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505ccf5dbaf53/Documentos/Hackio/Excel/"/>
    </mc:Choice>
  </mc:AlternateContent>
  <xr:revisionPtr revIDLastSave="1354" documentId="8_{820A694E-935D-4420-B17C-FD7D69C82237}" xr6:coauthVersionLast="47" xr6:coauthVersionMax="47" xr10:uidLastSave="{6FF45431-DD84-40A2-BED2-5EE6854A693A}"/>
  <bookViews>
    <workbookView xWindow="44880" yWindow="-120" windowWidth="20640" windowHeight="11040" activeTab="2" xr2:uid="{C62BDE0C-87D8-4685-B8A3-7817247657BD}"/>
  </bookViews>
  <sheets>
    <sheet name="Sala" sheetId="2" r:id="rId1"/>
    <sheet name="Cocina" sheetId="3" r:id="rId2"/>
    <sheet name="Tablas" sheetId="5" r:id="rId3"/>
    <sheet name="Resumen" sheetId="4" r:id="rId4"/>
  </sheets>
  <definedNames>
    <definedName name="_xlnm._FilterDatabase" localSheetId="1" hidden="1">Cocina!$A$1:$A$1903</definedName>
    <definedName name="_xlnm._FilterDatabase" localSheetId="0" hidden="1">Sala!$A$1:$U$768</definedName>
    <definedName name="_xlchart.v5.0" hidden="1">Tablas!#REF!</definedName>
    <definedName name="_xlchart.v5.1" hidden="1">Tablas!$L$16</definedName>
    <definedName name="_xlchart.v5.2" hidden="1">Tablas!$L$17:$L$27</definedName>
    <definedName name="_xlchart.v5.3" hidden="1">Tablas!$M$15</definedName>
    <definedName name="_xlchart.v5.4" hidden="1">Tablas!$M$16</definedName>
    <definedName name="_xlchart.v5.5" hidden="1">Tablas!$M$17:$M$27</definedName>
    <definedName name="_xlchart.v5.6" hidden="1">Tablas!$M$17</definedName>
    <definedName name="_xlchart.v5.7" hidden="1">Tablas!$M$18:$M$28</definedName>
    <definedName name="_xlchart.v5.8" hidden="1">Tablas!$N$17</definedName>
    <definedName name="_xlchart.v5.9" hidden="1">Tablas!$N$18:$N$28</definedName>
  </definedNames>
  <calcPr calcId="191029"/>
  <pivotCaches>
    <pivotCache cacheId="0" r:id="rId5"/>
    <pivotCache cacheId="28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9" i="4"/>
  <c r="C8" i="4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77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2" i="3"/>
  <c r="C5" i="4"/>
  <c r="C4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P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R189" i="2" s="1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R213" i="2" s="1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R380" i="2" s="1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R405" i="2" s="1"/>
  <c r="Q406" i="2"/>
  <c r="Q407" i="2"/>
  <c r="Q408" i="2"/>
  <c r="Q409" i="2"/>
  <c r="Q410" i="2"/>
  <c r="Q411" i="2"/>
  <c r="Q412" i="2"/>
  <c r="Q413" i="2"/>
  <c r="Q414" i="2"/>
  <c r="Q415" i="2"/>
  <c r="Q416" i="2"/>
  <c r="Q417" i="2"/>
  <c r="R417" i="2" s="1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R465" i="2" s="1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R501" i="2" s="1"/>
  <c r="Q502" i="2"/>
  <c r="Q503" i="2"/>
  <c r="Q504" i="2"/>
  <c r="Q505" i="2"/>
  <c r="Q506" i="2"/>
  <c r="Q507" i="2"/>
  <c r="Q508" i="2"/>
  <c r="Q509" i="2"/>
  <c r="Q510" i="2"/>
  <c r="Q511" i="2"/>
  <c r="Q512" i="2"/>
  <c r="Q513" i="2"/>
  <c r="R513" i="2" s="1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R597" i="2" s="1"/>
  <c r="Q598" i="2"/>
  <c r="Q599" i="2"/>
  <c r="Q600" i="2"/>
  <c r="Q601" i="2"/>
  <c r="Q602" i="2"/>
  <c r="Q603" i="2"/>
  <c r="Q604" i="2"/>
  <c r="Q605" i="2"/>
  <c r="Q606" i="2"/>
  <c r="Q607" i="2"/>
  <c r="Q608" i="2"/>
  <c r="Q609" i="2"/>
  <c r="R609" i="2" s="1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R657" i="2" s="1"/>
  <c r="Q658" i="2"/>
  <c r="Q659" i="2"/>
  <c r="Q660" i="2"/>
  <c r="Q661" i="2"/>
  <c r="Q662" i="2"/>
  <c r="Q663" i="2"/>
  <c r="Q664" i="2"/>
  <c r="Q665" i="2"/>
  <c r="Q666" i="2"/>
  <c r="Q667" i="2"/>
  <c r="Q668" i="2"/>
  <c r="R668" i="2" s="1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R705" i="2" s="1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R753" i="2" s="1"/>
  <c r="Q754" i="2"/>
  <c r="Q755" i="2"/>
  <c r="Q756" i="2"/>
  <c r="Q757" i="2"/>
  <c r="Q758" i="2"/>
  <c r="Q759" i="2"/>
  <c r="Q760" i="2"/>
  <c r="Q761" i="2"/>
  <c r="Q762" i="2"/>
  <c r="Q763" i="2"/>
  <c r="Q764" i="2"/>
  <c r="R764" i="2" s="1"/>
  <c r="Q765" i="2"/>
  <c r="Q766" i="2"/>
  <c r="Q767" i="2"/>
  <c r="Q76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2" i="2"/>
  <c r="N7" i="2"/>
  <c r="N34" i="2"/>
  <c r="N37" i="2"/>
  <c r="N71" i="2"/>
  <c r="N72" i="2"/>
  <c r="N81" i="2"/>
  <c r="N82" i="2"/>
  <c r="N83" i="2"/>
  <c r="N105" i="2"/>
  <c r="N118" i="2"/>
  <c r="N119" i="2"/>
  <c r="N137" i="2"/>
  <c r="N143" i="2"/>
  <c r="N144" i="2"/>
  <c r="N148" i="2"/>
  <c r="N149" i="2"/>
  <c r="N175" i="2"/>
  <c r="N183" i="2"/>
  <c r="N189" i="2"/>
  <c r="N191" i="2"/>
  <c r="N211" i="2"/>
  <c r="N221" i="2"/>
  <c r="N234" i="2"/>
  <c r="N240" i="2"/>
  <c r="N242" i="2"/>
  <c r="N255" i="2"/>
  <c r="N286" i="2"/>
  <c r="N303" i="2"/>
  <c r="N327" i="2"/>
  <c r="N330" i="2"/>
  <c r="N343" i="2"/>
  <c r="N348" i="2"/>
  <c r="N371" i="2"/>
  <c r="N373" i="2"/>
  <c r="N383" i="2"/>
  <c r="N384" i="2"/>
  <c r="N385" i="2"/>
  <c r="N390" i="2"/>
  <c r="N403" i="2"/>
  <c r="N406" i="2"/>
  <c r="N411" i="2"/>
  <c r="N430" i="2"/>
  <c r="N431" i="2"/>
  <c r="N439" i="2"/>
  <c r="N444" i="2"/>
  <c r="N460" i="2"/>
  <c r="N477" i="2"/>
  <c r="N501" i="2"/>
  <c r="N508" i="2"/>
  <c r="N521" i="2"/>
  <c r="N522" i="2"/>
  <c r="N525" i="2"/>
  <c r="N538" i="2"/>
  <c r="N547" i="2"/>
  <c r="N551" i="2"/>
  <c r="N557" i="2"/>
  <c r="N561" i="2"/>
  <c r="N588" i="2"/>
  <c r="N601" i="2"/>
  <c r="N602" i="2"/>
  <c r="N610" i="2"/>
  <c r="N621" i="2"/>
  <c r="N626" i="2"/>
  <c r="N630" i="2"/>
  <c r="N631" i="2"/>
  <c r="N641" i="2"/>
  <c r="N645" i="2"/>
  <c r="N646" i="2"/>
  <c r="N660" i="2"/>
  <c r="N665" i="2"/>
  <c r="N666" i="2"/>
  <c r="N670" i="2"/>
  <c r="N672" i="2"/>
  <c r="N683" i="2"/>
  <c r="N685" i="2"/>
  <c r="N700" i="2"/>
  <c r="N705" i="2"/>
  <c r="N706" i="2"/>
  <c r="N711" i="2"/>
  <c r="N712" i="2"/>
  <c r="N723" i="2"/>
  <c r="N724" i="2"/>
  <c r="N744" i="2"/>
  <c r="N747" i="2"/>
  <c r="N748" i="2"/>
  <c r="N749" i="2"/>
  <c r="L135" i="3"/>
  <c r="L193" i="3"/>
  <c r="L373" i="3"/>
  <c r="L495" i="3"/>
  <c r="L749" i="3"/>
  <c r="L809" i="3"/>
  <c r="L1237" i="3"/>
  <c r="L1252" i="3"/>
  <c r="L1323" i="3"/>
  <c r="L1525" i="3"/>
  <c r="L1586" i="3"/>
  <c r="L1859" i="3"/>
  <c r="L1862" i="3"/>
  <c r="L189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2" i="2"/>
  <c r="J2" i="3"/>
  <c r="J3" i="3"/>
  <c r="L3" i="3" s="1"/>
  <c r="J4" i="3"/>
  <c r="J5" i="3"/>
  <c r="L5" i="3" s="1"/>
  <c r="J6" i="3"/>
  <c r="J7" i="3"/>
  <c r="L7" i="3" s="1"/>
  <c r="J8" i="3"/>
  <c r="L8" i="3" s="1"/>
  <c r="J9" i="3"/>
  <c r="L9" i="3" s="1"/>
  <c r="J10" i="3"/>
  <c r="L10" i="3" s="1"/>
  <c r="J11" i="3"/>
  <c r="L11" i="3" s="1"/>
  <c r="J12" i="3"/>
  <c r="J13" i="3"/>
  <c r="L13" i="3" s="1"/>
  <c r="J14" i="3"/>
  <c r="L14" i="3" s="1"/>
  <c r="J15" i="3"/>
  <c r="J16" i="3"/>
  <c r="L16" i="3" s="1"/>
  <c r="J17" i="3"/>
  <c r="J18" i="3"/>
  <c r="L18" i="3" s="1"/>
  <c r="J19" i="3"/>
  <c r="L19" i="3" s="1"/>
  <c r="J20" i="3"/>
  <c r="J21" i="3"/>
  <c r="L21" i="3" s="1"/>
  <c r="J22" i="3"/>
  <c r="L22" i="3" s="1"/>
  <c r="J23" i="3"/>
  <c r="L23" i="3" s="1"/>
  <c r="J24" i="3"/>
  <c r="L24" i="3" s="1"/>
  <c r="J25" i="3"/>
  <c r="L25" i="3" s="1"/>
  <c r="J26" i="3"/>
  <c r="J27" i="3"/>
  <c r="L27" i="3" s="1"/>
  <c r="J28" i="3"/>
  <c r="J29" i="3"/>
  <c r="L29" i="3" s="1"/>
  <c r="J30" i="3"/>
  <c r="L30" i="3" s="1"/>
  <c r="J31" i="3"/>
  <c r="L31" i="3" s="1"/>
  <c r="J32" i="3"/>
  <c r="J33" i="3"/>
  <c r="J34" i="3"/>
  <c r="L34" i="3" s="1"/>
  <c r="J35" i="3"/>
  <c r="L35" i="3" s="1"/>
  <c r="J36" i="3"/>
  <c r="L36" i="3" s="1"/>
  <c r="J37" i="3"/>
  <c r="J38" i="3"/>
  <c r="L38" i="3" s="1"/>
  <c r="J39" i="3"/>
  <c r="L39" i="3" s="1"/>
  <c r="J40" i="3"/>
  <c r="J41" i="3"/>
  <c r="J42" i="3"/>
  <c r="L42" i="3" s="1"/>
  <c r="J43" i="3"/>
  <c r="L43" i="3" s="1"/>
  <c r="J44" i="3"/>
  <c r="J45" i="3"/>
  <c r="L45" i="3" s="1"/>
  <c r="J46" i="3"/>
  <c r="L46" i="3" s="1"/>
  <c r="J47" i="3"/>
  <c r="L47" i="3" s="1"/>
  <c r="J48" i="3"/>
  <c r="J49" i="3"/>
  <c r="L49" i="3" s="1"/>
  <c r="J50" i="3"/>
  <c r="L50" i="3" s="1"/>
  <c r="J51" i="3"/>
  <c r="L51" i="3" s="1"/>
  <c r="J52" i="3"/>
  <c r="J53" i="3"/>
  <c r="L53" i="3" s="1"/>
  <c r="J54" i="3"/>
  <c r="L54" i="3" s="1"/>
  <c r="J55" i="3"/>
  <c r="L55" i="3" s="1"/>
  <c r="J56" i="3"/>
  <c r="J57" i="3"/>
  <c r="L57" i="3" s="1"/>
  <c r="J58" i="3"/>
  <c r="L58" i="3" s="1"/>
  <c r="J59" i="3"/>
  <c r="L59" i="3" s="1"/>
  <c r="J60" i="3"/>
  <c r="J61" i="3"/>
  <c r="L61" i="3" s="1"/>
  <c r="J62" i="3"/>
  <c r="L62" i="3" s="1"/>
  <c r="J63" i="3"/>
  <c r="L63" i="3" s="1"/>
  <c r="J64" i="3"/>
  <c r="L64" i="3" s="1"/>
  <c r="J65" i="3"/>
  <c r="L65" i="3" s="1"/>
  <c r="J66" i="3"/>
  <c r="J67" i="3"/>
  <c r="J68" i="3"/>
  <c r="L68" i="3" s="1"/>
  <c r="J69" i="3"/>
  <c r="L69" i="3" s="1"/>
  <c r="J70" i="3"/>
  <c r="J71" i="3"/>
  <c r="L71" i="3" s="1"/>
  <c r="J72" i="3"/>
  <c r="J73" i="3"/>
  <c r="L73" i="3" s="1"/>
  <c r="J74" i="3"/>
  <c r="J75" i="3"/>
  <c r="L75" i="3" s="1"/>
  <c r="J76" i="3"/>
  <c r="L76" i="3" s="1"/>
  <c r="J77" i="3"/>
  <c r="L77" i="3" s="1"/>
  <c r="J78" i="3"/>
  <c r="L78" i="3" s="1"/>
  <c r="J79" i="3"/>
  <c r="J80" i="3"/>
  <c r="L80" i="3" s="1"/>
  <c r="J81" i="3"/>
  <c r="J82" i="3"/>
  <c r="L82" i="3" s="1"/>
  <c r="J83" i="3"/>
  <c r="L83" i="3" s="1"/>
  <c r="J84" i="3"/>
  <c r="L84" i="3" s="1"/>
  <c r="J85" i="3"/>
  <c r="L85" i="3" s="1"/>
  <c r="J86" i="3"/>
  <c r="L86" i="3" s="1"/>
  <c r="J87" i="3"/>
  <c r="L87" i="3" s="1"/>
  <c r="J88" i="3"/>
  <c r="L88" i="3" s="1"/>
  <c r="J89" i="3"/>
  <c r="J90" i="3"/>
  <c r="L90" i="3" s="1"/>
  <c r="J91" i="3"/>
  <c r="J92" i="3"/>
  <c r="L92" i="3" s="1"/>
  <c r="J93" i="3"/>
  <c r="L93" i="3" s="1"/>
  <c r="J94" i="3"/>
  <c r="L94" i="3" s="1"/>
  <c r="J95" i="3"/>
  <c r="L95" i="3" s="1"/>
  <c r="J96" i="3"/>
  <c r="J97" i="3"/>
  <c r="J98" i="3"/>
  <c r="L98" i="3" s="1"/>
  <c r="J99" i="3"/>
  <c r="L99" i="3" s="1"/>
  <c r="J100" i="3"/>
  <c r="J101" i="3"/>
  <c r="J102" i="3"/>
  <c r="L102" i="3" s="1"/>
  <c r="J103" i="3"/>
  <c r="L103" i="3" s="1"/>
  <c r="J104" i="3"/>
  <c r="J105" i="3"/>
  <c r="L105" i="3" s="1"/>
  <c r="J106" i="3"/>
  <c r="L106" i="3" s="1"/>
  <c r="J107" i="3"/>
  <c r="J108" i="3"/>
  <c r="L108" i="3" s="1"/>
  <c r="J109" i="3"/>
  <c r="J110" i="3"/>
  <c r="L110" i="3" s="1"/>
  <c r="J111" i="3"/>
  <c r="L111" i="3" s="1"/>
  <c r="J112" i="3"/>
  <c r="L112" i="3" s="1"/>
  <c r="J113" i="3"/>
  <c r="J114" i="3"/>
  <c r="L114" i="3" s="1"/>
  <c r="J115" i="3"/>
  <c r="L115" i="3" s="1"/>
  <c r="J116" i="3"/>
  <c r="J117" i="3"/>
  <c r="J118" i="3"/>
  <c r="L118" i="3" s="1"/>
  <c r="J119" i="3"/>
  <c r="L119" i="3" s="1"/>
  <c r="J120" i="3"/>
  <c r="J121" i="3"/>
  <c r="L121" i="3" s="1"/>
  <c r="J122" i="3"/>
  <c r="L122" i="3" s="1"/>
  <c r="J123" i="3"/>
  <c r="L123" i="3" s="1"/>
  <c r="J124" i="3"/>
  <c r="L124" i="3" s="1"/>
  <c r="J125" i="3"/>
  <c r="L125" i="3" s="1"/>
  <c r="J126" i="3"/>
  <c r="L126" i="3" s="1"/>
  <c r="J127" i="3"/>
  <c r="L127" i="3" s="1"/>
  <c r="J128" i="3"/>
  <c r="L128" i="3" s="1"/>
  <c r="J129" i="3"/>
  <c r="L129" i="3" s="1"/>
  <c r="J130" i="3"/>
  <c r="L130" i="3" s="1"/>
  <c r="J131" i="3"/>
  <c r="L131" i="3" s="1"/>
  <c r="J132" i="3"/>
  <c r="L132" i="3" s="1"/>
  <c r="J133" i="3"/>
  <c r="L133" i="3" s="1"/>
  <c r="J134" i="3"/>
  <c r="L134" i="3" s="1"/>
  <c r="J135" i="3"/>
  <c r="J136" i="3"/>
  <c r="L136" i="3" s="1"/>
  <c r="J137" i="3"/>
  <c r="L137" i="3" s="1"/>
  <c r="J138" i="3"/>
  <c r="J139" i="3"/>
  <c r="L139" i="3" s="1"/>
  <c r="J140" i="3"/>
  <c r="L140" i="3" s="1"/>
  <c r="J141" i="3"/>
  <c r="J142" i="3"/>
  <c r="L142" i="3" s="1"/>
  <c r="J143" i="3"/>
  <c r="L143" i="3" s="1"/>
  <c r="J144" i="3"/>
  <c r="L144" i="3" s="1"/>
  <c r="J145" i="3"/>
  <c r="J146" i="3"/>
  <c r="L146" i="3" s="1"/>
  <c r="J147" i="3"/>
  <c r="L147" i="3" s="1"/>
  <c r="J148" i="3"/>
  <c r="L148" i="3" s="1"/>
  <c r="J149" i="3"/>
  <c r="L149" i="3" s="1"/>
  <c r="J150" i="3"/>
  <c r="L150" i="3" s="1"/>
  <c r="J151" i="3"/>
  <c r="J152" i="3"/>
  <c r="L152" i="3" s="1"/>
  <c r="J153" i="3"/>
  <c r="L153" i="3" s="1"/>
  <c r="J154" i="3"/>
  <c r="L154" i="3" s="1"/>
  <c r="J155" i="3"/>
  <c r="J156" i="3"/>
  <c r="L156" i="3" s="1"/>
  <c r="J157" i="3"/>
  <c r="J158" i="3"/>
  <c r="L158" i="3" s="1"/>
  <c r="J159" i="3"/>
  <c r="L159" i="3" s="1"/>
  <c r="J160" i="3"/>
  <c r="L160" i="3" s="1"/>
  <c r="J161" i="3"/>
  <c r="J162" i="3"/>
  <c r="L162" i="3" s="1"/>
  <c r="J163" i="3"/>
  <c r="J164" i="3"/>
  <c r="L164" i="3" s="1"/>
  <c r="J165" i="3"/>
  <c r="L165" i="3" s="1"/>
  <c r="J166" i="3"/>
  <c r="L166" i="3" s="1"/>
  <c r="J167" i="3"/>
  <c r="J168" i="3"/>
  <c r="L168" i="3" s="1"/>
  <c r="J169" i="3"/>
  <c r="L169" i="3" s="1"/>
  <c r="J170" i="3"/>
  <c r="J171" i="3"/>
  <c r="L171" i="3" s="1"/>
  <c r="J172" i="3"/>
  <c r="J173" i="3"/>
  <c r="L173" i="3" s="1"/>
  <c r="J174" i="3"/>
  <c r="L174" i="3" s="1"/>
  <c r="J175" i="3"/>
  <c r="J176" i="3"/>
  <c r="L176" i="3" s="1"/>
  <c r="J177" i="3"/>
  <c r="L177" i="3" s="1"/>
  <c r="J178" i="3"/>
  <c r="L178" i="3" s="1"/>
  <c r="J179" i="3"/>
  <c r="J180" i="3"/>
  <c r="L180" i="3" s="1"/>
  <c r="J181" i="3"/>
  <c r="L181" i="3" s="1"/>
  <c r="J182" i="3"/>
  <c r="J183" i="3"/>
  <c r="L183" i="3" s="1"/>
  <c r="J184" i="3"/>
  <c r="L184" i="3" s="1"/>
  <c r="J185" i="3"/>
  <c r="L185" i="3" s="1"/>
  <c r="J186" i="3"/>
  <c r="J187" i="3"/>
  <c r="L187" i="3" s="1"/>
  <c r="J188" i="3"/>
  <c r="L188" i="3" s="1"/>
  <c r="J189" i="3"/>
  <c r="L189" i="3" s="1"/>
  <c r="J190" i="3"/>
  <c r="J191" i="3"/>
  <c r="L191" i="3" s="1"/>
  <c r="J192" i="3"/>
  <c r="L192" i="3" s="1"/>
  <c r="J193" i="3"/>
  <c r="J194" i="3"/>
  <c r="L194" i="3" s="1"/>
  <c r="J195" i="3"/>
  <c r="L195" i="3" s="1"/>
  <c r="J196" i="3"/>
  <c r="L196" i="3" s="1"/>
  <c r="J197" i="3"/>
  <c r="J198" i="3"/>
  <c r="L198" i="3" s="1"/>
  <c r="J199" i="3"/>
  <c r="J200" i="3"/>
  <c r="J201" i="3"/>
  <c r="L201" i="3" s="1"/>
  <c r="J202" i="3"/>
  <c r="L202" i="3" s="1"/>
  <c r="J203" i="3"/>
  <c r="J204" i="3"/>
  <c r="L204" i="3" s="1"/>
  <c r="J205" i="3"/>
  <c r="J206" i="3"/>
  <c r="L206" i="3" s="1"/>
  <c r="J207" i="3"/>
  <c r="L207" i="3" s="1"/>
  <c r="J208" i="3"/>
  <c r="L208" i="3" s="1"/>
  <c r="J209" i="3"/>
  <c r="J210" i="3"/>
  <c r="L210" i="3" s="1"/>
  <c r="J211" i="3"/>
  <c r="L211" i="3" s="1"/>
  <c r="J212" i="3"/>
  <c r="J213" i="3"/>
  <c r="J214" i="3"/>
  <c r="L214" i="3" s="1"/>
  <c r="J215" i="3"/>
  <c r="L215" i="3" s="1"/>
  <c r="J216" i="3"/>
  <c r="L216" i="3" s="1"/>
  <c r="J217" i="3"/>
  <c r="L217" i="3" s="1"/>
  <c r="J218" i="3"/>
  <c r="L218" i="3" s="1"/>
  <c r="J219" i="3"/>
  <c r="L219" i="3" s="1"/>
  <c r="J220" i="3"/>
  <c r="L220" i="3" s="1"/>
  <c r="J221" i="3"/>
  <c r="L221" i="3" s="1"/>
  <c r="J222" i="3"/>
  <c r="L222" i="3" s="1"/>
  <c r="J223" i="3"/>
  <c r="J224" i="3"/>
  <c r="L224" i="3" s="1"/>
  <c r="J225" i="3"/>
  <c r="L225" i="3" s="1"/>
  <c r="J226" i="3"/>
  <c r="J227" i="3"/>
  <c r="J228" i="3"/>
  <c r="L228" i="3" s="1"/>
  <c r="J229" i="3"/>
  <c r="L229" i="3" s="1"/>
  <c r="J230" i="3"/>
  <c r="L230" i="3" s="1"/>
  <c r="J231" i="3"/>
  <c r="L231" i="3" s="1"/>
  <c r="J232" i="3"/>
  <c r="J233" i="3"/>
  <c r="L233" i="3" s="1"/>
  <c r="J234" i="3"/>
  <c r="L234" i="3" s="1"/>
  <c r="J235" i="3"/>
  <c r="J236" i="3"/>
  <c r="L236" i="3" s="1"/>
  <c r="J237" i="3"/>
  <c r="L237" i="3" s="1"/>
  <c r="J238" i="3"/>
  <c r="J239" i="3"/>
  <c r="L239" i="3" s="1"/>
  <c r="J240" i="3"/>
  <c r="L240" i="3" s="1"/>
  <c r="J241" i="3"/>
  <c r="J242" i="3"/>
  <c r="J243" i="3"/>
  <c r="L243" i="3" s="1"/>
  <c r="J244" i="3"/>
  <c r="L244" i="3" s="1"/>
  <c r="J245" i="3"/>
  <c r="L245" i="3" s="1"/>
  <c r="J246" i="3"/>
  <c r="J247" i="3"/>
  <c r="L247" i="3" s="1"/>
  <c r="J248" i="3"/>
  <c r="J249" i="3"/>
  <c r="J250" i="3"/>
  <c r="L250" i="3" s="1"/>
  <c r="J251" i="3"/>
  <c r="L251" i="3" s="1"/>
  <c r="J252" i="3"/>
  <c r="J253" i="3"/>
  <c r="L253" i="3" s="1"/>
  <c r="J254" i="3"/>
  <c r="L254" i="3" s="1"/>
  <c r="J255" i="3"/>
  <c r="L255" i="3" s="1"/>
  <c r="J256" i="3"/>
  <c r="L256" i="3" s="1"/>
  <c r="J257" i="3"/>
  <c r="L257" i="3" s="1"/>
  <c r="J258" i="3"/>
  <c r="L258" i="3" s="1"/>
  <c r="J259" i="3"/>
  <c r="L259" i="3" s="1"/>
  <c r="J260" i="3"/>
  <c r="J261" i="3"/>
  <c r="L261" i="3" s="1"/>
  <c r="J262" i="3"/>
  <c r="L262" i="3" s="1"/>
  <c r="J263" i="3"/>
  <c r="J264" i="3"/>
  <c r="L264" i="3" s="1"/>
  <c r="J265" i="3"/>
  <c r="L265" i="3" s="1"/>
  <c r="J266" i="3"/>
  <c r="L266" i="3" s="1"/>
  <c r="J267" i="3"/>
  <c r="L267" i="3" s="1"/>
  <c r="J268" i="3"/>
  <c r="L268" i="3" s="1"/>
  <c r="J269" i="3"/>
  <c r="L269" i="3" s="1"/>
  <c r="J270" i="3"/>
  <c r="J271" i="3"/>
  <c r="L271" i="3" s="1"/>
  <c r="J272" i="3"/>
  <c r="L272" i="3" s="1"/>
  <c r="J273" i="3"/>
  <c r="L273" i="3" s="1"/>
  <c r="J274" i="3"/>
  <c r="L274" i="3" s="1"/>
  <c r="J275" i="3"/>
  <c r="L275" i="3" s="1"/>
  <c r="J276" i="3"/>
  <c r="J277" i="3"/>
  <c r="L277" i="3" s="1"/>
  <c r="J278" i="3"/>
  <c r="L278" i="3" s="1"/>
  <c r="J279" i="3"/>
  <c r="L279" i="3" s="1"/>
  <c r="J280" i="3"/>
  <c r="L280" i="3" s="1"/>
  <c r="J281" i="3"/>
  <c r="J282" i="3"/>
  <c r="L282" i="3" s="1"/>
  <c r="J283" i="3"/>
  <c r="J284" i="3"/>
  <c r="J285" i="3"/>
  <c r="L285" i="3" s="1"/>
  <c r="J286" i="3"/>
  <c r="L286" i="3" s="1"/>
  <c r="J287" i="3"/>
  <c r="J288" i="3"/>
  <c r="L288" i="3" s="1"/>
  <c r="J289" i="3"/>
  <c r="L289" i="3" s="1"/>
  <c r="J290" i="3"/>
  <c r="L290" i="3" s="1"/>
  <c r="J291" i="3"/>
  <c r="L291" i="3" s="1"/>
  <c r="J292" i="3"/>
  <c r="J293" i="3"/>
  <c r="L293" i="3" s="1"/>
  <c r="J294" i="3"/>
  <c r="J295" i="3"/>
  <c r="L295" i="3" s="1"/>
  <c r="J296" i="3"/>
  <c r="L296" i="3" s="1"/>
  <c r="J297" i="3"/>
  <c r="J298" i="3"/>
  <c r="L298" i="3" s="1"/>
  <c r="J299" i="3"/>
  <c r="L299" i="3" s="1"/>
  <c r="J300" i="3"/>
  <c r="L300" i="3" s="1"/>
  <c r="J301" i="3"/>
  <c r="J302" i="3"/>
  <c r="J303" i="3"/>
  <c r="L303" i="3" s="1"/>
  <c r="J304" i="3"/>
  <c r="J305" i="3"/>
  <c r="L305" i="3" s="1"/>
  <c r="J306" i="3"/>
  <c r="L306" i="3" s="1"/>
  <c r="J307" i="3"/>
  <c r="J308" i="3"/>
  <c r="L308" i="3" s="1"/>
  <c r="J309" i="3"/>
  <c r="L309" i="3" s="1"/>
  <c r="J310" i="3"/>
  <c r="J311" i="3"/>
  <c r="L311" i="3" s="1"/>
  <c r="J312" i="3"/>
  <c r="L312" i="3" s="1"/>
  <c r="J313" i="3"/>
  <c r="L313" i="3" s="1"/>
  <c r="J314" i="3"/>
  <c r="L314" i="3" s="1"/>
  <c r="J315" i="3"/>
  <c r="L315" i="3" s="1"/>
  <c r="J316" i="3"/>
  <c r="L316" i="3" s="1"/>
  <c r="J317" i="3"/>
  <c r="L317" i="3" s="1"/>
  <c r="J318" i="3"/>
  <c r="L318" i="3" s="1"/>
  <c r="J319" i="3"/>
  <c r="L319" i="3" s="1"/>
  <c r="J320" i="3"/>
  <c r="L320" i="3" s="1"/>
  <c r="J321" i="3"/>
  <c r="L321" i="3" s="1"/>
  <c r="J322" i="3"/>
  <c r="J323" i="3"/>
  <c r="L323" i="3" s="1"/>
  <c r="J324" i="3"/>
  <c r="J325" i="3"/>
  <c r="J326" i="3"/>
  <c r="J327" i="3"/>
  <c r="L327" i="3" s="1"/>
  <c r="J328" i="3"/>
  <c r="L328" i="3" s="1"/>
  <c r="J329" i="3"/>
  <c r="L329" i="3" s="1"/>
  <c r="J330" i="3"/>
  <c r="L330" i="3" s="1"/>
  <c r="J331" i="3"/>
  <c r="J332" i="3"/>
  <c r="L332" i="3" s="1"/>
  <c r="J333" i="3"/>
  <c r="L333" i="3" s="1"/>
  <c r="J334" i="3"/>
  <c r="J335" i="3"/>
  <c r="L335" i="3" s="1"/>
  <c r="J336" i="3"/>
  <c r="L336" i="3" s="1"/>
  <c r="J337" i="3"/>
  <c r="L337" i="3" s="1"/>
  <c r="J338" i="3"/>
  <c r="J339" i="3"/>
  <c r="L339" i="3" s="1"/>
  <c r="J340" i="3"/>
  <c r="L340" i="3" s="1"/>
  <c r="J341" i="3"/>
  <c r="L341" i="3" s="1"/>
  <c r="J342" i="3"/>
  <c r="L342" i="3" s="1"/>
  <c r="J343" i="3"/>
  <c r="J344" i="3"/>
  <c r="L344" i="3" s="1"/>
  <c r="J345" i="3"/>
  <c r="L345" i="3" s="1"/>
  <c r="J346" i="3"/>
  <c r="J347" i="3"/>
  <c r="J348" i="3"/>
  <c r="L348" i="3" s="1"/>
  <c r="J349" i="3"/>
  <c r="L349" i="3" s="1"/>
  <c r="J350" i="3"/>
  <c r="J351" i="3"/>
  <c r="L351" i="3" s="1"/>
  <c r="J352" i="3"/>
  <c r="L352" i="3" s="1"/>
  <c r="J353" i="3"/>
  <c r="L353" i="3" s="1"/>
  <c r="J354" i="3"/>
  <c r="J355" i="3"/>
  <c r="L355" i="3" s="1"/>
  <c r="J356" i="3"/>
  <c r="L356" i="3" s="1"/>
  <c r="J357" i="3"/>
  <c r="L357" i="3" s="1"/>
  <c r="J358" i="3"/>
  <c r="J359" i="3"/>
  <c r="L359" i="3" s="1"/>
  <c r="J360" i="3"/>
  <c r="J361" i="3"/>
  <c r="L361" i="3" s="1"/>
  <c r="J362" i="3"/>
  <c r="L362" i="3" s="1"/>
  <c r="J363" i="3"/>
  <c r="L363" i="3" s="1"/>
  <c r="J364" i="3"/>
  <c r="J365" i="3"/>
  <c r="J366" i="3"/>
  <c r="L366" i="3" s="1"/>
  <c r="J367" i="3"/>
  <c r="L367" i="3" s="1"/>
  <c r="J368" i="3"/>
  <c r="L368" i="3" s="1"/>
  <c r="J369" i="3"/>
  <c r="J370" i="3"/>
  <c r="J371" i="3"/>
  <c r="L371" i="3" s="1"/>
  <c r="J372" i="3"/>
  <c r="L372" i="3" s="1"/>
  <c r="J373" i="3"/>
  <c r="N142" i="2" s="1"/>
  <c r="J374" i="3"/>
  <c r="L374" i="3" s="1"/>
  <c r="J375" i="3"/>
  <c r="L375" i="3" s="1"/>
  <c r="J376" i="3"/>
  <c r="L376" i="3" s="1"/>
  <c r="J377" i="3"/>
  <c r="L377" i="3" s="1"/>
  <c r="J378" i="3"/>
  <c r="L378" i="3" s="1"/>
  <c r="J379" i="3"/>
  <c r="L379" i="3" s="1"/>
  <c r="J380" i="3"/>
  <c r="L380" i="3" s="1"/>
  <c r="J381" i="3"/>
  <c r="L381" i="3" s="1"/>
  <c r="J382" i="3"/>
  <c r="J383" i="3"/>
  <c r="L383" i="3" s="1"/>
  <c r="J384" i="3"/>
  <c r="L384" i="3" s="1"/>
  <c r="J385" i="3"/>
  <c r="L385" i="3" s="1"/>
  <c r="J386" i="3"/>
  <c r="L386" i="3" s="1"/>
  <c r="J387" i="3"/>
  <c r="L387" i="3" s="1"/>
  <c r="J388" i="3"/>
  <c r="L388" i="3" s="1"/>
  <c r="J389" i="3"/>
  <c r="L389" i="3" s="1"/>
  <c r="J390" i="3"/>
  <c r="L390" i="3" s="1"/>
  <c r="J391" i="3"/>
  <c r="J392" i="3"/>
  <c r="L392" i="3" s="1"/>
  <c r="J393" i="3"/>
  <c r="L393" i="3" s="1"/>
  <c r="J394" i="3"/>
  <c r="L394" i="3" s="1"/>
  <c r="J395" i="3"/>
  <c r="J396" i="3"/>
  <c r="L396" i="3" s="1"/>
  <c r="J397" i="3"/>
  <c r="L397" i="3" s="1"/>
  <c r="J398" i="3"/>
  <c r="J399" i="3"/>
  <c r="L399" i="3" s="1"/>
  <c r="J400" i="3"/>
  <c r="J401" i="3"/>
  <c r="J402" i="3"/>
  <c r="L402" i="3" s="1"/>
  <c r="J403" i="3"/>
  <c r="L403" i="3" s="1"/>
  <c r="J404" i="3"/>
  <c r="J405" i="3"/>
  <c r="L405" i="3" s="1"/>
  <c r="J406" i="3"/>
  <c r="J407" i="3"/>
  <c r="L407" i="3" s="1"/>
  <c r="J408" i="3"/>
  <c r="L408" i="3" s="1"/>
  <c r="J409" i="3"/>
  <c r="J410" i="3"/>
  <c r="J411" i="3"/>
  <c r="L411" i="3" s="1"/>
  <c r="J412" i="3"/>
  <c r="L412" i="3" s="1"/>
  <c r="J413" i="3"/>
  <c r="L413" i="3" s="1"/>
  <c r="J414" i="3"/>
  <c r="J415" i="3"/>
  <c r="L415" i="3" s="1"/>
  <c r="J416" i="3"/>
  <c r="L416" i="3" s="1"/>
  <c r="J417" i="3"/>
  <c r="L417" i="3" s="1"/>
  <c r="J418" i="3"/>
  <c r="J419" i="3"/>
  <c r="L419" i="3" s="1"/>
  <c r="J420" i="3"/>
  <c r="L420" i="3" s="1"/>
  <c r="J421" i="3"/>
  <c r="L421" i="3" s="1"/>
  <c r="J422" i="3"/>
  <c r="L422" i="3" s="1"/>
  <c r="J423" i="3"/>
  <c r="L423" i="3" s="1"/>
  <c r="J424" i="3"/>
  <c r="L424" i="3" s="1"/>
  <c r="J425" i="3"/>
  <c r="L425" i="3" s="1"/>
  <c r="J426" i="3"/>
  <c r="J427" i="3"/>
  <c r="L427" i="3" s="1"/>
  <c r="J428" i="3"/>
  <c r="L428" i="3" s="1"/>
  <c r="J429" i="3"/>
  <c r="L429" i="3" s="1"/>
  <c r="J430" i="3"/>
  <c r="J431" i="3"/>
  <c r="L431" i="3" s="1"/>
  <c r="J432" i="3"/>
  <c r="L432" i="3" s="1"/>
  <c r="J433" i="3"/>
  <c r="L433" i="3" s="1"/>
  <c r="J434" i="3"/>
  <c r="J435" i="3"/>
  <c r="L435" i="3" s="1"/>
  <c r="J436" i="3"/>
  <c r="J437" i="3"/>
  <c r="L437" i="3" s="1"/>
  <c r="J438" i="3"/>
  <c r="L438" i="3" s="1"/>
  <c r="J439" i="3"/>
  <c r="L439" i="3" s="1"/>
  <c r="J440" i="3"/>
  <c r="J441" i="3"/>
  <c r="J442" i="3"/>
  <c r="L442" i="3" s="1"/>
  <c r="J443" i="3"/>
  <c r="L443" i="3" s="1"/>
  <c r="J444" i="3"/>
  <c r="J445" i="3"/>
  <c r="L445" i="3" s="1"/>
  <c r="J446" i="3"/>
  <c r="L446" i="3" s="1"/>
  <c r="J447" i="3"/>
  <c r="L447" i="3" s="1"/>
  <c r="J448" i="3"/>
  <c r="J449" i="3"/>
  <c r="L449" i="3" s="1"/>
  <c r="J450" i="3"/>
  <c r="J451" i="3"/>
  <c r="L451" i="3" s="1"/>
  <c r="J452" i="3"/>
  <c r="L452" i="3" s="1"/>
  <c r="J453" i="3"/>
  <c r="L453" i="3" s="1"/>
  <c r="J454" i="3"/>
  <c r="J455" i="3"/>
  <c r="L455" i="3" s="1"/>
  <c r="J456" i="3"/>
  <c r="J457" i="3"/>
  <c r="J458" i="3"/>
  <c r="L458" i="3" s="1"/>
  <c r="J459" i="3"/>
  <c r="L459" i="3" s="1"/>
  <c r="J460" i="3"/>
  <c r="L460" i="3" s="1"/>
  <c r="J461" i="3"/>
  <c r="J462" i="3"/>
  <c r="L462" i="3" s="1"/>
  <c r="J463" i="3"/>
  <c r="L463" i="3" s="1"/>
  <c r="J464" i="3"/>
  <c r="L464" i="3" s="1"/>
  <c r="J465" i="3"/>
  <c r="J466" i="3"/>
  <c r="J467" i="3"/>
  <c r="L467" i="3" s="1"/>
  <c r="J468" i="3"/>
  <c r="L468" i="3" s="1"/>
  <c r="J469" i="3"/>
  <c r="L469" i="3" s="1"/>
  <c r="J470" i="3"/>
  <c r="J471" i="3"/>
  <c r="L471" i="3" s="1"/>
  <c r="J472" i="3"/>
  <c r="J473" i="3"/>
  <c r="L473" i="3" s="1"/>
  <c r="J474" i="3"/>
  <c r="L474" i="3" s="1"/>
  <c r="J475" i="3"/>
  <c r="L475" i="3" s="1"/>
  <c r="J476" i="3"/>
  <c r="J477" i="3"/>
  <c r="L477" i="3" s="1"/>
  <c r="J478" i="3"/>
  <c r="L478" i="3" s="1"/>
  <c r="J479" i="3"/>
  <c r="J480" i="3"/>
  <c r="L480" i="3" s="1"/>
  <c r="J481" i="3"/>
  <c r="J482" i="3"/>
  <c r="L482" i="3" s="1"/>
  <c r="J483" i="3"/>
  <c r="L483" i="3" s="1"/>
  <c r="J484" i="3"/>
  <c r="J485" i="3"/>
  <c r="L485" i="3" s="1"/>
  <c r="J486" i="3"/>
  <c r="L486" i="3" s="1"/>
  <c r="J487" i="3"/>
  <c r="L487" i="3" s="1"/>
  <c r="J488" i="3"/>
  <c r="L488" i="3" s="1"/>
  <c r="J489" i="3"/>
  <c r="L489" i="3" s="1"/>
  <c r="J490" i="3"/>
  <c r="L490" i="3" s="1"/>
  <c r="J491" i="3"/>
  <c r="L491" i="3" s="1"/>
  <c r="J492" i="3"/>
  <c r="L492" i="3" s="1"/>
  <c r="J493" i="3"/>
  <c r="L493" i="3" s="1"/>
  <c r="J494" i="3"/>
  <c r="L494" i="3" s="1"/>
  <c r="J495" i="3"/>
  <c r="J496" i="3"/>
  <c r="L496" i="3" s="1"/>
  <c r="J497" i="3"/>
  <c r="J498" i="3"/>
  <c r="L498" i="3" s="1"/>
  <c r="J499" i="3"/>
  <c r="J500" i="3"/>
  <c r="J501" i="3"/>
  <c r="L501" i="3" s="1"/>
  <c r="J502" i="3"/>
  <c r="L502" i="3" s="1"/>
  <c r="J503" i="3"/>
  <c r="L503" i="3" s="1"/>
  <c r="J504" i="3"/>
  <c r="J505" i="3"/>
  <c r="L505" i="3" s="1"/>
  <c r="J506" i="3"/>
  <c r="L506" i="3" s="1"/>
  <c r="J507" i="3"/>
  <c r="L507" i="3" s="1"/>
  <c r="J508" i="3"/>
  <c r="L508" i="3" s="1"/>
  <c r="J509" i="3"/>
  <c r="L509" i="3" s="1"/>
  <c r="J510" i="3"/>
  <c r="L510" i="3" s="1"/>
  <c r="J511" i="3"/>
  <c r="J512" i="3"/>
  <c r="L512" i="3" s="1"/>
  <c r="J513" i="3"/>
  <c r="J514" i="3"/>
  <c r="J515" i="3"/>
  <c r="L515" i="3" s="1"/>
  <c r="J516" i="3"/>
  <c r="L516" i="3" s="1"/>
  <c r="J517" i="3"/>
  <c r="L517" i="3" s="1"/>
  <c r="J518" i="3"/>
  <c r="J519" i="3"/>
  <c r="L519" i="3" s="1"/>
  <c r="J520" i="3"/>
  <c r="J521" i="3"/>
  <c r="J522" i="3"/>
  <c r="L522" i="3" s="1"/>
  <c r="J523" i="3"/>
  <c r="L523" i="3" s="1"/>
  <c r="J524" i="3"/>
  <c r="L524" i="3" s="1"/>
  <c r="J525" i="3"/>
  <c r="J526" i="3"/>
  <c r="L526" i="3" s="1"/>
  <c r="J527" i="3"/>
  <c r="J528" i="3"/>
  <c r="J529" i="3"/>
  <c r="L529" i="3" s="1"/>
  <c r="J530" i="3"/>
  <c r="J531" i="3"/>
  <c r="L531" i="3" s="1"/>
  <c r="J532" i="3"/>
  <c r="J533" i="3"/>
  <c r="L533" i="3" s="1"/>
  <c r="J534" i="3"/>
  <c r="J535" i="3"/>
  <c r="L535" i="3" s="1"/>
  <c r="J536" i="3"/>
  <c r="L536" i="3" s="1"/>
  <c r="J537" i="3"/>
  <c r="J538" i="3"/>
  <c r="L538" i="3" s="1"/>
  <c r="J539" i="3"/>
  <c r="L539" i="3" s="1"/>
  <c r="J540" i="3"/>
  <c r="L540" i="3" s="1"/>
  <c r="J541" i="3"/>
  <c r="L541" i="3" s="1"/>
  <c r="J542" i="3"/>
  <c r="L542" i="3" s="1"/>
  <c r="J543" i="3"/>
  <c r="L543" i="3" s="1"/>
  <c r="J544" i="3"/>
  <c r="L544" i="3" s="1"/>
  <c r="J545" i="3"/>
  <c r="J546" i="3"/>
  <c r="L546" i="3" s="1"/>
  <c r="J547" i="3"/>
  <c r="L547" i="3" s="1"/>
  <c r="J548" i="3"/>
  <c r="L548" i="3" s="1"/>
  <c r="J549" i="3"/>
  <c r="L549" i="3" s="1"/>
  <c r="J550" i="3"/>
  <c r="L550" i="3" s="1"/>
  <c r="J551" i="3"/>
  <c r="L551" i="3" s="1"/>
  <c r="J552" i="3"/>
  <c r="L552" i="3" s="1"/>
  <c r="J553" i="3"/>
  <c r="L553" i="3" s="1"/>
  <c r="J554" i="3"/>
  <c r="L554" i="3" s="1"/>
  <c r="J555" i="3"/>
  <c r="L555" i="3" s="1"/>
  <c r="J556" i="3"/>
  <c r="J557" i="3"/>
  <c r="L557" i="3" s="1"/>
  <c r="J558" i="3"/>
  <c r="J559" i="3"/>
  <c r="L559" i="3" s="1"/>
  <c r="J560" i="3"/>
  <c r="J561" i="3"/>
  <c r="L561" i="3" s="1"/>
  <c r="J562" i="3"/>
  <c r="L562" i="3" s="1"/>
  <c r="J563" i="3"/>
  <c r="J564" i="3"/>
  <c r="J565" i="3"/>
  <c r="L565" i="3" s="1"/>
  <c r="J566" i="3"/>
  <c r="L566" i="3" s="1"/>
  <c r="J567" i="3"/>
  <c r="L567" i="3" s="1"/>
  <c r="J568" i="3"/>
  <c r="J569" i="3"/>
  <c r="L569" i="3" s="1"/>
  <c r="J570" i="3"/>
  <c r="L570" i="3" s="1"/>
  <c r="J571" i="3"/>
  <c r="L571" i="3" s="1"/>
  <c r="J572" i="3"/>
  <c r="L572" i="3" s="1"/>
  <c r="J573" i="3"/>
  <c r="L573" i="3" s="1"/>
  <c r="J574" i="3"/>
  <c r="L574" i="3" s="1"/>
  <c r="J575" i="3"/>
  <c r="J576" i="3"/>
  <c r="J577" i="3"/>
  <c r="J578" i="3"/>
  <c r="L578" i="3" s="1"/>
  <c r="J579" i="3"/>
  <c r="L579" i="3" s="1"/>
  <c r="J580" i="3"/>
  <c r="J581" i="3"/>
  <c r="L581" i="3" s="1"/>
  <c r="J582" i="3"/>
  <c r="L582" i="3" s="1"/>
  <c r="J583" i="3"/>
  <c r="J584" i="3"/>
  <c r="L584" i="3" s="1"/>
  <c r="J585" i="3"/>
  <c r="L585" i="3" s="1"/>
  <c r="J586" i="3"/>
  <c r="L586" i="3" s="1"/>
  <c r="J587" i="3"/>
  <c r="J588" i="3"/>
  <c r="J589" i="3"/>
  <c r="L589" i="3" s="1"/>
  <c r="J590" i="3"/>
  <c r="L590" i="3" s="1"/>
  <c r="J591" i="3"/>
  <c r="L591" i="3" s="1"/>
  <c r="J592" i="3"/>
  <c r="J593" i="3"/>
  <c r="L593" i="3" s="1"/>
  <c r="J594" i="3"/>
  <c r="L594" i="3" s="1"/>
  <c r="J595" i="3"/>
  <c r="J596" i="3"/>
  <c r="L596" i="3" s="1"/>
  <c r="J597" i="3"/>
  <c r="L597" i="3" s="1"/>
  <c r="J598" i="3"/>
  <c r="L598" i="3" s="1"/>
  <c r="J599" i="3"/>
  <c r="J600" i="3"/>
  <c r="L600" i="3" s="1"/>
  <c r="J601" i="3"/>
  <c r="L601" i="3" s="1"/>
  <c r="J602" i="3"/>
  <c r="L602" i="3" s="1"/>
  <c r="J603" i="3"/>
  <c r="L603" i="3" s="1"/>
  <c r="J604" i="3"/>
  <c r="J605" i="3"/>
  <c r="L605" i="3" s="1"/>
  <c r="J606" i="3"/>
  <c r="L606" i="3" s="1"/>
  <c r="J607" i="3"/>
  <c r="J608" i="3"/>
  <c r="J609" i="3"/>
  <c r="L609" i="3" s="1"/>
  <c r="J610" i="3"/>
  <c r="L610" i="3" s="1"/>
  <c r="J611" i="3"/>
  <c r="L611" i="3" s="1"/>
  <c r="J612" i="3"/>
  <c r="J613" i="3"/>
  <c r="L613" i="3" s="1"/>
  <c r="J614" i="3"/>
  <c r="L614" i="3" s="1"/>
  <c r="J615" i="3"/>
  <c r="L615" i="3" s="1"/>
  <c r="J616" i="3"/>
  <c r="L616" i="3" s="1"/>
  <c r="J617" i="3"/>
  <c r="L617" i="3" s="1"/>
  <c r="J618" i="3"/>
  <c r="L618" i="3" s="1"/>
  <c r="J619" i="3"/>
  <c r="L619" i="3" s="1"/>
  <c r="J620" i="3"/>
  <c r="L620" i="3" s="1"/>
  <c r="J621" i="3"/>
  <c r="L621" i="3" s="1"/>
  <c r="J622" i="3"/>
  <c r="J623" i="3"/>
  <c r="L623" i="3" s="1"/>
  <c r="J624" i="3"/>
  <c r="L624" i="3" s="1"/>
  <c r="J625" i="3"/>
  <c r="J626" i="3"/>
  <c r="J627" i="3"/>
  <c r="L627" i="3" s="1"/>
  <c r="J628" i="3"/>
  <c r="J629" i="3"/>
  <c r="L629" i="3" s="1"/>
  <c r="J630" i="3"/>
  <c r="L630" i="3" s="1"/>
  <c r="J631" i="3"/>
  <c r="L631" i="3" s="1"/>
  <c r="J632" i="3"/>
  <c r="J633" i="3"/>
  <c r="L633" i="3" s="1"/>
  <c r="J634" i="3"/>
  <c r="L634" i="3" s="1"/>
  <c r="J635" i="3"/>
  <c r="L635" i="3" s="1"/>
  <c r="J636" i="3"/>
  <c r="J637" i="3"/>
  <c r="J638" i="3"/>
  <c r="L638" i="3" s="1"/>
  <c r="J639" i="3"/>
  <c r="L639" i="3" s="1"/>
  <c r="J640" i="3"/>
  <c r="L640" i="3" s="1"/>
  <c r="J641" i="3"/>
  <c r="J642" i="3"/>
  <c r="L642" i="3" s="1"/>
  <c r="J643" i="3"/>
  <c r="J644" i="3"/>
  <c r="J645" i="3"/>
  <c r="L645" i="3" s="1"/>
  <c r="J646" i="3"/>
  <c r="L646" i="3" s="1"/>
  <c r="J647" i="3"/>
  <c r="L647" i="3" s="1"/>
  <c r="J648" i="3"/>
  <c r="J649" i="3"/>
  <c r="L649" i="3" s="1"/>
  <c r="J650" i="3"/>
  <c r="L650" i="3" s="1"/>
  <c r="J651" i="3"/>
  <c r="L651" i="3" s="1"/>
  <c r="J652" i="3"/>
  <c r="L652" i="3" s="1"/>
  <c r="J653" i="3"/>
  <c r="L653" i="3" s="1"/>
  <c r="J654" i="3"/>
  <c r="L654" i="3" s="1"/>
  <c r="J655" i="3"/>
  <c r="L655" i="3" s="1"/>
  <c r="J656" i="3"/>
  <c r="L656" i="3" s="1"/>
  <c r="J657" i="3"/>
  <c r="L657" i="3" s="1"/>
  <c r="J658" i="3"/>
  <c r="J659" i="3"/>
  <c r="J660" i="3"/>
  <c r="L660" i="3" s="1"/>
  <c r="J661" i="3"/>
  <c r="L661" i="3" s="1"/>
  <c r="J662" i="3"/>
  <c r="L662" i="3" s="1"/>
  <c r="J663" i="3"/>
  <c r="L663" i="3" s="1"/>
  <c r="J664" i="3"/>
  <c r="J665" i="3"/>
  <c r="L665" i="3" s="1"/>
  <c r="J666" i="3"/>
  <c r="J667" i="3"/>
  <c r="L667" i="3" s="1"/>
  <c r="J668" i="3"/>
  <c r="J669" i="3"/>
  <c r="L669" i="3" s="1"/>
  <c r="J670" i="3"/>
  <c r="J671" i="3"/>
  <c r="L671" i="3" s="1"/>
  <c r="J672" i="3"/>
  <c r="L672" i="3" s="1"/>
  <c r="J673" i="3"/>
  <c r="L673" i="3" s="1"/>
  <c r="J674" i="3"/>
  <c r="J675" i="3"/>
  <c r="L675" i="3" s="1"/>
  <c r="J676" i="3"/>
  <c r="L676" i="3" s="1"/>
  <c r="J677" i="3"/>
  <c r="L677" i="3" s="1"/>
  <c r="J678" i="3"/>
  <c r="J679" i="3"/>
  <c r="L679" i="3" s="1"/>
  <c r="J680" i="3"/>
  <c r="L680" i="3" s="1"/>
  <c r="J681" i="3"/>
  <c r="L681" i="3" s="1"/>
  <c r="J682" i="3"/>
  <c r="J683" i="3"/>
  <c r="L683" i="3" s="1"/>
  <c r="J684" i="3"/>
  <c r="J685" i="3"/>
  <c r="L685" i="3" s="1"/>
  <c r="J686" i="3"/>
  <c r="L686" i="3" s="1"/>
  <c r="J687" i="3"/>
  <c r="J688" i="3"/>
  <c r="L688" i="3" s="1"/>
  <c r="J689" i="3"/>
  <c r="J690" i="3"/>
  <c r="L690" i="3" s="1"/>
  <c r="J691" i="3"/>
  <c r="L691" i="3" s="1"/>
  <c r="J692" i="3"/>
  <c r="J693" i="3"/>
  <c r="J694" i="3"/>
  <c r="J695" i="3"/>
  <c r="L695" i="3" s="1"/>
  <c r="J696" i="3"/>
  <c r="J697" i="3"/>
  <c r="L697" i="3" s="1"/>
  <c r="J698" i="3"/>
  <c r="L698" i="3" s="1"/>
  <c r="J699" i="3"/>
  <c r="J700" i="3"/>
  <c r="L700" i="3" s="1"/>
  <c r="J701" i="3"/>
  <c r="L701" i="3" s="1"/>
  <c r="J702" i="3"/>
  <c r="L702" i="3" s="1"/>
  <c r="J703" i="3"/>
  <c r="L703" i="3" s="1"/>
  <c r="J704" i="3"/>
  <c r="J705" i="3"/>
  <c r="L705" i="3" s="1"/>
  <c r="J706" i="3"/>
  <c r="J707" i="3"/>
  <c r="J708" i="3"/>
  <c r="L708" i="3" s="1"/>
  <c r="J709" i="3"/>
  <c r="J710" i="3"/>
  <c r="L710" i="3" s="1"/>
  <c r="J711" i="3"/>
  <c r="L711" i="3" s="1"/>
  <c r="J712" i="3"/>
  <c r="L712" i="3" s="1"/>
  <c r="J713" i="3"/>
  <c r="J714" i="3"/>
  <c r="L714" i="3" s="1"/>
  <c r="J715" i="3"/>
  <c r="L715" i="3" s="1"/>
  <c r="J716" i="3"/>
  <c r="J717" i="3"/>
  <c r="L717" i="3" s="1"/>
  <c r="J718" i="3"/>
  <c r="J719" i="3"/>
  <c r="J720" i="3"/>
  <c r="L720" i="3" s="1"/>
  <c r="J721" i="3"/>
  <c r="L721" i="3" s="1"/>
  <c r="J722" i="3"/>
  <c r="L722" i="3" s="1"/>
  <c r="J723" i="3"/>
  <c r="L723" i="3" s="1"/>
  <c r="J724" i="3"/>
  <c r="L724" i="3" s="1"/>
  <c r="J725" i="3"/>
  <c r="L725" i="3" s="1"/>
  <c r="J726" i="3"/>
  <c r="L726" i="3" s="1"/>
  <c r="J727" i="3"/>
  <c r="L727" i="3" s="1"/>
  <c r="J728" i="3"/>
  <c r="L728" i="3" s="1"/>
  <c r="J729" i="3"/>
  <c r="L729" i="3" s="1"/>
  <c r="J730" i="3"/>
  <c r="L730" i="3" s="1"/>
  <c r="J731" i="3"/>
  <c r="L731" i="3" s="1"/>
  <c r="J732" i="3"/>
  <c r="J733" i="3"/>
  <c r="J734" i="3"/>
  <c r="L734" i="3" s="1"/>
  <c r="J735" i="3"/>
  <c r="L735" i="3" s="1"/>
  <c r="J736" i="3"/>
  <c r="L736" i="3" s="1"/>
  <c r="J737" i="3"/>
  <c r="J738" i="3"/>
  <c r="J739" i="3"/>
  <c r="L739" i="3" s="1"/>
  <c r="J740" i="3"/>
  <c r="L740" i="3" s="1"/>
  <c r="J741" i="3"/>
  <c r="J742" i="3"/>
  <c r="L742" i="3" s="1"/>
  <c r="J743" i="3"/>
  <c r="L743" i="3" s="1"/>
  <c r="J744" i="3"/>
  <c r="L744" i="3" s="1"/>
  <c r="J745" i="3"/>
  <c r="J746" i="3"/>
  <c r="L746" i="3" s="1"/>
  <c r="J747" i="3"/>
  <c r="L747" i="3" s="1"/>
  <c r="J748" i="3"/>
  <c r="L748" i="3" s="1"/>
  <c r="J749" i="3"/>
  <c r="J750" i="3"/>
  <c r="L750" i="3" s="1"/>
  <c r="J751" i="3"/>
  <c r="J752" i="3"/>
  <c r="L752" i="3" s="1"/>
  <c r="J753" i="3"/>
  <c r="L753" i="3" s="1"/>
  <c r="J754" i="3"/>
  <c r="J755" i="3"/>
  <c r="L755" i="3" s="1"/>
  <c r="J756" i="3"/>
  <c r="L756" i="3" s="1"/>
  <c r="J757" i="3"/>
  <c r="J758" i="3"/>
  <c r="L758" i="3" s="1"/>
  <c r="J759" i="3"/>
  <c r="L759" i="3" s="1"/>
  <c r="J760" i="3"/>
  <c r="L760" i="3" s="1"/>
  <c r="J761" i="3"/>
  <c r="J762" i="3"/>
  <c r="L762" i="3" s="1"/>
  <c r="J763" i="3"/>
  <c r="L763" i="3" s="1"/>
  <c r="J764" i="3"/>
  <c r="L764" i="3" s="1"/>
  <c r="J765" i="3"/>
  <c r="J766" i="3"/>
  <c r="L766" i="3" s="1"/>
  <c r="J767" i="3"/>
  <c r="L767" i="3" s="1"/>
  <c r="J768" i="3"/>
  <c r="L768" i="3" s="1"/>
  <c r="J769" i="3"/>
  <c r="L769" i="3" s="1"/>
  <c r="J770" i="3"/>
  <c r="L770" i="3" s="1"/>
  <c r="J771" i="3"/>
  <c r="L771" i="3" s="1"/>
  <c r="J772" i="3"/>
  <c r="L772" i="3" s="1"/>
  <c r="J773" i="3"/>
  <c r="L773" i="3" s="1"/>
  <c r="J774" i="3"/>
  <c r="J775" i="3"/>
  <c r="L775" i="3" s="1"/>
  <c r="J776" i="3"/>
  <c r="L776" i="3" s="1"/>
  <c r="J777" i="3"/>
  <c r="L777" i="3" s="1"/>
  <c r="J778" i="3"/>
  <c r="J779" i="3"/>
  <c r="L779" i="3" s="1"/>
  <c r="J780" i="3"/>
  <c r="J781" i="3"/>
  <c r="J782" i="3"/>
  <c r="J783" i="3"/>
  <c r="L783" i="3" s="1"/>
  <c r="J784" i="3"/>
  <c r="L784" i="3" s="1"/>
  <c r="J785" i="3"/>
  <c r="L785" i="3" s="1"/>
  <c r="J786" i="3"/>
  <c r="J787" i="3"/>
  <c r="L787" i="3" s="1"/>
  <c r="J788" i="3"/>
  <c r="L788" i="3" s="1"/>
  <c r="J789" i="3"/>
  <c r="J790" i="3"/>
  <c r="L790" i="3" s="1"/>
  <c r="J791" i="3"/>
  <c r="J792" i="3"/>
  <c r="L792" i="3" s="1"/>
  <c r="J793" i="3"/>
  <c r="J794" i="3"/>
  <c r="L794" i="3" s="1"/>
  <c r="J795" i="3"/>
  <c r="J796" i="3"/>
  <c r="L796" i="3" s="1"/>
  <c r="J797" i="3"/>
  <c r="L797" i="3" s="1"/>
  <c r="J798" i="3"/>
  <c r="L798" i="3" s="1"/>
  <c r="J799" i="3"/>
  <c r="L799" i="3" s="1"/>
  <c r="J800" i="3"/>
  <c r="L800" i="3" s="1"/>
  <c r="J801" i="3"/>
  <c r="L801" i="3" s="1"/>
  <c r="J802" i="3"/>
  <c r="L802" i="3" s="1"/>
  <c r="J803" i="3"/>
  <c r="L803" i="3" s="1"/>
  <c r="J804" i="3"/>
  <c r="J805" i="3"/>
  <c r="L805" i="3" s="1"/>
  <c r="J806" i="3"/>
  <c r="L806" i="3" s="1"/>
  <c r="J807" i="3"/>
  <c r="L807" i="3" s="1"/>
  <c r="J808" i="3"/>
  <c r="J809" i="3"/>
  <c r="J810" i="3"/>
  <c r="L810" i="3" s="1"/>
  <c r="J811" i="3"/>
  <c r="J812" i="3"/>
  <c r="J813" i="3"/>
  <c r="L813" i="3" s="1"/>
  <c r="J814" i="3"/>
  <c r="L814" i="3" s="1"/>
  <c r="J815" i="3"/>
  <c r="L815" i="3" s="1"/>
  <c r="J816" i="3"/>
  <c r="J817" i="3"/>
  <c r="L817" i="3" s="1"/>
  <c r="J818" i="3"/>
  <c r="L818" i="3" s="1"/>
  <c r="J819" i="3"/>
  <c r="L819" i="3" s="1"/>
  <c r="J820" i="3"/>
  <c r="L820" i="3" s="1"/>
  <c r="J821" i="3"/>
  <c r="L821" i="3" s="1"/>
  <c r="J822" i="3"/>
  <c r="J823" i="3"/>
  <c r="L823" i="3" s="1"/>
  <c r="J824" i="3"/>
  <c r="J825" i="3"/>
  <c r="L825" i="3" s="1"/>
  <c r="J826" i="3"/>
  <c r="L826" i="3" s="1"/>
  <c r="J827" i="3"/>
  <c r="L827" i="3" s="1"/>
  <c r="J828" i="3"/>
  <c r="L828" i="3" s="1"/>
  <c r="J829" i="3"/>
  <c r="L829" i="3" s="1"/>
  <c r="J830" i="3"/>
  <c r="L830" i="3" s="1"/>
  <c r="J831" i="3"/>
  <c r="J832" i="3"/>
  <c r="L832" i="3" s="1"/>
  <c r="J833" i="3"/>
  <c r="L833" i="3" s="1"/>
  <c r="J834" i="3"/>
  <c r="L834" i="3" s="1"/>
  <c r="J835" i="3"/>
  <c r="L835" i="3" s="1"/>
  <c r="J836" i="3"/>
  <c r="L836" i="3" s="1"/>
  <c r="J837" i="3"/>
  <c r="L837" i="3" s="1"/>
  <c r="J838" i="3"/>
  <c r="J839" i="3"/>
  <c r="L839" i="3" s="1"/>
  <c r="J840" i="3"/>
  <c r="L840" i="3" s="1"/>
  <c r="J841" i="3"/>
  <c r="J842" i="3"/>
  <c r="L842" i="3" s="1"/>
  <c r="J843" i="3"/>
  <c r="L843" i="3" s="1"/>
  <c r="J844" i="3"/>
  <c r="L844" i="3" s="1"/>
  <c r="J845" i="3"/>
  <c r="L845" i="3" s="1"/>
  <c r="J846" i="3"/>
  <c r="J847" i="3"/>
  <c r="L847" i="3" s="1"/>
  <c r="J848" i="3"/>
  <c r="L848" i="3" s="1"/>
  <c r="J849" i="3"/>
  <c r="L849" i="3" s="1"/>
  <c r="J850" i="3"/>
  <c r="J851" i="3"/>
  <c r="L851" i="3" s="1"/>
  <c r="J852" i="3"/>
  <c r="L852" i="3" s="1"/>
  <c r="J853" i="3"/>
  <c r="L853" i="3" s="1"/>
  <c r="J854" i="3"/>
  <c r="L854" i="3" s="1"/>
  <c r="J855" i="3"/>
  <c r="L855" i="3" s="1"/>
  <c r="J856" i="3"/>
  <c r="L856" i="3" s="1"/>
  <c r="J857" i="3"/>
  <c r="L857" i="3" s="1"/>
  <c r="J858" i="3"/>
  <c r="L858" i="3" s="1"/>
  <c r="J859" i="3"/>
  <c r="L859" i="3" s="1"/>
  <c r="J860" i="3"/>
  <c r="L860" i="3" s="1"/>
  <c r="J861" i="3"/>
  <c r="J862" i="3"/>
  <c r="L862" i="3" s="1"/>
  <c r="J863" i="3"/>
  <c r="J864" i="3"/>
  <c r="L864" i="3" s="1"/>
  <c r="J865" i="3"/>
  <c r="L865" i="3" s="1"/>
  <c r="J866" i="3"/>
  <c r="J867" i="3"/>
  <c r="L867" i="3" s="1"/>
  <c r="J868" i="3"/>
  <c r="J869" i="3"/>
  <c r="L869" i="3" s="1"/>
  <c r="J870" i="3"/>
  <c r="L870" i="3" s="1"/>
  <c r="J871" i="3"/>
  <c r="L871" i="3" s="1"/>
  <c r="J872" i="3"/>
  <c r="J873" i="3"/>
  <c r="L873" i="3" s="1"/>
  <c r="J874" i="3"/>
  <c r="J875" i="3"/>
  <c r="L875" i="3" s="1"/>
  <c r="J876" i="3"/>
  <c r="J877" i="3"/>
  <c r="L877" i="3" s="1"/>
  <c r="J878" i="3"/>
  <c r="L878" i="3" s="1"/>
  <c r="J879" i="3"/>
  <c r="L879" i="3" s="1"/>
  <c r="J880" i="3"/>
  <c r="L880" i="3" s="1"/>
  <c r="J881" i="3"/>
  <c r="J882" i="3"/>
  <c r="L882" i="3" s="1"/>
  <c r="J883" i="3"/>
  <c r="J884" i="3"/>
  <c r="L884" i="3" s="1"/>
  <c r="J885" i="3"/>
  <c r="L885" i="3" s="1"/>
  <c r="J886" i="3"/>
  <c r="L886" i="3" s="1"/>
  <c r="J887" i="3"/>
  <c r="L887" i="3" s="1"/>
  <c r="J888" i="3"/>
  <c r="L888" i="3" s="1"/>
  <c r="J889" i="3"/>
  <c r="L889" i="3" s="1"/>
  <c r="J890" i="3"/>
  <c r="J891" i="3"/>
  <c r="L891" i="3" s="1"/>
  <c r="J892" i="3"/>
  <c r="J893" i="3"/>
  <c r="L893" i="3" s="1"/>
  <c r="J894" i="3"/>
  <c r="L894" i="3" s="1"/>
  <c r="J895" i="3"/>
  <c r="J896" i="3"/>
  <c r="L896" i="3" s="1"/>
  <c r="J897" i="3"/>
  <c r="L897" i="3" s="1"/>
  <c r="J898" i="3"/>
  <c r="L898" i="3" s="1"/>
  <c r="J899" i="3"/>
  <c r="L899" i="3" s="1"/>
  <c r="J900" i="3"/>
  <c r="L900" i="3" s="1"/>
  <c r="J901" i="3"/>
  <c r="L901" i="3" s="1"/>
  <c r="J902" i="3"/>
  <c r="L902" i="3" s="1"/>
  <c r="J903" i="3"/>
  <c r="L903" i="3" s="1"/>
  <c r="J904" i="3"/>
  <c r="J905" i="3"/>
  <c r="L905" i="3" s="1"/>
  <c r="J906" i="3"/>
  <c r="L906" i="3" s="1"/>
  <c r="J907" i="3"/>
  <c r="L907" i="3" s="1"/>
  <c r="J908" i="3"/>
  <c r="J909" i="3"/>
  <c r="J910" i="3"/>
  <c r="J911" i="3"/>
  <c r="L911" i="3" s="1"/>
  <c r="J912" i="3"/>
  <c r="L912" i="3" s="1"/>
  <c r="J913" i="3"/>
  <c r="L913" i="3" s="1"/>
  <c r="J914" i="3"/>
  <c r="J915" i="3"/>
  <c r="L915" i="3" s="1"/>
  <c r="J916" i="3"/>
  <c r="L916" i="3" s="1"/>
  <c r="J917" i="3"/>
  <c r="J918" i="3"/>
  <c r="L918" i="3" s="1"/>
  <c r="J919" i="3"/>
  <c r="L919" i="3" s="1"/>
  <c r="J920" i="3"/>
  <c r="L920" i="3" s="1"/>
  <c r="J921" i="3"/>
  <c r="J922" i="3"/>
  <c r="L922" i="3" s="1"/>
  <c r="J923" i="3"/>
  <c r="L923" i="3" s="1"/>
  <c r="J924" i="3"/>
  <c r="L924" i="3" s="1"/>
  <c r="J925" i="3"/>
  <c r="J926" i="3"/>
  <c r="L926" i="3" s="1"/>
  <c r="J927" i="3"/>
  <c r="J928" i="3"/>
  <c r="L928" i="3" s="1"/>
  <c r="J929" i="3"/>
  <c r="L929" i="3" s="1"/>
  <c r="J930" i="3"/>
  <c r="J931" i="3"/>
  <c r="L931" i="3" s="1"/>
  <c r="J932" i="3"/>
  <c r="L932" i="3" s="1"/>
  <c r="J933" i="3"/>
  <c r="L933" i="3" s="1"/>
  <c r="J934" i="3"/>
  <c r="J935" i="3"/>
  <c r="L935" i="3" s="1"/>
  <c r="J936" i="3"/>
  <c r="L936" i="3" s="1"/>
  <c r="J937" i="3"/>
  <c r="L937" i="3" s="1"/>
  <c r="J938" i="3"/>
  <c r="L938" i="3" s="1"/>
  <c r="J939" i="3"/>
  <c r="L939" i="3" s="1"/>
  <c r="J940" i="3"/>
  <c r="L940" i="3" s="1"/>
  <c r="J941" i="3"/>
  <c r="L941" i="3" s="1"/>
  <c r="J942" i="3"/>
  <c r="J943" i="3"/>
  <c r="L943" i="3" s="1"/>
  <c r="J944" i="3"/>
  <c r="L944" i="3" s="1"/>
  <c r="J945" i="3"/>
  <c r="J946" i="3"/>
  <c r="L946" i="3" s="1"/>
  <c r="J947" i="3"/>
  <c r="L947" i="3" s="1"/>
  <c r="J948" i="3"/>
  <c r="L948" i="3" s="1"/>
  <c r="J949" i="3"/>
  <c r="L949" i="3" s="1"/>
  <c r="J950" i="3"/>
  <c r="L950" i="3" s="1"/>
  <c r="J951" i="3"/>
  <c r="L951" i="3" s="1"/>
  <c r="J952" i="3"/>
  <c r="J953" i="3"/>
  <c r="L953" i="3" s="1"/>
  <c r="J954" i="3"/>
  <c r="L954" i="3" s="1"/>
  <c r="J955" i="3"/>
  <c r="L955" i="3" s="1"/>
  <c r="J956" i="3"/>
  <c r="L956" i="3" s="1"/>
  <c r="J957" i="3"/>
  <c r="J958" i="3"/>
  <c r="L958" i="3" s="1"/>
  <c r="J959" i="3"/>
  <c r="L959" i="3" s="1"/>
  <c r="J960" i="3"/>
  <c r="L960" i="3" s="1"/>
  <c r="J961" i="3"/>
  <c r="J962" i="3"/>
  <c r="J963" i="3"/>
  <c r="J964" i="3"/>
  <c r="J965" i="3"/>
  <c r="L965" i="3" s="1"/>
  <c r="J966" i="3"/>
  <c r="J967" i="3"/>
  <c r="L967" i="3" s="1"/>
  <c r="J968" i="3"/>
  <c r="J969" i="3"/>
  <c r="J970" i="3"/>
  <c r="L970" i="3" s="1"/>
  <c r="J971" i="3"/>
  <c r="J972" i="3"/>
  <c r="L972" i="3" s="1"/>
  <c r="J973" i="3"/>
  <c r="L973" i="3" s="1"/>
  <c r="J974" i="3"/>
  <c r="L974" i="3" s="1"/>
  <c r="J975" i="3"/>
  <c r="L975" i="3" s="1"/>
  <c r="J976" i="3"/>
  <c r="L976" i="3" s="1"/>
  <c r="J977" i="3"/>
  <c r="L977" i="3" s="1"/>
  <c r="J978" i="3"/>
  <c r="J979" i="3"/>
  <c r="J980" i="3"/>
  <c r="J981" i="3"/>
  <c r="J982" i="3"/>
  <c r="L982" i="3" s="1"/>
  <c r="J983" i="3"/>
  <c r="L983" i="3" s="1"/>
  <c r="J984" i="3"/>
  <c r="L984" i="3" s="1"/>
  <c r="J985" i="3"/>
  <c r="L985" i="3" s="1"/>
  <c r="J986" i="3"/>
  <c r="L986" i="3" s="1"/>
  <c r="J987" i="3"/>
  <c r="L987" i="3" s="1"/>
  <c r="J988" i="3"/>
  <c r="L988" i="3" s="1"/>
  <c r="J989" i="3"/>
  <c r="J990" i="3"/>
  <c r="J991" i="3"/>
  <c r="L991" i="3" s="1"/>
  <c r="J992" i="3"/>
  <c r="J993" i="3"/>
  <c r="L993" i="3" s="1"/>
  <c r="J994" i="3"/>
  <c r="L994" i="3" s="1"/>
  <c r="J995" i="3"/>
  <c r="L995" i="3" s="1"/>
  <c r="J996" i="3"/>
  <c r="J997" i="3"/>
  <c r="L997" i="3" s="1"/>
  <c r="J998" i="3"/>
  <c r="J999" i="3"/>
  <c r="J1000" i="3"/>
  <c r="L1000" i="3" s="1"/>
  <c r="J1001" i="3"/>
  <c r="J1002" i="3"/>
  <c r="L1002" i="3" s="1"/>
  <c r="J1003" i="3"/>
  <c r="J1004" i="3"/>
  <c r="L1004" i="3" s="1"/>
  <c r="J1005" i="3"/>
  <c r="L1005" i="3" s="1"/>
  <c r="J1006" i="3"/>
  <c r="L1006" i="3" s="1"/>
  <c r="J1007" i="3"/>
  <c r="J1008" i="3"/>
  <c r="L1008" i="3" s="1"/>
  <c r="J1009" i="3"/>
  <c r="L1009" i="3" s="1"/>
  <c r="J1010" i="3"/>
  <c r="J1011" i="3"/>
  <c r="L1011" i="3" s="1"/>
  <c r="J1012" i="3"/>
  <c r="L1012" i="3" s="1"/>
  <c r="J1013" i="3"/>
  <c r="L1013" i="3" s="1"/>
  <c r="J1014" i="3"/>
  <c r="J1015" i="3"/>
  <c r="L1015" i="3" s="1"/>
  <c r="J1016" i="3"/>
  <c r="L1016" i="3" s="1"/>
  <c r="J1017" i="3"/>
  <c r="L1017" i="3" s="1"/>
  <c r="J1018" i="3"/>
  <c r="J1019" i="3"/>
  <c r="L1019" i="3" s="1"/>
  <c r="J1020" i="3"/>
  <c r="L1020" i="3" s="1"/>
  <c r="J1021" i="3"/>
  <c r="L1021" i="3" s="1"/>
  <c r="J1022" i="3"/>
  <c r="L1022" i="3" s="1"/>
  <c r="J1023" i="3"/>
  <c r="L1023" i="3" s="1"/>
  <c r="J1024" i="3"/>
  <c r="L1024" i="3" s="1"/>
  <c r="J1025" i="3"/>
  <c r="L1025" i="3" s="1"/>
  <c r="J1026" i="3"/>
  <c r="L1026" i="3" s="1"/>
  <c r="J1027" i="3"/>
  <c r="J1028" i="3"/>
  <c r="L1028" i="3" s="1"/>
  <c r="J1029" i="3"/>
  <c r="L1029" i="3" s="1"/>
  <c r="J1030" i="3"/>
  <c r="L1030" i="3" s="1"/>
  <c r="J1031" i="3"/>
  <c r="L1031" i="3" s="1"/>
  <c r="J1032" i="3"/>
  <c r="L1032" i="3" s="1"/>
  <c r="J1033" i="3"/>
  <c r="L1033" i="3" s="1"/>
  <c r="J1034" i="3"/>
  <c r="L1034" i="3" s="1"/>
  <c r="J1035" i="3"/>
  <c r="L1035" i="3" s="1"/>
  <c r="J1036" i="3"/>
  <c r="L1036" i="3" s="1"/>
  <c r="J1037" i="3"/>
  <c r="L1037" i="3" s="1"/>
  <c r="J1038" i="3"/>
  <c r="J1039" i="3"/>
  <c r="L1039" i="3" s="1"/>
  <c r="J1040" i="3"/>
  <c r="L1040" i="3" s="1"/>
  <c r="J1041" i="3"/>
  <c r="J1042" i="3"/>
  <c r="J1043" i="3"/>
  <c r="J1044" i="3"/>
  <c r="J1045" i="3"/>
  <c r="L1045" i="3" s="1"/>
  <c r="J1046" i="3"/>
  <c r="L1046" i="3" s="1"/>
  <c r="J1047" i="3"/>
  <c r="J1048" i="3"/>
  <c r="J1049" i="3"/>
  <c r="L1049" i="3" s="1"/>
  <c r="J1050" i="3"/>
  <c r="L1050" i="3" s="1"/>
  <c r="J1051" i="3"/>
  <c r="L1051" i="3" s="1"/>
  <c r="J1052" i="3"/>
  <c r="J1053" i="3"/>
  <c r="L1053" i="3" s="1"/>
  <c r="J1054" i="3"/>
  <c r="J1055" i="3"/>
  <c r="L1055" i="3" s="1"/>
  <c r="J1056" i="3"/>
  <c r="J1057" i="3"/>
  <c r="L1057" i="3" s="1"/>
  <c r="J1058" i="3"/>
  <c r="L1058" i="3" s="1"/>
  <c r="J1059" i="3"/>
  <c r="L1059" i="3" s="1"/>
  <c r="J1060" i="3"/>
  <c r="N422" i="2" s="1"/>
  <c r="J1061" i="3"/>
  <c r="L1061" i="3" s="1"/>
  <c r="J1062" i="3"/>
  <c r="J1063" i="3"/>
  <c r="L1063" i="3" s="1"/>
  <c r="J1064" i="3"/>
  <c r="J1065" i="3"/>
  <c r="L1065" i="3" s="1"/>
  <c r="J1066" i="3"/>
  <c r="J1067" i="3"/>
  <c r="L1067" i="3" s="1"/>
  <c r="J1068" i="3"/>
  <c r="L1068" i="3" s="1"/>
  <c r="J1069" i="3"/>
  <c r="J1070" i="3"/>
  <c r="L1070" i="3" s="1"/>
  <c r="J1071" i="3"/>
  <c r="L1071" i="3" s="1"/>
  <c r="J1072" i="3"/>
  <c r="L1072" i="3" s="1"/>
  <c r="J1073" i="3"/>
  <c r="J1074" i="3"/>
  <c r="L1074" i="3" s="1"/>
  <c r="J1075" i="3"/>
  <c r="L1075" i="3" s="1"/>
  <c r="J1076" i="3"/>
  <c r="L1076" i="3" s="1"/>
  <c r="J1077" i="3"/>
  <c r="J1078" i="3"/>
  <c r="L1078" i="3" s="1"/>
  <c r="J1079" i="3"/>
  <c r="L1079" i="3" s="1"/>
  <c r="J1080" i="3"/>
  <c r="L1080" i="3" s="1"/>
  <c r="J1081" i="3"/>
  <c r="L1081" i="3" s="1"/>
  <c r="J1082" i="3"/>
  <c r="L1082" i="3" s="1"/>
  <c r="J1083" i="3"/>
  <c r="J1084" i="3"/>
  <c r="J1085" i="3"/>
  <c r="L1085" i="3" s="1"/>
  <c r="J1086" i="3"/>
  <c r="L1086" i="3" s="1"/>
  <c r="J1087" i="3"/>
  <c r="J1088" i="3"/>
  <c r="L1088" i="3" s="1"/>
  <c r="J1089" i="3"/>
  <c r="J1090" i="3"/>
  <c r="L1090" i="3" s="1"/>
  <c r="J1091" i="3"/>
  <c r="J1092" i="3"/>
  <c r="L1092" i="3" s="1"/>
  <c r="J1093" i="3"/>
  <c r="L1093" i="3" s="1"/>
  <c r="J1094" i="3"/>
  <c r="L1094" i="3" s="1"/>
  <c r="J1095" i="3"/>
  <c r="J1096" i="3"/>
  <c r="L1096" i="3" s="1"/>
  <c r="J1097" i="3"/>
  <c r="J1098" i="3"/>
  <c r="L1098" i="3" s="1"/>
  <c r="J1099" i="3"/>
  <c r="J1100" i="3"/>
  <c r="L1100" i="3" s="1"/>
  <c r="J1101" i="3"/>
  <c r="J1102" i="3"/>
  <c r="L1102" i="3" s="1"/>
  <c r="J1103" i="3"/>
  <c r="L1103" i="3" s="1"/>
  <c r="J1104" i="3"/>
  <c r="L1104" i="3" s="1"/>
  <c r="J1105" i="3"/>
  <c r="L1105" i="3" s="1"/>
  <c r="J1106" i="3"/>
  <c r="L1106" i="3" s="1"/>
  <c r="J1107" i="3"/>
  <c r="L1107" i="3" s="1"/>
  <c r="J1108" i="3"/>
  <c r="L1108" i="3" s="1"/>
  <c r="J1109" i="3"/>
  <c r="L1109" i="3" s="1"/>
  <c r="J1110" i="3"/>
  <c r="J1111" i="3"/>
  <c r="L1111" i="3" s="1"/>
  <c r="J1112" i="3"/>
  <c r="J1113" i="3"/>
  <c r="J1114" i="3"/>
  <c r="J1115" i="3"/>
  <c r="L1115" i="3" s="1"/>
  <c r="J1116" i="3"/>
  <c r="L1116" i="3" s="1"/>
  <c r="J1117" i="3"/>
  <c r="J1118" i="3"/>
  <c r="L1118" i="3" s="1"/>
  <c r="J1119" i="3"/>
  <c r="J1120" i="3"/>
  <c r="J1121" i="3"/>
  <c r="L1121" i="3" s="1"/>
  <c r="J1122" i="3"/>
  <c r="J1123" i="3"/>
  <c r="L1123" i="3" s="1"/>
  <c r="J1124" i="3"/>
  <c r="L1124" i="3" s="1"/>
  <c r="J1125" i="3"/>
  <c r="J1126" i="3"/>
  <c r="L1126" i="3" s="1"/>
  <c r="J1127" i="3"/>
  <c r="L1127" i="3" s="1"/>
  <c r="J1128" i="3"/>
  <c r="J1129" i="3"/>
  <c r="L1129" i="3" s="1"/>
  <c r="J1130" i="3"/>
  <c r="J1131" i="3"/>
  <c r="L1131" i="3" s="1"/>
  <c r="J1132" i="3"/>
  <c r="L1132" i="3" s="1"/>
  <c r="J1133" i="3"/>
  <c r="L1133" i="3" s="1"/>
  <c r="J1134" i="3"/>
  <c r="J1135" i="3"/>
  <c r="J1136" i="3"/>
  <c r="L1136" i="3" s="1"/>
  <c r="J1137" i="3"/>
  <c r="L1137" i="3" s="1"/>
  <c r="J1138" i="3"/>
  <c r="L1138" i="3" s="1"/>
  <c r="J1139" i="3"/>
  <c r="L1139" i="3" s="1"/>
  <c r="J1140" i="3"/>
  <c r="L1140" i="3" s="1"/>
  <c r="J1141" i="3"/>
  <c r="L1141" i="3" s="1"/>
  <c r="J1142" i="3"/>
  <c r="L1142" i="3" s="1"/>
  <c r="J1143" i="3"/>
  <c r="L1143" i="3" s="1"/>
  <c r="J1144" i="3"/>
  <c r="L1144" i="3" s="1"/>
  <c r="J1145" i="3"/>
  <c r="L1145" i="3" s="1"/>
  <c r="J1146" i="3"/>
  <c r="L1146" i="3" s="1"/>
  <c r="J1147" i="3"/>
  <c r="L1147" i="3" s="1"/>
  <c r="J1148" i="3"/>
  <c r="L1148" i="3" s="1"/>
  <c r="J1149" i="3"/>
  <c r="L1149" i="3" s="1"/>
  <c r="J1150" i="3"/>
  <c r="L1150" i="3" s="1"/>
  <c r="J1151" i="3"/>
  <c r="J1152" i="3"/>
  <c r="L1152" i="3" s="1"/>
  <c r="J1153" i="3"/>
  <c r="L1153" i="3" s="1"/>
  <c r="J1154" i="3"/>
  <c r="L1154" i="3" s="1"/>
  <c r="J1155" i="3"/>
  <c r="J1156" i="3"/>
  <c r="L1156" i="3" s="1"/>
  <c r="J1157" i="3"/>
  <c r="J1158" i="3"/>
  <c r="L1158" i="3" s="1"/>
  <c r="J1159" i="3"/>
  <c r="L1159" i="3" s="1"/>
  <c r="J1160" i="3"/>
  <c r="J1161" i="3"/>
  <c r="L1161" i="3" s="1"/>
  <c r="J1162" i="3"/>
  <c r="J1163" i="3"/>
  <c r="L1163" i="3" s="1"/>
  <c r="J1164" i="3"/>
  <c r="L1164" i="3" s="1"/>
  <c r="J1165" i="3"/>
  <c r="L1165" i="3" s="1"/>
  <c r="J1166" i="3"/>
  <c r="L1166" i="3" s="1"/>
  <c r="J1167" i="3"/>
  <c r="J1168" i="3"/>
  <c r="L1168" i="3" s="1"/>
  <c r="J1169" i="3"/>
  <c r="L1169" i="3" s="1"/>
  <c r="J1170" i="3"/>
  <c r="J1171" i="3"/>
  <c r="L1171" i="3" s="1"/>
  <c r="J1172" i="3"/>
  <c r="J1173" i="3"/>
  <c r="L1173" i="3" s="1"/>
  <c r="J1174" i="3"/>
  <c r="J1175" i="3"/>
  <c r="L1175" i="3" s="1"/>
  <c r="J1176" i="3"/>
  <c r="L1176" i="3" s="1"/>
  <c r="J1177" i="3"/>
  <c r="L1177" i="3" s="1"/>
  <c r="J1178" i="3"/>
  <c r="J1179" i="3"/>
  <c r="L1179" i="3" s="1"/>
  <c r="J1180" i="3"/>
  <c r="L1180" i="3" s="1"/>
  <c r="J1181" i="3"/>
  <c r="L1181" i="3" s="1"/>
  <c r="J1182" i="3"/>
  <c r="L1182" i="3" s="1"/>
  <c r="J1183" i="3"/>
  <c r="L1183" i="3" s="1"/>
  <c r="J1184" i="3"/>
  <c r="L1184" i="3" s="1"/>
  <c r="J1185" i="3"/>
  <c r="L1185" i="3" s="1"/>
  <c r="J1186" i="3"/>
  <c r="L1186" i="3" s="1"/>
  <c r="J1187" i="3"/>
  <c r="L1187" i="3" s="1"/>
  <c r="J1188" i="3"/>
  <c r="L1188" i="3" s="1"/>
  <c r="J1189" i="3"/>
  <c r="L1189" i="3" s="1"/>
  <c r="J1190" i="3"/>
  <c r="J1191" i="3"/>
  <c r="L1191" i="3" s="1"/>
  <c r="J1192" i="3"/>
  <c r="J1193" i="3"/>
  <c r="L1193" i="3" s="1"/>
  <c r="J1194" i="3"/>
  <c r="J1195" i="3"/>
  <c r="J1196" i="3"/>
  <c r="L1196" i="3" s="1"/>
  <c r="J1197" i="3"/>
  <c r="L1197" i="3" s="1"/>
  <c r="J1198" i="3"/>
  <c r="J1199" i="3"/>
  <c r="L1199" i="3" s="1"/>
  <c r="J1200" i="3"/>
  <c r="L1200" i="3" s="1"/>
  <c r="J1201" i="3"/>
  <c r="L1201" i="3" s="1"/>
  <c r="J1202" i="3"/>
  <c r="L1202" i="3" s="1"/>
  <c r="J1203" i="3"/>
  <c r="L1203" i="3" s="1"/>
  <c r="J1204" i="3"/>
  <c r="J1205" i="3"/>
  <c r="L1205" i="3" s="1"/>
  <c r="J1206" i="3"/>
  <c r="L1206" i="3" s="1"/>
  <c r="J1207" i="3"/>
  <c r="J1208" i="3"/>
  <c r="L1208" i="3" s="1"/>
  <c r="J1209" i="3"/>
  <c r="L1209" i="3" s="1"/>
  <c r="J1210" i="3"/>
  <c r="J1211" i="3"/>
  <c r="L1211" i="3" s="1"/>
  <c r="J1212" i="3"/>
  <c r="J1213" i="3"/>
  <c r="L1213" i="3" s="1"/>
  <c r="J1214" i="3"/>
  <c r="L1214" i="3" s="1"/>
  <c r="J1215" i="3"/>
  <c r="L1215" i="3" s="1"/>
  <c r="J1216" i="3"/>
  <c r="L1216" i="3" s="1"/>
  <c r="J1217" i="3"/>
  <c r="J1218" i="3"/>
  <c r="L1218" i="3" s="1"/>
  <c r="J1219" i="3"/>
  <c r="L1219" i="3" s="1"/>
  <c r="J1220" i="3"/>
  <c r="J1221" i="3"/>
  <c r="J1222" i="3"/>
  <c r="L1222" i="3" s="1"/>
  <c r="J1223" i="3"/>
  <c r="J1224" i="3"/>
  <c r="L1224" i="3" s="1"/>
  <c r="J1225" i="3"/>
  <c r="L1225" i="3" s="1"/>
  <c r="J1226" i="3"/>
  <c r="L1226" i="3" s="1"/>
  <c r="J1227" i="3"/>
  <c r="L1227" i="3" s="1"/>
  <c r="J1228" i="3"/>
  <c r="L1228" i="3" s="1"/>
  <c r="J1229" i="3"/>
  <c r="L1229" i="3" s="1"/>
  <c r="J1230" i="3"/>
  <c r="L1230" i="3" s="1"/>
  <c r="J1231" i="3"/>
  <c r="J1232" i="3"/>
  <c r="L1232" i="3" s="1"/>
  <c r="J1233" i="3"/>
  <c r="L1233" i="3" s="1"/>
  <c r="J1234" i="3"/>
  <c r="J1235" i="3"/>
  <c r="L1235" i="3" s="1"/>
  <c r="J1236" i="3"/>
  <c r="L1236" i="3" s="1"/>
  <c r="J1237" i="3"/>
  <c r="J1238" i="3"/>
  <c r="L1238" i="3" s="1"/>
  <c r="J1239" i="3"/>
  <c r="J1240" i="3"/>
  <c r="L1240" i="3" s="1"/>
  <c r="J1241" i="3"/>
  <c r="L1241" i="3" s="1"/>
  <c r="J1242" i="3"/>
  <c r="J1243" i="3"/>
  <c r="L1243" i="3" s="1"/>
  <c r="J1244" i="3"/>
  <c r="L1244" i="3" s="1"/>
  <c r="J1245" i="3"/>
  <c r="L1245" i="3" s="1"/>
  <c r="J1246" i="3"/>
  <c r="L1246" i="3" s="1"/>
  <c r="J1247" i="3"/>
  <c r="L1247" i="3" s="1"/>
  <c r="J1248" i="3"/>
  <c r="J1249" i="3"/>
  <c r="L1249" i="3" s="1"/>
  <c r="J1250" i="3"/>
  <c r="J1251" i="3"/>
  <c r="L1251" i="3" s="1"/>
  <c r="J1252" i="3"/>
  <c r="J1253" i="3"/>
  <c r="L1253" i="3" s="1"/>
  <c r="J1254" i="3"/>
  <c r="J1255" i="3"/>
  <c r="J1256" i="3"/>
  <c r="J1257" i="3"/>
  <c r="L1257" i="3" s="1"/>
  <c r="J1258" i="3"/>
  <c r="J1259" i="3"/>
  <c r="L1259" i="3" s="1"/>
  <c r="J1260" i="3"/>
  <c r="J1261" i="3"/>
  <c r="L1261" i="3" s="1"/>
  <c r="J1262" i="3"/>
  <c r="L1262" i="3" s="1"/>
  <c r="J1263" i="3"/>
  <c r="L1263" i="3" s="1"/>
  <c r="J1264" i="3"/>
  <c r="L1264" i="3" s="1"/>
  <c r="J1265" i="3"/>
  <c r="L1265" i="3" s="1"/>
  <c r="J1266" i="3"/>
  <c r="J1267" i="3"/>
  <c r="L1267" i="3" s="1"/>
  <c r="J1268" i="3"/>
  <c r="L1268" i="3" s="1"/>
  <c r="J1269" i="3"/>
  <c r="L1269" i="3" s="1"/>
  <c r="J1270" i="3"/>
  <c r="L1270" i="3" s="1"/>
  <c r="J1271" i="3"/>
  <c r="L1271" i="3" s="1"/>
  <c r="J1272" i="3"/>
  <c r="J1273" i="3"/>
  <c r="L1273" i="3" s="1"/>
  <c r="J1274" i="3"/>
  <c r="J1275" i="3"/>
  <c r="L1275" i="3" s="1"/>
  <c r="J1276" i="3"/>
  <c r="L1276" i="3" s="1"/>
  <c r="J1277" i="3"/>
  <c r="L1277" i="3" s="1"/>
  <c r="J1278" i="3"/>
  <c r="L1278" i="3" s="1"/>
  <c r="J1279" i="3"/>
  <c r="L1279" i="3" s="1"/>
  <c r="J1280" i="3"/>
  <c r="L1280" i="3" s="1"/>
  <c r="J1281" i="3"/>
  <c r="L1281" i="3" s="1"/>
  <c r="J1282" i="3"/>
  <c r="L1282" i="3" s="1"/>
  <c r="J1283" i="3"/>
  <c r="L1283" i="3" s="1"/>
  <c r="J1284" i="3"/>
  <c r="J1285" i="3"/>
  <c r="J1286" i="3"/>
  <c r="L1286" i="3" s="1"/>
  <c r="J1287" i="3"/>
  <c r="L1287" i="3" s="1"/>
  <c r="J1288" i="3"/>
  <c r="L1288" i="3" s="1"/>
  <c r="J1289" i="3"/>
  <c r="L1289" i="3" s="1"/>
  <c r="J1290" i="3"/>
  <c r="L1290" i="3" s="1"/>
  <c r="J1291" i="3"/>
  <c r="L1291" i="3" s="1"/>
  <c r="J1292" i="3"/>
  <c r="J1293" i="3"/>
  <c r="J1294" i="3"/>
  <c r="L1294" i="3" s="1"/>
  <c r="J1295" i="3"/>
  <c r="L1295" i="3" s="1"/>
  <c r="J1296" i="3"/>
  <c r="J1297" i="3"/>
  <c r="L1297" i="3" s="1"/>
  <c r="J1298" i="3"/>
  <c r="L1298" i="3" s="1"/>
  <c r="J1299" i="3"/>
  <c r="L1299" i="3" s="1"/>
  <c r="J1300" i="3"/>
  <c r="L1300" i="3" s="1"/>
  <c r="J1301" i="3"/>
  <c r="L1301" i="3" s="1"/>
  <c r="J1302" i="3"/>
  <c r="L1302" i="3" s="1"/>
  <c r="J1303" i="3"/>
  <c r="J1304" i="3"/>
  <c r="L1304" i="3" s="1"/>
  <c r="J1305" i="3"/>
  <c r="L1305" i="3" s="1"/>
  <c r="J1306" i="3"/>
  <c r="L1306" i="3" s="1"/>
  <c r="J1307" i="3"/>
  <c r="J1308" i="3"/>
  <c r="L1308" i="3" s="1"/>
  <c r="J1309" i="3"/>
  <c r="L1309" i="3" s="1"/>
  <c r="J1310" i="3"/>
  <c r="J1311" i="3"/>
  <c r="L1311" i="3" s="1"/>
  <c r="J1312" i="3"/>
  <c r="L1312" i="3" s="1"/>
  <c r="J1313" i="3"/>
  <c r="L1313" i="3" s="1"/>
  <c r="J1314" i="3"/>
  <c r="L1314" i="3" s="1"/>
  <c r="J1315" i="3"/>
  <c r="J1316" i="3"/>
  <c r="L1316" i="3" s="1"/>
  <c r="J1317" i="3"/>
  <c r="L1317" i="3" s="1"/>
  <c r="J1318" i="3"/>
  <c r="L1318" i="3" s="1"/>
  <c r="J1319" i="3"/>
  <c r="J1320" i="3"/>
  <c r="L1320" i="3" s="1"/>
  <c r="J1321" i="3"/>
  <c r="L1321" i="3" s="1"/>
  <c r="J1322" i="3"/>
  <c r="L1322" i="3" s="1"/>
  <c r="J1323" i="3"/>
  <c r="J1324" i="3"/>
  <c r="L1324" i="3" s="1"/>
  <c r="J1325" i="3"/>
  <c r="L1325" i="3" s="1"/>
  <c r="J1326" i="3"/>
  <c r="L1326" i="3" s="1"/>
  <c r="J1327" i="3"/>
  <c r="L1327" i="3" s="1"/>
  <c r="J1328" i="3"/>
  <c r="L1328" i="3" s="1"/>
  <c r="J1329" i="3"/>
  <c r="L1329" i="3" s="1"/>
  <c r="J1330" i="3"/>
  <c r="L1330" i="3" s="1"/>
  <c r="J1331" i="3"/>
  <c r="L1331" i="3" s="1"/>
  <c r="J1332" i="3"/>
  <c r="L1332" i="3" s="1"/>
  <c r="J1333" i="3"/>
  <c r="L1333" i="3" s="1"/>
  <c r="J1334" i="3"/>
  <c r="L1334" i="3" s="1"/>
  <c r="J1335" i="3"/>
  <c r="L1335" i="3" s="1"/>
  <c r="J1336" i="3"/>
  <c r="L1336" i="3" s="1"/>
  <c r="J1337" i="3"/>
  <c r="L1337" i="3" s="1"/>
  <c r="J1338" i="3"/>
  <c r="L1338" i="3" s="1"/>
  <c r="J1339" i="3"/>
  <c r="L1339" i="3" s="1"/>
  <c r="J1340" i="3"/>
  <c r="L1340" i="3" s="1"/>
  <c r="J1341" i="3"/>
  <c r="J1342" i="3"/>
  <c r="L1342" i="3" s="1"/>
  <c r="J1343" i="3"/>
  <c r="L1343" i="3" s="1"/>
  <c r="J1344" i="3"/>
  <c r="J1345" i="3"/>
  <c r="J1346" i="3"/>
  <c r="L1346" i="3" s="1"/>
  <c r="J1347" i="3"/>
  <c r="L1347" i="3" s="1"/>
  <c r="J1348" i="3"/>
  <c r="L1348" i="3" s="1"/>
  <c r="J1349" i="3"/>
  <c r="J1350" i="3"/>
  <c r="L1350" i="3" s="1"/>
  <c r="J1351" i="3"/>
  <c r="L1351" i="3" s="1"/>
  <c r="J1352" i="3"/>
  <c r="J1353" i="3"/>
  <c r="L1353" i="3" s="1"/>
  <c r="J1354" i="3"/>
  <c r="J1355" i="3"/>
  <c r="L1355" i="3" s="1"/>
  <c r="J1356" i="3"/>
  <c r="L1356" i="3" s="1"/>
  <c r="J1357" i="3"/>
  <c r="L1357" i="3" s="1"/>
  <c r="J1358" i="3"/>
  <c r="L1358" i="3" s="1"/>
  <c r="J1359" i="3"/>
  <c r="L1359" i="3" s="1"/>
  <c r="J1360" i="3"/>
  <c r="L1360" i="3" s="1"/>
  <c r="J1361" i="3"/>
  <c r="L1361" i="3" s="1"/>
  <c r="J1362" i="3"/>
  <c r="L1362" i="3" s="1"/>
  <c r="J1363" i="3"/>
  <c r="L1363" i="3" s="1"/>
  <c r="J1364" i="3"/>
  <c r="J1365" i="3"/>
  <c r="L1365" i="3" s="1"/>
  <c r="J1366" i="3"/>
  <c r="L1366" i="3" s="1"/>
  <c r="J1367" i="3"/>
  <c r="J1368" i="3"/>
  <c r="L1368" i="3" s="1"/>
  <c r="J1369" i="3"/>
  <c r="L1369" i="3" s="1"/>
  <c r="J1370" i="3"/>
  <c r="L1370" i="3" s="1"/>
  <c r="J1371" i="3"/>
  <c r="L1371" i="3" s="1"/>
  <c r="J1372" i="3"/>
  <c r="L1372" i="3" s="1"/>
  <c r="J1373" i="3"/>
  <c r="L1373" i="3" s="1"/>
  <c r="J1374" i="3"/>
  <c r="L1374" i="3" s="1"/>
  <c r="J1375" i="3"/>
  <c r="L1375" i="3" s="1"/>
  <c r="J1376" i="3"/>
  <c r="J1377" i="3"/>
  <c r="L1377" i="3" s="1"/>
  <c r="J1378" i="3"/>
  <c r="L1378" i="3" s="1"/>
  <c r="J1379" i="3"/>
  <c r="J1380" i="3"/>
  <c r="L1380" i="3" s="1"/>
  <c r="J1381" i="3"/>
  <c r="L1381" i="3" s="1"/>
  <c r="J1382" i="3"/>
  <c r="J1383" i="3"/>
  <c r="L1383" i="3" s="1"/>
  <c r="J1384" i="3"/>
  <c r="L1384" i="3" s="1"/>
  <c r="J1385" i="3"/>
  <c r="J1386" i="3"/>
  <c r="L1386" i="3" s="1"/>
  <c r="J1387" i="3"/>
  <c r="L1387" i="3" s="1"/>
  <c r="J1388" i="3"/>
  <c r="L1388" i="3" s="1"/>
  <c r="J1389" i="3"/>
  <c r="L1389" i="3" s="1"/>
  <c r="J1390" i="3"/>
  <c r="L1390" i="3" s="1"/>
  <c r="J1391" i="3"/>
  <c r="J1392" i="3"/>
  <c r="J1393" i="3"/>
  <c r="L1393" i="3" s="1"/>
  <c r="J1394" i="3"/>
  <c r="L1394" i="3" s="1"/>
  <c r="J1395" i="3"/>
  <c r="L1395" i="3" s="1"/>
  <c r="J1396" i="3"/>
  <c r="L1396" i="3" s="1"/>
  <c r="J1397" i="3"/>
  <c r="L1397" i="3" s="1"/>
  <c r="J1398" i="3"/>
  <c r="L1398" i="3" s="1"/>
  <c r="J1399" i="3"/>
  <c r="J1400" i="3"/>
  <c r="L1400" i="3" s="1"/>
  <c r="J1401" i="3"/>
  <c r="L1401" i="3" s="1"/>
  <c r="J1402" i="3"/>
  <c r="L1402" i="3" s="1"/>
  <c r="J1403" i="3"/>
  <c r="L1403" i="3" s="1"/>
  <c r="J1404" i="3"/>
  <c r="L1404" i="3" s="1"/>
  <c r="J1405" i="3"/>
  <c r="L1405" i="3" s="1"/>
  <c r="J1406" i="3"/>
  <c r="L1406" i="3" s="1"/>
  <c r="J1407" i="3"/>
  <c r="L1407" i="3" s="1"/>
  <c r="J1408" i="3"/>
  <c r="J1409" i="3"/>
  <c r="L1409" i="3" s="1"/>
  <c r="J1410" i="3"/>
  <c r="J1411" i="3"/>
  <c r="J1412" i="3"/>
  <c r="L1412" i="3" s="1"/>
  <c r="J1413" i="3"/>
  <c r="J1414" i="3"/>
  <c r="L1414" i="3" s="1"/>
  <c r="J1415" i="3"/>
  <c r="J1416" i="3"/>
  <c r="L1416" i="3" s="1"/>
  <c r="J1417" i="3"/>
  <c r="L1417" i="3" s="1"/>
  <c r="J1418" i="3"/>
  <c r="L1418" i="3" s="1"/>
  <c r="J1419" i="3"/>
  <c r="L1419" i="3" s="1"/>
  <c r="J1420" i="3"/>
  <c r="J1421" i="3"/>
  <c r="L1421" i="3" s="1"/>
  <c r="J1422" i="3"/>
  <c r="L1422" i="3" s="1"/>
  <c r="J1423" i="3"/>
  <c r="J1424" i="3"/>
  <c r="L1424" i="3" s="1"/>
  <c r="J1425" i="3"/>
  <c r="L1425" i="3" s="1"/>
  <c r="J1426" i="3"/>
  <c r="J1427" i="3"/>
  <c r="L1427" i="3" s="1"/>
  <c r="J1428" i="3"/>
  <c r="L1428" i="3" s="1"/>
  <c r="J1429" i="3"/>
  <c r="L1429" i="3" s="1"/>
  <c r="J1430" i="3"/>
  <c r="L1430" i="3" s="1"/>
  <c r="J1431" i="3"/>
  <c r="J1432" i="3"/>
  <c r="L1432" i="3" s="1"/>
  <c r="J1433" i="3"/>
  <c r="L1433" i="3" s="1"/>
  <c r="J1434" i="3"/>
  <c r="L1434" i="3" s="1"/>
  <c r="J1435" i="3"/>
  <c r="J1436" i="3"/>
  <c r="L1436" i="3" s="1"/>
  <c r="J1437" i="3"/>
  <c r="L1437" i="3" s="1"/>
  <c r="J1438" i="3"/>
  <c r="J1439" i="3"/>
  <c r="L1439" i="3" s="1"/>
  <c r="J1440" i="3"/>
  <c r="L1440" i="3" s="1"/>
  <c r="J1441" i="3"/>
  <c r="L1441" i="3" s="1"/>
  <c r="J1442" i="3"/>
  <c r="J1443" i="3"/>
  <c r="L1443" i="3" s="1"/>
  <c r="J1444" i="3"/>
  <c r="L1444" i="3" s="1"/>
  <c r="J1445" i="3"/>
  <c r="L1445" i="3" s="1"/>
  <c r="J1446" i="3"/>
  <c r="L1446" i="3" s="1"/>
  <c r="J1447" i="3"/>
  <c r="L1447" i="3" s="1"/>
  <c r="J1448" i="3"/>
  <c r="L1448" i="3" s="1"/>
  <c r="J1449" i="3"/>
  <c r="L1449" i="3" s="1"/>
  <c r="J1450" i="3"/>
  <c r="L1450" i="3" s="1"/>
  <c r="J1451" i="3"/>
  <c r="J1452" i="3"/>
  <c r="L1452" i="3" s="1"/>
  <c r="J1453" i="3"/>
  <c r="J1454" i="3"/>
  <c r="L1454" i="3" s="1"/>
  <c r="J1455" i="3"/>
  <c r="L1455" i="3" s="1"/>
  <c r="J1456" i="3"/>
  <c r="L1456" i="3" s="1"/>
  <c r="J1457" i="3"/>
  <c r="L1457" i="3" s="1"/>
  <c r="J1458" i="3"/>
  <c r="L1458" i="3" s="1"/>
  <c r="J1459" i="3"/>
  <c r="L1459" i="3" s="1"/>
  <c r="J1460" i="3"/>
  <c r="J1461" i="3"/>
  <c r="L1461" i="3" s="1"/>
  <c r="J1462" i="3"/>
  <c r="L1462" i="3" s="1"/>
  <c r="J1463" i="3"/>
  <c r="J1464" i="3"/>
  <c r="L1464" i="3" s="1"/>
  <c r="J1465" i="3"/>
  <c r="L1465" i="3" s="1"/>
  <c r="J1466" i="3"/>
  <c r="L1466" i="3" s="1"/>
  <c r="J1467" i="3"/>
  <c r="L1467" i="3" s="1"/>
  <c r="J1468" i="3"/>
  <c r="L1468" i="3" s="1"/>
  <c r="J1469" i="3"/>
  <c r="J1470" i="3"/>
  <c r="L1470" i="3" s="1"/>
  <c r="J1471" i="3"/>
  <c r="L1471" i="3" s="1"/>
  <c r="J1472" i="3"/>
  <c r="L1472" i="3" s="1"/>
  <c r="J1473" i="3"/>
  <c r="J1474" i="3"/>
  <c r="L1474" i="3" s="1"/>
  <c r="J1475" i="3"/>
  <c r="L1475" i="3" s="1"/>
  <c r="J1476" i="3"/>
  <c r="J1477" i="3"/>
  <c r="L1477" i="3" s="1"/>
  <c r="J1478" i="3"/>
  <c r="L1478" i="3" s="1"/>
  <c r="J1479" i="3"/>
  <c r="L1479" i="3" s="1"/>
  <c r="J1480" i="3"/>
  <c r="L1480" i="3" s="1"/>
  <c r="J1481" i="3"/>
  <c r="L1481" i="3" s="1"/>
  <c r="J1482" i="3"/>
  <c r="L1482" i="3" s="1"/>
  <c r="J1483" i="3"/>
  <c r="L1483" i="3" s="1"/>
  <c r="J1484" i="3"/>
  <c r="L1484" i="3" s="1"/>
  <c r="J1485" i="3"/>
  <c r="L1485" i="3" s="1"/>
  <c r="J1486" i="3"/>
  <c r="L1486" i="3" s="1"/>
  <c r="J1487" i="3"/>
  <c r="L1487" i="3" s="1"/>
  <c r="J1488" i="3"/>
  <c r="L1488" i="3" s="1"/>
  <c r="J1489" i="3"/>
  <c r="J1490" i="3"/>
  <c r="L1490" i="3" s="1"/>
  <c r="J1491" i="3"/>
  <c r="L1491" i="3" s="1"/>
  <c r="J1492" i="3"/>
  <c r="L1492" i="3" s="1"/>
  <c r="J1493" i="3"/>
  <c r="L1493" i="3" s="1"/>
  <c r="J1494" i="3"/>
  <c r="L1494" i="3" s="1"/>
  <c r="J1495" i="3"/>
  <c r="J1496" i="3"/>
  <c r="L1496" i="3" s="1"/>
  <c r="J1497" i="3"/>
  <c r="L1497" i="3" s="1"/>
  <c r="J1498" i="3"/>
  <c r="J1499" i="3"/>
  <c r="L1499" i="3" s="1"/>
  <c r="J1500" i="3"/>
  <c r="L1500" i="3" s="1"/>
  <c r="J1501" i="3"/>
  <c r="L1501" i="3" s="1"/>
  <c r="J1502" i="3"/>
  <c r="J1503" i="3"/>
  <c r="L1503" i="3" s="1"/>
  <c r="J1504" i="3"/>
  <c r="J1505" i="3"/>
  <c r="L1505" i="3" s="1"/>
  <c r="J1506" i="3"/>
  <c r="J1507" i="3"/>
  <c r="L1507" i="3" s="1"/>
  <c r="J1508" i="3"/>
  <c r="L1508" i="3" s="1"/>
  <c r="J1509" i="3"/>
  <c r="L1509" i="3" s="1"/>
  <c r="J1510" i="3"/>
  <c r="J1511" i="3"/>
  <c r="L1511" i="3" s="1"/>
  <c r="J1512" i="3"/>
  <c r="L1512" i="3" s="1"/>
  <c r="J1513" i="3"/>
  <c r="L1513" i="3" s="1"/>
  <c r="J1514" i="3"/>
  <c r="L1514" i="3" s="1"/>
  <c r="J1515" i="3"/>
  <c r="L1515" i="3" s="1"/>
  <c r="J1516" i="3"/>
  <c r="L1516" i="3" s="1"/>
  <c r="J1517" i="3"/>
  <c r="L1517" i="3" s="1"/>
  <c r="J1518" i="3"/>
  <c r="L1518" i="3" s="1"/>
  <c r="J1519" i="3"/>
  <c r="J1520" i="3"/>
  <c r="L1520" i="3" s="1"/>
  <c r="J1521" i="3"/>
  <c r="J1522" i="3"/>
  <c r="L1522" i="3" s="1"/>
  <c r="J1523" i="3"/>
  <c r="L1523" i="3" s="1"/>
  <c r="J1524" i="3"/>
  <c r="L1524" i="3" s="1"/>
  <c r="J1525" i="3"/>
  <c r="J1526" i="3"/>
  <c r="L1526" i="3" s="1"/>
  <c r="J1527" i="3"/>
  <c r="J1528" i="3"/>
  <c r="L1528" i="3" s="1"/>
  <c r="J1529" i="3"/>
  <c r="L1529" i="3" s="1"/>
  <c r="J1530" i="3"/>
  <c r="J1531" i="3"/>
  <c r="J1532" i="3"/>
  <c r="L1532" i="3" s="1"/>
  <c r="J1533" i="3"/>
  <c r="J1534" i="3"/>
  <c r="L1534" i="3" s="1"/>
  <c r="J1535" i="3"/>
  <c r="L1535" i="3" s="1"/>
  <c r="J1536" i="3"/>
  <c r="L1536" i="3" s="1"/>
  <c r="J1537" i="3"/>
  <c r="J1538" i="3"/>
  <c r="L1538" i="3" s="1"/>
  <c r="J1539" i="3"/>
  <c r="L1539" i="3" s="1"/>
  <c r="J1540" i="3"/>
  <c r="L1540" i="3" s="1"/>
  <c r="J1541" i="3"/>
  <c r="L1541" i="3" s="1"/>
  <c r="J1542" i="3"/>
  <c r="L1542" i="3" s="1"/>
  <c r="J1543" i="3"/>
  <c r="J1544" i="3"/>
  <c r="L1544" i="3" s="1"/>
  <c r="J1545" i="3"/>
  <c r="L1545" i="3" s="1"/>
  <c r="J1546" i="3"/>
  <c r="J1547" i="3"/>
  <c r="L1547" i="3" s="1"/>
  <c r="J1548" i="3"/>
  <c r="L1548" i="3" s="1"/>
  <c r="J1549" i="3"/>
  <c r="L1549" i="3" s="1"/>
  <c r="J1550" i="3"/>
  <c r="L1550" i="3" s="1"/>
  <c r="J1551" i="3"/>
  <c r="L1551" i="3" s="1"/>
  <c r="J1552" i="3"/>
  <c r="L1552" i="3" s="1"/>
  <c r="J1553" i="3"/>
  <c r="L1553" i="3" s="1"/>
  <c r="J1554" i="3"/>
  <c r="J1555" i="3"/>
  <c r="J1556" i="3"/>
  <c r="L1556" i="3" s="1"/>
  <c r="J1557" i="3"/>
  <c r="J1558" i="3"/>
  <c r="L1558" i="3" s="1"/>
  <c r="J1559" i="3"/>
  <c r="L1559" i="3" s="1"/>
  <c r="J1560" i="3"/>
  <c r="L1560" i="3" s="1"/>
  <c r="J1561" i="3"/>
  <c r="L1561" i="3" s="1"/>
  <c r="J1562" i="3"/>
  <c r="L1562" i="3" s="1"/>
  <c r="J1563" i="3"/>
  <c r="L1563" i="3" s="1"/>
  <c r="J1564" i="3"/>
  <c r="L1564" i="3" s="1"/>
  <c r="J1565" i="3"/>
  <c r="L1565" i="3" s="1"/>
  <c r="J1566" i="3"/>
  <c r="J1567" i="3"/>
  <c r="L1567" i="3" s="1"/>
  <c r="J1568" i="3"/>
  <c r="L1568" i="3" s="1"/>
  <c r="J1569" i="3"/>
  <c r="J1570" i="3"/>
  <c r="L1570" i="3" s="1"/>
  <c r="J1571" i="3"/>
  <c r="L1571" i="3" s="1"/>
  <c r="J1572" i="3"/>
  <c r="J1573" i="3"/>
  <c r="J1574" i="3"/>
  <c r="L1574" i="3" s="1"/>
  <c r="J1575" i="3"/>
  <c r="L1575" i="3" s="1"/>
  <c r="J1576" i="3"/>
  <c r="L1576" i="3" s="1"/>
  <c r="J1577" i="3"/>
  <c r="L1577" i="3" s="1"/>
  <c r="J1578" i="3"/>
  <c r="L1578" i="3" s="1"/>
  <c r="J1579" i="3"/>
  <c r="J1580" i="3"/>
  <c r="L1580" i="3" s="1"/>
  <c r="J1581" i="3"/>
  <c r="L1581" i="3" s="1"/>
  <c r="J1582" i="3"/>
  <c r="J1583" i="3"/>
  <c r="L1583" i="3" s="1"/>
  <c r="J1584" i="3"/>
  <c r="L1584" i="3" s="1"/>
  <c r="J1585" i="3"/>
  <c r="J1586" i="3"/>
  <c r="J1587" i="3"/>
  <c r="L1587" i="3" s="1"/>
  <c r="J1588" i="3"/>
  <c r="L1588" i="3" s="1"/>
  <c r="J1589" i="3"/>
  <c r="L1589" i="3" s="1"/>
  <c r="J1590" i="3"/>
  <c r="L1590" i="3" s="1"/>
  <c r="J1591" i="3"/>
  <c r="L1591" i="3" s="1"/>
  <c r="J1592" i="3"/>
  <c r="L1592" i="3" s="1"/>
  <c r="J1593" i="3"/>
  <c r="J1594" i="3"/>
  <c r="L1594" i="3" s="1"/>
  <c r="J1595" i="3"/>
  <c r="L1595" i="3" s="1"/>
  <c r="J1596" i="3"/>
  <c r="L1596" i="3" s="1"/>
  <c r="J1597" i="3"/>
  <c r="J1598" i="3"/>
  <c r="L1598" i="3" s="1"/>
  <c r="J1599" i="3"/>
  <c r="L1599" i="3" s="1"/>
  <c r="J1600" i="3"/>
  <c r="L1600" i="3" s="1"/>
  <c r="J1601" i="3"/>
  <c r="L1601" i="3" s="1"/>
  <c r="J1602" i="3"/>
  <c r="L1602" i="3" s="1"/>
  <c r="J1603" i="3"/>
  <c r="L1603" i="3" s="1"/>
  <c r="J1604" i="3"/>
  <c r="J1605" i="3"/>
  <c r="L1605" i="3" s="1"/>
  <c r="J1606" i="3"/>
  <c r="J1607" i="3"/>
  <c r="L1607" i="3" s="1"/>
  <c r="J1608" i="3"/>
  <c r="L1608" i="3" s="1"/>
  <c r="J1609" i="3"/>
  <c r="J1610" i="3"/>
  <c r="L1610" i="3" s="1"/>
  <c r="J1611" i="3"/>
  <c r="J1612" i="3"/>
  <c r="L1612" i="3" s="1"/>
  <c r="J1613" i="3"/>
  <c r="L1613" i="3" s="1"/>
  <c r="J1614" i="3"/>
  <c r="L1614" i="3" s="1"/>
  <c r="J1615" i="3"/>
  <c r="L1615" i="3" s="1"/>
  <c r="J1616" i="3"/>
  <c r="J1617" i="3"/>
  <c r="L1617" i="3" s="1"/>
  <c r="J1618" i="3"/>
  <c r="L1618" i="3" s="1"/>
  <c r="J1619" i="3"/>
  <c r="J1620" i="3"/>
  <c r="L1620" i="3" s="1"/>
  <c r="J1621" i="3"/>
  <c r="L1621" i="3" s="1"/>
  <c r="J1622" i="3"/>
  <c r="J1623" i="3"/>
  <c r="L1623" i="3" s="1"/>
  <c r="J1624" i="3"/>
  <c r="L1624" i="3" s="1"/>
  <c r="J1625" i="3"/>
  <c r="L1625" i="3" s="1"/>
  <c r="J1626" i="3"/>
  <c r="L1626" i="3" s="1"/>
  <c r="J1627" i="3"/>
  <c r="L1627" i="3" s="1"/>
  <c r="J1628" i="3"/>
  <c r="L1628" i="3" s="1"/>
  <c r="J1629" i="3"/>
  <c r="J1630" i="3"/>
  <c r="L1630" i="3" s="1"/>
  <c r="J1631" i="3"/>
  <c r="L1631" i="3" s="1"/>
  <c r="J1632" i="3"/>
  <c r="J1633" i="3"/>
  <c r="L1633" i="3" s="1"/>
  <c r="J1634" i="3"/>
  <c r="L1634" i="3" s="1"/>
  <c r="J1635" i="3"/>
  <c r="L1635" i="3" s="1"/>
  <c r="J1636" i="3"/>
  <c r="L1636" i="3" s="1"/>
  <c r="J1637" i="3"/>
  <c r="L1637" i="3" s="1"/>
  <c r="J1638" i="3"/>
  <c r="L1638" i="3" s="1"/>
  <c r="J1639" i="3"/>
  <c r="L1639" i="3" s="1"/>
  <c r="J1640" i="3"/>
  <c r="J1641" i="3"/>
  <c r="J1642" i="3"/>
  <c r="L1642" i="3" s="1"/>
  <c r="J1643" i="3"/>
  <c r="L1643" i="3" s="1"/>
  <c r="J1644" i="3"/>
  <c r="L1644" i="3" s="1"/>
  <c r="J1645" i="3"/>
  <c r="L1645" i="3" s="1"/>
  <c r="J1646" i="3"/>
  <c r="L1646" i="3" s="1"/>
  <c r="J1647" i="3"/>
  <c r="L1647" i="3" s="1"/>
  <c r="J1648" i="3"/>
  <c r="J1649" i="3"/>
  <c r="L1649" i="3" s="1"/>
  <c r="J1650" i="3"/>
  <c r="L1650" i="3" s="1"/>
  <c r="J1651" i="3"/>
  <c r="L1651" i="3" s="1"/>
  <c r="J1652" i="3"/>
  <c r="L1652" i="3" s="1"/>
  <c r="J1653" i="3"/>
  <c r="L1653" i="3" s="1"/>
  <c r="J1654" i="3"/>
  <c r="J1655" i="3"/>
  <c r="L1655" i="3" s="1"/>
  <c r="J1656" i="3"/>
  <c r="L1656" i="3" s="1"/>
  <c r="J1657" i="3"/>
  <c r="J1658" i="3"/>
  <c r="L1658" i="3" s="1"/>
  <c r="J1659" i="3"/>
  <c r="L1659" i="3" s="1"/>
  <c r="J1660" i="3"/>
  <c r="L1660" i="3" s="1"/>
  <c r="J1661" i="3"/>
  <c r="L1661" i="3" s="1"/>
  <c r="J1662" i="3"/>
  <c r="L1662" i="3" s="1"/>
  <c r="J1663" i="3"/>
  <c r="L1663" i="3" s="1"/>
  <c r="J1664" i="3"/>
  <c r="L1664" i="3" s="1"/>
  <c r="J1665" i="3"/>
  <c r="J1666" i="3"/>
  <c r="L1666" i="3" s="1"/>
  <c r="J1667" i="3"/>
  <c r="L1667" i="3" s="1"/>
  <c r="J1668" i="3"/>
  <c r="J1669" i="3"/>
  <c r="L1669" i="3" s="1"/>
  <c r="J1670" i="3"/>
  <c r="L1670" i="3" s="1"/>
  <c r="J1671" i="3"/>
  <c r="L1671" i="3" s="1"/>
  <c r="J1672" i="3"/>
  <c r="L1672" i="3" s="1"/>
  <c r="J1673" i="3"/>
  <c r="L1673" i="3" s="1"/>
  <c r="J1674" i="3"/>
  <c r="L1674" i="3" s="1"/>
  <c r="J1675" i="3"/>
  <c r="J1676" i="3"/>
  <c r="L1676" i="3" s="1"/>
  <c r="J1677" i="3"/>
  <c r="L1677" i="3" s="1"/>
  <c r="J1678" i="3"/>
  <c r="L1678" i="3" s="1"/>
  <c r="J1679" i="3"/>
  <c r="J1680" i="3"/>
  <c r="L1680" i="3" s="1"/>
  <c r="J1681" i="3"/>
  <c r="L1681" i="3" s="1"/>
  <c r="J1682" i="3"/>
  <c r="L1682" i="3" s="1"/>
  <c r="J1683" i="3"/>
  <c r="J1684" i="3"/>
  <c r="L1684" i="3" s="1"/>
  <c r="J1685" i="3"/>
  <c r="L1685" i="3" s="1"/>
  <c r="J1686" i="3"/>
  <c r="J1687" i="3"/>
  <c r="L1687" i="3" s="1"/>
  <c r="J1688" i="3"/>
  <c r="L1688" i="3" s="1"/>
  <c r="J1689" i="3"/>
  <c r="L1689" i="3" s="1"/>
  <c r="J1690" i="3"/>
  <c r="L1690" i="3" s="1"/>
  <c r="J1691" i="3"/>
  <c r="L1691" i="3" s="1"/>
  <c r="J1692" i="3"/>
  <c r="L1692" i="3" s="1"/>
  <c r="J1693" i="3"/>
  <c r="L1693" i="3" s="1"/>
  <c r="J1694" i="3"/>
  <c r="L1694" i="3" s="1"/>
  <c r="J1695" i="3"/>
  <c r="L1695" i="3" s="1"/>
  <c r="J1696" i="3"/>
  <c r="L1696" i="3" s="1"/>
  <c r="J1697" i="3"/>
  <c r="J1698" i="3"/>
  <c r="J1699" i="3"/>
  <c r="L1699" i="3" s="1"/>
  <c r="J1700" i="3"/>
  <c r="L1700" i="3" s="1"/>
  <c r="J1701" i="3"/>
  <c r="J1702" i="3"/>
  <c r="J1703" i="3"/>
  <c r="L1703" i="3" s="1"/>
  <c r="J1704" i="3"/>
  <c r="L1704" i="3" s="1"/>
  <c r="J1705" i="3"/>
  <c r="J1706" i="3"/>
  <c r="L1706" i="3" s="1"/>
  <c r="J1707" i="3"/>
  <c r="L1707" i="3" s="1"/>
  <c r="J1708" i="3"/>
  <c r="L1708" i="3" s="1"/>
  <c r="J1709" i="3"/>
  <c r="J1710" i="3"/>
  <c r="L1710" i="3" s="1"/>
  <c r="J1711" i="3"/>
  <c r="L1711" i="3" s="1"/>
  <c r="J1712" i="3"/>
  <c r="L1712" i="3" s="1"/>
  <c r="J1713" i="3"/>
  <c r="L1713" i="3" s="1"/>
  <c r="J1714" i="3"/>
  <c r="L1714" i="3" s="1"/>
  <c r="J1715" i="3"/>
  <c r="L1715" i="3" s="1"/>
  <c r="J1716" i="3"/>
  <c r="J1717" i="3"/>
  <c r="L1717" i="3" s="1"/>
  <c r="J1718" i="3"/>
  <c r="L1718" i="3" s="1"/>
  <c r="J1719" i="3"/>
  <c r="L1719" i="3" s="1"/>
  <c r="J1720" i="3"/>
  <c r="L1720" i="3" s="1"/>
  <c r="J1721" i="3"/>
  <c r="L1721" i="3" s="1"/>
  <c r="J1722" i="3"/>
  <c r="J1723" i="3"/>
  <c r="J1724" i="3"/>
  <c r="L1724" i="3" s="1"/>
  <c r="J1725" i="3"/>
  <c r="L1725" i="3" s="1"/>
  <c r="J1726" i="3"/>
  <c r="L1726" i="3" s="1"/>
  <c r="J1727" i="3"/>
  <c r="J1728" i="3"/>
  <c r="L1728" i="3" s="1"/>
  <c r="J1729" i="3"/>
  <c r="L1729" i="3" s="1"/>
  <c r="J1730" i="3"/>
  <c r="L1730" i="3" s="1"/>
  <c r="J1731" i="3"/>
  <c r="L1731" i="3" s="1"/>
  <c r="J1732" i="3"/>
  <c r="J1733" i="3"/>
  <c r="L1733" i="3" s="1"/>
  <c r="J1734" i="3"/>
  <c r="L1734" i="3" s="1"/>
  <c r="J1735" i="3"/>
  <c r="J1736" i="3"/>
  <c r="L1736" i="3" s="1"/>
  <c r="J1737" i="3"/>
  <c r="J1738" i="3"/>
  <c r="L1738" i="3" s="1"/>
  <c r="J1739" i="3"/>
  <c r="L1739" i="3" s="1"/>
  <c r="J1740" i="3"/>
  <c r="L1740" i="3" s="1"/>
  <c r="J1741" i="3"/>
  <c r="J1742" i="3"/>
  <c r="L1742" i="3" s="1"/>
  <c r="J1743" i="3"/>
  <c r="L1743" i="3" s="1"/>
  <c r="J1744" i="3"/>
  <c r="L1744" i="3" s="1"/>
  <c r="J1745" i="3"/>
  <c r="J1746" i="3"/>
  <c r="L1746" i="3" s="1"/>
  <c r="J1747" i="3"/>
  <c r="L1747" i="3" s="1"/>
  <c r="J1748" i="3"/>
  <c r="L1748" i="3" s="1"/>
  <c r="J1749" i="3"/>
  <c r="L1749" i="3" s="1"/>
  <c r="J1750" i="3"/>
  <c r="J1751" i="3"/>
  <c r="L1751" i="3" s="1"/>
  <c r="J1752" i="3"/>
  <c r="L1752" i="3" s="1"/>
  <c r="J1753" i="3"/>
  <c r="L1753" i="3" s="1"/>
  <c r="J1754" i="3"/>
  <c r="L1754" i="3" s="1"/>
  <c r="J1755" i="3"/>
  <c r="L1755" i="3" s="1"/>
  <c r="J1756" i="3"/>
  <c r="L1756" i="3" s="1"/>
  <c r="J1757" i="3"/>
  <c r="L1757" i="3" s="1"/>
  <c r="J1758" i="3"/>
  <c r="L1758" i="3" s="1"/>
  <c r="J1759" i="3"/>
  <c r="L1759" i="3" s="1"/>
  <c r="J1760" i="3"/>
  <c r="L1760" i="3" s="1"/>
  <c r="J1761" i="3"/>
  <c r="J1762" i="3"/>
  <c r="J1763" i="3"/>
  <c r="L1763" i="3" s="1"/>
  <c r="J1764" i="3"/>
  <c r="L1764" i="3" s="1"/>
  <c r="J1765" i="3"/>
  <c r="L1765" i="3" s="1"/>
  <c r="J1766" i="3"/>
  <c r="J1767" i="3"/>
  <c r="L1767" i="3" s="1"/>
  <c r="J1768" i="3"/>
  <c r="L1768" i="3" s="1"/>
  <c r="J1769" i="3"/>
  <c r="J1770" i="3"/>
  <c r="L1770" i="3" s="1"/>
  <c r="J1771" i="3"/>
  <c r="L1771" i="3" s="1"/>
  <c r="J1772" i="3"/>
  <c r="L1772" i="3" s="1"/>
  <c r="J1773" i="3"/>
  <c r="J1774" i="3"/>
  <c r="L1774" i="3" s="1"/>
  <c r="J1775" i="3"/>
  <c r="L1775" i="3" s="1"/>
  <c r="J1776" i="3"/>
  <c r="N718" i="2" s="1"/>
  <c r="J1777" i="3"/>
  <c r="L1777" i="3" s="1"/>
  <c r="J1778" i="3"/>
  <c r="L1778" i="3" s="1"/>
  <c r="J1779" i="3"/>
  <c r="L1779" i="3" s="1"/>
  <c r="J1780" i="3"/>
  <c r="L1780" i="3" s="1"/>
  <c r="J1781" i="3"/>
  <c r="L1781" i="3" s="1"/>
  <c r="J1782" i="3"/>
  <c r="L1782" i="3" s="1"/>
  <c r="J1783" i="3"/>
  <c r="J1784" i="3"/>
  <c r="L1784" i="3" s="1"/>
  <c r="J1785" i="3"/>
  <c r="L1785" i="3" s="1"/>
  <c r="J1786" i="3"/>
  <c r="J1787" i="3"/>
  <c r="L1787" i="3" s="1"/>
  <c r="J1788" i="3"/>
  <c r="L1788" i="3" s="1"/>
  <c r="J1789" i="3"/>
  <c r="L1789" i="3" s="1"/>
  <c r="J1790" i="3"/>
  <c r="L1790" i="3" s="1"/>
  <c r="J1791" i="3"/>
  <c r="L1791" i="3" s="1"/>
  <c r="J1792" i="3"/>
  <c r="L1792" i="3" s="1"/>
  <c r="J1793" i="3"/>
  <c r="L1793" i="3" s="1"/>
  <c r="J1794" i="3"/>
  <c r="L1794" i="3" s="1"/>
  <c r="J1795" i="3"/>
  <c r="J1796" i="3"/>
  <c r="L1796" i="3" s="1"/>
  <c r="J1797" i="3"/>
  <c r="L1797" i="3" s="1"/>
  <c r="J1798" i="3"/>
  <c r="L1798" i="3" s="1"/>
  <c r="J1799" i="3"/>
  <c r="L1799" i="3" s="1"/>
  <c r="J1800" i="3"/>
  <c r="J1801" i="3"/>
  <c r="J1802" i="3"/>
  <c r="L1802" i="3" s="1"/>
  <c r="J1803" i="3"/>
  <c r="L1803" i="3" s="1"/>
  <c r="J1804" i="3"/>
  <c r="J1805" i="3"/>
  <c r="L1805" i="3" s="1"/>
  <c r="J1806" i="3"/>
  <c r="L1806" i="3" s="1"/>
  <c r="J1807" i="3"/>
  <c r="L1807" i="3" s="1"/>
  <c r="J1808" i="3"/>
  <c r="L1808" i="3" s="1"/>
  <c r="J1809" i="3"/>
  <c r="J1810" i="3"/>
  <c r="L1810" i="3" s="1"/>
  <c r="J1811" i="3"/>
  <c r="L1811" i="3" s="1"/>
  <c r="J1812" i="3"/>
  <c r="N734" i="2" s="1"/>
  <c r="J1813" i="3"/>
  <c r="L1813" i="3" s="1"/>
  <c r="J1814" i="3"/>
  <c r="L1814" i="3" s="1"/>
  <c r="J1815" i="3"/>
  <c r="L1815" i="3" s="1"/>
  <c r="J1816" i="3"/>
  <c r="L1816" i="3" s="1"/>
  <c r="J1817" i="3"/>
  <c r="L1817" i="3" s="1"/>
  <c r="J1818" i="3"/>
  <c r="J1819" i="3"/>
  <c r="L1819" i="3" s="1"/>
  <c r="J1820" i="3"/>
  <c r="J1821" i="3"/>
  <c r="L1821" i="3" s="1"/>
  <c r="J1822" i="3"/>
  <c r="L1822" i="3" s="1"/>
  <c r="J1823" i="3"/>
  <c r="J1824" i="3"/>
  <c r="L1824" i="3" s="1"/>
  <c r="J1825" i="3"/>
  <c r="L1825" i="3" s="1"/>
  <c r="J1826" i="3"/>
  <c r="N739" i="2" s="1"/>
  <c r="J1827" i="3"/>
  <c r="L1827" i="3" s="1"/>
  <c r="J1828" i="3"/>
  <c r="J1829" i="3"/>
  <c r="L1829" i="3" s="1"/>
  <c r="J1830" i="3"/>
  <c r="L1830" i="3" s="1"/>
  <c r="J1831" i="3"/>
  <c r="L1831" i="3" s="1"/>
  <c r="J1832" i="3"/>
  <c r="L1832" i="3" s="1"/>
  <c r="J1833" i="3"/>
  <c r="J1834" i="3"/>
  <c r="L1834" i="3" s="1"/>
  <c r="J1835" i="3"/>
  <c r="L1835" i="3" s="1"/>
  <c r="J1836" i="3"/>
  <c r="L1836" i="3" s="1"/>
  <c r="J1837" i="3"/>
  <c r="J1838" i="3"/>
  <c r="L1838" i="3" s="1"/>
  <c r="J1839" i="3"/>
  <c r="L1839" i="3" s="1"/>
  <c r="J1840" i="3"/>
  <c r="L1840" i="3" s="1"/>
  <c r="J1841" i="3"/>
  <c r="L1841" i="3" s="1"/>
  <c r="J1842" i="3"/>
  <c r="L1842" i="3" s="1"/>
  <c r="J1843" i="3"/>
  <c r="L1843" i="3" s="1"/>
  <c r="J1844" i="3"/>
  <c r="L1844" i="3" s="1"/>
  <c r="J1845" i="3"/>
  <c r="L1845" i="3" s="1"/>
  <c r="J1846" i="3"/>
  <c r="J1847" i="3"/>
  <c r="L1847" i="3" s="1"/>
  <c r="J1848" i="3"/>
  <c r="L1848" i="3" s="1"/>
  <c r="J1849" i="3"/>
  <c r="L1849" i="3" s="1"/>
  <c r="J1850" i="3"/>
  <c r="L1850" i="3" s="1"/>
  <c r="J1851" i="3"/>
  <c r="L1851" i="3" s="1"/>
  <c r="J1852" i="3"/>
  <c r="L1852" i="3" s="1"/>
  <c r="J1853" i="3"/>
  <c r="L1853" i="3" s="1"/>
  <c r="J1854" i="3"/>
  <c r="L1854" i="3" s="1"/>
  <c r="J1855" i="3"/>
  <c r="J1856" i="3"/>
  <c r="J1857" i="3"/>
  <c r="L1857" i="3" s="1"/>
  <c r="J1858" i="3"/>
  <c r="J1859" i="3"/>
  <c r="J1860" i="3"/>
  <c r="L1860" i="3" s="1"/>
  <c r="J1861" i="3"/>
  <c r="J1862" i="3"/>
  <c r="N754" i="2" s="1"/>
  <c r="J1863" i="3"/>
  <c r="L1863" i="3" s="1"/>
  <c r="J1864" i="3"/>
  <c r="L1864" i="3" s="1"/>
  <c r="J1865" i="3"/>
  <c r="L1865" i="3" s="1"/>
  <c r="J1866" i="3"/>
  <c r="J1867" i="3"/>
  <c r="L1867" i="3" s="1"/>
  <c r="J1868" i="3"/>
  <c r="L1868" i="3" s="1"/>
  <c r="J1869" i="3"/>
  <c r="J1870" i="3"/>
  <c r="L1870" i="3" s="1"/>
  <c r="J1871" i="3"/>
  <c r="L1871" i="3" s="1"/>
  <c r="J1872" i="3"/>
  <c r="L1872" i="3" s="1"/>
  <c r="J1873" i="3"/>
  <c r="L1873" i="3" s="1"/>
  <c r="J1874" i="3"/>
  <c r="L1874" i="3" s="1"/>
  <c r="J1875" i="3"/>
  <c r="L1875" i="3" s="1"/>
  <c r="J1876" i="3"/>
  <c r="L1876" i="3" s="1"/>
  <c r="J1877" i="3"/>
  <c r="L1877" i="3" s="1"/>
  <c r="J1878" i="3"/>
  <c r="L1878" i="3" s="1"/>
  <c r="J1879" i="3"/>
  <c r="L1879" i="3" s="1"/>
  <c r="J1880" i="3"/>
  <c r="L1880" i="3" s="1"/>
  <c r="J1881" i="3"/>
  <c r="L1881" i="3" s="1"/>
  <c r="J1882" i="3"/>
  <c r="L1882" i="3" s="1"/>
  <c r="J1883" i="3"/>
  <c r="L1883" i="3" s="1"/>
  <c r="J1884" i="3"/>
  <c r="L1884" i="3" s="1"/>
  <c r="J1885" i="3"/>
  <c r="L1885" i="3" s="1"/>
  <c r="J1886" i="3"/>
  <c r="L1886" i="3" s="1"/>
  <c r="J1887" i="3"/>
  <c r="L1887" i="3" s="1"/>
  <c r="J1888" i="3"/>
  <c r="J1889" i="3"/>
  <c r="L1889" i="3" s="1"/>
  <c r="J1890" i="3"/>
  <c r="L1890" i="3" s="1"/>
  <c r="J1891" i="3"/>
  <c r="L1891" i="3" s="1"/>
  <c r="J1892" i="3"/>
  <c r="L1892" i="3" s="1"/>
  <c r="J1893" i="3"/>
  <c r="L1893" i="3" s="1"/>
  <c r="J1894" i="3"/>
  <c r="L1894" i="3" s="1"/>
  <c r="J1895" i="3"/>
  <c r="L1895" i="3" s="1"/>
  <c r="J1896" i="3"/>
  <c r="L1896" i="3" s="1"/>
  <c r="J1897" i="3"/>
  <c r="J1898" i="3"/>
  <c r="L1898" i="3" s="1"/>
  <c r="J1899" i="3"/>
  <c r="J1900" i="3"/>
  <c r="L1900" i="3" s="1"/>
  <c r="J1901" i="3"/>
  <c r="J1902" i="3"/>
  <c r="L1902" i="3" s="1"/>
  <c r="J1903" i="3"/>
  <c r="L1903" i="3" s="1"/>
  <c r="L1668" i="3" l="1"/>
  <c r="N677" i="2"/>
  <c r="L1632" i="3"/>
  <c r="N664" i="2"/>
  <c r="L1284" i="3"/>
  <c r="N523" i="2"/>
  <c r="L1056" i="3"/>
  <c r="N421" i="2"/>
  <c r="L876" i="3"/>
  <c r="N342" i="2"/>
  <c r="N253" i="2"/>
  <c r="L648" i="3"/>
  <c r="L612" i="3"/>
  <c r="N238" i="2"/>
  <c r="L588" i="3"/>
  <c r="N230" i="2"/>
  <c r="L564" i="3"/>
  <c r="N219" i="2"/>
  <c r="L528" i="3"/>
  <c r="N206" i="2"/>
  <c r="L504" i="3"/>
  <c r="N195" i="2"/>
  <c r="L444" i="3"/>
  <c r="N171" i="2"/>
  <c r="L1823" i="3"/>
  <c r="N738" i="2"/>
  <c r="L1391" i="3"/>
  <c r="N564" i="2"/>
  <c r="L863" i="3"/>
  <c r="N337" i="2"/>
  <c r="L707" i="3"/>
  <c r="N279" i="2"/>
  <c r="L575" i="3"/>
  <c r="N224" i="2"/>
  <c r="L347" i="3"/>
  <c r="N132" i="2"/>
  <c r="L179" i="3"/>
  <c r="N67" i="2"/>
  <c r="L107" i="3"/>
  <c r="N43" i="2"/>
  <c r="L1858" i="3"/>
  <c r="N752" i="2"/>
  <c r="L1762" i="3"/>
  <c r="N714" i="2"/>
  <c r="L1498" i="3"/>
  <c r="N608" i="2"/>
  <c r="L1174" i="3"/>
  <c r="N475" i="2"/>
  <c r="L850" i="3"/>
  <c r="N332" i="2"/>
  <c r="L706" i="3"/>
  <c r="N278" i="2"/>
  <c r="L430" i="3"/>
  <c r="N165" i="2"/>
  <c r="N710" i="2"/>
  <c r="N590" i="2"/>
  <c r="N518" i="2"/>
  <c r="N426" i="2"/>
  <c r="N316" i="2"/>
  <c r="N241" i="2"/>
  <c r="N11" i="2"/>
  <c r="L1869" i="3"/>
  <c r="N756" i="2"/>
  <c r="L1833" i="3"/>
  <c r="N742" i="2"/>
  <c r="L1809" i="3"/>
  <c r="N733" i="2"/>
  <c r="L1773" i="3"/>
  <c r="N717" i="2"/>
  <c r="L1761" i="3"/>
  <c r="N713" i="2"/>
  <c r="L1737" i="3"/>
  <c r="N703" i="2"/>
  <c r="L1701" i="3"/>
  <c r="N689" i="2"/>
  <c r="L1665" i="3"/>
  <c r="N676" i="2"/>
  <c r="L1641" i="3"/>
  <c r="N668" i="2"/>
  <c r="L1629" i="3"/>
  <c r="N663" i="2"/>
  <c r="L1593" i="3"/>
  <c r="N650" i="2"/>
  <c r="L1569" i="3"/>
  <c r="N638" i="2"/>
  <c r="L1557" i="3"/>
  <c r="N634" i="2"/>
  <c r="L1533" i="3"/>
  <c r="N624" i="2"/>
  <c r="L1521" i="3"/>
  <c r="N618" i="2"/>
  <c r="L1473" i="3"/>
  <c r="N599" i="2"/>
  <c r="L1413" i="3"/>
  <c r="N574" i="2"/>
  <c r="L1341" i="3"/>
  <c r="N544" i="2"/>
  <c r="L1293" i="3"/>
  <c r="N529" i="2"/>
  <c r="L1221" i="3"/>
  <c r="N495" i="2"/>
  <c r="L1125" i="3"/>
  <c r="N453" i="2"/>
  <c r="L1113" i="3"/>
  <c r="N447" i="2"/>
  <c r="L1101" i="3"/>
  <c r="N442" i="2"/>
  <c r="L1089" i="3"/>
  <c r="N435" i="2"/>
  <c r="L1077" i="3"/>
  <c r="N429" i="2"/>
  <c r="L1041" i="3"/>
  <c r="N413" i="2"/>
  <c r="L981" i="3"/>
  <c r="N389" i="2"/>
  <c r="L969" i="3"/>
  <c r="N381" i="2"/>
  <c r="L957" i="3"/>
  <c r="N374" i="2"/>
  <c r="L945" i="3"/>
  <c r="N369" i="2"/>
  <c r="L921" i="3"/>
  <c r="N361" i="2"/>
  <c r="L909" i="3"/>
  <c r="N357" i="2"/>
  <c r="L861" i="3"/>
  <c r="N336" i="2"/>
  <c r="L789" i="3"/>
  <c r="N311" i="2"/>
  <c r="L765" i="3"/>
  <c r="N302" i="2"/>
  <c r="L741" i="3"/>
  <c r="N295" i="2"/>
  <c r="L693" i="3"/>
  <c r="N272" i="2"/>
  <c r="L537" i="3"/>
  <c r="N210" i="2"/>
  <c r="L525" i="3"/>
  <c r="N204" i="2"/>
  <c r="L513" i="3"/>
  <c r="N199" i="2"/>
  <c r="L465" i="3"/>
  <c r="N180" i="2"/>
  <c r="L441" i="3"/>
  <c r="N170" i="2"/>
  <c r="L369" i="3"/>
  <c r="N140" i="2"/>
  <c r="L297" i="3"/>
  <c r="N112" i="2"/>
  <c r="L249" i="3"/>
  <c r="N95" i="2"/>
  <c r="L213" i="3"/>
  <c r="N80" i="2"/>
  <c r="L141" i="3"/>
  <c r="N55" i="2"/>
  <c r="L117" i="3"/>
  <c r="N47" i="2"/>
  <c r="L81" i="3"/>
  <c r="N33" i="2"/>
  <c r="L33" i="3"/>
  <c r="N15" i="2"/>
  <c r="L1776" i="3"/>
  <c r="N745" i="2"/>
  <c r="N708" i="2"/>
  <c r="N669" i="2"/>
  <c r="N589" i="2"/>
  <c r="N465" i="2"/>
  <c r="N370" i="2"/>
  <c r="N315" i="2"/>
  <c r="N174" i="2"/>
  <c r="N103" i="2"/>
  <c r="L1572" i="3"/>
  <c r="N639" i="2"/>
  <c r="L1392" i="3"/>
  <c r="N565" i="2"/>
  <c r="L780" i="3"/>
  <c r="N307" i="2"/>
  <c r="L684" i="3"/>
  <c r="N268" i="2"/>
  <c r="L636" i="3"/>
  <c r="N248" i="2"/>
  <c r="L576" i="3"/>
  <c r="N225" i="2"/>
  <c r="L360" i="3"/>
  <c r="N136" i="2"/>
  <c r="L324" i="3"/>
  <c r="N122" i="2"/>
  <c r="L252" i="3"/>
  <c r="N96" i="2"/>
  <c r="L120" i="3"/>
  <c r="N48" i="2"/>
  <c r="L96" i="3"/>
  <c r="N38" i="2"/>
  <c r="L72" i="3"/>
  <c r="N29" i="2"/>
  <c r="L60" i="3"/>
  <c r="N24" i="2"/>
  <c r="L48" i="3"/>
  <c r="N20" i="2"/>
  <c r="L12" i="3"/>
  <c r="N6" i="2"/>
  <c r="L1619" i="3"/>
  <c r="N659" i="2"/>
  <c r="L971" i="3"/>
  <c r="N382" i="2"/>
  <c r="L1846" i="3"/>
  <c r="N746" i="2"/>
  <c r="L1786" i="3"/>
  <c r="N722" i="2"/>
  <c r="L1750" i="3"/>
  <c r="N709" i="2"/>
  <c r="L1654" i="3"/>
  <c r="N673" i="2"/>
  <c r="L1510" i="3"/>
  <c r="N614" i="2"/>
  <c r="L1354" i="3"/>
  <c r="N550" i="2"/>
  <c r="L1258" i="3"/>
  <c r="N513" i="2"/>
  <c r="L514" i="3"/>
  <c r="N200" i="2"/>
  <c r="L466" i="3"/>
  <c r="N181" i="2"/>
  <c r="L454" i="3"/>
  <c r="N176" i="2"/>
  <c r="L418" i="3"/>
  <c r="N160" i="2"/>
  <c r="L370" i="3"/>
  <c r="N141" i="2"/>
  <c r="L346" i="3"/>
  <c r="N131" i="2"/>
  <c r="L322" i="3"/>
  <c r="N121" i="2"/>
  <c r="L310" i="3"/>
  <c r="N117" i="2"/>
  <c r="L70" i="3"/>
  <c r="N28" i="2"/>
  <c r="L1616" i="3"/>
  <c r="N658" i="2"/>
  <c r="L1220" i="3"/>
  <c r="N494" i="2"/>
  <c r="L1172" i="3"/>
  <c r="N474" i="2"/>
  <c r="N629" i="2"/>
  <c r="L1555" i="3"/>
  <c r="N633" i="2"/>
  <c r="L1423" i="3"/>
  <c r="N578" i="2"/>
  <c r="L1255" i="3"/>
  <c r="N511" i="2"/>
  <c r="L1231" i="3"/>
  <c r="N498" i="2"/>
  <c r="L1027" i="3"/>
  <c r="N408" i="2"/>
  <c r="N582" i="2"/>
  <c r="L1698" i="3"/>
  <c r="N687" i="2"/>
  <c r="L1554" i="3"/>
  <c r="N632" i="2"/>
  <c r="L1530" i="3"/>
  <c r="N622" i="2"/>
  <c r="L1410" i="3"/>
  <c r="N572" i="2"/>
  <c r="L1122" i="3"/>
  <c r="N452" i="2"/>
  <c r="L1014" i="3"/>
  <c r="N404" i="2"/>
  <c r="L930" i="3"/>
  <c r="N364" i="2"/>
  <c r="L774" i="3"/>
  <c r="N305" i="2"/>
  <c r="L738" i="3"/>
  <c r="N294" i="2"/>
  <c r="L678" i="3"/>
  <c r="N266" i="2"/>
  <c r="L558" i="3"/>
  <c r="N216" i="2"/>
  <c r="L414" i="3"/>
  <c r="N159" i="2"/>
  <c r="N5" i="2"/>
  <c r="N581" i="2"/>
  <c r="N540" i="2"/>
  <c r="N352" i="2"/>
  <c r="N289" i="2"/>
  <c r="N222" i="2"/>
  <c r="N147" i="2"/>
  <c r="L1800" i="3"/>
  <c r="N728" i="2"/>
  <c r="L1476" i="3"/>
  <c r="N600" i="2"/>
  <c r="L1344" i="3"/>
  <c r="N545" i="2"/>
  <c r="L1296" i="3"/>
  <c r="N530" i="2"/>
  <c r="L1248" i="3"/>
  <c r="N506" i="2"/>
  <c r="L696" i="3"/>
  <c r="N274" i="2"/>
  <c r="N479" i="2"/>
  <c r="L1679" i="3"/>
  <c r="N680" i="2"/>
  <c r="L1451" i="3"/>
  <c r="N591" i="2"/>
  <c r="L1043" i="3"/>
  <c r="N415" i="2"/>
  <c r="L1007" i="3"/>
  <c r="N401" i="2"/>
  <c r="L791" i="3"/>
  <c r="N312" i="2"/>
  <c r="L719" i="3"/>
  <c r="N285" i="2"/>
  <c r="L659" i="3"/>
  <c r="N258" i="2"/>
  <c r="L587" i="3"/>
  <c r="N229" i="2"/>
  <c r="L527" i="3"/>
  <c r="N205" i="2"/>
  <c r="L479" i="3"/>
  <c r="N186" i="2"/>
  <c r="L203" i="3"/>
  <c r="N76" i="2"/>
  <c r="L167" i="3"/>
  <c r="N63" i="2"/>
  <c r="L155" i="3"/>
  <c r="N59" i="2"/>
  <c r="L1812" i="3"/>
  <c r="N478" i="2"/>
  <c r="L1606" i="3"/>
  <c r="N654" i="2"/>
  <c r="L1234" i="3"/>
  <c r="N500" i="2"/>
  <c r="L1114" i="3"/>
  <c r="N448" i="2"/>
  <c r="L1066" i="3"/>
  <c r="N425" i="2"/>
  <c r="L910" i="3"/>
  <c r="N358" i="2"/>
  <c r="L874" i="3"/>
  <c r="N341" i="2"/>
  <c r="L778" i="3"/>
  <c r="N306" i="2"/>
  <c r="L754" i="3"/>
  <c r="N299" i="2"/>
  <c r="L718" i="3"/>
  <c r="N284" i="2"/>
  <c r="L682" i="3"/>
  <c r="N267" i="2"/>
  <c r="L658" i="3"/>
  <c r="N257" i="2"/>
  <c r="L622" i="3"/>
  <c r="N243" i="2"/>
  <c r="L406" i="3"/>
  <c r="N156" i="2"/>
  <c r="L382" i="3"/>
  <c r="N146" i="2"/>
  <c r="L358" i="3"/>
  <c r="N135" i="2"/>
  <c r="L334" i="3"/>
  <c r="N127" i="2"/>
  <c r="L238" i="3"/>
  <c r="N90" i="2"/>
  <c r="L226" i="3"/>
  <c r="N85" i="2"/>
  <c r="L190" i="3"/>
  <c r="N70" i="2"/>
  <c r="L1364" i="3"/>
  <c r="N553" i="2"/>
  <c r="L1352" i="3"/>
  <c r="N549" i="2"/>
  <c r="L1292" i="3"/>
  <c r="N528" i="2"/>
  <c r="L1256" i="3"/>
  <c r="N512" i="2"/>
  <c r="L1160" i="3"/>
  <c r="N468" i="2"/>
  <c r="L1064" i="3"/>
  <c r="N424" i="2"/>
  <c r="L1052" i="3"/>
  <c r="N419" i="2"/>
  <c r="L980" i="3"/>
  <c r="N388" i="2"/>
  <c r="L968" i="3"/>
  <c r="N380" i="2"/>
  <c r="L908" i="3"/>
  <c r="N356" i="2"/>
  <c r="L872" i="3"/>
  <c r="N340" i="2"/>
  <c r="L824" i="3"/>
  <c r="N324" i="2"/>
  <c r="L716" i="3"/>
  <c r="N283" i="2"/>
  <c r="L704" i="3"/>
  <c r="N277" i="2"/>
  <c r="L692" i="3"/>
  <c r="N271" i="2"/>
  <c r="L668" i="3"/>
  <c r="N263" i="2"/>
  <c r="L644" i="3"/>
  <c r="N252" i="2"/>
  <c r="L632" i="3"/>
  <c r="N247" i="2"/>
  <c r="L608" i="3"/>
  <c r="N237" i="2"/>
  <c r="L560" i="3"/>
  <c r="N217" i="2"/>
  <c r="L500" i="3"/>
  <c r="N194" i="2"/>
  <c r="L476" i="3"/>
  <c r="N185" i="2"/>
  <c r="L440" i="3"/>
  <c r="N169" i="2"/>
  <c r="L404" i="3"/>
  <c r="N155" i="2"/>
  <c r="L284" i="3"/>
  <c r="N108" i="2"/>
  <c r="L260" i="3"/>
  <c r="N99" i="2"/>
  <c r="L248" i="3"/>
  <c r="N94" i="2"/>
  <c r="L212" i="3"/>
  <c r="N79" i="2"/>
  <c r="L200" i="3"/>
  <c r="N75" i="2"/>
  <c r="L116" i="3"/>
  <c r="N46" i="2"/>
  <c r="L104" i="3"/>
  <c r="N42" i="2"/>
  <c r="L56" i="3"/>
  <c r="N23" i="2"/>
  <c r="L44" i="3"/>
  <c r="N19" i="2"/>
  <c r="L32" i="3"/>
  <c r="N14" i="2"/>
  <c r="L20" i="3"/>
  <c r="N10" i="2"/>
  <c r="N543" i="2"/>
  <c r="N505" i="2"/>
  <c r="N410" i="2"/>
  <c r="L1723" i="3"/>
  <c r="N698" i="2"/>
  <c r="L1675" i="3"/>
  <c r="N679" i="2"/>
  <c r="L1519" i="3"/>
  <c r="N617" i="2"/>
  <c r="L1495" i="3"/>
  <c r="N607" i="2"/>
  <c r="L1435" i="3"/>
  <c r="N585" i="2"/>
  <c r="L1087" i="3"/>
  <c r="N434" i="2"/>
  <c r="L1003" i="3"/>
  <c r="N399" i="2"/>
  <c r="L811" i="3"/>
  <c r="N319" i="2"/>
  <c r="L607" i="3"/>
  <c r="N236" i="2"/>
  <c r="L583" i="3"/>
  <c r="N228" i="2"/>
  <c r="L511" i="3"/>
  <c r="N198" i="2"/>
  <c r="L343" i="3"/>
  <c r="N130" i="2"/>
  <c r="L307" i="3"/>
  <c r="N116" i="2"/>
  <c r="L283" i="3"/>
  <c r="N107" i="2"/>
  <c r="L235" i="3"/>
  <c r="N89" i="2"/>
  <c r="L223" i="3"/>
  <c r="N84" i="2"/>
  <c r="L199" i="3"/>
  <c r="N74" i="2"/>
  <c r="L175" i="3"/>
  <c r="N66" i="2"/>
  <c r="L163" i="3"/>
  <c r="N62" i="2"/>
  <c r="L151" i="3"/>
  <c r="N58" i="2"/>
  <c r="L79" i="3"/>
  <c r="N32" i="2"/>
  <c r="L67" i="3"/>
  <c r="N27" i="2"/>
  <c r="N541" i="2"/>
  <c r="N462" i="2"/>
  <c r="N409" i="2"/>
  <c r="N353" i="2"/>
  <c r="L1254" i="3"/>
  <c r="N510" i="2"/>
  <c r="L1134" i="3"/>
  <c r="N456" i="2"/>
  <c r="L966" i="3"/>
  <c r="N379" i="2"/>
  <c r="L942" i="3"/>
  <c r="N368" i="2"/>
  <c r="L846" i="3"/>
  <c r="N331" i="2"/>
  <c r="L666" i="3"/>
  <c r="N262" i="2"/>
  <c r="L450" i="3"/>
  <c r="N173" i="2"/>
  <c r="L426" i="3"/>
  <c r="N164" i="2"/>
  <c r="L354" i="3"/>
  <c r="N134" i="2"/>
  <c r="L294" i="3"/>
  <c r="N111" i="2"/>
  <c r="L270" i="3"/>
  <c r="N102" i="2"/>
  <c r="L246" i="3"/>
  <c r="N93" i="2"/>
  <c r="L186" i="3"/>
  <c r="N69" i="2"/>
  <c r="L138" i="3"/>
  <c r="N54" i="2"/>
  <c r="L66" i="3"/>
  <c r="N26" i="2"/>
  <c r="L6" i="3"/>
  <c r="N4" i="2"/>
  <c r="N732" i="2"/>
  <c r="N731" i="2"/>
  <c r="N694" i="2"/>
  <c r="N579" i="2"/>
  <c r="N499" i="2"/>
  <c r="N459" i="2"/>
  <c r="N288" i="2"/>
  <c r="N145" i="2"/>
  <c r="N765" i="2"/>
  <c r="N727" i="2"/>
  <c r="N693" i="2"/>
  <c r="N652" i="2"/>
  <c r="N569" i="2"/>
  <c r="N497" i="2"/>
  <c r="N458" i="2"/>
  <c r="N400" i="2"/>
  <c r="N347" i="2"/>
  <c r="N213" i="2"/>
  <c r="L1272" i="3"/>
  <c r="N519" i="2"/>
  <c r="L816" i="3"/>
  <c r="N321" i="2"/>
  <c r="L1379" i="3"/>
  <c r="N559" i="2"/>
  <c r="L1582" i="3"/>
  <c r="N643" i="2"/>
  <c r="L1546" i="3"/>
  <c r="N628" i="2"/>
  <c r="L1426" i="3"/>
  <c r="N580" i="2"/>
  <c r="L1210" i="3"/>
  <c r="N490" i="2"/>
  <c r="L1018" i="3"/>
  <c r="N405" i="2"/>
  <c r="L934" i="3"/>
  <c r="N365" i="2"/>
  <c r="L670" i="3"/>
  <c r="N264" i="2"/>
  <c r="L1820" i="3"/>
  <c r="N737" i="2"/>
  <c r="L1376" i="3"/>
  <c r="N558" i="2"/>
  <c r="N354" i="2"/>
  <c r="L1795" i="3"/>
  <c r="N726" i="2"/>
  <c r="L1531" i="3"/>
  <c r="N623" i="2"/>
  <c r="L1411" i="3"/>
  <c r="N573" i="2"/>
  <c r="L1207" i="3"/>
  <c r="N489" i="2"/>
  <c r="L1135" i="3"/>
  <c r="N457" i="2"/>
  <c r="L1099" i="3"/>
  <c r="N441" i="2"/>
  <c r="L979" i="3"/>
  <c r="N387" i="2"/>
  <c r="L895" i="3"/>
  <c r="N351" i="2"/>
  <c r="L883" i="3"/>
  <c r="N345" i="2"/>
  <c r="L643" i="3"/>
  <c r="N251" i="2"/>
  <c r="L595" i="3"/>
  <c r="N232" i="2"/>
  <c r="L499" i="3"/>
  <c r="N193" i="2"/>
  <c r="L391" i="3"/>
  <c r="N150" i="2"/>
  <c r="L331" i="3"/>
  <c r="N126" i="2"/>
  <c r="L91" i="3"/>
  <c r="N36" i="2"/>
  <c r="L1866" i="3"/>
  <c r="N755" i="2"/>
  <c r="L1722" i="3"/>
  <c r="N697" i="2"/>
  <c r="L1686" i="3"/>
  <c r="N682" i="2"/>
  <c r="L1566" i="3"/>
  <c r="N637" i="2"/>
  <c r="L1506" i="3"/>
  <c r="N613" i="2"/>
  <c r="L1194" i="3"/>
  <c r="N482" i="2"/>
  <c r="L1110" i="3"/>
  <c r="N445" i="2"/>
  <c r="L1062" i="3"/>
  <c r="N423" i="2"/>
  <c r="L990" i="3"/>
  <c r="N393" i="2"/>
  <c r="L822" i="3"/>
  <c r="N323" i="2"/>
  <c r="N766" i="2"/>
  <c r="N539" i="2"/>
  <c r="N762" i="2"/>
  <c r="N725" i="2"/>
  <c r="N688" i="2"/>
  <c r="N649" i="2"/>
  <c r="N609" i="2"/>
  <c r="N568" i="2"/>
  <c r="N527" i="2"/>
  <c r="N487" i="2"/>
  <c r="N346" i="2"/>
  <c r="N282" i="2"/>
  <c r="N52" i="2"/>
  <c r="L1716" i="3"/>
  <c r="N695" i="2"/>
  <c r="L1260" i="3"/>
  <c r="N514" i="2"/>
  <c r="L1212" i="3"/>
  <c r="N491" i="2"/>
  <c r="L1128" i="3"/>
  <c r="N454" i="2"/>
  <c r="L1044" i="3"/>
  <c r="N416" i="2"/>
  <c r="L804" i="3"/>
  <c r="N317" i="2"/>
  <c r="L732" i="3"/>
  <c r="N291" i="2"/>
  <c r="L456" i="3"/>
  <c r="N177" i="2"/>
  <c r="L276" i="3"/>
  <c r="N104" i="2"/>
  <c r="L1319" i="3"/>
  <c r="N537" i="2"/>
  <c r="L1223" i="3"/>
  <c r="N496" i="2"/>
  <c r="L1091" i="3"/>
  <c r="N436" i="2"/>
  <c r="L599" i="3"/>
  <c r="N233" i="2"/>
  <c r="L563" i="3"/>
  <c r="N218" i="2"/>
  <c r="L395" i="3"/>
  <c r="N151" i="2"/>
  <c r="L287" i="3"/>
  <c r="N109" i="2"/>
  <c r="L263" i="3"/>
  <c r="N100" i="2"/>
  <c r="L227" i="3"/>
  <c r="N86" i="2"/>
  <c r="L1702" i="3"/>
  <c r="N690" i="2"/>
  <c r="L1438" i="3"/>
  <c r="N586" i="2"/>
  <c r="L1054" i="3"/>
  <c r="N420" i="2"/>
  <c r="L694" i="3"/>
  <c r="N273" i="2"/>
  <c r="L1856" i="3"/>
  <c r="N751" i="2"/>
  <c r="L1604" i="3"/>
  <c r="N653" i="2"/>
  <c r="L992" i="3"/>
  <c r="N394" i="2"/>
  <c r="L812" i="3"/>
  <c r="N320" i="2"/>
  <c r="N463" i="2"/>
  <c r="L1855" i="3"/>
  <c r="N750" i="2"/>
  <c r="L1579" i="3"/>
  <c r="N642" i="2"/>
  <c r="L1399" i="3"/>
  <c r="N567" i="2"/>
  <c r="L1303" i="3"/>
  <c r="N532" i="2"/>
  <c r="L751" i="3"/>
  <c r="N298" i="2"/>
  <c r="N741" i="2"/>
  <c r="N504" i="2"/>
  <c r="N223" i="2"/>
  <c r="L1266" i="3"/>
  <c r="N517" i="2"/>
  <c r="L1170" i="3"/>
  <c r="N473" i="2"/>
  <c r="L978" i="3"/>
  <c r="N386" i="2"/>
  <c r="L786" i="3"/>
  <c r="N310" i="2"/>
  <c r="L534" i="3"/>
  <c r="N209" i="2"/>
  <c r="N662" i="2"/>
  <c r="N619" i="2"/>
  <c r="N761" i="2"/>
  <c r="N648" i="2"/>
  <c r="N606" i="2"/>
  <c r="N566" i="2"/>
  <c r="N526" i="2"/>
  <c r="N485" i="2"/>
  <c r="N443" i="2"/>
  <c r="N259" i="2"/>
  <c r="N51" i="2"/>
  <c r="L996" i="3"/>
  <c r="N395" i="2"/>
  <c r="L1727" i="3"/>
  <c r="N699" i="2"/>
  <c r="L1463" i="3"/>
  <c r="N596" i="2"/>
  <c r="L1415" i="3"/>
  <c r="N575" i="2"/>
  <c r="L1367" i="3"/>
  <c r="N554" i="2"/>
  <c r="L1307" i="3"/>
  <c r="N533" i="2"/>
  <c r="L1151" i="3"/>
  <c r="N464" i="2"/>
  <c r="N325" i="2"/>
  <c r="L1198" i="3"/>
  <c r="N486" i="2"/>
  <c r="L1162" i="3"/>
  <c r="N469" i="2"/>
  <c r="L1042" i="3"/>
  <c r="N414" i="2"/>
  <c r="L838" i="3"/>
  <c r="N328" i="2"/>
  <c r="L1640" i="3"/>
  <c r="N667" i="2"/>
  <c r="L1460" i="3"/>
  <c r="N595" i="2"/>
  <c r="L1112" i="3"/>
  <c r="N446" i="2"/>
  <c r="L1783" i="3"/>
  <c r="N721" i="2"/>
  <c r="L1735" i="3"/>
  <c r="N702" i="2"/>
  <c r="L1543" i="3"/>
  <c r="N627" i="2"/>
  <c r="L1315" i="3"/>
  <c r="N536" i="2"/>
  <c r="L1195" i="3"/>
  <c r="N483" i="2"/>
  <c r="N290" i="2"/>
  <c r="L1818" i="3"/>
  <c r="N736" i="2"/>
  <c r="L1242" i="3"/>
  <c r="N503" i="2"/>
  <c r="L1038" i="3"/>
  <c r="N412" i="2"/>
  <c r="N760" i="2"/>
  <c r="N684" i="2"/>
  <c r="N603" i="2"/>
  <c r="N563" i="2"/>
  <c r="N484" i="2"/>
  <c r="N256" i="2"/>
  <c r="N190" i="2"/>
  <c r="N120" i="2"/>
  <c r="N50" i="2"/>
  <c r="L1826" i="3"/>
  <c r="N763" i="2"/>
  <c r="N647" i="2"/>
  <c r="N605" i="2"/>
  <c r="N583" i="2"/>
  <c r="N542" i="2"/>
  <c r="N461" i="2"/>
  <c r="N437" i="2"/>
  <c r="N407" i="2"/>
  <c r="N322" i="2"/>
  <c r="N287" i="2"/>
  <c r="N254" i="2"/>
  <c r="N214" i="2"/>
  <c r="L1709" i="3"/>
  <c r="N692" i="2"/>
  <c r="N297" i="2"/>
  <c r="L713" i="3"/>
  <c r="N281" i="2"/>
  <c r="L545" i="3"/>
  <c r="N212" i="2"/>
  <c r="L521" i="3"/>
  <c r="N203" i="2"/>
  <c r="L461" i="3"/>
  <c r="N179" i="2"/>
  <c r="L401" i="3"/>
  <c r="N154" i="2"/>
  <c r="L281" i="3"/>
  <c r="N106" i="2"/>
  <c r="L209" i="3"/>
  <c r="N78" i="2"/>
  <c r="L161" i="3"/>
  <c r="N61" i="2"/>
  <c r="L113" i="3"/>
  <c r="N45" i="2"/>
  <c r="L101" i="3"/>
  <c r="N41" i="2"/>
  <c r="L89" i="3"/>
  <c r="N35" i="2"/>
  <c r="L41" i="3"/>
  <c r="N18" i="2"/>
  <c r="L17" i="3"/>
  <c r="N9" i="2"/>
  <c r="N759" i="2"/>
  <c r="N516" i="2"/>
  <c r="N239" i="2"/>
  <c r="L1888" i="3"/>
  <c r="N764" i="2"/>
  <c r="L1804" i="3"/>
  <c r="N730" i="2"/>
  <c r="L1648" i="3"/>
  <c r="N671" i="2"/>
  <c r="L1504" i="3"/>
  <c r="N612" i="2"/>
  <c r="L1420" i="3"/>
  <c r="N577" i="2"/>
  <c r="L1204" i="3"/>
  <c r="N488" i="2"/>
  <c r="L1192" i="3"/>
  <c r="N481" i="2"/>
  <c r="L1120" i="3"/>
  <c r="N451" i="2"/>
  <c r="L1048" i="3"/>
  <c r="N418" i="2"/>
  <c r="L964" i="3"/>
  <c r="N378" i="2"/>
  <c r="L904" i="3"/>
  <c r="N355" i="2"/>
  <c r="L868" i="3"/>
  <c r="N339" i="2"/>
  <c r="L808" i="3"/>
  <c r="N318" i="2"/>
  <c r="L664" i="3"/>
  <c r="N260" i="2"/>
  <c r="L628" i="3"/>
  <c r="N246" i="2"/>
  <c r="L604" i="3"/>
  <c r="N235" i="2"/>
  <c r="L592" i="3"/>
  <c r="N231" i="2"/>
  <c r="L580" i="3"/>
  <c r="N227" i="2"/>
  <c r="L568" i="3"/>
  <c r="N220" i="2"/>
  <c r="L556" i="3"/>
  <c r="N215" i="2"/>
  <c r="L532" i="3"/>
  <c r="N208" i="2"/>
  <c r="L520" i="3"/>
  <c r="N202" i="2"/>
  <c r="L484" i="3"/>
  <c r="N188" i="2"/>
  <c r="L472" i="3"/>
  <c r="N184" i="2"/>
  <c r="L448" i="3"/>
  <c r="N172" i="2"/>
  <c r="L436" i="3"/>
  <c r="N167" i="2"/>
  <c r="L400" i="3"/>
  <c r="N153" i="2"/>
  <c r="L364" i="3"/>
  <c r="N138" i="2"/>
  <c r="L304" i="3"/>
  <c r="N115" i="2"/>
  <c r="L292" i="3"/>
  <c r="N110" i="2"/>
  <c r="L232" i="3"/>
  <c r="N88" i="2"/>
  <c r="L172" i="3"/>
  <c r="N65" i="2"/>
  <c r="L100" i="3"/>
  <c r="N40" i="2"/>
  <c r="L52" i="3"/>
  <c r="N22" i="2"/>
  <c r="L40" i="3"/>
  <c r="N17" i="2"/>
  <c r="L28" i="3"/>
  <c r="N13" i="2"/>
  <c r="L4" i="3"/>
  <c r="N3" i="2"/>
  <c r="L1060" i="3"/>
  <c r="N758" i="2"/>
  <c r="N720" i="2"/>
  <c r="N636" i="2"/>
  <c r="N597" i="2"/>
  <c r="N576" i="2"/>
  <c r="N555" i="2"/>
  <c r="N515" i="2"/>
  <c r="N367" i="2"/>
  <c r="N335" i="2"/>
  <c r="N197" i="2"/>
  <c r="N98" i="2"/>
  <c r="N57" i="2"/>
  <c r="L1349" i="3"/>
  <c r="N548" i="2"/>
  <c r="L365" i="3"/>
  <c r="N139" i="2"/>
  <c r="L197" i="3"/>
  <c r="N73" i="2"/>
  <c r="N556" i="2"/>
  <c r="N276" i="2"/>
  <c r="N168" i="2"/>
  <c r="N31" i="2"/>
  <c r="L1828" i="3"/>
  <c r="N740" i="2"/>
  <c r="L1732" i="3"/>
  <c r="N701" i="2"/>
  <c r="L1408" i="3"/>
  <c r="N571" i="2"/>
  <c r="L1084" i="3"/>
  <c r="N433" i="2"/>
  <c r="L952" i="3"/>
  <c r="N372" i="2"/>
  <c r="L892" i="3"/>
  <c r="N350" i="2"/>
  <c r="L1683" i="3"/>
  <c r="N681" i="2"/>
  <c r="L1611" i="3"/>
  <c r="N656" i="2"/>
  <c r="L1527" i="3"/>
  <c r="N620" i="2"/>
  <c r="L1431" i="3"/>
  <c r="N584" i="2"/>
  <c r="L1239" i="3"/>
  <c r="N502" i="2"/>
  <c r="L1167" i="3"/>
  <c r="N471" i="2"/>
  <c r="L1155" i="3"/>
  <c r="N466" i="2"/>
  <c r="L1119" i="3"/>
  <c r="N450" i="2"/>
  <c r="L1095" i="3"/>
  <c r="N438" i="2"/>
  <c r="L1083" i="3"/>
  <c r="N432" i="2"/>
  <c r="L1047" i="3"/>
  <c r="N417" i="2"/>
  <c r="L999" i="3"/>
  <c r="N397" i="2"/>
  <c r="L963" i="3"/>
  <c r="N377" i="2"/>
  <c r="L927" i="3"/>
  <c r="N363" i="2"/>
  <c r="L831" i="3"/>
  <c r="N326" i="2"/>
  <c r="L795" i="3"/>
  <c r="N314" i="2"/>
  <c r="L699" i="3"/>
  <c r="N275" i="2"/>
  <c r="L687" i="3"/>
  <c r="N269" i="2"/>
  <c r="N757" i="2"/>
  <c r="N719" i="2"/>
  <c r="N678" i="2"/>
  <c r="N657" i="2"/>
  <c r="N635" i="2"/>
  <c r="N616" i="2"/>
  <c r="N594" i="2"/>
  <c r="N535" i="2"/>
  <c r="N492" i="2"/>
  <c r="N472" i="2"/>
  <c r="N391" i="2"/>
  <c r="N366" i="2"/>
  <c r="N334" i="2"/>
  <c r="N304" i="2"/>
  <c r="N196" i="2"/>
  <c r="N163" i="2"/>
  <c r="N97" i="2"/>
  <c r="N25" i="2"/>
  <c r="L1901" i="3"/>
  <c r="N768" i="2"/>
  <c r="L1469" i="3"/>
  <c r="N598" i="2"/>
  <c r="L1385" i="3"/>
  <c r="N562" i="2"/>
  <c r="L1217" i="3"/>
  <c r="N493" i="2"/>
  <c r="L1157" i="3"/>
  <c r="N467" i="2"/>
  <c r="L1097" i="3"/>
  <c r="N440" i="2"/>
  <c r="L1073" i="3"/>
  <c r="N428" i="2"/>
  <c r="L989" i="3"/>
  <c r="N392" i="2"/>
  <c r="L917" i="3"/>
  <c r="N360" i="2"/>
  <c r="L761" i="3"/>
  <c r="N301" i="2"/>
  <c r="L1274" i="3"/>
  <c r="N520" i="2"/>
  <c r="L1178" i="3"/>
  <c r="N476" i="2"/>
  <c r="L1130" i="3"/>
  <c r="N455" i="2"/>
  <c r="L1010" i="3"/>
  <c r="N402" i="2"/>
  <c r="L914" i="3"/>
  <c r="N359" i="2"/>
  <c r="L890" i="3"/>
  <c r="N349" i="2"/>
  <c r="L470" i="3"/>
  <c r="N182" i="2"/>
  <c r="L434" i="3"/>
  <c r="N166" i="2"/>
  <c r="L350" i="3"/>
  <c r="N133" i="2"/>
  <c r="L302" i="3"/>
  <c r="N114" i="2"/>
  <c r="L2" i="3"/>
  <c r="M2" i="3" s="1"/>
  <c r="N2" i="2"/>
  <c r="L1769" i="3"/>
  <c r="N716" i="2"/>
  <c r="L1745" i="3"/>
  <c r="N707" i="2"/>
  <c r="L1697" i="3"/>
  <c r="N686" i="2"/>
  <c r="L1001" i="3"/>
  <c r="N398" i="2"/>
  <c r="L881" i="3"/>
  <c r="N344" i="2"/>
  <c r="L737" i="3"/>
  <c r="N293" i="2"/>
  <c r="L689" i="3"/>
  <c r="N270" i="2"/>
  <c r="L641" i="3"/>
  <c r="N250" i="2"/>
  <c r="L497" i="3"/>
  <c r="N192" i="2"/>
  <c r="L1766" i="3"/>
  <c r="N715" i="2"/>
  <c r="L1622" i="3"/>
  <c r="N661" i="2"/>
  <c r="L1502" i="3"/>
  <c r="N611" i="2"/>
  <c r="L1442" i="3"/>
  <c r="N587" i="2"/>
  <c r="L1382" i="3"/>
  <c r="N560" i="2"/>
  <c r="L1310" i="3"/>
  <c r="N534" i="2"/>
  <c r="L1250" i="3"/>
  <c r="N507" i="2"/>
  <c r="L1190" i="3"/>
  <c r="N480" i="2"/>
  <c r="L998" i="3"/>
  <c r="N396" i="2"/>
  <c r="L962" i="3"/>
  <c r="N376" i="2"/>
  <c r="L866" i="3"/>
  <c r="N338" i="2"/>
  <c r="L782" i="3"/>
  <c r="N309" i="2"/>
  <c r="L674" i="3"/>
  <c r="N265" i="2"/>
  <c r="L626" i="3"/>
  <c r="N245" i="2"/>
  <c r="L530" i="3"/>
  <c r="N207" i="2"/>
  <c r="L518" i="3"/>
  <c r="N201" i="2"/>
  <c r="L410" i="3"/>
  <c r="N158" i="2"/>
  <c r="L398" i="3"/>
  <c r="N152" i="2"/>
  <c r="L338" i="3"/>
  <c r="N128" i="2"/>
  <c r="L326" i="3"/>
  <c r="N124" i="2"/>
  <c r="L242" i="3"/>
  <c r="N92" i="2"/>
  <c r="L182" i="3"/>
  <c r="N68" i="2"/>
  <c r="L170" i="3"/>
  <c r="N64" i="2"/>
  <c r="L74" i="3"/>
  <c r="N30" i="2"/>
  <c r="L26" i="3"/>
  <c r="N12" i="2"/>
  <c r="N735" i="2"/>
  <c r="N696" i="2"/>
  <c r="N675" i="2"/>
  <c r="N615" i="2"/>
  <c r="N593" i="2"/>
  <c r="N531" i="2"/>
  <c r="N470" i="2"/>
  <c r="N333" i="2"/>
  <c r="N162" i="2"/>
  <c r="N129" i="2"/>
  <c r="L1897" i="3"/>
  <c r="N767" i="2"/>
  <c r="L1861" i="3"/>
  <c r="N753" i="2"/>
  <c r="L1837" i="3"/>
  <c r="N743" i="2"/>
  <c r="L1801" i="3"/>
  <c r="N729" i="2"/>
  <c r="L1741" i="3"/>
  <c r="N704" i="2"/>
  <c r="L1705" i="3"/>
  <c r="N691" i="2"/>
  <c r="L1657" i="3"/>
  <c r="N674" i="2"/>
  <c r="L1609" i="3"/>
  <c r="N655" i="2"/>
  <c r="L1597" i="3"/>
  <c r="N651" i="2"/>
  <c r="L1585" i="3"/>
  <c r="N644" i="2"/>
  <c r="L1573" i="3"/>
  <c r="N640" i="2"/>
  <c r="L1537" i="3"/>
  <c r="N625" i="2"/>
  <c r="L1489" i="3"/>
  <c r="N604" i="2"/>
  <c r="L1453" i="3"/>
  <c r="N592" i="2"/>
  <c r="L1345" i="3"/>
  <c r="N546" i="2"/>
  <c r="L1285" i="3"/>
  <c r="N524" i="2"/>
  <c r="L1117" i="3"/>
  <c r="N449" i="2"/>
  <c r="L1069" i="3"/>
  <c r="N427" i="2"/>
  <c r="L961" i="3"/>
  <c r="N375" i="2"/>
  <c r="L925" i="3"/>
  <c r="N362" i="2"/>
  <c r="L841" i="3"/>
  <c r="N329" i="2"/>
  <c r="L793" i="3"/>
  <c r="N313" i="2"/>
  <c r="L781" i="3"/>
  <c r="N308" i="2"/>
  <c r="L757" i="3"/>
  <c r="N300" i="2"/>
  <c r="L745" i="3"/>
  <c r="N296" i="2"/>
  <c r="L733" i="3"/>
  <c r="N292" i="2"/>
  <c r="L709" i="3"/>
  <c r="N280" i="2"/>
  <c r="L637" i="3"/>
  <c r="N249" i="2"/>
  <c r="L625" i="3"/>
  <c r="N244" i="2"/>
  <c r="L577" i="3"/>
  <c r="N226" i="2"/>
  <c r="L481" i="3"/>
  <c r="N187" i="2"/>
  <c r="L457" i="3"/>
  <c r="N178" i="2"/>
  <c r="L409" i="3"/>
  <c r="N157" i="2"/>
  <c r="L325" i="3"/>
  <c r="N123" i="2"/>
  <c r="L301" i="3"/>
  <c r="N113" i="2"/>
  <c r="L241" i="3"/>
  <c r="N91" i="2"/>
  <c r="L205" i="3"/>
  <c r="N77" i="2"/>
  <c r="L157" i="3"/>
  <c r="N60" i="2"/>
  <c r="L145" i="3"/>
  <c r="N56" i="2"/>
  <c r="L109" i="3"/>
  <c r="N44" i="2"/>
  <c r="L97" i="3"/>
  <c r="N39" i="2"/>
  <c r="L37" i="3"/>
  <c r="N16" i="2"/>
  <c r="N570" i="2"/>
  <c r="N552" i="2"/>
  <c r="N509" i="2"/>
  <c r="N261" i="2"/>
  <c r="N161" i="2"/>
  <c r="N125" i="2"/>
  <c r="N53" i="2"/>
  <c r="N21" i="2"/>
  <c r="N101" i="2"/>
  <c r="N49" i="2"/>
  <c r="L15" i="3"/>
  <c r="N8" i="2"/>
  <c r="N87" i="2"/>
  <c r="R760" i="2"/>
  <c r="R748" i="2"/>
  <c r="R736" i="2"/>
  <c r="R724" i="2"/>
  <c r="R712" i="2"/>
  <c r="T712" i="2" s="1"/>
  <c r="U712" i="2" s="1"/>
  <c r="R495" i="2"/>
  <c r="R747" i="2"/>
  <c r="T747" i="2" s="1"/>
  <c r="U747" i="2" s="1"/>
  <c r="R711" i="2"/>
  <c r="T711" i="2" s="1"/>
  <c r="U711" i="2" s="1"/>
  <c r="R699" i="2"/>
  <c r="T699" i="2" s="1"/>
  <c r="U699" i="2" s="1"/>
  <c r="R663" i="2"/>
  <c r="T663" i="2" s="1"/>
  <c r="U663" i="2" s="1"/>
  <c r="R639" i="2"/>
  <c r="T639" i="2" s="1"/>
  <c r="U639" i="2" s="1"/>
  <c r="R603" i="2"/>
  <c r="T603" i="2" s="1"/>
  <c r="U603" i="2" s="1"/>
  <c r="R567" i="2"/>
  <c r="R555" i="2"/>
  <c r="T555" i="2" s="1"/>
  <c r="U555" i="2" s="1"/>
  <c r="R519" i="2"/>
  <c r="T519" i="2" s="1"/>
  <c r="U519" i="2" s="1"/>
  <c r="R471" i="2"/>
  <c r="T471" i="2" s="1"/>
  <c r="U471" i="2" s="1"/>
  <c r="R447" i="2"/>
  <c r="T447" i="2" s="1"/>
  <c r="U447" i="2" s="1"/>
  <c r="R423" i="2"/>
  <c r="T423" i="2" s="1"/>
  <c r="U423" i="2" s="1"/>
  <c r="R399" i="2"/>
  <c r="R363" i="2"/>
  <c r="T363" i="2" s="1"/>
  <c r="U363" i="2" s="1"/>
  <c r="R351" i="2"/>
  <c r="R315" i="2"/>
  <c r="T315" i="2" s="1"/>
  <c r="U315" i="2" s="1"/>
  <c r="R279" i="2"/>
  <c r="T279" i="2" s="1"/>
  <c r="U279" i="2" s="1"/>
  <c r="R255" i="2"/>
  <c r="T255" i="2" s="1"/>
  <c r="U255" i="2" s="1"/>
  <c r="R231" i="2"/>
  <c r="T231" i="2" s="1"/>
  <c r="U231" i="2" s="1"/>
  <c r="R219" i="2"/>
  <c r="T219" i="2" s="1"/>
  <c r="U219" i="2" s="1"/>
  <c r="R183" i="2"/>
  <c r="T183" i="2" s="1"/>
  <c r="U183" i="2" s="1"/>
  <c r="R159" i="2"/>
  <c r="T159" i="2" s="1"/>
  <c r="U159" i="2" s="1"/>
  <c r="R135" i="2"/>
  <c r="T135" i="2" s="1"/>
  <c r="U135" i="2" s="1"/>
  <c r="R111" i="2"/>
  <c r="R87" i="2"/>
  <c r="T87" i="2" s="1"/>
  <c r="U87" i="2" s="1"/>
  <c r="R63" i="2"/>
  <c r="T63" i="2" s="1"/>
  <c r="U63" i="2" s="1"/>
  <c r="R39" i="2"/>
  <c r="T39" i="2" s="1"/>
  <c r="U39" i="2" s="1"/>
  <c r="R27" i="2"/>
  <c r="T27" i="2" s="1"/>
  <c r="U27" i="2" s="1"/>
  <c r="R759" i="2"/>
  <c r="T759" i="2" s="1"/>
  <c r="U759" i="2" s="1"/>
  <c r="R735" i="2"/>
  <c r="T735" i="2" s="1"/>
  <c r="U735" i="2" s="1"/>
  <c r="R687" i="2"/>
  <c r="T687" i="2" s="1"/>
  <c r="U687" i="2" s="1"/>
  <c r="R651" i="2"/>
  <c r="T651" i="2" s="1"/>
  <c r="U651" i="2" s="1"/>
  <c r="R615" i="2"/>
  <c r="T615" i="2" s="1"/>
  <c r="U615" i="2" s="1"/>
  <c r="R591" i="2"/>
  <c r="T591" i="2" s="1"/>
  <c r="U591" i="2" s="1"/>
  <c r="R543" i="2"/>
  <c r="T543" i="2" s="1"/>
  <c r="U543" i="2" s="1"/>
  <c r="R507" i="2"/>
  <c r="T507" i="2" s="1"/>
  <c r="U507" i="2" s="1"/>
  <c r="R459" i="2"/>
  <c r="T459" i="2" s="1"/>
  <c r="U459" i="2" s="1"/>
  <c r="R411" i="2"/>
  <c r="T411" i="2" s="1"/>
  <c r="U411" i="2" s="1"/>
  <c r="R375" i="2"/>
  <c r="R327" i="2"/>
  <c r="T327" i="2" s="1"/>
  <c r="U327" i="2" s="1"/>
  <c r="R303" i="2"/>
  <c r="T303" i="2" s="1"/>
  <c r="U303" i="2" s="1"/>
  <c r="R267" i="2"/>
  <c r="T267" i="2" s="1"/>
  <c r="U267" i="2" s="1"/>
  <c r="R207" i="2"/>
  <c r="T207" i="2" s="1"/>
  <c r="U207" i="2" s="1"/>
  <c r="R171" i="2"/>
  <c r="T171" i="2" s="1"/>
  <c r="U171" i="2" s="1"/>
  <c r="R123" i="2"/>
  <c r="T123" i="2" s="1"/>
  <c r="U123" i="2" s="1"/>
  <c r="R75" i="2"/>
  <c r="T75" i="2" s="1"/>
  <c r="U75" i="2" s="1"/>
  <c r="R15" i="2"/>
  <c r="T15" i="2" s="1"/>
  <c r="U15" i="2" s="1"/>
  <c r="R765" i="2"/>
  <c r="T765" i="2" s="1"/>
  <c r="U765" i="2" s="1"/>
  <c r="R741" i="2"/>
  <c r="R717" i="2"/>
  <c r="T717" i="2" s="1"/>
  <c r="U717" i="2" s="1"/>
  <c r="R669" i="2"/>
  <c r="R645" i="2"/>
  <c r="T645" i="2" s="1"/>
  <c r="U645" i="2" s="1"/>
  <c r="R621" i="2"/>
  <c r="T621" i="2" s="1"/>
  <c r="U621" i="2" s="1"/>
  <c r="R573" i="2"/>
  <c r="T573" i="2" s="1"/>
  <c r="U573" i="2" s="1"/>
  <c r="R549" i="2"/>
  <c r="T549" i="2" s="1"/>
  <c r="U549" i="2" s="1"/>
  <c r="R525" i="2"/>
  <c r="T525" i="2" s="1"/>
  <c r="U525" i="2" s="1"/>
  <c r="R477" i="2"/>
  <c r="T477" i="2" s="1"/>
  <c r="U477" i="2" s="1"/>
  <c r="R453" i="2"/>
  <c r="T453" i="2" s="1"/>
  <c r="U453" i="2" s="1"/>
  <c r="R429" i="2"/>
  <c r="T429" i="2" s="1"/>
  <c r="U429" i="2" s="1"/>
  <c r="R381" i="2"/>
  <c r="T381" i="2" s="1"/>
  <c r="U381" i="2" s="1"/>
  <c r="R357" i="2"/>
  <c r="T357" i="2" s="1"/>
  <c r="U357" i="2" s="1"/>
  <c r="R333" i="2"/>
  <c r="T333" i="2" s="1"/>
  <c r="U333" i="2" s="1"/>
  <c r="R285" i="2"/>
  <c r="T285" i="2" s="1"/>
  <c r="U285" i="2" s="1"/>
  <c r="R261" i="2"/>
  <c r="T261" i="2" s="1"/>
  <c r="U261" i="2" s="1"/>
  <c r="R237" i="2"/>
  <c r="T237" i="2" s="1"/>
  <c r="U237" i="2" s="1"/>
  <c r="R225" i="2"/>
  <c r="T225" i="2" s="1"/>
  <c r="U225" i="2" s="1"/>
  <c r="R177" i="2"/>
  <c r="T177" i="2" s="1"/>
  <c r="U177" i="2" s="1"/>
  <c r="R165" i="2"/>
  <c r="T165" i="2" s="1"/>
  <c r="U165" i="2" s="1"/>
  <c r="R141" i="2"/>
  <c r="R129" i="2"/>
  <c r="T129" i="2" s="1"/>
  <c r="U129" i="2" s="1"/>
  <c r="R117" i="2"/>
  <c r="T117" i="2" s="1"/>
  <c r="U117" i="2" s="1"/>
  <c r="R81" i="2"/>
  <c r="T81" i="2" s="1"/>
  <c r="U81" i="2" s="1"/>
  <c r="R69" i="2"/>
  <c r="T69" i="2" s="1"/>
  <c r="U69" i="2" s="1"/>
  <c r="R45" i="2"/>
  <c r="T45" i="2" s="1"/>
  <c r="U45" i="2" s="1"/>
  <c r="R33" i="2"/>
  <c r="T33" i="2" s="1"/>
  <c r="U33" i="2" s="1"/>
  <c r="R21" i="2"/>
  <c r="T21" i="2" s="1"/>
  <c r="U21" i="2" s="1"/>
  <c r="R284" i="2"/>
  <c r="T284" i="2" s="1"/>
  <c r="U284" i="2" s="1"/>
  <c r="R188" i="2"/>
  <c r="T188" i="2" s="1"/>
  <c r="U188" i="2" s="1"/>
  <c r="R762" i="2"/>
  <c r="T762" i="2" s="1"/>
  <c r="U762" i="2" s="1"/>
  <c r="R750" i="2"/>
  <c r="T750" i="2" s="1"/>
  <c r="U750" i="2" s="1"/>
  <c r="R738" i="2"/>
  <c r="T738" i="2" s="1"/>
  <c r="U738" i="2" s="1"/>
  <c r="R726" i="2"/>
  <c r="T726" i="2" s="1"/>
  <c r="U726" i="2" s="1"/>
  <c r="R714" i="2"/>
  <c r="T714" i="2" s="1"/>
  <c r="U714" i="2" s="1"/>
  <c r="R702" i="2"/>
  <c r="R690" i="2"/>
  <c r="R678" i="2"/>
  <c r="T678" i="2" s="1"/>
  <c r="U678" i="2" s="1"/>
  <c r="R666" i="2"/>
  <c r="T666" i="2" s="1"/>
  <c r="U666" i="2" s="1"/>
  <c r="R654" i="2"/>
  <c r="T654" i="2" s="1"/>
  <c r="U654" i="2" s="1"/>
  <c r="R642" i="2"/>
  <c r="T642" i="2" s="1"/>
  <c r="U642" i="2" s="1"/>
  <c r="R630" i="2"/>
  <c r="T630" i="2" s="1"/>
  <c r="U630" i="2" s="1"/>
  <c r="R618" i="2"/>
  <c r="R606" i="2"/>
  <c r="T606" i="2" s="1"/>
  <c r="U606" i="2" s="1"/>
  <c r="R594" i="2"/>
  <c r="R582" i="2"/>
  <c r="T582" i="2" s="1"/>
  <c r="U582" i="2" s="1"/>
  <c r="R570" i="2"/>
  <c r="T570" i="2" s="1"/>
  <c r="U570" i="2" s="1"/>
  <c r="R558" i="2"/>
  <c r="T558" i="2" s="1"/>
  <c r="U558" i="2" s="1"/>
  <c r="R546" i="2"/>
  <c r="R534" i="2"/>
  <c r="T534" i="2" s="1"/>
  <c r="U534" i="2" s="1"/>
  <c r="R522" i="2"/>
  <c r="T522" i="2" s="1"/>
  <c r="U522" i="2" s="1"/>
  <c r="R510" i="2"/>
  <c r="T510" i="2" s="1"/>
  <c r="U510" i="2" s="1"/>
  <c r="R498" i="2"/>
  <c r="T498" i="2" s="1"/>
  <c r="U498" i="2" s="1"/>
  <c r="R486" i="2"/>
  <c r="T486" i="2" s="1"/>
  <c r="U486" i="2" s="1"/>
  <c r="R474" i="2"/>
  <c r="T474" i="2" s="1"/>
  <c r="U474" i="2" s="1"/>
  <c r="R462" i="2"/>
  <c r="T462" i="2" s="1"/>
  <c r="U462" i="2" s="1"/>
  <c r="R450" i="2"/>
  <c r="T450" i="2" s="1"/>
  <c r="U450" i="2" s="1"/>
  <c r="R438" i="2"/>
  <c r="T438" i="2" s="1"/>
  <c r="U438" i="2" s="1"/>
  <c r="R426" i="2"/>
  <c r="T426" i="2" s="1"/>
  <c r="U426" i="2" s="1"/>
  <c r="R414" i="2"/>
  <c r="T414" i="2" s="1"/>
  <c r="U414" i="2" s="1"/>
  <c r="R402" i="2"/>
  <c r="T402" i="2" s="1"/>
  <c r="U402" i="2" s="1"/>
  <c r="R390" i="2"/>
  <c r="T390" i="2" s="1"/>
  <c r="U390" i="2" s="1"/>
  <c r="R378" i="2"/>
  <c r="R366" i="2"/>
  <c r="T366" i="2" s="1"/>
  <c r="U366" i="2" s="1"/>
  <c r="R354" i="2"/>
  <c r="R342" i="2"/>
  <c r="T342" i="2" s="1"/>
  <c r="U342" i="2" s="1"/>
  <c r="R330" i="2"/>
  <c r="T330" i="2" s="1"/>
  <c r="U330" i="2" s="1"/>
  <c r="R318" i="2"/>
  <c r="T318" i="2" s="1"/>
  <c r="U318" i="2" s="1"/>
  <c r="R306" i="2"/>
  <c r="T306" i="2" s="1"/>
  <c r="U306" i="2" s="1"/>
  <c r="R294" i="2"/>
  <c r="T294" i="2" s="1"/>
  <c r="U294" i="2" s="1"/>
  <c r="R282" i="2"/>
  <c r="T282" i="2" s="1"/>
  <c r="U282" i="2" s="1"/>
  <c r="R270" i="2"/>
  <c r="T270" i="2" s="1"/>
  <c r="U270" i="2" s="1"/>
  <c r="R258" i="2"/>
  <c r="T258" i="2" s="1"/>
  <c r="U258" i="2" s="1"/>
  <c r="R246" i="2"/>
  <c r="R234" i="2"/>
  <c r="R222" i="2"/>
  <c r="T222" i="2" s="1"/>
  <c r="U222" i="2" s="1"/>
  <c r="R210" i="2"/>
  <c r="T210" i="2" s="1"/>
  <c r="U210" i="2" s="1"/>
  <c r="R198" i="2"/>
  <c r="T198" i="2" s="1"/>
  <c r="U198" i="2" s="1"/>
  <c r="R186" i="2"/>
  <c r="T186" i="2" s="1"/>
  <c r="U186" i="2" s="1"/>
  <c r="R174" i="2"/>
  <c r="T174" i="2" s="1"/>
  <c r="U174" i="2" s="1"/>
  <c r="R162" i="2"/>
  <c r="R150" i="2"/>
  <c r="T150" i="2" s="1"/>
  <c r="U150" i="2" s="1"/>
  <c r="R138" i="2"/>
  <c r="T138" i="2" s="1"/>
  <c r="U138" i="2" s="1"/>
  <c r="R126" i="2"/>
  <c r="R114" i="2"/>
  <c r="T114" i="2" s="1"/>
  <c r="U114" i="2" s="1"/>
  <c r="R102" i="2"/>
  <c r="T102" i="2" s="1"/>
  <c r="U102" i="2" s="1"/>
  <c r="R90" i="2"/>
  <c r="T90" i="2" s="1"/>
  <c r="U90" i="2" s="1"/>
  <c r="R78" i="2"/>
  <c r="T78" i="2" s="1"/>
  <c r="U78" i="2" s="1"/>
  <c r="R66" i="2"/>
  <c r="T66" i="2" s="1"/>
  <c r="U66" i="2" s="1"/>
  <c r="R54" i="2"/>
  <c r="T54" i="2" s="1"/>
  <c r="U54" i="2" s="1"/>
  <c r="R42" i="2"/>
  <c r="T42" i="2" s="1"/>
  <c r="U42" i="2" s="1"/>
  <c r="R30" i="2"/>
  <c r="T30" i="2" s="1"/>
  <c r="U30" i="2" s="1"/>
  <c r="R18" i="2"/>
  <c r="R6" i="2"/>
  <c r="T6" i="2" s="1"/>
  <c r="U6" i="2" s="1"/>
  <c r="R693" i="2"/>
  <c r="T693" i="2" s="1"/>
  <c r="U693" i="2" s="1"/>
  <c r="R561" i="2"/>
  <c r="R369" i="2"/>
  <c r="T369" i="2" s="1"/>
  <c r="U369" i="2" s="1"/>
  <c r="R321" i="2"/>
  <c r="T321" i="2" s="1"/>
  <c r="U321" i="2" s="1"/>
  <c r="R309" i="2"/>
  <c r="T309" i="2" s="1"/>
  <c r="U309" i="2" s="1"/>
  <c r="R273" i="2"/>
  <c r="T273" i="2" s="1"/>
  <c r="U273" i="2" s="1"/>
  <c r="R93" i="2"/>
  <c r="T93" i="2" s="1"/>
  <c r="U93" i="2" s="1"/>
  <c r="R752" i="2"/>
  <c r="T752" i="2" s="1"/>
  <c r="U752" i="2" s="1"/>
  <c r="R740" i="2"/>
  <c r="T740" i="2" s="1"/>
  <c r="U740" i="2" s="1"/>
  <c r="R728" i="2"/>
  <c r="T728" i="2" s="1"/>
  <c r="U728" i="2" s="1"/>
  <c r="R716" i="2"/>
  <c r="T716" i="2" s="1"/>
  <c r="U716" i="2" s="1"/>
  <c r="R704" i="2"/>
  <c r="T704" i="2" s="1"/>
  <c r="U704" i="2" s="1"/>
  <c r="R692" i="2"/>
  <c r="T692" i="2" s="1"/>
  <c r="U692" i="2" s="1"/>
  <c r="R680" i="2"/>
  <c r="R656" i="2"/>
  <c r="R644" i="2"/>
  <c r="T644" i="2" s="1"/>
  <c r="U644" i="2" s="1"/>
  <c r="R632" i="2"/>
  <c r="T632" i="2" s="1"/>
  <c r="U632" i="2" s="1"/>
  <c r="R620" i="2"/>
  <c r="T620" i="2" s="1"/>
  <c r="U620" i="2" s="1"/>
  <c r="R608" i="2"/>
  <c r="T608" i="2" s="1"/>
  <c r="U608" i="2" s="1"/>
  <c r="R596" i="2"/>
  <c r="T596" i="2" s="1"/>
  <c r="U596" i="2" s="1"/>
  <c r="R584" i="2"/>
  <c r="T584" i="2" s="1"/>
  <c r="U584" i="2" s="1"/>
  <c r="R572" i="2"/>
  <c r="T572" i="2" s="1"/>
  <c r="U572" i="2" s="1"/>
  <c r="R560" i="2"/>
  <c r="T560" i="2" s="1"/>
  <c r="U560" i="2" s="1"/>
  <c r="R548" i="2"/>
  <c r="T548" i="2" s="1"/>
  <c r="U548" i="2" s="1"/>
  <c r="R536" i="2"/>
  <c r="T536" i="2" s="1"/>
  <c r="U536" i="2" s="1"/>
  <c r="R524" i="2"/>
  <c r="R512" i="2"/>
  <c r="R500" i="2"/>
  <c r="T500" i="2" s="1"/>
  <c r="U500" i="2" s="1"/>
  <c r="R488" i="2"/>
  <c r="T488" i="2" s="1"/>
  <c r="U488" i="2" s="1"/>
  <c r="R476" i="2"/>
  <c r="T476" i="2" s="1"/>
  <c r="U476" i="2" s="1"/>
  <c r="R464" i="2"/>
  <c r="T464" i="2" s="1"/>
  <c r="U464" i="2" s="1"/>
  <c r="R452" i="2"/>
  <c r="T452" i="2" s="1"/>
  <c r="U452" i="2" s="1"/>
  <c r="R440" i="2"/>
  <c r="T440" i="2" s="1"/>
  <c r="U440" i="2" s="1"/>
  <c r="R428" i="2"/>
  <c r="T428" i="2" s="1"/>
  <c r="U428" i="2" s="1"/>
  <c r="R416" i="2"/>
  <c r="T416" i="2" s="1"/>
  <c r="U416" i="2" s="1"/>
  <c r="R404" i="2"/>
  <c r="T404" i="2" s="1"/>
  <c r="U404" i="2" s="1"/>
  <c r="R392" i="2"/>
  <c r="T392" i="2" s="1"/>
  <c r="U392" i="2" s="1"/>
  <c r="R368" i="2"/>
  <c r="T368" i="2" s="1"/>
  <c r="U368" i="2" s="1"/>
  <c r="R356" i="2"/>
  <c r="T356" i="2" s="1"/>
  <c r="U356" i="2" s="1"/>
  <c r="R344" i="2"/>
  <c r="T344" i="2" s="1"/>
  <c r="U344" i="2" s="1"/>
  <c r="R332" i="2"/>
  <c r="T332" i="2" s="1"/>
  <c r="U332" i="2" s="1"/>
  <c r="R320" i="2"/>
  <c r="T320" i="2" s="1"/>
  <c r="U320" i="2" s="1"/>
  <c r="R308" i="2"/>
  <c r="T308" i="2" s="1"/>
  <c r="U308" i="2" s="1"/>
  <c r="R296" i="2"/>
  <c r="T296" i="2" s="1"/>
  <c r="U296" i="2" s="1"/>
  <c r="R272" i="2"/>
  <c r="T272" i="2" s="1"/>
  <c r="U272" i="2" s="1"/>
  <c r="R260" i="2"/>
  <c r="T260" i="2" s="1"/>
  <c r="U260" i="2" s="1"/>
  <c r="R248" i="2"/>
  <c r="T248" i="2" s="1"/>
  <c r="U248" i="2" s="1"/>
  <c r="R236" i="2"/>
  <c r="T236" i="2" s="1"/>
  <c r="U236" i="2" s="1"/>
  <c r="R224" i="2"/>
  <c r="T224" i="2" s="1"/>
  <c r="U224" i="2" s="1"/>
  <c r="R212" i="2"/>
  <c r="T212" i="2" s="1"/>
  <c r="U212" i="2" s="1"/>
  <c r="R200" i="2"/>
  <c r="T200" i="2" s="1"/>
  <c r="U200" i="2" s="1"/>
  <c r="R176" i="2"/>
  <c r="T176" i="2" s="1"/>
  <c r="U176" i="2" s="1"/>
  <c r="R164" i="2"/>
  <c r="T164" i="2" s="1"/>
  <c r="U164" i="2" s="1"/>
  <c r="R152" i="2"/>
  <c r="T152" i="2" s="1"/>
  <c r="U152" i="2" s="1"/>
  <c r="R140" i="2"/>
  <c r="T140" i="2" s="1"/>
  <c r="U140" i="2" s="1"/>
  <c r="R128" i="2"/>
  <c r="T128" i="2" s="1"/>
  <c r="U128" i="2" s="1"/>
  <c r="R116" i="2"/>
  <c r="T116" i="2" s="1"/>
  <c r="U116" i="2" s="1"/>
  <c r="R104" i="2"/>
  <c r="T104" i="2" s="1"/>
  <c r="U104" i="2" s="1"/>
  <c r="R92" i="2"/>
  <c r="T92" i="2" s="1"/>
  <c r="U92" i="2" s="1"/>
  <c r="R80" i="2"/>
  <c r="T80" i="2" s="1"/>
  <c r="U80" i="2" s="1"/>
  <c r="R68" i="2"/>
  <c r="T68" i="2" s="1"/>
  <c r="U68" i="2" s="1"/>
  <c r="R56" i="2"/>
  <c r="T56" i="2" s="1"/>
  <c r="U56" i="2" s="1"/>
  <c r="R44" i="2"/>
  <c r="T44" i="2" s="1"/>
  <c r="U44" i="2" s="1"/>
  <c r="R32" i="2"/>
  <c r="T32" i="2" s="1"/>
  <c r="U32" i="2" s="1"/>
  <c r="R20" i="2"/>
  <c r="R8" i="2"/>
  <c r="T8" i="2" s="1"/>
  <c r="U8" i="2" s="1"/>
  <c r="T755" i="2"/>
  <c r="U755" i="2" s="1"/>
  <c r="T743" i="2"/>
  <c r="U743" i="2" s="1"/>
  <c r="R767" i="2"/>
  <c r="T767" i="2" s="1"/>
  <c r="U767" i="2" s="1"/>
  <c r="R755" i="2"/>
  <c r="R743" i="2"/>
  <c r="R731" i="2"/>
  <c r="T731" i="2" s="1"/>
  <c r="U731" i="2" s="1"/>
  <c r="R719" i="2"/>
  <c r="T719" i="2" s="1"/>
  <c r="U719" i="2" s="1"/>
  <c r="R707" i="2"/>
  <c r="T707" i="2" s="1"/>
  <c r="U707" i="2" s="1"/>
  <c r="R695" i="2"/>
  <c r="T695" i="2" s="1"/>
  <c r="U695" i="2" s="1"/>
  <c r="R683" i="2"/>
  <c r="T683" i="2" s="1"/>
  <c r="U683" i="2" s="1"/>
  <c r="R671" i="2"/>
  <c r="T671" i="2" s="1"/>
  <c r="U671" i="2" s="1"/>
  <c r="R659" i="2"/>
  <c r="T659" i="2" s="1"/>
  <c r="U659" i="2" s="1"/>
  <c r="R647" i="2"/>
  <c r="T647" i="2" s="1"/>
  <c r="U647" i="2" s="1"/>
  <c r="R635" i="2"/>
  <c r="T635" i="2" s="1"/>
  <c r="U635" i="2" s="1"/>
  <c r="R623" i="2"/>
  <c r="T623" i="2" s="1"/>
  <c r="U623" i="2" s="1"/>
  <c r="R611" i="2"/>
  <c r="T611" i="2" s="1"/>
  <c r="U611" i="2" s="1"/>
  <c r="R599" i="2"/>
  <c r="T599" i="2" s="1"/>
  <c r="U599" i="2" s="1"/>
  <c r="R587" i="2"/>
  <c r="T587" i="2" s="1"/>
  <c r="U587" i="2" s="1"/>
  <c r="R575" i="2"/>
  <c r="T575" i="2" s="1"/>
  <c r="U575" i="2" s="1"/>
  <c r="R563" i="2"/>
  <c r="T563" i="2" s="1"/>
  <c r="U563" i="2" s="1"/>
  <c r="R551" i="2"/>
  <c r="T551" i="2" s="1"/>
  <c r="U551" i="2" s="1"/>
  <c r="R539" i="2"/>
  <c r="T539" i="2" s="1"/>
  <c r="U539" i="2" s="1"/>
  <c r="R527" i="2"/>
  <c r="T527" i="2" s="1"/>
  <c r="U527" i="2" s="1"/>
  <c r="R515" i="2"/>
  <c r="T515" i="2" s="1"/>
  <c r="U515" i="2" s="1"/>
  <c r="R503" i="2"/>
  <c r="T503" i="2" s="1"/>
  <c r="U503" i="2" s="1"/>
  <c r="R491" i="2"/>
  <c r="T491" i="2" s="1"/>
  <c r="U491" i="2" s="1"/>
  <c r="R479" i="2"/>
  <c r="T479" i="2" s="1"/>
  <c r="U479" i="2" s="1"/>
  <c r="R467" i="2"/>
  <c r="R455" i="2"/>
  <c r="R443" i="2"/>
  <c r="R431" i="2"/>
  <c r="T431" i="2" s="1"/>
  <c r="U431" i="2" s="1"/>
  <c r="R419" i="2"/>
  <c r="T419" i="2" s="1"/>
  <c r="U419" i="2" s="1"/>
  <c r="R407" i="2"/>
  <c r="T407" i="2" s="1"/>
  <c r="U407" i="2" s="1"/>
  <c r="R395" i="2"/>
  <c r="T395" i="2" s="1"/>
  <c r="U395" i="2" s="1"/>
  <c r="R383" i="2"/>
  <c r="T383" i="2" s="1"/>
  <c r="U383" i="2" s="1"/>
  <c r="R371" i="2"/>
  <c r="T371" i="2" s="1"/>
  <c r="U371" i="2" s="1"/>
  <c r="R359" i="2"/>
  <c r="T359" i="2" s="1"/>
  <c r="U359" i="2" s="1"/>
  <c r="R347" i="2"/>
  <c r="T347" i="2" s="1"/>
  <c r="U347" i="2" s="1"/>
  <c r="R335" i="2"/>
  <c r="T335" i="2" s="1"/>
  <c r="U335" i="2" s="1"/>
  <c r="R323" i="2"/>
  <c r="R311" i="2"/>
  <c r="T311" i="2" s="1"/>
  <c r="U311" i="2" s="1"/>
  <c r="R299" i="2"/>
  <c r="T299" i="2" s="1"/>
  <c r="U299" i="2" s="1"/>
  <c r="R287" i="2"/>
  <c r="T287" i="2" s="1"/>
  <c r="U287" i="2" s="1"/>
  <c r="R275" i="2"/>
  <c r="T275" i="2" s="1"/>
  <c r="U275" i="2" s="1"/>
  <c r="R263" i="2"/>
  <c r="T263" i="2" s="1"/>
  <c r="U263" i="2" s="1"/>
  <c r="R251" i="2"/>
  <c r="T251" i="2" s="1"/>
  <c r="U251" i="2" s="1"/>
  <c r="R239" i="2"/>
  <c r="T239" i="2" s="1"/>
  <c r="U239" i="2" s="1"/>
  <c r="R227" i="2"/>
  <c r="T227" i="2" s="1"/>
  <c r="U227" i="2" s="1"/>
  <c r="R215" i="2"/>
  <c r="T215" i="2" s="1"/>
  <c r="U215" i="2" s="1"/>
  <c r="R203" i="2"/>
  <c r="R191" i="2"/>
  <c r="R179" i="2"/>
  <c r="T179" i="2" s="1"/>
  <c r="U179" i="2" s="1"/>
  <c r="R167" i="2"/>
  <c r="T167" i="2" s="1"/>
  <c r="U167" i="2" s="1"/>
  <c r="R155" i="2"/>
  <c r="T155" i="2" s="1"/>
  <c r="U155" i="2" s="1"/>
  <c r="R143" i="2"/>
  <c r="T143" i="2" s="1"/>
  <c r="U143" i="2" s="1"/>
  <c r="R131" i="2"/>
  <c r="T131" i="2" s="1"/>
  <c r="U131" i="2" s="1"/>
  <c r="R119" i="2"/>
  <c r="T119" i="2" s="1"/>
  <c r="U119" i="2" s="1"/>
  <c r="R107" i="2"/>
  <c r="T107" i="2" s="1"/>
  <c r="U107" i="2" s="1"/>
  <c r="R95" i="2"/>
  <c r="T95" i="2" s="1"/>
  <c r="U95" i="2" s="1"/>
  <c r="R83" i="2"/>
  <c r="T83" i="2" s="1"/>
  <c r="U83" i="2" s="1"/>
  <c r="R71" i="2"/>
  <c r="T71" i="2" s="1"/>
  <c r="U71" i="2" s="1"/>
  <c r="R59" i="2"/>
  <c r="T59" i="2" s="1"/>
  <c r="U59" i="2" s="1"/>
  <c r="R47" i="2"/>
  <c r="T47" i="2" s="1"/>
  <c r="U47" i="2" s="1"/>
  <c r="R35" i="2"/>
  <c r="R23" i="2"/>
  <c r="T23" i="2" s="1"/>
  <c r="U23" i="2" s="1"/>
  <c r="R11" i="2"/>
  <c r="T11" i="2" s="1"/>
  <c r="U11" i="2" s="1"/>
  <c r="R723" i="2"/>
  <c r="T723" i="2" s="1"/>
  <c r="U723" i="2" s="1"/>
  <c r="R675" i="2"/>
  <c r="T675" i="2" s="1"/>
  <c r="U675" i="2" s="1"/>
  <c r="R627" i="2"/>
  <c r="T627" i="2" s="1"/>
  <c r="U627" i="2" s="1"/>
  <c r="R579" i="2"/>
  <c r="T579" i="2" s="1"/>
  <c r="U579" i="2" s="1"/>
  <c r="R531" i="2"/>
  <c r="T531" i="2" s="1"/>
  <c r="U531" i="2" s="1"/>
  <c r="R483" i="2"/>
  <c r="T483" i="2" s="1"/>
  <c r="U483" i="2" s="1"/>
  <c r="R435" i="2"/>
  <c r="T435" i="2" s="1"/>
  <c r="U435" i="2" s="1"/>
  <c r="R387" i="2"/>
  <c r="T387" i="2" s="1"/>
  <c r="U387" i="2" s="1"/>
  <c r="R339" i="2"/>
  <c r="T339" i="2" s="1"/>
  <c r="U339" i="2" s="1"/>
  <c r="R291" i="2"/>
  <c r="T291" i="2" s="1"/>
  <c r="U291" i="2" s="1"/>
  <c r="R243" i="2"/>
  <c r="R195" i="2"/>
  <c r="R147" i="2"/>
  <c r="T147" i="2" s="1"/>
  <c r="U147" i="2" s="1"/>
  <c r="R99" i="2"/>
  <c r="T99" i="2" s="1"/>
  <c r="U99" i="2" s="1"/>
  <c r="R51" i="2"/>
  <c r="T51" i="2" s="1"/>
  <c r="U51" i="2" s="1"/>
  <c r="R3" i="2"/>
  <c r="T3" i="2" s="1"/>
  <c r="U3" i="2" s="1"/>
  <c r="R758" i="2"/>
  <c r="T758" i="2" s="1"/>
  <c r="U758" i="2" s="1"/>
  <c r="R746" i="2"/>
  <c r="T746" i="2" s="1"/>
  <c r="U746" i="2" s="1"/>
  <c r="R734" i="2"/>
  <c r="T734" i="2" s="1"/>
  <c r="U734" i="2" s="1"/>
  <c r="R722" i="2"/>
  <c r="T722" i="2" s="1"/>
  <c r="U722" i="2" s="1"/>
  <c r="R710" i="2"/>
  <c r="T710" i="2" s="1"/>
  <c r="U710" i="2" s="1"/>
  <c r="R698" i="2"/>
  <c r="R686" i="2"/>
  <c r="T686" i="2" s="1"/>
  <c r="U686" i="2" s="1"/>
  <c r="R674" i="2"/>
  <c r="T674" i="2" s="1"/>
  <c r="U674" i="2" s="1"/>
  <c r="R662" i="2"/>
  <c r="T662" i="2" s="1"/>
  <c r="U662" i="2" s="1"/>
  <c r="R650" i="2"/>
  <c r="T650" i="2" s="1"/>
  <c r="U650" i="2" s="1"/>
  <c r="R638" i="2"/>
  <c r="T638" i="2" s="1"/>
  <c r="U638" i="2" s="1"/>
  <c r="R626" i="2"/>
  <c r="T626" i="2" s="1"/>
  <c r="U626" i="2" s="1"/>
  <c r="R614" i="2"/>
  <c r="T614" i="2" s="1"/>
  <c r="U614" i="2" s="1"/>
  <c r="R602" i="2"/>
  <c r="T602" i="2" s="1"/>
  <c r="U602" i="2" s="1"/>
  <c r="R590" i="2"/>
  <c r="T590" i="2" s="1"/>
  <c r="U590" i="2" s="1"/>
  <c r="R578" i="2"/>
  <c r="T578" i="2" s="1"/>
  <c r="U578" i="2" s="1"/>
  <c r="R566" i="2"/>
  <c r="T566" i="2" s="1"/>
  <c r="U566" i="2" s="1"/>
  <c r="R554" i="2"/>
  <c r="R542" i="2"/>
  <c r="R530" i="2"/>
  <c r="R518" i="2"/>
  <c r="T518" i="2" s="1"/>
  <c r="U518" i="2" s="1"/>
  <c r="R506" i="2"/>
  <c r="T506" i="2" s="1"/>
  <c r="U506" i="2" s="1"/>
  <c r="R494" i="2"/>
  <c r="T494" i="2" s="1"/>
  <c r="U494" i="2" s="1"/>
  <c r="R482" i="2"/>
  <c r="T482" i="2" s="1"/>
  <c r="U482" i="2" s="1"/>
  <c r="R470" i="2"/>
  <c r="T470" i="2" s="1"/>
  <c r="U470" i="2" s="1"/>
  <c r="R458" i="2"/>
  <c r="T458" i="2" s="1"/>
  <c r="U458" i="2" s="1"/>
  <c r="R446" i="2"/>
  <c r="T446" i="2" s="1"/>
  <c r="U446" i="2" s="1"/>
  <c r="R434" i="2"/>
  <c r="T434" i="2" s="1"/>
  <c r="U434" i="2" s="1"/>
  <c r="R422" i="2"/>
  <c r="T422" i="2" s="1"/>
  <c r="U422" i="2" s="1"/>
  <c r="R410" i="2"/>
  <c r="R398" i="2"/>
  <c r="T398" i="2" s="1"/>
  <c r="U398" i="2" s="1"/>
  <c r="R386" i="2"/>
  <c r="R374" i="2"/>
  <c r="T374" i="2" s="1"/>
  <c r="U374" i="2" s="1"/>
  <c r="R362" i="2"/>
  <c r="T362" i="2" s="1"/>
  <c r="U362" i="2" s="1"/>
  <c r="R350" i="2"/>
  <c r="T350" i="2" s="1"/>
  <c r="U350" i="2" s="1"/>
  <c r="R338" i="2"/>
  <c r="T338" i="2" s="1"/>
  <c r="U338" i="2" s="1"/>
  <c r="R326" i="2"/>
  <c r="T326" i="2" s="1"/>
  <c r="U326" i="2" s="1"/>
  <c r="R314" i="2"/>
  <c r="T314" i="2" s="1"/>
  <c r="U314" i="2" s="1"/>
  <c r="R302" i="2"/>
  <c r="T302" i="2" s="1"/>
  <c r="U302" i="2" s="1"/>
  <c r="R290" i="2"/>
  <c r="T290" i="2" s="1"/>
  <c r="U290" i="2" s="1"/>
  <c r="R278" i="2"/>
  <c r="T278" i="2" s="1"/>
  <c r="U278" i="2" s="1"/>
  <c r="R266" i="2"/>
  <c r="T266" i="2" s="1"/>
  <c r="U266" i="2" s="1"/>
  <c r="R254" i="2"/>
  <c r="T254" i="2" s="1"/>
  <c r="U254" i="2" s="1"/>
  <c r="R242" i="2"/>
  <c r="R230" i="2"/>
  <c r="T230" i="2" s="1"/>
  <c r="U230" i="2" s="1"/>
  <c r="R218" i="2"/>
  <c r="T218" i="2" s="1"/>
  <c r="U218" i="2" s="1"/>
  <c r="R206" i="2"/>
  <c r="T206" i="2" s="1"/>
  <c r="U206" i="2" s="1"/>
  <c r="R194" i="2"/>
  <c r="T194" i="2" s="1"/>
  <c r="U194" i="2" s="1"/>
  <c r="R182" i="2"/>
  <c r="T182" i="2" s="1"/>
  <c r="U182" i="2" s="1"/>
  <c r="R170" i="2"/>
  <c r="T170" i="2" s="1"/>
  <c r="U170" i="2" s="1"/>
  <c r="R158" i="2"/>
  <c r="T158" i="2" s="1"/>
  <c r="U158" i="2" s="1"/>
  <c r="R146" i="2"/>
  <c r="T146" i="2" s="1"/>
  <c r="U146" i="2" s="1"/>
  <c r="R134" i="2"/>
  <c r="T134" i="2" s="1"/>
  <c r="U134" i="2" s="1"/>
  <c r="R122" i="2"/>
  <c r="T122" i="2" s="1"/>
  <c r="U122" i="2" s="1"/>
  <c r="R110" i="2"/>
  <c r="T110" i="2" s="1"/>
  <c r="U110" i="2" s="1"/>
  <c r="R98" i="2"/>
  <c r="R86" i="2"/>
  <c r="T86" i="2" s="1"/>
  <c r="U86" i="2" s="1"/>
  <c r="R74" i="2"/>
  <c r="T74" i="2" s="1"/>
  <c r="U74" i="2" s="1"/>
  <c r="R62" i="2"/>
  <c r="T62" i="2" s="1"/>
  <c r="U62" i="2" s="1"/>
  <c r="R50" i="2"/>
  <c r="T50" i="2" s="1"/>
  <c r="U50" i="2" s="1"/>
  <c r="R38" i="2"/>
  <c r="T38" i="2" s="1"/>
  <c r="U38" i="2" s="1"/>
  <c r="R26" i="2"/>
  <c r="T26" i="2" s="1"/>
  <c r="U26" i="2" s="1"/>
  <c r="R14" i="2"/>
  <c r="T14" i="2" s="1"/>
  <c r="U14" i="2" s="1"/>
  <c r="R2" i="2"/>
  <c r="T2" i="2" s="1"/>
  <c r="U2" i="2" s="1"/>
  <c r="R757" i="2"/>
  <c r="T757" i="2" s="1"/>
  <c r="U757" i="2" s="1"/>
  <c r="R745" i="2"/>
  <c r="R733" i="2"/>
  <c r="R721" i="2"/>
  <c r="T721" i="2" s="1"/>
  <c r="U721" i="2" s="1"/>
  <c r="R709" i="2"/>
  <c r="T709" i="2" s="1"/>
  <c r="U709" i="2" s="1"/>
  <c r="R697" i="2"/>
  <c r="T697" i="2" s="1"/>
  <c r="U697" i="2" s="1"/>
  <c r="R685" i="2"/>
  <c r="T685" i="2" s="1"/>
  <c r="U685" i="2" s="1"/>
  <c r="R673" i="2"/>
  <c r="T673" i="2" s="1"/>
  <c r="U673" i="2" s="1"/>
  <c r="R661" i="2"/>
  <c r="T661" i="2" s="1"/>
  <c r="U661" i="2" s="1"/>
  <c r="R649" i="2"/>
  <c r="T649" i="2" s="1"/>
  <c r="U649" i="2" s="1"/>
  <c r="R637" i="2"/>
  <c r="T637" i="2" s="1"/>
  <c r="U637" i="2" s="1"/>
  <c r="R625" i="2"/>
  <c r="T625" i="2" s="1"/>
  <c r="U625" i="2" s="1"/>
  <c r="R613" i="2"/>
  <c r="T613" i="2" s="1"/>
  <c r="U613" i="2" s="1"/>
  <c r="R601" i="2"/>
  <c r="R589" i="2"/>
  <c r="T589" i="2" s="1"/>
  <c r="U589" i="2" s="1"/>
  <c r="R577" i="2"/>
  <c r="T577" i="2" s="1"/>
  <c r="U577" i="2" s="1"/>
  <c r="R565" i="2"/>
  <c r="T565" i="2" s="1"/>
  <c r="U565" i="2" s="1"/>
  <c r="R553" i="2"/>
  <c r="T553" i="2" s="1"/>
  <c r="U553" i="2" s="1"/>
  <c r="R541" i="2"/>
  <c r="T541" i="2" s="1"/>
  <c r="U541" i="2" s="1"/>
  <c r="R529" i="2"/>
  <c r="T529" i="2" s="1"/>
  <c r="U529" i="2" s="1"/>
  <c r="R517" i="2"/>
  <c r="T517" i="2" s="1"/>
  <c r="U517" i="2" s="1"/>
  <c r="R505" i="2"/>
  <c r="T505" i="2" s="1"/>
  <c r="U505" i="2" s="1"/>
  <c r="R493" i="2"/>
  <c r="T493" i="2" s="1"/>
  <c r="U493" i="2" s="1"/>
  <c r="R481" i="2"/>
  <c r="T481" i="2" s="1"/>
  <c r="U481" i="2" s="1"/>
  <c r="R469" i="2"/>
  <c r="T469" i="2" s="1"/>
  <c r="U469" i="2" s="1"/>
  <c r="R457" i="2"/>
  <c r="T457" i="2" s="1"/>
  <c r="U457" i="2" s="1"/>
  <c r="R445" i="2"/>
  <c r="R433" i="2"/>
  <c r="T433" i="2" s="1"/>
  <c r="U433" i="2" s="1"/>
  <c r="R421" i="2"/>
  <c r="T421" i="2" s="1"/>
  <c r="U421" i="2" s="1"/>
  <c r="R409" i="2"/>
  <c r="T409" i="2" s="1"/>
  <c r="U409" i="2" s="1"/>
  <c r="R397" i="2"/>
  <c r="T397" i="2" s="1"/>
  <c r="U397" i="2" s="1"/>
  <c r="R385" i="2"/>
  <c r="T385" i="2" s="1"/>
  <c r="U385" i="2" s="1"/>
  <c r="R373" i="2"/>
  <c r="T373" i="2" s="1"/>
  <c r="U373" i="2" s="1"/>
  <c r="R361" i="2"/>
  <c r="T361" i="2" s="1"/>
  <c r="U361" i="2" s="1"/>
  <c r="R349" i="2"/>
  <c r="T349" i="2" s="1"/>
  <c r="U349" i="2" s="1"/>
  <c r="R337" i="2"/>
  <c r="R325" i="2"/>
  <c r="T325" i="2" s="1"/>
  <c r="U325" i="2" s="1"/>
  <c r="R313" i="2"/>
  <c r="R301" i="2"/>
  <c r="R289" i="2"/>
  <c r="T289" i="2" s="1"/>
  <c r="U289" i="2" s="1"/>
  <c r="R277" i="2"/>
  <c r="T277" i="2" s="1"/>
  <c r="U277" i="2" s="1"/>
  <c r="R265" i="2"/>
  <c r="T265" i="2" s="1"/>
  <c r="U265" i="2" s="1"/>
  <c r="R253" i="2"/>
  <c r="T253" i="2" s="1"/>
  <c r="U253" i="2" s="1"/>
  <c r="R241" i="2"/>
  <c r="T241" i="2" s="1"/>
  <c r="U241" i="2" s="1"/>
  <c r="R229" i="2"/>
  <c r="T229" i="2" s="1"/>
  <c r="U229" i="2" s="1"/>
  <c r="R217" i="2"/>
  <c r="T217" i="2" s="1"/>
  <c r="U217" i="2" s="1"/>
  <c r="R205" i="2"/>
  <c r="T205" i="2" s="1"/>
  <c r="U205" i="2" s="1"/>
  <c r="R193" i="2"/>
  <c r="T193" i="2" s="1"/>
  <c r="U193" i="2" s="1"/>
  <c r="R181" i="2"/>
  <c r="T181" i="2" s="1"/>
  <c r="U181" i="2" s="1"/>
  <c r="R169" i="2"/>
  <c r="T169" i="2" s="1"/>
  <c r="U169" i="2" s="1"/>
  <c r="R157" i="2"/>
  <c r="T157" i="2" s="1"/>
  <c r="U157" i="2" s="1"/>
  <c r="R145" i="2"/>
  <c r="T145" i="2" s="1"/>
  <c r="U145" i="2" s="1"/>
  <c r="R133" i="2"/>
  <c r="T133" i="2" s="1"/>
  <c r="U133" i="2" s="1"/>
  <c r="R121" i="2"/>
  <c r="T121" i="2" s="1"/>
  <c r="U121" i="2" s="1"/>
  <c r="R109" i="2"/>
  <c r="T109" i="2" s="1"/>
  <c r="U109" i="2" s="1"/>
  <c r="R97" i="2"/>
  <c r="T97" i="2" s="1"/>
  <c r="U97" i="2" s="1"/>
  <c r="R85" i="2"/>
  <c r="T85" i="2" s="1"/>
  <c r="U85" i="2" s="1"/>
  <c r="R73" i="2"/>
  <c r="T73" i="2" s="1"/>
  <c r="U73" i="2" s="1"/>
  <c r="R61" i="2"/>
  <c r="T61" i="2" s="1"/>
  <c r="U61" i="2" s="1"/>
  <c r="R49" i="2"/>
  <c r="T49" i="2" s="1"/>
  <c r="U49" i="2" s="1"/>
  <c r="R37" i="2"/>
  <c r="T37" i="2" s="1"/>
  <c r="U37" i="2" s="1"/>
  <c r="R25" i="2"/>
  <c r="R13" i="2"/>
  <c r="T13" i="2" s="1"/>
  <c r="U13" i="2" s="1"/>
  <c r="R768" i="2"/>
  <c r="T768" i="2" s="1"/>
  <c r="U768" i="2" s="1"/>
  <c r="R756" i="2"/>
  <c r="T756" i="2" s="1"/>
  <c r="U756" i="2" s="1"/>
  <c r="R744" i="2"/>
  <c r="T744" i="2" s="1"/>
  <c r="U744" i="2" s="1"/>
  <c r="R732" i="2"/>
  <c r="T732" i="2" s="1"/>
  <c r="U732" i="2" s="1"/>
  <c r="R720" i="2"/>
  <c r="T720" i="2" s="1"/>
  <c r="U720" i="2" s="1"/>
  <c r="R708" i="2"/>
  <c r="T708" i="2" s="1"/>
  <c r="U708" i="2" s="1"/>
  <c r="R696" i="2"/>
  <c r="T696" i="2" s="1"/>
  <c r="U696" i="2" s="1"/>
  <c r="R684" i="2"/>
  <c r="T684" i="2" s="1"/>
  <c r="U684" i="2" s="1"/>
  <c r="R672" i="2"/>
  <c r="R660" i="2"/>
  <c r="T660" i="2" s="1"/>
  <c r="U660" i="2" s="1"/>
  <c r="R648" i="2"/>
  <c r="R636" i="2"/>
  <c r="T636" i="2" s="1"/>
  <c r="U636" i="2" s="1"/>
  <c r="R624" i="2"/>
  <c r="T624" i="2" s="1"/>
  <c r="U624" i="2" s="1"/>
  <c r="R612" i="2"/>
  <c r="T612" i="2" s="1"/>
  <c r="U612" i="2" s="1"/>
  <c r="R600" i="2"/>
  <c r="T600" i="2" s="1"/>
  <c r="U600" i="2" s="1"/>
  <c r="R588" i="2"/>
  <c r="T588" i="2" s="1"/>
  <c r="U588" i="2" s="1"/>
  <c r="R576" i="2"/>
  <c r="T576" i="2" s="1"/>
  <c r="U576" i="2" s="1"/>
  <c r="R564" i="2"/>
  <c r="T564" i="2" s="1"/>
  <c r="U564" i="2" s="1"/>
  <c r="R552" i="2"/>
  <c r="T552" i="2" s="1"/>
  <c r="U552" i="2" s="1"/>
  <c r="R540" i="2"/>
  <c r="T540" i="2" s="1"/>
  <c r="U540" i="2" s="1"/>
  <c r="R528" i="2"/>
  <c r="T528" i="2" s="1"/>
  <c r="U528" i="2" s="1"/>
  <c r="R516" i="2"/>
  <c r="T516" i="2" s="1"/>
  <c r="U516" i="2" s="1"/>
  <c r="R504" i="2"/>
  <c r="T504" i="2" s="1"/>
  <c r="U504" i="2" s="1"/>
  <c r="R492" i="2"/>
  <c r="T492" i="2" s="1"/>
  <c r="U492" i="2" s="1"/>
  <c r="R480" i="2"/>
  <c r="T480" i="2" s="1"/>
  <c r="U480" i="2" s="1"/>
  <c r="R468" i="2"/>
  <c r="T468" i="2" s="1"/>
  <c r="U468" i="2" s="1"/>
  <c r="R456" i="2"/>
  <c r="T456" i="2" s="1"/>
  <c r="U456" i="2" s="1"/>
  <c r="R444" i="2"/>
  <c r="T444" i="2" s="1"/>
  <c r="U444" i="2" s="1"/>
  <c r="R432" i="2"/>
  <c r="T432" i="2" s="1"/>
  <c r="U432" i="2" s="1"/>
  <c r="R420" i="2"/>
  <c r="T420" i="2" s="1"/>
  <c r="U420" i="2" s="1"/>
  <c r="R408" i="2"/>
  <c r="T408" i="2" s="1"/>
  <c r="U408" i="2" s="1"/>
  <c r="R396" i="2"/>
  <c r="T396" i="2" s="1"/>
  <c r="U396" i="2" s="1"/>
  <c r="R384" i="2"/>
  <c r="T384" i="2" s="1"/>
  <c r="U384" i="2" s="1"/>
  <c r="R372" i="2"/>
  <c r="T372" i="2" s="1"/>
  <c r="U372" i="2" s="1"/>
  <c r="R360" i="2"/>
  <c r="T360" i="2" s="1"/>
  <c r="U360" i="2" s="1"/>
  <c r="R348" i="2"/>
  <c r="T348" i="2" s="1"/>
  <c r="U348" i="2" s="1"/>
  <c r="R336" i="2"/>
  <c r="T336" i="2" s="1"/>
  <c r="U336" i="2" s="1"/>
  <c r="R324" i="2"/>
  <c r="T324" i="2" s="1"/>
  <c r="U324" i="2" s="1"/>
  <c r="R312" i="2"/>
  <c r="T312" i="2" s="1"/>
  <c r="U312" i="2" s="1"/>
  <c r="R300" i="2"/>
  <c r="T300" i="2" s="1"/>
  <c r="U300" i="2" s="1"/>
  <c r="R288" i="2"/>
  <c r="T288" i="2" s="1"/>
  <c r="U288" i="2" s="1"/>
  <c r="R276" i="2"/>
  <c r="T276" i="2" s="1"/>
  <c r="U276" i="2" s="1"/>
  <c r="R264" i="2"/>
  <c r="T264" i="2" s="1"/>
  <c r="U264" i="2" s="1"/>
  <c r="R252" i="2"/>
  <c r="T252" i="2" s="1"/>
  <c r="U252" i="2" s="1"/>
  <c r="R240" i="2"/>
  <c r="T240" i="2" s="1"/>
  <c r="U240" i="2" s="1"/>
  <c r="R228" i="2"/>
  <c r="T228" i="2" s="1"/>
  <c r="U228" i="2" s="1"/>
  <c r="R216" i="2"/>
  <c r="T216" i="2" s="1"/>
  <c r="U216" i="2" s="1"/>
  <c r="R204" i="2"/>
  <c r="R192" i="2"/>
  <c r="R180" i="2"/>
  <c r="T180" i="2" s="1"/>
  <c r="U180" i="2" s="1"/>
  <c r="R168" i="2"/>
  <c r="T168" i="2" s="1"/>
  <c r="U168" i="2" s="1"/>
  <c r="R156" i="2"/>
  <c r="T156" i="2" s="1"/>
  <c r="U156" i="2" s="1"/>
  <c r="R144" i="2"/>
  <c r="T144" i="2" s="1"/>
  <c r="U144" i="2" s="1"/>
  <c r="R132" i="2"/>
  <c r="T132" i="2" s="1"/>
  <c r="U132" i="2" s="1"/>
  <c r="R120" i="2"/>
  <c r="T120" i="2" s="1"/>
  <c r="U120" i="2" s="1"/>
  <c r="R108" i="2"/>
  <c r="T108" i="2" s="1"/>
  <c r="U108" i="2" s="1"/>
  <c r="R96" i="2"/>
  <c r="T96" i="2" s="1"/>
  <c r="U96" i="2" s="1"/>
  <c r="R84" i="2"/>
  <c r="T84" i="2" s="1"/>
  <c r="U84" i="2" s="1"/>
  <c r="R72" i="2"/>
  <c r="T72" i="2" s="1"/>
  <c r="U72" i="2" s="1"/>
  <c r="R60" i="2"/>
  <c r="T60" i="2" s="1"/>
  <c r="U60" i="2" s="1"/>
  <c r="R48" i="2"/>
  <c r="T48" i="2" s="1"/>
  <c r="U48" i="2" s="1"/>
  <c r="R36" i="2"/>
  <c r="T36" i="2" s="1"/>
  <c r="U36" i="2" s="1"/>
  <c r="R24" i="2"/>
  <c r="T24" i="2" s="1"/>
  <c r="U24" i="2" s="1"/>
  <c r="R12" i="2"/>
  <c r="T12" i="2" s="1"/>
  <c r="U12" i="2" s="1"/>
  <c r="R729" i="2"/>
  <c r="T729" i="2" s="1"/>
  <c r="U729" i="2" s="1"/>
  <c r="R681" i="2"/>
  <c r="T681" i="2" s="1"/>
  <c r="U681" i="2" s="1"/>
  <c r="R633" i="2"/>
  <c r="T633" i="2" s="1"/>
  <c r="U633" i="2" s="1"/>
  <c r="R585" i="2"/>
  <c r="T585" i="2" s="1"/>
  <c r="U585" i="2" s="1"/>
  <c r="R537" i="2"/>
  <c r="R489" i="2"/>
  <c r="T489" i="2" s="1"/>
  <c r="U489" i="2" s="1"/>
  <c r="R441" i="2"/>
  <c r="T441" i="2" s="1"/>
  <c r="U441" i="2" s="1"/>
  <c r="R393" i="2"/>
  <c r="T393" i="2" s="1"/>
  <c r="U393" i="2" s="1"/>
  <c r="R345" i="2"/>
  <c r="T345" i="2" s="1"/>
  <c r="U345" i="2" s="1"/>
  <c r="R297" i="2"/>
  <c r="T297" i="2" s="1"/>
  <c r="U297" i="2" s="1"/>
  <c r="R249" i="2"/>
  <c r="T249" i="2" s="1"/>
  <c r="U249" i="2" s="1"/>
  <c r="R201" i="2"/>
  <c r="T201" i="2" s="1"/>
  <c r="U201" i="2" s="1"/>
  <c r="R153" i="2"/>
  <c r="T153" i="2" s="1"/>
  <c r="U153" i="2" s="1"/>
  <c r="R105" i="2"/>
  <c r="T105" i="2" s="1"/>
  <c r="U105" i="2" s="1"/>
  <c r="R57" i="2"/>
  <c r="T57" i="2" s="1"/>
  <c r="U57" i="2" s="1"/>
  <c r="R9" i="2"/>
  <c r="T9" i="2" s="1"/>
  <c r="U9" i="2" s="1"/>
  <c r="R766" i="2"/>
  <c r="T766" i="2" s="1"/>
  <c r="U766" i="2" s="1"/>
  <c r="R754" i="2"/>
  <c r="T754" i="2" s="1"/>
  <c r="U754" i="2" s="1"/>
  <c r="R742" i="2"/>
  <c r="T742" i="2" s="1"/>
  <c r="U742" i="2" s="1"/>
  <c r="R730" i="2"/>
  <c r="T730" i="2" s="1"/>
  <c r="U730" i="2" s="1"/>
  <c r="R718" i="2"/>
  <c r="T718" i="2" s="1"/>
  <c r="U718" i="2" s="1"/>
  <c r="R706" i="2"/>
  <c r="T706" i="2" s="1"/>
  <c r="U706" i="2" s="1"/>
  <c r="R694" i="2"/>
  <c r="T694" i="2" s="1"/>
  <c r="U694" i="2" s="1"/>
  <c r="R682" i="2"/>
  <c r="T682" i="2" s="1"/>
  <c r="U682" i="2" s="1"/>
  <c r="R670" i="2"/>
  <c r="T670" i="2" s="1"/>
  <c r="U670" i="2" s="1"/>
  <c r="R658" i="2"/>
  <c r="T658" i="2" s="1"/>
  <c r="U658" i="2" s="1"/>
  <c r="R646" i="2"/>
  <c r="T646" i="2" s="1"/>
  <c r="U646" i="2" s="1"/>
  <c r="R634" i="2"/>
  <c r="T634" i="2" s="1"/>
  <c r="U634" i="2" s="1"/>
  <c r="R622" i="2"/>
  <c r="T622" i="2" s="1"/>
  <c r="U622" i="2" s="1"/>
  <c r="R610" i="2"/>
  <c r="T610" i="2" s="1"/>
  <c r="U610" i="2" s="1"/>
  <c r="R598" i="2"/>
  <c r="T598" i="2" s="1"/>
  <c r="U598" i="2" s="1"/>
  <c r="R586" i="2"/>
  <c r="T586" i="2" s="1"/>
  <c r="U586" i="2" s="1"/>
  <c r="R574" i="2"/>
  <c r="T574" i="2" s="1"/>
  <c r="U574" i="2" s="1"/>
  <c r="R562" i="2"/>
  <c r="T562" i="2" s="1"/>
  <c r="U562" i="2" s="1"/>
  <c r="R550" i="2"/>
  <c r="T550" i="2" s="1"/>
  <c r="U550" i="2" s="1"/>
  <c r="R538" i="2"/>
  <c r="T538" i="2" s="1"/>
  <c r="U538" i="2" s="1"/>
  <c r="R526" i="2"/>
  <c r="T526" i="2" s="1"/>
  <c r="U526" i="2" s="1"/>
  <c r="R514" i="2"/>
  <c r="T514" i="2" s="1"/>
  <c r="U514" i="2" s="1"/>
  <c r="R502" i="2"/>
  <c r="T502" i="2" s="1"/>
  <c r="U502" i="2" s="1"/>
  <c r="R490" i="2"/>
  <c r="T490" i="2" s="1"/>
  <c r="U490" i="2" s="1"/>
  <c r="R478" i="2"/>
  <c r="T478" i="2" s="1"/>
  <c r="U478" i="2" s="1"/>
  <c r="R466" i="2"/>
  <c r="T466" i="2" s="1"/>
  <c r="U466" i="2" s="1"/>
  <c r="R454" i="2"/>
  <c r="T454" i="2" s="1"/>
  <c r="U454" i="2" s="1"/>
  <c r="R442" i="2"/>
  <c r="T442" i="2" s="1"/>
  <c r="U442" i="2" s="1"/>
  <c r="R430" i="2"/>
  <c r="T430" i="2" s="1"/>
  <c r="U430" i="2" s="1"/>
  <c r="R418" i="2"/>
  <c r="T418" i="2" s="1"/>
  <c r="U418" i="2" s="1"/>
  <c r="R406" i="2"/>
  <c r="T406" i="2" s="1"/>
  <c r="U406" i="2" s="1"/>
  <c r="R394" i="2"/>
  <c r="T394" i="2" s="1"/>
  <c r="U394" i="2" s="1"/>
  <c r="R382" i="2"/>
  <c r="T382" i="2" s="1"/>
  <c r="U382" i="2" s="1"/>
  <c r="R370" i="2"/>
  <c r="T370" i="2" s="1"/>
  <c r="U370" i="2" s="1"/>
  <c r="R358" i="2"/>
  <c r="T358" i="2" s="1"/>
  <c r="U358" i="2" s="1"/>
  <c r="R346" i="2"/>
  <c r="T346" i="2" s="1"/>
  <c r="U346" i="2" s="1"/>
  <c r="R334" i="2"/>
  <c r="T334" i="2" s="1"/>
  <c r="U334" i="2" s="1"/>
  <c r="R322" i="2"/>
  <c r="T322" i="2" s="1"/>
  <c r="U322" i="2" s="1"/>
  <c r="R310" i="2"/>
  <c r="T310" i="2" s="1"/>
  <c r="U310" i="2" s="1"/>
  <c r="R298" i="2"/>
  <c r="T298" i="2" s="1"/>
  <c r="U298" i="2" s="1"/>
  <c r="R286" i="2"/>
  <c r="T286" i="2" s="1"/>
  <c r="U286" i="2" s="1"/>
  <c r="R274" i="2"/>
  <c r="T274" i="2" s="1"/>
  <c r="U274" i="2" s="1"/>
  <c r="R262" i="2"/>
  <c r="T262" i="2" s="1"/>
  <c r="U262" i="2" s="1"/>
  <c r="R250" i="2"/>
  <c r="T250" i="2" s="1"/>
  <c r="U250" i="2" s="1"/>
  <c r="R238" i="2"/>
  <c r="T238" i="2" s="1"/>
  <c r="U238" i="2" s="1"/>
  <c r="R226" i="2"/>
  <c r="T226" i="2" s="1"/>
  <c r="U226" i="2" s="1"/>
  <c r="R214" i="2"/>
  <c r="T214" i="2" s="1"/>
  <c r="U214" i="2" s="1"/>
  <c r="R202" i="2"/>
  <c r="T202" i="2" s="1"/>
  <c r="U202" i="2" s="1"/>
  <c r="R190" i="2"/>
  <c r="T190" i="2" s="1"/>
  <c r="U190" i="2" s="1"/>
  <c r="R178" i="2"/>
  <c r="T178" i="2" s="1"/>
  <c r="U178" i="2" s="1"/>
  <c r="R166" i="2"/>
  <c r="T166" i="2" s="1"/>
  <c r="U166" i="2" s="1"/>
  <c r="R154" i="2"/>
  <c r="T154" i="2" s="1"/>
  <c r="U154" i="2" s="1"/>
  <c r="R142" i="2"/>
  <c r="T142" i="2" s="1"/>
  <c r="U142" i="2" s="1"/>
  <c r="R130" i="2"/>
  <c r="T130" i="2" s="1"/>
  <c r="U130" i="2" s="1"/>
  <c r="R118" i="2"/>
  <c r="T118" i="2" s="1"/>
  <c r="U118" i="2" s="1"/>
  <c r="R106" i="2"/>
  <c r="T106" i="2" s="1"/>
  <c r="U106" i="2" s="1"/>
  <c r="R94" i="2"/>
  <c r="T94" i="2" s="1"/>
  <c r="U94" i="2" s="1"/>
  <c r="R82" i="2"/>
  <c r="T82" i="2" s="1"/>
  <c r="U82" i="2" s="1"/>
  <c r="R70" i="2"/>
  <c r="T70" i="2" s="1"/>
  <c r="U70" i="2" s="1"/>
  <c r="R58" i="2"/>
  <c r="T58" i="2" s="1"/>
  <c r="U58" i="2" s="1"/>
  <c r="R46" i="2"/>
  <c r="T46" i="2" s="1"/>
  <c r="U46" i="2" s="1"/>
  <c r="R34" i="2"/>
  <c r="T34" i="2" s="1"/>
  <c r="U34" i="2" s="1"/>
  <c r="R22" i="2"/>
  <c r="T22" i="2" s="1"/>
  <c r="U22" i="2" s="1"/>
  <c r="R10" i="2"/>
  <c r="T10" i="2" s="1"/>
  <c r="U10" i="2" s="1"/>
  <c r="R763" i="2"/>
  <c r="T763" i="2" s="1"/>
  <c r="U763" i="2" s="1"/>
  <c r="R751" i="2"/>
  <c r="T751" i="2" s="1"/>
  <c r="U751" i="2" s="1"/>
  <c r="R739" i="2"/>
  <c r="T739" i="2" s="1"/>
  <c r="U739" i="2" s="1"/>
  <c r="R727" i="2"/>
  <c r="T727" i="2" s="1"/>
  <c r="U727" i="2" s="1"/>
  <c r="R715" i="2"/>
  <c r="T715" i="2" s="1"/>
  <c r="U715" i="2" s="1"/>
  <c r="R703" i="2"/>
  <c r="T703" i="2" s="1"/>
  <c r="U703" i="2" s="1"/>
  <c r="R691" i="2"/>
  <c r="T691" i="2" s="1"/>
  <c r="U691" i="2" s="1"/>
  <c r="R679" i="2"/>
  <c r="T679" i="2" s="1"/>
  <c r="U679" i="2" s="1"/>
  <c r="R667" i="2"/>
  <c r="T667" i="2" s="1"/>
  <c r="U667" i="2" s="1"/>
  <c r="R655" i="2"/>
  <c r="T655" i="2" s="1"/>
  <c r="U655" i="2" s="1"/>
  <c r="R643" i="2"/>
  <c r="R631" i="2"/>
  <c r="T631" i="2" s="1"/>
  <c r="U631" i="2" s="1"/>
  <c r="R619" i="2"/>
  <c r="T619" i="2" s="1"/>
  <c r="U619" i="2" s="1"/>
  <c r="R607" i="2"/>
  <c r="T607" i="2" s="1"/>
  <c r="U607" i="2" s="1"/>
  <c r="R595" i="2"/>
  <c r="T595" i="2" s="1"/>
  <c r="U595" i="2" s="1"/>
  <c r="R583" i="2"/>
  <c r="T583" i="2" s="1"/>
  <c r="U583" i="2" s="1"/>
  <c r="R571" i="2"/>
  <c r="T571" i="2" s="1"/>
  <c r="U571" i="2" s="1"/>
  <c r="R559" i="2"/>
  <c r="T559" i="2" s="1"/>
  <c r="U559" i="2" s="1"/>
  <c r="R547" i="2"/>
  <c r="T547" i="2" s="1"/>
  <c r="U547" i="2" s="1"/>
  <c r="R535" i="2"/>
  <c r="T535" i="2" s="1"/>
  <c r="U535" i="2" s="1"/>
  <c r="R523" i="2"/>
  <c r="T523" i="2" s="1"/>
  <c r="U523" i="2" s="1"/>
  <c r="R511" i="2"/>
  <c r="T511" i="2" s="1"/>
  <c r="U511" i="2" s="1"/>
  <c r="R499" i="2"/>
  <c r="T499" i="2" s="1"/>
  <c r="U499" i="2" s="1"/>
  <c r="R487" i="2"/>
  <c r="T487" i="2" s="1"/>
  <c r="U487" i="2" s="1"/>
  <c r="R475" i="2"/>
  <c r="T475" i="2" s="1"/>
  <c r="U475" i="2" s="1"/>
  <c r="R463" i="2"/>
  <c r="T463" i="2" s="1"/>
  <c r="U463" i="2" s="1"/>
  <c r="R451" i="2"/>
  <c r="T451" i="2" s="1"/>
  <c r="U451" i="2" s="1"/>
  <c r="R439" i="2"/>
  <c r="T439" i="2" s="1"/>
  <c r="U439" i="2" s="1"/>
  <c r="R427" i="2"/>
  <c r="T427" i="2" s="1"/>
  <c r="U427" i="2" s="1"/>
  <c r="R415" i="2"/>
  <c r="T415" i="2" s="1"/>
  <c r="U415" i="2" s="1"/>
  <c r="R403" i="2"/>
  <c r="T403" i="2" s="1"/>
  <c r="U403" i="2" s="1"/>
  <c r="R391" i="2"/>
  <c r="T391" i="2" s="1"/>
  <c r="U391" i="2" s="1"/>
  <c r="R379" i="2"/>
  <c r="T379" i="2" s="1"/>
  <c r="U379" i="2" s="1"/>
  <c r="R367" i="2"/>
  <c r="T367" i="2" s="1"/>
  <c r="U367" i="2" s="1"/>
  <c r="R355" i="2"/>
  <c r="T355" i="2" s="1"/>
  <c r="U355" i="2" s="1"/>
  <c r="R343" i="2"/>
  <c r="T343" i="2" s="1"/>
  <c r="U343" i="2" s="1"/>
  <c r="R331" i="2"/>
  <c r="R319" i="2"/>
  <c r="T319" i="2" s="1"/>
  <c r="U319" i="2" s="1"/>
  <c r="R307" i="2"/>
  <c r="T307" i="2" s="1"/>
  <c r="U307" i="2" s="1"/>
  <c r="R295" i="2"/>
  <c r="T295" i="2" s="1"/>
  <c r="U295" i="2" s="1"/>
  <c r="R283" i="2"/>
  <c r="T283" i="2" s="1"/>
  <c r="U283" i="2" s="1"/>
  <c r="R271" i="2"/>
  <c r="T271" i="2" s="1"/>
  <c r="U271" i="2" s="1"/>
  <c r="R259" i="2"/>
  <c r="T259" i="2" s="1"/>
  <c r="U259" i="2" s="1"/>
  <c r="R247" i="2"/>
  <c r="T247" i="2" s="1"/>
  <c r="U247" i="2" s="1"/>
  <c r="R235" i="2"/>
  <c r="T235" i="2" s="1"/>
  <c r="U235" i="2" s="1"/>
  <c r="R223" i="2"/>
  <c r="T223" i="2" s="1"/>
  <c r="U223" i="2" s="1"/>
  <c r="R211" i="2"/>
  <c r="T211" i="2" s="1"/>
  <c r="U211" i="2" s="1"/>
  <c r="R199" i="2"/>
  <c r="T199" i="2" s="1"/>
  <c r="U199" i="2" s="1"/>
  <c r="R187" i="2"/>
  <c r="T187" i="2" s="1"/>
  <c r="U187" i="2" s="1"/>
  <c r="R175" i="2"/>
  <c r="T175" i="2" s="1"/>
  <c r="U175" i="2" s="1"/>
  <c r="R163" i="2"/>
  <c r="T163" i="2" s="1"/>
  <c r="U163" i="2" s="1"/>
  <c r="R151" i="2"/>
  <c r="T151" i="2" s="1"/>
  <c r="U151" i="2" s="1"/>
  <c r="R139" i="2"/>
  <c r="T139" i="2" s="1"/>
  <c r="U139" i="2" s="1"/>
  <c r="R127" i="2"/>
  <c r="T127" i="2" s="1"/>
  <c r="U127" i="2" s="1"/>
  <c r="R115" i="2"/>
  <c r="T115" i="2" s="1"/>
  <c r="U115" i="2" s="1"/>
  <c r="R103" i="2"/>
  <c r="T103" i="2" s="1"/>
  <c r="U103" i="2" s="1"/>
  <c r="R91" i="2"/>
  <c r="T91" i="2" s="1"/>
  <c r="U91" i="2" s="1"/>
  <c r="R79" i="2"/>
  <c r="T79" i="2" s="1"/>
  <c r="U79" i="2" s="1"/>
  <c r="R67" i="2"/>
  <c r="R55" i="2"/>
  <c r="T55" i="2" s="1"/>
  <c r="U55" i="2" s="1"/>
  <c r="R43" i="2"/>
  <c r="T43" i="2" s="1"/>
  <c r="U43" i="2" s="1"/>
  <c r="R31" i="2"/>
  <c r="T31" i="2" s="1"/>
  <c r="U31" i="2" s="1"/>
  <c r="R19" i="2"/>
  <c r="T19" i="2" s="1"/>
  <c r="U19" i="2" s="1"/>
  <c r="R7" i="2"/>
  <c r="T7" i="2" s="1"/>
  <c r="U7" i="2" s="1"/>
  <c r="R761" i="2"/>
  <c r="T761" i="2" s="1"/>
  <c r="U761" i="2" s="1"/>
  <c r="R749" i="2"/>
  <c r="T749" i="2" s="1"/>
  <c r="U749" i="2" s="1"/>
  <c r="R737" i="2"/>
  <c r="T737" i="2" s="1"/>
  <c r="U737" i="2" s="1"/>
  <c r="R725" i="2"/>
  <c r="T725" i="2" s="1"/>
  <c r="U725" i="2" s="1"/>
  <c r="R713" i="2"/>
  <c r="T713" i="2" s="1"/>
  <c r="U713" i="2" s="1"/>
  <c r="R701" i="2"/>
  <c r="T701" i="2" s="1"/>
  <c r="U701" i="2" s="1"/>
  <c r="R689" i="2"/>
  <c r="T689" i="2" s="1"/>
  <c r="U689" i="2" s="1"/>
  <c r="R677" i="2"/>
  <c r="T677" i="2" s="1"/>
  <c r="U677" i="2" s="1"/>
  <c r="R665" i="2"/>
  <c r="T665" i="2" s="1"/>
  <c r="U665" i="2" s="1"/>
  <c r="R653" i="2"/>
  <c r="T653" i="2" s="1"/>
  <c r="U653" i="2" s="1"/>
  <c r="R641" i="2"/>
  <c r="T641" i="2" s="1"/>
  <c r="U641" i="2" s="1"/>
  <c r="R629" i="2"/>
  <c r="T629" i="2" s="1"/>
  <c r="U629" i="2" s="1"/>
  <c r="R617" i="2"/>
  <c r="T617" i="2" s="1"/>
  <c r="U617" i="2" s="1"/>
  <c r="R605" i="2"/>
  <c r="T605" i="2" s="1"/>
  <c r="U605" i="2" s="1"/>
  <c r="R593" i="2"/>
  <c r="T593" i="2" s="1"/>
  <c r="U593" i="2" s="1"/>
  <c r="R581" i="2"/>
  <c r="T581" i="2" s="1"/>
  <c r="U581" i="2" s="1"/>
  <c r="R569" i="2"/>
  <c r="T569" i="2" s="1"/>
  <c r="U569" i="2" s="1"/>
  <c r="R557" i="2"/>
  <c r="T557" i="2" s="1"/>
  <c r="U557" i="2" s="1"/>
  <c r="R545" i="2"/>
  <c r="T545" i="2" s="1"/>
  <c r="U545" i="2" s="1"/>
  <c r="R533" i="2"/>
  <c r="T533" i="2" s="1"/>
  <c r="U533" i="2" s="1"/>
  <c r="R521" i="2"/>
  <c r="T521" i="2" s="1"/>
  <c r="U521" i="2" s="1"/>
  <c r="R509" i="2"/>
  <c r="T509" i="2" s="1"/>
  <c r="U509" i="2" s="1"/>
  <c r="R497" i="2"/>
  <c r="T497" i="2" s="1"/>
  <c r="U497" i="2" s="1"/>
  <c r="R485" i="2"/>
  <c r="T485" i="2" s="1"/>
  <c r="U485" i="2" s="1"/>
  <c r="R473" i="2"/>
  <c r="T473" i="2" s="1"/>
  <c r="U473" i="2" s="1"/>
  <c r="R461" i="2"/>
  <c r="T461" i="2" s="1"/>
  <c r="U461" i="2" s="1"/>
  <c r="R449" i="2"/>
  <c r="T449" i="2" s="1"/>
  <c r="U449" i="2" s="1"/>
  <c r="R437" i="2"/>
  <c r="T437" i="2" s="1"/>
  <c r="U437" i="2" s="1"/>
  <c r="R425" i="2"/>
  <c r="T425" i="2" s="1"/>
  <c r="U425" i="2" s="1"/>
  <c r="R413" i="2"/>
  <c r="T413" i="2" s="1"/>
  <c r="U413" i="2" s="1"/>
  <c r="R401" i="2"/>
  <c r="T401" i="2" s="1"/>
  <c r="U401" i="2" s="1"/>
  <c r="R389" i="2"/>
  <c r="T389" i="2" s="1"/>
  <c r="U389" i="2" s="1"/>
  <c r="R377" i="2"/>
  <c r="T377" i="2" s="1"/>
  <c r="U377" i="2" s="1"/>
  <c r="R365" i="2"/>
  <c r="T365" i="2" s="1"/>
  <c r="U365" i="2" s="1"/>
  <c r="R353" i="2"/>
  <c r="T353" i="2" s="1"/>
  <c r="U353" i="2" s="1"/>
  <c r="R341" i="2"/>
  <c r="T341" i="2" s="1"/>
  <c r="U341" i="2" s="1"/>
  <c r="R329" i="2"/>
  <c r="T329" i="2" s="1"/>
  <c r="U329" i="2" s="1"/>
  <c r="R317" i="2"/>
  <c r="T317" i="2" s="1"/>
  <c r="U317" i="2" s="1"/>
  <c r="R305" i="2"/>
  <c r="T305" i="2" s="1"/>
  <c r="U305" i="2" s="1"/>
  <c r="R293" i="2"/>
  <c r="T293" i="2" s="1"/>
  <c r="U293" i="2" s="1"/>
  <c r="R281" i="2"/>
  <c r="T281" i="2" s="1"/>
  <c r="U281" i="2" s="1"/>
  <c r="R269" i="2"/>
  <c r="T269" i="2" s="1"/>
  <c r="U269" i="2" s="1"/>
  <c r="R257" i="2"/>
  <c r="R245" i="2"/>
  <c r="T245" i="2" s="1"/>
  <c r="U245" i="2" s="1"/>
  <c r="R233" i="2"/>
  <c r="R221" i="2"/>
  <c r="T221" i="2" s="1"/>
  <c r="U221" i="2" s="1"/>
  <c r="R209" i="2"/>
  <c r="T209" i="2" s="1"/>
  <c r="U209" i="2" s="1"/>
  <c r="R197" i="2"/>
  <c r="T197" i="2" s="1"/>
  <c r="U197" i="2" s="1"/>
  <c r="R185" i="2"/>
  <c r="T185" i="2" s="1"/>
  <c r="U185" i="2" s="1"/>
  <c r="R173" i="2"/>
  <c r="T173" i="2" s="1"/>
  <c r="U173" i="2" s="1"/>
  <c r="R161" i="2"/>
  <c r="T161" i="2" s="1"/>
  <c r="U161" i="2" s="1"/>
  <c r="R149" i="2"/>
  <c r="T149" i="2" s="1"/>
  <c r="U149" i="2" s="1"/>
  <c r="R137" i="2"/>
  <c r="T137" i="2" s="1"/>
  <c r="U137" i="2" s="1"/>
  <c r="R125" i="2"/>
  <c r="T125" i="2" s="1"/>
  <c r="U125" i="2" s="1"/>
  <c r="R113" i="2"/>
  <c r="T113" i="2" s="1"/>
  <c r="U113" i="2" s="1"/>
  <c r="R101" i="2"/>
  <c r="T101" i="2" s="1"/>
  <c r="U101" i="2" s="1"/>
  <c r="R89" i="2"/>
  <c r="T89" i="2" s="1"/>
  <c r="U89" i="2" s="1"/>
  <c r="R77" i="2"/>
  <c r="T77" i="2" s="1"/>
  <c r="U77" i="2" s="1"/>
  <c r="R65" i="2"/>
  <c r="T65" i="2" s="1"/>
  <c r="U65" i="2" s="1"/>
  <c r="R53" i="2"/>
  <c r="T53" i="2" s="1"/>
  <c r="U53" i="2" s="1"/>
  <c r="R41" i="2"/>
  <c r="T41" i="2" s="1"/>
  <c r="U41" i="2" s="1"/>
  <c r="R29" i="2"/>
  <c r="T29" i="2" s="1"/>
  <c r="U29" i="2" s="1"/>
  <c r="R17" i="2"/>
  <c r="T17" i="2" s="1"/>
  <c r="U17" i="2" s="1"/>
  <c r="R5" i="2"/>
  <c r="T5" i="2" s="1"/>
  <c r="U5" i="2" s="1"/>
  <c r="R700" i="2"/>
  <c r="T700" i="2" s="1"/>
  <c r="U700" i="2" s="1"/>
  <c r="R688" i="2"/>
  <c r="T688" i="2" s="1"/>
  <c r="U688" i="2" s="1"/>
  <c r="R676" i="2"/>
  <c r="T676" i="2" s="1"/>
  <c r="U676" i="2" s="1"/>
  <c r="R664" i="2"/>
  <c r="T664" i="2" s="1"/>
  <c r="U664" i="2" s="1"/>
  <c r="R652" i="2"/>
  <c r="T652" i="2" s="1"/>
  <c r="U652" i="2" s="1"/>
  <c r="R640" i="2"/>
  <c r="T640" i="2" s="1"/>
  <c r="U640" i="2" s="1"/>
  <c r="R628" i="2"/>
  <c r="T628" i="2" s="1"/>
  <c r="U628" i="2" s="1"/>
  <c r="R616" i="2"/>
  <c r="T616" i="2" s="1"/>
  <c r="U616" i="2" s="1"/>
  <c r="R604" i="2"/>
  <c r="T604" i="2" s="1"/>
  <c r="U604" i="2" s="1"/>
  <c r="R592" i="2"/>
  <c r="T592" i="2" s="1"/>
  <c r="U592" i="2" s="1"/>
  <c r="R580" i="2"/>
  <c r="T580" i="2" s="1"/>
  <c r="U580" i="2" s="1"/>
  <c r="R568" i="2"/>
  <c r="T568" i="2" s="1"/>
  <c r="U568" i="2" s="1"/>
  <c r="R556" i="2"/>
  <c r="T556" i="2" s="1"/>
  <c r="U556" i="2" s="1"/>
  <c r="R544" i="2"/>
  <c r="T544" i="2" s="1"/>
  <c r="U544" i="2" s="1"/>
  <c r="R532" i="2"/>
  <c r="R520" i="2"/>
  <c r="T520" i="2" s="1"/>
  <c r="U520" i="2" s="1"/>
  <c r="R508" i="2"/>
  <c r="R496" i="2"/>
  <c r="T496" i="2" s="1"/>
  <c r="U496" i="2" s="1"/>
  <c r="R484" i="2"/>
  <c r="T484" i="2" s="1"/>
  <c r="U484" i="2" s="1"/>
  <c r="R472" i="2"/>
  <c r="T472" i="2" s="1"/>
  <c r="U472" i="2" s="1"/>
  <c r="R460" i="2"/>
  <c r="T460" i="2" s="1"/>
  <c r="U460" i="2" s="1"/>
  <c r="R448" i="2"/>
  <c r="T448" i="2" s="1"/>
  <c r="U448" i="2" s="1"/>
  <c r="R436" i="2"/>
  <c r="T436" i="2" s="1"/>
  <c r="U436" i="2" s="1"/>
  <c r="R424" i="2"/>
  <c r="T424" i="2" s="1"/>
  <c r="U424" i="2" s="1"/>
  <c r="R412" i="2"/>
  <c r="T412" i="2" s="1"/>
  <c r="U412" i="2" s="1"/>
  <c r="R400" i="2"/>
  <c r="T400" i="2" s="1"/>
  <c r="U400" i="2" s="1"/>
  <c r="R388" i="2"/>
  <c r="R376" i="2"/>
  <c r="T376" i="2" s="1"/>
  <c r="U376" i="2" s="1"/>
  <c r="R364" i="2"/>
  <c r="T364" i="2" s="1"/>
  <c r="U364" i="2" s="1"/>
  <c r="R352" i="2"/>
  <c r="T352" i="2" s="1"/>
  <c r="U352" i="2" s="1"/>
  <c r="R340" i="2"/>
  <c r="T340" i="2" s="1"/>
  <c r="U340" i="2" s="1"/>
  <c r="R328" i="2"/>
  <c r="T328" i="2" s="1"/>
  <c r="U328" i="2" s="1"/>
  <c r="R316" i="2"/>
  <c r="T316" i="2" s="1"/>
  <c r="U316" i="2" s="1"/>
  <c r="R304" i="2"/>
  <c r="T304" i="2" s="1"/>
  <c r="U304" i="2" s="1"/>
  <c r="R292" i="2"/>
  <c r="T292" i="2" s="1"/>
  <c r="U292" i="2" s="1"/>
  <c r="R280" i="2"/>
  <c r="T280" i="2" s="1"/>
  <c r="U280" i="2" s="1"/>
  <c r="R268" i="2"/>
  <c r="T268" i="2" s="1"/>
  <c r="U268" i="2" s="1"/>
  <c r="R256" i="2"/>
  <c r="T256" i="2" s="1"/>
  <c r="U256" i="2" s="1"/>
  <c r="R244" i="2"/>
  <c r="T244" i="2" s="1"/>
  <c r="U244" i="2" s="1"/>
  <c r="R232" i="2"/>
  <c r="T232" i="2" s="1"/>
  <c r="U232" i="2" s="1"/>
  <c r="R220" i="2"/>
  <c r="R208" i="2"/>
  <c r="T208" i="2" s="1"/>
  <c r="U208" i="2" s="1"/>
  <c r="R196" i="2"/>
  <c r="T196" i="2" s="1"/>
  <c r="U196" i="2" s="1"/>
  <c r="R184" i="2"/>
  <c r="T184" i="2" s="1"/>
  <c r="U184" i="2" s="1"/>
  <c r="R172" i="2"/>
  <c r="T172" i="2" s="1"/>
  <c r="U172" i="2" s="1"/>
  <c r="R160" i="2"/>
  <c r="T160" i="2" s="1"/>
  <c r="U160" i="2" s="1"/>
  <c r="R148" i="2"/>
  <c r="T148" i="2" s="1"/>
  <c r="U148" i="2" s="1"/>
  <c r="R136" i="2"/>
  <c r="T136" i="2" s="1"/>
  <c r="U136" i="2" s="1"/>
  <c r="R124" i="2"/>
  <c r="T124" i="2" s="1"/>
  <c r="U124" i="2" s="1"/>
  <c r="R112" i="2"/>
  <c r="T112" i="2" s="1"/>
  <c r="U112" i="2" s="1"/>
  <c r="R100" i="2"/>
  <c r="T100" i="2" s="1"/>
  <c r="U100" i="2" s="1"/>
  <c r="R88" i="2"/>
  <c r="T88" i="2" s="1"/>
  <c r="U88" i="2" s="1"/>
  <c r="R76" i="2"/>
  <c r="T76" i="2" s="1"/>
  <c r="U76" i="2" s="1"/>
  <c r="R64" i="2"/>
  <c r="T64" i="2" s="1"/>
  <c r="U64" i="2" s="1"/>
  <c r="R52" i="2"/>
  <c r="T52" i="2" s="1"/>
  <c r="U52" i="2" s="1"/>
  <c r="R40" i="2"/>
  <c r="T40" i="2" s="1"/>
  <c r="U40" i="2" s="1"/>
  <c r="R28" i="2"/>
  <c r="T28" i="2" s="1"/>
  <c r="U28" i="2" s="1"/>
  <c r="R16" i="2"/>
  <c r="T16" i="2" s="1"/>
  <c r="U16" i="2" s="1"/>
  <c r="R4" i="2"/>
  <c r="T4" i="2" s="1"/>
  <c r="U4" i="2" s="1"/>
  <c r="T698" i="2"/>
  <c r="U698" i="2" s="1"/>
  <c r="T554" i="2"/>
  <c r="U554" i="2" s="1"/>
  <c r="T542" i="2"/>
  <c r="U542" i="2" s="1"/>
  <c r="T530" i="2"/>
  <c r="U530" i="2" s="1"/>
  <c r="T386" i="2"/>
  <c r="U386" i="2" s="1"/>
  <c r="T242" i="2"/>
  <c r="U242" i="2" s="1"/>
  <c r="T98" i="2"/>
  <c r="U98" i="2" s="1"/>
  <c r="T467" i="2"/>
  <c r="U467" i="2" s="1"/>
  <c r="T323" i="2"/>
  <c r="U323" i="2" s="1"/>
  <c r="T672" i="2"/>
  <c r="U672" i="2" s="1"/>
  <c r="T648" i="2"/>
  <c r="U648" i="2" s="1"/>
  <c r="T192" i="2"/>
  <c r="U192" i="2" s="1"/>
  <c r="T203" i="2"/>
  <c r="U203" i="2" s="1"/>
  <c r="T191" i="2"/>
  <c r="U191" i="2" s="1"/>
  <c r="T35" i="2"/>
  <c r="U35" i="2" s="1"/>
  <c r="T111" i="2"/>
  <c r="U111" i="2" s="1"/>
  <c r="T195" i="2"/>
  <c r="U195" i="2" s="1"/>
  <c r="T243" i="2"/>
  <c r="U243" i="2" s="1"/>
  <c r="T748" i="2"/>
  <c r="U748" i="2" s="1"/>
  <c r="T643" i="2"/>
  <c r="U643" i="2" s="1"/>
  <c r="T753" i="2"/>
  <c r="U753" i="2" s="1"/>
  <c r="T741" i="2"/>
  <c r="U741" i="2" s="1"/>
  <c r="T705" i="2"/>
  <c r="U705" i="2" s="1"/>
  <c r="T669" i="2"/>
  <c r="U669" i="2" s="1"/>
  <c r="T657" i="2"/>
  <c r="U657" i="2" s="1"/>
  <c r="T609" i="2"/>
  <c r="U609" i="2" s="1"/>
  <c r="T597" i="2"/>
  <c r="U597" i="2" s="1"/>
  <c r="T561" i="2"/>
  <c r="U561" i="2" s="1"/>
  <c r="T537" i="2"/>
  <c r="U537" i="2" s="1"/>
  <c r="T513" i="2"/>
  <c r="U513" i="2" s="1"/>
  <c r="T501" i="2"/>
  <c r="U501" i="2" s="1"/>
  <c r="T465" i="2"/>
  <c r="U465" i="2" s="1"/>
  <c r="T417" i="2"/>
  <c r="U417" i="2" s="1"/>
  <c r="T405" i="2"/>
  <c r="U405" i="2" s="1"/>
  <c r="T213" i="2"/>
  <c r="U213" i="2" s="1"/>
  <c r="T189" i="2"/>
  <c r="U189" i="2" s="1"/>
  <c r="T141" i="2"/>
  <c r="U141" i="2" s="1"/>
  <c r="T764" i="2"/>
  <c r="U764" i="2" s="1"/>
  <c r="T680" i="2"/>
  <c r="U680" i="2" s="1"/>
  <c r="T656" i="2"/>
  <c r="U656" i="2" s="1"/>
  <c r="T524" i="2"/>
  <c r="U524" i="2" s="1"/>
  <c r="T512" i="2"/>
  <c r="U512" i="2" s="1"/>
  <c r="T380" i="2"/>
  <c r="U380" i="2" s="1"/>
  <c r="T20" i="2"/>
  <c r="U20" i="2" s="1"/>
  <c r="T702" i="2"/>
  <c r="U702" i="2" s="1"/>
  <c r="T618" i="2"/>
  <c r="U618" i="2" s="1"/>
  <c r="T546" i="2"/>
  <c r="U546" i="2" s="1"/>
  <c r="T354" i="2"/>
  <c r="U354" i="2" s="1"/>
  <c r="T246" i="2"/>
  <c r="U246" i="2" s="1"/>
  <c r="T18" i="2"/>
  <c r="U18" i="2" s="1"/>
  <c r="T388" i="2"/>
  <c r="U388" i="2" s="1"/>
  <c r="T410" i="2"/>
  <c r="U410" i="2" s="1"/>
  <c r="T25" i="2"/>
  <c r="U25" i="2" s="1"/>
  <c r="T301" i="2"/>
  <c r="U301" i="2" s="1"/>
  <c r="T313" i="2"/>
  <c r="U313" i="2" s="1"/>
  <c r="T337" i="2"/>
  <c r="U337" i="2" s="1"/>
  <c r="T445" i="2"/>
  <c r="U445" i="2" s="1"/>
  <c r="T601" i="2"/>
  <c r="U601" i="2" s="1"/>
  <c r="T443" i="2"/>
  <c r="U443" i="2" s="1"/>
  <c r="T455" i="2"/>
  <c r="U455" i="2" s="1"/>
  <c r="T220" i="2"/>
  <c r="U220" i="2" s="1"/>
  <c r="T233" i="2"/>
  <c r="U233" i="2" s="1"/>
  <c r="T257" i="2"/>
  <c r="U257" i="2" s="1"/>
  <c r="T126" i="2"/>
  <c r="U126" i="2" s="1"/>
  <c r="T162" i="2"/>
  <c r="U162" i="2" s="1"/>
  <c r="T234" i="2"/>
  <c r="U234" i="2" s="1"/>
  <c r="T378" i="2"/>
  <c r="U378" i="2" s="1"/>
  <c r="T594" i="2"/>
  <c r="U594" i="2" s="1"/>
  <c r="T690" i="2"/>
  <c r="U690" i="2" s="1"/>
  <c r="T204" i="2"/>
  <c r="U204" i="2" s="1"/>
  <c r="T733" i="2"/>
  <c r="U733" i="2" s="1"/>
  <c r="T745" i="2"/>
  <c r="U745" i="2" s="1"/>
  <c r="T67" i="2"/>
  <c r="U67" i="2" s="1"/>
  <c r="T331" i="2"/>
  <c r="U331" i="2" s="1"/>
  <c r="T668" i="2"/>
  <c r="U668" i="2" s="1"/>
  <c r="T351" i="2"/>
  <c r="U351" i="2" s="1"/>
  <c r="T375" i="2"/>
  <c r="U375" i="2" s="1"/>
  <c r="T399" i="2"/>
  <c r="U399" i="2" s="1"/>
  <c r="T495" i="2"/>
  <c r="U495" i="2" s="1"/>
  <c r="T567" i="2"/>
  <c r="U567" i="2" s="1"/>
  <c r="T508" i="2"/>
  <c r="U508" i="2" s="1"/>
  <c r="T532" i="2"/>
  <c r="U532" i="2" s="1"/>
  <c r="T724" i="2"/>
  <c r="U724" i="2" s="1"/>
  <c r="T736" i="2"/>
  <c r="U736" i="2" s="1"/>
  <c r="T760" i="2"/>
  <c r="U760" i="2" s="1"/>
  <c r="C6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AB9B70-6BAC-4A5E-9BA0-5C856AC8A7BD}" keepAlive="1" name="Query - spaces_3iWczBNnn5rbfoUlE0Jd_uploads_git-blob-9864c7f811c613c3faab876659c64235709" description="Connection to the 'spaces_3iWczBNnn5rbfoUlE0Jd_uploads_git-blob-9864c7f811c613c3faab876659c64235709' query in the workbook." type="5" refreshedVersion="0" background="1">
    <dbPr connection="Provider=Microsoft.Mashup.OleDb.1;Data Source=$Workbook$;Location=spaces_3iWczBNnn5rbfoUlE0Jd_uploads_git-blob-9864c7f811c613c3faab876659c64235709;Extended Properties=&quot;&quot;" command="SELECT * FROM [spaces_3iWczBNnn5rbfoUlE0Jd_uploads_git-blob-9864c7f811c613c3faab876659c64235709]"/>
  </connection>
</connections>
</file>

<file path=xl/sharedStrings.xml><?xml version="1.0" encoding="utf-8"?>
<sst xmlns="http://schemas.openxmlformats.org/spreadsheetml/2006/main" count="11204" uniqueCount="1204">
  <si>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</si>
  <si>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</si>
  <si>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</si>
  <si>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</si>
  <si>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</si>
  <si>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</si>
  <si>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</si>
  <si>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</si>
  <si>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</si>
  <si>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</si>
  <si>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</si>
  <si>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</si>
  <si>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</si>
  <si>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Cliente_724</t>
  </si>
  <si>
    <t>Mesero_3</t>
  </si>
  <si>
    <t>Almuerzo</t>
  </si>
  <si>
    <t>Tarjeta de débito</t>
  </si>
  <si>
    <t>Reservada</t>
  </si>
  <si>
    <t>España</t>
  </si>
  <si>
    <t>Cliente_538</t>
  </si>
  <si>
    <t>Mesero_1</t>
  </si>
  <si>
    <t>Desayuno</t>
  </si>
  <si>
    <t>Efectivo</t>
  </si>
  <si>
    <t>Colombia</t>
  </si>
  <si>
    <t>Cliente_911</t>
  </si>
  <si>
    <t>Mesero_2</t>
  </si>
  <si>
    <t>Tarjeta de crédito</t>
  </si>
  <si>
    <t>Libre</t>
  </si>
  <si>
    <t>Brasil</t>
  </si>
  <si>
    <t>Cliente_129</t>
  </si>
  <si>
    <t>Mesero_5</t>
  </si>
  <si>
    <t>Paraguay</t>
  </si>
  <si>
    <t>Cliente_938</t>
  </si>
  <si>
    <t>Mesero_4</t>
  </si>
  <si>
    <t>Perú</t>
  </si>
  <si>
    <t>Cliente_965</t>
  </si>
  <si>
    <t>Cena</t>
  </si>
  <si>
    <t>Plato_8</t>
  </si>
  <si>
    <t>Cliente_306</t>
  </si>
  <si>
    <t>Ocupada</t>
  </si>
  <si>
    <t>Venezuela</t>
  </si>
  <si>
    <t>Cliente_974</t>
  </si>
  <si>
    <t>Cliente_740</t>
  </si>
  <si>
    <t>Bolivia</t>
  </si>
  <si>
    <t>Cliente_33</t>
  </si>
  <si>
    <t>Uruguay</t>
  </si>
  <si>
    <t>Cliente_881</t>
  </si>
  <si>
    <t>Cliente_890</t>
  </si>
  <si>
    <t>Cliente_873</t>
  </si>
  <si>
    <t>Plato_9</t>
  </si>
  <si>
    <t>Cliente_780</t>
  </si>
  <si>
    <t>Cliente_728</t>
  </si>
  <si>
    <t>Cliente_175</t>
  </si>
  <si>
    <t>Plato_16</t>
  </si>
  <si>
    <t>Cliente_200</t>
  </si>
  <si>
    <t>Ecuador</t>
  </si>
  <si>
    <t>Cliente_190</t>
  </si>
  <si>
    <t>Cliente_290</t>
  </si>
  <si>
    <t>Chile</t>
  </si>
  <si>
    <t>Plato_20</t>
  </si>
  <si>
    <t>Cliente_972</t>
  </si>
  <si>
    <t>Cliente_210</t>
  </si>
  <si>
    <t>Cliente_88</t>
  </si>
  <si>
    <t>Cliente_427</t>
  </si>
  <si>
    <t>Cliente_424</t>
  </si>
  <si>
    <t>Cliente_824</t>
  </si>
  <si>
    <t>Plato_18</t>
  </si>
  <si>
    <t>Cliente_107</t>
  </si>
  <si>
    <t>Cliente_775</t>
  </si>
  <si>
    <t>Cliente_358</t>
  </si>
  <si>
    <t>Argentina</t>
  </si>
  <si>
    <t>Cliente_377</t>
  </si>
  <si>
    <t>Cliente_361</t>
  </si>
  <si>
    <t>Cliente_229</t>
  </si>
  <si>
    <t>Cliente_27</t>
  </si>
  <si>
    <t>Cliente_103</t>
  </si>
  <si>
    <t>Cliente_1</t>
  </si>
  <si>
    <t>Cliente_828</t>
  </si>
  <si>
    <t>Cliente_874</t>
  </si>
  <si>
    <t>Plato_2</t>
  </si>
  <si>
    <t>Cliente_999</t>
  </si>
  <si>
    <t>Plato_13</t>
  </si>
  <si>
    <t>Cliente_167</t>
  </si>
  <si>
    <t>Cliente_606</t>
  </si>
  <si>
    <t>Plato_19</t>
  </si>
  <si>
    <t>Cliente_710</t>
  </si>
  <si>
    <t>Cliente_870</t>
  </si>
  <si>
    <t>Cliente_230</t>
  </si>
  <si>
    <t>Cliente_814</t>
  </si>
  <si>
    <t>Cliente_640</t>
  </si>
  <si>
    <t>Plato_4</t>
  </si>
  <si>
    <t>Cliente_623</t>
  </si>
  <si>
    <t>Cliente_72</t>
  </si>
  <si>
    <t>Cliente_963</t>
  </si>
  <si>
    <t>Cliente_929</t>
  </si>
  <si>
    <t>Cliente_708</t>
  </si>
  <si>
    <t>Cliente_631</t>
  </si>
  <si>
    <t>Cliente_894</t>
  </si>
  <si>
    <t>Cliente_63</t>
  </si>
  <si>
    <t>Cliente_144</t>
  </si>
  <si>
    <t>Cliente_390</t>
  </si>
  <si>
    <t>Cliente_886</t>
  </si>
  <si>
    <t>Cliente_510</t>
  </si>
  <si>
    <t>Cliente_878</t>
  </si>
  <si>
    <t>Cliente_977</t>
  </si>
  <si>
    <t>Cliente_553</t>
  </si>
  <si>
    <t>Cliente_792</t>
  </si>
  <si>
    <t>Cliente_265</t>
  </si>
  <si>
    <t>Cliente_946</t>
  </si>
  <si>
    <t>Cliente_614</t>
  </si>
  <si>
    <t>Cliente_352</t>
  </si>
  <si>
    <t>Cliente_784</t>
  </si>
  <si>
    <t>Cliente_118</t>
  </si>
  <si>
    <t>Cliente_61</t>
  </si>
  <si>
    <t>Cliente_440</t>
  </si>
  <si>
    <t>Cliente_258</t>
  </si>
  <si>
    <t>Cliente_742</t>
  </si>
  <si>
    <t>Plato_6</t>
  </si>
  <si>
    <t>Cliente_865</t>
  </si>
  <si>
    <t>Cliente_79</t>
  </si>
  <si>
    <t>Cliente_42</t>
  </si>
  <si>
    <t>Cliente_374</t>
  </si>
  <si>
    <t>Cliente_636</t>
  </si>
  <si>
    <t>Plato_12</t>
  </si>
  <si>
    <t>Cliente_753</t>
  </si>
  <si>
    <t>Cliente_632</t>
  </si>
  <si>
    <t>Cliente_969</t>
  </si>
  <si>
    <t>Plato_17</t>
  </si>
  <si>
    <t>Cliente_574</t>
  </si>
  <si>
    <t>Cliente_292</t>
  </si>
  <si>
    <t>Cliente_148</t>
  </si>
  <si>
    <t>Cliente_747</t>
  </si>
  <si>
    <t>Cliente_501</t>
  </si>
  <si>
    <t>Plato_1</t>
  </si>
  <si>
    <t>Cliente_733</t>
  </si>
  <si>
    <t>Cliente_36</t>
  </si>
  <si>
    <t>Cliente_1000</t>
  </si>
  <si>
    <t>Cliente_607</t>
  </si>
  <si>
    <t>Cliente_378</t>
  </si>
  <si>
    <t>Cliente_612</t>
  </si>
  <si>
    <t>Cliente_452</t>
  </si>
  <si>
    <t>Cliente_244</t>
  </si>
  <si>
    <t>Cliente_840</t>
  </si>
  <si>
    <t>Cliente_993</t>
  </si>
  <si>
    <t>Cliente_29</t>
  </si>
  <si>
    <t>Cliente_313</t>
  </si>
  <si>
    <t>Cliente_520</t>
  </si>
  <si>
    <t>Cliente_388</t>
  </si>
  <si>
    <t>Cliente_384</t>
  </si>
  <si>
    <t>Cliente_517</t>
  </si>
  <si>
    <t>Cliente_711</t>
  </si>
  <si>
    <t>Cliente_651</t>
  </si>
  <si>
    <t>Cliente_545</t>
  </si>
  <si>
    <t>Cliente_116</t>
  </si>
  <si>
    <t>Cliente_170</t>
  </si>
  <si>
    <t>Cliente_92</t>
  </si>
  <si>
    <t>Cliente_552</t>
  </si>
  <si>
    <t>Plato_3</t>
  </si>
  <si>
    <t>Cliente_627</t>
  </si>
  <si>
    <t>Cliente_588</t>
  </si>
  <si>
    <t>Cliente_949</t>
  </si>
  <si>
    <t>Cliente_863</t>
  </si>
  <si>
    <t>Cliente_140</t>
  </si>
  <si>
    <t>Cliente_523</t>
  </si>
  <si>
    <t>Cliente_916</t>
  </si>
  <si>
    <t>Cliente_416</t>
  </si>
  <si>
    <t>Plato_10</t>
  </si>
  <si>
    <t>Cliente_346</t>
  </si>
  <si>
    <t>Cliente_381</t>
  </si>
  <si>
    <t>Plato_7</t>
  </si>
  <si>
    <t>Cliente_791</t>
  </si>
  <si>
    <t>Cliente_697</t>
  </si>
  <si>
    <t>Cliente_516</t>
  </si>
  <si>
    <t>Cliente_541</t>
  </si>
  <si>
    <t>Cliente_830</t>
  </si>
  <si>
    <t>Cliente_656</t>
  </si>
  <si>
    <t>Cliente_486</t>
  </si>
  <si>
    <t>Cliente_774</t>
  </si>
  <si>
    <t>Cliente_26</t>
  </si>
  <si>
    <t>Cliente_273</t>
  </si>
  <si>
    <t>Cliente_798</t>
  </si>
  <si>
    <t>Cliente_8</t>
  </si>
  <si>
    <t>Cliente_31</t>
  </si>
  <si>
    <t>Cliente_658</t>
  </si>
  <si>
    <t>Cliente_773</t>
  </si>
  <si>
    <t>Cliente_158</t>
  </si>
  <si>
    <t>Cliente_569</t>
  </si>
  <si>
    <t>Cliente_286</t>
  </si>
  <si>
    <t>Cliente_199</t>
  </si>
  <si>
    <t>Cliente_712</t>
  </si>
  <si>
    <t>Cliente_56</t>
  </si>
  <si>
    <t>Cliente_670</t>
  </si>
  <si>
    <t>Cliente_909</t>
  </si>
  <si>
    <t>Cliente_402</t>
  </si>
  <si>
    <t>Cliente_709</t>
  </si>
  <si>
    <t>Cliente_533</t>
  </si>
  <si>
    <t>Cliente_953</t>
  </si>
  <si>
    <t>Cliente_380</t>
  </si>
  <si>
    <t>Cliente_964</t>
  </si>
  <si>
    <t>Cliente_939</t>
  </si>
  <si>
    <t>Cliente_536</t>
  </si>
  <si>
    <t>Cliente_5</t>
  </si>
  <si>
    <t>Cliente_115</t>
  </si>
  <si>
    <t>Cliente_580</t>
  </si>
  <si>
    <t>Cliente_788</t>
  </si>
  <si>
    <t>Cliente_892</t>
  </si>
  <si>
    <t>Cliente_406</t>
  </si>
  <si>
    <t>Cliente_295</t>
  </si>
  <si>
    <t>Cliente_547</t>
  </si>
  <si>
    <t>Cliente_156</t>
  </si>
  <si>
    <t>Cliente_768</t>
  </si>
  <si>
    <t>Plato_14</t>
  </si>
  <si>
    <t>Cliente_359</t>
  </si>
  <si>
    <t>Cliente_131</t>
  </si>
  <si>
    <t>Plato_5</t>
  </si>
  <si>
    <t>Cliente_485</t>
  </si>
  <si>
    <t>Cliente_493</t>
  </si>
  <si>
    <t>Cliente_282</t>
  </si>
  <si>
    <t>Cliente_850</t>
  </si>
  <si>
    <t>Cliente_301</t>
  </si>
  <si>
    <t>Cliente_124</t>
  </si>
  <si>
    <t>Cliente_741</t>
  </si>
  <si>
    <t>Cliente_610</t>
  </si>
  <si>
    <t>Cliente_681</t>
  </si>
  <si>
    <t>Cliente_173</t>
  </si>
  <si>
    <t>Cliente_55</t>
  </si>
  <si>
    <t>Cliente_653</t>
  </si>
  <si>
    <t>Cliente_628</t>
  </si>
  <si>
    <t>Cliente_715</t>
  </si>
  <si>
    <t>Cliente_321</t>
  </si>
  <si>
    <t>Cliente_442</t>
  </si>
  <si>
    <t>Cliente_752</t>
  </si>
  <si>
    <t>Cliente_727</t>
  </si>
  <si>
    <t>Cliente_548</t>
  </si>
  <si>
    <t>Cliente_30</t>
  </si>
  <si>
    <t>Cliente_412</t>
  </si>
  <si>
    <t>Cliente_646</t>
  </si>
  <si>
    <t>Cliente_151</t>
  </si>
  <si>
    <t>Cliente_318</t>
  </si>
  <si>
    <t>Cliente_336</t>
  </si>
  <si>
    <t>Cliente_560</t>
  </si>
  <si>
    <t>Cliente_367</t>
  </si>
  <si>
    <t>Cliente_765</t>
  </si>
  <si>
    <t>Cliente_679</t>
  </si>
  <si>
    <t>Cliente_512</t>
  </si>
  <si>
    <t>Cliente_701</t>
  </si>
  <si>
    <t>Cliente_331</t>
  </si>
  <si>
    <t>Cliente_83</t>
  </si>
  <si>
    <t>Cliente_339</t>
  </si>
  <si>
    <t>Cliente_323</t>
  </si>
  <si>
    <t>Cliente_678</t>
  </si>
  <si>
    <t>Cliente_74</t>
  </si>
  <si>
    <t>Cliente_146</t>
  </si>
  <si>
    <t>Cliente_212</t>
  </si>
  <si>
    <t>Cliente_3</t>
  </si>
  <si>
    <t>Cliente_176</t>
  </si>
  <si>
    <t>Cliente_551</t>
  </si>
  <si>
    <t>Cliente_240</t>
  </si>
  <si>
    <t>Plato_15</t>
  </si>
  <si>
    <t>Cliente_759</t>
  </si>
  <si>
    <t>Cliente_959</t>
  </si>
  <si>
    <t>Cliente_744</t>
  </si>
  <si>
    <t>Cliente_189</t>
  </si>
  <si>
    <t>Cliente_576</t>
  </si>
  <si>
    <t>Cliente_474</t>
  </si>
  <si>
    <t>Cliente_990</t>
  </si>
  <si>
    <t>Cliente_67</t>
  </si>
  <si>
    <t>Cliente_445</t>
  </si>
  <si>
    <t>Cliente_984</t>
  </si>
  <si>
    <t>Cliente_877</t>
  </si>
  <si>
    <t>Cliente_494</t>
  </si>
  <si>
    <t>Cliente_264</t>
  </si>
  <si>
    <t>Plato_11</t>
  </si>
  <si>
    <t>Cliente_142</t>
  </si>
  <si>
    <t>Cliente_599</t>
  </si>
  <si>
    <t>Cliente_856</t>
  </si>
  <si>
    <t>Cliente_722</t>
  </si>
  <si>
    <t>Cliente_935</t>
  </si>
  <si>
    <t>Cliente_961</t>
  </si>
  <si>
    <t>Cliente_924</t>
  </si>
  <si>
    <t>Cliente_579</t>
  </si>
  <si>
    <t>Cliente_567</t>
  </si>
  <si>
    <t>Cliente_927</t>
  </si>
  <si>
    <t>Cliente_539</t>
  </si>
  <si>
    <t>Cliente_872</t>
  </si>
  <si>
    <t>Cliente_425</t>
  </si>
  <si>
    <t>Cliente_700</t>
  </si>
  <si>
    <t>Cliente_665</t>
  </si>
  <si>
    <t>Cliente_978</t>
  </si>
  <si>
    <t>Cliente_577</t>
  </si>
  <si>
    <t>Cliente_429</t>
  </si>
  <si>
    <t>Cliente_811</t>
  </si>
  <si>
    <t>Cliente_228</t>
  </si>
  <si>
    <t>Cliente_249</t>
  </si>
  <si>
    <t>Cliente_326</t>
  </si>
  <si>
    <t>Cliente_281</t>
  </si>
  <si>
    <t>Cliente_686</t>
  </si>
  <si>
    <t>Cliente_418</t>
  </si>
  <si>
    <t>Cliente_397</t>
  </si>
  <si>
    <t>Cliente_477</t>
  </si>
  <si>
    <t>Cliente_300</t>
  </si>
  <si>
    <t>Cliente_928</t>
  </si>
  <si>
    <t>Cliente_132</t>
  </si>
  <si>
    <t>Cliente_53</t>
  </si>
  <si>
    <t>Cliente_673</t>
  </si>
  <si>
    <t>Cliente_243</t>
  </si>
  <si>
    <t>Cliente_730</t>
  </si>
  <si>
    <t>Cliente_617</t>
  </si>
  <si>
    <t>Cliente_827</t>
  </si>
  <si>
    <t>Cliente_184</t>
  </si>
  <si>
    <t>Cliente_345</t>
  </si>
  <si>
    <t>Cliente_277</t>
  </si>
  <si>
    <t>Cliente_981</t>
  </si>
  <si>
    <t>Cliente_24</t>
  </si>
  <si>
    <t>Cliente_463</t>
  </si>
  <si>
    <t>Cliente_746</t>
  </si>
  <si>
    <t>Cliente_409</t>
  </si>
  <si>
    <t>Cliente_729</t>
  </si>
  <si>
    <t>Cliente_565</t>
  </si>
  <si>
    <t>Cliente_195</t>
  </si>
  <si>
    <t>Cliente_211</t>
  </si>
  <si>
    <t>Cliente_385</t>
  </si>
  <si>
    <t>Cliente_986</t>
  </si>
  <si>
    <t>Cliente_994</t>
  </si>
  <si>
    <t>Cliente_648</t>
  </si>
  <si>
    <t>Cliente_702</t>
  </si>
  <si>
    <t>Cliente_846</t>
  </si>
  <si>
    <t>Cliente_620</t>
  </si>
  <si>
    <t>Cliente_672</t>
  </si>
  <si>
    <t>Cliente_735</t>
  </si>
  <si>
    <t>Cliente_268</t>
  </si>
  <si>
    <t>Cliente_161</t>
  </si>
  <si>
    <t>Cliente_600</t>
  </si>
  <si>
    <t>Cliente_654</t>
  </si>
  <si>
    <t>Cliente_269</t>
  </si>
  <si>
    <t>Cliente_12</t>
  </si>
  <si>
    <t>Cliente_294</t>
  </si>
  <si>
    <t>Cliente_659</t>
  </si>
  <si>
    <t>Cliente_47</t>
  </si>
  <si>
    <t>Cliente_544</t>
  </si>
  <si>
    <t>Cliente_633</t>
  </si>
  <si>
    <t>Cliente_154</t>
  </si>
  <si>
    <t>Cliente_489</t>
  </si>
  <si>
    <t>Cliente_350</t>
  </si>
  <si>
    <t>Cliente_797</t>
  </si>
  <si>
    <t>Cliente_436</t>
  </si>
  <si>
    <t>Cliente_597</t>
  </si>
  <si>
    <t>Cliente_823</t>
  </si>
  <si>
    <t>Cliente_690</t>
  </si>
  <si>
    <t>Cliente_216</t>
  </si>
  <si>
    <t>Cliente_546</t>
  </si>
  <si>
    <t>Cliente_524</t>
  </si>
  <si>
    <t>Cliente_193</t>
  </si>
  <si>
    <t>Cliente_794</t>
  </si>
  <si>
    <t>Cliente_602</t>
  </si>
  <si>
    <t>Cliente_296</t>
  </si>
  <si>
    <t>Cliente_568</t>
  </si>
  <si>
    <t>Cliente_897</t>
  </si>
  <si>
    <t>Cliente_816</t>
  </si>
  <si>
    <t>Cliente_221</t>
  </si>
  <si>
    <t>Cliente_755</t>
  </si>
  <si>
    <t>Cliente_289</t>
  </si>
  <si>
    <t>Cliente_476</t>
  </si>
  <si>
    <t>Cliente_940</t>
  </si>
  <si>
    <t>Cliente_707</t>
  </si>
  <si>
    <t>Cliente_644</t>
  </si>
  <si>
    <t>Cliente_619</t>
  </si>
  <si>
    <t>Cliente_833</t>
  </si>
  <si>
    <t>Cliente_899</t>
  </si>
  <si>
    <t>Cliente_498</t>
  </si>
  <si>
    <t>Cliente_470</t>
  </si>
  <si>
    <t>Cliente_191</t>
  </si>
  <si>
    <t>Cliente_183</t>
  </si>
  <si>
    <t>Cliente_499</t>
  </si>
  <si>
    <t>Cliente_495</t>
  </si>
  <si>
    <t>Cliente_54</t>
  </si>
  <si>
    <t>Cliente_923</t>
  </si>
  <si>
    <t>Cliente_453</t>
  </si>
  <si>
    <t>Cliente_14</t>
  </si>
  <si>
    <t>Cliente_611</t>
  </si>
  <si>
    <t>Cliente_666</t>
  </si>
  <si>
    <t>Cliente_505</t>
  </si>
  <si>
    <t>Cliente_858</t>
  </si>
  <si>
    <t>Cliente_882</t>
  </si>
  <si>
    <t>Cliente_275</t>
  </si>
  <si>
    <t>Cliente_871</t>
  </si>
  <si>
    <t>Cliente_841</t>
  </si>
  <si>
    <t>Cliente_789</t>
  </si>
  <si>
    <t>Cliente_141</t>
  </si>
  <si>
    <t>Cliente_992</t>
  </si>
  <si>
    <t>Cliente_622</t>
  </si>
  <si>
    <t>Cliente_508</t>
  </si>
  <si>
    <t>Cliente_676</t>
  </si>
  <si>
    <t>Cliente_667</t>
  </si>
  <si>
    <t>Cliente_609</t>
  </si>
  <si>
    <t>Cliente_471</t>
  </si>
  <si>
    <t>Cliente_196</t>
  </si>
  <si>
    <t>Cliente_563</t>
  </si>
  <si>
    <t>Cliente_991</t>
  </si>
  <si>
    <t>Cliente_330</t>
  </si>
  <si>
    <t>Cliente_943</t>
  </si>
  <si>
    <t>Cliente_285</t>
  </si>
  <si>
    <t>Cliente_905</t>
  </si>
  <si>
    <t>Cliente_543</t>
  </si>
  <si>
    <t>Cliente_239</t>
  </si>
  <si>
    <t>Cliente_315</t>
  </si>
  <si>
    <t>Cliente_166</t>
  </si>
  <si>
    <t>Cliente_157</t>
  </si>
  <si>
    <t>Cliente_912</t>
  </si>
  <si>
    <t>Cliente_736</t>
  </si>
  <si>
    <t>Cliente_328</t>
  </si>
  <si>
    <t>Cliente_919</t>
  </si>
  <si>
    <t>Cliente_958</t>
  </si>
  <si>
    <t>Cliente_395</t>
  </si>
  <si>
    <t>Cliente_287</t>
  </si>
  <si>
    <t>Cliente_479</t>
  </si>
  <si>
    <t>Cliente_160</t>
  </si>
  <si>
    <t>Cliente_109</t>
  </si>
  <si>
    <t>Cliente_342</t>
  </si>
  <si>
    <t>Cliente_332</t>
  </si>
  <si>
    <t>Cliente_689</t>
  </si>
  <si>
    <t>Cliente_518</t>
  </si>
  <si>
    <t>Cliente_348</t>
  </si>
  <si>
    <t>Cliente_259</t>
  </si>
  <si>
    <t>Cliente_869</t>
  </si>
  <si>
    <t>Cliente_842</t>
  </si>
  <si>
    <t>Cliente_349</t>
  </si>
  <si>
    <t>Cliente_316</t>
  </si>
  <si>
    <t>Cliente_732</t>
  </si>
  <si>
    <t>Cliente_807</t>
  </si>
  <si>
    <t>Cliente_900</t>
  </si>
  <si>
    <t>Cliente_143</t>
  </si>
  <si>
    <t>Cliente_405</t>
  </si>
  <si>
    <t>Cliente_473</t>
  </si>
  <si>
    <t>Cliente_404</t>
  </si>
  <si>
    <t>Cliente_717</t>
  </si>
  <si>
    <t>Cliente_783</t>
  </si>
  <si>
    <t>Cliente_589</t>
  </si>
  <si>
    <t>Cliente_284</t>
  </si>
  <si>
    <t>Cliente_207</t>
  </si>
  <si>
    <t>Cliente_531</t>
  </si>
  <si>
    <t>Cliente_420</t>
  </si>
  <si>
    <t>Cliente_989</t>
  </si>
  <si>
    <t>Cliente_421</t>
  </si>
  <si>
    <t>Cliente_194</t>
  </si>
  <si>
    <t>Cliente_876</t>
  </si>
  <si>
    <t>Cliente_365</t>
  </si>
  <si>
    <t>Cliente_185</t>
  </si>
  <si>
    <t>Cliente_558</t>
  </si>
  <si>
    <t>Cliente_535</t>
  </si>
  <si>
    <t>Cliente_18</t>
  </si>
  <si>
    <t>Cliente_696</t>
  </si>
  <si>
    <t>Cliente_704</t>
  </si>
  <si>
    <t>Cliente_720</t>
  </si>
  <si>
    <t>Cliente_624</t>
  </si>
  <si>
    <t>Cliente_434</t>
  </si>
  <si>
    <t>Cliente_149</t>
  </si>
  <si>
    <t>Cliente_125</t>
  </si>
  <si>
    <t>Cliente_618</t>
  </si>
  <si>
    <t>Cliente_527</t>
  </si>
  <si>
    <t>Cliente_71</t>
  </si>
  <si>
    <t>Cliente_437</t>
  </si>
  <si>
    <t>Cliente_719</t>
  </si>
  <si>
    <t>Cliente_354</t>
  </si>
  <si>
    <t>Cliente_363</t>
  </si>
  <si>
    <t>Cliente_778</t>
  </si>
  <si>
    <t>Cliente_637</t>
  </si>
  <si>
    <t>Cliente_948</t>
  </si>
  <si>
    <t>Cliente_172</t>
  </si>
  <si>
    <t>Cliente_70</t>
  </si>
  <si>
    <t>Cliente_835</t>
  </si>
  <si>
    <t>Cliente_821</t>
  </si>
  <si>
    <t>Cliente_509</t>
  </si>
  <si>
    <t>Cliente_951</t>
  </si>
  <si>
    <t>Cliente_819</t>
  </si>
  <si>
    <t>Cliente_334</t>
  </si>
  <si>
    <t>Cliente_787</t>
  </si>
  <si>
    <t>Cliente_616</t>
  </si>
  <si>
    <t>Cliente_422</t>
  </si>
  <si>
    <t>Cliente_930</t>
  </si>
  <si>
    <t>Cliente_218</t>
  </si>
  <si>
    <t>Cliente_257</t>
  </si>
  <si>
    <t>Cliente_112</t>
  </si>
  <si>
    <t>Cliente_95</t>
  </si>
  <si>
    <t>Cliente_866</t>
  </si>
  <si>
    <t>Cliente_232</t>
  </si>
  <si>
    <t>Cliente_113</t>
  </si>
  <si>
    <t>Cliente_785</t>
  </si>
  <si>
    <t>Cliente_554</t>
  </si>
  <si>
    <t>Cliente_320</t>
  </si>
  <si>
    <t>Cliente_996</t>
  </si>
  <si>
    <t>Cliente_392</t>
  </si>
  <si>
    <t>Cliente_615</t>
  </si>
  <si>
    <t>Cliente_968</t>
  </si>
  <si>
    <t>Cliente_206</t>
  </si>
  <si>
    <t>Cliente_669</t>
  </si>
  <si>
    <t>Cliente_705</t>
  </si>
  <si>
    <t>Cliente_462</t>
  </si>
  <si>
    <t>Cliente_809</t>
  </si>
  <si>
    <t>Cliente_21</t>
  </si>
  <si>
    <t>Cliente_110</t>
  </si>
  <si>
    <t>Cliente_454</t>
  </si>
  <si>
    <t>Cliente_825</t>
  </si>
  <si>
    <t>Cliente_134</t>
  </si>
  <si>
    <t>Cliente_555</t>
  </si>
  <si>
    <t>Cliente_887</t>
  </si>
  <si>
    <t>Cliente_913</t>
  </si>
  <si>
    <t>Cliente_41</t>
  </si>
  <si>
    <t>Cliente_738</t>
  </si>
  <si>
    <t>Cliente_280</t>
  </si>
  <si>
    <t>Cliente_117</t>
  </si>
  <si>
    <t>Cliente_988</t>
  </si>
  <si>
    <t>Cliente_372</t>
  </si>
  <si>
    <t>Cliente_283</t>
  </si>
  <si>
    <t>Cliente_857</t>
  </si>
  <si>
    <t>Cliente_208</t>
  </si>
  <si>
    <t>Cliente_443</t>
  </si>
  <si>
    <t>Cliente_138</t>
  </si>
  <si>
    <t>Cliente_177</t>
  </si>
  <si>
    <t>Cliente_832</t>
  </si>
  <si>
    <t>Cliente_480</t>
  </si>
  <si>
    <t>Cliente_351</t>
  </si>
  <si>
    <t>Cliente_344</t>
  </si>
  <si>
    <t>Cliente_564</t>
  </si>
  <si>
    <t>Cliente_782</t>
  </si>
  <si>
    <t>Cliente_165</t>
  </si>
  <si>
    <t>Cliente_608</t>
  </si>
  <si>
    <t>Cliente_657</t>
  </si>
  <si>
    <t>Cliente_224</t>
  </si>
  <si>
    <t>Cliente_680</t>
  </si>
  <si>
    <t>Cliente_513</t>
  </si>
  <si>
    <t>Cliente_973</t>
  </si>
  <si>
    <t>Cliente_592</t>
  </si>
  <si>
    <t>Cliente_575</t>
  </si>
  <si>
    <t>Cliente_511</t>
  </si>
  <si>
    <t>Cliente_772</t>
  </si>
  <si>
    <t>Cliente_605</t>
  </si>
  <si>
    <t>Cliente_197</t>
  </si>
  <si>
    <t>Cliente_19</t>
  </si>
  <si>
    <t>Cliente_586</t>
  </si>
  <si>
    <t>Cliente_687</t>
  </si>
  <si>
    <t>Cliente_415</t>
  </si>
  <si>
    <t>Cliente_456</t>
  </si>
  <si>
    <t>Cliente_820</t>
  </si>
  <si>
    <t>Cliente_698</t>
  </si>
  <si>
    <t>Cliente_59</t>
  </si>
  <si>
    <t>Cliente_799</t>
  </si>
  <si>
    <t>Cliente_52</t>
  </si>
  <si>
    <t>Cliente_278</t>
  </si>
  <si>
    <t>Cliente_595</t>
  </si>
  <si>
    <t>Cliente_2</t>
  </si>
  <si>
    <t>Cliente_880</t>
  </si>
  <si>
    <t>Cliente_626</t>
  </si>
  <si>
    <t>Cliente_411</t>
  </si>
  <si>
    <t>Cliente_123</t>
  </si>
  <si>
    <t>Cliente_910</t>
  </si>
  <si>
    <t>Cliente_483</t>
  </si>
  <si>
    <t>Cliente_642</t>
  </si>
  <si>
    <t>Cliente_962</t>
  </si>
  <si>
    <t>Cliente_883</t>
  </si>
  <si>
    <t>Cliente_593</t>
  </si>
  <si>
    <t>Cliente_368</t>
  </si>
  <si>
    <t>Cliente_693</t>
  </si>
  <si>
    <t>Cliente_226</t>
  </si>
  <si>
    <t>Cliente_834</t>
  </si>
  <si>
    <t>Cliente_104</t>
  </si>
  <si>
    <t>Cliente_35</t>
  </si>
  <si>
    <t>Cliente_837</t>
  </si>
  <si>
    <t>Cliente_514</t>
  </si>
  <si>
    <t>Cliente_725</t>
  </si>
  <si>
    <t>Cliente_114</t>
  </si>
  <si>
    <t>Cliente_90</t>
  </si>
  <si>
    <t>Cliente_496</t>
  </si>
  <si>
    <t>Cliente_58</t>
  </si>
  <si>
    <t>Cliente_468</t>
  </si>
  <si>
    <t>Cliente_714</t>
  </si>
  <si>
    <t>Cliente_950</t>
  </si>
  <si>
    <t>Cliente_663</t>
  </si>
  <si>
    <t>Cliente_801</t>
  </si>
  <si>
    <t>Cliente_804</t>
  </si>
  <si>
    <t>Cliente_716</t>
  </si>
  <si>
    <t>Cliente_786</t>
  </si>
  <si>
    <t>Cliente_594</t>
  </si>
  <si>
    <t>Cliente_396</t>
  </si>
  <si>
    <t>Cliente_954</t>
  </si>
  <si>
    <t>Cliente_263</t>
  </si>
  <si>
    <t>Cliente_438</t>
  </si>
  <si>
    <t>Cliente_353</t>
  </si>
  <si>
    <t>Cliente_770</t>
  </si>
  <si>
    <t>Cliente_888</t>
  </si>
  <si>
    <t>Cliente_635</t>
  </si>
  <si>
    <t>Cliente_484</t>
  </si>
  <si>
    <t>Cliente_297</t>
  </si>
  <si>
    <t>Cliente_446</t>
  </si>
  <si>
    <t>Cliente_298</t>
  </si>
  <si>
    <t>Cliente_304</t>
  </si>
  <si>
    <t>Cliente_743</t>
  </si>
  <si>
    <t>Cliente_428</t>
  </si>
  <si>
    <t>Cliente_750</t>
  </si>
  <si>
    <t>Cliente_808</t>
  </si>
  <si>
    <t>Cliente_376</t>
  </si>
  <si>
    <t>Cliente_721</t>
  </si>
  <si>
    <t>Cliente_227</t>
  </si>
  <si>
    <t>Cliente_757</t>
  </si>
  <si>
    <t>Nombre del Plato</t>
  </si>
  <si>
    <t>Costo Unitario</t>
  </si>
  <si>
    <t>Precio Unitario</t>
  </si>
  <si>
    <t>Cantidad Ordenada</t>
  </si>
  <si>
    <t>Observaciones</t>
  </si>
  <si>
    <t>Ninguna</t>
  </si>
  <si>
    <t>Sin cebolla</t>
  </si>
  <si>
    <t>Descripción del Plato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</si>
  <si>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</si>
  <si>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</si>
  <si>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</si>
  <si>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</si>
  <si>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</si>
  <si>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</si>
  <si>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</si>
  <si>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</si>
  <si>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</si>
  <si>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</si>
  <si>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</si>
  <si>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</si>
  <si>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</si>
  <si>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</si>
  <si>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</si>
  <si>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</si>
  <si>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</si>
  <si>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</si>
  <si>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</si>
  <si>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</si>
  <si>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Tiempo de Preparación</t>
  </si>
  <si>
    <t>Ganancia neta</t>
  </si>
  <si>
    <t>Porcentaje Ganancia</t>
  </si>
  <si>
    <t>Cobro</t>
  </si>
  <si>
    <t>Tiempo de degustación</t>
  </si>
  <si>
    <t>Tiempo de preparación</t>
  </si>
  <si>
    <t>Ganancia bruta</t>
  </si>
  <si>
    <t>Fecha de factura</t>
  </si>
  <si>
    <t>Monto total de la cuenta</t>
  </si>
  <si>
    <t>Tiempo de permanencia</t>
  </si>
  <si>
    <t>Plato_7,  Plato_2</t>
  </si>
  <si>
    <t>Plato_17,  Plato_6</t>
  </si>
  <si>
    <t>Plato_20,  Plato_17,  Plato_19,  Plato_9</t>
  </si>
  <si>
    <t>Plato_11,  Plato_16</t>
  </si>
  <si>
    <t>Plato_12,  Plato_7</t>
  </si>
  <si>
    <t>Plato_15,  Plato_19</t>
  </si>
  <si>
    <t>Plato_5,  Plato_16,  Plato_20</t>
  </si>
  <si>
    <t>Plato_2,  Plato_7,  Plato_12,  Plato_15</t>
  </si>
  <si>
    <t>Plato_18,  Plato_20</t>
  </si>
  <si>
    <t>Plato_16,  Plato_2</t>
  </si>
  <si>
    <t>Plato_16,  Plato_19,  Plato_8,  Plato_20</t>
  </si>
  <si>
    <t>Plato_3,  Plato_11,  Plato_14,  Plato_2</t>
  </si>
  <si>
    <t>Plato_16,  Plato_13,  Plato_8</t>
  </si>
  <si>
    <t>Plato_8,  Plato_4,  Plato_5</t>
  </si>
  <si>
    <t>Plato_9,  Plato_20,  Plato_10,  Plato_15</t>
  </si>
  <si>
    <t>Plato_8,  Plato_1,  Plato_14</t>
  </si>
  <si>
    <t>Plato_20,  Plato_3,  Plato_15,  Plato_1</t>
  </si>
  <si>
    <t>Plato_4,  Plato_18,  Plato_9,  Plato_8</t>
  </si>
  <si>
    <t>Plato_12,  Plato_6</t>
  </si>
  <si>
    <t>Plato_10,  Plato_9,  Plato_14,  Plato_20</t>
  </si>
  <si>
    <t>Plato_4,  Plato_13,  Plato_7</t>
  </si>
  <si>
    <t>Plato_8,  Plato_10</t>
  </si>
  <si>
    <t>Plato_4,  Plato_9</t>
  </si>
  <si>
    <t>Plato_1,  Plato_4,  Plato_17</t>
  </si>
  <si>
    <t>Plato_10,  Plato_3</t>
  </si>
  <si>
    <t>Plato_9,  Plato_12</t>
  </si>
  <si>
    <t>Plato_15,  Plato_11,  Plato_10,  Plato_4</t>
  </si>
  <si>
    <t>Plato_8,  Plato_6,  Plato_15,  Plato_10</t>
  </si>
  <si>
    <t>Plato_18,  Plato_10</t>
  </si>
  <si>
    <t>Plato_2,  Plato_9,  Plato_11,  Plato_17</t>
  </si>
  <si>
    <t>Plato_17,  Plato_8,  Plato_19</t>
  </si>
  <si>
    <t>Plato_9,  Plato_11,  Plato_16</t>
  </si>
  <si>
    <t>Plato_15,  Plato_10,  Plato_2</t>
  </si>
  <si>
    <t>Plato_5,  Plato_20</t>
  </si>
  <si>
    <t>Plato_15,  Plato_18,  Plato_7,  Plato_17</t>
  </si>
  <si>
    <t>Plato_10,  Plato_1,  Plato_13</t>
  </si>
  <si>
    <t>Plato_2,  Plato_18,  Plato_14</t>
  </si>
  <si>
    <t>Plato_11,  Plato_14,  Plato_3</t>
  </si>
  <si>
    <t>Plato_6,  Plato_5,  Plato_11</t>
  </si>
  <si>
    <t>Plato_7,  Plato_15,  Plato_4</t>
  </si>
  <si>
    <t>Plato_15,  Plato_5</t>
  </si>
  <si>
    <t>Plato_14,  Plato_11,  Plato_5,  Plato_4</t>
  </si>
  <si>
    <t>Plato_11,  Plato_17,  Plato_18</t>
  </si>
  <si>
    <t>Plato_14,  Plato_2,  Plato_19</t>
  </si>
  <si>
    <t>Plato_8,  Plato_17,  Plato_4,  Plato_11</t>
  </si>
  <si>
    <t>Plato_11,  Plato_7,  Plato_19,  Plato_15</t>
  </si>
  <si>
    <t>Plato_8,  Plato_20,  Plato_5,  Plato_19</t>
  </si>
  <si>
    <t>Plato_5,  Plato_3</t>
  </si>
  <si>
    <t>Plato_12,  Plato_14,  Plato_4,  Plato_20</t>
  </si>
  <si>
    <t>Plato_4,  Plato_11</t>
  </si>
  <si>
    <t>Plato_20,  Plato_4,  Plato_2,  Plato_16</t>
  </si>
  <si>
    <t>Plato_2,  Plato_12,  Plato_17</t>
  </si>
  <si>
    <t>Plato_3,  Plato_8</t>
  </si>
  <si>
    <t>Plato_3,  Plato_20,  Plato_19</t>
  </si>
  <si>
    <t>Plato_16,  Plato_17,  Plato_12,  Plato_20</t>
  </si>
  <si>
    <t>Plato_19,  Plato_20,  Plato_4</t>
  </si>
  <si>
    <t>Plato_20,  Plato_19,  Plato_10,  Plato_2</t>
  </si>
  <si>
    <t>Plato_14,  Plato_16,  Plato_15,  Plato_1</t>
  </si>
  <si>
    <t>Plato_13,  Plato_7,  Plato_11</t>
  </si>
  <si>
    <t>Plato_1,  Plato_18</t>
  </si>
  <si>
    <t>Plato_2,  Plato_14</t>
  </si>
  <si>
    <t>Plato_13,  Plato_4</t>
  </si>
  <si>
    <t>Plato_10,  Plato_18,  Plato_15</t>
  </si>
  <si>
    <t>Plato_20,  Plato_14</t>
  </si>
  <si>
    <t>Plato_2,  Plato_4,  Plato_7,  Plato_10</t>
  </si>
  <si>
    <t>Plato_4,  Plato_7,  Plato_11</t>
  </si>
  <si>
    <t>Plato_9,  Plato_11,  Plato_3,  Plato_13</t>
  </si>
  <si>
    <t>Plato_5,  Plato_9,  Plato_7</t>
  </si>
  <si>
    <t>Plato_1,  Plato_2</t>
  </si>
  <si>
    <t>Plato_6,  Plato_3,  Plato_15</t>
  </si>
  <si>
    <t>Plato_16,  Plato_19,  Plato_3,  Plato_15</t>
  </si>
  <si>
    <t>Plato_4,  Plato_15,  Plato_17</t>
  </si>
  <si>
    <t>Plato_20,  Plato_12,  Plato_10</t>
  </si>
  <si>
    <t>Plato_14,  Plato_18,  Plato_5</t>
  </si>
  <si>
    <t>Plato_8,  Plato_13,  Plato_5,  Plato_6</t>
  </si>
  <si>
    <t>Plato_9,  Plato_7</t>
  </si>
  <si>
    <t>Plato_2,  Plato_15,  Plato_11</t>
  </si>
  <si>
    <t>Plato_12,  Plato_15</t>
  </si>
  <si>
    <t>Plato_11,  Plato_12,  Plato_7</t>
  </si>
  <si>
    <t>Plato_10,  Plato_3,  Plato_18</t>
  </si>
  <si>
    <t>Plato_3,  Plato_9,  Plato_12</t>
  </si>
  <si>
    <t>Plato_2,  Plato_17,  Plato_12,  Plato_9</t>
  </si>
  <si>
    <t>Plato_7,  Plato_5,  Plato_1</t>
  </si>
  <si>
    <t>Plato_17,  Plato_1,  Plato_5,  Plato_8</t>
  </si>
  <si>
    <t>Plato_16,  Plato_9</t>
  </si>
  <si>
    <t>Plato_13,  Plato_18,  Plato_4</t>
  </si>
  <si>
    <t>Plato_14,  Plato_17</t>
  </si>
  <si>
    <t>Plato_3,  Plato_6</t>
  </si>
  <si>
    <t>Plato_15,  Plato_9,  Plato_18</t>
  </si>
  <si>
    <t>Plato_9,  Plato_4,  Plato_3,  Plato_16</t>
  </si>
  <si>
    <t>Plato_18,  Plato_14,  Plato_5</t>
  </si>
  <si>
    <t>Plato_9,  Plato_10,  Plato_6</t>
  </si>
  <si>
    <t>Plato_15,  Plato_5,  Plato_7,  Plato_9</t>
  </si>
  <si>
    <t>Plato_2,  Plato_9,  Plato_4,  Plato_5</t>
  </si>
  <si>
    <t>Plato_6,  Plato_2,  Plato_15</t>
  </si>
  <si>
    <t>Plato_15,  Plato_8,  Plato_19,  Plato_18</t>
  </si>
  <si>
    <t>Plato_4,  Plato_14,  Plato_6,  Plato_15</t>
  </si>
  <si>
    <t>Plato_10,  Plato_19,  Plato_4</t>
  </si>
  <si>
    <t>Plato_17,  Plato_10</t>
  </si>
  <si>
    <t>Plato_3,  Plato_1,  Plato_11,  Plato_9</t>
  </si>
  <si>
    <t>Plato_16,  Plato_18,  Plato_3</t>
  </si>
  <si>
    <t>Plato_16,  Plato_8,  Plato_7,  Plato_2</t>
  </si>
  <si>
    <t>Plato_1,  Plato_4,  Plato_7,  Plato_17</t>
  </si>
  <si>
    <t>Plato_12,  Plato_3,  Plato_9</t>
  </si>
  <si>
    <t>Plato_20,  Plato_4,  Plato_13</t>
  </si>
  <si>
    <t>Plato_14,  Plato_19,  Plato_13,  Plato_8</t>
  </si>
  <si>
    <t>Plato_15,  Plato_18,  Plato_17,  Plato_4</t>
  </si>
  <si>
    <t>Plato_7,  Plato_15</t>
  </si>
  <si>
    <t>Plato_17,  Plato_20,  Plato_9</t>
  </si>
  <si>
    <t>Plato_17,  Plato_12,  Plato_10,  Plato_2</t>
  </si>
  <si>
    <t>Plato_1,  Plato_8,  Plato_4</t>
  </si>
  <si>
    <t>Plato_7,  Plato_14,  Plato_20</t>
  </si>
  <si>
    <t>Plato_19,  Plato_12,  Plato_9,  Plato_18</t>
  </si>
  <si>
    <t>Plato_5,  Plato_2</t>
  </si>
  <si>
    <t>Plato_20,  Plato_5</t>
  </si>
  <si>
    <t>Plato_9,  Plato_18,  Plato_3,  Plato_10</t>
  </si>
  <si>
    <t>Plato_18,  Plato_2,  Plato_4,  Plato_9</t>
  </si>
  <si>
    <t>Plato_5,  Plato_11,  Plato_3</t>
  </si>
  <si>
    <t>Plato_14,  Plato_13</t>
  </si>
  <si>
    <t>Plato_11,  Plato_7,  Plato_20</t>
  </si>
  <si>
    <t>Plato_19,  Plato_4</t>
  </si>
  <si>
    <t>Plato_6,  Plato_17,  Plato_3</t>
  </si>
  <si>
    <t>Plato_1,  Plato_16,  Plato_2,  Plato_19</t>
  </si>
  <si>
    <t>Plato_12,  Plato_10,  Plato_19,  Plato_8</t>
  </si>
  <si>
    <t>Plato_9,  Plato_17,  Plato_4,  Plato_11</t>
  </si>
  <si>
    <t>Plato_19,  Plato_7</t>
  </si>
  <si>
    <t>Plato_17,  Plato_2,  Plato_11,  Plato_5</t>
  </si>
  <si>
    <t>Plato_5,  Plato_19,  Plato_15,  Plato_7</t>
  </si>
  <si>
    <t>Plato_7,  Plato_13</t>
  </si>
  <si>
    <t>Plato_12,  Plato_18,  Plato_17</t>
  </si>
  <si>
    <t>Plato_13,  Plato_18,  Plato_5</t>
  </si>
  <si>
    <t>Plato_3,  Plato_9,  Plato_19,  Plato_2</t>
  </si>
  <si>
    <t>Plato_10,  Plato_9</t>
  </si>
  <si>
    <t>Plato_6,  Plato_15</t>
  </si>
  <si>
    <t>Plato_15,  Plato_7</t>
  </si>
  <si>
    <t>Plato_7,  Plato_10,  Plato_13,  Plato_12</t>
  </si>
  <si>
    <t>Plato_2,  Plato_8,  Plato_5,  Plato_11</t>
  </si>
  <si>
    <t>Plato_9,  Plato_2,  Plato_3,  Plato_6</t>
  </si>
  <si>
    <t>Plato_15,  Plato_10,  Plato_3,  Plato_8</t>
  </si>
  <si>
    <t>Plato_16,  Plato_6,  Plato_3</t>
  </si>
  <si>
    <t>Plato_13,  Plato_16</t>
  </si>
  <si>
    <t>Plato_6,  Plato_15,  Plato_17</t>
  </si>
  <si>
    <t>Plato_18,  Plato_10,  Plato_9,  Plato_6</t>
  </si>
  <si>
    <t>Plato_18,  Plato_10,  Plato_7</t>
  </si>
  <si>
    <t>Plato_4,  Plato_20,  Plato_8,  Plato_14</t>
  </si>
  <si>
    <t>Plato_1,  Plato_9</t>
  </si>
  <si>
    <t>Plato_10,  Plato_19,  Plato_6,  Plato_14</t>
  </si>
  <si>
    <t>Plato_11,  Plato_2</t>
  </si>
  <si>
    <t>Plato_3,  Plato_14,  Plato_9,  Plato_16</t>
  </si>
  <si>
    <t>Plato_18,  Plato_6</t>
  </si>
  <si>
    <t>Plato_9,  Plato_8,  Plato_13,  Plato_6</t>
  </si>
  <si>
    <t>Plato_12,  Plato_1</t>
  </si>
  <si>
    <t>Plato_19,  Plato_20,  Plato_7,  Plato_2</t>
  </si>
  <si>
    <t>Plato_17,  Plato_13</t>
  </si>
  <si>
    <t>Plato_15,  Plato_9</t>
  </si>
  <si>
    <t>Plato_10,  Plato_8,  Plato_17</t>
  </si>
  <si>
    <t>Plato_15,  Plato_19,  Plato_3</t>
  </si>
  <si>
    <t>Plato_14,  Plato_18,  Plato_1,  Plato_10</t>
  </si>
  <si>
    <t>Plato_13,  Plato_2,  Plato_7,  Plato_20</t>
  </si>
  <si>
    <t>Plato_13,  Plato_4,  Plato_1,  Plato_3</t>
  </si>
  <si>
    <t>Plato_2,  Plato_10,  Plato_13,  Plato_16</t>
  </si>
  <si>
    <t>Plato_6,  Plato_2</t>
  </si>
  <si>
    <t>Plato_18,  Plato_20,  Plato_3</t>
  </si>
  <si>
    <t>Plato_18,  Plato_2</t>
  </si>
  <si>
    <t>Plato_1,  Plato_13,  Plato_6</t>
  </si>
  <si>
    <t>Plato_12,  Plato_6,  Plato_14</t>
  </si>
  <si>
    <t>Plato_15,  Plato_18,  Plato_9</t>
  </si>
  <si>
    <t>Plato_14,  Plato_16</t>
  </si>
  <si>
    <t>Plato_11,  Plato_14</t>
  </si>
  <si>
    <t>Plato_3,  Plato_13,  Plato_6,  Plato_9</t>
  </si>
  <si>
    <t>Plato_7,  Plato_17,  Plato_16,  Plato_11</t>
  </si>
  <si>
    <t>Plato_1,  Plato_8,  Plato_19,  Plato_16</t>
  </si>
  <si>
    <t>Plato_15,  Plato_16,  Plato_17</t>
  </si>
  <si>
    <t>Plato_13,  Plato_18,  Plato_17,  Plato_11</t>
  </si>
  <si>
    <t>Plato_7,  Plato_6,  Plato_2,  Plato_10</t>
  </si>
  <si>
    <t>Plato_2,  Plato_7,  Plato_17</t>
  </si>
  <si>
    <t>Plato_11,  Plato_5,  Plato_8,  Plato_15</t>
  </si>
  <si>
    <t>Plato_14,  Plato_2</t>
  </si>
  <si>
    <t>Plato_10,  Plato_7</t>
  </si>
  <si>
    <t>Plato_17,  Plato_14,  Plato_4,  Plato_15</t>
  </si>
  <si>
    <t>Plato_10,  Plato_1,  Plato_11</t>
  </si>
  <si>
    <t>Plato_20,  Plato_12</t>
  </si>
  <si>
    <t>Plato_4,  Plato_17,  Plato_20,  Plato_19</t>
  </si>
  <si>
    <t>Plato_6,  Plato_7,  Plato_8,  Plato_17</t>
  </si>
  <si>
    <t>Plato_18,  Plato_9,  Plato_6,  Plato_1</t>
  </si>
  <si>
    <t>Plato_5,  Plato_4</t>
  </si>
  <si>
    <t>Plato_10,  Plato_5,  Plato_14,  Plato_12</t>
  </si>
  <si>
    <t>Plato_1,  Plato_10</t>
  </si>
  <si>
    <t>Plato_1,  Plato_13,  Plato_9</t>
  </si>
  <si>
    <t>Plato_17,  Plato_10,  Plato_18,  Plato_16</t>
  </si>
  <si>
    <t>Plato_1,  Plato_3,  Plato_15,  Plato_20</t>
  </si>
  <si>
    <t>Plato_5,  Plato_17</t>
  </si>
  <si>
    <t>Plato_15,  Plato_8,  Plato_2,  Plato_7</t>
  </si>
  <si>
    <t>Plato_8,  Plato_15,  Plato_2,  Plato_1</t>
  </si>
  <si>
    <t>Plato_14,  Plato_17,  Plato_6,  Plato_2</t>
  </si>
  <si>
    <t>Plato_7,  Plato_1</t>
  </si>
  <si>
    <t>Plato_15,  Plato_16,  Plato_2</t>
  </si>
  <si>
    <t>Plato_7,  Plato_5</t>
  </si>
  <si>
    <t>Plato_19,  Plato_20,  Plato_18</t>
  </si>
  <si>
    <t>Plato_7,  Plato_8</t>
  </si>
  <si>
    <t>Plato_15,  Plato_5,  Plato_1</t>
  </si>
  <si>
    <t>Plato_10,  Plato_12</t>
  </si>
  <si>
    <t>Plato_11,  Plato_17,  Plato_10</t>
  </si>
  <si>
    <t>Plato_5,  Plato_10</t>
  </si>
  <si>
    <t>Plato_17,  Plato_7</t>
  </si>
  <si>
    <t>Plato_20,  Plato_8,  Plato_4,  Plato_16</t>
  </si>
  <si>
    <t>Plato_7,  Plato_14</t>
  </si>
  <si>
    <t>Plato_4,  Plato_3</t>
  </si>
  <si>
    <t>Plato_3,  Plato_6,  Plato_12,  Plato_11</t>
  </si>
  <si>
    <t>Plato_15,  Plato_14,  Plato_2</t>
  </si>
  <si>
    <t>Plato_7,  Plato_12</t>
  </si>
  <si>
    <t>Plato_3,  Plato_10</t>
  </si>
  <si>
    <t>Plato_18,  Plato_1,  Plato_8,  Plato_17</t>
  </si>
  <si>
    <t>Plato_16,  Plato_2,  Plato_19</t>
  </si>
  <si>
    <t>Plato_17,  Plato_19,  Plato_4,  Plato_18</t>
  </si>
  <si>
    <t>Plato_15,  Plato_2,  Plato_17,  Plato_13</t>
  </si>
  <si>
    <t>Plato_14,  Plato_19</t>
  </si>
  <si>
    <t>Plato_9,  Plato_4,  Plato_13</t>
  </si>
  <si>
    <t>Plato_6,  Plato_19,  Plato_5</t>
  </si>
  <si>
    <t>Plato_3,  Plato_19,  Plato_7,  Plato_4</t>
  </si>
  <si>
    <t>Plato_20,  Plato_4,  Plato_10,  Plato_2</t>
  </si>
  <si>
    <t>Plato_17,  Plato_10,  Plato_9,  Plato_3</t>
  </si>
  <si>
    <t>Plato_3,  Plato_20,  Plato_10,  Plato_7</t>
  </si>
  <si>
    <t>Plato_15,  Plato_13,  Plato_20,  Plato_17</t>
  </si>
  <si>
    <t>Plato_8,  Plato_14</t>
  </si>
  <si>
    <t>Plato_18,  Plato_8,  Plato_17,  Plato_16</t>
  </si>
  <si>
    <t>Plato_20,  Plato_17,  Plato_8</t>
  </si>
  <si>
    <t>Plato_10,  Plato_2</t>
  </si>
  <si>
    <t>Plato_7,  Plato_9</t>
  </si>
  <si>
    <t>Plato_15,  Plato_8</t>
  </si>
  <si>
    <t>Plato_12,  Plato_17,  Plato_19,  Plato_7</t>
  </si>
  <si>
    <t>Plato_1,  Plato_16,  Plato_9,  Plato_13</t>
  </si>
  <si>
    <t>Plato_4,  Plato_13,  Plato_6,  Plato_20</t>
  </si>
  <si>
    <t>Plato_5,  Plato_18,  Plato_15</t>
  </si>
  <si>
    <t>Plato_15,  Plato_8,  Plato_20,  Plato_17</t>
  </si>
  <si>
    <t>Plato_13,  Plato_5,  Plato_18</t>
  </si>
  <si>
    <t>Plato_16,  Plato_5,  Plato_14</t>
  </si>
  <si>
    <t>Plato_15,  Plato_13</t>
  </si>
  <si>
    <t>Plato_5,  Plato_9,  Plato_7,  Plato_4</t>
  </si>
  <si>
    <t>Plato_2,  Plato_6,  Plato_10</t>
  </si>
  <si>
    <t>Plato_13,  Plato_17,  Plato_8,  Plato_15</t>
  </si>
  <si>
    <t>Plato_8,  Plato_4,  Plato_16</t>
  </si>
  <si>
    <t>Plato_18,  Plato_4,  Plato_6</t>
  </si>
  <si>
    <t>Plato_13,  Plato_20,  Plato_17,  Plato_14</t>
  </si>
  <si>
    <t>Plato_1,  Plato_16,  Plato_14,  Plato_13</t>
  </si>
  <si>
    <t>Plato_12,  Plato_8,  Plato_7,  Plato_1</t>
  </si>
  <si>
    <t>Plato_13,  Plato_14,  Plato_7,  Plato_2</t>
  </si>
  <si>
    <t>Plato_2,  Plato_16</t>
  </si>
  <si>
    <t>Plato_13,  Plato_12,  Plato_10</t>
  </si>
  <si>
    <t>Plato_7,  Plato_16</t>
  </si>
  <si>
    <t>Plato_18,  Plato_13,  Plato_15,  Plato_3</t>
  </si>
  <si>
    <t>Plato_9,  Plato_14</t>
  </si>
  <si>
    <t>Plato_20,  Plato_16</t>
  </si>
  <si>
    <t>Plato_16,  Plato_5,  Plato_8</t>
  </si>
  <si>
    <t>Plato_18,  Plato_14</t>
  </si>
  <si>
    <t>Plato_8,  Plato_17,  Plato_15,  Plato_5</t>
  </si>
  <si>
    <t>Plato_2,  Plato_12,  Plato_8</t>
  </si>
  <si>
    <t>Plato_5,  Plato_2,  Plato_8,  Plato_18</t>
  </si>
  <si>
    <t>Plato_12,  Plato_15,  Plato_4,  Plato_7</t>
  </si>
  <si>
    <t>Plato_1,  Plato_3,  Plato_6,  Plato_5</t>
  </si>
  <si>
    <t>Plato_10,  Plato_4,  Plato_3</t>
  </si>
  <si>
    <t>Plato_5,  Plato_16,  Plato_9,  Plato_10</t>
  </si>
  <si>
    <t>Plato_13,  Plato_2,  Plato_10,  Plato_15</t>
  </si>
  <si>
    <t>Plato_3,  Plato_7,  Plato_4</t>
  </si>
  <si>
    <t>Plato_2,  Plato_7,  Plato_19,  Plato_11</t>
  </si>
  <si>
    <t>Plato_16,  Plato_5,  Plato_1,  Plato_9</t>
  </si>
  <si>
    <t>Plato_6,  Plato_8,  Plato_20</t>
  </si>
  <si>
    <t>Plato_10,  Plato_9,  Plato_3</t>
  </si>
  <si>
    <t>Plato_11,  Plato_7</t>
  </si>
  <si>
    <t>Plato_17,  Plato_14,  Plato_16,  Plato_10</t>
  </si>
  <si>
    <t>Plato_17,  Plato_19,  Plato_16,  Plato_14</t>
  </si>
  <si>
    <t>Plato_13,  Plato_8,  Plato_5,  Plato_3</t>
  </si>
  <si>
    <t>Plato_18,  Plato_15</t>
  </si>
  <si>
    <t>Plato_2,  Plato_12</t>
  </si>
  <si>
    <t>Plato_11,  Plato_12</t>
  </si>
  <si>
    <t>Plato_10,  Plato_11</t>
  </si>
  <si>
    <t>Plato_4,  Plato_12,  Plato_6</t>
  </si>
  <si>
    <t>Plato_17,  Plato_19,  Plato_9,  Plato_11</t>
  </si>
  <si>
    <t>Plato_5,  Plato_10,  Plato_13</t>
  </si>
  <si>
    <t>Plato_12,  Plato_8,  Plato_13,  Plato_5</t>
  </si>
  <si>
    <t>Plato_3,  Plato_13</t>
  </si>
  <si>
    <t>Plato_6,  Plato_17</t>
  </si>
  <si>
    <t>Plato_16,  Plato_11</t>
  </si>
  <si>
    <t>Plato_11,  Plato_19</t>
  </si>
  <si>
    <t>Plato_20,  Plato_16,  Plato_17</t>
  </si>
  <si>
    <t>Plato_1,  Plato_12,  Plato_5</t>
  </si>
  <si>
    <t>Plato_5,  Plato_4,  Plato_15,  Plato_7</t>
  </si>
  <si>
    <t>Plato_13,  Plato_3,  Plato_20</t>
  </si>
  <si>
    <t>Plato_10,  Plato_20,  Plato_3</t>
  </si>
  <si>
    <t>Plato_3,  Plato_8,  Plato_1</t>
  </si>
  <si>
    <t>Plato_1,  Plato_7,  Plato_18</t>
  </si>
  <si>
    <t>Plato_13,  Plato_20,  Plato_16,  Plato_7</t>
  </si>
  <si>
    <t>Plato_3,  Plato_19</t>
  </si>
  <si>
    <t>Plato_20,  Plato_4,  Plato_6</t>
  </si>
  <si>
    <t>Plato_6,  Plato_18,  Plato_19</t>
  </si>
  <si>
    <t>Plato_9,  Plato_20,  Plato_12,  Plato_6</t>
  </si>
  <si>
    <t>Plato_1,  Plato_17</t>
  </si>
  <si>
    <t>Plato_18,  Plato_11</t>
  </si>
  <si>
    <t>Plato_18,  Plato_3,  Plato_1,  Plato_15</t>
  </si>
  <si>
    <t>Plato_17,  Plato_4</t>
  </si>
  <si>
    <t>Plato_10,  Plato_19</t>
  </si>
  <si>
    <t>Plato_16,  Plato_15</t>
  </si>
  <si>
    <t>Plato_5,  Plato_6</t>
  </si>
  <si>
    <t>Plato_11,  Plato_16,  Plato_1,  Plato_19</t>
  </si>
  <si>
    <t>Plato_1,  Plato_8,  Plato_14,  Plato_12</t>
  </si>
  <si>
    <t>Plato_20,  Plato_14,  Plato_1,  Plato_17</t>
  </si>
  <si>
    <t>Plato_3,  Plato_13,  Plato_16</t>
  </si>
  <si>
    <t>Plato_2,  Plato_7</t>
  </si>
  <si>
    <t>Plato_10,  Plato_5</t>
  </si>
  <si>
    <t>Plato_10,  Plato_13,  Plato_2</t>
  </si>
  <si>
    <t>Plato_11,  Plato_10</t>
  </si>
  <si>
    <t>Plato_14,  Plato_12</t>
  </si>
  <si>
    <t>Plato_18,  Plato_1,  Plato_19</t>
  </si>
  <si>
    <t>Plato_14,  Plato_15,  Plato_10,  Plato_16</t>
  </si>
  <si>
    <t>Plato_14,  Plato_7</t>
  </si>
  <si>
    <t>Plato_3,  Plato_12,  Plato_16</t>
  </si>
  <si>
    <t>Plato_12,  Plato_11</t>
  </si>
  <si>
    <t>Plato_4,  Plato_19</t>
  </si>
  <si>
    <t>Plato_8,  Plato_14,  Plato_18</t>
  </si>
  <si>
    <t>Plato_17,  Plato_5,  Plato_13</t>
  </si>
  <si>
    <t>Plato_6,  Plato_12,  Plato_19,  Plato_1</t>
  </si>
  <si>
    <t>Plato_20,  Plato_18</t>
  </si>
  <si>
    <t>Plato_16,  Plato_18,  Plato_11,  Plato_5</t>
  </si>
  <si>
    <t>Plato_16,  Plato_10,  Plato_1,  Plato_7</t>
  </si>
  <si>
    <t>Plato_8,  Plato_9</t>
  </si>
  <si>
    <t>Plato_10,  Plato_6,  Plato_5</t>
  </si>
  <si>
    <t>Plato_1,  Plato_14</t>
  </si>
  <si>
    <t>Plato_5,  Plato_2,  Plato_16</t>
  </si>
  <si>
    <t>Plato_11,  Plato_5</t>
  </si>
  <si>
    <t>Plato_12,  Plato_3,  Plato_16</t>
  </si>
  <si>
    <t>Plato_8,  Plato_15</t>
  </si>
  <si>
    <t>Plato_7,  Plato_4</t>
  </si>
  <si>
    <t>Plato_8,  Plato_5</t>
  </si>
  <si>
    <t>Plato_5,  Plato_8</t>
  </si>
  <si>
    <t>Plato_18,  Plato_9,  Plato_17,  Plato_16</t>
  </si>
  <si>
    <t>Plato_7,  Plato_18</t>
  </si>
  <si>
    <t>Plato_7,  Plato_18,  Plato_15,  Plato_20</t>
  </si>
  <si>
    <t>Plato_18,  Plato_14,  Plato_7,  Plato_13</t>
  </si>
  <si>
    <t>Plato_2,  Plato_9</t>
  </si>
  <si>
    <t>Plato_4,  Plato_18</t>
  </si>
  <si>
    <t>Plato_8,  Plato_6</t>
  </si>
  <si>
    <t>Plato_7,  Plato_19</t>
  </si>
  <si>
    <t>Plato_19,  Plato_3,  Plato_18,  Plato_7</t>
  </si>
  <si>
    <t>Plato_18,  Plato_17,  Plato_5</t>
  </si>
  <si>
    <t>Plato_4,  Plato_14,  Plato_17</t>
  </si>
  <si>
    <t>Plato_10,  Plato_15,  Plato_18</t>
  </si>
  <si>
    <t>Plato_9,  Plato_2</t>
  </si>
  <si>
    <t>Plato_11,  Plato_13,  Plato_7</t>
  </si>
  <si>
    <t>Plato_20,  Plato_6,  Plato_16,  Plato_11</t>
  </si>
  <si>
    <t>Plato_11,  Plato_18,  Plato_12,  Plato_17</t>
  </si>
  <si>
    <t>Plato_2,  Plato_20</t>
  </si>
  <si>
    <t>Plato_10,  Plato_2,  Plato_1</t>
  </si>
  <si>
    <t>Plato_6,  Plato_5</t>
  </si>
  <si>
    <t>Plato_20,  Plato_13,  Plato_16</t>
  </si>
  <si>
    <t>Plato_5,  Plato_4,  Plato_11</t>
  </si>
  <si>
    <t>Plato_20,  Plato_1</t>
  </si>
  <si>
    <t>Plato_18,  Plato_19</t>
  </si>
  <si>
    <t>Plato_14,  Plato_18</t>
  </si>
  <si>
    <t>Plato_10,  Plato_12,  Plato_3,  Plato_15</t>
  </si>
  <si>
    <t>Plato_12,  Plato_14,  Plato_3</t>
  </si>
  <si>
    <t>Plato_7,  Plato_12,  Plato_5</t>
  </si>
  <si>
    <t>Plato_6,  Plato_20,  Plato_5</t>
  </si>
  <si>
    <t>Plato_9,  Plato_18,  Plato_17,  Plato_2</t>
  </si>
  <si>
    <t>Plato_1,  Plato_9,  Plato_18</t>
  </si>
  <si>
    <t>Plato_14,  Plato_8,  Plato_17</t>
  </si>
  <si>
    <t>Plato_3,  Plato_20,  Plato_4</t>
  </si>
  <si>
    <t>Plato_18,  Plato_19,  Plato_14,  Plato_16</t>
  </si>
  <si>
    <t>Plato_4,  Plato_16,  Plato_1</t>
  </si>
  <si>
    <t>Plato_13,  Plato_20,  Plato_4,  Plato_9</t>
  </si>
  <si>
    <t>Plato_13,  Plato_10,  Plato_15</t>
  </si>
  <si>
    <t>Plato_7,  Plato_9,  Plato_8</t>
  </si>
  <si>
    <t>Plato_20,  Plato_9,  Plato_7,  Plato_13</t>
  </si>
  <si>
    <t>Plato_4,  Plato_9,  Plato_14,  Plato_2</t>
  </si>
  <si>
    <t>Plato_2,  Plato_14,  Plato_11,  Plato_16</t>
  </si>
  <si>
    <t>Plato_2,  Plato_6,  Plato_9,  Plato_4</t>
  </si>
  <si>
    <t>Plato_4,  Plato_8</t>
  </si>
  <si>
    <t>Plato_12,  Plato_11,  Plato_9,  Plato_14</t>
  </si>
  <si>
    <t>Plato_18,  Plato_10,  Plato_6</t>
  </si>
  <si>
    <t>Plato_16,  Plato_6,  Plato_15</t>
  </si>
  <si>
    <t>Plato_11,  Plato_17</t>
  </si>
  <si>
    <t>Plato_15,  Plato_16</t>
  </si>
  <si>
    <t>Plato_17,  Plato_11,  Plato_8</t>
  </si>
  <si>
    <t>Plato_18,  Plato_17</t>
  </si>
  <si>
    <t>Plato_1,  Plato_8,  Plato_18</t>
  </si>
  <si>
    <t>Plato_2,  Plato_7,  Plato_3</t>
  </si>
  <si>
    <t>Plato_2,  Plato_3,  Plato_4,  Plato_13</t>
  </si>
  <si>
    <t>Plato_20,  Plato_13,  Plato_3</t>
  </si>
  <si>
    <t>Plato_2,  Plato_1,  Plato_5,  Plato_12</t>
  </si>
  <si>
    <t>Plato_14,  Plato_20</t>
  </si>
  <si>
    <t>Plato_15,  Plato_13,  Plato_1</t>
  </si>
  <si>
    <t>Plato_15,  Plato_1,  Plato_11</t>
  </si>
  <si>
    <t>Plato_4,  Plato_1</t>
  </si>
  <si>
    <t>Plato_4,  Plato_14</t>
  </si>
  <si>
    <t>Plato_20,  Plato_9,  Plato_7,  Plato_17</t>
  </si>
  <si>
    <t>Plato_19,  Plato_20,  Plato_3</t>
  </si>
  <si>
    <t>Plato_15,  Plato_4,  Plato_11,  Plato_8</t>
  </si>
  <si>
    <t>Plato_16,  Plato_11,  Plato_18,  Plato_13</t>
  </si>
  <si>
    <t>Plato_18,  Plato_13</t>
  </si>
  <si>
    <t>Plato_2,  Plato_5</t>
  </si>
  <si>
    <t>Plato_13,  Plato_18</t>
  </si>
  <si>
    <t>Plato_10,  Plato_19,  Plato_4,  Plato_13</t>
  </si>
  <si>
    <t>Plato_11,  Plato_17,  Plato_19</t>
  </si>
  <si>
    <t>Plato_4,  Plato_5</t>
  </si>
  <si>
    <t>Plato_12,  Plato_4,  Plato_7,  Plato_20</t>
  </si>
  <si>
    <t>Plato_13,  Plato_17,  Plato_16</t>
  </si>
  <si>
    <t>Plato_15,  Plato_8,  Plato_4,  Plato_1</t>
  </si>
  <si>
    <t>Plato_10,  Plato_1</t>
  </si>
  <si>
    <t>Plato_14,  Plato_18,  Plato_13,  Plato_15</t>
  </si>
  <si>
    <t>Plato_18,  Plato_3</t>
  </si>
  <si>
    <t>Plato_5,  Plato_1</t>
  </si>
  <si>
    <t>Plato_20,  Plato_17,  Plato_11,  Plato_19</t>
  </si>
  <si>
    <t>Plato_11,  Plato_5,  Plato_3</t>
  </si>
  <si>
    <t>Plato_13,  Plato_2</t>
  </si>
  <si>
    <t>Plato_14,  Plato_7,  Plato_15,  Plato_1</t>
  </si>
  <si>
    <t>Plato_16,  Plato_4,  Plato_20,  Plato_7</t>
  </si>
  <si>
    <t>Plato_10,  Plato_15,  Plato_17</t>
  </si>
  <si>
    <t>Plato_18,  Plato_17,  Plato_8</t>
  </si>
  <si>
    <t>Plato_20,  Plato_16,  Plato_14,  Plato_8</t>
  </si>
  <si>
    <t>Plato_8,  Plato_5,  Plato_2,  Plato_20</t>
  </si>
  <si>
    <t>Plato_3,  Plato_20,  Plato_8,  Plato_2</t>
  </si>
  <si>
    <t>Plato_1,  Plato_6,  Plato_10</t>
  </si>
  <si>
    <t>Plato_10,  Plato_4</t>
  </si>
  <si>
    <t>Plato_13,  Plato_19</t>
  </si>
  <si>
    <t>Plato_6,  Plato_19,  Plato_16,  Plato_3</t>
  </si>
  <si>
    <t>Plato_12,  Plato_14,  Plato_4,  Plato_8</t>
  </si>
  <si>
    <t>Plato_17,  Plato_14,  Plato_1,  Plato_15</t>
  </si>
  <si>
    <t>Plato_15,  Plato_17,  Plato_4,  Plato_19</t>
  </si>
  <si>
    <t>Plato_6,  Plato_10</t>
  </si>
  <si>
    <t>Plato_17,  Plato_16</t>
  </si>
  <si>
    <t>Plato_5,  Plato_8,  Plato_1,  Plato_15</t>
  </si>
  <si>
    <t>Plato_19,  Plato_7,  Plato_13</t>
  </si>
  <si>
    <t>Plato_4,  Plato_20,  Plato_13</t>
  </si>
  <si>
    <t>Plato_2,  Plato_7,  Plato_9</t>
  </si>
  <si>
    <t>Plato_7,  Plato_20</t>
  </si>
  <si>
    <t>Plato_18,  Plato_3,  Plato_4</t>
  </si>
  <si>
    <t>Plato_17,  Plato_20</t>
  </si>
  <si>
    <t>Plato_15,  Plato_11</t>
  </si>
  <si>
    <t>Plato_2,  Plato_7,  Plato_5,  Plato_4</t>
  </si>
  <si>
    <t>Plato_5,  Plato_20,  Plato_1,  Plato_8</t>
  </si>
  <si>
    <t>Plato_7,  Plato_12,  Plato_13</t>
  </si>
  <si>
    <t>Plato_11,  Plato_18,  Plato_1</t>
  </si>
  <si>
    <t>Plato_10,  Plato_17,  Plato_12</t>
  </si>
  <si>
    <t>Plato_10,  Plato_13,  Plato_11</t>
  </si>
  <si>
    <t>Plato_9,  Plato_1,  Plato_14</t>
  </si>
  <si>
    <t>Plato_13,  Plato_10,  Plato_9</t>
  </si>
  <si>
    <t>Plato_11,  Plato_6</t>
  </si>
  <si>
    <t>Plato_4,  Plato_17</t>
  </si>
  <si>
    <t>Plato_9,  Plato_16,  Plato_1,  Plato_3</t>
  </si>
  <si>
    <t>Plato_13,  Plato_9,  Plato_15,  Plato_8</t>
  </si>
  <si>
    <t>Plato_20,  Plato_13,  Plato_11</t>
  </si>
  <si>
    <t>Plato_17,  Plato_19</t>
  </si>
  <si>
    <t>Plato_16,  Plato_2,  Plato_8</t>
  </si>
  <si>
    <t>Plato_14,  Plato_3,  Plato_12,  Plato_19</t>
  </si>
  <si>
    <t>Plato_20,  Plato_14,  Plato_8</t>
  </si>
  <si>
    <t>Plato_15,  Plato_6</t>
  </si>
  <si>
    <t>Plato_12,  Plato_2,  Plato_20</t>
  </si>
  <si>
    <t>Plato_14,  Plato_17,  Plato_1,  Plato_16</t>
  </si>
  <si>
    <t>Plato_7,  Plato_1,  Plato_19</t>
  </si>
  <si>
    <t>Plato_4,  Plato_9,  Plato_3</t>
  </si>
  <si>
    <t>Plato_4,  Plato_12,  Plato_5</t>
  </si>
  <si>
    <t>Plato_1,  Plato_6</t>
  </si>
  <si>
    <t>Plato_10,  Plato_7,  Plato_1</t>
  </si>
  <si>
    <t>Plato_17,  Plato_6,  Plato_15</t>
  </si>
  <si>
    <t>Plato_14,  Plato_8,  Plato_19</t>
  </si>
  <si>
    <t>Plato_8,  Plato_1,  Plato_15</t>
  </si>
  <si>
    <t>Plato_15,  Plato_13,  Plato_12</t>
  </si>
  <si>
    <t>Plato_20,  Plato_8,  Plato_2,  Plato_1</t>
  </si>
  <si>
    <t>Plato_12,  Plato_4,  Plato_17,  Plato_13</t>
  </si>
  <si>
    <t>Plato_1,  Plato_3,  Plato_19</t>
  </si>
  <si>
    <t>Plato_17,  Plato_14,  Plato_16,  Plato_13</t>
  </si>
  <si>
    <t>Plato_3,  Plato_8,  Plato_18</t>
  </si>
  <si>
    <t>Plato_9,  Plato_12,  Plato_8,  Plato_7</t>
  </si>
  <si>
    <t>Plato_13,  Plato_10,  Plato_16,  Plato_1</t>
  </si>
  <si>
    <t>Plato_4,  Plato_3,  Plato_11</t>
  </si>
  <si>
    <t>Plato_11,  Plato_13</t>
  </si>
  <si>
    <t>Plato_5,  Plato_3,  Plato_20,  Plato_17</t>
  </si>
  <si>
    <t>Plato_19,  Plato_17,  Plato_10,  Plato_9</t>
  </si>
  <si>
    <t>Plato_17,  Plato_3</t>
  </si>
  <si>
    <t>Plato_14,  Plato_1,  Plato_13</t>
  </si>
  <si>
    <t>Plato_20,  Plato_17,  Plato_16,  Plato_11</t>
  </si>
  <si>
    <t>Plato_8,  Plato_2,  Plato_4,  Plato_3</t>
  </si>
  <si>
    <t>Plato_19,  Plato_13</t>
  </si>
  <si>
    <t>Plato_3,  Plato_4,  Plato_20,  Plato_13</t>
  </si>
  <si>
    <t>Plato_14,  Plato_11,  Plato_2,  Plato_6</t>
  </si>
  <si>
    <t>Plato_6,  Plato_10,  Plato_14,  Plato_13</t>
  </si>
  <si>
    <t>Plato_11,  Plato_4</t>
  </si>
  <si>
    <t>Plato_4,  Plato_13,  Plato_6,  Plato_16</t>
  </si>
  <si>
    <t>Plato_15,  Plato_13,  Plato_2,  Plato_19</t>
  </si>
  <si>
    <t>Plato_13,  Plato_8,  Plato_11,  Plato_1</t>
  </si>
  <si>
    <t>Plato_3,  Plato_12,  Plato_4,  Plato_14</t>
  </si>
  <si>
    <t>Plato_11,  Plato_9,  Plato_15,  Plato_10</t>
  </si>
  <si>
    <t>Plato_18,  Plato_2,  Plato_11</t>
  </si>
  <si>
    <t>Plato_2,  Plato_6,  Plato_1,  Plato_4</t>
  </si>
  <si>
    <t>Plato_13,  Plato_1,  Plato_17</t>
  </si>
  <si>
    <t>Plato_5,  Plato_2,  Plato_6</t>
  </si>
  <si>
    <t>Plato_20,  Plato_12,  Plato_9</t>
  </si>
  <si>
    <t>Plato_11,  Plato_9,  Plato_7</t>
  </si>
  <si>
    <t>Plato_9,  Plato_19,  Plato_7,  Plato_6</t>
  </si>
  <si>
    <t>Plato_13,  Plato_5</t>
  </si>
  <si>
    <t>Plato_16,  Plato_8</t>
  </si>
  <si>
    <t>Plato_18,  Plato_5</t>
  </si>
  <si>
    <t>Plato_5,  Plato_19,  Plato_14</t>
  </si>
  <si>
    <t>Plato_4,  Plato_6,  Plato_15</t>
  </si>
  <si>
    <t>Plato_20,  Plato_10,  Plato_19</t>
  </si>
  <si>
    <t>Plato_19,  Plato_7,  Plato_6</t>
  </si>
  <si>
    <t>Plato_15,  Plato_7,  Plato_12</t>
  </si>
  <si>
    <t>Plato_14,  Plato_15</t>
  </si>
  <si>
    <t>Plato_5,  Plato_16,  Plato_17</t>
  </si>
  <si>
    <t>Plato_10,  Plato_16,  Plato_4</t>
  </si>
  <si>
    <t>Plato_16,  Plato_15,  Plato_19,  Plato_14</t>
  </si>
  <si>
    <t>Plato_7,  Plato_9,  Plato_11,  Plato_16</t>
  </si>
  <si>
    <t>Plato_17,  Plato_2,  Plato_10,  Plato_12</t>
  </si>
  <si>
    <t>Plato_10,  Plato_4,  Plato_14</t>
  </si>
  <si>
    <t>Plato_8,  Plato_7,  Plato_1,  Plato_6</t>
  </si>
  <si>
    <t>Plato_15,  Plato_10</t>
  </si>
  <si>
    <t>Plato_9,  Plato_1,  Plato_5</t>
  </si>
  <si>
    <t>Plato_15,  Plato_14,  Plato_7,  Plato_19</t>
  </si>
  <si>
    <t>Plato_7,  Plato_6,  Plato_16</t>
  </si>
  <si>
    <t>Plato_13,  Plato_1,  Plato_12,  Plato_9</t>
  </si>
  <si>
    <t>Plato_17,  Plato_12</t>
  </si>
  <si>
    <t>Plato_11,  Plato_6,  Plato_1,  Plato_9</t>
  </si>
  <si>
    <t>Plato_7,  Plato_16,  Plato_14</t>
  </si>
  <si>
    <t>Plato_13,  Plato_10</t>
  </si>
  <si>
    <t>Plato_6,  Plato_18,  Plato_7</t>
  </si>
  <si>
    <t>Plato_10,  Plato_16,  Plato_13,  Plato_19</t>
  </si>
  <si>
    <t>Plato_2,  Plato_12,  Plato_3,  Plato_14</t>
  </si>
  <si>
    <t>Plato_9,  Plato_7,  Plato_13</t>
  </si>
  <si>
    <t>Grand Total</t>
  </si>
  <si>
    <t>No cobrado</t>
  </si>
  <si>
    <t>Hora de salida2</t>
  </si>
  <si>
    <t>Hora de llegada2</t>
  </si>
  <si>
    <t>Cobrado</t>
  </si>
  <si>
    <t>(All)</t>
  </si>
  <si>
    <t>Column Labels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</si>
  <si>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</si>
  <si>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</si>
  <si>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</si>
  <si>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</si>
  <si>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</si>
  <si>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</si>
  <si>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</si>
  <si>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</si>
  <si>
    <t>% del total</t>
  </si>
  <si>
    <t>Valor</t>
  </si>
  <si>
    <t>Variable</t>
  </si>
  <si>
    <t>Número Total de Órdenes</t>
  </si>
  <si>
    <t>Nº Medio Comensales</t>
  </si>
  <si>
    <t>Ticket Medio</t>
  </si>
  <si>
    <t>Facturación Total</t>
  </si>
  <si>
    <t>Coste Total</t>
  </si>
  <si>
    <t>Costo total</t>
  </si>
  <si>
    <t>Margen (%)</t>
  </si>
  <si>
    <t>Ingresos</t>
  </si>
  <si>
    <t>País</t>
  </si>
  <si>
    <t>Tipo de servicio</t>
  </si>
  <si>
    <t>Estado de cobro</t>
  </si>
  <si>
    <t>Método de pago</t>
  </si>
  <si>
    <t>Mesero</t>
  </si>
  <si>
    <t>Número de órdenes</t>
  </si>
  <si>
    <t>Propinas totales</t>
  </si>
  <si>
    <t>Tabla para map chart</t>
  </si>
  <si>
    <t>Nº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</si>
</sst>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400]h:mm:ss\ AM/PM"/>
    <numFmt numFmtId="165" formatCode="#.##0\ &quot;€&quot;"/>
    <numFmt numFmtId="194" formatCode="#.##\ &quot;€&quot;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2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45" fontId="0" fillId="0" borderId="0" xfId="0" applyNumberFormat="1"/>
    <xf numFmtId="10" fontId="0" fillId="0" borderId="0" xfId="0" applyNumberFormat="1"/>
    <xf numFmtId="21" fontId="0" fillId="0" borderId="0" xfId="0" applyNumberFormat="1"/>
    <xf numFmtId="0" fontId="2" fillId="0" borderId="0" xfId="0" applyFont="1"/>
    <xf numFmtId="21" fontId="2" fillId="0" borderId="0" xfId="0" applyNumberFormat="1" applyFont="1"/>
    <xf numFmtId="44" fontId="2" fillId="0" borderId="0" xfId="1" applyFont="1"/>
    <xf numFmtId="44" fontId="0" fillId="0" borderId="0" xfId="1" applyFont="1"/>
    <xf numFmtId="14" fontId="0" fillId="0" borderId="0" xfId="0" applyNumberForma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0" pivotButton="1" applyNumberFormat="1"/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0" fontId="3" fillId="2" borderId="0" xfId="0" applyNumberFormat="1" applyFont="1" applyFill="1"/>
    <xf numFmtId="10" fontId="4" fillId="3" borderId="0" xfId="0" applyNumberFormat="1" applyFont="1" applyFill="1"/>
    <xf numFmtId="1" fontId="0" fillId="0" borderId="0" xfId="0" applyNumberFormat="1"/>
    <xf numFmtId="9" fontId="0" fillId="0" borderId="0" xfId="2" applyFont="1"/>
    <xf numFmtId="194" fontId="0" fillId="0" borderId="0" xfId="0" applyNumberFormat="1"/>
    <xf numFmtId="194" fontId="3" fillId="2" borderId="0" xfId="0" applyNumberFormat="1" applyFont="1" applyFill="1"/>
    <xf numFmtId="194" fontId="4" fillId="3" borderId="0" xfId="0" applyNumberFormat="1" applyFont="1" applyFill="1"/>
    <xf numFmtId="194" fontId="0" fillId="0" borderId="0" xfId="1" applyNumberFormat="1" applyFont="1"/>
    <xf numFmtId="0" fontId="5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4" formatCode="#.##\ &quot;€&quot;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4" formatCode="#.##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34" formatCode="_-* #,##0.00\ &quot;€&quot;_-;\-* #,##0.00\ &quot;€&quot;_-;_-* &quot;-&quot;??\ &quot;€&quot;_-;_-@_-"/>
    </dxf>
    <dxf>
      <numFmt numFmtId="194" formatCode="#.##\ &quot;€&quot;"/>
    </dxf>
    <dxf>
      <numFmt numFmtId="14" formatCode="0.00%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5" formatCode="#.###\ &quot;€&quot;"/>
    </dxf>
    <dxf>
      <numFmt numFmtId="194" formatCode="#.##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95" formatCode="#.###\ &quot;€&quot;"/>
    </dxf>
    <dxf>
      <numFmt numFmtId="194" formatCode="#.##\ &quot;€&quot;"/>
    </dxf>
    <dxf>
      <numFmt numFmtId="34" formatCode="_-* #,##0.00\ &quot;€&quot;_-;\-* #,##0.00\ &quot;€&quot;_-;_-* &quot;-&quot;??\ &quot;€&quot;_-;_-@_-"/>
    </dxf>
    <dxf>
      <numFmt numFmtId="194" formatCode="#.##\ &quot;€&quot;"/>
    </dxf>
    <dxf>
      <numFmt numFmtId="14" formatCode="0.00%"/>
    </dxf>
    <dxf>
      <numFmt numFmtId="194" formatCode="#.##\ &quot;€&quot;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4" formatCode="#.##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94" formatCode="#.##\ &quot;€&quot;"/>
    </dxf>
    <dxf>
      <numFmt numFmtId="194" formatCode="#.##\ &quot;€&quot;"/>
    </dxf>
    <dxf>
      <numFmt numFmtId="194" formatCode="#.##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165" formatCode="#.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#.##0\ &quot;€&quot;"/>
    </dxf>
    <dxf>
      <numFmt numFmtId="28" formatCode="mm:ss"/>
    </dxf>
    <dxf>
      <numFmt numFmtId="165" formatCode="#.##0\ &quot;€&quot;"/>
    </dxf>
    <dxf>
      <numFmt numFmtId="165" formatCode="#.##0\ &quot;€&quot;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F400]h:mm:ss\ AM/PM"/>
    </dxf>
    <dxf>
      <numFmt numFmtId="26" formatCode="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Facturación por tipo de servicio</a:t>
            </a:r>
          </a:p>
        </c:rich>
      </c:tx>
      <c:layout>
        <c:manualLayout>
          <c:xMode val="edge"/>
          <c:yMode val="edge"/>
          <c:x val="0.20903170037877003"/>
          <c:y val="0.18118796552142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86480222085753"/>
          <c:y val="0.35881055904742104"/>
          <c:w val="0.57567638458877457"/>
          <c:h val="0.44973814694733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Tablas!$B$8:$B$11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Tablas!$C$8:$C$11</c:f>
              <c:numCache>
                <c:formatCode>#.##\ "€"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0-40F4-8400-BA56C04F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7270607"/>
        <c:axId val="287271087"/>
      </c:barChart>
      <c:catAx>
        <c:axId val="2872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71087"/>
        <c:crosses val="autoZero"/>
        <c:auto val="1"/>
        <c:lblAlgn val="ctr"/>
        <c:lblOffset val="100"/>
        <c:noMultiLvlLbl val="0"/>
      </c:catAx>
      <c:valAx>
        <c:axId val="2872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2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98554700850859"/>
          <c:y val="0.58015268863814295"/>
          <c:w val="0.15401445299149139"/>
          <c:h val="8.2506933355744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Proporción en 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Tablas!$G$7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4F-481E-BC34-E7C9D3B2DE6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4F-481E-BC34-E7C9D3B2DE6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4F-481E-BC34-E7C9D3B2D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Tablas!$F$8:$F$11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Tablas!$G$8:$G$11</c:f>
              <c:numCache>
                <c:formatCode>General</c:formatCode>
                <c:ptCount val="3"/>
                <c:pt idx="0">
                  <c:v>9</c:v>
                </c:pt>
                <c:pt idx="1">
                  <c:v>64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F-481E-BC34-E7C9D3B2DE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Ingresos pr día de semana y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Tablas!$C$15:$C$16</c:f>
              <c:strCache>
                <c:ptCount val="1"/>
                <c:pt idx="0">
                  <c:v>Almuerzo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Tablas!$C$17:$C$24</c:f>
              <c:numCache>
                <c:formatCode>#.##\ "€"</c:formatCode>
                <c:ptCount val="7"/>
                <c:pt idx="0">
                  <c:v>5842.4800000000032</c:v>
                </c:pt>
                <c:pt idx="1">
                  <c:v>4351.0900000000011</c:v>
                </c:pt>
                <c:pt idx="2">
                  <c:v>8899.3099999999977</c:v>
                </c:pt>
                <c:pt idx="3">
                  <c:v>16772.13</c:v>
                </c:pt>
                <c:pt idx="4">
                  <c:v>12134.319999999998</c:v>
                </c:pt>
                <c:pt idx="5">
                  <c:v>12933.349999999999</c:v>
                </c:pt>
                <c:pt idx="6">
                  <c:v>15811.879999999992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936-B9AB-BDB8C043C426}"/>
            </c:ext>
          </c:extLst>
        </c:ser>
        <c:ser>
          <c:idx val="1"/>
          <c:order val="1"/>
          <c:tx>
            <c:strRef>
              <c:f>Tablas!$D$15:$D$16</c:f>
              <c:strCache>
                <c:ptCount val="1"/>
                <c:pt idx="0">
                  <c:v>Cena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Tablas!$D$17:$D$24</c:f>
              <c:numCache>
                <c:formatCode>#.##\ "€"</c:formatCode>
                <c:ptCount val="7"/>
                <c:pt idx="0">
                  <c:v>1497.87</c:v>
                </c:pt>
                <c:pt idx="1">
                  <c:v>2003.5999999999997</c:v>
                </c:pt>
                <c:pt idx="2">
                  <c:v>2872.7799999999997</c:v>
                </c:pt>
                <c:pt idx="3">
                  <c:v>6940.49</c:v>
                </c:pt>
                <c:pt idx="4">
                  <c:v>4468.0300000000007</c:v>
                </c:pt>
                <c:pt idx="5">
                  <c:v>4527.0599999999995</c:v>
                </c:pt>
                <c:pt idx="6">
                  <c:v>5063.0899999999992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0-4936-B9AB-BDB8C043C426}"/>
            </c:ext>
          </c:extLst>
        </c:ser>
        <c:ser>
          <c:idx val="2"/>
          <c:order val="2"/>
          <c:tx>
            <c:strRef>
              <c:f>Tablas!$E$15:$E$16</c:f>
              <c:strCache>
                <c:ptCount val="1"/>
                <c:pt idx="0">
                  <c:v>Desayuno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Tablas!$B$17:$B$24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Tablas!$E$17:$E$24</c:f>
              <c:numCache>
                <c:formatCode>#.##\ "€"</c:formatCode>
                <c:ptCount val="7"/>
                <c:pt idx="0">
                  <c:v>2714.4900000000007</c:v>
                </c:pt>
                <c:pt idx="1">
                  <c:v>3028.34</c:v>
                </c:pt>
                <c:pt idx="2">
                  <c:v>1503.59</c:v>
                </c:pt>
                <c:pt idx="3">
                  <c:v>6271.2399999999989</c:v>
                </c:pt>
                <c:pt idx="4">
                  <c:v>3718.2999999999993</c:v>
                </c:pt>
                <c:pt idx="5">
                  <c:v>3681.0099999999993</c:v>
                </c:pt>
                <c:pt idx="6">
                  <c:v>4119.7899999999991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0-4936-B9AB-BDB8C043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14256"/>
        <c:axId val="512828656"/>
      </c:lineChart>
      <c:catAx>
        <c:axId val="5128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828656"/>
        <c:crosses val="autoZero"/>
        <c:auto val="1"/>
        <c:lblAlgn val="ctr"/>
        <c:lblOffset val="100"/>
        <c:noMultiLvlLbl val="0"/>
      </c:catAx>
      <c:valAx>
        <c:axId val="5128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2814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Propinas por mesero y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Tablas!$G$31:$G$32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Tablas!$G$33:$G$38</c:f>
              <c:numCache>
                <c:formatCode>#.##\ "€"</c:formatCode>
                <c:ptCount val="5"/>
                <c:pt idx="0">
                  <c:v>2774.1699999999992</c:v>
                </c:pt>
                <c:pt idx="1">
                  <c:v>3511.8799999999997</c:v>
                </c:pt>
                <c:pt idx="2">
                  <c:v>2960.0099999999993</c:v>
                </c:pt>
                <c:pt idx="3">
                  <c:v>2770.86</c:v>
                </c:pt>
                <c:pt idx="4">
                  <c:v>1946.6399999999999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FB9-825A-A28B6D7194EC}"/>
            </c:ext>
          </c:extLst>
        </c:ser>
        <c:ser>
          <c:idx val="1"/>
          <c:order val="1"/>
          <c:tx>
            <c:strRef>
              <c:f>Tablas!$H$31:$H$32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Tablas!$H$33:$H$38</c:f>
              <c:numCache>
                <c:formatCode>#.##\ "€"</c:formatCode>
                <c:ptCount val="5"/>
                <c:pt idx="0">
                  <c:v>673.2399999999999</c:v>
                </c:pt>
                <c:pt idx="1">
                  <c:v>1071.7299999999998</c:v>
                </c:pt>
                <c:pt idx="2">
                  <c:v>676.02</c:v>
                </c:pt>
                <c:pt idx="3">
                  <c:v>1129.45</c:v>
                </c:pt>
                <c:pt idx="4">
                  <c:v>1130.48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1-4FB9-825A-A28B6D7194EC}"/>
            </c:ext>
          </c:extLst>
        </c:ser>
        <c:ser>
          <c:idx val="2"/>
          <c:order val="2"/>
          <c:tx>
            <c:strRef>
              <c:f>Tablas!$I$31:$I$32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Tablas!$F$33:$F$38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Tablas!$I$33:$I$38</c:f>
              <c:numCache>
                <c:formatCode>#.##\ "€"</c:formatCode>
                <c:ptCount val="5"/>
                <c:pt idx="0">
                  <c:v>774.23000000000013</c:v>
                </c:pt>
                <c:pt idx="1">
                  <c:v>1109.1899999999998</c:v>
                </c:pt>
                <c:pt idx="2">
                  <c:v>954.1099999999999</c:v>
                </c:pt>
                <c:pt idx="3">
                  <c:v>599.78000000000009</c:v>
                </c:pt>
                <c:pt idx="4">
                  <c:v>745.45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1-4FB9-825A-A28B6D71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31040"/>
        <c:axId val="542931536"/>
      </c:barChart>
      <c:catAx>
        <c:axId val="5429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31536"/>
        <c:crosses val="autoZero"/>
        <c:auto val="1"/>
        <c:lblAlgn val="ctr"/>
        <c:lblOffset val="100"/>
        <c:noMultiLvlLbl val="0"/>
      </c:catAx>
      <c:valAx>
        <c:axId val="5429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Tablas!$C$31</c:f>
              <c:strCache>
                <c:ptCount val="1"/>
                <c:pt idx="0">
                  <c:v>Ingresos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EE-4616-8A46-8F34EBE4B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EE-4616-8A46-8F34EBE4B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Tablas!$B$32:$B$33</c:f>
              <c:strCache>
                <c:ptCount val="2"/>
                <c:pt idx="0">
                  <c:v>Cobrado</c:v>
                </c:pt>
                <c:pt idx="1">
                  <c:v>No cobrado</c:v>
                </c:pt>
              </c:strCache>
            </c:strRef>
          </c:cat>
          <c:val>
            <c:numRef>
              <c:f>Tablas!$C$32:$C$33</c:f>
              <c:numCache>
                <c:formatCode>#.##\ "€"</c:formatCode>
                <c:ptCount val="2"/>
                <c:pt idx="0">
                  <c:v>106512.81999999998</c:v>
                </c:pt>
                <c:pt idx="1">
                  <c:v>22641.420000000002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EE-4616-8A46-8F34EBE4B8E1}"/>
            </c:ext>
          </c:extLst>
        </c:ser>
        <c:ser>
          <c:idx val="1"/>
          <c:order val="1"/>
          <c:tx>
            <c:strRef>
              <c:f>Tablas!$D$31</c:f>
              <c:strCache>
                <c:ptCount val="1"/>
                <c:pt idx="0">
                  <c:v>% del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0EE-4616-8A46-8F34EBE4B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0EE-4616-8A46-8F34EBE4B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Tablas!$B$32:$B$33</c:f>
              <c:strCache>
                <c:ptCount val="2"/>
                <c:pt idx="0">
                  <c:v>Cobrado</c:v>
                </c:pt>
                <c:pt idx="1">
                  <c:v>No cobrado</c:v>
                </c:pt>
              </c:strCache>
            </c:strRef>
          </c:cat>
          <c:val>
            <c:numRef>
              <c:f>Tablas!$D$32:$D$33</c:f>
              <c:numCache>
                <c:formatCode>0.00%</c:formatCode>
                <c:ptCount val="2"/>
                <c:pt idx="0">
                  <c:v>0.82469472159799007</c:v>
                </c:pt>
                <c:pt idx="1">
                  <c:v>0.17530527840200993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EE-4616-8A46-8F34EBE4B8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[tarea-excel.xlsx]Tablas!PivotTable7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0" normalizeH="0" baseline="0">
                <a:solidFill>
                  <a:srgbClr val="0E2841"/>
                </a:solidFill>
                <a:latin typeface="+mn-lt"/>
                <a:ea typeface="+mn-ea"/>
                <a:cs typeface="+mn-cs"/>
              </a:rPr>
              <a:t>Número de órdenes por mesero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0" normalizeH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Tablas!$M$31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Tablas!$L$32:$L$37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Tablas!$M$32:$M$37</c:f>
              <c:numCache>
                <c:formatCode>General</c:formatCode>
                <c:ptCount val="5"/>
                <c:pt idx="0">
                  <c:v>138</c:v>
                </c:pt>
                <c:pt idx="1">
                  <c:v>192</c:v>
                </c:pt>
                <c:pt idx="2">
                  <c:v>158</c:v>
                </c:pt>
                <c:pt idx="3">
                  <c:v>149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7-4F13-B329-22F64C6CAC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2933520"/>
        <c:axId val="542928064"/>
      </c:barChart>
      <c:catAx>
        <c:axId val="5429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928064"/>
        <c:crosses val="autoZero"/>
        <c:auto val="1"/>
        <c:lblAlgn val="ctr"/>
        <c:lblOffset val="100"/>
        <c:noMultiLvlLbl val="0"/>
      </c:catAx>
      <c:valAx>
        <c:axId val="54292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2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  <cx:nf>_xlchart.v5.1</cx:nf>
      </cx:strDim>
      <cx:numDim type="colorVal">
        <cx:f>_xlchart.v5.5</cx:f>
        <cx:nf>_xlchart.v5.4</cx:nf>
      </cx:numDim>
    </cx:data>
  </cx:chartData>
  <cx:chart>
    <cx:title pos="t" align="ctr" overlay="0">
      <cx:tx>
        <cx:txData>
          <cx:v>Ingresos por País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defRPr>
          </a:pPr>
          <a:r>
            <a:rPr lang="en-GB" sz="1600" b="1" i="0" u="none" strike="noStrike" kern="1200" spc="0" baseline="0">
              <a:solidFill>
                <a:srgbClr val="0E2841"/>
              </a:solidFill>
              <a:latin typeface="+mn-lt"/>
              <a:ea typeface="+mn-ea"/>
              <a:cs typeface="+mn-cs"/>
            </a:rPr>
            <a:t>Ingresos por País</a:t>
          </a:r>
        </a:p>
      </cx:txPr>
    </cx:title>
    <cx:plotArea>
      <cx:plotAreaRegion>
        <cx:series layoutId="regionMap" uniqueId="{85E67FCB-7A33-40F3-AA0C-02978B1B886C}">
          <cx:tx>
            <cx:txData>
              <cx:f>_xlchart.v5.4</cx:f>
              <cx:v>Ingresos</cx:v>
            </cx:txData>
          </cx:tx>
          <cx:dataId val="0"/>
          <cx:layoutPr>
            <cx:geography cultureLanguage="en-GB" cultureRegion="ES" attribution="Powered by Bing">
              <cx:geoCache provider="{E9337A44-BEBE-4D9F-B70C-5C5E7DAFC167}">
                <cx:binary>7HrJjuU4luWvBGLd8qBEikOhsoCipDfZPPi4EczNzClqICmJEiX9VW97Wz/W19wjIiMsvTKjgAAy
ge63MXdR1KMOL+8959z374/Lvz22zw/DD0vXmvHfHpe//Fh57/7tp5/Gx+q5exjfdPpxsKP94t88
2u4n++WLfnz+6Wl4CNqonxIUk58eq4fBPy8//se/w9PUsz23jw9eW3MzPQ/r7fM4tX78O2PfHfrh
0U7Gv0xX8KS//Pifg3o2XpuHH394+evX+9U9/+XH39314w8/vX7W33zvDy0szU9PMDfC5I0QlAge
I/H1w378obVG/TJOYZyyhKcxRV8/+Jcvv3zo4AF/aE1fV/Tw9DQ8j+MPP//93dTfvcLvRvRos28o
ZPZlwf95+/UNf/o9yv/x768uwDu/uvKbjXgN0D8aer0Pxege/ut//4m7QNAbLFAcI5R8Azn5/Sbg
N2lKMKUvd3z9xL/fhDv3oM0vl74XFN/fgJ+nvQL/56uvgS/u/vnAZ7a13Wf9ZyL/5iXsYyogrH8b
9ix5IxDnMSb8G+L0F3i/hf0fWcn3Qf/rzFe4/3XgNfTZ1T8femlbPf+ZyEcxe4NSyqlIf8484vdb
8JJ5RJwkFA7Dt3T3Dfo/sJLvI//rxFfA/3r9Ne7yXwH34WHU7S8IfO9s/w8Tfgy55usHvUoyKX7z
LfuwnzP9a9yHh+3vr+S/gf3nea9R//ny34B++88P9qzS7fOfiDmO3zAaY8wS9q3Ivgp1Fr/BMWcs
xq/TzD9ayPch/3n9rxD/+eprwLPzfz7gxeP08GSHPxFyQBQLRikjv88qTLyBQkqFSH4uta9K6R9Y
yfcx/3XiK9R/vf4a9yL75+N+/TA8qOlh/ROBTzDEMk0FjtmvXOW3lTXlb17KLUn5q1j/I2v5PvR/
nfkK+78OvAb/+uO/APjPw3/9nz8RefoGiqmggpNvwKPXoZ++QQB7msDufP3A+G8L6/XzMP1y5XuF
5r8B/+us18B/vfg3oBf/fNDfDtOfHPA4ecNZmqY4fsUhU/oG+HycYkS+4c1/QfcbkfkDS/k+5L9O
fIX6r9dfA//2XyDa3z2b5216bv9E8s7fIARlE1TRz1X1tXalb17GYGN+Hn+1AX9oSd/fgt9MfbUJ
vxl5vQ3v/gXiX/5DFvf/+eTfODdfY+D7ps53h14bBv9Qn//PMP//doH/Q7D/o4L2P0M9+n+kvv73
vtmvRmL+4B+Krw7kb6yzvz/6y4a9mvr3jMxv3OT49JcfE6CKv9qaL0/4HW/5Vb//fsLzw+jB4EzZ
G5ImUADiGMowSjCwnvD8dYiKN5TElDGeUkKggIPiNXbwFUyDIcoFFqkAzkRiFMMSRjt9HUug4gue
UEFTjBP0Mu+X17u27aqs+RWLn///g5m6a6uNH+FlcALf477d+PJ2lCRpnCKMCXghmMG/QZO4x4db
MJfh/vh/8TAPScAMFfM0LKoo6WY7mtXJMM0XYNUm4T5KmhWdWBsiLFFl6ZYPNibr53T15LNSrmSf
fOxrVYwiinwGEmitZUuJwlPm1q1JpbeRufVWVHqHnGumSvpapEou27JU0m6ria/6lnuRbYsLm0wH
nPbnCFnCXdZhVoV7E7v0ItShN4dyHlKLi7lJt4Vkm+/7sfBzvzbvWtv3zZH0duh2ZGDhS+ic/1Sr
IWE77k0r9cpoYUJT56XQlwvCy/0wdSYrK8sKXduraCJj0XRTgFv1OzpN9jEKSZqP82BzptbPSHN8
ti3RSSFVZhWbkax8U8vNNL102hnpupjstzo6A/7gzpomHTOmGr+LqSuP6yzO0jFtr3BjFM0rhjOG
yc24bjpvBtfneg2qmFs/X24NbiUinOaWVTdlF6jk9XCZTkt19NU63E2zowWfFT8iMLKyeE39Dqf+
2XTxksc9u1I0HY79HJ0ct1/iaL3BabNlqVXRblj023aap32Y1bZja21v4jb5LOqaZINoSU5K1791
nR6KJulMUaPmc6T4J7NYLCEu7Z6i7RHTKrpCeHJFoutekmFb8obPtUysnu8aMX1Y4RDcOgevOvBo
kq1R5dsmWZtPGiLgoB11RTTSJfMDD1msuraXnIVpudfxUqGnsPXNu2RGupZ9YBO9641ej1R0JT6N
8+zxUzm3nEFA2ijKRtylIbmsNSZi53Tq/b6OKDp3yUZ4IVrVV6dq4uwuWryJWy/XaG7rPCa9jkOO
55iv0wX3pKLXbPWC24KPsUn5F4eUX9dzxaZRJNcVUVFQSgaPYn0ah9SZnGxs7vd92uGqIGqbbhVy
dj3jFsVDrqIhvgsuTR7YxngW+W05THXV38SciJs5jMNBJynL4oVuq5x9WWVUe/oBwhZnWzRxaTFN
g/So84eqGfqLoazdF6ywl0YZ22dUIHoKRq2Xk2rYOBbWlW00vht1uYaM1U2ZNbNJMqWCvowXfK2Y
xXlPcZd5Hs1aio5WJG/KGqKYh8nNZx3kC35K4nZ1bD/20bIdxpW5jKglOgtxiw5c+EWSMsUZiaK1
EFXiZKXLfjwfXa+Gw+iGGuWjWcrBStus4rOo+vLQprObslCV3kuiVHmYykjJtR/fVoNNP0XBVpJ3
c2WlC1HYrZOrroml655FUVyIKBY7yw3akX7wMgjlMl5yKpOOtLKy+sPm0kiW3vTHOKRRPtT9Jptq
KKUwurnR9badRtJx0khFcM2vRp3os6F05ujUAAc2HRbJ0RB2XJHhg+3W6Mz6gPNgPb/gW6gflNJG
NguEvVo3AAMrIUn6cstWGRkCafe8CXw/jnGlZDMwfcaHme+RHfieJ9F4bBOKsnpKNzlqJ86bTfBL
awjOrajRARFdn4UqRGecYPJWp8hno6pGOY5DW6xbfRyrpb9DcE7k169s/NrfkbXkEomvqxLv1AAZ
S4ZZaJrDdsD3aj98+LqDdnToYJcN5zx5eUJEw/OwDOaQdtVDYyN9tgQSnQZbhaOqzHLPV4AEcm95
5T0es5iNbVYNTh/N7P1uJBTerw9hF5AV+3RqNsmcwEc96E6GZU2uejaHgrcQPdqlVeYW+pGXa/3w
9futoNX7wGi7b0a4A/VKXH7F0Cq73KOl80c+kGq5UG1avUdw9J7UmPILgyv8tNQe3Ywtqx9G1pp8
HLb6oZnw8MGYcvu8dHOXd0xNieTzCqlvGenHJo6Wo1eRuGfjMt8Nm4neaVf1sm2ElnXME9m3hp+H
mDZZl/DwRYdIXTQjZ2ci3kQWD0Y4/h6nqYjY0ZX1gpoXjGmSwFHfbDuf8EJdXWVNimJlJUnipGpk
6yZ/IigeB+lY2hwjY5v7Uaf4tLB12ftAr0qL7nzf3K7UHBaDt9zyUFRp2CfteDRs2iXTepgw/uw4
txmqFcm5Gs0JsR6C3/GrgHsIdB5fc7W9n7WwGW76IXOUNLuti8f9FvkoJ/MEwbRu604PfpBCjc2O
TKkrSstxti4blzzSqlBaINnxipyN2I57VJkpo7PGGTUslkyl6jBQCPEx0C7O1tE/sD5OsmUaZlmG
9R1mQgP+9r5Jyk/TUD6mvbB5bKK7eAj9JdQSkU1hNYc4TrqingJEN4NUPG2VKOaNtwfhG/p2semS
J9U2flgr7wo2s+hs0HO0H21VFWaIlz0dq2Ms+hUSN+FfFjTutpUdUDzLbm0DlCy93Y6+nM6iYdmP
Jc7nQHHu1ri5SpqIXbh0qXIevMpGpvnZ2hqUNY0vuo4K6Vz1tjSqllEoVxn68dT7+n3vt72jySJp
O9O953iTfdw8aqJXCY68yVqbDF884kRGZES5GMtZDjpmso3XwzZFfTGlrCuQWEzOqMgiEvhOEXsk
65zka03bc9W6tJehW3JrAi9MW0EaTFl0mtG2SDRMRziv9T5aVlpMsTt68ZKrbZV5tZqHetULFEWP
bwKheK/CXGZp2YvrLvX9bTzSkGHWotzwlt/ZgSV7ZVZ8aLpysTJq9ZKrbtT5iGK25S0j5jDTWNyU
Ch+BDfI61yIkx6YlIUDwVfpyG7v2SrRxt4NcPVcyXiN0M/ByeD+shPZymPV05JqJHAgpr6WyUEbo
mvgTE+WTnvl6WSZxuEDGt5ltSJxz57objXqbbX2vjjEU6aLshrKFkkd9XpIJ7wfWQLySuboskel3
A6qH+841ZIDUZm0+0X77ZISJ9mxKh3xJhzHbNhWO89zR04rreaeXPjrTHW+OqRnjM0xrdgiQr56W
yToIyTq6qu0wQ5iq5jwWw7aDvBgfZ0rWStIlLJmrItHlG4EkU4EDveaJX5MeyiFLNll7t+ZKR2GR
Ca3Eud6YypljE3BF6y6stkNeN027s2sSSbOg4c4E3WQrBsZI+aoy17D105xEXtZtolWmBqZuQR2E
nKXzVpglVM91atMimKne933VUlnhFIJijQfpO5dKBEw9L7ewXruQiBtXji8UetmNtIkugw3lIzy4
uRbBt4XvIf/PyG9v52Xd05J4SXVUH7cgTjisJKfNuj6rpKNP3DG0jyjLeqeaXDeYHHRdjjIty7Bf
4jpAQaRM55UtPfBjqEm8Lr+IrtMFbRmTUJM/+CaMF/Gg7Q1pjMiCse96PTSFq9ByMkNT3QugjDlL
Un2kNl0z7IGA+nWiRb3CgzgzX6Ci327JYGQJpUxCf/1yFtNtiUglQ1KvcIhCMh2GAapJKaruhqxc
S2A1kNX6hb1vhb+vgdqfVDo+MTE9opYC90ojnJvGkawNMRQzlWzUQ7o0w25O6s801CKfVP3A2g2q
39ZZGU/91QBnTDacELmmE1RaR6oMqMaYKU4TSRvUZqhEWzF7dtEZk5yDFun2ZtnqbEFt9Q4REmvp
RMvPFIZ8bJ3yQJWTTAD7llNlw24xkEcH0HZSRcbtNEoeeN3C+9XIPPiXiAASf1pdVcmosuJQEu1u
FsNCNsVtf9ZVjYFtSsp8aMV8mtCyZRqtd6vh9ED6HkkN/UQ5j6HNy5ZcmpQ+8HZ8WxuS7BBrtmL1
U5rFDY12Y19SJVHbwKHf3G3EgFNyxV829RlrzqTu6XStbFgK3/TPYYyA6PZDJwdnGjni2dwlFZtu
5sh4KxNNk9MWJS5Le15DsE3lu7F3kcuBYNFdALYkV7f1x0YPZC9YNWRLKx7nKWmyhk4mIwT2aRyS
8jhDqTu0OLpvLD7iiPenkgR08FjTq7npLyISb/uo6tQpFkTl0EcSkEUqIUcl6M5FQ5K107jtA8Ao
oWxjU4BIV0eVEghnYOC51xu6LSscvQ/e1HIul5vVTA/x5tq3JgySeOJuxwjX94okyX4mA/4Iumrc
LRw99UjQk8ABciHrr9ASXW3IXnbM7AMHpmVU5DLnanNsaLceY4sHCYH7uVn0OQJc35fQCJNA12Ef
4yDHVotTQ+dRDuUYZz5Va562Y1vMSdvsUw8dSSlaR84D8eY2EO53fVT32VrGnWySBu1msflD025l
QYwSZ3OpgJ5Fn5ippgsm5iXHXTQ/lzUf3mEddznvtNiRKKQHyF8KiqUr3+GUmMtWo7DfaFpehDiC
ElZylIeFtznWwHlKAJOioK4Dwybf1jG90rZqXEatHTNwMcJF6ptKmhinFylOuqzqJn9ZQ3LOqggv
clu7/lIna7cf3IKMjEHFZxXangwRW14v1XyzrG20X150KJAVKlfiUxDe/fSZVGQB+paseRvTdQTV
U5lsifznatbAlBjV2RqnyZ7qdDq3cLBD4+KP6Ra6LOV1fNJpTyD+V+A6nnxYQ6uyvl4auULOfm8i
NuxDX7L7dmToRs2enNfCgbmwhAiIudiyWa3qTJvmZu63SCpP8c4k7XuuK3rgxKW5mznLWt/PxzDz
UfKqD5A2qO53dF3Ka3g7XfSjvSRb1zg54ZDebTX5OFCyyYU21SQnR8S1MWYrtEjGz5Z2JDM1B9C7
uGxkioCJTJPpgZ/RSW5BtYfUR+jM0LrM+QQaCtiGuCG4ne9GnijQ7HWd5M7i9bayKi5ACzcHa9IK
+F89nYNE9YVlih3nKh7zaQjNvRWdvcVmhTJAIM9e9LjdDl3rhzNs0+ZyKvn8tC4N5PGuTw6sadVd
B50s2W7cFIsl0QeP6XKwYsKyHYy76qKm/4h64k5ssuSTNqjcVawLOw8iEiiTGGWdpGhXTSw+dJud
8j5p+3MxBlPJ3rH2vF3T+jxJwPhIZlfUbbnupyHdzklqnpGY4zMVqu28DEmQMZmWA24WDyxhYrLi
cJRErcYDMbEq0oh00pXq0S54LMq6/Dz347Rvh+5iAFk1bqO9Gthibhhd6ZeS8lZipaZzD0zuJhpK
vWd62rREs3KfjEnbc4BE56zlZM/WROQIVeMNA5J9PYGIOnBbojMHZkI2ASmKZdpPNI8oHALpSVpK
+NFHEsOCNsMg0EWco4qm+Vb1q5Zr3de3oRqXw6wN2wdw6TKRdmEvDIsyMfTRB+FKkqF0q3Lbl93d
FtolU5VyAEzVnxzQnN3owDsEfIMHPZMmEFx4SWXc9HNVdGsy7y2uq2LyZX/Z1FN5uYhmzICodrlZ
DPlkV1jUOKt6BP+ip4fE9d3tBnS5MFUcvaUeZEc1LD6fEtbszYv6R2pCu6iGKro26Ch65A+wruoo
FjCJwENoL8jcDntFvP7Swu+GHgxz8S40vj0w2437ue/Wj6ODpIKUGFoJCY080qTHmbMbf+CpbYra
memwpZ4f6GjsbgU75kOLprWoNVGV1JOPn8SEzDvP3djKWE/iNnYcXfVbjR6N8GWRznzIvGfkeQKb
KFfNqnJb80VOa212YgLnJSnbFIyRxb0Da6n8PJnaXpa195nxzJ4r5/tMBRMetZjeY0Way6B0f5j8
CIQlFYv9tC4LuU0WFCRZ6uUj185DaiD886y36sxFaD40UJC7bAkrvR3TqL6bxxKSq+1dFroXAW3W
6GSXeMvHvtIZcVBcbAVqWKrOICyJjflF03B95upJf8ZNaIeXcqKonJOuvvbDxvJ2xrWTdNQcSMHA
LjGNmvUsbEK7fUXxKHVHiyjxTU4cG7GMKw3FpI7nsykS/ZGU8GtHOAe9uDJLzW7BRWsuYteohzbp
nZZt1Gk5hG3I5orP77tYobxcoa4P4KXdE0XLM0GnKG/XKNklQoWT1dplE3453lEUPU/OdjJB+nrs
1XyddGw52bIDX6yxel/GPeS8ZrsQsVD7GXzE85o15U0E2wZkcxXXydLFYFxSnq1T6y5cicoT5Mzu
smpiXHRpv1zB8fCSrco/CSA4zqrPOBGfoxTdETBNzyNj3vu4vNN4A54zozlH6bLkDMKEV8lT101T
lmDxiU510bYlvC3u1BmYhu29j0kC7CbJUcPe0uB0xjmYgWhVuzj2WAaCcB7DaSjwmuQpEFQZuUpl
VZskUi31ztRq3af9DKnbBSCOqzvNVvm7IeIQNmNzMVcqgXTXbru5NiGr4IePpx4nc9769Z0y0wfb
iz6r0qkYzbyzoDJlXKL5Io7BGSzL7gAHfJM6jsoL532Sb2BenzFk2GGJWwfAB6BhmKtciYplSe3r
I/wMyh/WZVz367C2ORLNyQ6lvwD5Uyuo2eTzzOo6rxRUdD0lN9j24dCLaEdmrLNEY7V3w0aeKXLD
HW3GqNgaApYrBoG0rW2d4SGmh1AtXEa+bjJapUkBmkmAJT81F8EI8FQ73wbZpwbUYV1/mFDT5awi
6LqufXSh+yiuZb1NpODTIK4oA+tW6Pm+022cxyMrZbSGTvbex1mf4nbX07K6mT24AiiwKB/xeLEp
YOpjC7bsNA3qKEZqLwx4RDs2BNBHGMTzYAF7jtJsoHF0wl/fDMLhfjHrrTBAgfXcEAl8Ethc3w/y
RTElopqLPkUs0+lyKqdkyUdm3GWo7TGx9Xs3qovZRU9urqM80slcoJXpS6TGG7QiJWfm10yhkh02
kdIcKQ6sLuWfOR0HUCHmA1g3fTYjCtGV8Oq4YsUzV77w8S7Z2QV83W3qiogk+GZ2GAIgdGA1Y5SN
IBOyeov6rI3mSDYCWy6XwK8qONwZSZwu5rrpjrxj596PuzGxH8KKUrm2DORtz7OG6PdjrW0BsqCU
FNo+u55s4y5taA9diw3l0HS4ILW9X9Ia6tsAXqvB9NyIZpB4gE6AqapQ9JgtxdYtuqi529GWgGtX
uVHacklkMjT4nkXjx0mA/ZZgMN1VxBaomOistM2U1SsPeVfx8Yzw8HZchQbTyqJd59CHmmMFqaWZ
D3QS95YCleo9Xi6SSo9NBhpzL7DDJ5dOt4w66Hos7XzZguONQd1HrhB20bvUrDuRzJ/mStylJVgd
ta33kOmnvPFJCbnX8eO0NOgeaGG91+Jx4ykGX86AsYzEPfDD90ovVyAgrFTYVnd6Mk8r9GkuG/jt
225CzFyQKH5iJQMDyeVIbzIevNuLfjOHgKfqhPmyh4rZQk6DkGCxDvv1hd6L1uxa4p5m3x0rm7wt
+5LktkG3W0nsqVZdfT50oFhFXOeJMA+UV+BbdaBnYj1Dy6ok47HBKdCLEspHZLg53+r6BOpHnQJD
bp9E8WMbu3vV6IdZ6/ikXBQfmlC3h0600CECInqmvEr3GGjaOaLNUIFeDofRirlY6SauVpw84W5u
7xqULEcb9WuWVs7dYN7PkpvK5qqaqgxE+XCjtmTdGzN91AuUkfOgQq6re0jp4dh2wUncTus+6aBh
M1OrPrnFxflkDYQ4GusMeNfRh7qGt4nqfEznPTbdsQ3bx26Kz0c17Ta8LLJfplPbTFd2ggDUadns
4rb+uFpyA3gfF0yK1LyEZwNlbu1RAW7qfmz03TKW+VJDS6+fTHmtK7hpnrqzoR/XPBrdLXTQbvEy
7KakOrqU512SNBJqTRF3M6ywd/6MlD43U3U9ifhdpOCou+XYNLiC0empaZcmL6P489ihYwqnYYbQ
2IepvnCIH6OE38UUt9lMutMyqlOKm4IRLDfRJNdLbWMJfbNJCnAec/hl9qm1owCd2NN31WA+pLUH
+mvcx36JrtOmykg83pG+WrNxi48BOowVqMAC+rfuA9rqy6pcZNT5HEpUvrTuLaomDYJE7AzFlzh2
YxGva3KcRLleqtIerNdlNnBNCt11JXRcoYeVRDoPavm8EcxO0cCb0xyFCWhW+SF9YRZpBAyKtlNO
Jxukm9RYtOvysatQKJatvEhAjqQzQsXQl5Ab4By1gkFn1oorBY2BHe/ZSfFKnPVjrEG5YcPeg9GV
SpB7WprShyvO0Fm/AY+jICGLjnq9AwvBfSDD6q8XRupTVGt9IaLNgUPAanBJ6SBbTPfgn+hjNUZ0
55N2hpPLJveO9HX4THog7OMCfgoEuWkfNE1BhQOvJiXkfIfXqEDj4IoFqFzkmidKZ5J1WlXQaEFT
vohNzcC/oFfboRH6dGApVTNhBYadoUzUhREYqjdQE1LGORuHIp3AIVbgUuiZ3WmOmsPMlrkg4/RI
mgYcBWg+gRchp0kfYQczYIMWzPLJ5H2wAySNND0lobuNOzpDqyICcbW+I6U59azxckLomk5bUyTM
tVlX9u/aaroOc/IWWpyNpP+XvS9brhRX13yV/QJUI5CQuOkLprWW7eX0lM7hhnBOgEAIxMzT97cy
q7Kc7FO7ThHRER0nOqKiIjNtyyzQr3/4Bhrg+pZHZdSSzJzq1SxRy8Rnk7UEDbc9HEbp6adBj/xK
UPnQr95JpL6bDK2bhu5MlmCg673TrE2szKivzLhGXrVUwNnJh7EXXTi1jQwZhu4dtct7hifKeekF
qmAoXDN+WAB4BgKDVzf3u1BVaRnNIr0tVfbAawwjOj4Cuc/7ANnnOOaVHaRZmuiBfewE+TiMcxUa
YIXx2BQkMLJ/zvTw2bf7qE19QCQei0eaFdjH7l0+TE2iqw4QT2V/9spCHS1PqIBy4G68zDlKByce
xdpGQ1Vdm36MsmHyTprLD5YGyFBWDkrF/tZYk3ugeUuStWsfRErQSrOH3uPmTTbzOTLp7N0YTYco
7TG2HhWyMo5P90rUPORTpiNgy/lVPxY0WUmrj36Jsh2wOIbkKZpQ7mkVmkw8E192t3VTsnPeF9dd
3Q0xr7MjSec3kmIb2pdEk6LBMLKMle5iIJJFMJauwWQHyGzpyDeTzYtAd7YTSL7U4VQUZTIAiI9z
ikKhFE6OqFuKUyUwjLY9h0cW2oIgrcYbVtHHcR29eGbTfeuCCWJz+7nrpB2wrKH4n85Pxei8uDPG
E1qd+6xW8eLU1dnOaIUC1K9CQtGo8MVFd6MsXmM6i8auwLhXYp7pPo9uM1cgxmQNcb+uTpO2UdoC
lQ+8tdLjydUDL6/nefWWoGm7yj0DayUmJGwszakTFiE3bWNyq8EIogXCZDLLkgnr/MlEmI+bF9nk
Febvfbe+yzGCm+87jIiaoMCQcTrgixM79+g/dVwJb8nvkN9T88ZYevm2lrMwMSD0BnN4xbl9VIqZ
MinSesycYAYEokOVtdqOJDMWuQGrAwWht/D8Q9tMmXvbM8qbBwdgF6pp7PuyuJlZoYeH0aQ+CtfM
aWU0gHtUX9VZ7g+JDxgbQ3nmD17YuO1oH7RnG2DI5apL6zrDTHW5neYUHy5NNUZVzKVdH0kh0S0E
/jiSYg5MP830fd1Oq33lL2R1UdbMlPQx6h5PvClAisA+npTlBcQSSzQRWYwBUcK/A0tC3FJOPs0t
uxOG1QEdRy+svLo49GU3PQiXguMhm/bYpWkqsZ2G7KOSU3NnldZYBqbuVyd0bOTS0K6JOIHA8bCO
nD2prHyfGZ54Msdgm6Sho4YxyUr3Tkzqi5sOkQVmjQrkYug9AHF9lVmiESFOw2F9psUgxLfRGOfy
+0fv2q+7t1PTezhg8sTK0s85HchBVfzgS3NoRtTAprpZWEGiVJI+UFIXgDjyFeBKgWkidxKAEtWp
G/HFWvbriShdRab1Qefh/fzcruzYmFlfp72D5g1l7/WkljpQ/uxcK5bnEb/cpJrVLkba5mAsV5+6
2V8Ok9t8qi1xmzu+Qo/UXk0Najx0RzMOuLWdEZYsj60M56jnNCa0c0TI1HPyNu04zuPZ8c4VtWmE
qeQCioJMT9Zo6LtlHjJgm+u7pi+/aBQdUT+bg+zW9MibVoZZ79dhsTL5rm78L84i5GnQw63mpjzo
cXrK52K+HjH5um9bUcVs4iaRhf2x7us8LPIOWca1MGc2a5MlEg1aHeSj1C9coKH11zWhM/DvOe9O
aZ/PcQ1OGpqqFgBDu1wBjHOP3EcS9BeniSmZlkOVVR6qBP5+yCU65bqb7zOSeoHHVBZ6ji8xFk6z
AkwF/yy4eaC1aJ6475aBHFbv/kKZP05txiOAJu3ndKrKYCr8LPZbNgNz6cixG8HdMqZDLyGBwObG
yQIXnz5AnrWCwbT1CdGOeaoQ1wVIMl9aAAIY2q+xW0/T+kY4ix3Wpc+ClFlOMKXlh9JD/9kVSG3a
kY+lHOdQiVnEgFcf11mps1+mgGv9FtUgH3o/YkrOz5q6CsUMuE9XALKHBQwK3Psgt/XCAi789QW0
L+dT5VdM3/c+mkPowEaS1BWZwQJYtOyS3s7tKyZV82kdfcwDgxEf9IZWmJSGVkXflQUpgBzq5i0Y
a+waZMYhtFwAl8NqrtbLkRX0XVqeqWhqwFz1TQUaYNjamLk0ftNF06W4IZ21HlFzyGdZNjm4TPl0
5XTpfIUDDIW1SKsyNA32QVynZspDMxBUXV09NfYVcWxEn9sPs/iCpq/uwnFgfizmtL4xfhlp2k5X
c6bpg8W87koMyonm3PLufDUvCbAGedsvef2QN/Vnx2TOGUFch6WqrHtdqnuHi+ZkjEUfAXccHF59
ZUaKyDLyxhsZjsKV0vtmIMMYFSS1otXLZApuT77218LLPrqVfgtEcYiWYo2H1rZOMkWL7BTFw1wC
oKMLZlPIw0fRutbXugV3QPs87BZ9kE6tw7ldpxNOiIQx8IMEgiRWllwGbPKSRoSlBJnZK88Ztx9H
H5idXZEDEK0mcOh03dDeOTmu1YWp7TvhWEzJKkrc+2nqijtu0xHlfA2csc950C4qixiA/7dO0/Pb
zFO8Q2PY9aGWxg65cPoTycsl6HLHvF1l+ewKB8l7aL+gAeofQK0De0FPjzmO3RV8qnn+Cp3bEwZE
RTIARwEC/5ApOw9T43PU39MTSlAZKBvnRDuUU1IOzbvVVz7Gs9V0lXY2Hg3pgXVPXn3pLiYz2aDY
LLPfy5uMMRYAGOdv3dKj52piVQKCQnGYfSeW4PcsvlpjNMsBfjfmW0KumIMPno4VeLP9Dc/bmiYO
sT4NtvBizInEyZkL+1YMC0XUYYelBPyTyQhQztzMDjrJvKML1H8KvH7pQ7KW5HbV/ceStdN5KEl5
qGS3xNWQ0WuAjN2tO7c0GO36S439GDVDUV63BnTUQNXZVy8vwABq46mfE0z0bxYHkea3j9OoQVPL
cqT2drzhFo+IP+ZH5YKo4fYrQTFeF6F27QJb3elQ//igXHg6aQE0dGD0AFK/8gdyHAC1OUtfRaob
wtGA6dBJ8uhn/S1XzY1ywGddSz0mjcpAnKWGlVFF+RBnq9/cSGks0HJkHjAwkCJTt0BJs4lEXp7q
oC1EeuwMbY4DBm/4vCB0Ff7yrEivw4rnGOfjLpVdkYGuK1UwzPLB6qxnqy8X4FZ+E/hsToN+Wlak
enan1VheVzUDVgUkvEhVd22VU52A5HkEBDdHOUFJrjUGlW5pjyA1iA9VbktMUKzPLlke12Zwwh7j
97g04800SSuxRrbqYFnRHjJBv16Gz6dp5V+J7KkIiTf2cYlSIZjIup5q3KxzWg81OpDXarBfiNOf
dbMYNFa/W2b8/Ov/Pv/hw/Hd3eHPf7+Ybvz5tzfN1/qxN1+/9ueXZvudF3r7z2/90ybiwir/6Rmx
Ian/sO/4g+L9T77436O3EwHC91/z2x8HzNdgtvGHeuzCGf/+I38w3N3ffLgUABoVvmODmf4nwx1i
Sxv6KKgxUdv7DsSBPxnuEKcRmxJ8N2Mw/0Cx+pPgTn4T4LRfpMquzcDoIP+E3g6a+i/sduYBBMeA
wwEB34XRiOPgGl6z2zPHMZ4knghWtHEiABOY94lwwOZBr4bJViIwwX7jaTtFxT3M0zvl1fM1y4AE
Bh32f3qkkmTPeYmhE7iaXQ0uKa1KsK1nsJyUUpc/Ol4LhjTDnECOuWJBPlVWUqNrKEIQkuVHaaGm
ClBCgqwkeIeamHJlz1E6MXW94Ex+ofNQjwHzFzUE7sqB45aO0TxCLew4obsgwkNfprkDvszQvPEX
YetwaZARY6lRq9WDhfmcLjqQ1KQDSnyEpnEcQR5Ge4EZl6GfxDgCZJv0mpNkQLZpTlnHBwsn21K1
YQ/EuLynabH6ASZzi4qF6Co/cLX0p0C43oqxVJXzz5MQ+XNtocZJbNMrwOn5BS7O5vQbHYbsbcqm
7q1xNT6OLzL3HSSROQAsZyaYpGOmPADS78MRpGNUqmVav5G1MBgoga6qAtGrvApxgKcCZFw+vxhg
K+80pd7HoqjBGh5lPnuh5WPuGml0F0PUYMqqo9JdXRDgLXP218lBvGfpw+SA16OzAcVdLsvqSWGq
qSK7K4an2u5SE7mOK27bPMMZ6fbCf19U9nhf9U5rIj8b1aFpwO8+1srLEsAsDfB27QyYRFRgmGAw
aqEBKNsBU2gIOFoUR5YAi8Y14K50fkatYKaueRQEsBtAqrF+AXfC6W4Aj1helFUZFswmn37DITvm
UTvXAoxsfFYRS05XzBk6jD0xyrHQEKMQo3OysKy+dwkmZyMepoLSwmY6kOPUYkJRow0MhdsUX+1M
F+8rmWXysCyFakLUM9BlOFXe+0h6lRzQhNfaA514bDDRdqnVouSovTShnHUSFCoypFHd2SYLVszG
+DWY2WChzxmR+UtNBqu4gmvQ/A0s6tk6NRbPgFuItVb3ICw2VjJ6lX+/gJ+NIsl1MG6llnk/V30F
rg2tbMBDqUkf+3HQaRfR2Z6dt4ICkvjU+dqT14uzjo+kAQXiXU2ZCxit8LwMrbnVzMfWWOnjoMqs
Dwer/i6RqDjSTdVWYB95q+ISvL9atKHtFet0BDCU3Y5p208BpyQD57xDbjvURLryBnj/dCba4UM0
AXgH/pH1qoucQZMy9pts7e9S22q8COR90NWl3Y3WGlIPhN3A0zktw6KTAHv7Vq7toV4kGa7GjLn6
aFsaVLFS1RQAF2FZFo5lNt50urrweiYG/MUi2QC+Qwf2DR4R4KRgXNh4v6Tp8Ch9u8zjHJ8GeK+p
uqeumRkHk6/3v9STB6a49EvrpZrq8o1f2BjUaoVngZsp3RfK5fhxAvmrAD6YTbfcGRm4ZWk+PzWA
bBU41lrJAPgQWChNJkcrymfd4M9AYz8Yl6xt6AhQpVM95yjrGFsA1Fbpeyicsq8tofpbNXsgZzSS
rTR0vGbBFLjXk31ovQqIXgdiFoY8jTHXwk3LLxAg1bh7cp3eEEcOA3aSp7zblhYYLuh6JV7IrVV8
YnXlktDN0BiGdVdV8pQJd7hvfa9c0X4TZYcAHtoak1GM7gLdGwdyCt00T828VimKQve67FELROMI
llowM4dhDg+KAI37IsO8asl5d/JXvxriVjfqljm6MZ+qVoE5uGS5Q2M/Exxjb85TFbe05FdTORge
57keLbS24CjhCMSAYzXm4+RO+F5BTYsyCxSuIl7YdC49kG4C2WX2cR5Y1ga1SIHXDnPafCxFN368
oA825lBmHoMKRI1PKbiKQ2RLQP6Bnqq8jWcoIBQIf47bXGgcS3sQxiwYg2jZvnM6rb+OAKa+ANu3
32C8dzlzpPGWaKkcip0/d6jJhwxDz2AYiw5MpwWclKAkTVYHVdGRb2xiAFAGhZ0ILRQERr2/sI8F
iDGxAxpkxWsR+m0J2UQu1ZJMmHiiKR+X8QmsC3BLhs6jjw4WHI/2zOYe5A49fCoGzwHtXVn+p2Lq
IYbCoNqRoV+sELZYgLUhlPJUagVL0aJSH1OC0nr1ymdwIdkQuivIF1HDBT+nKs+qaDJqeHTQi/Ig
lTQbDtRN1Xsvxec7ddDPHUuy9DlYfGPBws6CAibo+ShBT/HG/MlaRvvd6FmIDgV+E8EMw8vFPZWD
DZxiaR4wVbRZnDKS0yAbPYYcp1WzhKu/lv7/LyHhAvejHvyPEsm7ov/8Upj6X6cOTJwv3a+l5MWI
4+W7IpI49DfOQYL4oZSEGPGnWJK49m+c2ZS7tuNQz/ZRZf4hloTnBxhO4J1TMPPERRL5s5a0HLhO
cB/aS/yQQ5j4R1pJXNkroSSDaIJ7jHHbo6hLUdeiZn1dSnp+3zbjUK+3bNZWDEIH+PcAFeu5KCH7
sOQPyxV0ABBz/95xvJZmXgSgm98nPM+Fc48vPGC6DgwEXv8+QwFuE4iqbi2JAYxl5d8chvqm8iOU
OB9tUukEnGqQ/9M7pd5bWesGpgUU+qrc/y8uw7l8rD/1ofjYLop7hzmQoRKfg6H862XoFQDYhAPn
tgHk2K6YCqV1gXGPmnNgaC+dqtODW+RToGnOQbBm37Jueqw5qhlUtey25t39AMzroNzpieuuCGb0
7g8OTY+9tHWSadVGrXEN+NAguvTZWJzWD8gpK2rdSV//54/jEuyiXz8PBbGWc/QdlHOK7uPXzwM9
BUr0uXXOF4wbJ6ABXStwPzMPuG6XUOcKlG1aXdHylPWJAYO4u0cDbO785oTCidMjs0Lvq75SOIzN
oWteOhGvTgwIey5DfN62RBVx1udF38giEZCB9EEHVj+H3CxicXYCzcHlIIQ/KD9AgdWCpVonzhcc
PqWVeIB1QfMImvqYvyMfqyVc+KHorshypg5G0icNPP+NXz97lkJx/rkmV553HPgJbAhWR+lRDyFE
VKyK/DHy7QNRIJ8cXJOoHLTPEFQuPkECkQCSwSEObmjuh0URNQ/DnckS9EnVffOWf3A/+DnyYcCh
BwhsUFBlorp3GD74MtIp2EiBdTMm3uETZqYYHfOAvNP31jv/IkBD3ZXMKkmteOk+zz0YyJHOz6jP
+8+FCdoUYHSkrqFF+NjaR+YHZQWePColMIUwpgicszzzE4v4I8giLkrVrx3Eu2UAPFZfZ5/w1Nhj
h08ljwtEByrgT27gHdIDPeQHaFDzc/FuzcAeO4IkLnXgv5mek/Ts3wzX6e3CA/akr/ukupnf+ySg
57qGVCYaQV36tKLPCZcrk7BT+lDRYJaQDYZzc+4gVJ4P7h34LmBa+5EHxvQb/0N1sG7AEvhUnwU7
qAbU4zBLgD4cpm/graT31Q3Iijf+KY8hghwDiDg+LieRzM9ZaMI09GJ8xhOYzmgPqhgK4lyhhgub
b/IbqgD5rV5Qbp5GEbIrE2SJvp6yAMG33skz1RFu6If6wMLi1PYRgNAhIWH5pTzp94s8+A/iBvXS
eYynk/8V5JRb/x4EO2sJq9v1BWFrYpBVwKRgJijuMJC9r6G8CH3gzDSA7kTSwJ1CKBQb9uNQ+122
//tx8kOA/nrO8Xrs8T90jgK/LwwzMF7461kKSDRf9L/+17+eXsqvXV6on240lyT68+d/ZEMC2zbB
XeL7yFzCBzz6RzL8/hWopjESx9GMEcqfudDlvzmgRTCfgIcL2biLlAFJwsU34PIlnONwlCS2w2D4
6f2TucomN+HspowKB5QxGwmb2WJziDq2v2qLVfo+U98kfQvFUmDKLuIYNsxVHWuThTpvQg78KQeb
FhP/H9XUX2dHZPVXx/i/X8HGtgDq4dIFtxeQU5OCOI6eowb7Fpq06bycAKZGor0vho9IXmHvkcC3
vnx/dP8XdvKTVvhvOwr874XE/4MDQ+ye/7TJn2Hv+/ml/leI4vB1pff9x37f2w5cMaBsR52H3csd
D5XWD1cMgq9cqisfbZmHqgO1yO9lHiXwREW69jmQEAzzLtXQ71v7+5dQHuH7UaIBrhD/ZGvTXyeG
qOyYTx2UBy7mhnCj5Jcy8JUfRt9YTjbNLraMnQdmuC/ofdq/pCCj8x5i9uNiH/j8aHsB/AvegDD4
4Bdv0BbHGM5FoFehsWgSF+Rp8J4DYZ7q9tltntnyNp/e2utt3t4NmM7hjG5rgOfQ1oWLuPf0ZwGw
Zr7h6QMjj/98p/4P24PkP86s/80W+nuTgh/5c2aN89PG3PpHM3E5Jn93ZeEXt2MBTw3fFRTl/uXY
/dlokN+Ap8Lfjthgo2Do/ecWtBgaDYatie35/XB12D/ag7+cbZaDypTid3ubU5W2mIfpNK/irBqA
oS2f0uH5VSz+nn5fNxXIDa9OzZ8rX/LU601dsczu6YCV4UgTyALMQiP+5kT+q6VxV14vXayQQrUz
eIWLz+9s17qrCBDyfZe9abmagTt1WqYlCNfuetbMmUPIArxo3+qbSE/JxcigEGVMxsTWLMxgdrJv
5UsP8uoM0dKW8yIwQlznerxaa5AXqnLxfwT2X+bAv7rjl39/tbqTmnWqua7iZjJgiFMJapxF3+27
9EvefbU4x4AMvMS5jDFi9Y5Z3b9Mdil23hdE1+vFV9EVtOV2FbsdBGjZelOY7Ljvujf1AG5v0/iU
lXGXdc5tx+rhswsOyhzuW34Tmryd2smr6gps82G+1nIg51RYt7sWp5voZJAQDWbBtefOZ8ioQy9j
+wKIboIz9TAq49Kp4gqUGK+BGI1aqtq5+CY6i7ErO6p5GRdN+yZ1xuzIoMhM9t2TTXDartBNR5oq
NstSfV6Nyk6ddPzTvtU3AUorWs56hDyWwS4mxIx137KbyEwFc5ZCYtmpw+zTEHAi6Er2BQ/dRGbt
Cq/lNXYJwCiwEQFQgiK+98o3kTmWpG+guYdemGddUAGBCycxtDtv9yY487pKYbiAk1b41cHvRBGC
U/J3LcFfHIffC7pXJ9aqFFSs3VrFPCsUhFQeJvkg0+67dHcTm54zDKBJYfVG3nTDk26udm2VSw3y
+iikDq0ho1mquHDGs0orCQSv+eEJ/08ThLsJTM9dczRoVMagtJ5AgFIvuWbux30XvgnM1hMdeOyu
jCVA5I/Gs0F79jtT74t7dxOZq7KLtqCejNOuSNZJ0+MCv57DvmvfxGellwHSQtwYp6p0lLIapHiv
5/tyhLsJUEmoDRsABVMF08C4DerP8cu+695EJ96R0kooKmXcwZ4uYAMFrXXcd2a5m9gErVZaVS7g
otFAejU3H3OYduxce5M1Scp4u7qtjEGRwGTJdEcF1lK066ZsqR39ReRmoB4BASi7Ui6D56As7/et
vYnOUeS1chguXGJZgJdvO6Xu9i29Cc56himSqLG04T0/9VC52Gbm+6Ln4l35+lQpqyWnpsPiKpcB
kD1Dd171JiznjnZGIZ/FIKGGgElN4HFJ9m0TZxOWHdg4i+3l2CatRcMut2ns+cvbffd7E5VVasFn
ZFAy9mQFY7aUAOf8AIajbvZVb98NNl/lH8513+RgVQCt70NhvcuNu/NpbkJz4RYwYxcra2u56iFk
CFS3Pu27LZvQhA2bHEa+5rFU0ydowG5S1rT7DkKyyZna5sM855DTjvBBe5D2/JayzPnxKoh/mtzI
JjTTui0K1x+KOCP5uYbe5QZ+I92+rEw2welklMArqMLIvhBwPKnrD2iI8n3b/OLq+jo406ZEJ9WD
oV/0ZR0LC2RYrcy+nP8d9nq1C2sLXuTgmeRxUwC7gaVCbu+rgMgmOi27kTJzaY4bDrW1aQgQEIvo
nY9zE569mTJrsLBX5uwFuaIM0gGYyK49/n2K/eqeVAK2noO6PM3KgZdn1j/D2kcc9y2+Cc5pLKDV
zLA476HcZgdH78zIW4RyYA5K2gWPcpJ9CI/gKRi88u/g5ctT+xPW/TkJsjexSTB8gpYI91sJ2DxJ
pWEK6lvTvr1yGZG93uJSggsOj4Y8dpZRBbD5kWEzF+O+8s3eRCcbR8jyoCuLtT3dVvCXgouOt2+v
AB/59cpBSBudXOUxXBMoBLE0Ltcu3Xcg2pvsSTMoWtrcy2OvdWQETBq8c9Xm+0Lo8uqN1zcdgoch
sxdcugC1bG3uvOb9ri1+YVa8XtgosfZZxvPYhfkbjAn8EWa1Quxc3fl1dTiCwYgZXoUQ6cpoMcdq
XXc+y01omiX1JxhNYo9bcJPJ3U/zgPHHvnuyyZsQ68Fc6pIhysmQKF9YDWKXOu9ZHG9K+fWWwKYV
UhPdYYMPwIChkIxGeIHvunIQO35dPO8qT+VWi8X7m2I5qHFXzmT+Jiq5AwRyXIc87vVy01TVeR3j
fbdjE5O2EesMk2FcMQx44DK6K1UyfxONNZ2GLu8M8rCYTx7pr900j/Zd8SYU/bavRZ6D2uyu3pWa
zu5S/A2B5b8+t0Gq//XpVYtrTzNMmeI2l/Ihd7u30DmUu04Q5m9CcVYGrtEzHqGGMNeIc9Omu4Ic
yPSvlw0KNO8NRbqhy1M2wPJp56bbhCGpwCg2HcKQUPIZUtRgXWGQt+shik0U9r6X9SDaoiRp0uGQ
lksbwqYv27n6JgxVVpWdPV82tbYMmEOg04jB2pVomNjEoqu4u+i2xuJZ3bxA9kZucrZC+bvvzmwC
svI9M0ofyw/wRwjGfD7AR9ndee2bsITJpS3Af89jBofzd2uqBy9x+QBF5r6L38RmZtulJbMGGb6S
9yUBx0Ysx31Lb4ITLgZ5NXaIH6XIMa+ghi8u/nz7Fnd+DSHdeiM30yU41YHT5c0CStK+lTfBuUiQ
qWHxg9OqFseyBoMdL0SQyb7FNxFaqlJ2notTdumdZkl4Bq/HgMth3rkZ+SZMja0W9Dv4BRB2rtdl
NXyRrUMfdl0930TpAOMJ15lsnFvkCb4jcKzahzoCNP71cQ5p5Uz0ciI6oN7lbtrByVjZ+/bKlrzA
W11Y84zFq0kf8+K8WsVh3w3ZRGcF4eiFxI+6R3R3FewRQFVc+L60eXlv4utCky8rcaDb4/Ho9+MN
vEXqmxZAxL4ygm+iExZiWangMJIU0mSRGWl9WqaW7Vx9E54lhCRIRb2XZGOjDr6B4D+F+/bO274J
Uc6bfiZ9gZMwnUY4lGZLnHty3nnt2xiFYmmZfOMlpd/BPDhbSTKjGd93oF/0f6+fqp1CBgDJqZeI
AUoLvO8FJuKL7Pddu7eJ0GYiTasz3Jl+KK2IU6bg3UrovtPL20Qp9F+WvRLpJXBzsWLXSb2TcUV5
tyuYLgSo13cGrwyoQUIRLEnnArFqC7jCZvAQ2rc6+3V1veTOPC3aS5Tv1fctbV14tPu/S2L/4fyN
eZtY9UxKbFiEeIndevaDB4+bEB7O3s47s4nVAq9F4jARhtPzIPAWorEX7xV0hfsS3pbLbtSaz+VQ
eUm9OPJolTlIvfD3u99337exqpTfOz32jC4dHdSwGzxPDrP2lS9bchAcmNwWrm94qnIQeDeK165n
u2fWvovfMoQgiKTWYmF54RCo0C1BIgUb731bkm2ClZMFmim87SeBqco9XNfVTTOKaV8/txVmiKJb
Yf2Jp4rRZAZRKSFQz45i331nm1hlNlF+neEUY3Run5iunW94ywzfeWM2sTp0Q6rqGSew78MDCs47
Y4B3ZlT7zki2iVUI9UcDj1lkj7y0blSlrZDA2XVf1r7wQl+fYrNc8qlgmZesfUpi0J1AesQrM/ed
wGyTV6XqW1c0KYPhWZ8n7YTGoKw8tq9/hMz8l2unYGNJQ5G1YR7qJN0I17jLS4F2PtVNXp09QfDO
oxyxauhymFcbxsSZO37adc5s6UIjHPlWpuGGr4aKQz7BqnAmrt73VLeUIa/E69QkV9jvbHSOKCAF
PC+Xct9TvQj/X+8Z3zFdncN4NIFYe7idextmOhmzHvbdmU2swhuLQBWO3KR7h0FZXn5y5tU67Vt8
E6ptRuAqU3F22e515E5wXWVUV/sKvQur//WNYRdHz3YYUaQyeufA9fTMvMnbt9u31CELrj8eGzsv
yTtoRKsGNjYN7Jp2Xvo2UklLLN92cbiTOrux4RN8tFcNZfa++74J1aXLBQzxsd2F17MQSm4KqRm8
tfatvgnVkQzO0DsWSxaRFl99qulBYwbb7lt+Sx/K7LIFpxiTDIxISdyObDlNZGz+Jmlf+M//BZqD
F7L9umvwtgQf73fAre+GyY+JLkUgXXs4crwYJ+A5g38+67rTMhi8uko5B1NK56lEib/zpNtSjSa0
C42lkXvTdZDv9cK7b3gdkNoXcu4mngc64eUPirBkqLvyyuQsA/WyEX9z0l3OnH+HwtiWagTDALfr
IOqBa4dVn3ob/jahtFUNR+ehraJyXAwcsqdsX/F5eRfo6wivWDmgy8LBmlPLgw+nA7V4g7e67NrH
W/LRyFL9f5g7r+W4rbbNXhG+AjZy1dQcIHUgmy0GSRRPUIrIOePqZ4H2zCe1bXHcR79dJVFS9waw
E/abnlWYpDYE8Ms6FP07zZ00ShWva/1iiVMBFBuU0XNMCWvk4zMko/q0U6/bQC5TkAAmUTiUIBC9
6IuBFSdZe9OyrosGwZH4td+VPpySKOWYIsNB+jbXnUEpXbk8XdUzf8lC0rNwVLZjSq8K4Qtpsvdt
n5jXHT4va4BHuWEmSxzg0n5ERl1KzfY7qi/iuhwqisZ+7ZvZNNpJX2i/Q5hXc6zVNHfhqEnzddvf
ZT7SjJRtiamLoQvr4KOF+Mrtpr65/33f/8MCpujilxVFHiJ4l21Wdqh1RxTajqtr2yj9FsisI87S
oWBHvC66bhFcpimNuOlTGBVmgNwCinbopN5VSFxeZ/mKi9M0mQnQT0K8VFHeNKgOovCLO0O7zhK4
TFKCUWbMcs25ayF2/r5MYGSRZKA9/n4gti3sb3ZScfGK1pkwizZzvujkabwhtNYHK2LkVyVY6eJi
AVu20mZzpGPfpbBendbu5c5XiRRcuTNf5ispRJ5zNI+MoCnE+mGwQu1Ha1vzdQN7mbCE8llcj4LW
SYBG01DUz4meL2+8w/6h5y8TlrJSncZRN2l8nOfHsdSUs9bB9LlqXC8zlgpRicyULMZVKD31z4CP
TKzI62yBy5QlmAhSLJVUd9v9VIUHGCHVY88qkK6b839JXKKSpZZFYQd6O9hOSLFPIC2led2ZWrlY
r2mjDSCbUPlDtli9K/JChjeUmc/X9fzFC1fLdATHYssOrI7iIWkw7fdRW0/XHUVej5M/JUZ1MuVf
yqCCqUCc/FAvlJ5H9TxeOeEv1msZVutgSYbNmTAjCUhXi69wPqrvV/XMZQLTQkq4jWQi/W5IywcS
o3qkfceoeLiu+YsTtWHGUGDNxQ6kTFBar685FFg7tJfrnFWXOUzADAuE+GuUxtu0dWTUxd6ZpDJd
F8i/zGIq1HBOx7YMg0VphZcY6A7YGgqt1/XNxfu2ko3U6MwqxF+ikyOF4x0gizpe2fq2xf00KatE
tyuNCsxAzXq8AoUs7es+t68c14vlGkHVQNAOiTO8ee1DnSJvOfTSdSV5unyxXIuceqUIsaQgrjnW
G7KGRHc5AKy5ruMv3q9JHNpQeMcwQBJc9iVVSj8XZdF/ua71i/Xaqt0SDQKF/2Qiac8YUxHoI/HD
a1qn6vvXYTVnu0K6qYMfYBfKe0NFC7tGg/jbda1fLNe1zlSZc70UhMUy+wN+NzBnknLVHq9dpjYV
JRLBnZ2HQYQYmSshwPXOVDP163X3fmHdLnOVzVuQLMjVXJyAoTVPcbHm7nWtXyzWVY6L3hgWxPia
cX4Wc5QdQ1Ner7LMtU2Q6efFisJcLVD6DYNyXUUw1ekdeq/XOZS0y1ynsJgUIIdTGJgo/vkK5ENn
XiE9X9cxF2s1RDitlrJxQ02BnoN9CJhHtNcF3wDu/doxIlTxZ666FPRlHq0HRAmbRzU0avXKu79Y
rFHRq10eqVKgmJlKwsY01YorhkS+bkFdJj+lCCwoDY6Dze1ueEiMhB9VLUmuW1DWxXLN9KGcu5it
Zlja5iZelvSAdOhb9uA2+f5qhmiX2U+ouNnwGvQwGHmHIz4+aB8sa3ozRXhbl3/X/MV6rWuMzKWa
pMCKkfVzw2FGXynUhyBr4ixBD9Iw1+sWr3WxeElBs/JNzzFYOhNlrUgVVJfAR71qBWyavT8v3gT0
A1GglS1ZndWjrEUaZO4lv+pwiUjNRevkQtkSuKVdN+mTdpRV3Xhf4dNprzIbkKH5tf3YrpYegG6z
6wclDHDrTfu07q7cHayL9dtLQsORBuy+ytAfHJYxK521StYf13X9xfLVBj1OFCqbd6Y9wxGJISUB
Y06v2xwuU6LSeJGMRBTSThs4u8ZVPu0a8AXXTZvLnKgwtqVQUvVwpy8lcHeRSsZ3bWyjq3xdiLP9
Oq4yqf1xl/XRPhOSXHp1SYAbNBhsi6u6/jI3auyaqgotBAfMWpNhW45AWUFQXjcrN/HCn9cURBoz
0WTR7ruh1ySvRt8XWYa4uK4uFoGQX9vPBthO2WA1+ynTW7e2GNUS5YcrJ87FmgXNZMhhFgEmSXN7
RyZAfZ+p/XVWCYo/v947wD02Yehs+6SpPy4TyN3cnLpP1w3rxYJtYXRNBSrHh1HV8hddSetvdV++
lXy57e1/s+dfZru0JvImUTqjo2ZKzRSMOJ9mCDXK9KOSeyWDZVc0bxyUEZX8+4u9ipn/ZAFlgywW
TQz1IV56NbrR8anBqzB7VdVLyAIxLFUqdqAk3dRWZWqnbJokaycUdQm/T0KV1cXJy7RNAEh0VT0g
KSfBQAd0bpZj6UJsVc3ANKQ4/dKU04J0npDnBYTfUgBdj6shq9GUXkNbht4yqtkXaVbrSjirZkzK
J3P7ysxZNWnWB2Ne2vxYbuD6kxmbaXnUI6uOPsFmaGC+1VU3t49y00BTdbOl7ze6BztH9EUSkxKF
MA7BWH6TJqmfVne2hxnhcLIJkKTTNAmYKOColjiDoqXzbdEDaWrdThmt3lO0Igsf6hExhFMlr9Yq
eSnppemDCXxCGZ1pjuTZ9JZ60dsPedvm8Y7yhLI+2NZg6SC3xwK58FHO84LnjwdEAtdWs6kvkCUI
wKLO1fLOqhRwF+7UakZ/S0qGaAp3mmbL+lZotdLcEVhr5GfooqOQvVEpEK11AGVYZuuWIkZ3G5SJ
lS3DYaTNpgG8a2nKlzWXYSrDsGhS2LWLOocyTAV9FqhXxxaVA4gjLqlc+4jPh9VdupS9ft/C0qMF
S5cQOyWYJ2x98QFdqYS3uzJL72y0snM4X6oM4oiwX7UEfadY+c1qWUl+n85FPQmPs0S17mJ90btT
N6iEvqBuEOB/hA8q+tztkadDqFif16jexzJK258KtV+60gE4PMMOQm68nCucORC7Jgcm8tQN3qah
3U7AQ4pFVW+WNB/xD8oo8qIROpemnu6QAsqjzm3WToJVvSKEDGJdUfFJfB7VbpreDwn80fdNqDdj
SwU6uiogig0xU5QvqZEaH8D86ai/dyJPf/QyKtFpQM75KkpojhJfg/w6pvM+nXkqZbcUYZdLKE0X
ZKk5Ctqjkg4aL4lC1sSEhvkPuYtiuFVJ2oQUGzbWUErP0toPCGS38aquX1GZXaRvmmzmBXKIOoTm
OK3twlfrCY32m3LJtgVmNj0qzdQtVzZci7Ia7flGSyoIYkGKplhf+pId93DQ9EGNSRcwraSYvgtc
G8NDL5Ma/alp1lr+XrWJyAMR1uoG0kC/EjX67uOQcrQcJa06WKj7e0Y2G7XT6uMce5xPWOZyK7MY
2sZEe1dBOXz61qSdqJFrLwtlOZb4lUzAmnEnHsDNmFQOY8jm94VhJMdJyeR38Bpy7Vsz1N2xJSfj
VhWD6qqNmULrQItCSRTOD0kSpo9apkzRtwipWm0XmQB+gZeqc9yEpzmv+ux2ggaiQWictdDOIohM
zEFQQWtsi+RYLm3B4oG7WbUfOjYTrfLbdDaT2COlcqqOyNQvI3poVRqljaflizF9NCS5W79Lahi1
77vRrO3U6WM88zLAe61f72F8cVDwwKrJCvKqk5mlq8NmI82NU5FLmdTBqGVFC1peHlEx2lHqaHSh
UyCG0/yg7KxeJsRYdaOvSU5HL8QCDLtYgtSrIU2bT0nZh5YazBwzc9tF2CYD5diV9hDZzippjdw4
8oKM0bPOzms/tAJB9k8QHPtoI6WR8sO9TeOk/YB4r1b3ALCs5nmuikoBCThr9XAXyqmYP0/RmJLA
ky5ynezyUIfu4nfgsIfckYe4SECaRwaUMnbQVs3EbTYq8qg4uVY2ON1aK1ST2c2F1CnP8wBkF7In
EJ0fg4R5CH+sgj2XB2ZG9CRAFLJr75oxHYA8Zsk8wiIiumQ+xggGyF8Y1mEKkVi19I1tQKmR/W6u
E02fgy7ux/zbms6N9NKCS1SYogLoTglkrpzFsMtglIID1tbaiM5GrEqNJ3p9lQ9yovW8XUxjtJCI
babw25LlY3yfmXCszlXY6GJH10TaVxisxcZitnQres8JZEghKVqQGiE0oi88HSwYjc1Morw1gbIl
5lazTfTQcsXkmgOonvcY4lW/l1vRTc9dPmmlhGx9EmeTn/cz2v9I7s/yeD807EongDj5JhdDqgqI
MNCY4BhWG2AjMsfKPYjofnDKfEkEOrzaNOcfpXAw1uoeoyMlctPqtpHWgDvq1fQnBWX+G6KnoMAd
ISAp7sgDV7QFcLZd5BZkpGopvuj5rCU69LB4mkIvbqDuINAeo1MDtEGK4nNqDi0bfBjO2md0q/Ky
8NYx7RGcpainrQ2nFLTxsbNMuzsXWZZW5Q52DmASUAZja8m+EilSciMq4BbLebLGLUhvd4uI1pO6
royV0yh93iZ4VRc5lL1KSEVaeKWRmajgNvVm9Tv9qkr1fQ1gE6n2cFkX0fjrhPexdPoW/IR1zpsp
+hRKFYwQZ257MX9XePYVUrMq0vGbNk02uWNzp5QTXPe57PeasCYVALMcTg3w7n6yHuRBITs2smGh
2A7RMHwNP5JwHZcmqInG2e/ZL2UBcVJLQBPJwhgGY9ca9YhOblnGYvmysH22N6HIFvmYNuY6PZX5
2o0nTV6qXnb7Jkt0lZPIyh6QOTXLcY3fz1PHBHFFBxMPYrmu9gkYlVkU8wfeAan0MpiLCektFUVo
7qLUVuPvKbzk9gl+lFpFO61SYwsceG409q0uN1ZkuMNQZSNYAKWukv2CHLhsI76slPUI9oPN6WGS
zJGtWdMarXynktU1HEJ77o37VQaDFKGkkehr6gKYiCCftfQJUHMlUs3Ngi6Hyc3iqKJeyVSEmj/a
ULQAdVd6rPcv0jyN0fc6hclck3FcTGhZj2Q4pJ/sDKVrZJqnPFU/KqOdburdbYVl5YTWsEqVM8co
Gyl+t8IBZb0tHB91Z8y1Jb3RjbE1Hgh4q/Yj3L8GCetRE0qDd9hokhK/nGXQnrFGWQ2/NdTTD/k6
6OVXUyS1WBytBOHaOLndKsZXUkQrWMYiMfLkY7REIaLXkSVxUnJmnDXNoejiNEwc3mux+AD3L5E3
KLocS3Sg0fdMrXBJzGinJ5x6hZugzIj0SD7qsORGG2USmDl9i73uJEVeh4c4Hjp6MFtm5ZYTimZ9
UHO2xqBelU3cqlwRLnteKjXLgrkRU5uBBCFy8qlY7aq751Z0JGvDIYdfNclVJ96Bc7AkxzZmhGTN
ohyg5tlZr+RuiiJc+FCF2twelDnPRbBqjA/H87Gy3/dmPLfUUnbR8ilcgSUO4CckFWarAr5PO0kr
awJge1qnoDQamANgTCJDzxPqpPKeVOBmgUqs89IYy6LkAKMlWuardheZ37sMza7aqWXd5vNFStB6
rxe8pD6uS2iaxzm1Kv0ZKuKsfV3RxVXus7bXx3NcFep4N0ucX45QYEzq+LDrJ+vYl13b/1DqtQQx
LdvgGJxxUOJqH45qOjxnNcoYj2qj5fHDOEnqUEGqaJXlQwYVvdkTho4nxbFkw6w+tDKh4m9rYSml
4qvtOBuTI4iNTk+Z3QiO/2M01fphAYycmPsiSnMqWpNYGgqwjfWgf1eGLNV5vWZR8QGWEkwTB1dh
AjUUyEbIKLCem+ZmXot8/SzXdXq/YAPqt/CMWuqm+0F+N1cD1Sxq0ib2+yRJUmga2FOtfpIyO8s+
CTSP0nOGd0QEbco6/Bx1DWvSzfTQBh8xK/CUV8QSvo9hJQGzScN2xtSaJFnflzLyMQdi71b/VOWi
j78sdmvx+Gz12XI2pzIvWG350penSFqQjRdRPJXPkORCRro2TPmQ1lHd3LZyPKu7EaZc9qTrdYyo
/JgtotjntUYOosTZ7sNgj0Z9HsJxzHYd8CBgPdDoLOkphjkvvmekqA073nzN7JSKWBSH1yI6siTC
is6T+zGVb1ttCO0PZV1usuatpdeeAva0fj+X2pAf6OWVRdCBxqJuYTA4kd1L3dTjEx8gNKX+qDdS
5o3W2JsPUtTNAghSpJl7eC55TrXDbOd3ar5ma+QUK7vPE7DSWXersh0q3jZR2EH9SLvhRpan2HhA
XQ5SnBuWZt5H5I1bg/aQ9bJRjN6koSwWaCswiF3dFRZw+7obo86j6lmbfBQa4vKWU6c5Hk0rUgwf
Kl4EU1RlbR6LFYQROblrilFsJkpzG46ZvClNDhXQvqTQppzMGmXK+oO89IPlCezi/G5c9bo7DPFK
UNmI86qIHBByubEHiZwYdzOMT/W2kInSeDowkTpIZyrKTEeNrFW+CVsjq75GRmF1z4NJLuxZyVVt
wdCj6sk4R3WXtT4ARoh2xgTW4ADxu2e3V4ZRPiRaq8y3FKUiPeEYaa/ZL1mV1HNgJetYPmWsX/Qc
0lVpdq2K8XM2xk6rOVRZBDBHnFiQYE95Vor1bjTo4jIHijTLIj3oS6RJcHCMMAE0GEqLaaMCKQxJ
da7yu1xWd+kFWb8VTBYk7NUydezMthqnIFD+cl37F6GCRoSsqLGND/ksNzfkE8h3WVll18WvLuu7
YJANJiek9aBX8FCnTmmeFqoN7q+7982b9JMjx9TXtinVajo0RqIcRZxDzuWs/Ma9v+a3/Z1T6sLX
mCIzXUVSjNp/HOpG5GsgrbHZtDY86GR2AdFGXDACASckpv1SrHogl33yPQEHvtlakX6XMJEgKAkO
XevsarXdghjR2kXlFWRR0ehpQ2Hxga7WonAnmgraI1zXjcODHnx0Z5lDMh5hdSgx0xpGmZ8OyfKm
As4/RHKMC3/k3GSqNHZLdxgRR5OOeVLZku4hcCRXnl2t+FAcPVw1HfDKKoH2JPKDVUwWoCLp+LNW
eXHYwKfOV/ReaoM5D7t2b8NJ0iG+hlLm1iU1coOv9ZlkkyndtHnZ3WGKG5yP+r4erB592q6r2zM5
kROVCnUYc5YnF705bil0FSWHYYaN6yepNGS6n89VanqijZcJeDWbgdhlRiTm3Ri1yvQEQ50YiJMb
YxHP4NfCXM6wLbGmlx0AdAUvSrNGXezK4dJUnpjQAPKLSJq78ahZsz3eFZBoh+wum7qpTLzXefqv
xOx/C66kKvD/8Rz+GeDwP1GtXmPt/TOS4T34weHz8otQ/faN/yqFyybMHwMGoxB/yIH/qRQO3ZI5
Zdp/hySCViTjgrNtFOwNS/8Zbymp2n/4jgU44c9G/xWI4VdP8UYiAnu0RdCUTZBcXJYCgZgbNW2S
hL8WpfypI9k/GNaoeerlGS/qTz3z7o995Wft8G3D/e9u8+e1wHaqQJhQOr/c8BdZTvD9Zqpv4lbz
Mjx570bIyqTraMNuQMULpjX0GR032r96xfx5Za6pQMIw6LqL3cCa1aYYRaL6WdRw7NQ5XNXFW++x
ixqKP6+i8oCWZW5Yi4vQnDJW3VLbXGVqx+RuKCl+nIANPtWaRHS3DrHsqxkBBifOOfzqefYR7fP7
GHb6G6lhfzuoP93IRUSDeteeDZ4bSXTrsYN7U4bjKVv/WPP/n/W7//dxNY1CYw1f1+XjlqWcGJqU
q/44RZUH4+8W5QDtjZF7TVD/y6RR/3uVi6GbcmWKrYlJM7mw+7zOrU6Sm+xGV98p/IoVPkGuEU7r
4oT2rPvJtdziS+p2Rw45B+uNKXzZs1C0NIoJ0EwzBWSVy9Cxpi14X4ik+Yao9UBCBfauTjoViaj5
36U7UfYMukuxFUOTdUtnsV8cXzS1iwqKgVcfh6zwObmcESUu3ggVqa+JAD/3L5cxTdWED2ZqNle9
DJoO0lpLgBUhJs9Qh4jcxeseRSa0NrQYx/NOG4c43tWJqn1B0MJeHWGEav0C49UWmQPnoB8PtiyH
s4NjH+IFQdiw3pGWNGf32dg05AYIWdbOei5lEXjTzfPW2jF4V1nrFN1dhDC7mzZPZsCh0C2NxClr
o7of1JRqLW1Z5Nyp0jHLITzmwjoVCx1z4Cihu1lSLXdWbN4Xtn4LtZa4Sd7ICaCirIGebkczHtDS
BBeFFPXy3pz6ynDbsdEsHPNSn++T7dddjQVq7+N2rtNHVZS1W7ZT01PM0HBq8VD/tD+EzRCG54HU
HHs3QM8RDsJd4JyEhLDZ16JcCQgPJNJ8WoseOGGc1zIy23AB+w3nIX3ARjFgLtnd7LX4aNJdr2kJ
wR4qpLtgXfVYuDJ+393a2HA1U73LSycKjc5NJ6IiEJ5C9XmOlSnxVCvpDzPZwsOeBAzplK9mBZO7
6q1vWjXXytnOo6Fx7T7qhTNje+bcDcaaT4GgdEo0xWp2EwzJxUeO3vpmAxpQrS2ZwLrB0uR5bXPp
woACr0b2s7nPP6uovAx+W4wr0O5khhSZ5V2zOjVHVL+YOjyldRgp70TLYRD/zmK9a8qufNdPqnnf
UtT7RWeJAAQH3/oAw3wLssU2modJBmwWHoOBTJkqLd0PTNl28HQ94UTVzrCR8Z7G2Pw6fmQHxz4w
9iKmsMeJlabFTK1F/pXXpwHXXRlxu2tlX6D+KuInDj44HHkTaF+lMEruIq2QQof1SowqrtEd8Wsz
inJOalH+CY9LrhAamKXIJR5a/8iMdjk1YRJ+jbC+3pFTt2KNJXPUusIcxvO01OXHJZfZxaM6is6J
qkpEdMrMuu9sAy0ptQSM65qJND7OY998Q809qQ9LOBEB6xqp1TjHSfFHXNJh6hXEWkfHSiYIcJrS
5nd9jb6nMzdWfzuoY5K7I2m498RXgCFV6jLdEdeaiXKNyfDYiqxPvEjI3Xsrz+xDOxhgkEVONM4B
SKvz8pGl1eEMD59Lwil2T672oDtr2tahm0TlAC9ulYCmZkz0s5DaZMXxYFKBKeVt42hDAkKtyxT1
m6loo3xToTVDQNhaX0StNsqOaWadibtiwfV9P8HUNXP5xbA3hLo8JGYNnrXWHuxwZF2GOCV+VLNk
fO5xMiWODY1UxlOupOcyrJf3TKn8G7wnBXBntEyzU09QDRwi5+lDGil0U6qFykPHHgJ7bWUY3MZG
qMIltck4hXqh5TCN1f55Ga3ihJu6172EGfNA7LEGZp21xfcSByyxsFTNmLeLRZlj8ho/GctGGHvS
2YsbXdHW1rW0NNfJJWFxO3pVN5mnCHIofJCuq+Yv7dQVLrWfBFuSPm9iT1mXbHBFXFcv6qSb7AKK
Pr6bSSqbCTVZzXdZlobBMVSRRM4iYbaTzJbrt0nW9CjmUwqPyFFirlnQNZGt+ZMOl9dvjJBU6XKE
M+sActbn+zpFj9hJhmrp9nGB0ponqk63jiHGRuvgbG1HJ6RYR9sR82jXW6WVzA/2WgzCXaNkfIw7
TQZf3Kly7IaE6Ru3UVQ99+MqbdfTRvN9t0qxEI6y4IhwiEic9WhIa19XOnPeF2HYclysO0KnIhya
dC8vSzO5apvP6h6cQ904KTrmgxcZZI67K3sfs9mO7UfdhC/u4Qzm40QYZWNH9VjKNtgakoSUrTKP
O2FHq+loPXI1LslyRJOmSMS9P1tkFzhFA1nV6cxalp2lNUrZ6XGS1OD9THPys0Qemn3WW9MT9Q+m
Q+VvPj0YbZ3ILoauUG9WQT97Rr6QFNSOcW7tcWBxMlLXWX8348oFrWzOqu7HiG9M7gqosvGUipsP
Cp14xw3VvjDvirQaV48InnRKlRY3mMprzifBerwD/kNxZpRRaYQXlB6AKQZNjSiSPIBzVhIbamRP
FAw8XmqIWz2rrBa1NT0v3UqOVTgBVSr6JyNT5Mnjxal+BDY5m3ttnmYbPnVIh0ll2cxBLLBt3TGu
Q6CC4ahX4CiVYXXhNofjYUDlWPKHSlIx5welRILK7tMT22pqw5WqjYO2CDDTMKofFbMmJG2Pof6I
BLrWO20oSk6mELg9fahtw+nnWNdpQuRtemtZ4/QDt5SZe22RNrVb8D7Hd7uWXb8zk1brjjngUc3b
th2U7Hm2xqFwRnyMec7zkgnjuSenYrmlfqer2MkkAswkeau3jdohl6wlZp8FbZhpf/iC/pWdekq+
thjLP/rfEtV+a83+D7RTVXKi/tlMddrPMKp/tlK3z/9ppArrPxurSgPNKgN854D7M84KfiuHXlQ5
ITu92mx/4qz0/wjDxnzE2GH+KurmAfsTqCapKrRdRdk4V4Yta4K89//9v34xLP5APP49yPbXQzem
qc0FOHfjFxJC1/5io2o1uPGoIWlBRPUYZAoyNsdhKLXqmEryOLxxJv7r5UhKxkzkmYWqiMtEubAm
vSBvgZDLyAiGL9GcLNqLAUG7/yYZvQFt86eR+Buz+FcX1fZ42kYmhkwHYJhq8csTeFJm7ZLjfG+I
rT30pmo8NYmR7n5/lddSu/8e9HVTMLqmqms8kmygDMsg/+xS1ORxDNNYufeevadg5/iuv3/DILww
gC8uYcjyhQEcKhvFnkucvJenAxdwH3//DK8m5T8+Axe4MGy7pqtjkwsEThA8Hx4egoPj3rpcyN3f
nLwb130jk/T3ncYFWTQ/d1rftVt0hgt6989fzpFzdvxPd67svNFzr5W/v3uwCyu3SFteyoTYTsH5
5RA8BQHj89ndH93HN66kvYo5/+5S23T8ybW8wRElhUe6OZyD897jUk5wcwoCzwtOLn8+efzqea6z
5yfvdEMfH/jM6cQfj57Hv+29I//mH/mRTweHw9nb868nvnzgo657oDWmGE3S/PaRoOL7h6fgfDjQ
mkNzjr/9c3AI3Bc+wi047vY3/MwffMdx9+6e6/JZWny3O9P8jefR1At/c/Ad36fFZ+/kHA5PDnON
7/j+NuVcd/uYz/dpb2vMveWHE0/CHT1sl9/t3eMH/7h91D8e6Og71+Nnnnq/q3h4l7sL/D3zKjic
GIjXe9vxzQf3M63u+ejx7nG/f9y6iY7avu2dToWzXfbR5a9/P+vZSn9xnP11XW071k9DRl6WyfGZ
2XF/E9xsnRWcXv/n9/NLQL+f6YfTyyl4OZ0bh0E5vbwwiZzbHTd9eNgddrudv9vdOnfc/dG92dNV
n25vXx/11nHv9kw0RpUu99z7G9dh7P3jvXtzw5Md929srxBo33ici+BGNprmWDHZbxgoBut83vr5
4LzuSU7QOGeG7cs2wjzIafsXPngKHoKHbSyYW4wPPz3whYNzxzQI+Gnbzw6H3R2/7x95Ru/o3r9O
5zM9tS0kBurODYLD6yTZH49HhtG7oQdZbudge9DY2dOT9AH9GHj01A1t0SvPJ+a3tz97fOf3I/vm
wF5s/VZEaBgKyj2X5Bm5O2d38phpdIXDI/wxt9w35tNFdvBfp9OFZ2mN2qXUtx0geDlHPguChcYY
vE6rB/7j+nTatp4ih/E//tjX7uT88Pb7/Y/JuX98Y5OFSfzGhLh4Na3mMi3Ttss+M7ynx727DQo/
eGfPvTkcWLz7FyY4a5cNgE1j5/sNqy0I9gzxydtvm4L3HOyC4MU7nM9MDx7m/BA5zkceLWBUmTf+
kYXzzCI+Oq87+WF3OB8evh8i5/vD1uiXp/NL4jytzpfIObDV83o5P/DH79/pIranvXv3yH7M7/f7
R/9x/4OJxibgPLGpzI4TOTtW18fbu7uPd8e9//5w3H97vHf9nXvP7uD6/qPnfL7dZhTz/pFV5fjH
4y37+3HP8Htsbqw/VsMh+MHv7LVcka1mf2KbPt24e/+Omfn6wQ+P/PW2jh+9m/vnZ897dL/9fl6+
Cq/95h1xCZDIKhK3MbG5sf3JeaZ3xq1LP+0CVt22/HxGhJu92VbQPXsvd//7O1BeTz2/u4WLV33R
W2pabHPifGB9uj/2h8RhhLeVyJZw5qlZ+PyR9cwvDm8kVjf/eg6evKfDw8l7rrjlnfN882Vb4Ezv
887ZPb0bt5tnH3lgFrmPPtuAXzv+3efUOTLxeMEJx7tnC32xnff+3bbxeM7e83lK57htV29sAdov
U98gjqMhwK+YhiEMpP8vywNGUtUiGXEixxLS6C09XgqTHFX/99356wvkz6uonP9w79kCQvGvL5AK
1wAJqUXnkIxh++FAjLMt55yz7dp4SWb/Ow7ldj1UDTn/AQvfwgOX0ddcIf8CjyLpH62tBYk1YayS
2/2vDs5/XEVF/9jcvKeEri6Om8pgoccrQwZH6kR8BPtWHPp6fivM8de+02XV5liOUcDx3LjoOzxS
ctybduvMmRabbmyTGORkrU56U4XvCZu4meKn34/X1uZ/J//rkykyCHZLtjY76lJO3y7Vpi5Qj3KQ
YhdHWWp0j5Sz9CSjafrGSvubS2H5aVxEV7ERLqeGqEkvLYaMS+Vj7Yx2uQYkENdulxb5GzWbf9OT
BoW+wLGhd5umdnHI1WsSpaWyaJ0x6dL/Q9p5LLmNLG37ihBR8MAWAMl20nRLLbtByMJ7X1f/P9DZ
iCCDCH3/YiYmzpxRslAuK/M11CdS684y0/4JTKT739RW9k6mcW1otF4dV/CEdfin81WfhUMtSmsF
0pi1p2tZ/NQpiaRhQ6H99nxd7mLWhYPbt8Zi5EW3iaTSXAS3qzVIGthZIEH1U0bP9sxfro7nryib
bCHETWVJKpMolBtHPzRFsgRw3ZavejTukYjWP2yzBK1VZsBma6l4qW+ShFHaddupDMmU1X9xDHoS
QkrzcTUlfprzUv0KoPXz7a94bXx/h9ykAYXUexyaAcdrnS0PkLitt1abm95UD9H/Xyhnc3TUJiJ3
vQ7C1KqS1J9HrfV7u4sOy6z/uj2oa0vDUg3LsXh6r62880XYuXXcUk5tvZquxnNW1alPa0Lf6fhe
jcIRyO5aG7Nb4ldohkYTu3bjVV2ReDQjkYEcK+v/sMypwlAPgh21bqrzscDVoogwclaoZZ9bL2Vn
xN19rA9Ft7Nzrw4HPDBnhL7KNW/209JXsgLo0nJLqbK+KwCxKYd0tJKdONdOJAskAktc48ttlZVa
KJdt0ljgJFtXt3zMZbMHTG7C3wV84FeXE7HfiXh1jTsUl3gW6ZjIb9KaVIkB0Ft6A2HEtk75OHyh
4PVdazT78O/rzhYQRte70dG2praWKeJoMjks4lCxwRN1DuSYXdHLTclnvamoF9AI1/mIf66q8yUR
Kw5sE3NlnumtDsdFn3xTYsRY13V0KqcKtKplnsIwy0662U+KR6do8KRAnOz2eP/IJZ0fWBYvZ5Ic
FqdpqtucA00cJ1bnqvUAAmcPGLaNx6ap9ddqbN9EljI/tNCHDm1WqTAJh8Kflyz2+TS92rv3yFw0
O2Jjl2sLZI3q6AZQZxW0wLrG/3q0l5WGfpzdN14Wuda7ylmag57R+RVDnn7vk1Yeb3+AywObeJrD
ZY7Eucbfz+MtY+0C3OH05CU1BkOUayDCQuVUwC1c3C9VOjXB7YiXu/Q84ua8XjR9LgaV+3XWK8en
lZf5Uh/KnYm9GoVpXfNIWxXbeTVMdi4wNqChyoqasZHpV9zZ2Imyfp3z1cNYDFcDAaGTim9lhSca
gY4yEqUWcE3oObmF5Wlod+oBjCGNzlMbJ18nhPdf4GcXe/KG1ybvz6FKS9YS2p8n+1+LxRqiGbCB
AeOhKNvHdKqq+xpu6ZsUPPojvFPDh/K35wO+F3RzypatnOXicsWTZFtTMDaO8qiFIvIdp+jeaOPi
9kElZ/q0t9fNtZ2x5poCQjHViK3i5Vw7RZPj6wCPTDU/93iUDgfNHVFRKV1Re6h79J9uR7w8dd21
HcFdAtjNdLaGXYMeTaXZ0fsfw64MrIa2ll6ko6eUNNZuh7qyXE1WEOePSXvv4urKDCmzibaft0xD
fhCZHI5zb/57Ku2ahmpDdBWOJiDtnm/2coFoZmhL7Sl2PZ0A0BVeltovosmggLVi52i5sjls27TF
Omk8s7amjEZfJnkcyxrKjOgeYkcpTlVZiIeqMB2AFNb4Ok+KknkFVZzp3xcLEWkhsQbXV/K6iP/a
GXY2OzLruTAhorvvNdgnP2vNbO6r1pKw62jr7lycV9aKCyCJlA3AoH7hRkemYZEZQjQz1XDwah1q
N8yV2EvgpOwcOlc2oPvn7UqCDfXQWH/KX2NzagDKBiwOT4mr8dGC+X4Padp8SDio7vrQBj6dN92w
80WvzCYlB+oAXNsOUIZN1DZuNNn3RNUHS4u8PEmcYEqq7sGsdHDKRgVDznHhXCfj3s6/2Bx/+niG
Du0FUQFte8qaIdTZpmGPRykYDE2U+pEkcPwn3RhykjUKdZU/y1XXt69n8AJWN1uc2WSMfe9bWLEU
Qai1cvnXpUIglIvd9YVJFrR11Chkp7Zzz75I4I34KqSjd26ndoEGq/LlH4+VNRQJI89ZmxrOtrWW
QdxKzLqvvcwFyuI1wPa+juCZ9qznL1b/Goesm6VBRYDdfr4kE4k69iSGmtWfLUFXL8ajyIfivpmH
budUuRYKMr+BsLtK23kLB+6nsKyqoiBUA6mOcgeiJ3L5Elfi31zV/rcgSIrYaqopgFSuO+KvfdYg
fbfi1kD9GCLB7YsMNJ5g39+eoot9hUQ9FwyXMR8P1PfmdeRERbZMYUwRRThPGE/Sr7a6GOTEOHpR
o95l0rkD43d/O+qVr6jz5mNNENMBLn0+tkWNai3twooix0j2Ak/7UM1O+hI2kfxyO9SV3atTrTQN
7h6ayVuF8LJamlBCNoTIOH50bFCwJboD/74qzoKsP+KvubI1bG0VWKGeAeTy2Gd952f6uNKd3J2+
w7X5okzJgCgqMJrNU0yF1g2jHh6rmZizz3uz9TojGwDaFdIrdAh6bgQXDJbiPJ9uf8nLxwprxVRJ
fUA2q+tr5XyUssnTfGqIbUQuo2zUOJjLEkpb1Q4/SPz6oJxHyhFIWp648tDkbSHMJyPZS2eWNbpb
U/bu9m+6NrvMq2XqKmVbEpjznxSjLaI6Mwsps+Ov8CAVjEKtcacEeC2IbVKsheBLUXVbQbCaSSZd
bcIdTkCL+lBdrD7ohFtbO1fr+mvP8nk+MNQGClgaiEtAoOejCY2shI7MMirTcvbTWLdgv6J5Z453
Za8sO9GuDcuhc+46tmFBU98kKVgSWjOyMLWHlXf4iO5/c19zyAb/PkOw812DLIwbdOu/a+d2qy8R
B2baFe1ThcLDYYai/u9TxGfjscWByURtvxxAcwiuCcfYMiFxmk+u4auJGf9rwQpYEEQJKmI6sApn
q+vuyFFB9IENkCV6AaZ71oI6LJ2dI/myPLGGgYph8gS31uVwvgwKRBdMgRqblw5h8lR1qXG0oulB
12XpIxD5PA7lU42uAGvdDh8pgz9Ybl3f3Z63izSPH6Ei5UGCR4mE+vD5j5CNGIBj5zUc1lFTD1kI
9+Q+jYpCvDWHCWWDeYKCfd+Orrb3rL2yDXgmANHSdArUbLnz0LhXm2Io3MpbCgCvfixwb5nq5ElH
ss8fupC/3x7rlZ3AXQT3xSHxAjK2uY4GzZ4LKThFIA8k3tTp7dGmsLuzEy4vPRCp9lrWcqAukX2d
D0tFsGNubabVihNk+x27ul9KacOMdfdk/C6/IKEcnWyVFxCX3mbyOCstgV4HrKHMTJRgqfLG8QQo
pw9up5s/46lAjuP2N1wn5fzsopCFCo9lGBxfxlaEL84ac44aiJR1WcCjdBvzYzNM8nsDtDpQ1VKD
iCHmxzrWKxIKrfsfRvIMfvc3TetyuarwQZDEoPZPsrR1tirKRkTjRK1F5Lhd5pb9M2/tryZC017j
lihOGXtJ5+WiWSPymqXJtpZGN9+4m5I0QRwCyzvUvU56Mwx3bJVy5zC4vO9xO6DoykbQ1rtnE0VL
e9BxVV+B/VZa6TtlknxuJAjVACi88dxko0y8zIn70rPzvNu7I66sWZP+LteSQVvP2grtt7K2M7go
oLjzsDmaEapmyIKr8WvVtXq6sw2vHHy01Enf4bwZfNbtDtEh7hpTL9j4VvdM5St7VVFXCkajzdXA
6GLzfaYXPNbncOp65KPC0PaUrms+xCQae9p3V748PQmVEhrZ91poP9+uWg55XTYTh30Ts13Hof8+
WaT7pZhddEPC7E3nfFSb6N+8vde8n49Ad52SGjhOaJTncUXh5mZTr1XDxcgrHx0BXZ5QVkn2FCGv
zS3vMjSCdBjAnBXngYqyTEMAqdBBsOP7MOKLbB8W1Q0f+8QY7J3k8Vowl3oWbXWXcuj2gu4NTYsx
5qs8aVjioVar4S0kJwWmfjW93j6J1onZnEQWIVxqZqQ1LNzzcc2p3cvULFizqbG8T3t1+eD09njK
yjy/42Vc/7wd78rQqOADRqZPtja/13//V/KPJ3tSDEvFuV7ZTqDEvKrbNqLRzn+zs0OuhHLoRJP8
MzSW5Sb7T6yijro+rTwXUQ+0deZhCOl1lvo9LA/S7NsDu3KmQpJkYJxyAly0fj6wdC4taFlK6anA
78nyY7huSjNPZPwQvX/2SzuKU8Nds/PGuRaXOiQh9RVjsjUmGfpJzTXdJu5Eg9qbh8R4qy2i8Nsy
iT/ghFA9OWOs7CR3174t719a1SRf0Ao30zjCuCt6JWLZIO0WhCW7vM6ayrftztopZl1ZoQ7nnOmo
FJPptGw+rNQnZBgmVmjYSenng9ROC3phd0MLs2oqI2XHF+Ha0BzNXdssCOPABD2fyGayo2Z23JJG
q2Hda+gIBkVkVu8kWok7K3Q9nTabj4wNsjTfEBD+1vLUsBoNG+gQyZooyd8abSqD1DDj4+2VeTUK
966pITpGKrXZB6Kos8KChOKhTNYcmlA4j7ES7/mEXP1sFgUKYBiUq63NAdnFNOaspSZKbs62D0I9
X+6MlK5bsJgOUsy3B3VtVVDAWt8xJBXsuvNZEgK9zyHhPFb6/v2I4l9RNZNnkU+h1JDuyRlfi0YO
uiKrKFTjd38erYbPaek1m7tdmuihTFr92GWRfS/muX6Ukxx2RndlyjiR0UuEhUzMbWs3s7V6mlcd
rmmsa5qpsdDGAIGvcC+LuDJrhFjrZpSKDTpw5wOba0ON+4R9TAnLLoICBENgw1dKPIQd2/f/PGd8
RFqYQCVcl2ThPFg4q0i9RbA2LTc2y4C2avOjbA1UP0OF1zC9ByP+99ORG9sl1zW4tC+k9lG1KuZ4
Rgk0HZMQAmQUGBrdrm4wlYOBXJM3z+oU3B7mtW9KQsLbhSSdQuFmmFYNhqu1GGY99Ml4zwHa5wc0
QeGLJlnNB/4/hCPlXUviVLm21lcxmnR1oVA7srv8QaMlfcgLPfIyVIJ3TuIrV82qZUE5nNyE5+a6
S/66u4u+dfIY0T4KnrI/ycVUnqUVuggDdM1BQdDpwW6S8NPt4V0NCjiJRzXyoRRGzoO2hTupiaOX
XjcxqgT8xodisT7EVtkehdXox6mLjZ2YV55nLs0aTkxkbOnzbc8yB7Jpqrelx0tJ9aK4fHBrJB6X
ME5/oI1WfDULAW1OEe29Ns3Fzq1wmUuvzSmM9siooWNtN7+AYDnreVJiTDerL7iuINkct9E3BYr6
G6yvwkMXNt0bpe52br51YZ5fR2uVlJ1CV4CCwrbZsWhuVoUUKb2J9tsLrGrNc5Zq+Hh7Qi+HtyLO
HNPlzb12HDcfN+4LJRYt93nRo3froRVoPruDRJqvpQeCWH9pQrSOBBRXevF7iIbLk5zoK94IGB+1
/O3tPtolrEl6jB7pfPw1kvEYBz1cwvJohHP1FZHf6Nvt8V4eB5QpWUjcUrz1ySjOFzBiiAlpKseB
Nmf6PX99y1AMPWmx4xxvR7r2ZYGH4Z9N5518cNOeGJUKtVKDhFfUdZwHtsJhQ9OgiiffnXL41Anm
gVNQz6LO7qhNq79ux78yUpJt7iuLhyndis3M8nbQXJlzSyL6bZfBvAhXJy3tevNg4Wob7xx8l7tU
Zybpb1JidNmsm6dLlypZOvfoT1ta3vzkAgmyKYXCneE0Dve0OkXF0nypJ7s+pYtu7Czjy81CdErp
4KCFrcKcPJ/WfrCsbOiIDtwrfVRrCw5uWmr/vCXXKA4IAJo/K4vwPApr1AG8Pa3Cjor7kC7G29GZ
/82ten1EE8TR1l0PvpWCwnmQjue8ApSMDznJ+hmserjQCxfjHoDryt6juK2xPNFEQphhk0W55I3F
VA7oXghkudwGBiSOw9E9IL35wXF6ZadLfG09ogREAc+GYAr1cjOuSFuqZp0iRUn1Qz46+VuTuhea
WbPxfHvpX1uL4D/F/wqWVELOQxXI8fLeWriEcS24Fzj/+RQTikBbpvy+7lrx0ND2fzHbtP4Cv3HP
m/XyklwzRd4r1PMtjd13Hh6hoRFMCMl3OEcKIr5UFJ8NJ7cdNEMzVJGRtI+kbyTR0u4M/FpklU+7
dpQdupSbOa3QlqHbnFeeKivxhYlIVhliNqI/xFHegU3MsneAu8y9w+7K5PKkB+LABFOM3tb9+yRB
Q2HkAbCoTecr/ML70ZHxZ9Uesp28dTNGaizcVSYNGe5isoGLe1HFh1mZo7WBh2LoUc+z9CvjdOy3
5RLlzocOGXosEp1p2auCbw6ZNfLarQMTR5EYSMj67//KuMIxLgvXWJJATJ0ZINnfnZDISI+3F+/m
3vhfFEbI8HgJQPc+j2LUYurJLZMgaVEWmU27PQ19M58cszQQrpexb3UgaE1gcofbkbdFzIvQm8sR
xcECyTA9CVJ6Mr2bD8GI5s2hEini3FYn3tJELR9Q+nsO53A+NjR7X0LcU3ZW8WYx/fkZQA+B6gBI
Jm/frOK2SgCJI1cYOFE0PJiNtRxENIzHCvGMnVvr2pT+HWozpZbU7cUsxiQYXDc59HqOxOjc7fml
bo7adUCcppazPnx4+Wxd6Ux0nusENcAAeRZRothvtEsS+7GJQincFi6RnEu5bDrTvz2jV4Znc9Wu
ZyFAPHp/52tJX4ymNSs3CsBJRG/6WaHPzQreiXJteGvVhPOGp+QFgb820WI2Jo3UrZ9s4zsF37g8
9aiga3cq0tfyscYUy9pZrBdDo5vPNqArC9af23KzVlukbQ0lLA3fbHAgEm24+Bb4252hXSxFyucu
OQUFL54eVADOP2AsjVwLFTzfl8wYvXySTlCmWo5JhGyD23N1JRTgMJeCNmggbsjNXNXQntpMc1U0
Jsf4EDalDGZuqQAF5j1hwIsJUzUeU9AjbAr2JP6bUEOOmGhRaaofJUs0+oueV/+lzeweVCxdTjrC
Xv+6owkIW4eTE8y4Tp3o/DO6aYVZUVroPnKgMcpVZj02H5O+1xTDQxu763daapsEAGYBKwK5DJ2/
bCrbm3QwzaxGxWGBaetE9YiqWn1SQln4mmJH77h+ay+chtRPi1l/mnRz2hnute9L1s0jecXtGNvh
aorrkvKiMcbSdE4I1WueYbXUoQVivo1RiZfbS+cyHh+VljN3Lw8OsJvnnzdDz0NB5zH0aa3bfoT0
mZ/PKllA7L6Mo27uVB4ut95ZuO3Lpo7mLETAPvS1PDPushz98SaJ+52tdy0KmB0e3yTcVLU3a2Ya
wfJXlqogWDeH7x2V5pk2aMa/oS9YKRxanI2cX2tvZ5u45NWSxxb/s79wFn9xRVUGNA/qncLX5VjW
Si/J/Ir0W+tf5xOUynwIo9lNA1TQCsCEUX9SgCTtMCCuRllLM6Sc1Cu27Jqu0qe4dpQ0WCYpTlHl
9MdEdHuzf3lOccaDWwIGDUkT2O75WKiQh4veOGmgjAs+SLGAcIrBxx3uSPPOZ7saiseQyUm/Ujo2
qVArGWvUMKA0iRuapqC8O620vVlBfvf2FrrIKtVVXIeeBs8TqnYXoaqVXpskWdB0ffRDZkPxappR
c0Rvfg46p1IeIsqkOxvp2vhQnaRLzjOBdH2d0L8SStqlDWqPNE5chMM+yVA17yuMo+7JssKdUJdr
g3Y/icjKd6Capq8/5a9QQjbJUg9OFtSTrE5ul/9udWuv43/5EUGgANmgXcPVcqFQ2ulq1iNgxzI3
7OXDUEkZ9HU5P02UmN6IuM7flFJp91pS14ZGPIZHV4o7ZnNQhBbyzkYcItWojvJuQlHTj+vC+ee1
SC8RmA3wNrhXZAPnH7CyRVGqfZwGYpAhwrJT3WEekbZZcdegG9rf316PF68AGpcUxdZ0AP65amzC
mfOCTJ1CKo5YdvKMkaD0FnsuffS9tEcV+43CS6YQ/be4D7/dDn3te7LneL/CXIcQvdngs+xqBWVZ
XgGWNQfWoGVPWS/26kVXo1C65jhEcxUhpvPvaaYDpbPQTAJbG8ejXld4HjXqXvX28mbkHQH2hM4h
hRXei+dRxqg0sO0y0iCUDW5YWSNfSjPJg4j36uTBk3d37pPLLQ1oifb2n3I12dxmn/UKGEwV26Yg
ojB4NMtU3ofJQBEVIxRtj0t+Zb+dBduMLkbUVBntKQ0cmxSj71X6UrZSOXe8R/rjCLT8abS7rjjc
XiBXPioHsoU22KqgBczt/KO6pcCbIGrSoEPOs/JH4AW6T9PfsfzEcrv4LjNWHcHbQa+NlVo4tbe1
zkCmfB60Cu0wRhgsCYpZoJtbpvWQSN+W3aS2Xjbbs+v3CAJOp2hoAPbeDn5lVtESp3TF7bpimjb3
t2FPU9cNA95L5F8+9aTw1Zp6/U7q1fjjdqgr+4Lu0R8ILew4sX3XCLWOgNf1RRDD3jjEpRBBiQrw
zmm2E2XLX+4Hu+yNeCwCAPy2P6qj6WOo9fP2UC6+GnNFZ5EXL41aSrObrzbzbqOhmFaBmSnNS04B
PBBdO53iRbU+3Q51cVzSwV4hFyi4UzbgBjpfHWVbIvObF6tXgqm/hqCxwnvEvmFKB1XY4u/EXT45
sW9MlOC+ptNALfz2L6BtejFejjHgkSTH60+hnXH+I+hVZ9Azs+awmCKDga5IPdfy5xGbqyjz8STq
ALpbCY7xrrc4bYfQsHAKYWW+SrsubA7oj6qF+l4WGCt9Q62XGvT9lDvoGcdIuNf9p3DJ0jK9s7Fa
UH6WRaqEDiKzIlTwR8xG3CUPYopEqPsxhr+NCPqRFi/ix27a6q/jXLtKhf1iPK3//1g2+pfGxnT+
t9qLevokNWnpb1vMy4qfDaKUaKsOS6IeUqVKMKZK1T4tHoY6TR6EnVqYodnpuKCSXOK+4PF6FZl9
5PINB39Rs3FyPbpqDvd+vmhZgJtV7nykwKIZjxCEOvETKzHD/ZDxH+LuWMHIwhowcUYtOnQlUKw8
qN2wcB/jxuS9Tfu0nN6ruCXD2az6NAyDgsZ45qdL77YfZkNv0//aylT0u9x1Q8pzjKUyv2DpM+gy
oE9CR/2uTiaY3wcaGHpBuQCRlkbctXGnTKe+QJPbQ6F51OwAwkqS2Khsog6Nj1G9eq+hCL28Wy2K
yp95XVpacuoRDfzUdDzaxyBvq1p5C0a2Ct/2iSsBOA9ql1DiGTt+qgWa5LM6RAJ6MlDoUr6vrRoc
qxsZznKYO9GsOr5mnr50qyRNESi6MrifzHCxu6/10OYxMv3CKIf3XZVSbMUxKM3bmPds6Kp3sa71
8zv8evuMJ0wkB6Qb81QoeLjmWjvITxYCi9GHxHTGRjmiXTCN+X0+oDOOdd5QQ5exY8osL9NkY0Dt
9XmECLbPrW2T4CeLNVefWptXLhWrsnb7j3LRJ+THk9GUyovT6VH+w+D+1iK/UBQEtgM5tanm0OUX
5vC+sqA6/NKkNKKMYnTXxIjDRqOdxut0t2rnL0NTtX2A++EUEZ6N7L6m4VKAUx9qy5GnJTLL8kuv
FSq+ZynrduI+zQd7+sopNmqrKK2RyedmcIA+npTOXTp0dNMS/zs/i3p9aPFIkVr4q2sx5WMpo/QN
VUFZFlV8doxFdrDYjVm2ox+lSrN8qWNXqg+TVhvyg4EpUvRed8O+fIW9OOMp5IYK6viGjnCuI3rM
QscKTeM3iIuHMPMpwsuPeGApAjrvYBEceXP7qYqrpv1IXpdox8qJKdT7QO26WASwidRIuWuWnH6n
VzZosH8pjYKNeizEYjkI62dCAgspU6VsxaPeakXt+jI0e/zCy1gx7dwXsRMqjie1jB7A46DAH3V9
dSwG+dPEqCt2Ajw4Qf54arXgZXYEFlQ6qGOrilxUBIRlOX0BVamkkQevPSyfNC1SQKYi+QMU2Vsq
J8q+oXWMy6SPEaMU7yyybGzbqmkJMfyUPbCYweOANYcfRbqkyMoqWuS2g7+iLbruwVZ57vRvswp9
2va+7fO4Hk7tDE+483GFQ0I7qHXUl59KPbWKARmjJC7j+57TGm8cBG5h4+nI2Zi+ZihKnfnJMDm1
di/1guPrQ5ibyzC8KzO9yVzOENee1A9tWAFXIkPH/SNd+5CK/QYG4Tw/OgCFOu2AGq8xeZO7DBjr
dQsgyQBztbR9Rmd3ae4alEQSnHqKvsLIEOvdyf3pFBq9jmOfLtZvpMMn+1EVWSe+2onWVa+FjSYA
SD8ASoAN4bBWPzWdM9nTRrIFf5qTcXwUFgqDrwuv8+Gj6Ks2P+V5ZGmPJCFgZbECUb7jPYDWUTIs
9X0byvw0mSF2NM3URKoHpSJ6Y4Va/J8L2+Co5W6GZPRY0+cpcJs0X53ELLIDNacWE0naz1X8n1Vj
AoevIoZwymdNxznjB2NK9M89LlQgdiEguSd+Fo0HNc6Gxe/nMtdPQKxF/tgtZWgG1kTS7mepqzWf
9UFzFIHYftHUT4qZufk7LUvyBv++ygyfGyOZlyfOu/qzNKgqfoxKtwl/2DJxipc0Uxz7pW+EdD+D
/2mqY1cpiR3Eaj0uJ3LXBffCuQQoemiUIvxVQfJsn4GqJsVxjpLZ/c6SrVhzoQrE5aW1tLL86YZG
asE1bPkOh0qOrf4rMUZyRU+pWo1VzRoR80tmzGb5qUB1OX1fLrKRDzFY2w5HwTnMs49h5PSivDOm
zursozDbaFbvZh574ezLyUnb36OzTOLXmBk4cntxrxqD4ne9YmjftXaeBx06fTlbMoCVMXa5j7RK
FM2e68aJCT+jilckahvrDYLY1lI25S97KMRqueA0HUTdONJ691tjYCv9EX/6AnV4JHOGKfZAg0lL
w3lgwVzcG9Sh6EsOUmduT+hD5xDSXUyw3+ASjZ4C4JgBQ4Vq5jwH7tANXwqwoBDurDnB3C5VMwTo
QV+Aq1QrpffMuUqAEokswXxxjmiWfgwnpfgZlXXqULLMsX8zh1r9qCrU63ydtaj7dhO1xY9ukM47
QF1DGSBVH88vVjnNdzitTeETTmMxPuZD3Hx2VJq9XqeP2RccYpt3+YKfuJWYWGzU1ay/1NNkvcBF
jfo/18KXyIHrCwuxsx7KqYnxqsmFQ+E9Nt3i1EjkNU6o4oT9QeChPft65bbmnewEYBIgvsXHSrWZ
rEUq9227CDWgYhkLvAiQP/AB36FNgEtmnh5TywyfhCkWzA9Wc8JE4f6+r3utMQ513E13adr3xaFt
1OxoOYtqHA1RRidePohS1EtWC4BsIXL0dVFWwh8BigctjYvhNHG9fdHBX+Z+gzFr55vZyKQkS44m
0QiStfcRtR+ye/xDbSw4cUvPD+QkboR2ETahqHkr3fwQIWCyYJBd2ndYJPcz2jKTowZC4Rry1DWU
P1RaBs5DHULDb9XKUgJ91mYVYF0Uv+O40z7hB4EBiLa43QcjtaMPZjSHv2NI6y9qi7oGX0RRxDFO
KgA4wm7x84SW7iJz7nQkq6gP1dZT/cdipKpQHT9pRpfW91iUx+px0PGU/YA1W48fdGMryeqnMfEo
wwn7ZHVuYRzCxRGVn/Lf/LfOA+XwJatGvw9DTfPJUSo7wEIwRqzfXQoukdQuRs8qB+2bO5nFY6Qj
ixGAZk4Yg5h7/ZQosoHQLpP0a8XUJH6C6yTmkRgq8WtLgEumWZdg74pM83lRFcfUyPlHasDk4FHm
lLGnp2r0sc3SNLzDMm3SPJtMBdhF6riV76p5/V+WW058tLUUlRu3G6z+qFedgI6E86frVbKrKDWN
oHk9xcR2gK1fCPMgh6J+N9ldYb4vsihV/QkPwt4rZrvuvCxu5vmNaUc17OtIdyO/jCZbDSrms37b
SKHd4SBaUAjU8xkH7FkxyC7tYTW5gA00er3dc5h1MjHyY1mMChYSeJN+V6sMPziHMxMLVhyOgjhq
+GP1zHazw0j2m99buNZGoMNL+9HNU9s4Odi7KKTubpn9yqQ+T78sJHQ+Y8nKfZJiJq4HZee67bGX
kWAsaldi0gC1wysnGlgP4dyaHzVz6ZyHMgT778f6GL2TdoRNQA3a/hE7FJLLccJy2R9l7WqBVRnR
7CPi46LAGM/J89Jo2tfOcOOnBB9Hw+uFHvUchm6a+LgocTBOUjU+tJpYvipVFrqegsWw+k4betQS
TKANxeesbUYqZVnXD+VbtuWCm305c/NhpSiU55i89lUOCtYAotKSx0o1B9evEAHH2SDDhTaIotjR
75gqczzKIZ6wgSF/eDdCMUkP4Zz0oRfRJY7vkklprCPuvtNq+4kTzjHsQwrEUgmxuIqrWf2MudcK
goLBmR6pgHYHVx/BmoZzHJ6kNgq0bswoKk4K+XT9KU71yasdO0v8Lho4u+gJ2xkeDNAiizs8YKpn
KnFaHtBEGtX7xu5VWGEKbxb2l4XfyQmU0pziqoDDwCO5Cq+2jGlJ7ygy8OeIdDC7oJsNOXuQVuJP
NNaLX5oqo5/4Zkw/0YKJsTXP8qfSBAEImkKpn2U6ZK9lqORzIFhQnwcdh+qTyPTytc0UwZlZqFI/
2rOVkxSI0FUCk4RCP1nqrGb3Oj68r2FC8i193vtF78u+1N+18OqWA6yjOojD1OIuULi1fLC0CFmF
ueEkJIMlD9Qx161nfcFh3pMQmNwjuHzRHhW7tecPaek62X1vZKTD/Sjsg8xH7iGvS0q9P9RuESUe
5hbxlzSC1+5B+hPFazosUxeMBWauJ47i6o1Nxxpary6tyrMH7BawIEU6AEiF+1u02vxb9Ir7uzNM
XrZjGjaLP4jBpDXrdNxngOpw8DXUQjuEJs9z8C6rduSsFs23aZpgt0SxjjFs50r9B6w/3kC9q2ak
yEr7wQnt6ntRLor+oENLP9EzdfCWsZy2QQaEmvARtkpW+6kZgr+I40b9OFbhyHapZPTVKuvprSWN
8JvbLwqeTdrw4irulJ1qMh5Amr0Jk9gu6Hjhc5g2x8kouuTgqrMTejGGj2+mBnvOY25M83cbddLM
M5Wl/5HqTVWgL1PqVhDOmn3KBQwZCjeR/NYJY8TUqHbK+W7MOv37NBmDDY9nqb7VHB7yYA9O+kZL
NfEbLv/0dlTGmqXUdNa3McrT19hEOAMaY949DFgi6mzbgfN9AS0x3uUAb5egmZLi99wI5XvZzanG
+bYs75OqRxGmq2SO23rSGPROi7H8peZd+/8oO6/luJFsXT9RRsAk3C1QVfSiEUWjGwRJSTAJm3CZ
ePr91T43ezQT03HuJqKnm2QVkLnWb222WVqBj1bIBqTANMuNaM2gWRDs+KcIZf7T+kPxuHCFP4RN
Ob+Xc0Bf/Mqn9hWNs74x1KEy63d85ylaH+NmjRLMgU1Tnq26kspuVjzbGFjUcvmWaNbwtDZqZquy
5XlNiIPqwfVa050Ghz5wpE/EG50owVyXtB6rILpA8+G+h7MKwhQbviBUIOB197BaRgBV7PAHg5Vd
pzIylLfXEO8x/JOwyXHzDbYNZUx/vUP8ytN27mk5euOMYGSWM7UfNZ81+ZctFcg9tThU4E4RD1lO
v+B9PsblCzho87x5CzgQi98ypf6QjE6aE8IQpm0YmyfVFMHvtU+au22iKeaavcOXxyRmiDlpQ51o
ppYznePkbnHljrT/noxJkmfu9L46rEHV3dShs85Xmhqxn/3qiztTC8pL3bgsXwsG1uU6KnTyVCa5
NfgdFb6CyTdBntlyHI+xayJ1ObqUn2aFHOSveKRo6Th3eXNDI9D+IrdlmDMdTGGX5Z4VW2r5Zi5a
2NbttK7l/gatas0tp0XQnuhH8440f89bNqIwYJwdCpa7nD+eT8cm9g3Yz38OlF98VxpzL0VCoEtp
QR8bpT4U0/9pKuqIsPidj3DQq/BEs+AQZThn5odotis5vijE+AD2jRIkPFn3JLD5BsJpD7t0jUU4
HgvG9iATjXSugnXjz0zOdd6ZaLcoSnmf5RecZv7DGeT0KpHQ/4SjsDdFs9RIA8smeY23tf8FEtg8
aMp2Putg9696/kydQb6x/ho4I2Iy0PmjQtuS/Ir6K9pvCpZFniiRz9sxd/yVQiGai/lkOTPAQbxg
empIEmHZ95BGcHpG48PKlrqlZPrWLiodEfxc7RTcRWGtP5pKyVcqjCWdsrKZP9VUUTFlGvDPbGr7
kFi4oG4oAlym+CMvNobkpUyKWwqRjE4tH+Jdviinwk5lllsiRRlSHHdxD7SdNz1WrlGEqWXveBdB
Wb3HlBvye3sDNhDUG/2FHOpcpXbVhhUIKynL/17140Xeiu0uj929YVQLzExZmxcV1JD18XJkarJd
Jqe9fkOanz94S7itact+tGeILpnaYFz7yy4kpTBd6fWmw8fHpH8da6s/iGCTz+GeSM5usXePfTfH
r0Hhu/YqUYV6Hua6/5qRVd/hjOjtqQqrxNC35fhv7OzUxHvcwBj+q9F9amiA520sybjkiA2jR9M5
0eviD6xyKIflS7muXB1bb3H6hFqZ5np2av+mIYuVK4wy4uXgd654q+KeyDh2hpyFNJbkSE1MLbd0
Z9NiNchmXFNe8fBTiK0pjuW4NZd+zUacNYVS953PPgEOBIt+0Yx5fat3whEucpG4VzGNQr+LVnbX
aOaZYpqVEcOdY/MMshyNB6THlEKZWMTlgQpypOyUnHNESbzydxXk09dG6X14mufeOwXhykTfUaBY
ZZ7W07szbslDiLwO1XtHDEmqgrbRWUIi5A3EZh+kkKfVd1J8Zkqg5s5rTtW0MnvFZFb56ewX7fcl
EdGWtdvg79ksafCScWFpU+rn6imu7Ril7TBX0cmPF/fEdzzsTG7Ym1tvEu9IqLC4Y3SnVT2gaPW2
wRG3XSooqudI0P52TTMPl2PJWF2mnEXiMikdKrGcYoiigw5inOlBwSFDC1h0nbvNfj/RPJYcd1Oq
G9tZTe+8DqyfJrTp3VcbhehpFxWQms2iu8sqgig67ioo34J82D/GxDjjge9Q3S5m9txDsk083I3K
29dZqOEzaRtZZCETyhckg72raVAsD+zM3bfZWNE8OMQvzMVTMgACH0zvz5RA50ul313fUoLOCSCX
bzL3ivAQd/FoP9UunCnt1MxbIOKZb8FhVGcznHxFjX2VRNiaK518hUGlu+Oop317p3HT/R5DJF7a
1Sl5cfZ1eevbLflql74pT7HbdS/kqMtX2q5ox9p80b47Fbdu6rBx/9hFnZSsIUl/cnXIU5qEy9Yc
xbQk8dEs+VBdarDuiaoz6e63RZMws+ysxd9DSXEfbIhHGoAPgN0cqkHRp0rmbW+OcVz3CpjDb78r
Q1gCSep7J1KjS/M+y5ox1IvcLjq2Db/MoV9HfrSJR7pvnd2aO4bnkV3WNnbMWhC96ogjn87DEU7o
Q9g1jIuvZj9DCtYZx8e4FnF89GLkLtm2jZZ2siroQKaiZXYyYc3ec6kMNJj1MNx/PBs5hA7zPVTe
ZZBsw8+RFntatqJl9KnV3FlrbOTTXteLsB+uJ+mJhqBQn+IjTAAcR1oPZZt1tFM+LPWmbldHbPg2
5o1VqNjDkP3KaDLlSz0P28nzmDGQ3xQ+q+XQaoBxDH1PtV48h//72n9z/Zq5zda70552UF+ZhV0V
PlJliY7G2GUAcVNt9I1EPD9K5yFcfqEpMksKGOIMB+Ss3XBotSgBrIakeFgtYTgpQIlyLlZ0s9sh
MGStZkGb0Kg2gkTcNXk+PSWS7T2bbU9FGcd381EZCnLTEX6ef71imk5F7q7P3i6T+6E1s7lAol8/
TF3heoeAXIjHOSHNkdjtmQD4Ltw86Cq3XJgEnMlzxWlJgIxe2rIu9sNeF6ub9X1X7XdKKla1gGuw
TWPMQ+Y47IJQTdHsW3NT6di91MMwr+mAhuO55Kma0RI1cQlWIXvKKPuKF6rCL1Gkpp8Ui2gYFBdL
4cf7gRThASozr+cijckGz7Nwyc2H7GiauyjZUq/AVP37PtrCP6WfyIVzq5htNvEARbQPN7tzUntB
+R1lb+vzFohWpK5b2Yk8DNlEkDBV1Ga06yH7tmNtTIwEw98R1t4jhVXf6CgvgwwyeBuZ9rf4DpJI
/8gRFzsIAIBC0kpvdCfG7gwRUFFPjnYun5BbuhV3U+PK5lOU1Q4oKRP1TK1uMBzbSCQ2oxwxfkhM
zeQUej69mI4z7eDMtlFXue8hlZgNtEwaYKnqDhGTq84WOL6Wb3LvWQCMDHQW1IP8nmiXvdrF+fgE
5eMCYYzuwiC0LCqdFR2PvAXz8LBUjLwHqsXUVatKZoy1EOt4WLdy/fRyOmiZ97bhtlZt4155dLw+
6136j8h+9zYN5jwBYXU6rY8tbN/d3gcAYJTdzT/+l2SgWi8ZfnuLNveiy+cXkfdjc0z0WP8OfMV1
Oqxm/9ys0Pe+7crfY09sB8uBn98Ptgs5gvLee1kbSbruCvp0GXm995UvHHn8qTxj8KL7clhMp39G
nQCY33f6ANMlLhtsyMS3kKZWB0fuOXkPgzY9saruQ+YXgX1DsiB+djATXGRJaaiiXFxR3xFfCp9U
zOP6nZrM0l5E/k4LwuBF+rd2yGlhWg9/CzIknYxlNP7meVsN0qvN9EOYlsm6nBfnrqnPJ42hkvCx
4/qcs2121xvIERy3qH2pycyryQ3vTLDLEGqmbR6Na5l3+ZH0kRoRkna4ct/F0cphpTEmPo1xV483
Ux55BoKpXYNDETXAlORdx97lMkrisQJSVYLD7Hb2D5/Q+bBi1FTZAJz6QqU0YKla2LbSQAJ7FFto
g0suQRdcu80hwr297R/VOV3glHSeveXY8zvWD8b7NIxF/ycXrZRZZ8qRVXj1+6faJNOWwZdX0ymR
HUEvnqncR80I4mQhSq2HifFfcxzEJeQT5o0FN7xxSJ4vCxOcqrwd1lRx1mFJWqvIXkm8eb/joK5l
2rqLbDMeEvu2LrV4LtxaV1DBWn90KgetXYnwV+li1uEhJBn1S3Pz3IM0uw8EB/few4gyJQeyaxVN
HGeG2NSdq19zkD/novbt8tA67tTe5OG8UwDL6xWesAXC/9XiHF9t4MiP7TQxy9NAnFSoeyhTyFDz
lp+dApvFqqlZaIVWCppoUOWDhwOW3uB51TQhT1D8Riqfz9d6DBW6ccJHBX9K2v9eMCv0ntd/Ogpi
+thNHMWZrQ1PbNw70Z/Zd+yTtMs63QxxyJVjnW1ys2gNzAc4eCSzCSXyRUgObnlVSTTk52vODFBN
vc/41xfgdkTPeHkGrLu/1WZ1361qYjqEPSVuMLr3v8NoA3gmspus1xoK+HVpojVCSNDC4QdFNF61
k+C/3Op1ZKSVURNko4qDP/AeAWwHKoIzWdzis+rkxJpFwrvzBXYCLN5xqK2Zgj70bq1unR+NkBD/
otiDKtsqWH5w5BwyPirBfw/kx/VPavPtp0GI/M4fRGELy0bTHSNbJ2Emx5WmzY0Q/msAH2dLex6h
70xLHVIyPxdO1seU+l5Yd/bfnaCrXpDIlj8XsNl3Ej7d8gKeun0Z6yr4rfe+NClDjwPmDzf3OfSj
vDNJPG76GKyJ+4V6fKD2O68x/uPslOrKUc322lEkFVx7ZZfrw4wahAeZ5OY/vI9mBD0c4YmrtbGM
eChvxmOoRDkcJ13Jm4mECegm08nfud+CBLh9nB9KvYXbKap2tIXVEjiCjaEXU3FXBHXL3wwzIDLD
82pP/UIZctby3V13bu/AJWPC/K2GbX4cup2hVuRTTrU4cLV/DLrA1NngNL5zs+eNzlPCiIJ34RkY
oa6IvflUs8A+RUq4Q5YEQtirSpfeM6UwpAE4bslsEPXktvSzCzpTnOcA2rnz4b7p/KHhcN+670JD
j3FL16QS7+4QPTpTuBanTcztz2hgOsqqDrA6bUQRcJ95zfA8jyb4hXoefKZTSx+lesYNI98k6YXu
nW+tt98qLSuR+ioHbVqLILpH0D2oQ8w9vB/KOR45lESwYKtbSYQ4FXS5NBd5M0b1jcfxAfJcjrN7
lImunmtVWOCeYBPVsUeXhH2r9ICVhzncM88u6IldtasX32FzSFsyLAr+db0fws7b55QrEo5j4ab5
PZHfKw8wPu51uLW5wvuWhNehioUB0N/M95KP8mXYd4zNpk6qPqP7XWq6ar2StOOuH4cTkFDxMJXn
TI5mC90X4ZTLK64WXr9uyRGg2HYw06GU8SSzQgxIMWQee1dTzfv3gU6AA1JGHUSX53PYKsYsXs7O
00PqVkAMBJpgbycrcWKJrcJxpiaodf2LZia/idsgyo/SsESkUtnk1K2zqG8DAlzDNDaOqdJiJY0o
azoA1cvYhsHvIRjL144jpeRDiJar3mUkOsRooOTTrprl1kqnr26ZzsLbbXCi7iJYu7XKgqBFVMPk
AFrjuqurD9TFCACYveDhKYOgf1/twh8y+lXx2LJ0vRp2AnwwoifUYI+H/IeKi8HiotwjZEBcHfUR
qlffDANjyok+70llzWD1gmXW19/cZeu/RCOC6sZgx77Ecb18hSumLscrl/Eb0D2c14wZ0nIojeGf
ZG2rXxZu9XcD+voihxDpBGXdYOW+Kpje5pHR/FCtg7yfkXugEIODJTtptQbKYaVb3HpkkhO0uemP
qO45BJcStJybZI50Vqtq4qvYIh79OR46Cq1poaaUuus+aKc3L84YxUvaep356Mindg91uYpH5on9
Za5Hfvkobn9IuegXZXonSTmr3RqjELoTlGNSM7TYYqjwk4fdzu62T3NaEfoC1ECcPDDXEOk4dRcj
PwJ3lj+wIi2PUrCgplO8Tl+eU3TMIyxBwyGH1rxq+QMZ6fLFv6kYScOsIXy1R7NCZDYBnz4puOuA
yIJXvx0uuAvLz0huwUyytd19sp3GKjxIlDDVIecDdDM0wRHvas5zkFWeXyFiJicM/nxAsJWez2T8
MXzBMtU0TN12MXAnjJwaXoi3aX4ps+oe38He3HcNk+fRrsUArQW92x6SepXmZGpo7dGE7ZjZSEn+
shyn5HHPuWDgxmPzc1CO+mAhwLtdtWJ/9lzrLGksRvqyC1s/eXalIcRzN1g4ro9+yNBrwEw38dzf
r3M+fmul5//QHZv+I7CTL7MR5dVPi871veht+32ithoWuKxrNGFV7r+Uge1x3dvK/0ZpvCwv+64Y
P8q1PysQ2UFUuhHdNl8sTqdEui4J94WwSw2dBJn4HIaIWuoSzW+6jd38e8Xt8TNkBS2YN3zeT58h
oQCBdHeblrGRaK8StYTUsE/BI2XqAftTSwp1uiye+2j8zTy2dJPRSh/I+gMVHYuHnddfhhqaNi2n
85M7TbLqL/dBdW89JDAPcdKYKhOAAU4KX1AmKUAT8NMeqvKuxFIQZVp6mrt34186jaVcSmojSgDx
xhG2uZRtjlhoKsz8WEw5sor6LLVPpdxKiwZtEW/s4829HwBv82nX4n7Qc/GAcYeQ3Nzt5JXnzuC+
+ixL4iULAoIgVb/Ehwgg7QUgcXh3CoI5jpHTgMWuunK/oZPswgx3CWAVO1oIE127kc04WxFsMG51
j3ahv+UgRp8vuZyhjw889nhZClR6b6L0B3PwS+tcbgLKnXO7MB/xEOTPAZMLn1Molk+X6nSqvz1Z
0QHjBpblXGzli5tXQX5N9Op2340kw5x4/DnMkONxP/YBQm5Y13UsmNZ9DcbUDiHXg+31rZCcJ2k0
F7M6zI0c91SENr/3Em99Wr14/lzlLPWlSzrHTddAvzOt9TlUpAw+wO42jrxIF5e9j5Me/LXqL5xt
RM1jpBhu+FMn5AyRV5aZRbj7uwo3JC0iN2Q2OW34Z5BlEx6FXruP85HAZgbPQfEB08NVlJuW+EI4
0vcx3lwcD6VfdNxKIgaSAZf41mjsBUhiwvzbHjUU+u2Ab+gPyr1fD0neFwNjkKyu96ADtR5y9PiA
Fig+TqOw6ptKei7Mdmw3j8dH+9cqgGci28bpG/amUD05s6m/tn6PfpZowBFhlr7zOu0ji1DQkK4j
DY33aeE5mAuLxckZxcPVf+UprG+R43+ZfGrGzO8GJryoYiaP9tgj+bFrnMvaG9AwmR1ik0O6Hstj
HTOmp6tg+0xrKDoERsnmXSHEKeMjiXbYvsNO+B8dAjhOKJ+rt+5W57KcRl4JwP7kYfIG/2EAde4O
+eZv76PHTcnDJ7dPr6MLKEX4FN6sE3qvtEv66mWzUGTgUFtwh/N54wlHUFkeF8R8mgyoQbLBRwrm
ItSuc80Xp9FnKCOeVWIKxGtn0WEfUFV1sY5rxSGbd+8ae+zb5k/9t86pjH9ZN4Nz6oSZ5QUH6qiy
aO7nUqKUAAakFAgMoVmvVQfn6Z7ZQ3R0cYoD318vTRK0cAxtFU6ZFh4ALw0tmB2IzIfSXn3F+8SX
kGu0S3MQQnas8Z3aKqcBNwUSv8PFBmLQGRVGNANpNLlAESAU3BXlfFyHqPFPNNAAY9eLr9/62tt+
Y78qQ5K3YJkP9WzH7/hoRXOLuLe6qTkt2izazpsUvDK/BBKZqkgj5q038kbFDR5vqOto3+oPWcrt
N7weP1WrSSUHsKomvteyBQSm4HBnByDnFqa1iwP9ivFuCG7KoK9+IDSYZ4asdViQyVQCnYjBgqQy
PaC6uiyA0aZbjMLT3Yq4fMliIK79koLEoSrv4VeN94yqYv9k2FrRwJtI5tPLXCjsIEdN1FZ0JaDv
P0jz3t5M4ZvlAh4+7g8JmzC6ikWQAslODaBdRLt4T4g+I54rDpNv5aKSEgVYGTNQ9/33CeoeMZVT
OZ8CSUR32CsV5EcEIQlyKNbR9iAndEGw2+cXQC6WUEKvi9cxi7WYQqbqCHUZ7F7yPPdj/Lgv/uZA
UO78mXivxwvUtdvdvk47kNvOyXCADFmeCoTSC5yQq0ZwzFi9VD3U1GHpe03mDso/BkvVWvDhKeDI
0a5i0Y8Rg7jIxOZ5RosiSgWtIHhs4GyJa1TDHuWXI3hyRfwRQ23WOx40IbRbF57I+xqKY01kWnwC
rVfcTb4HHSeRjpPSpGmnyDq9ehBVvii+MzBu67HEFnpNaIwLquJ0QrAQTzy+m3HIMhjr1uapshzv
cIeAPFekf7NAIzKJ0HPttfsRKE9hHO6IyyRVdVXm0Pqr/FXuHWegqKijSYXfgssmNbrfdOGwftLN
2PxAjOgPRzZ587IWZVteCYZt+Ixq8B+jwiNJy7gDT+QcdrMLU+i6dxsDzcdYr/F3YoETBEfUJOXH
JtnxkO6+N3/TceX9LHsvCg51bZyrPSj64V4nvX7cbBc46DViVOv9eZxvc1/pTDoLSjCmcIHlugun
165s2G1r4j855BFu5gfQcPnIcQBvhMsMGa7fNUIgeBPLA8fUvmZ+rdA1DrWYT9v4v/eAnJM17Z1+
vuNohBtGO5S/4b5oLq0MrDkgcoASRNozvlscctNhROQ2XhOS5PwpTBf7F44A18uABlyuEies7YHD
RcRHd/NZOQkYn3+1hTdtDNGqeCFLd320pV65YYaw+CjHav/j5rAlJ6UT9ZlwSetjyIsF+zDW8UjU
TB2hBbWMmRlPPAS3LAXvDc4Fhj3WbfUFLt999ENUbalLBPwLzC24zDbN9q7vt+QD7xUKHljiYAT5
32tkyr6IfzV1u39W7FP8VW6Djm1po1VmdVUH85nCC9bMqaLmZ0WGKxVB7k6QgASdg+mszj6OaU0Q
iHb93iI4cRy+/AKq7nrarDenTuShrScSS5Qoi+pCH+MhQWrN3UKnUlzIvcggYcdv9J059hA5oXMb
FB2lApW7Nf0FM6N6HXtOZYY45EaLN3D0I3Jsv5CY1g+4d2e0hZXXiiMq8Pxh5nwqM0Z7l9Ws6pfv
HvrwHwN8zXNAGeWH5Ha8bfvGf6obX3aPY70tROok1WovvXg136dymog73bVP3M/QzPmF7f36aRn8
CbRpsxhVrLODMDK7EI66e7GKj2xGIjxWsmdFNNMY6oM389Yci7kynI/JprurThpvwXS8yTgBTw04
HwJ/5h+XWHi+hmofREaqWU9WQ+3a+jPuEUtcYFJb87uVvQYRFy3yTwat3G/JOsBX7TobRU4F+Hou
SyRkFtULkobZaT43bfLnnOn+F+FPZ2jVmk1yEDADHrHf+O94QFB3tFiC3sfKcJHr2U0uxmZTMKu4
gtpLg6bzif1koNe49iYk8wGGoM3dRzebGqyPqfK8pkFVAjByyHOsMcyRUfQAHs20GeAEuKk1krtD
RaFlDGGwcD0hqPFfPDtWnyZGzZs1TcSUi8tRj9noxPlDV0u0Rf2mGHKhWkt16v02/C5aD/HOgm3v
YRLuvGdjnC9YLuMQBdMQOf2zV0X6J1KzXZxMZPVFiTV4P8TFmF/zSMnmqHTLZNoIv3t04zl+olmx
f4/9MRCnFSHB78WtzOdaQjcBstTy27QL9TTZjc9p43n4GCDXDfvmNl5pTFfr0SXnfc74vZxnuSfD
pRF1jiAG8PTXpKri3Q5F/bOdrf+jZen9tYymraBjeeZSz2+FTQt02YBJAUkd6YQO/rVpYGdc1eZg
uO26Q8hH8XCB1n70Mnakouc2hIdjZEacny4+KWnHQs/Rt7kOhOEAb9wAFLCu3/SgquckV8kDBCLY
y5bnuzhDXaZP41BgcjGVZAmwnHcfjBIsIB56y5QKV75HLFb5Z1gCWpymZKzlwaKKSFB8zfZa7mFL
9IVzvndqZ2yqo1xLANoGbYd/dNs4uj9voAFHzbJfTf1U6CxfKNU5kODk3U7rLn8UirMtJUizop6I
ZeUU64Ehh+hm/WcjFea2GtvZO6zagTmvYvwFKRFGZs2CeSyadN2teCOrjm/eWALR42p3n30Tkdcy
osD0+P4Y3NJN9R4WHNUlj7PK9yBlbS8ZJXLX5TVxPPFjq/z9R16ti4s0/Iw4042wfMh68sds30Bk
sp3+ifycY2ih3kCPHlq+VYGQlgU7tX7k3mEc09/ipEB6HLkt834hid0+wBhthvMfot6bLKTvbtSW
n5CMyuKycafkUXQlKRdJAnd/468bvAbE+HTIZ2snzBZMAFdeLRORTjMFy3OnBRvqDAF/ZIXtagyJ
dd8/etZFIIB6bMJOk/M4QZOsy3E0pR0O2jGuzOIda3RmnGX5WP1NbMdt0W59SspE8aaVScj8hRR1
R0hXFPXBBRysfpkCiOa47MJds7bHh8+4ZhXii2T0qmvSx5L2blur+CGoVDMe/HVvMGz1qO3uMf9A
by84FvgwRr/95arOnU623HNzsAbw6lSUjMsHl09RH3aOdiaOGr6KD7YZhAs+5OVP1RgxYYwUXwgk
nyujieUV/t10hpb1CgfIUz9bEm1GSgDuqEOY31DPSujIfgrvxgAGOvN3OyAyjoeafESZu2hwOc9Y
2b36aXbrkKEZTBVN3oZA+9DgJPrV54P90TdufS9bw1CGdBAUGVw2Yj3thz9xvrISgvCCGoIjMofV
AdTNHDXOT+bAbc5YXDoG01XH9+7gj+5FLuP9ZyE25474kNW5wVbm/9oC1z/DNA1CTbI7iisg4nKH
KXW6e2wGvoua319KCHfqDTLkQLxRkamdx5LKA5X10uELWx0neF4mDcE8LiFEr3Km5MqKYt4uNr7v
7zv3urmUYBxXtS5hwv0VNImsseUWaQR3Z48O5RszA5dI40z9mu4T0MZFXI0a+UVS9sVzuyTQTgjs
PZRTnYofw7ZHFsslVNyPDZridOVTfkWrvt6f1z9EOU6DM0yIfnrAMZl/qQEsOVt9w94hTdwgGKFQ
5T0pSVhLi6G0EUqtBhCjrcm5PZ7jBb8aYDdyYb2hfC5lN7MPO8n4jn88bIDbuuarcEeNHiJXgEtJ
AiCPOr0bnt0eLQAnLUoMGZB4nFYTTeUH3mL7M7HhvjLd+6hCNkDbAD0OwySKadk8yQpXQwYfFX4G
sY4euZkm/9TnBYw3j64+OnOhGfz14A/Z+XS2J68G8jnWZgbQDuIdiWQZt/dnNao9lGY0d8wz3RRe
FnDb9liSUDAS8TaKu2nlLr1Ufe9fxSAlRLESL89i35vBvZ+wBf7SubPfh1XczOmGxGK5lP0eVzfx
UHUu8HwxR7f7HDbDCxuCeBEJsCgk0OCgzg9r5t15G9z3pttB1Fzm+vorKepVpCxiKBRzF8vUxTCi
GX+NKC5NIFySLuBg8AHJUNkWQPDIfyr7A23pSsNGgnHp5A84edJ+sXTG/ne3898BS5i5CfskugE3
lifJ4vtXq3Pj2iAZkf1AB0vvJ0WxebqocbmI1GYehGjOFQZ5wdc1L4dGLe7Ff//xf9u9zz+e2lbM
+DHRseHfjS04WPWMaKVNMV6xGDUImZdLB42gj7dzuIehSNI9kMWNNg2i4P/+w92/fd7/+9M9x4Fz
xGkeOn/5vKU7MF1BH6eqWWtCeWe4jwWmWeP1OjbzFpARFtuLrmPX9rYC4bVluUetkaRFLzkbIRgP
CmVJBoIa/8Nv9x9/OZoEPSIEXFKh/8qEGA0n4SJZSLu2AOzErVYgpWjAAtXUh/3hHz4Ljy/6/6QU
U1fFhEgNMi8Gwa/SPf/z/5Mr0zngnJCYXapyRo6jdnMOkpbOxKNi16oQeIEtFnjUURJU7Jm4ZY+q
Q3fDbAf0P4bz23//jf4Op/h/v1DCY0Gqqef9XcQybLLb4Lk7zuEg/pRV5CORwzIVpZUJzGfOiPEP
4RD/6WGMIAXC4JyzS/LHXx8BmqdeTXDxWAK9hxCpCWOvix53dswVCrrkYujwb/d++A+1D//+g2WI
2jg8P4dw28lfn70NBWaRYcAM2DnbOdzU3lk4tBs0Ej767XE+jPE4PiVBU5z++4f87w/Zv/7kv/7k
uMf/iPoGspEEPgxfANHV8KOV2luvwKQg1v/7z/s7roIXPQyIowkcUrgJrD3/Pv/nKZts0LuV5Lih
Gcm5LtC3cuUO/T9k7vz7o8NPoSGQxwZXBv/rX38KP7ryk5Fn2d/c+To4y9/i1r2GmN++R2iu/+G5
+U8fIonb50gwSEHin/71x1Gomiet4EnVM/fYDFScgUC+YrBxL///Pz6Oa+nQY0rk79/H5UZNgoTa
BDonCGLL6s3OcTZE09r9w3Pxnz7BmAZ2B/M7roR/S4ZLlNbmfzg7r+a4kWxb/5WJeccceHPizDwU
yrCKpkiJlES9ICiJDe89fv39kt33Hhaqgrjq6YmOlk2k27nN2muFPEVeqZZ7nCQav+hVDl3QpLRA
V+SRFzjPlkac8SQphPZl2mLuikDqf3ojGTaniUQKswrie1ghl3igLg6oAwNhhoILevby9RYo2jhg
ig31ewDsQT0dILdoafXvjTuQFu0CmeCls4/WEXxaCuShEM+eHpOwNXucFwacSqsEYN04AJ2G8m/s
nAOzLkIQIJewJqejmHll+KPNKJrnk8frnGDfZzAtuIPvW9KmTfBpFi61eCZPnw7w1SqGGmo3ce3E
Sr+71DCe+FEmTqWnxsoAcDquox0QdKfc0uECfQANh7TVBEobOZuPL8TFoTWLy2CyoLoxGzp32gTv
m+5nUj/KdxGGNmTX3YjffWXXmVBklpruy28PChkVR4djY0ALOTuqHoD1oUG6iox/J3+jTSimChF7
4ZEzpPzA3wGk2dOC6C3cfjGZ2TpDAku9GwUFTNuckqpTwzywS+xM7bX2s0rrd4S/onRXSKS1W58O
7YXVvXBihVOIIIym8CCeWeveaUD5JVTWAKiuDQg2t62k/aZIOp6HzkvAQCjMI004P7GTZ0+aAe53
BU0ETbqK5e3qkXS6lkbbMvFskkyavtM1MKwLB/eC4baYmRge402T9OnBreh9t2g1ZX5xMRzKprVc
kHsGsHy9XeBpunBQkQTUkBOBzBQu09kTXyayOvVGypmhCXAtVWDMBqOiAzekqvRQgFf+FivOkvTE
hQk6ghge8SADDee5SAKd09AhdyxtyA1cyxW4JHpcvJ0v067w8aW4cFYcwUOLxAaaNwhYna5lRPc5
6SQm6MEMtHYaAE19aSzRwJ2PAm0XdEmQUDm8g3NdNbmzkfAoUWWRYBI4xn0MsC+IugV/7MIogjKP
fzChEFHN4oKWxpU0MxyeWQuwaKFkBrCd4HeJj20EQfAXYMbmQUBnQWzeO7M5yEE3EGmgVgl6JD1W
sOzk67ySmmDBblyYDvZOgcpexkSiWHU6EGUm3c8MBCSmHn7UMFUrF+TiAlPvuXESfJSwe0IkYtm6
MTOKKh0b/ZCR41RlIz5gw8JxE9aAQoqB9v8NrdbF+Py7Rw5qXoiUUYmg4Yy5nc6L8nZrWSRAqOBL
NeUzVDeBAiaTJ23/xkBIQgKKZ7s4e6cDIVKP1kiCl6xpBaFRYBfbYhyG9cejXFhBFFzwuGSeMvQu
Z9Npc/pY86jkLeus2qU/B6oha6jBWMbUbcD+f/t4vAvHgvFMISzJY4LOwemsclP1uljI8UhA0FZg
OJRtjfXd/PYoUPKQDTM07JBsz/wRUu6x1BQ4B1TZ7AdIKOCJoDlg9/Eo4ltPn0buD3aclxHKbTyf
07l4ZgDblODS1FCzA6gNKQtNM/1nHNfyhobTztWrUPTTRJ2/oCVybtmRh8AhFxUWXrC5Gnpc08gh
D3TEtH3dXcWRIZJbYKa+JxL1whtJJXy/x2UokoXzcmH/bHipodXF3qrGnBsb3ckoUCEYXHVBI91F
hp6u6qLoF7xWcbbnK4taEhVV7hm8x7M3Mi8G+uptAFlOYmc7egy9hmJ6a8obHURQt3DTLu0jxH/k
48SKKvMsRKshSQVmlPjQHsId+Ty6JMPYHF3fUtV7okfpwTTMcqvh5D5+fIQuLafwX1H7sJGn0mbX
wQrJHvumARIfkNG9Av/SJoffcCFWvHDJeY9xknHPDf49e1rgXyo0yNJBCZuxtaoBEnzXBlhFwcKW
lLHM+urjWV3aPhHSQkGLpbTnvPcT1CY57Xq02qSBAU5R96kVmpRNwWDBWrXgBFycHSG3cAKEVz4L
vKGKAqcJZQKUKh6gfuR5qVvUuTMkV3FqyPWniVYc5/cHFWolDCdW9IwjflLBDRcTjS8jsmmUiuip
GjGaOUQzSIUvXLoL64n/hg4d7w1e8TwwTvuYtld4buhRauj2ccNpKJNvNGNZ5UDL9tirS9HVmZgH
BwUJEVMVrrGCHz67gUPqBL5JhWDlcPfSTdg18m0/QOnlhE125dlUcJSwrCm7UpIGOkuVaOWPFnW5
FNK6hfN74ZY4MJHYkCezBNY81xH0wCaRaMoBvlT+BjVb8HW+uhR4XJ7zu2HENrzzjSKzSTrZQ4bG
m6bBXFWtYLtCr1E33FRzmiOnWdrLPWUuO4G/tkggA4LG3EYeJ5IXDPyFQ82URYAgON9lfea657C7
eZbOlH3A3LwjTv1aAz86ttRer7qaiPfjK3tpiclH86Cw2QYZ7tO56+aEtgI8iSvL0EqI0Gjpsca0
X5jVpYNsoeZNWACaCn7a01GA7erJ0OKv49GFr1lgBhsDnA2tl/24QKV8aQEtUGJklSnLnsU+XSiH
ZYmK1yo3df8bPbLGt6l19Hqb5PBarcwY/O32b6wh4ZagSJepasz2DMZkgAIKXkeFePjaq0AIUq4J
FiZ2cadoLMHW0TGBM3q6hvQ2eYWKXCrywH5ob6Eq0ts1QRZd0B9P59Jm8RrypFMKEI/H6UAVvq9N
YysDSY28lUCnr628sx4KuoY//52hkGsgvuLVmCfB03qoG0fiXBRDUxxtrwkoj9jAekEX9dHT3xgM
HVECIJkckjU7hFDaBNBT48F3lB62bdsgeAlifN01Sfo3TgR+IWsHD7tYy9MlBNOkm3VK8kTTjPQB
Ogv7zrQ7e8E8ir9l5i0JomRLJGh4lOzZKFnSmWM4ce6yGhzlqgU7usce918CUhrboqXj5/dXkGQf
kEW0JXF8Z/6ERnrNT00KaHBqZW400SJXRQiEof8ULGzW+dxI8ekcCt5akhjzufU43kkNxlp0VAPy
8cqH3K4OsNKZV3IVdgsTuzCaLVSjNM67SuA6m1jfahIq4xTWjV4yD37qSI+RQ1cGWcTpHpo+b8HP
Pb/LsFgrSAThuuBMzzU3QtkEwC/lNLZTXX8uRFtEqqn9p4+36+IoqBtyjcliMNLpKZSkzhwmGJpA
uMHCqnd+dQekc4nl/MLaCfeLQgtBiUgGn45CFp0OKRucfdaN3b2ieAIsQefvQU9786taeskfvz0t
jqBK5YpEBrHrbFqamVShHxCKwDJGkJCqv8LM+k1tavKExCGIOGHQRU10/i6qEoQT2dQR4+UaTLo1
/DFkd/XMBYRBk5rMni3c5vPdEjllwyKtAZ/gmS0su4IunM4B35eU7Y01Rd6t3PYwP328eufWnRYL
nGWEU7HuJEpOt8tOQfoA/Yhhx2jyTRqnr5MAmVVmtKSCdTYhREoIwy2qR4qKBt4sGIftt5JamWZE
pRzD5zSXik3cBEv58UujiEtr6jxLGpoQp/NJiG9Eyy2ooSoBoxJWWnCjh0a68PqexYpMhqI9Clj4
SJSsZ8OAPwVkbjFMRcdvuYozG9adfuxj7bZrC1CCUe2A0qMlHxsDqWb5++U4nhOhJsbDzMusz58v
GYr4VhcZPFrD7LWj9a8ZoOOFCO7CaupUGWTq8+SFAKKermZEXn8wAwZR2967piMG1IzkewuinsKp
PHm4MOhCpgT/DJ8JKurTUaowq6umNr+3dCMXIsoOr1LZ2uaKuiKjiBtFexlqGAsn/yx3IkalxYm8
sQ410dxugFWEF3gwvw/twQnsm7TbqLnnJma0nqZvH1+yuU0kOS2rJozwRC6Eb2eqpVDEjGY5Aevi
ZH6FV8Vz2z7triWY3Te+7gWbj8ebX+r5eDMvvspz1MMMgQoMvH4F85H9ieeF92tovIWLcHEopICQ
R6EKjTd6uneUun2Ih0d4K2muYixHErle+JpcOtiXgCLz4/g2r3eDiV9/F5n5o2LZ0OPRjoqQ102Q
0UA7dVqysHoXRhE5cXrsRF7vTKTHMD3PmkpWjwbInq6J1NvB4PK7PiFzIRwxkMbQweCb8/pW2yoB
UH8oIMGgGLueujv1tMnafnwSzudCvoC2CyoxpNFwZ05XjBaHKTJMuiG9sCiIzOtgA+bxd037W1bi
3SizfSHigXhg6GBCAMS8gpzrWY6V549ncn7QSLHA/2rDHcMVMmc+2ZBIjepP8LXldWf+UgZIIxK6
gAV5hbUkBqWIt+i9RcKDYTDSHlRi0OFQZ69iDxGDPnZUyNLJHg+OL9MMz1td38Dxnt4jtxq4uHPF
NQyzqjuEkbqHijf5TeNLzMqLjAqhTDZSVudRclq2WZ0G1jcnpOWghMvRHUyy8R8v69kBEYPoBHdv
nufZsqZwy8BV7D/HY5k6G63UjEOW6aOz+3iYt+TpuxUFc8P/WEu8eJNq57wOJE+GWlmRhPyl2itr
cH/KDZxr7Z3R+sYuILSkJ2owaGGk86mPkRyhrbj1944PNZaM/vfv3QsBARLXTsXzsW3EP+cWMrOz
viiGfjUBRr6phhhOpFprFvIcs8X9cxQ8empEKmPMi0SaZ4VxhiNP0ZzuNtPszHWbSMqCCb40Co4b
gRjeiI7ROr3jadp2FDUCmBYyuHJovhiv07EqPn28g7P79zYXrh2t4pwUPNKZmx3amQpFH1QUtEPQ
VQwP751Zxv06pI9uwR8QH3x6VvA1qLGCzSRgluclL3ol6Le1IbyXlcrRXlPYXONDVlOqvO9LdJm2
cTil6icY3sKfUwi39AIcaI7NfJsr6AqcHgVBR31eVtF1qP2tkX0LouqxpZEJajBtN3nxFZTMV0Ze
fW/D/nurIA+ke58zo/02UFgf8WjLJt7Du7+Ug7mwxYAweWFVkfYFJHm6xaUyqsFITyv93qa0j9ml
G/zf9vPHW7w0yszqpV3bA1igKa7MG2ulKbm2iaG6//2rx1wckczEG8IanM6lonvWyxKOazv5wVZ1
BmlbqNBY/Y25iPQbJlw/xxY7CDgksLqxhXkUfaf5ur6TOslcuBQXTiovN1HhW1resmcrBoTDL7qU
5u04VIAdpUVg0WKi+Dh1fnMjFxBGqG1RHLQu6p4+nuCloUkayKC6RGJenx0JOrgzpU/ZLI2c3+2g
GP0LkgvSno5y4z6FsA5WNtO8B3i8BDk8PyYg8QnjYCXBe4aJ4HQDpZ5KlVRFUIPYenkbxVl+FTj1
UvHofH42BU3KYZRtmeDcqgVy2ZlykY4ruv8+yabx0un2ozeZhw5yGOhgmytLr34PKMO9F2U/SAnI
3oqU8czHoKGpJ5rPRhpc4UT45hRwjl8VihaaLuy1RbBW7LCFl6T3LOn14+2chQhvQ5PgBytDIUkz
5+EccJzAcWKGtk0QztrgRZu8CMoNMkp0TzTVUkJjFv38NZ7O0hLbkXsS3/POlYY1XQ1bB6odT/RJ
KBDrfU1839sCMo/oobSKqyy3w6uPJ3n+hojqJjBvihkkXefVJISwI/qvoW6EK0lyYzmX1rC3N1t/
6tsFK3NpKBN0i4hKqB/P0apwwE0IQ8JfAylhr2K75VjeeE6YpVslmhRzYWZndwIQJyh08g1C+5V6
4Gw5B1q0bYOWDmOAIkSqoM4qYjTZfnP9BCSfIURlgdM5xzlpCe19NsoFLu2dxVrR49fIUpp1Wibd
wkhn83kD/xsMg94L5k38+rvjEUxjIEN9BGfoWLZ7+ElSl86fbP3xfM4OPaNoJqcPzWlAeHOf3vHA
5E3QdcEpmNr1ZuyDKFsnZmD8onnOhjauiPSFc3E+MdIlMAywRbym/OfpxCAs7SKrpBnaiWtjUwYd
zaKeOS24u/PbhdvArQIWoJM64Y7NbhetXgpyUiCCWs+T0TSCmNPEg0BOD3vtONonSbUWvMCzIcnr
ircOiUzKhdocT5igJThoNY1DYV0p6wFqdMN18ka6VyBtOjp2I6jwxmbz8Q6qs0iJ22ziDVL5frvU
FDdO13Mw64DuO0Sm1B2QghXKGhvlDgKWNWokrrGhCLa6rlYHyOxX49ePx54Xas/GnrmkeG+tWYqx
i/X3L9karY/Vr8P9y8Io4m95743OZzh77rSwUvRIjHJbbn7E7uOrsXv58nlJ+XGWAzuby+zCJUPf
dnLMKMhtr1q33+Q77VZdL2WG3nqqPpqNsJvvLnZja4UTRIzTrfFq2a9w83Va/Xy6C1b39foFr2wF
k+KCNXlDlnw06uw+pHVWWzBa1qtyA6mTSzrCRfrGtdfm+mX3XK+foL9ZsC2K2JePxhQX5t1MwRUn
oxK+jQn81IWcYPUF9s0jeq9PEHruF47J0nAzw6JBOKEmYrjR/TFt5R2KTpt6G9yFe2+V7NoF93ae
oTg7L7MANtbpAqRBTuxj4Kb8o69grHQhF1tYxwt25f0Fd2Yvm21FtZ2J428b31rvKoSBt0BL08hi
yC6WSphLx9OZmZPIllQDSqs/p5UcYf9fW1uUxdyncB2u/6CBG4Mir/5YXM/5UzS75fPiWO+nMNSX
DKx9Vg/1l/yuPGg/vHvyS9W4Kl7Gx+wQHrV743Hh2Cwt78y6+M0QmrnYR5gi13Txc2q6Kx5E11tZ
brHJNv7adm13Cf97FuLO5zuzN6OaxUktjislrW14pawfU3davXqrguXNt+pqyfLMHbL5gDPDo0tI
MgVUb1dKBsV559EJklftoYutxb1csNhz39ZBTZb3l6F69wcnafUzWx3+cD9/+XjrxIX+wL7MgdoQ
m0SJJEaZtigrudCuupm7dPuWBplZlSHJIAnKGER/8HYlXCtf6Co5eAuv+JI1mTvmZGwTvRJzka50
t3fpt1r9tG6tw1JQd/F+U2cEhiia8Ex1ZpTr2E4zWZwC9I03CqZLWzs8eLrrXKcu6oAP9T1k2btq
p984Sxb60rF4P/ZsLaGtGROjZ+xm3W/ML8k22PbbcR1v6716tZQSv3SvqSJoRK+UfCj8nL4+ERzY
EUm4elVBLI+YOwzVHYJ1r21WraPp4eOjOL9buMkChq5S2KdtABzi6WBmE6pekOiTK2mNtoWGCcJm
pQqRbxunhedA2IX3p56hAKqCHyDIsS3ix9OhEls1B7VDlMuj7f06d7IMJJWWLDxv89UTo5C00QlA
aMIlO306io4ANlKTsCo1tB8f4bO0DlWXIGo6qukxKtL0iR4l5f63VxEUkE4pkMQDRfHZ1HKYF6q6
QAYSLctiA+UrZkpv0geY8JOlszh/bpggMZxCUfAtQpgn9BD6qSbHkkbXyrrMcSHTqJ/gmIOqqTJy
LX5MlK6BSza1oMQliVxLKygY0/skGr0vRpM1+aqCR6rbl6mpPgBSKZEvqsLCXhUykkwfr8uZn02R
VSa2VUg1UeDj+Mx2A32OrLEsRCNVKzaKtVoFTuRWQgV0PdRIyMIwbXRDtEU8tXupIED76deOb68V
yoHTNio0c6l9fm4XxSfxJQaxvQAGzatnElxQISr3g4t6QwyHsaau0LlIn2sthOmgLzr7MBYqHlHY
DQvG8vyyaWwaqDdH3Dfqg6erAUms1I/0m7hVY38vwYQ8NXAcHSH2XMK7XhhJpQhpkscgq0DkfzqS
Xws1PUedYO0TpCUB3VPrfIwgJaU69frxJp/fa7q/VUfYZLAEyMfMxrLkIc1hzHItuHU2TTX8wmj5
CzHq+akHLEH+glIFCURDnl3rcep6Py852DYMzebGzz3psx7LoPycBl6bPaTE0LL89sREQyq9VOTz
KYXOHOUcKhtqTOjJTz2UwqVUh1dh1Yzrj0c5e0E5kLSBUim0xV7xzMzWj/qZFk1t53pS4K0GZFhX
Ueprq8Qf00PYTvnGSrxko8qRfgswIXk10lFZ+IgLe+gA0xY5LxLCZFZm39B3ahaMUQdvDFKhUCtB
YIxO98Io56dSlzWLsrjoeAHRONvEeNRiqwFv4oZ9kd0meq2gXK6Y+7QdfrdKJ1qsGEwkmkFAkwU+
nZA6ynWCwi2s81PoH6JcmvYeSi/ux3t3bktscDy0Q1BcoYPsbWvfBYr08dLLMtq1i+pstpZluHQS
qIKuKExJGzs1erhnh7rbe1L9F8jrv34O/+2/5vd/Ppz1f/6HH//MIY4SQLTZD/9zLF6zz031+trc
vhT/I/7o//utp3/wP7fhzyqv8z+a+e86+UP8/X+Nv35pXk5+sMmasBkf2tdq/PRat0nzNgBfKn7n
/+8v/uP17W95HIvXf//zZ95mjfjb/DDP/vnXL+1//fufikgZ/tf7v/+vX7x7Sflzn/O2Cf5xnVev
L2d/6vWlbsRfIP+LQqNlQg8DcIF+y3/+o399+xVV/xdgGoinKYwDGxKF8SyvmuDf/9Tsf5EFIz9K
w5eGnRGJt1oMxS9p/xJsKzguPO6iEd755//9upN9+t99+0fWpvd5iAIaX3N6aEBC8Wk0NeIucO+h
lJiFxUasmP4kSf59JNXjfSD0mTsjFUIhvXTncd9h0usgKLEbBBVgmEZBvGiSK/jfmhuzToI1WTPd
Xnlx1d8WgYrocdwgkuzBd7iDp40H/t3y/jWBkw8+TdS9fTDlsD/tLjnCeXcTslCYyKby70N1kh4Q
k2/cAbLLbVKpMDm3KSTkuvaoZ4iMu5JvwsLom9Jv1VfENwgEPivG/9m+t2Tiu5sG02vQIMGR3NPH
gb4kopQvaaeUex1uU5ip5bhe62UTfF2Y+qnFEsOyQXQg8eKI/5iX4QPoGEtoOPP7oEa76tj0VvZs
4DjdjWoe7nRrglWpKPzHEKcCYj6smbqi9gPDVGB5cbhFndN+UJveQ0c49rMNVNXKQsn5/DgB2YZm
Dq5LUKa4FqeWDp7TmtR0ltwjWpXd9DpYGlFTq1amiq7IFUz7yr5vBuNO6wLK7wsLJP72/3Xq3xaI
kIwggno3Tv0cJVTLVQRCrs7ug7C6QzQ+eNRhg7xryWzfSiiEHUwzoU9sKgfPhc+q2tel5qwddC4P
8RgsPWPK6TvG59AQStORYGkB7IPDcLoYU2RBhdrk4b1OiksoLGr9z0lvlTvZGep0Cw+W8TLZUv2U
OzAkxjmPEdx/xXjjiy6k2zhT02DddmPzJC/v1OylF18nitbAt1RqPrAwiK9/d4gNKTLCoW3sYwlF
895EvvyOClP9DKVYuMvsCkGm1lGvtElvrhMIaA85strrj3fs1JES38DwoGiILClxgQg4/YYU5lPo
bLz6SHWweB6dBBW4QnxO2LbFs57VxsLNncUAbyOK+WLuRICJ1T0dsYHkEOiK0R8xZlySOHCqA2DG
2KW7XyViysw1pOmTG8oWUpKQOa8HZdxKUbD0Wl84HfgCXOI3D0Rg6E6/xCsHG2ERezgGcuDfNHbt
0NtQwhLtIZhM+CSHyFfV3qaP0/imyfpwWIWhY+KkWJtEIJCmKeq+2aG/0Lh/doUJBqBvEu0Qstge
8evvzkXao2WBhZOPFuz0OwXphwNgmmADF635rORoXujOCE9uPi2VVWfJvLfNEVRKtkDMEFTOj6Rw
cGnRafSjXRfWU9Gh2Jc3GS07VeT0Pzu1VO70urPuNeStXR+ZbBgIUT1HS7dHHzhAp2/M+v4K8sj8
yvatZskHF4fjxL6wNICUwa6YYKYBgZ0uTYlLRfOeqh9lrW+e2kZDkK9s2+/AOKubwAibowUdDgyN
HPj1OCXmj4+vywx99rZAYm3AuOt8Bn7D6QfIZkIfL+RPR/TSpK/1iNpGaNf1WlH9YYtrEe6sUglv
fXQKgRpHow/dtYcuWqY4/RPM1Es+9LmF006+ZxZRtzZkPHEf6Mc0Nb/5QXhQnOiPhTmfvXo0E+E5
sfIyqLuzQ2ErXVTZvq0erYouQuhAm3breUO+RzVOCN4kPsJ4lrTN5Lx4HuLCuAKYXO7R5Yv3QSAl
rUsmoPmFJmK9UZzWufr4+y59nqB8w5hi5mVzdl1qVGIcSAu1I5ekeap6EA6jnpBvT6vB0jYfDzbL
O/55APAiBZqSPAY19NMDIBnNINji9eNodNjKsKi7L62jBdc2TWc/U8NpXLO2w3gF6Xp8xdvRbXSo
rW6w8U9QwyBzY/hGufXh9VkHJtq5K8Wvkv0o+/VuStPkSkZOJVt6ly+YedxfOheJXy88NRMYud5Q
a+VYtgVRSIRqAWkXv7zJETGCWt8xh2hVVFpzbUVh+0hDyS+nwHkBXKz90fRmf1DzFpFx0Xpm1lLy
2Cl187SwtCLem11uHGBYN4DKif6z2Vme4JnFS+Ij61LuInRcI+UOGqZsqytJu4OdEmpSx/Eeky5R
7iZUjh6zOFzDxl27Rhe+go/ullrB3+rr828SbbN0LgAYPqu/M+ZEL7KiHuvJMK7rWmmeBsWCKjDM
rc8RFvh69PKBMC+iGigl+XeybbxqUmfvbPSTP0tNq91EedM8Gb3d/9Sh7P07y/YWxZCupbtnTjFo
DMAT0FZXcEd7KubFlNwbkffV6Yvhuq3rwU2jIrmy6jS/hq7gU1EVWPLJtPcKqKSjBObr4308Tbm+
3RDR4omPLLqNwUCd3hDf7G14o3vlCIOxca1nYfHceQXuVxLINCFZavUZ4clFv+IsLBFgJ6AzBg6f
QMjOvCmnVdqkkjL1CLOv/0NtY5MQqktcnpF6I6lT/xBNmXFdOYX1gLR9vg/enPSP537Bp9NoO6HH
i48hsWfOzIMD4agvDZFyjMEfJ6jLkw1oJdqSI1PxkdZE5LCcvBctG+DIFz8P+WS9++2PIC4FbU5G
WIfxyhDW4J0DYbVVC4ZDnY50N5Faz6f8Vpls/Wcc6sqd5fX5TTEkd4jQhuseFNnLVOv2wje8OSmn
F4dvoJtOgF7BaM1x0VavFI2V6fKRrmJb2wxA8J5TcXFh1sZuemnI+53EsbnNxim401Gi/zygkP2a
t2GA5pxuFM+eHzdoCcKu+hRrbb2XOl19sEpESQzhmPphl+8rxayf0qzP90Uy6gh6wgkcbgFYyiqu
S+jYKwgJ8v1buIUICjZtYbFxPc7sFgBUYh3R/ytQSDOfIAGME/tt/5eNSODbuNOtItwFk2E9jPCt
XFeZZKxzlK+i1ko+ZSIKhKjHuG6lFpfXNxCikVEZrTL1s4/w/GaQpHKVO+mwgchrWvs1ui1V3Wt3
eWN8q7QOVZZh6vdtnVr3oVTXX3gYOxdCA2R33iId1Da0Yzn19giReE/TuhmW3W4KdJ2rMIyfRkzG
ugnUZNVGk4lArgiKwK4TmKI6Z1yjwxXfdWq3Kc1Juu4QYTu0NchzJ26MTSz32bcy9a37AoGVzajk
+T6n8vdg6IPPwYcReorN9FejOMon3r18j9JatzdhXD04xVg+jk7R/jE1SGAWU462Sqf6twHvzs5J
1GlbD1L+BeUa6UeRIsEB4x5xgcaP8UXVCjtS5Ea3tsJM20WBVd56sKzs8MY4Kvhb9gOabDm0yLr1
UDp1cJ1CQl9NsXfQfeurHEoPYxXocIf5iHdLRRv+zGlbuJkyJ910U4NullLYB63Mo0Nl1eHOIDAc
0ijYkqu0DqCnh001qeUO2qHheurVBGUG03qIWpDzK6ccXzNEPO/CiBAuzeArRzG4vy61st5DmC99
pVvgNZti564fVcDd0ugF+wpdQxe+EQjCW+eAt4WkdBN3KztSgqPttNINhP6Iv2dtOMLjbNwrSdSt
YQu5CWPJoTjdKvneEC9LWmrdpxQ1dvgI/OkLynHldWJD7uBWgcVPvv0mXU6yG2i2jc+I0Bw8clcb
GipMeML6UFAUO8mfb5VZDKpL+zI2s5mUOynjBgdRaezTyMzvYz+Ud5oB0cKqNKzhIUDlh+y7cAtD
CH1I4urGddmWLMPbpmklC+mRaPsRxbF+S5xl7YDjg8rtUNhdsXPlFVoJJNfra5iW8u+a190mnWJd
s6cNPTMI9PHAoXtDMWOFRm8N37rn7wx9bB4RXxpccGrGTWjU9oEi9OA2BfwmiCtDqeLraXz99hr5
JWoZq6KcJppuM+0x0fXilhphu590WzoUSQ59eK/rdyE0hQhTD92PPi/z+8yR8r1vIOkVDhmd/Zky
benpKtZW5zc75EEtJMudTtpoae3clnDLd5093WROOVxVvR6vQ2mQtx4neSWrfpe7CI0pzw4qOyiM
jmW9hiNoKtZN26LMAq32k6VZQk05lIAKI+ztqkWlf62R2vjD6qW9hA4WKqyOfR2YhbfVS1N3gz79
otSWiin1XlI/iT9BImm99G3wzat9ZWNnerpDNdu6R4/HdIsq66/erGLANXviGdqSDeHDwqxdQ8yS
ulzGF5j4p7sSjOKqrrvvSHGr5mrI8u5nZdfxHtuf76NG5k5KQVdp66bTXnqjr59we5snvZK5GH3K
xYVehkNIKWzap2MevMQV1k+K4tFlnuRcOsveQU5HF55XZluEjf0bzyvR9O286QmS+GzjjP64HVIa
HutWru8jpPO2o974Rylt/H1HB+1dZ2TptQTJGnzomTQiVKHDnrGy9AmEgOBh9EHTfrUj2bvzCjMg
HLMwLwjVDBurGT95qlMeEN8pnoFLYwgRQcakFJzrzdSb5NE0av77uorKZxiNmfNbDPS2eskIQH5q
q0MAd8FPrwzzapUaQbRLkwkYjB3Et3RHJz/pLzC+aUbdo+Yz5LeDFNpH2PClz2pbjmjewCBSDbW2
l6263yv6BHuK19SbKUyLbd7SneaPEqorXlS4HUhu14yS5smCVBs5mQmXeQqIwN5M2TiozVNROBmQ
iDBRr4K0JvMYZRYRwGAceHLUL2aKVXc0IX0i306w+D1NiPnCmSE1xkpFC2TV5vGNJinTIUWSeBeX
Y3xT2zGn2R8ZbRxRedWllgxNNtU988zVdd021Y05ON/SRi9ei8YjpWYV8AllSMM952b4KevVcSf1
6RaSpe7a9jX/ygQ1soXzzr5t4M7aUysyrmxI7121M1dyYvduHhbN5xGJ8bVT2cZGRSfkNg3Se9Ps
o+uubYwHW3ibTmuxc2+5qxrWNBQspczaqZhbumQ/q7KGYMHkbHBKp9fQsabbbkzyP5MJkXCOolDS
d0j5WW7IVu2Sjh59SGGl3g0slG0cPzFXphTINwS3yRrpsXoH36HkqmXk87ZJwTfEIm5gwo62ve/3
17QBoGva5/Ijsq3DDuzs+DPD70MkLvEt8BuVDzW83aCZHokMcuuU4brwlF+6PNRf9ZweaVIv8nit
eYrqOlJJ0F1H40F19NYNKguZu7FSV6NXxrdVKG3SqRtWFRrNd8rQamhcxeW+Hfx+V3aytIZ3/DU3
h+EWHLV9iOldoE/PUO4SSw9ROpLNQz4ipjKqnbcFFuF9ShDJu0afM0fqGFERRegucau49Snm/8kM
9eQ4VJOQjxyV7rtiJvXjWxLkzd0rzTx8KDXBBOBpZOWzrKI3LvZXtWSaaxQ4PSTRiPFQz9DslRoN
FbiW0jpapJER0U4Ut3H68UsCi/JhKrJ6kxlqdZdjmneENTlg8kx3Nbm0+XdutvumGHJzrSL0t3e4
4F89iErQtDcdOunFC1lG6MkMerkvwFhW5BZVhEDrNuKWw+TDa5ZPqhtqRX+MOnGXVZw2v8y1Ty3V
7ofMkcnDGfkmB5sAYX7CSrW2TfILKEWOmmdoO59HrTev6dORdrhBypMsmfss7qENzj3DJnEY0oUe
dpH9kPm58IpFEYAuGPO7nAwS048D+2EALdBDVCerzwVuBUFEVfF2l3nPnWuI48AtdhM/0/clEaXw
IyGUKJ6dSgRZgyfUpULTbj9FNT9LvwKesjXW33wESHewr+TFyjEn/UD1IDiEkWL+dNQBNTWEU1mu
2p72SSPV12Gdqy00cnX5Q9dLhksQk0LkY+ofwVW2j3BzSEc7D81tiQYolXikvfa5N2J9Vclqi3Wn
qXyPApeMfq/HnSltxnKQ2rvIQ+QkDOPhU5+Fx9jTSrQ9OoZbhYbVfSZ1XP+SW6n71qhGeJOHTgq6
t8SbsOF7tfZvWZ4EbNGvrPakbzJeLwJ7pVY/aG1RvuaV2sMtHATJPtIL4nHV6kEid3WDdpKvhvus
UbdhZkw3FZ/zjOWpmlVnGqSqNDu/LSdbCAsV8vewz5Bky9L/w9x5LcdtrPv+VfYLwKeRgVsMJpDD
KAZJvEGJlIWcUwNPv38YrbO2ZsjFOT5Xu8p2uSyaSN1ff+EfonEvZ+2pdSocW7LqDiH/Jzuz3KdJ
l84FcXTwXAyXEacVCllXwS7DraoMIuFpJBprLL8Un7XegqkNwlDB7FRd1Ak0ZfEXzjzdrr6YkEou
6MhO67ptTDymLPN7BGLnSk0dY4Ov0rjR7cDa49V+aSQ4Wwktjr85dvSDMQyZWxTQxZ7sUl9pWu34
oWQml+IUuTWiAc/xeBrsdWLozZvEfVl6RmjNk49de/NatQle2xFGZTcYeOiF30nd+MnaC9wLyf0l
11jYO83Kgqy5s3M9/FZYlXkTRlH1q3ArHNuVKY6+Qvk1kq/ZJJYTwIFSDVtGb745qO8rV+k4D+Ea
Z5+8vrJlrrxgSmb7lQqyx5Ny2mZt5oB2KPFWt8Pb3NEvpzHvLzVnlDejhdOQlmTQwwLxdx0jwY3Z
X5zdZ4XD4c05kP4gIuKqkMbSzVdWTDBbW72pXU2o5WPVW7n2j3Ygl0eRAXc2fD0L4zkLOx0csNvL
26Ft3f4uwJWwdj16CHWK1ZwmnlUkFvh9juyemB2TAZn6HG9HuyzWWU1xMaASuKqHwGAOkFEBzEJH
Ydd0B/Xmd/6AP2rreCGwptsq1vvbHADfDQ2c8qLGWm/d4yV0UVvUsdokyaLzQGF/a3AnwUXlJVvn
8GOJUOPJB+tSXogwIZXSI5V54iH3wCU43iY5VcrhR7EWxnYGW5p9OIwWUh5GPmyMRlsajXp3l84s
jUbk6g2HJnMFi6ZUjuHU9xgV/jfiOZjopZTjGOaKwVI1h3lFUuCU7lfMDQPhj5ZBN7eAPvS9T6es
8VxAx7+gsGLsfcgls2IpCIqwT/a6VZp7y+pTP6slU+sij8vnbil4Q+wv9DVKjijkxw6xzpigDnlu
bKOy3kuHR8eaTL3p8MqNPFlZXcWmqiAikqOktm878t4IsvZWMezuSTcDY2NB0/TcKACxtYTUsmr5
hUqI+yhR0uCtLYSg9VyhvemFbupczgirbURaxTc1SkaBR6+CvqiqREsHjSePwtFAiaKuN607y92U
R7/6wdG9vpbTBccB/OFcWQHtKy7yyA12RAf7KRyxM4jinkNqcfgg3Q13Shpkl8rgJldZtKjU4tTz
0Ja5ds2etUfsuwagZ0anYkbVd098dt4f2Wa6bmQUrrt0xrAl1PL73EBEEEMqXVziLYCHoVlf512b
3dSFwr+E2Y9DJ0QdTYrxVgwoGKeBj2iD7jlqGv50FWe+npxahaoRiui1QM8ugk4eBw7iHrwcnARY
YkU73NEL1vdS0bNNNsUx4y/eaDaa7ZMqVVqHdmrtck50qpMM7gd8/S9ple8On3ZOhKCCSQUIpcKg
tsc/Mn+1SbwfhkIv1/GYf1WyiMMYk6B8NSZqvjYw0nrM0Xm4oP7DXHcWND9SidEg6IabJMIAcyZD
eFDwmxoJlwHrIwxibSNTqoZ8jGLKbVZwktLUC1Pa2fYUJ0S5ZRzw+0TVgzFZ1czULuqlYxFJW17Q
KZ8u5Vg+RUr8ija7eZvUcxdxAhqT76BJtQIF1V+NbWB7SJLq9/3UNG+uEThf2qhOdUIDL8yoXeXv
1qbDusrGWTc8jI7s+9FIq5twCrq1Ys3Y3sxJrL+ZSPfuHITp4LyLmDFrXstX1e5T+lqCNHHqg2xT
OwmI/XCYd0jWiwtHsbP16Mj0dm6SJvSEEr8cGjRhprBZgqmy6vVc29MzhzPfE6JuvgqGTH9SdfOr
kU05doy1mb4oAKb9tsPO21fx/9ln+Mb+zGQQ3B2Wex26wX1JboG0+rK70yx1V3RD9PtOZo/p0r8W
Fl5WvqbWFgZQCg0BK6RbUo8K0Qhea/tUW6CesH91levf4QjxJmR35ooWV9V2tjcCzSu9bO6eEAXQ
3K1I0PCWuNRvOjWt6IAUzX1sTCTwpjLizdVlGWMKPLSV3Ne7DgHNJixN/o+aZEektPm6SFlWeqDl
L/iVDEhp6NHtIboZzEl3CGE/xA0aeUNLyrc5dAkPJRKdjjr2sCVV7wK9Mp+aJZ08lHecRzQLu5Fd
iFdSdY+Npl55nJLBVSnwLhuZMT7Nh0DcCB4aa+Z90pUixhNVhljfqO6lochhLzBNu5Ga0fkSzQFD
mevLuqyHV7OxgrUe1+JOiCbalJmSfjfjqbmIpbFusJ25oTmmfCn6luJl6fRV+jy+dWqRgDlE0vB6
NKvmOyB7a6VWWKdjfyi/HDrbkCC7vZWPFDUy3yBbb1zgptveYgKs3vRLa+vQkATuUH7NjEheWm1Y
UohNUA6qIFwr5dIiaoey/YL1RXGTMTG/H9wh3ArZDzc9c+CtYy+BtbLNH1AiM8wXOfiiMOpvwPHW
3iyS8RejG0FbZFA90UhjAwKctHEICEbZSAYtc5HfYftY7nC2jJhB6O6bPU/0bICI4BbWv0656C/M
qbzBW1717R7vNuYWcJ8UFafjVrHvbbyUHM+sycoHZwIaj/5ZdIOtMogF2bJEuhBbpRZqMFV8h8Mk
JGYTS7WoW3yn3Kz/CREvNC77KeFpepmMb705m/v00Ks4nPN2OHBGod7DarRrwVqz7IzvsAyASjcO
VlVC94cD+N4MQnwkCeNbOkg2DQwxfTmsJ4BA6qZ0DRoH5VBc6r3bbNFgpyArKmfn1GZ1UQd5cuHW
47oqAnGliiF6HFI4QnEfXZHUkJiZSXolunmXGoP2Cqa8e8qWKatT2caFCFxt4zZ5dK1SIXhqJqfH
FBmEx8AQ6Y0LEnZrFbqzNZPOuMyHQduUhnNjU1hfuaWi/WRNxd/xmTT3h1V/pi++TDpOBgCLHDt8
e0INyLaTrnjdJU45lR0jR7vLHmmg/3TmuLxsxyLFY9IsLptSONsxb/IvcTR8BYPOKFRTHH0VIxH8
928wTg0KY5tZ4zmdxPcQi0XVDc0WtHnQkjsd0/TYxpPLpzNek5xXKbPzNFZ0eiVGpOWroUyTfd8X
uIeLqg7cM2IuH4AI4HKIReKdWRG68icTsiAzC2u0a+N2COMk8mZXVt8PUZlOlVirMf7SIhLPY5El
VBJYy93pVRn9nYqsvM7sPN58/qnezy8AIDr0nvAog4txCtqKMRge+kBxbiubnMzLK2YXYikbhU1n
MDUI4J9f8IMXYMNZsBZxUeQ7YGwfD6hIuVF6ykPldoJwsM7oK+KkGeNxq4LUvZ2q0viilHLYckq5
11GMOLHQuDlvrLvm0oot9/nzGzosxuPFyg0xOVxGvMA+TwHyWmyQF3Szcjsb9MnsIHLfmpker2iC
cdO17S+crN1tqDvThY3QD+lQeD91TvXLNcZywYyJfjVZVe0X+GWtZdsEe1FEZL1x7DwZbPhdP/bx
mRnbB1gE9DPQr0bmHTDkO+UOMWBbic6Rjrlrn67ntup2OIrQO0oL4WPe/ALytLtbLAUmz7DQpQuK
QrmykyBb9SVz38KddWyYS2xCw1hV7xrRNbsxtNP94cxw8sy5//xFq+/xKtwyiKtFmBfZhlP0V2mk
uNaS+t/aqZ1d2QKLTCyT020MOnFDU9ncdyMZthNO5ncpm3aThuN31J+pjJdih76Ss0mnKTq3JZcV
d7wAuC9ODXVx/uDuTrYkeNPKoh42bseoTZ7LEvuexIj7J9jGGFBnoXafy8RPGikp7S330mbUU3tZ
0inXSLlal86SDOngwfxAt9q3HhimDzXxH0qKL8N1xEyg0XKPOjphp3oAC3RuxL9Qu00PU55DHyye
0up7TKrvcWcDzUiKOB2z8iJOUn/UZrqty0zv8y/5PmhAJDGXvcISRKb1JLyTd3HoCIaeh6EuLjDz
T9esqa70ML8JlqnR59d7j/zieouIPBAkUL+n8gCjVoM2RmvkVi+DBFvd4o2RTLEtEXa4a0bH3I+Z
21yMDfa83dKu+/zqHwDjcP3g2oCtBAYx1snjxvWEQXHBVpOB2t2MnUVXe7KcG5RPaGR3wyVThvTK
yZHUkEhOr1Kzru/NCMuCssiVN1lWj86Yh/cgks69mQ++BCoRJh8B0zITHthxMG3KqDTF2Fq3cQYm
7oCijGUCWMUYK2hMQXsGcPLBlyDmQPE5nBdAPI6vN5H8LtbG5q3L2bkzdaq8AXr8Q56VjHIw2WK2
1BvrDKXnSxMnn3MD9/cwIVqnqB2SWmChxH44vr7SoPptVY55mypmf2GVMtwV0IDe6mCCE5yYPhpX
AAQZ8z4Ps1Ncw8h4bN26XyXpiJcubLczkOuPFgc3RKMVDVW4XNbJF9AhHlR6ZVm39O0slKvLENi3
noSbClARzQzL/mUYzBSihg0STMqur9Nuq0ZRgQy1ZlVrtYvi11GE45ucF8jD54v3gw+2RA185QRE
Gwgqxy+sMjCLDyHi3BoYkXI7jcEYq8+pmJdBLe6k8u2QMB/ilUTGzvI/v4EPUDEcrmB9EalkC9FX
P76DTpaGG0e9eesMyfSlDSeDdj8m1NOU7kuz6/Z5mM8bFbGiXSxltkWXDM+lz2/igzMeZLq62FBo
i4LlKU4KPHNpzQT1O9fsLwGMFszkZLcd5oCRqIJUqyNHx6sbWj8MJA250eJ7lHf6vV5G2JpnTVqv
W6390Ydq4cu+iH8mYI5uLYWWSh3MIxYvKIGeuesPziUysgVfwnYBR3Py7aAZU01WXXLXLjGOrpV9
30NS2BuVtVQmy+ivN88e04dfe3IcMhixaDkvWH6QjscfDNbXaMytFt1JasytZfbVk1ozAh8Vyq+2
UCkUQTo692EasVw5z9Nw1aJ65ZFwlHdTFCHbrSQ4YHtpmD1PhvEQsFG9yoxaCMw9zfwDsAA+Oj3A
kY4JY5lqZRB4N1Mq8d/uaeLrpW2sYGP0uyCp96MAr+b3yOHE3hgW+XNBZ43Rl0pzXgiaCvU8zXs6
ExhZd3X/JZrd8vvvrsjvGXSVwJOb01jbNWU83bphMb59vsQ+2GguKZWFuSnUuXfeV/lgpY0h+VhG
PFpXZiHSXQSE4FsEQ3mVZ+lwE5WRusFUHnfeti3OAGE/ujw5AaAuYFds9OWg+AP2FboZDahxjO9a
JVIuBVbkv3s9cBeaXTWWA9zfKKs3YPPfKoiud58//cFE6XjRYOhKAAQYDRwXxbXj609DgEvfGGZ3
xF5WxaGrWOPdQTA06WGgCFh9P3SbJMp2N40dFb/UxsG0vqgz6nCsDfCCAJS6LQPHHP0OnTTAPn2r
3gzWTNMPgy8KekSOabQYbVlfKLGkS1yLeBv2MX+kljTVVzoYlNkjDjQPgSKnrzOtFOyC+sxRfVSq
6IDFpuSmsIdg4FtGXBpoP5u+mLsmXR3a9D3+6XJVQFl7OnT0FeDbb+nSWo/qMP8WiaF+QhE3uLTo
n+x/IwmtBe5Qai04t3jBzn7+dj/6uKj0oTC6wN7fFWmD2erF2JgpduZT13uwXYBfqXp4wZBM3anB
PL0Wwok5f6dorUyhcWZxva+YqREXXhEyTcD5DiI5fy6usYRmhj7TXSgDNCNT2luou+UIBEwQJTIG
g64zeSD+nEuSA/1M9vc+x6EdC03ShOfOCjO146WFkU49ZxCISPUs+p5ZZDGVyRxxY7cMFOxOhwf3
+fs+sE+PVjNNIyClDueVi8r8Kaw8SjUty50+uTfjrMGRJzR0r01KfePg8rk+pFlQzCrkC9SOqhzF
8aw2u7um6JW1XeX/wmGgVSs2aet2HhN/3pgNFvOQnxI45X4MQBKH8fx8IIJRiInHz5/iwCH/8ynA
LsNqZ9Wg82MTFk4Cua3hmmD2U38btnF15TZavTeNugFFZTxMNFg9mlTpVZkP3ezJfE7f+rR+alQ6
aQCyQiT2yeQvmPMnfntokJSBjHymS3fj5ObXZVJ8S9KGHTSo6fxCn7DcygWiR6VcPzoRWvKpq053
h+3D3JzBvBXPXyRB/KebBfUmFxaOU6k05Us+a9rXtLeHi5Rh+b6IYwlxtuEOnVrfaVOt7NQU+d56
RPw2H8dikw+2exuoI/Jg5Wj53WQ6a8bMlcrCdPNtOQIlckAy/mBgZAA/nrLOWIHFibeH/LhIxHiH
KlEKj6d6VuCSXFHONevB7PuH3CBqzeatZszJBhAS0vuyUH7kJgdwC55sbeU0DJ0Oxv42bURk+TZz
iErr0l+RqxRPhzlf2FVaeh3KoXzSikrssfaDZwTi8s2JNPV7nAf2BXD4euMGRLqiNrX4zCo+3TeU
tItnJgB2ZD1w+z3JlU13LKZEbcRtXYDzUGTPSWsuYc8w87U7JPL3CfiPaMiPZc5fp8ziIzbyf+Qf
H/3U9u9y4fi2p7/qfyNJ2T7Iz/5nmvJt2zXl8F/7vvjRwn38r//z73+N/+uipRb/ecRe/v3r/sVf
Nqy/MPRb8jGBGYW5iAj/i79smH8tDTSYdBRjlH/Gv/nLhvEXqTZeHDZ/vmx8Vsa/+MuG/hcUL5Wm
CbyeRXxC+yf8ZWzUib1/hBiCI8RlKjG6Z1SFwOuOY3NdcmIoatI8mUPyJe0U47pWAXtYZvLKTLNa
R0xx/byvq9cu6dxNWtglyCnDusYzqfqRinZad3Uxb2InM28mBUUYoJkIFOnSusZGN/MwPHg2wLOv
m7ToN33T9Tslahw/z8NpO0g93s26rtDkD4z95IJuVydsFxlFu9tZK40FPn0/tbO1GdX0h24XE/qF
EAyLmd+W04hc5RaKrGVn1L5N0rrLbZFu5nZs/UM7IR2yaqVUTKiqKphWYDD2ZVeiSeJaGxuOGfPU
4qVuSwbQcxzfOKnZXNhO9qpO+r1T5Fdxk/zM5/g1thtmsfwHNxDP4N0HWHM5p8n8vc3M1mvT+oFu
wpUiHDS8ErAGmOxQWivlS+RM4XooO5AGZlVtRvRe1rNhpb5ddYBqnfSX5oBvLmRwaXfKvIvN9DWa
enfVRuVDaA/XsiLttuMOG8rBxdsccYBV3yavttGgBB1O8daJuP+qEcljXanZRQx/+RZreVDHXTlP
e0ZL09aaBg0MJ2hYPDv9UEsMIvcygnX5SI0RqFfM6m84QKbtZMm7qn4RHVdrs+IlGwrS+5GpjRh5
C8t/Kq3sZZyah2IK98Cbq7VW8MPgfHPavIm5IL7f1FgtfaD8w6rgkI0mVMIZd9jrPERR34msx6UK
UyyxYKSyl1qO1cbOJnnZ4uTDt5cCS0pmi37Zy249NKjktEFdL63m5lrweTRU4b9hYWzx6IO7atLk
V2AoUJGXe+yzF4R0I98NVeT7RXkHalgAF42guqMh/lIlrrmDkgs0a9bVK73Iyx1FmnEzLUsHCc1r
1zUVzy2H/koGPdY7VsgwSJkLQKmtje54BqfpleZBfR/P/Tfwi1ukdB1/dvVdWcevFVwuZGDLB7Id
eYMD8UsbkNMaSY4tbPHQcrdJ3X4rGKhxTC9Tchlt2ga3GKA2rwyWf05JX/pkbZEfG7ri2XorL4sS
rKWBgSd4CUbwWBBeRk314E4sBS3iebsi/amV5iMUE4ZbU7E18zLdlHGbeGnq8gqnNL4pRd76pWZm
wJlS87mPk+IqCexeIkSglADxszutMXedVEJfD4uHZmKfTW70y5zU+wHEPqj1jGUXF7/MylLI6JRs
ZYB+8SpLFFtgmNMGa6R41SYyhXc2Xidx9DJblfCVEJ3oLOHVygoY5sIj13duN5Z+QN57Zc1mx4lt
WusunJmWsmakyfcUYO82mc0MOzY6FQZMLG9jDaPNuYW/6VJMgvVtQR2QJCEGpJsrNMzNlUj5BaZe
jz6j+Xkzz1PmFVH9rYPouOonK/QrEbTbmn76z65037BBqC8DJf4VOMbWrKLSY8Tv0xcEvDvU5p1N
WKSnql9YRW74WTsXWzfkBfQOiHYt5Iq1Wxi+UOZn3qS1RuoZFrIwdqWTCn8wpsmLTG32RBv9HOLx
WubpL0dmw3OWMG7QMKNbGTWYjjjm1mDLLiCLrtj2oSYv7Ixpk65h0u6Er40mfjhiQHFOB6RfWAXe
8UGf0oXhh4y0HbzUYIrqTG68csyBSFsM2rqMHQW57lL4YGmAD4uk36V6gceeo8+gG4L6W19G2RoY
bIETTgHCDGimN8Q1aNShvz6sG7OLGG6nXKdw2FIuhIqVkjbTTqgsMkk82inOJIBUxu7WNPrfBLV/
lKT8v2Ug//Gn/hemIMsJ/5/zj/Vb/+Nn2fyZZCz/w+8MQ7HNv0gO3cXh5dCks6ivfqcYiqv9tQi0
I7IEJgOj9+WP/qWRov5lkUO4i186jSm0OP6dYijmX4KpL202DBGpoP5JgnEikLLULZjiUpijiQQ6
lb7zcX6hSOZTKc3/9ZyWm95OH/VuXDX5r8I0dpl0L5gC9CRYxXNmXzn2sFbRCKPjCMqu38pa20Za
sxbMlP54fXe/85s/ZVCOM+vlrsi7UHBY9GTguZ123bNS4sThKu66Fw5ofIlvIVgnd91Ger9mQql4
n1/v0D35nzSLCzqoAZDNLW+CBs+iVfNndydA8nxAycxax3OGilttFWZ+01m4BYPfSgnnoW40jTcW
ClBHSyBF5IVpoTy0qJQLXwUeg/FmWGdAQaYYekLIhNcTvcmOG0Wr3EO/6L7WqQyadZEmDgRmi46b
h5iL9q2SOCAQv6L5K61B80XpbRluA3eagPk6zpg8FMDk1HWumXPjgWSvg83yJNa6zejfeKECQGNr
jWIp51wQORCslq+ZJQU8J3PWui9By3lDRzibN5VUB3Mbz064VSzgtj4e5JxZmcbJG+WhsLwSITjg
NFkxbuPaBJNOOzb5Gpo5cH0NZo3lF0mRzB4e7f332rBA0SdtHW2qAOd0D1UWYm1U2VbpxylylV5h
SjfxLDfoupUbhvjw0cCcxSoZyqLbGNh7misjmKjbEI2A5hW0tXuZhpVZreKcFNxLAJ2nfhGO022r
OyS9FoNsRFj1pGK+Dy/Y8gaHafo6ZNiOmFykmBG8UMWE3iAy86mf62ZaSVLpZ6nUwNrHbFS7XSiq
5EZVtGE+t5qOcvbDYnIcxu/MBJiWQO4/XkyzLg1Eokd97US2uLeyWlReqaiGsgoyWV0kc9RfRkpT
Bz4KeACEzqzld1dHh2tBQPA3I4FTx9lWAzueYae6Lhu7nlZZDI5xBY9EmS66VCkeO8RXOM2lqKVH
gum2m8+vf6LovPRImUEvg0TGeUSvU+WxuZ0UACDo+I/xqD+SsUIoitrRn/q8uaKHWFy4WVjA14pB
wYFRvVJGycAvyIvVnEWhHw3dP/PC4JYo1xYEBpUc/lfaInr15/a2FauKJ5GgZKoG2bVrNP0tmvfN
mdnd8lv+CCK/r4JmPXaaGP3QSjy+SijJ2pM+VmFJyGI/xUW2zoL5rEjC0lY4vgxkWIzaeQ4Lob7T
y9SJ6ALGtKpflalzB83N/ELZZvytGqHfw0S+cSf3GzHZ8CsjbFddnUZnwvNxu3R5ncd3wKn15+sM
pqQke8hRlIv6EfaIpVwmtfFSR3Ufel1VV5sqCaefE4AsVK9FOZ1phh+3S99f/2SDOWopZjJXFSqd
+ssm3fbLFrnCJIYKYtU2duNgMpJ6Ks5ox5wcS4fnZmqDms0ikoKC3/FzK4WSVKGhCCrsOtwERo7O
UmT2d7Zss0t70s8Koiwr5vRTIzxAKYNDDvChkxUVl0oeaLMlfA0G8FohnvitqLSnKLPESrNlgo9M
6t4PlTKg2WDKvycrtx/MLJTdmZj2fm0jy4FCiUZTA+kr92QHYepa9QW73W/GzH41SqW5jVSRn4ld
xwO5w4dlh+LpAupGJUYtf/5HH3x0SlUvq0H1E4NiGZGtGYaPtB9N5k3eVLLClyHLOWPL98+2WEtD
akHhAFHG0wlzr7hTCl4Nv7Oq44CNFrjPEJ/z6jiG7C3PBlobL1BX1RjUInN2/GwlTPSJzyl8w24j
yJaSUcxARMzVJPv+eQh+v07hyi+tI4fjB0jFyWuc6Q0z2neFP0fDCBBpLJ8VWfReWikG8P0wOQPw
+ejRbLI09EUAcminw19F0vYsBkf4ZVzWWxMJAtJJ2IS9zM9iiU5iD2GZoLccruAQyKi15V7+WCKR
bcEfSkMK0LodZig95FSegQfKKxmT8WUyahhapaWlsKOcehj8MTHGHWzrsIS17DavaJdmr9lQC32F
bq/oqGRreTeGXdAvPlrCuJaxPWleOCpadWZ9ayexm7u3dXIC4gcpv2GL5en+uHt17ue+SCdt3Vu9
eBlnmeCjhwHOE5MNt6H6LxzNQ2Qp02mjSz1cpaFjXKrQeKfV4i7VeG2XptKn0e/+yBMOgI2RBlC4
c5hFj22bCdQIylYz/Nk2g8ILINqoF5+vrpOvvTwD409gfAg1LbObk2fow86wmzLR1nEGBV/vptJP
u0RuoOiEZ6LOB5eySCdwv8LoCSHrk4VMR0QCZo31Ne0+50rLIFbOWjPt7SHtv3z+VCehZ3kqghs5
vsoYjFncyfYs6qhNG4vT2ugidTvDD74356AlwUwayJmFCB7hOPb3n1/1JPQcrkqYo8VL9FkEMY/X
Q+F0YzsKknutCbtrt69c35bzuXHb+z2DRAWkCstBSYPld/Ia0YeB4SMddZ11RXZlDb31E10GK1zH
nRNd6kFeb1JzhFHfG+4jZOn0jGjNB9cHvwOI6mC8hP3S8VPisYOsY2ISe8Liqmn0faUZl6hL3CAY
8DeABTSSHJsudPX2+ds9iYPL22WroWnGcBOw9GkqXNXg69txMtfz3LWg4XHrsrEA9828L3e62Zln
nvN4uaJYZgCdY38vmfeiiniSH4xlWBpjbtl+jvLGToeddg3QK70RpZ09ff5oxwvn/15qaQwsZal6
6oE2q1Vd8uxcqrXslZlB1xPhdE4R7jjR+tdVSDZZOThoI5J//OGgWjcAnALbh9STLVRB1fyut2Gx
R7QD3u2guUB0ymLeO0PQnouVy9v6I/nh60EEAsC94Iapys2T5KfsHRHWVQ6ZDW2zL0ldBwXo9al5
zue5H1e9laQXXaMO0YohraS4gUC16nJINKskYADspXpbWLtublRsEhdPuthK5nILKN5Zx2GrYmHQ
YjV2qSI0Akw/zOxiC+K+TnynG5zMS9XEGf3Pv9v7rYDO6UHRhnYLHI+Th8pRk3DRv9TWqewbmAJ6
9mDkUXERwQ7KvDlXnbWraMoWEcJxZceGFZ0JqSdwMbTI0MLETZtZ1yJDiG/n8TcN4tiINbuGnQ6y
dYDIkdXNGv4f7t2laiP6U1vqSE++q6fA0+x4gtqrD8VTHVvmeOYbH6/iw71QmdnqsoZ5Lwco+x/H
YRNR4SiNDqcU2aeVUxe/9NnJzlzkBGzAKkacDQEhWlwkQ8TAkyBrm0rXFpUr1iJNgtnTQst8q9pI
lXiKFbaxyTmU7+JCRfok69C69tvUcLTtCMj8lyWr7DtD4BI8WC9nRGVQoaNHIux2HzGSajd6Ehca
fbFSxd0nmrOvbZrO+Q6uXBIflB2XJnh3Tgj+BOt9eCiL9p9DlFmyydNX54ZBWRXoKKyx5tu0oUaN
kICbVfvcegNELwUNfOl8SYHgWCim1f22KxMJCXeO5bpdeGMGRO17aDXpmdD0LgouMtC8bzCkCC8z
Vj1eYK7Ct57SxvYdO679oXN06YGTju+dUDWfP99OxwtoCVCLTyHhj96lTeq+xJA/FpCiIZNJx97G
SS3XgU4E88rUpuzMpn33REsJBr5zgX/BBjiFY7uR0U3zxPCI9px+lcrRXtMIG7amjeDL5w900j1Z
nohr0RAm3i3y2KcmIZkeOmKuuJZAdGXmrtZwP4dVn6v2m6vTP3R0WnLlMPcb0bvaZUQYRBopFZ7e
J9UGsSzjTNX7/ukpisiNbEY93NwBmfbHO9a6BsHP1ubpl7kRHC2T/uhoXTjNNJwJTmcuZZ6cN0xM
hYaIjuPHUdmsJ3pFK5tx5kXazeGZqHCc7y3vmX4vUGcBT4l3fRoGNSfJ3aB3LH8uxHA3iGZ6Lu1Q
+TLLCZUrNH0QoSj0MwnC+127XJVMjEWLpCb/OF6vzVRMEcgQ25/C0X5IRcIIUxrQ1MCD7sIscFaV
jfUNTNJybcVtdEUgRxDbipufg9popje45oBSQq39849MsYiHxdJ1B2xwcmNzMeAQm3a2Dx8Wpd66
m31oXOOmiQOxPrPElzPufw72w6sHbLdkSQtqGg2845fQhulsRGFv+7Ol95f00vtNmELYsnIQWxmM
720IWA3Ylsw2uV1nF+T88Y/QHpkuf34rx6fxv+6EZim6NzZNrXd250UYVK4sbDrVU3aN6Wn61oKZ
usml0+70Qkwbu9SqJ3sU/WPV9sUZ4N0HaxACEW8bzwuNALZEtz92Fv7YIqEna/mMsuU+V4T+LI0+
2CR998hP9xvkkaJvnz+y+uHbBxdKfxJkLF2W44tmQoXCnLW2DylnvJ2tHPWIKdduQZIwHq6TtdOU
LnA7tH5WbawP1804bjLsPs8E1Q/f/R/3cVKUWIU1KY7MCd1lNq9SV6OLR/19UUWO8sqpNO1nQ82f
x3aSyDBY8vHz9/BBqMFPAulE+A60hU+dQHqQ+Ykra9sPHLXeRI7e3zHtDa47Tet//v9cisqAL71U
sSd7azImELQjqwwxMpC3NZsegbxfHNr/0PTmUIDQhPn3lU6yy5npfUGP3/aLDCwBDFZjDZxcZVQj
6jOf78P3t6SSdAVVCmfjeBn1aDUahAzb1xFJ8rGHnVfaiK2VVGPnzKUOucxpwDhodYO1A491ev6K
qhwbJ5tt/+DdQAPCvCyTVt+GjDX2kxU1OwhvOtOVebg37TG4EaFMvyOJYF2jpBGdiV8fPTnYr6Xq
WnrBp+ELUuVgDQiGLRvIxZihMzdaLXVfraW5+3zlHBewv+MTqwb2C6BglutJru5myABZklRqxH/K
MyKreEEoqd9bbtFsaMYVZ5x/lo/27kVTHSBHjcyqdWpvHU5Ig8T9f1N3Jk1yKmmX/ittvafMmWHR
GyCmnJWThg2WklLMzgwOv/57QrcWylB2ht3e9aKuVZVVJQE4PrzvOc+pubVWd8NxyoawNoxzbPj3
pj2KX3x7FPE4hZx8+crsXbfDjY5UnAp62afeFvB3tUtnmzhO9lghNZp89/GjfG+6+fOiJ4/SrawK
wDq3tq56f9HOq3ZjphQJNYF8pZNYLLB0m9eVZcobc57PsY7ffbJYqij7eRRfT7d1EDkgmTGp8iaR
+5aWhErNgnvmJt8dmuhR2alRQvdPjZZaVlagUniyeYn925PK3h3hF64b22dWznfvx6UTQN33WGI+
mWlEukiQDNwPEQNN2A4JpqPK9M9c5d3x/8dVjLeTTGN1SL97rpIDp92gbmuvLa5yjX2/jcZ5GA8f
D5J3R+ZRiA8gm4n699r5x4I86fj/bVCkUedSY+AE5TUbE3fkrmyWYT8UKKUWtF7nypzvPUwM62j/
PYf96KkPifSDSoevwGcH0AQ1Ue1u+2bNzsxb565yHDx/3FxcoXY0BQt/TyDmvd7lSaTNqTjzCN/7
zthE/tb22wCjT7YXvaIAI6Fd4Ottu4vFTTINSEo+f50WGmZBDZ2DiiO9hMDtWl3flcY0nrnR99YL
eh/UG49ofXaaJxNM0VEUg9/J4ASzqUKNTIMLhk2zy3sti2ScLRtlTPV2tXinY/MFxur6gtZDLBRC
HP3MSeOdj9LHJEA9kJHMGz4+sT+ee+nn0FYr6UUKXuHlmIK2i480Tunp1vO/Hr9Hyw+uMhZKuDkn
l3JE3AkAv1zKSOTXqexUsFJY6fu6+daxkhMCGYvtx9d8Z1hxTZtTsc2JBl3S29uDMgs8eOGaSdau
UZrn+gUm63Pds3evgj8FlMLRZXk6rFxMSuvSlV40QjqEIFT/MtuzeZbv7Y1ptR755qxMmDZPBm/W
QyUtayIRO6mK52HNujhcDc2SwdpDdcP7JvTH2pDWi1bSWwuGaq1qOMt2Ijihu2cTOd6Zj978npOB
XPYmIkidoZOZlRuzVnnFhkHvfl3d0bilZ1B8gvJ0LuT83WeNHuxoMztKSU6eAkcS0yEmwYta6grX
GvyGyyI929t+9yo2njbqKgbP+mRX3BtrNlaazkc6q2K3lia0sNjqb7y0Wq+gpA6POQCFXUsOccjx
fSelnYRLuvZR0RjLoTfKwg6IeTxXUnpnAvPpb/ko8gS/zj4pKaVZ6mrs59zIXuZ+YzRT/Lpqjbsp
Br+NqoTYEaS+xAfNnk3wqcIV9vH3dAKe+L3pY1kV7L7YHaEAPNmpDM6QmkqntM92GgXJ6AD2N4ZS
u+G07N1kkHq+qNFiLhvKMDdieqD2SN726CyPK3TlV/gYX11iDEMN6uqh9ZN8KzIvv82cbM7AroF+
/vgXv/cmEezRYmEK8en/vp0BFrvU8ObbXoTsBXJX4qbQc2LnzDT63rfAH2dTw+tBX3RylTaVrQn/
jG8TcGzQZLOmAh/ePppa0JuDeUxfxVGWdGeu+/f0TRANHwEGDB+d7e+Szh/Tt5RJTtIVhxpPb5Iw
ReWzwV1ZbnNA2tHHD/L4Zt9uv7kUMDQsJw4njNPu8Jw32ugjeYtgwFeYkke9CPJ5UgrdkmdWm8IU
+dU4QI755haTWs6MvL/fo4WHnRbWUbpGN/lkg+DTXjVkzmmjsLN509duft9Rl/rXlSauctQn0AZn
qjqtxjejndlQAukpdSMVeLn6W3udXgujUmdkCe89ToO7YT383WE9uR8PsZ3fj1wJ0WZzAPmNl3lc
za3ZdDSv8Gu1v4xl2Myabd59/CLfqfNxk/Su8CrT52fZf/tJ4FSzqsqmzsfxAgf7jEdkw2ya7Uyx
uF/iGR+u6zRNkHhuv50yJsCOJtQl37S+ySvES5ANP9lNPH8688OOO+bTIcZRmlQ0FEwmEpG3P2zo
7RldGoRQeA62GXAWMh4c9JCPFO2tG2U3SYX+QC9/LIlJCBfhuWgIV48xCHpDS7CjO+Pyr8tg7BuI
taWQzxkX79Tb35TFDj0Kf3EjRmV9A/YlDsYR5Ilu1XWkMIaUAYEI55Qk733XDmdcGlB0K8gUfXvV
jrCBZoKgEWVrNYeJYROF07k/wTB6Z2aQ3yW1Nw/dPiI9wMqQ+00f1Ts5xnSg6QGGFVrUCq+EZqNZ
QWOq5H6pqvEq87IcFHA6G9/KAc/SmNvjrpYe/oWqze+NtWp+eK2V/kTDIu4cTYG5KHvrnJnxr4//
+BsZGMiCaCogRzh5HLP0UtuSWjSOJXLn1H9ap/Rc6eSvtfXkIiej70joTRvUalFrl+putDvtR9zF
8UtfOJAFepmlYgc8Xv0auf8vi7GeS2/5a0o4/gCOJWzvSLWipfH2LvMBh8jANBvlHqwmx7koSlOG
4DivOnu6HCz73u67M8vjcbv019vHW0i1iLIKyXxvrzm3FqGeWqZFnkOnF7xClTDtOR2nr3aXyUT7
cuYbP66Ef13wCHD5zRCCp/v2gja2A+Fqbhy5YoyjZEzsKO998iiX3Op+qalqv8vaRxUx4QhaWvR0
TnXu5P67iPPRjzh51VWHdqBcUi3SRiyb8Dtz80onZ+Aul5R5g7irG8InUrJUncW8IAVyBa9VTnvP
HeY7ez0mE5ZZ/JA5NYkMvbvu/TFx76vVt1k4svgI0bIDe5rMXU2C7i7PLZiiEnwFovgx6lZoI3nR
g8Rs2qePn++7XwpbgaOoxEDWcjJd0QUjrg2eVSTJGbrI3fSetn25//gif81Ox4H6x0VOTnKK7zRN
7FqLMtSuQcqCQc9P2DdjMzYPH1/qvfEJwcb5zb6iJXAyES6uNRGrBEcbT34ab+RKpmrgtZ7YxVUv
PisrM399fMW/v0IIQ9Q5oNTR/+CDfDtANdJkiIBp/aiXWrpPC71/0JJS30pAFDviHuZgbdpHqxX5
548v/Pf8w4URHGD3PQoI3ZNB2aF8HzAH+lFMSeB19lkNI3RA1kOtBhGVUyYfUxCtX4xx1Xeqto3n
j6//91vl+mh5WXAA5OqnQ2cVsvAIG/UjZF/V54pTUR94qFR2fIBnxRXvXuzIcCKNyUMDcfKUi3hI
pnLp/Gjy/XpbNOlKRhaWiztt6c8hH//anFMB+M2L+u+1jmPsj00yMacLWjneqIzj/lL3yuXa7V1A
4irJsmAd85KXa1fRmcdp/n1d3Es+1Qdoj3QcTs9Ks14R5+kBQE/NwbtMUDzoIeEf67jJ3UaIUBNs
oWooDbcEVqg+6EgYbEKRzaVgiBtOzg5Mw9gDUcyxd3KEJY7dRJSfeYPpZ0pLd3Vs+mPQ0EaxNmlP
sE+QYsmToR/XLZqrGkL7hrw660s6jn66U3B16MfXfXfXihhksdT0+ZNlT+J2NDtSLnICXUagmEew
kU/YXxG1vTfhX1QF4uOxMlGhNFAJSW7qJvMn1gX1i+zH5cpfIV1sCrfLP6vBBjUFPd+nVK5W68Fs
lvq5U67gfpqlfbaBJV3Hk6tkAP1F+kFr2vxTglpYwkWS7RxK1OM/1kEZwIacQRtwRTdOhmmkttSF
KyZSsYe4W9JQr+dGUVDOhr1fQeEI3dUDfEw2zphcaagt9CgWXfvdd7wkibCTiwMKhfGzQnGcb+Br
ZmbkNF6dftLI3w0rLy+8x8JcuoIArLntIPdDu5mm0Pa0vYCVTOtdjlAyoobpwDWe9J4olIxyoXKr
NvLQ0rVzaFdN/JQlJhX7zBP1o54m8Ad3IzjUihbbTDyRNNM2xVlUzeVGTwvfJCIAvHZkO6MORANi
uEn9QLgvg0qLb91EPyvMhd+WoVlaasWR4gE0n8diHsibUZydV+ihfai7mXqd0K19amjqvqYz4VWB
cCoBpVpLkj4CQ12uz71XJfPWkW1c7HvHwpGOwxmui1I0VwD0a04WdqPH3q9d+ulB7yU1B7IY3S5q
epuTn1G0rhHA7xzWjYvTa71gA+4NVPPxHAPuWAwj8lPyUxCz6YhAhlVpvxYmzUDZk05Zykq6OypU
HQXAwo2JsmL/oW3zMh4Y6ubk3Hj2ulphOQpMuXDu8Jk3tGFqUP44yVJt+Unp3c2jxXST+xZXtAr0
FJ7XhHStx7quZMsxwhQq0Oyq+LLIhD3G1BnElsAt+EREQvNAYx/Y2NrWDaU7Q+p3S9PmqJgN1ZFt
Zdoz4Z1x3YMPcAGGEdcZwxjsRU10J2+OCD/fVuKrwcf2JHRnmje2QVUEbrUD1LkTYgpyu7a6iE2W
+k6vb3ox/Z4/REcNp55WFSupNM20PkASFg/0Mo1vNiWlNMinol7Agq/doyx7UoqoKE8WmsGY+BRj
zACjjw3heQElh+x1MOPlIp8o27K/yNK72CLV48LUq+qi0Bom8J71FcqSnaouEqk2IxTDaE+HMkGt
3ZL9mlzBPlf3Wqe539apsO/s3h3SvZOn2ADLuLAJrPCMIkg56lxbWr6qoJSu+2Me/cRk/M2TOGia
gzkZNVheRViHJy+s6Amu1HhTqw5GYfZjtEjTem1B25d3k2YmWZikuTbvHbHoHhwhCgCBa6g6O6QA
H762RiO/6nFiPoO1WkCgtx2kYLe3/W9enhC8sRgx4FW/SQj9qqo5puaZFXIIKYkBdaoHm41JZ6Y7
tnfzo6MKY9/bqYYZ0gd+2qwXIyTx72pBQxToRZl/SeEZYbJuwLoEiDy679WUNI8JmnYCaTxn+KIP
paPvHdtd3OPEMDohySnpk0gc58nIx6LfWl6u+miZs0p9pfJkqmhSll1siMowPqmM6LgdH0XMr85M
Mf7IurY0worUKz7jPOvdSwKWtOEQWxh8aN9S3QHEQ7JL6PfxUAfGErtQFjXUuxviDgmWx+VUE3U5
KHFxLNrBzKDySgjNWIhvjVWs436x6koPplIbMspEnGICYmzEErm9hRhNAcfTCQk0cCNIYZOd6RHf
+G1SffJs2Ql6n7VPY6jX04hfa1FCo8aZOxDq69RKkrBBmmvvi8qdd15Onl6It6IY93rpmM+GBl14
hw28qw69O40EYqEF9gPENzH/JCfJ3Y6CQMhLw1HaLk178csgsU9sLCWK8aq0q5lMlpxtJdAKa46f
gIz08g6UUlHsIZBT6cwGS0eThC5eUWFDKYqxbHUWcBvS/AzBmCbuzHlK7HO9qLMnEysp+YRFPs9R
4ymw9ZXTN5f66M+7BL7wk2j99YvFzsDcMINaa5CZcfbZMTt8sfmMh+GmGPABbQpLyvx7rLHqAK/G
lIzIwB95hGNJvdPUMbEXawOJw3VT7WXSelIGZ436RlQWeaei1Uizb8i81M1a5XNxz9CGY5Amjc4v
zbQfnWWN48Ec4/pFUGYvQvy6pIINTpwwd/ggyMyLbCxZBGqpDToTrz9b2xltir1Be0dHvui6odjY
i7N8zqpBf9bMOG7CJCuYJzT2IS9e5idXVlZ0RiCLiqVdWIP1mDhk67S9NXHuNxU7b62fzCkcqDQO
Yd4V6WdTunoS1kUvnyoUMEbU1pP+S2un4XU21+UrruOZD6+18ks3JqmKDcriHhkplsvXpYnmcu2o
xm5lXC/JrnSz8mDbPe9MEdByRzWm/Ga4qXHT2dJQ0bLUNVkfXZ5dD3I1u8iv1/am538VB7R3G2cj
gFd8T02omiEwisomnmwCiet4+fRq6DOLdSJi5ypvRPNtrLsRfITQC7Agy4CN16sV6GHp98OB8Pl2
2FlNoXmhDvMV6cio3C60ppT5019Xu9vikLE+WalUD7H0lm5H3KdHAN0K4iRy5mbp2MaRGkU3hnEd
oBKvW1bSeRkCNt8yjRb8V3HoaNPyUgxSNmxtKq0HmaeJa82tlR+4Nc5rDNtlPYVtri5ig2yR2axe
TYLEsrBpLe26NFMIv0hqAnt28AhnDCFWGwpR0y4d6oLsx6b1toIE0K813+MQTqNG6KvsmnENoWFp
X7xe5yMEyNC/dMui7HCiDGBvoGh5kELMegg6jaAQ9nDSfZHK2wmzBLA48XuDqjKMXU6mef+9Um4i
NllVGlloeVVM7V/hdYoax4VoUbXkjLD4u+uFmc+wI/JVmy87jt036PplEYnBte5LQrOpVa516NgW
d10VhIkAszBYSmbCdLHXTTXLNwlu9YD0EfJeEKtGthuzTtSll3sCaLOGG3Xjzok+Bsz8sEM44rib
tiJBJ3TSrP1pVWr85Qmo9OTUONU17C3komBh0V2XS+7AFh48DQh85ndm2BlrF7MhAsNB5g7VvkBv
7WQM8T3C/2Dny3Tm07EetvT6HCsyEKK2EIgXo958fJL4+0zPUZTSzJHRgFPvtBnVFuvqqNSIIyvP
3EtLSOdK15Py8PFV3jn3sgswaXfBc6DrdXLSnqmweSv5b1EJtw1CDE8BwAoqz2xeneN9VcmuAsDN
wsp++0xF4W9lsc09/nH146/744xWaGzgytqOo8U38htioXo3nOTQPjpmf2W0lR7Ksm0OS5+6D01V
Vj8LF3SIg/73otP99NLuwYx8/EDeOaISoUbuBlJcDDqnlV9X+XM3qdKPLFjr4Qzv5J65iO26XNoz
z948nu3fFqQ4duMHYh+HeRo37dvbn5uRcquXxFExxqMVFllbvBbaiJCEFpx1k5fwigg3FLBFeVDr
xhnmBw0QD6kdZs/5I9O76ZvGf34sk6q48MVIdJrVrWCZwfh1X4hCk2YEyykn06OdrJdspcAcqjWO
hy3teOMG0FQBRcbNunmTuKK7R/5kfDoKhl/6ZNLWUF/LuiZJpe+soCbA5lYOef//MNRBhxxtEOgD
QNed9NGcyuqA1hQ+56DO2BAS3W40ABtnPqh33ywtdKo7CB6pfb592n5W4LIn/IAPStVRV9OrZPN6
7y8cvT4eQ3+XAHivf1zppFJGqFOKbpnSA69O7VM3rvfeolYkiS4C2qTBKQR46fHji/5dMztWsOhd
U0PCxmmc1DvscY7Tphz9aFk7PVoMl9hOcZM2V3ocn3PsvDdr0JEDBkPb7OgZevsom8zOOnmkReSw
IPk06mIP6Nx5jjt9iEMLmhSZuM5cRdJgSf74Pk/cQjSjaY8ct5dH06flguB+e/F2ndY5HgRhV4yk
ne6M1sHSVx1am2VfOz6JuqUe5/BmjdQKFf7Jm3500n8rSzz+CCyggCV0UIC/Z7Y/Zq7ZiTk7GFTQ
TWN2n0msHUPXzKZ/GpP/ilx027zKh6F7fR2uX5pTNOIbfuL/T/Qi5OV/vPboZXj5X69yyIblSID8
P//7MX3JTiGJv/8v/0UkCvs/1NYoI5poNWlhMED/4Rf57n8YIA7uQEyPaKmPWJ3/4osM8Z/jm4JZ
zPdv0gilCfFfRCJ/DfE/XSa+G9Za+or/imDEH/pjXkejwy6GiYxGL7JVZPTHpf2PwSE4uRAipw37
Is+WOxs52bVmFx7giVEJM2oa9Ho7divmGNIyUXBjcItXO6raWsYWcvFMSISD152pTb4tNR9/Fm1W
3EK6xdgFrnzy1drUW0mxTflZ1RjHl0aWkrfkjKmmIoPAu6tmkM21lsZZv+mIcb2TBjv6fzUJ8+AR
11Jm5+sh1cJEq/320bj1BPF1rBVliMp0dqRH9C7VvrKg8NGQdvbvJovj9ZAu0BdBO0wdGHn02+sV
PjszjNTuziIwbNxMrvmlMJSeRiX5nd84sM+3ZexjM5AzKd2+XUxGMBAXdK55crLV+f1D2MehtSMB
iHCkU0UKLAfEOYYgYzgZ6jHKXWXcWWJJfsZDrN/4pWcdKX/UpoJMrOqb0Br5UJorpbRxIPUy1DAO
x5GTt+6/a7PyyxysBnSA0Y37dCJOeZ5JS7sO2NxEnhWsIuhHqWPtSZ+T8ZmXcTr+uBAyOQYfhs+j
r+fk3eu+RKDfYPvTSy64SVpWmO3QeMbntZ3tX0YBaol03jGJahIn4iAeiKc+M/7erpLHm8XXSSsZ
fSAYU3EqJzdasrwGJaddvXoL/TjNwIBdKY6z1H3N5ErMmXHms3u7G/jnkkg0kW6xKUCMdLrLs9PO
GFMx7rKepL18LqssqlxV1BxCAePzL3iN8DE69e2PKfPun43k/x1ZdrwwMxlWfnot7Kr+QhUsWUXf
bBm7nTlUVCW1RjDh4O1pGGllHJPdksXrOb/c33fLyz3GTqCXZSY+NUbI2uVQbIpu13pzuu/9jmQA
CpvzT0le8U/D4WDcFiBWw4/v9e2O5Pe9UuuAKIDJnR31qVYggYGkj/Bmd8liDfguqrH75VaMqN2S
J9m4Q27j+uEyEoO49d3BcHYfX58+y9vdPMht9HE88N+wGBAUp9b+dG5jZrx62i0Sf4uMKRxOSXdh
TrW45sj52MztlhpWE5kZwE+Vt8mFl8Z5FiWLrS7JOqSk5JDISzC2+cnq2v6QDLq/b2mTP1K90W+7
xWh2/Vz8qNw82ZgSEG66ynljOETmxSR7BvS3h0gr0vo2ofvVkdJd2RdaHTdH//ja7tNFo90/icYn
lSHNtJeVDIFwIpAuaVekR21NoKq+XkpluodeTxZyj6YerlyS7StVxJe9p3mQcyVI/EalB0OZv9q1
1q9copDoQvFFDXnu4SJ01q3T2ultqbhxkaR3ADZvR77HQ+Yl/kXWTxUpzqDPvumFD1wTNmafOMZV
0RxDw2d6FJHRizHA531ZtyONnhgBRuCSbBJ6s/CW0C0Mam6mnz9MKndbAuzFRJW8nr8oRLIbwTQa
lfaYbZXLCrDV1klmDxKFXBtSBCG3Z3Unm2CGBN8rnJOZY6dLPqNOIXMJfVkzAU3WrPuX2IURhBGl
OlJeK72inLEsw61hqSayr8qjOJdZk4cZAt3V2tCIsPw7WnjA8gKKkOng8TsGyiKO2678HNugY/c7
1LLgLzZXwpqNghxSAvQo8biUidtAwBhe7+rqSOdransqPgOZZVou/aICXWwt6q6vJt2hzAr9jpTi
Js8+WfbAvzekkagnwhw96AIU4YttBlgYAthIGAv1MbOe3C5wSNAg1MMbFp5368ncjP5ZkRV2bRCw
3SysXwNNnOwTPnJruo819tigaomuS8BK6Xh7XWsUgV7ZXnwJ7YFJrEyOQbQ5eU16xEmEX50Q+5ZG
vUFjMAI2nDBI2iKjC8IYKqK4Im5z60tO2Tlhl7Kl2tMnnaxuMH8mFOmmxQJC62QUmGNHufKCRtVk
fTWdyi6CmOR3sh2muoaVyrJxZS1d20YNMg/vxqpH/vSsFaLetp3ouss+qVR/gbOWsUzD01uuyo7s
hnYkuf0gLIivocn3xoNiuwA/JpVXkrou7TK6DqGrlq6PdH3ploMNHuleB29Tck7XbPeq0hwskrNd
DsatDrpHeyBetcw+ZdZoDVvaipX8kWn665rlSxJSxLV+6ijs/GtSlZrbxrGNMZwtlxHnrPHgR9VQ
um7Q9xVPajLRdLZUZH4NPc8pcJolSyIaTA2s2rFb7fuSNNB6ryULXMqq8CaCiKlef6mMWh8CJ5eX
HT6jKXRUqW1aDoc9+hP7OBeljjim22SQ6nXIfMueXox6dJG+GYEiWSzedsJe8SoMJGlMRp27d7RO
bE7pVZLcqnrKoBP4uPf3bj4yj/V23GShO2laOCbl2G5tIrr6sPFWRe+zLZwZ22TsM1AGv05nyn4Z
PeOhsb1mjxXEujOFBNRWmGNLJLYvlm9rnaxyD9oMqjBcXpavxhxZsvLMNsLGmkVdBHa6MJvbA1XP
YO4ByMpjU2g7FrYbXybu0WzgI+hKIr5LkOIupftdjcaR3CiVgXnBfEVpsy+u5eDK/SSyAZAtR4Wt
rnnxfeELbevbtbzVaY9eUBkiWXiwdXCkuMRg9/rFrUGT4mqlKkj6t1zB9GK11p/qJvbziIcWhxLH
yRSSoMbjyYah39dOk9zG9HvNqM8zPw5HL/U3pHSXTrCUWY0HzI19JyQux9y2qWV/X2aqyD0lMbX1
12rZ6GNs3arZTy5LSWmmsrOD2xjdjchNf6ealWxLQ0u0fWOpMQ6hfALRtlLzaTSPCgOAwp9YQ/u9
Z835Tk5Du50Wok8PokjtQ9V4xALDs9v7aIouyjpDWwA8czuV83yAW758z9LFBCrtZ5e5J5PrWl8/
U1xvq8AfkRJk9AqoUfck0SEVnB+mqiBDeOHMFKYEnw47bxoo12YrafJ6zq6vZ1OkmJZbnZaDNskD
8x71n2J2Gvo7ALBeRw4r8NMd94Ugm8+id6Ybq1nbQ4ouK7LXxD+odvQ29ACLNqJYNWgvpRYzPfXD
fNlXULs3tCcTqKKJ6cc3maV5D1Jr7bsigeOmW0WzARhjdZshcx0ioBKKQmlZlHeL39VJWKGQ+dJV
dZ9erDWoSLBYfFmhRMl+Nc+1OVxjz/Z/IGAdXxu2XBuPmI8eYonrbRqt17HXyOJAIY6Y9j5vWtat
Eix9rfdOiKiVRn7mkake11rzaR7zds/6oF8tZnMR+8Jg1vREfpOpabj1KcOi8VhZsabcvuMZ5lFS
AU4a6QLv6SbKB5Q+1WYVo3OxwM/+TkfbR9iRcvcB2wUt8o85yKYc6tcZ2wJMg2MP2TA7q9wUmayM
sKSBcCjyonrI0rnczlmTXmdJOxwM/LWhYRQ+e4ihzNHu9Fd+gXV/wzTlvTqFZR76tkeuGmMFCDpF
aHtBHwRm/qjTwXTaJMDltFghibfNE0pHbZ8MPt9G7hR3nQG9ZBP3VvosZuHsbam6DYSrZGf37BGs
1STSt/85r80crXydtwLG1+3kGZ9sp87COgYPC8TO3jD5GpGo4jVip7PKDTwKeZMtunaAzFjSsKnE
DzaC/RWiAONYpEt9Yl3IGwUfYd7qXgcJqgfCY6S8EqNdg8Gj7O8l9DYCCXjcDNtmKp6txe5lIP20
vnGNorglGVQaQd0lCFUSu5+3R7ICTWBwNkaAQAVpRKwfMCRowbqgcxyajBOpHKft0GsbDcxAQCju
rRUX+mdsbPpGa9WjUTZPJWJoOtF0Lafal0G+5nZAe7a/WdGjXgjVmheEITxzdP+VT/6m05OfdETq
gHba9QhBed8xMW4yb7lWU/piJ2vNmYeGDnn1T5gWQDisDd+rtz457XjrEVsSiZY8JK9rbnJpGde9
QhmSdmo/2X55bTjjo9Vk6TahnhMSUxDVi0czXSXT1gDz/msshiVgV7Zp1yHdVFrah7ELn9jtDLmx
NHe7pM5w8NNG8N9LJ7Tybr3Jemfe5n4rQrIl82er8n4No5cdurL8qtm2djFIGq1OxUbr2AGepvQz
aLkXv8W3l4GkCtcUDL8DOv4Z+/53puBrZvW7ymzpP3ljEYz+qB1pTQtDUNrb1Sxf02X6TKh9vrXl
vESs8Ndrnrabwihc1ETTQnd+gEFsW1tZADpOhmTXdV0TMA8RQpGpHw3t+dChxIDUgdwBfxmAFRC4
GvBOwphA+MjsMYkPKQQJhw1QMK99cqM4nuxrodON9+OHamycUMv8/VyTfKUJ8rEatqeW1lT7eOxp
ard58epnWhuwpSR6xzVREglr/VL0MIe9qXevFTWLvW1bn9QSN5dMntDXjyETazWJR+bEp3yx4k2a
J/7WgysRCZQa5OAkvnqyWxQGyGuGMNacOPStMkdRH2v0LCsRqsF9af3OjtZcO4DAF0E9GyroaveH
URh3NsBpe7FhLONz4eW3eujn8XM6CR2xEF5mFIvOnTurvdmIrWjceT81TK2ZxCu/al2zpTCe0PZs
tAMoHcyZqbPXnaY4aFj76GI4T/0i9lPCom+0bbrHbTWQ1BMLP6qJOYoKvfYPa9zcAMSIg7pf2M2u
orICMlMVh5wGIIyU6bI3V/c2qfqHaTHjG4Ma8gVEEYtcXJb7fJ0I8R3NZksg+7NOcNzPyZy7g9YJ
895lFbifkcpfALDXt1RSii2UiOQxbaV8gDq9bpLSML9MTd79yARRspjiHCuwk2n9TN9N7PqKbnhl
ye+LKrqWpcNOXirpPFesLLdKrBZSgsoJReVNlxXyxOu8d7xQkI+0Jba3QC5dtwS8x2Cq2y75sthu
dSwgWGHTHSXFi1ZHDpDVMMU6uy/0SdskMP+NuTRvZKU39/0gyshO250l2z6q6ir/7E6CLnJfGWTr
GVZFiMkkb6U+bodWM2+KViahMQ4eyJ9UOAc1H2GP5egR9NCx5xd6Jhha+qf4GDdRQlzzvbyLBlH8
6jjAOrLbzGnBFoBWTHnLkRnYNl6Ltg+yFhRam5gOsDGCd5FbJSkigyKNA3NJZE/NhwgQZB+j8Zhm
/TXsuhbjcb1cDER/hAPxcQH9iO5ySBPnRgnfuqyzvH9I0GjkiHug5AQwxKuLtKiT71bWWtEw+l4V
UjdTY6hJ2W/itXMPeUIJNKztddEDb6mdcOhXJuh5SpzjjrIJSrJdktAq8hblEKnuuxI13h7TSfWt
bKu1D0vWE3oQUAniqNN4CNRsCTm8oP1MwpNshXEtyiG+IOgAXUSVmdmnyZ5dtr3AzjYFAp7HSVS5
3KFXm9ogTj22cSpFeCC9fiYapFH2ndaYSeRCBdize+xSJHH1bAWIE+VtPKrmrhDKklgQbZ+zA6N6
wyHKUtEca5jRLfYu/8PZme3GrWRr+oWaBTI4A41zkcxRqTE12jeELW9zDI7B8en7o89utJVSW+0G
Cqja2y5RJIMRa/3rH7ZT7zwNOPKGQVpF7YXeOPXL1Fv1HIx9RBIVtZq5ywEp7CA0K1dHQFqKQ260
3rAL51EsvPhq4Goeec123WM6hlLqcor16Jtn9M03vxu7i1F6/qaOYS9Wop5W7F9EM/aOdxm2Wnag
rOMRZJnE3VH3fypI/7D0/BYCCqwvmkD6tWkyhrWT27N2YEhnpAGfWJpyJ/qwxUvY+8e2suRCjIn8
4kXNj6p122/clnegpBr7wIukHxiNs1+WKovca3VCgwShHnGm3yioyLdSU+5lAmD/AuEZouxy9NxQ
vMQH2nLrashswW+qaTsXDP2uYUCcrbIRZHSVFbNHdBB5YtXK6VoOzAb2xj7WDGWiCQjzpyTCbbQU
Y/pl1sNxw7k8butotuwVYI+4TYU3XzktBD6If9GjIc0RYu2U2y+YhhiXmAyVa4KJupM2esMPcger
b3SQNzCou7u6Lfp94Six7lFP84SNqmcJWg9ZWab3BoFlF15n2o8ZFrEP+ugVG/ih+WpQEO0AWkd4
Y0a6aXUh7/0SvliKHnrVFXKG99sOIkC1Ds+7BjmCNiRaZoVz2cy7qhfJISPO8YKYTw+Bg77IQ2bq
TifECQtOV4xYy52LSqzZs+J1RUwRJ6u0V3Njvw69d0pE5QHTGDBGtamib/Fvq3xCzGWWoJ6Wn69U
gx33msIbknDi3o/DGLLF6fX3KmxocuskdY6G3w93tuaQM8geglYl/ZaoZl6ZErIhSgSYm004SaIf
bJp1v4q7TTHNzk08UyW4RU8sgqMKa5Ugrn2obVut5Vz3gd+5mtr5Zhv+cOO2vQkr17rA0O07/o3I
HaGmxVtTYvXop3guZVGb7PvUkePRd6YYgSf8VCecSJ/wvKeqrfaqs3sGj8UOD7V8X+DZg2WW8p+h
zW6idLgd2HCv8c/d6VZ32WtuALWF8EAHZ/AOzb9SXyc44gEMKXEEtR3qQLOcFt4sbyut8jYoBy9a
z7pVYLuLHusx9uCMQej+3noT2zGi6weS1ZHqJWOAxxJD5hIeUr6rkzFBUtBObnvdRLo3rCzcXZq9
UfQ5/bvTKkUr2mLHYeWZpgdD4+A3kM2shHU5g5bfJi0l90qUyvcvSAmUIZxgkp6YZJtZvCv1wegP
1kgJcROXeputWzNz5XGOqy47JGbq/YwUps8XZTciXfdsYM6wdlZ+1q7npqEPLNxjZ8OEH5LsGS+S
ZA0jaS/9gWhtqyX51vyeGXOsiHGqSYZad6a8jMGrplFcIABcV8m4TWz3ScN8M5uHl3bunaM1WxAq
YM9drotkaIlaQEWoesuBNCFvWo5Rhh1QipNpSQEMo8DUVbwOfVpiL/U3bjz9Myn/yhThkaX/VMT5
rh/iy6aEL69pRbgN27IMYltSQI+nsEay5eb6FtbWvSlbYkw98S2TaU2j4tzKkpdmjdZ9O/sHI06L
jVkRGILqEZRHIUueQ8emA+yP1On5dSyd75CToVSl+Tr2rRTyRnqqa+1B2R07VnY1ePKS4NEMVMyf
n+t4OrhZFAatkVzItvgxOU0J0hJ3l6Xnb2mQGLGlhqBUz2Uw6R2EwpYTDZLUsWXD2eA3I1d11+C+
y8mCE1QoKCumF82LvJVVO9U28sDmtkXhtMOFXw2viVFXK2RrKSQwYyTzwvPCSzdvnIvUBvuzVLLy
E4CeUOeBIj2FqEgdXRnPberfR1UkdiKMxFPUWgHGoM5VT4jTqSu19NgjKCZkg72lsJ3sG8GaCUlX
GHDBkk+trAtyBOrapoeLNx8BT9JngO1y+mlkcDgfpzANXzH0UNGaYrWNr2Eqxs4q6wyrPzYgtB29
s88TnzgMp63hyuhHqlXJvMXUruxurSJx1bcc38JibRdEkB6nygKtgEOOHmenNSkPILKNWAvgwYzO
qpZ6WG4wuciqA/rnx6YdTqR93Bpe9wSEH5RNauwtsqTXxhDDA6Ro2PS294DmkIiQ0HWxTEyrF4of
bxvpwxMlYkamFyhjX7onV9PA7CzSy3KtvYz7yL51hgkn7mhWPUFKdq2tQskxt1JRJ++aiCIc7ppB
So0Y9Gfg28UsAopoYIS4Mu4jGTaXuB7nhxqtdwNQE6WnyC2W+4vF14hHSS5IRqxv4BBxerL7toRJ
G1n+hdBbjbCVLOoOepzC9h9Sqs02B5NYNW1S7y3pPCsB7/TYZWEsLnwlrUc9Cf8BcO6vQ3d0L8IK
r44A5y9Rb40o6opNRUNPn+RG4Lj68OLpVbYa2QxPrtlhwWeq6lCNjc07ypd0gya9nnO3P7lF053S
oba3LfHnQSaa10mmhMPnWvwlZL9noqhpFe89axBxVgspX89s2IzSj27ySl3UeTMtSggg/VSh9Qzy
vJTXCQTg1WCnNh9CL/dd12ZfGCvPO7cz1Dqeh2JttHmJLKv8wv44Xmj0SHvJibUiiozQ8NlQ0aUI
e+EEvc9woWNCdlNEEVlziWFc+DF01VXeyGIt+ym5gDtcbXsENocQ9xQQp2gI4YW7zmMB9P1Uk3Kz
rcig2TQxha+RS4oOry2C2gDEVNwQI8S8wHKhTNZ9IuZsnfqtxwKNhws0QhxjZmFtY7cDt6hg5WIV
mxfFKhKRKjYpacqECFUDvVIPxQxHmC8jwXT3dT1+q8dSbbQotO8605+ogKboAb1JHLDETjmsvUtz
LsZTmsvUWPkVBlkNDIsdXjvmj4FI9wszRinSg7xfzT1/qicgu8Po9xe5nhTbLomin/iXxMeqKKtv
GmffikTC8VJru9ceAPSOMLirzC2OGgQk1EtwtwFT/S4+WWzSW51ByDpXjOk9Sa+UOUo3SWMQLgm2
1MjGejTSp8io5wHQNDU3OHhNu5yz9FpEs/ukkmXJ11m1dqe4AxXz0pX0QOG56+RlLMA+JsoeoAvf
2Bh59o+MpbFJbCc+WO3wMM2jvq+cxrlLCGrYCTX7Pwb0IM/Cr7SjZhchihXbDySm+yASgKZVRdIk
a0SMR7chlENzovHOzQY9iMiOe2SqYG/jHkp+BO2ZzNrcAB4VzgpDkubkkzzFFqisn42oPSJ80L+n
rW3BPdKGA+UR0ZiUKk/23FfXnQ1f3KvQRsR+ae3ivk/WqnKWAYPKHmsHLYWBUPUl7nEyIRyyXJvS
GgKviuWVW8f9ZWY02WnK63vROzg/KScNbDd1No6JzQjRRPJrYcr0hrc9nDynNh+GNoVDqAmvf+wZ
4liBXgrNvW48O9nUTQIAtkhBKrSi4UoW4ZhzrM90HqYoX52so11uqhxVGIEJihSBvKH/o1GGphfT
bJQ4BqzkZEGeT82+fUU44CGia0LneqjwREG4oVXfR1PLnwvhJ9ccUQW4fCxfp1oI8rEwYzhVfUkS
jS8rA0oaMS3ANXaVHroeyJRRXgRfflDbMKtLRm99eJODD29CQa1kG6128DOnhN/lJcmXXlS+edRq
ohjQYUUJVOXcyrb5WDt3VYb/RWS6NSikK64S7lsehjpyjg62gLtsLl34+YXX7YrJiB45ptDSDgXG
1iZzV+L16icmGtPJaK1irWto/IAE1GNaDtlBdzrtyjatdJs6nS1WddJ5W1OYbjDK1uU0nb5PAl9s
5aqUb93Hr6YaxpU5TObOzpt5a3rtFBgVRF4xoG+gQUNXEpblIcupozzcEgEemZYWVWfctzz0RRDo
3oAlWxs37dWWsWeyt/zBXJHtxdBaD7UNX7C77hr5POIs/aqzypNgKgHI4qHCLKCHgzgg6DrIMI9u
RYnm0+mdjVGn/Z4BHQBjEZqUiFG3B61x1iMFUUBXDSra+8mWiHcvSI20f6nIorgilVq/yGc57gAU
tABPZXvta0hCEp8eboahfzVELgBXH3p3sKDmwHL75JLJQXxlw8Nd52E/PbexTma157QLhOqVL9g4
QTS3u1fqKgN3Uad8Se22xaDSUzdeNRvXtJf2zzSeVFDgN76IadQezgWL0Om8b51RTmzZ3VM6uO4G
xwIHgR4rYZeHJvxhy3sgthwo1pNfMEwytpDu5S6ZnB8Msor1QJuHMMmpAn8qLfjo8Ag9LX6w7GIZ
M9XervHK7qVrI/pJhsLHXFAWz4oDh+le+hCbo880lXz0vcxN+RN7+HFV5jSxbWLnhzbVKToQCpa0
JkaxhfthBplHzCPlTtMdxnlOH3NgknldGzKizXTqPRTO6XbCTdNYTbHqa24ibTdWBUCNaNFm+DFX
DV4+fVYUhy6U1dcRkwhgHAgpycZV+lWfwEGmfJVDHCxQ2yV25jAixmHgSzPiF2l17UG1rUuV2EXh
TSJr+tCmm+5sgJ+DXrXqqco6blLMA1JDGrIE7ScKn5WsI3zFHYLX2p9pGnkRInzPjnaDVxkcsmWI
YA5EywpUXw7HzjTjo/Ki8Uc+tD7AU52ZB491VAaDMyNRibqJU2n0fupEFTyWsZ0EZmcbF0ZoLLNq
ZVmHROOlrGot1V8UhLiQlJc8+lZmuGy5ZSRuCsi4d7Epw02j/KzE/DOL1iqq5pPvDFhIwAojS8zA
cIHPom3FSvq5ywbbMoU3k4GPBY1cvB9Zoi9OE8avmTUQjstkHO1e/y1249fJNcCisSZIbzGLQLBg
OhzdIuowjTDJt0pSbbwYGoSYFAJ2vRPTII4I2PxHnB3DMnA10/5SGJV3GyvZDscqrqyLvpytY5hr
dESxdL+bsgCklZG9H7V0op3vO3U1sMNkZLVa3VHUjdjrEaNWlUcMKcw61ng9pfPs1i3JeQlWckGf
t+G9gdTiwTQz7VbPxnzXiChTq6mQqmDA7s6HNo4UWTAEqK4whu2MIF6goBEDxb1Raj3gqqfom1z+
fskmeIhyGAHAeLl/bDwjDhqi8lDnUGo9J2noVQxTXHlTtAjVnGnCxc4hzzfaj0ZZJHzZ/nA0qmJe
h64HHTkH9QS5JIgW5GSHI7cUq4qprkk8kIY2uhZt9uSmS1WFCi6+oK9x903Oe6wd0e+p05Ht6J7g
tTmTI6iH+q4MIe7MXhboDDp3Vpfe6DF+fnnh9esw8vKNFaJzByOp7j3Pp8LVvMKYV20tvbvZxwzj
GgRMO7YudH4AV9u874Yo2QmJY8UqTPQOI7dOPrRhCkzqWla8BYYc12VLx8ZeE1VkScjUn2/gB/Ch
JwpRFVy+GZTCrettlSBBovZQ42OfuGZPY2NPE2OKOrmAaJ1PO5MhIpPxIiouVMiUEaXPJLDoy/37
vmeyFtcCkLox2KLW3syhhhbDbNd6W5rM2WuGIpEoyeW0nGZrxpgInvpOdN+1oknu0tFxpzWdobsU
gcoloXkwk5syoR5qs3LeaEwNYC5pPYPyJizEEExYfROy3FfxJp0hc6WCYcE4tvMJrcO4J2tzRFeV
Rzz9fioGiDe62GGC5hwEjRPO0CZ2DWmJjAKeEF9ZnmoqAzZQET16l1y3PVQBvU7CXZsp7ivT8yvD
Vc/ZMNhf0OYRcDG5A22YFkd7SpWZWAViKAM0zrOzTrsxSZk4FYovAdQkMmfxMhtTupmFeYWSaAY1
ZPlkg419HB0NnShnCaBH79YbRikdCBvlfdA65smRxCoX3MuTGzr5NmM0sIU2AN+kNKY7qc/xdh7M
HzJxFNivipkrle26Gonr6lidZuzdp54R7scJ6xHLhIlVzUiTVPPqoqVcw765t50peawodu9ShH0b
3TC7k7A8ZvVx5mAMYMhaIzw7yofpgoaXUYVWds54ISOmSBv6ABA+dKRqhDDo9BYcjAY9r7X3Rxty
EpJ1aCu515MxmGDQPZwGI+HfkFniWoeuKLXhcRyaKXv+738jySm39kab6cVj5CNKuSVPxiLKYqTc
BD+sMQNfCz3jR2t9CwUV/drCWsxGv9kwzXL+MaywYs8Iwx7+0iyBzQ/VwocykjotLyab73E1Zj5M
KBK/+U2QkNbjV75ts/6uxSOsIMfVqi8Im7VmE2syHh81Ppb2WmM8NBLqWlT2sepbdrrZrBxsXX7x
SfDMdK1921ERrN2xho3R6zmC+sBAm9MnKwZaDodFRuN4QvpeL8msSwqW+YuIpI9OX+xkVMUQ1xZq
HibYHgwy6WoNr8Afp+6gMViubyRnkrgJNTdmltalovrSaQ6HVq14DFCTFr2+J5EKEqK8IONRAcu8
RcUWMhu6HJRtv5YU5GAexujvI1NjF4185fLPLi7ClWRMUqlu08wt8B+MRXEddo1+ih1OSNhh8UDa
Sl8Yq8qto1cjV8MD3eSVYqrCIKhDQrtpGkdAkYtVu8MoRH+pEuGf2kEl10nK2RdStjwQu5YdLJsK
t/fm+Bo1cxJoMeW1VyX5P9VoZRk1rKH61VBSjsvI0A9JX01b2ADWt6Ej0b6ksn3sZEKL3qJQYqst
GI8wF5ut70Mq0tuwD/Mby7UiSr4pPWapGK6dHqsy5anxORoK8l89dIHYRzAFZPhZ7OtOO8Vldjtr
DuN+10jrA/3ODHIbqeoJb/oXJQGHE2usL3tEihdkVpo3KtTYHycDZChtXtAdhDu3l97DYPYWTm59
9jANg/PEsFtsaDotGClutU+oKr92qBo2Oam9TPsNu1yzc6JsUx4cJuEkF0milVdypHFPSv+Uxa7O
7AD2mTeq5gsI7Tecg+SxzvLsMufL/hLL+M6jsrs0dOulDaM52ljUeEE7i3xtZToUqBFqnJP8cpWm
SNO7Bb32q6OTp8bah569tftcXKZCNkGs+y356qX2r83dX+lWHkrJf/7/BCtvZC27f8pFFNKe/6jl
t3kt0dYmEUvtv379cfRPuWhJ3vzD5peu5K77p5lO/7Q4L/3X/+T/+e/f/H/9w3/VKQ9ThTrltewK
tfy0KCmL3yO2Lejm//dM7iBmaZ//9X8TuR3nPxYphcj6zMV76N8wboLR/sMgBJkEUiYTQxt+/r9q
FmxI/8Of4MfjEn3qwEeGbv+vnIUY4f/wl1GgefqitHDhnP/vm/6XN87z+u+H8AGPnOv/Jmdx9CWK
GrozCbJQ5vkfZwR2083NFCcM4FaMAPBQGEJr6r7C6SyNxzhKy++/PZQPLvdWJuDQOSERQEBnI9IR
0OXPJBvWVMl69jNy9bY3N36wu25W/ieU/LOM8ffXWH6H3xQ6oYgNaqXcu8hCHAHKnUuJD3Vv6zDv
dEXDKFSufW/vu/dGSV0HWUdDKx0SW4yNxcq0LjLsyTC++uT3+uTWz0Ui9aTb7Gn8WnL1NQ4e1Ooa
kf4nTPkzJcq7exdnrxNO2L/Pt93cvVw93Kbr2zn4gnHBX8k93l9HvH3GPlNmqK28x2z18vUhWl2G
q09EeOfmyOdLRSyU/N9eYzLaINoRz8td3USr0/Pl9f3dZ7dxrjd8d5Ez2UptNflkT9zHEaLg+iFe
cyPASJ+8luWn/KYFXiRZOBvz1NAd8zX7ZxrYKmLYLlEm7ErXGjbpWHuHOtI+y3I6+5R/XYWQCDIX
XexZ+azfPrBKCwXaZuwOoMN0X8YpUU+Dj5mQymr9k9f/VmnjWEIYqM1wmCTD9leS5dtLZVC358yx
5R4+YLvFHAJiRd81a0wEigvJgf6JAuNXYvbvT3C54PIUHWy/TZ1A4LcX5IyuRSMEF5SU2KKxnI1V
NJBosZ5am4M3MUDv7J1KodrGqnaPeL1U+9YYwI99qBC0qcO3qtKbKoAv0AVhhd90njA+XXUJ6l1t
DNOT5khv1drSv3KZM2COlZT7qGFYVzEI2SBrcA/kXcojw8h6Y7FFr2Ez11uMGuxrJzONgF4131SM
ybd/3jXP1w+CPgs1LLobG73Pu4jzUkEykhjzbM0q1rd+nudbuCL9314Fd1yeMgIuE0eOd1qxSbPN
MNNBb0l1xtyQmcEWW4fmk6ucr1KyDnTuRZA+YMG0Pj8B5kbLhD1Ja6uU3zxV3kJChrJ+3zmusf/z
Y/vgUijv0YSR2sZx6p59diILpRtnobWdGIOtM678OEnKY9rcz+JcP7oURzlmFj6iRMwF3q7PUk5e
if2PtZ2NyAYZt9O1NRfxNhbQT/98V+8Wg48iGeMIigkHasv5p5AKHBPDJHaQOjmYanoQZnHr/kwF
/lbqteRyoWdDiE1JYOEIYC9//tvui54ygV3td3s3NMTPghjTBZyxkp8oKtnD5tat7n2a7c+y795q
vVjmKEcJ9Fu8Uhdb6POEWoxfdKh7fbiLItJNaUrz5iW3Mzp2zDaTZ2W7zZeEmqpeQWMSn9UO5/sa
GxslF/IDSjW2nHOlGSYozG6tNmdwgDUctl+lAWaGNTVNO1DCSfTYxX2yl54/aYtKCAEromU0vK51
XoHR7zXAZ5qz6+sy2bPhRi8kZcmgbVzzOHvwealU1SefxruLItX0hOE4FqaiFi7nb19viiGNO8cF
1JYRA8F1qHr0UXrfzx6DwQaOiBlG2peoLiEL/t3yJSqC6BGi2w1cGrjr5RX8trDwoJiZiXrlXjJ2
XMW6XV7VZZx8YoJ7/j3+ugrzC4djlzs9vz/ClCLQQrwZauDroyEXfAOh1jZrR+2TG3p/KSTP+Lst
4nM0yOfJfhAnQ3zI1LhHVYWhjQ0q7ZkyCQqo8dd/++xcthiMNBaDBMc7//TnTlPA2M60x+++ubbD
vNlBgh8/qbzONxiWBLvlIpTnA0RdfbaXAZjokSvbaY/bpbZVQ9JglVt8/+tbsXUE4yh1SUzmR75d
BsOMpYWXZ8NeJXDkMRKa0C7ahvrx58u8X+dcgzbDZ8vkFD23uC+9cawtIx/2oOTiBkJMCvRU9Mxb
kvRUTd4MY3ecXv980bNK3+IBEqhABca2iUfouQ7ZsPNl9lCCZhZWdOfgcLYxTPjSqcRQsvaHjKGt
Ehu4+M5BmUn5yfv7YEHi10lZxg6+nH5nX1iG7RDigH7Yt0A0G2RbYFGwhzH4A/x5/POtfrBWXIzd
iYdg89L5pt++RpoaSAe9MeyjIoGYOOW+CPwIjdonm+RH9wRWyCXIKtW52tvrhFVrpilkBcBQq8Bm
S3PhHhVtYkBRS8zy8Oe7Ou89LOqtJcobsfPSErOE3l6uTTqkQmauQU4fTG8b507t3ULyK5/wz9au
57mQ7Res3oCJQs87FU1pelBk9QESKLOM9JPd7NzRnd8HMjmuFsQYLLnq571QNDqplQ66vo94DrDl
wfH9nUbyVr4Vc7z4USr0KptEUJmuWRq6sSVCpa9QX4jK3WXhqIptbrtkWEhtXphnqdKejAgHC4Fm
JV3/9fOjMwBR41zjQIW0/fb5MRZIsZadp33qGu6PItT0BcmfZSBsO7oaBBkhPjTeK4Pok8sxVPFd
mQzVtbLczyIK320Av3oU6hnoGMvaOftNXNVVtiXraT+ZTCJE4UOXGnqCERjAvDBQTC4LHsMn6+ej
i3pkeFBLA64Ytnh7+23dIIaoWa0+GuUVKB+mhOmUdHuf29yULkGMarSiz0LS3n0k3OvvlzXfXnbu
Fn/dQpv20GLUU1szLw6iDJbXqjeKdv7bc2+5muGi3ODZsjrPjolqyEZMbO1pD0LeE3fhtoimcXAN
RCz0zz6AD2+N6tph+E4ky3l9HRtmPLtkP+2xi2tW9RznHdQcM7w1Ew8GXKoX+3zqt5AUsmc9Gqob
OKubqDCzwFx8d2GyJVcGvQa2UKDB4pNq6l3ZyKOg2DA8Z9mbALfePngtcbWc+ZyOMSd0qLhop4e8
izTIV0o1R/ydP2s3PlpglFC67VHocN3lcf1WRCG4woUYpdvezp0cMkfhX9VmWz5WVo1YsDGtXTk4
2t/lZvzahEjEoTo2qAzIFnx7UR0hgWbHYt7X+YCWtcDdf2P3or6X/qTdxr2afqZVabp/u/U7dPwu
uAlvH7zGO1vVYw0RxlGJvk8Gv4IPGGNjvYHu4f1goNE8/3nn+uDB0gHTA4CiCBQmZ+eZNiIvzFzk
0igLNBaRyvOVnTjd9RC3xYbfo1uFVdf+bV3HLQpiFIXFXmEwNXj7ZJ3eLPFddua9DqpWMYy16jrQ
h9SNNn++vXfH9a8LYRyC8fASuXO2MXlxbJo5aC9aUr1b0wThuTrixPD3V8GtQ3BTlBpwsN7ejl5D
CDVUaezV3JSMpEOCEtacslJ+cqFzuHNZkngw8V86M++lDnl7pcLJfS3MNGMvcCzoNqZR6C1mL7FP
XRcmUlu7ckgeSz+ZvDV8jQSqWiPaiGkVmUqBwpYdQX1lZ8meWBT7M6u4j542vQFAmUnNxcn99rcL
/bCoEnhp+xTvTjRtaWa3W8eK588ggQ92RzrH/3Ohs0OO/jJHaMSFUNUWMKqLWtNX1VjjZNDUgPp/
fr3Lr/07FsdDB43Cjc4hy5iz/ewbqWuFEUdWsPloSB2i2NSenVSJQ4t+6l7iM32TNBit+tJEqP7n
Sy83cn5p7ka3Flcjvs+zLWgKBwSOLnvBJP3iAVGr0oMGE5UTx4JF3IDy9Uu8mCcIsvjATn1efeZQ
98E7tWxAF3QSS3F/HnnoirKrfdQ+e8Sq+SLVbCGNJ11b+Z+kSX1wIZcMHx9Aia6S3e/t4immfP6V
kA4vBzZonmOK305K/v3JRa8CCscGyyzIPttcW7MblI+BwD5EhcMsRkLjXSNZl69sRNBtyCi3Xv78
Dj9YrKS3gYZzmOPhpp+V8iIr46qOc3cPfYDk08htN+Y06Rd4J4SfdELGr3SvswXDEYlnEdsrRcp5
NCe4sQ3RIoVBp6vsh/BL7TmDg95slaHqO02PLOfaQCJR7Dy7Uuku6fyGeIZR2K8KMwF9K7KFJDvR
M2Kkm3jZUxrFdblu2UnLQ5IK3IFVDoN70+MX81QUyWKRkIQCEmVvpdh4F3N4Xwojfza0RF7r8djW
L+acNebeZ4p/Ix13wAylBShZ41ornR2G0WG11fLUNIOJMMjhGGe4dASz1cDl9fvJhbTrSeNH0/Tq
Z660urxEJQB1Kcdr5qnWYqnxIhWMxSRvy5Pd9Za7IooU8XEFL6/flEJZr73voftM9FAhDykMHskw
af7LEgg3Bra1kHQzu9e87cgKGQKtT8cGCxIzvGGQ0ZenFG0ZkT9m7+PdAIpjb820xsjfoi0yoPJ5
ItzMhTV+NVSsqZsUsvNVP9hQzpzYbr6mFQVjkLuG9q0NS907TDJBpt349vSk+qp7wLCuSFdmOxsP
Jhy4f6ZGWK8xbVCDxZg23zmkVQvML9KKWLFQ+NM6zOh1qLNH27zLDQeRWY+d/F2T6Brut1bknMJq
YdgZRRS+xoWCX9ynqIuxm+zdPffUP5ZdB1fW6SJ2UdtJ9XqTl4287uDXESUBzDMGjTnALRnsQn4d
4NuY0CS8HBrMogUL66H7Yen9FCEviIpsJY02NgI71O1XL8J9aGXWVVEcY6l0NEXziFIxKjPgfMfq
kOuGHb/QtpUocra0S2l+p89D2cGsrhHaOTi4wyDNsVo/aDKdsNOAsyhWsdkTExEhFdlnTVXqu5F1
jv5VyBbjn3ogz3HsM/O1tCPbhypiDG6QuU0vLzytyr+NshtfKaXmw+RmcOULQ+DoYsMJNLeNN4bf
Iziu3y3ckIwtvNJcD9xQ14oNvgDaixbpDu7xbd7cVRynnKadzq/BOos2nq4GHfKXObSsEEIcoFOP
0kIxp8TP/9FnKALbtDY5RvDw2JYIm/xVNCXVZ/ZhH1TndAy4ljELwPr3HNSlT/GguhgWsyOUeDKL
iltsQrQefa+sikXuDlv2z3vcB0ckRwM8ZHepJjGZert5pyYmXFrYWnvs0hqsJ/S8zlBFj/FLE41D
h4NEU+wb8hIoJ3sVftp/L+fg2bbnW5wZJt0I2QXnDagNTXvCUNraSzHX7radZoFPey3x4TDi+ojW
pTpFddT9xE9tkDgTJcZd2edOuf7zc/jgECNQljoaj0ZmML/Gr7/1KdLU8O3QK7FX2NldNwCBa5kj
HfvzVT4o2hkkMRnjdpdhz1kVCL9KmSVkz71oNQxIVtQIiws8jsnzSucUzYPOzN3vsTu15c8/X/qj
teUA+sKeACgV51iphYafcsEV+wnZsVwVCVKU1tTnk1157m5snS9/vt77W3UIPvUZU9BwUvueFUBh
FRLwEw/2fg4lyrsYS4kkqAfD0S4TC94/Njr2PG5jfOQ/6/ffXxqMGwKLR9uJlOs8VRAyGSw8bUwP
VYY0IOjxy8L9r+tDge2AW3TI0jhSVviq+J91nudjegp8MDiqFJupNq3Z+Ses0PlZmPLIA3kO8DYR
n8c1jP0CzpkJy77YKHxjDeztk9bcT15nDsdRzeaIHLYosr8GPiiYBAUw+CoT2XPgI9OS2iQsDul7
0zIw9tvGP06tgZi6Sbxvf37f79cX1+J1gy6wxt4lxFcR6TGlnmeHwjM7UqdQ3DAf7q5ia0Cj6/Xx
J/f2wUtepooL0gh6/W78NkgHCTDjsX2CMxtk0CbcD+HQbSrlEnOSTgZGl9lnE7D3FaHrUgjqPFKW
NuPNt7sliT7QJlB+7jmr8mtKF7xNJgfrjY7MgD8/z/cbEhaS3B3LwQGqWehYvwMnTRQ7rsJxaF/a
ldhqVpddqHT6bMb9wVvjRwvBE2TNO+dDTCOcaROqDo6RnmocmqF238ZDv0kGDA8w5o0/wQ/E0lG/
3e/xPdf5BHlQhNy+y5kcZ3MY6dfAhwXZMVCH2fRAMv4XZ+e1IzmOrOEnEiBvbpVOWV1dbabt3Ag9
Mz3yhvLS05+PtRenUiWkULMLLBZb2GGSIoPBiN8Y4t00CuNTJZBdvCJ00haHEc1wvBVgK35ox8b5
mChmZfjuONGOS8NG+QJls43gQhpF/j7VzdLyQwPq4KWtre5TqnZD+OSUs/kTKgmunRHJ3/n+R9ra
Dx5dLgTjwXvY6wMGsTvzljBzA702GmTF0BMozy4P549iMTrr9ObR0PUkv0bVkwfQs5D/izsqmXVS
d6sDZ60iHgw8JBTxCawcKn1zZGE68R+GQ8YUlVqErD1n9eJSWlgCC3a7QS2Q3ZCmNoVyojjdfDHz
olJ2Hswb+x2xbHaFRl2J/on8+4vJCfTvQRsDIocbQvoeDfbP3i6aj/fntDkKu10CjzhU63K/1zBC
ns8h2nfoQflKZqT9V2DRmrsz0Ou8ymFbQD90Zb+VsvPtdDK8I4Vt1mGwOImzHHmO6GTXbnto2h5x
CoiD4wkPIBwu5qXYKz5sbEt2JI1EbHxlgJSn/sVaooaImlurh4GK79IXKgyd/iNLjfKrrjRm/eX+
km4NBgICpBMwCHCgqw8XtW40etOgBErTKdBZU2R2KiHU66DBnrs/1ka4cvFBll1LUwrsyt/yYmLL
JPl12oxcW+4VMPu67ggZaDwDk/1r5njsxOCNO4bWNR7MniZLresYbKldN3mFpgQm6JgPuiqaIxjq
/LHNYIqW9YBIjFbYOzvndeUIpBpdevIIUBaaKX/Uizl2Q9xNJAkKMaUAUB8Vaox0otBa69Tb7RQf
7WKELGgk5fhL0UP3orftbL65go5Qu8wHXUd3QF2sFjorJ8RNIXsGFEgLLYgxe9QOEP/H8Wzkw6wi
wYqh38EN5+aP+59464TyFOBup9qjvzII5yjGQ98WSpCLxX5XpItygBSi78xvaxRyYbqUYBAZSx7f
F4vcKjV+Sm7Fl8Uaz5EkCcXAXNHDBO3+dLZ2LOARWiA028EqrTIGe/DMzApjpuNQtUq9Do5lMvxj
RtR2G+xSdqLo1mEEQwIgAgAn9+tquM5L0rzG5wXMSmseoeK0p8npkPNM8ZG8P7ONwyG79mTYQNY4
+KuhUFCZVb3PQ4RRO6Bj0rDxkxoXpjgi7A+frTRrppeiTfr2IEA6CxKDhNZxzbWvwQJjuewW5tiH
HRxYzcnxn1zsr0hjUW9qnTc6tsiUXlbsTRegIVfHejwrp3jv8ucg16wJtrKG8WOMOUI7t+3O59vY
lt5zpAHOxr8lkP/ltgQ8gJFTLrygTqFt5XoZP/T2kF7uf7mtRwqZOq9uic8BC7i62TEAG/PS6jyE
M5ZuQR9UN4pDj1HJcpqxLFXOEJISgZZpaQ7XImqH6hSj8y0o1k1zvvNrNrYsqD26AmBeqNevH6YR
0AgkB3UyQjjg79w27ZAB16LfXmSVx52Jyz25yj49nWIuRwSro1f5u2J4SZU2qRdgylc/mFTTzoju
owk5wMp/h05aCQWnB0rYDoNfg5j53mB+cHFSsewUfDfyAxIrPrEGDsvBgOr2S+dUsIoGmcSgQkCH
xqhb1fh1N8NDRMH0kOD6fEoam0SXm1XsLMPWitPn4XkhDy532+3YCUgzpy8Ym+ZSg3KsPQEHc/nW
ztVWJoiX91d9eziP6wTMJLUeeeG9iLVIztV9aVikrYpXX2N7MrCHMm3EqGqIhjuDPZtyrz8xFRxy
H9BUXKOryJ6OZmumrhkGbToW5kFy2sQDejHhd8heQ4Ur3pghwIx/HFofeeqGp8Rwa/UKsaxHTt7F
e070uR35GDSmGjEaK9OL2vXOw0yvZ/T7EKLo6f4KbVwS8hVBBsVpxO1rVSsZcW8ckUX3SBbBp2vT
pGC3qiOeCVgGW1V1z4N+azxH2k+AHjJUylG3X6QMkwjBxzgMvLRpfiMlkfxUs6z6CUQvn5GmGKw9
94nX2x2MGXBwF2IBYXRtpe5wtKxYK9yAmi3lJqhEyZfQChFFNdyuw4xAxVLvBATI/GNpW5S/7y/w
67gK2uR/AEsuY4a4nXAMULfvItcJRBS5FyXOkQzozGlnlNcbnVEAJNJK5t1Oje12lDYHj5pVLaNk
cX7WFmh5RQO0GoTitBM0Nycke+NkSlh62PLvL85UPFc96iwMlYfgWDzg/EGtD/3OFb85IQfVeQeK
AOjEVZACmaouSEw7mIc15bH1UM1sBtW4PtNF73+hzaHIyMg5MRDT7VVM0o3ISqZ6pLvBBYQihzqf
ai+eDstcaf9lVpR4cSByeUevc7+yIOelAOwESzx9h8c7gpse24ub1eNOkH99zmC+Sbg0iR91ozWC
OLGAGmKf6ADpqnD41EpcMYtsPExeqcPdMvYKBBvjwVgzQfeC6aQCKlO2F7sijA0dgSXKEWVlqw+V
GsJuzZf2VBrtcNBsHCPuf7St8YCByGXUMVBcc7jKDElbAFxuQKdP/djT5f7EU0q0j+joW2jkVKm+
8zja2CYaK0qXVH4jYsrtDKOxa7JeqV1UL/vZTyqMmGneO8e5nus335KuLNHzECP7A5K7uracruo6
BbRksKC7+RBbXXuk6zUdS7McdobaOM2UDWFkyGSAh9/qNGeeMOyOuycw4PMiR4l64dQo486+3/pa
L0eRa/tidxhaCph3bt3Acl0QmJ4+0+achy+zi5TMVNj26e27w6aVbRM+YHutk1nUAbWZBjbfqkIM
yiwr79NsS20iyPxnE8Lw28sefDGaSNJ4hzeQtpqggukERb7KDZwhjE5O66HECRSPxt60R/54/Uin
Y8Y5ozqAldYraktvIZhaFCVr2aj6oatpjGUmOzIrluyAVgLCXBj0+oJyF4KBjf7P/aXV5D6/zXIY
H3qSjQgsbbt10aWrliw2bNZ2dFITkrcWoc0tlt48Qv138kOh2231cRao/l7cRncEiZDR/lHYevtQ
0zGgwT7GONze/1kbtzwsXV4WMvciO5Y78MUOK5s57RtMeygFWVK82K6092kTOr/6XrSou9Iqan3X
GPp/NWHR9b4/ujwl6zWhYkJcoOpFy2MV/Qrw0bbwyKJsFJARxKUtAMdXud4fZSsCkadJeJrMMtd1
yjhyzClRFjYZDhRPDdp4p3QAtOVO9d/3R9p4pmGHhr8g72vuYAq+t8vZYWy1UHNxA1Aew4cRTwSc
UK3ItQ9IVNk/zbJNKyRAovGqqrx/PQ3leQDne12kjXWFDC3RcQDlqJqufkZvJAhYVLMX4DGQPfVZ
PfgInrwZn28zWWqVpH98OhA+t5NtbDPTxwanqbBM8ZCSBYsRTR4XA4f7yyq3wWqb6DRUiLS0Gbj/
V3E9LiIJJYloF6HBheMwgpLi2KCN+S3PQ8QQxjQX7w0NGfGd/bkRf2kw02fhJQTy1l0NjAEPz/sq
Z3/mmfbYsdoPkxNH782oQdRrdvfMwDb3j8bNBaqPVX1lUepUOjkijn9BbhrDz8wNa9SfY5cmCeX8
eEQh2krIUSGmemjQpIi7a93e5tmaNMVTyiO6Qxq0vgQms1uWNqGN1TdW9nNKqxYLAmwfPLwOEUM5
8T8s2c7Fs3FEScEp1yJMIC+E1ULz9h+NAgXKwO0cdGKWOPGNyqvPaTPveQZvRDyQo8DsuL3xtlPl
2XkR8VAfnJAx4mFh461nHhR0VH72S95eJ2AcpR8vkfYRyInr+Oi95lNwfytvTfTl6PLvL0Y3rLkv
eyvmhgXG8TVPPPN3y9Vg+XFhRWLn3GyFAV6MYFNA41KDXx1QneajCXzaDZBKqrCuycZHwPr6Tsq8
NSXeUJT2JI+EsHc7JTUzVbvuZ8LrbDUn00D9fppt8xSLes8IcmtCNNN4ARPcsINc5ZJmHC2LmpN1
hVjdXLMQ5X23xNTi/jfaGkXqYuC7SCf3f7i/F9+o69IRtezMDmKcVS4Lgm3HBRXS0/1RNng3km0j
y/Ug3ulMr65easrYLdmFHVQir2Hdae3n2VA8nwMecQ0iLVuHc3ypka4/tjWWRAog3UfwcvQRTRTc
VGXUkEcWzVOR4tkSYu6y82W34i6GmxZJLhUOKuK3XxYdfj5tDEvVS5E4VasiR8fgpJYInE7stp1l
3wx+L4dbnQ0Yo0WiRpEd1MOg/Qo70/gHEl8Kg29ycHfpQWJeSFyXH44hcuvd6NIPOU5YuNU7HYCt
Hc0bnX0m+7Y8A2/nXZmoEdcITgYK7uI/0N5NDkDWog+ZVcY7u2Brr5F44dbLOgMhXe1ovnxsl4iN
QfBUECxr8R6MYmCe9/faVkj3LBM7Tz6lBCncTggE9Zi4xLQgjmfnGreufjQAi1HmqMqPwhzinQXc
2DgGzSCKHXwPsu7VxoH5Vnc1atmk9UuPnwPCCc1SKE/ctNNhsqwS1NiuGfzGVwO2zVqCVZAd1HU9
AquKyFUY1EBeDblU/AVGPIoCvbeSHfz05lBAMCj+0UVx7FXemqv9kuKJ6ASRnYBkwSHgyanQAPMm
ke5cGBufDqbD/w+12otxjApyhrFggJmWd+DRhmBzXUUX5JyzA6TB7nh/q2xOTYoG0WSDdbQu/daT
VLoLdUDNdYrHJSjfD6NAi62yw52RtmbGLiGx411kA/y/3ZR4TrcCUFd0HatkQK4Qy+imdbt3y+im
hxQIzOX+zGQOscoiDS4PQDO8vjjYq0OA6aBiAPGIrkaDu8y1C4fya1pquMZklTH+6dqTl58k4Tvy
6bzr77psSK/3f8LGaZdlJY8WMXAkQOO3U+7iSeX+daNrX7fayap5/HEHiZ3TLrfEeqJQ/eE9k5DS
kV7Vpi09T3KBQQ4ZTVc/IusxvLfdxXnvNLb9GGE85R1ZoS7ync6LPt+f4dbYaFTw8iEZgKS4WmRk
0w2jtjza/UgEIJSGoPM57OP4Y54s3YOnAvhxcZ86OXPhnu4PvbVzgQ5KyrCUIzNWhzJ0qhC5xEnB
pFMdj16/6JewsKZjVk3jznd8ftqsl5irSpLGQA+SW60+JFWLQpnK+IrjpyfIdwDU0/0pXPOxb0ew
45pATPww1byZUa/Bc+3BygdarINSYNmih715aSbbxOwWEYrFF27q9JcRBdPsiKtlgzyEJiHozmiK
PY7E1jmghkq7GY4LSffqEzkcOrUol+Ra9nHmXQQgjOUAuDvv/rRDQ//THQzt56SYgEKwgXXR9eYF
9OHt34rQSXqFRNhrrpiRe11jYuV3dfHSPHluE57Q8v8bz4VlJ8o8l/BXnwpfEilZRHOWso88ky+y
uczFbq3CI/EaN11c/COiTEveoQsH287MUNL2E0PHWBjTjnK69KqDj1DVjxbgadrl6TVC6DT9LhBP
Tf25MZrxXVgO/VM8SmXNzhhq6zAvqTMDz7X7+UFPnbr5jD12av/G4bXr/LGoJz5nPUd7XPyNWxaM
AtUzHfCADCm3M0M8PVLNOQHG49W97ccJjpT4IyrNcogLHng+CtXdeEoExpA7IWYjdpOE80rksSZp
watbSR9lBBhaBeFf1+nf46iTCr9BObk9VvztM1aMvXj7pUtUM2lr8NSQD7jb6U5xgoR6mikBqO+v
uejKr2pefC2QRNzZnFvrChoDqAnHhHbkKkrnjtUrml6FQZ43U4zZNIqnCwTVBzE6Q4PnoeuVYDSq
Yq/csBHBTEYElMjnxH9itVVnVev6Lh/pMOdd7B6xii5Vn8ZLil/S1Ly9ny0JvmRn8s1tAOC5Xc9M
GWJCgRuCx9AVuY6U9zQUyPFFIq+YHnv+71VgumnVXPFDGJRv92PARhwiftoeFz3sVDCmt+NTi0Sq
tknja1oMzvAP9JQufqjYcMMRhVJ4JKDcsUrNnAxVrh5WAxYNXlvvNQ2ea8zrAMFTkh4FeakJiOn2
d1QlUiGL4ihBI2wleu/hnKaeYQRIw/PZMK+VU9WQDXulRREhttWi/Y6qbzodVD3KnbMYiia9OHAj
H6xJUfp3o6LMTxMKtvbOc2xre7gyf3BsqW7irS4dEHpizmpwVsrUIuiOcaLv5j0cMScq/sNZc6Fg
Qm2hfIBQ5O2aWMVYq16DDbCbjL2FYGEW/akMQ2MewqxBOun+TtiKJrL4T8cBtCxk29vRiixETisD
jxijIx8olqjQJHbjxbhGmFj/StB0ms/3h9zIxGSpghSMKEYsWU2QOhZyBmiJXE3cKs9t7VToJdv6
6e2jcNNKTivxEFbi7cRsTWnV0bCTK15/9TURyPXHeMHtBOPnbGO1gwGDI0MhMU2IGKwC1mhqU0a0
Tq61nrbhFWuyaqJaALbDFzPmxe/7VK2bgx6innLokdeqzoVltvrZbET+py5SfB3uT3xjq0qpMtoS
1E6BEKwmLgSmHo2NCWuB7vyDSj76MeuW+uIkpfbz/lBbX5K0D4aybMixZ2/XeClSbP8WJq9H0XSZ
ACQcNCiPOxPauBPYJdRBSGmlOMJqQrkqEJ7mIXnterDOisPC+WNDN7+q4ajVpt69j7S4vvyHubGQ
FCw1WKbPPaUXuUu+DEYpOnapHmnYkHmzqWBmI9x8Zw03DiCiqVL4iTAse6e3axiJRQorI1Vizg3v
Eg9rJFGI+qls1BBLui4O7s9rczxE5oBBAFUFRHM7HnoHUU1JMb4WOFufF6CqyKXXxhHnk/m7OqV7
ogEbVw0AZFflGJK1kwnejheOblvZUZ5eCTWNfo6jzCgxP1jSDk9g3aj9IsNf5oJfTlI/0VwYviLr
kr4dCg3VWip0UksDDu2u8jUgew7wfBHxK9oaAfTUwgsrwccTI7pAFeXefbGxyoxH4JHwHRKa1Z5N
O0cxSWOiq2MuDdYobWg0/uK5fXwmFZ6cX6UCSWVP3G/j6NNBxhMRtCdkHleepBd71jFGdFXDOrrO
QwMYpMvrMw4C+hm67B41ZXso6sEkhTrVv1UGQWKfjrHImGBJY3RppuqDUGvtWiMrdr2/YzeHAqfB
YNRCARjczmqZUi2vcI8JhhF27ZK2+btQRO6DUvTjDuFmayieRmBCJIX9VajJ4NoA0hiwdRZWdIjg
oAX03/IHst09ebmtkivN8OeqPbgXfV2DwSlymulRehIoqz8lDba30IvG06BH1aEQcXwa0bY/iTBJ
jqKJ1YNAUu14f2nlV1rdXsjBUQWn3yRzDbkeLzZMi2Fsk6qNbCPWw79VNQ0PqD1g9IqU5mE2k/Gz
axW/w1QM3+8PvHFzkOEzICw4mvJruMgSWxUirfQvsyHsAkQu7I/ONO7pZ2yvMd1LSR7FpmMtwDK7
+Iq15DABEh3Y2NetYoZHBHQ5hnphND9BdaTfi8nQ0M+KgB1dlQWDhYuZmTTA7s94c6kpN6vygaGT
dd8utdMrOcklMNJmqvXogro/rnLuPLhdUKUW3o8V0/gdO3n0R6lE+D7dH34rIEmkuyFbnDYSoLfD
51rexjS/ATE3TfY+caLlX9uLFvSE5tivMSD/cX+8jenyiEMZGe0k0uZ1RSgenQjYIu2isaF14dn/
OlryIW7s91hrfW804xf2mnu6LBuJgnxRcXYNGieEpts5tniUlA2mE8ESGdLrr5hxfUGQL5ocKp1L
/Y+a2ebbIwbIEvJnKW8KWnP1WW2jiDvKC1AIvPQnxZru0KLahBzN0uyc1Y2LlPoaqaZMgUB0rWZn
N5aNKrJJbzgxB4wZOp0ySmun9eQLAVPbr+zOGo5VrIm/IpwisIXHi+btiDL033gnAPSSh2o13arJ
lSER7GKtVvTCdzLVfmodK4TuYnei2tm0G+GY2MT7UI4Ji09ushfhaUiUIZqKIQySFs9tfCB+GnU6
nmctG3dO595IqzvGaqdlME2e/2PS58BGquhbY8WYmhqD2FnCjZPokHeBidF4Ar2KSQWKEnoa9jBB
iknh2RCrj6QI8RlHc1wEp9bcSWQ3pwYkhvgHvw4i3+0i1oZB0SYXYWCoGVJuSBqr/Ulvu+K3oeEz
+vZkHVQqQR2oLa+7dXUWWx+htp1NxLUtfN07vL/TJ4+LIDvq81xTR0h1LfaRrEj2urpbEwUwD3iD
LJlCzirEecZkjzFaJ8HipsNJOiQ8lVWh4uZiitP96LY1FMg5jUouOCkKubdrqkyJzd0Cm0dU0XLu
aVUeWjNSA61394qoW0NRWKe3RuZDXUr+/cUZwIVZxVQe/G1WjfnHQtUizt7sHIal5ka7P62toA2a
CPknWrC80VfTisxMWcbC4mWFVY961UVY9ueFx/lvNY/CfwUiyu0xGnPjOwlCvodI25qppJch92BL
dNNqdI8uFCxozwmcYi4+dIU9nWu3RYEeFPT3+xPdHIp3q8w/0Etby5s6lYgTi5ZlUKFzcG5SAy+9
Icke1Fb/Dyhjx5MoLTmQLOncfj9Dn8F8KgzVei4Gj7aBvAswLfy50skfsmZvv2xcE7RFwb9RXoSH
vIbzIJ1ghQDuQBknutWCXrKWrwIcXkOxvYp+2qXexgdHL9J/KR5UD17Yz//cX1x5Ea2SSsIMSoKQ
k1nidb4+Rzi9GxXQF722nEPTdvlxQLD9dH+UjU9IyYVOG5PkPjJX72YDt51cjwEc95PrnEdhxuDg
9emSNvgo3R9qI2IDgOcBQtpGI2NNg56bYUl7+QmpMiiHcUzrq2JgoVuU1nIddPzg74+3NTUJpQYk
TqtAWzuKJCQUoTVCobNG1flUYU3w0NUgUQbV+/32kcjNELwiWwIIsbrOuwHNC0Q3o2tsmVl1dnps
jw9aFrntWU/Scg8UJU/wemfIbFynPymfp6tX+Czo/hLrlKAHKXHmJRt9sWZM5FNEbY+paZpHoHHj
ztfbWk3eGiD9SUY576uNIuxGtEif0LsYxvbKxwuf0FGyP0DG7E73l3NzfjyGacxIMV99ddW2zmTO
Y9tARsb1zDri8YUkr2s1ie2nXb+oH0SLbNgxjUHRBPeHfgYHrNdWCh0QYsAzwQW+jTNF0jhGh/pv
0HDBzn/0Xln9ST8Dc2WzyTycB7UZc5xeD8v83YKR32PUUdVG6CWzf1RaaQ0HawFYfwhdJx6PaFjh
qKdaQCCgRyhm+imJbK884N6CAagS981XkZeZexjbTkUMqsuU4lBqc/KLjmv6jRygVM5QcbQH/FGk
8Th6CO+aKEzeTuFlH9EqoTBAtsEWvp02XOECmDylsjoeo69gJUtcJhv3W6Ho7c6x3OpWkELxhAO7
SEfTWyUYmpUJ3QI8fq0W9JgvYLvReZpcr/qnjTv9XTbRuzn3iwiNI5j2Gd8hGGP22Snj8sk1mqH+
JPreecSltTZPtpUmT5FqmfG3+zthY7+DPpDFLujwZEGrjTARVhRUVxVESoqvWWZ4l3q2kcpVJ2Nn
z20EevJKcHR0HDXeJav0vBtS3YPxznHOuhxB8gKdt6pO9pZdfsLVzobB/DwCKderEntV16bXFCY7
G4u3R1EZ6ApYUvzY09h0aWmaf9WQmU+Tnf0YhzhBX0bbiZMbNwA/QZIl6A0CSl5/+Z7KU+kpxBDo
1IFiZvnoV0m9nIB1aGctK6OdPujmR5Qdegeqr2xg3G7rdrGzMW+RbsgAI/tlOOQH08PysVdC93h/
v2x+RdJYYjJyXoBWbocSy2SkVm8ogYWbSoAO0xyMOF7uwNK2VlCSFYlO0hTtlewlPeMBI1ne4XlU
fk6KaXxqrSn5pZth9qUwi2lPQ3ZrWux/ifdBb5Mi5e20klLg+TGGStBGJr6dDbhpvQPieX/xNiI+
ijGkrCjMUK1eE5MnbywwaUmouGZTHMyw/w74JaUnEi7EeL2pvxgGfYO3DyrbpVJYmFttDasQNCwK
MxrpEMYRatiqEj4YWlu+zxGURNm+FJ/1XnTn+4Nu5JWSLkK2BSwKIMBqmzStSOxpQgMiipP6m4ZO
5inqBOCxxUiOk9IU7yaIxId44gLXyv+CjEd5j5YFRARYsWvCg4qcjxTN4gTSsnlfdnV51Lz6d+hS
vpJkyJ0lfr17iPRS5knW7vnCq92Tap1W63obBvHi6F8cY44lDXHeOeWv3lsUAtC/YgRk8ugSyl/x
4m0366IT3TigH1+37qdmaOoPIG3bY5/3zpMoMIpfxhqwGOCLN6fPDE1ljhIESQNAgNUEcZ0KU7T+
+2Aa4l71FzsWf7bhssy+U1rhHqN4Y6LyoaU/71cemKvR0rSz1QjLVUYr0RXNgDAXp4jxv6eoJf1w
VdGb56g1nNGfYwt39Pt7d2N4CoPkRPShqNWt60j9EhvDSPc3IEsyDlVHfcDvFrv1yywZHtsS5Fed
586D3hc7D82tkZGnpcCOAA8aRzIsvvjC+JxXA2pcI8E1bNAtqPN3aom3rW8W5XjRlsh91zSiPwJq
Da/3J/28e27uTcRocMmh4kxixJNwdWKRT8IHwbPGIF2c4SFrOjM7ziWyfvoQL5dJa5XHOu2Nn97c
DzQckvacqkboC7td4NKjv4IwWPx3H5Z7kiSvy/Lyl0kddjY9Kau1Ssmj2TUXqLC4twwDIUT0lZIj
EZou0YcBn177qNUs5mEp62z2hVbnup/rY7n4/LPSdAdv8SqES80eej38ByQ8aE63n6gyIKzGKT7h
/ajY39wStaCyXpwL2PDlS+PFxtfezMev9z/Oq+sQ4BiBir6LS0mD0vHtoEKhOghKug/GtEe5V8E/
+jqrc/plMsvRODVovJY7V9WrkMaQcKl4dfEv3kFyHV5sRdzsWPKoHgKvrDtA9bidq1Q8T/cntj0K
wFcpyoTX2CqktU6nJZXbctK93PvL8Eh9O32Jdi6j17ALJkPfiBI01x/9lNVkapHAa4Q3HZij4156
vYqaYxna2sfccPivTjp2qo8ttPW0JFX1EXfByj2SsRmwHPPOHI9vnzWVK4CvUl0AWN7t2gozd/FN
z4agGV3r0g5ThX+Lt1cO31pbT6opAjmU9/9qp7ZzjZMh+sBBWVfKoS5T+zC7jbMTLF9tTUo31Ntx
gZROL5CXbudSOXCrHU0skjSe6b5RdjDCulytYt/2Kl3hxTO9uWQkx6Qx5kjeGxJJq1dcV1fx0ILc
DBQS0Y+92bVPRR2OO3tzc2bsf+ockvezFhjAyc+yhsRcSGFQUa1MXPDSPhGf6UPqFy2JvT2K9avo
T2MXbSKATsQ6ilSray+akINGwGEOltxMTx441EenbNI/JiOu/UmLnIuuVSKIuiR6a1tKjixfS1x4
LOv6wWIndBho0KuBooj6bBZG8smcKVDbnoIh/f3N/+qtIsfidgVUTJ5NgLndMLxsXaerlSUAl2me
mtCbH7vGjv8YGxMr9/tjvb46GEyiiYks9DFf7ZSJtpPT2ZiVjLkivhujHr8jH3WTczE2g+cPJgJJ
ftda3d9j5JlP7uBNH9J08tqdW+PVWaQ294ye5odI8blVnFOUFByzORhBqWTx0Yzpz5t9u8fTeL20
jAKT+JkHhtrN6lzIahL4ILS0MUAVB33Ox8NoTPUfSW+WO+nC68NBIwPqDg1UYFaQXm6/IjejMcGG
NGgQ99llXlr31BVFcjTn2HswOst782GUMhGyRozGslQhuB2PSwFd6j42A93OO8uvqhTdx6iOklOa
4+zqA/lSd96gW6sJE4vUgZReo1F8O2TVV7iDFKhnA7iKj6BKsJDXaElViqHuXAjy19/kXrwIZU0V
UBzPatjEt0ONjldmiwp1qDZ756NAtfnah6b6KfeqsvArZ9bewxhrrwhPjj9HeCJ7AqGbP8CT2Hsu
Yj7paq4WQoxJHUOTGvWk+YWqsSMeYCkCrDXqokJdE01t65I3Bb5OVGSvJXClv++f1WdKzatFYOMA
DkRAFLrG7SLEhdtXVu95wdCr3I3WmEjsV0e6+hdGEaP3ncyOckbe93nzO1I663GZzORJq0Oj/raY
CM+fzKF2xqcRbf7pPHZizr8p4+A016ybHQ3zgioq3hdaXPxR1VQY/LRplid7aHvlMI9NtjwOtab+
MQHubk4Kzpj9ZZnD+R8vrVFYTsJWN876OItjjxhAeRhnrrprlWP1KuHHGuUsUsf4YR5DvyGd+aE5
4zx9UtDkSn3RxUL147YYtGOZtPkf2tJiLtwi4zkc9dar/m3NPkfjom5Jt9Ki1HE3sZPul1IJPcQf
o6eJ74o2/mxn7jz5tZ1xpiPPSpJ3shzyt5GHiuarfUomgxq4GE9aUVvkwLVrPqXenGbfMUcx1J1z
uUqHafrQgwM1St2E0hN31+1Hg34LuiLp6uvSZ8qx7Yf5istNfxorsziiVMj5nDpj52SuoqkcVEKh
gKTjAgMUeX1c0irCFWKormOkGmcj7Cvfm8Y3ImOfRwFKIKtqnH4KGbdTM5Agpf4VltdYy00/S+r6
Uhs64h6KMuys4taEqFPYki8tkdwyFL1ItqcijvpFmxlqmMq/hT52MHrgO+/kapvD0LlhxWB6ojl1
O0w/tchqxEV1zUTbfIrGzLlioKXsBLONuMn7UQXc8pw4rbtEoT62eZ2USECFmuL3noP/YBZqJ9dN
36zURdzkTQjEBUwALyQ54RfrNjOZUo8gZqNbGV/glNnHhXrCztfZuOtYMu5VUJK4B65B20aDZ9VA
nZe8TDjECAsxh9rqj8D/6wtmFhhr3g+FG9+JHSdhCSj+UgNdHSqH0F/S0suv1JDcRytEw7gz4713
9cYoKKAQ8CkYyzblKt7mTY+TZpvnsDqy8gn7w+a4VO4ezXAjQOj4tkkCPTxtmMa3n8gxRZbVdDeu
plb2ft5n2gkNh7+cQVvoNc2on/gR19/OCq7uM3l2JRAbVAC9StLM1cbou06DCNbk19FKyi+YwbQP
Q4h3KGK0aeX5VSYkkbVPABQj+mJ8zFwamP/lNyAyLE8CTKj1C1oxzHkyzSm/IunrfqawN33AYsnx
RRSmBztZmveK4gnfntPiR2429df7m2hr4dHGBmnG4iN7tQqSdc4dNFRNdeW+Q2pxHo2foWMLv6uH
7qArevkezyXSmTePim28DNA02UEtrT73MjZT682iui5Qkj5FnapfhD2131p1ct+ndfY7AUPx4/6Y
GxsZDispg4PQBFWz1YtCq8q8W5qhvHqVMD6IShF+rKh5cH+UjS1FGVuaXFKGAjCxitFoBYH6Ekp5
BWTg/umKNM1OoxizOijBJkbHQo/KCiuhKLX9rPIQ2KjbsEk+3f8Vq+AqNzYwMJpy1IEkjmG1vmPn
ej3OwtW1DMP2R2gOf8/lbPlK0utf7o+0taoMx2SxegTKsDpCsVYvWOVxWYgw7M5eHllnrDSyy/1R
NucD7IOrAkz9Kwh13CZxYzZLeW1THtl0mhu/MkKHN5myl+OuntfPSycZ3RxHmAXGmjrRWlaVlrjf
XB1n0r+NRg5xr1c4u+8RZrXaa6JXg32N0jhFMhOPqr0W01pX7H8/AMs42s4oPVHnvQ2F8BnC1orU
8mp1SSf8VsWv6x0uIsXHfKR+c65BOT+2AuuBYxMu7vBOhw6rnHDznLLzOGlTfCia+q00AHxUKKTQ
p8ZwkgDN+tz+rAo2rWYtULissOpO2ljqp3EE6QfqIT6+7WszFBRU0OsSXE14WJ1UpNbsJMxb4wqC
ICz9bOzzSyZ6ez5lve7tOT6td/DzaFSkaAI9a1usLrgoBTWWKq5+XQat9TlP9vulM62dp/06zspR
QGjTdKWDTghaxdkUIJDIRaReY11N3gMDbf1EL+xHoCoLGBwVA0LMNn/dX8itqZGRQBmhnAB4cnU4
qbSHjpmo6hXCQPGu5ZK9Vl6/57m6NTXSHVqHSLmDiVnli27aZbq5ONqVgo77QS8b47FA3/hjlkXm
F1DEKlJiMRvqjXeIXFEq3YRyqggSrXG7Ibuo6JIl6dWrZtTqJyVJ1fOQW8l5sAtkoGifxwOKT+mw
hzd6vaj/G5RwxKOGOtjtuPoU50mxuMvVQkrrEXnF8jgP+t5bfx2GqJbSE4VNS0EDCP+6VxiNRalY
tYko8qQ5EGinBt0cZAlS/axiiSb8BDkGhJkyG+2QoS2zva/6jAZ48dCWxkkcP6nhhcweqh7G7Twn
PTX7yJ61a2dqQ+e3ZR8hm5phX+7bGiwg31LnUfVNW9E/o37m2b4uDPNvxYq8H55dG3+rmLb9CItR
W/DaUDDGE53uHKZYxXxzpJfwpxuDwHga0zjGVQyGaurrWt9+9pp8/j/Ozqw3TuRt+58IiX05Bbpt
7CSOJ3tOUDKZFFAU+/7pnx/Wq1cxbrmV/9Es0Uw1UHXXvVxLS43KlDHB61Y8WEFV/JCZ73xDk1u2
Jw2IHCPF3hu/d06x3Vs9knthviDaHANLma6laIfM/ulN7Fo7sNR3SMMRZuAUft1LeqIJFmxZvJrL
glaT0KKudNaoks14+/qxPd52pPQgbECz7VNxxG8Ox7ZYdKwA0aFIpsVt/wmcSrspV/7RqL2resnH
teCCYz5CR4kMGJm6ozhcvpXKX61uodjD5TfsUa16V2pcfe82UCLoGnfLcG/Xq5gQp8mzb4glahj+
4anwYPaO/2bZPAtnL61f9NNgTa4ZFTPp5NfCxhnoXVvqKuooLX4saRvkvzqnDN7o80CeF/pt5rp3
0OOdNgbYZiCUYQoHn6FsccB2cYXV6HCUYK1F6abituJi+ratweaGTZ2Xw3kpIWJEZtN2S6z1btlH
2mq4xc7tlz1ebl2Ls+KiL18czcSd1MPKYwwH5fsCR/u5qd7P89yfnWWY1nd2qkYZ9pSKAdOfILfe
t/jOE6PFJGlmScduEtOTuUAhfujd2xJEizhp/lD4n17/+MdoygeByAtOgFp1t3M5HDu99kqNMzIm
OT2ZZKqWvqN7Sk35pgdz3J471ZhfgzpbxHoloB7b4GDrCTUY5mJcs88tj6B+N4U3oWnulFhIB8jI
zxo84rK5Ft/1WnpThGDDqt25g2GrxBg047MPT2/FwQcRtyujhgtvYd+SMCvpqgCNO1zKHnMGcIfV
lPhL1dHo8onlsjf/C+xiitxG0SzAd+rKHX0cAO4vgMEf0O+djLILeD0PeWi6SbNu6jGZ+5TX4FvC
emco3VHxQONORTgGyR/ZigXpW7WQ6VOktTQTtKLpsxMYPrRAX98ML08nQYALznhSpX9B58uqvMhn
ma7JLt37IEatSHx9tuKt7a9hHo/XGjQgXjYZNoknQNMjZ78kTtBXn2kpr2Nxaw+qvGvc4Voif2mV
PQkCAUN8Y5b7/A2r3atLMyc92cpRxRnWtjdGV9pXOlgXdvKO7GOQQ88HXNhxkOJ4ZT77koiNsYAR
qWLU70gm+pPXjkZsSpV9XEDA1Xl7H2gtpr5VNV+J4S83ML9gH0Ay82Rodky9EE6ps95e9WScYXTk
fZ/ftt6Qn3Mv9RJpdWsEgfkaTP9JjenPO3v/iHuzkyx1R4ccBSJRcMnqcna3ZMcsZxileHUWacvU
ZuexWvCDamRrv9E4ApFhrj3aJ7bOO4BWg4ELgf3b5FjD78mbtTx+fSc/cXdf/DQKCFIJbpoX6iSl
CApbZMOWwBo07+tidlVIvtj+9LaA23ySk1pusgZibtw79uqHrRNQ8OloVGSRvqSiijTLwyplbeYq
D3uvx8OzG8g7dtZatoSu1rhdxFCJKyfNZvcLemTuEnYNCLt4NNv+vdu7IyofMqu/5arrG+Sc2kmE
AAXVj5mz/0CHtejQCSKxCbuhVVWoC33+PcGWVaE2eEUOKFmIKSwnK3tvK6G+6ePQFKfX39Ux99u/
ImXgTt8F4ESr9/khsd0mzYOh35LOMdJ3ulN5b1CEXApAyDL4VVlq/N2O6didvbpzP76+9oUYuIM2
4ZLBBqRxfmyTAMIw0UXJt4TKLK9P3mo6v6VwJgt1JdyeQwcR24e2GLGr7lU5VfGeQnwph0UVsWEP
nXMlBB4bKjs9kTx/h3hyGzJhe/4yHEdoskMzIYHuNWunFkQP4B78gE6GtXppOGQSVqKx2p6K112s
NNyVF68UUhfiMLGKiRsdOqqpY7N6sTVsoNduTpq6K5K0xxpBx5bvA2ngNYmIC4Fjt4ShlgJwDzXk
cAfZfZqS929Lsulr8NAOUp1WpBuiWTT6XUXgx8iuuCbIfAzL9Iu4+PZJ7a5q8kJzI8ClWmj91uE3
5FofNaee74xgNK+F5b3I/TMG7Mvs8EAyHHrKoJ6ff0sgc7Npm6pLhGbrnwKtSx+aTvdutM7oo0ba
4E/w/46maRvOmDAHJF5L+9HRlLxy0x+/59MPYQ61KxWB7z8yxfNl7MwhE10CtL96N7lO9QWEQYsw
uphuXj9Ql17tDvGmnEMCgI7S82cuyKEWo3DbZAQOeZoqJAKZqPwlepc2H6kSE1nyF96xeRRNQdCI
azXwZKJ7FYYMJV0VnmYOJlJY+pH67ojZvxdmOosrwerF87Ey7Zq9ZgGSAvLu+fOVFV2jokWKI88Q
H7QGRIyQohmvSCUdBfqeHpBePbgXOqvYeRwSwrSpetPL+iKpmtVaGBzqNKVXWygKwYWM7qQr0qSm
qzcvzPwi+Neip56GJGV6cZ9m+Q5LHKQM9c5gELO4Vv/NWFEpOOONnH3su0ZyvwiZX6OPX3o9VIwm
Tsz0ngH9Pn89adANlW/IIuldbwwrFGDCam2vjexeRO39+4ODpVlAV50q7hAlVSlyZhVpnoipZVS3
KtjcodOpoHk3STWnn0yuXv2Ojl1vnSd9ymEFKwrLEyizTfoh4oCFmby+818cMn4T84x9sAAsgr99
/uj2ONGCKSyZIHm43BdulSdLXaaPXamCK6Pei0sx2rOffPeg6T9fSgvAF6tgk4mFw9Tt1mdmuFCy
3HI3ffr7h3rqzYJigz2rH76nUHVTTGIoOGjKDQerG5IyXSz0zErtysk6GvU+7XnUKKHSAfQiqTsc
rQkTEoEpsExo3pu/ahuIJfIdVvBJQ9ViDcuhVN9bXvz3otBlceeicOOHBkbI3xD66Mqo7UbbCltG
7uNbp5mcxwFQjHbidvcorU2/+qmnqW2EU79Yn2t/SrfQLBUIgllY67WnufSJdlg4tzjwFeeIZjRb
mMWgc4vEmzEdhlQJ2kHv2mgCk3clZbh05qhidq0VeFUk9s93g1jmrILIWSR2bti327jmb+D3XIOL
XloFOSwfKDSpGuDX56sAshiC0vOKxC0CH/odGp91vrrx6/vt0io72geaIXMPJGSer9IjuIzM6Jgn
jlqdmOzEOvu2/5emh/tOA5yFZAqT8gtQiRz+fFbjSp9gzCbeLz5GO447qitB/MKzsAog270046+H
N7Zq7lxZo2AVfe1OSDDIM9ZP1pUs48JGA2iyqxA/TRaPq3RaUK8F4+QEqa3VO3lC9oipL75fhcja
+8X59Q90TNb3VweuhdqZqGvTQHn+gaglUVUftiIBS77ejpMPFMsoUQkJpmD7shgZPj96Yf3Qy+La
qGr/Xz9Lp1iagMdMDGM3msT7m/gD11CC6bXwp5NJpk/qxlp6QtAuKvfPYBTVh0wWuXnX2v211vQx
I+eJwZ+QzNAS3Ykzh7jupo6sqi6QNKdUvZ5J9vwO0mE5+okb0PTHB7ztHnuYUuNpXTfLOq+gF67V
uhc+M1xY5mR8ZWC+xzkdHkMzhhKOStzZsVYYplXrhDluPVBGAYj9/QVDCxtOIgMpbpkj9LW26DZn
TlUlNbbzZmhsdvdP67fi12Kt7rWU6sJ3fbbYfo7++K7STlvH6VJGkKNU95pfiNihZRr2xSet0L/W
qVNf2cT7yTvsJEZEe+pIDocj4eGTjvkwt0Fjy8TBhGUKZVnMH/sKA49ILbnu7wKiann7+sF5Oehk
H5GB74rrEG0p754/Zt1Tp01NJhPlt9sj1kkCydtlvUVY2YqFW83Mc1psuArXwKq+nqJCtN2J9mn3
s1+ra3z8S7uaTv+OP4F6h8Lj81/TZ567wz0KJmSdFXeWaDVkTQywq4uv12+NbJk/V3D9fuPu4/1q
defX66/j0kfnxiKHRzgTEctDbcTuzZfe9EksmDcw9Z3GuyXwmzejyIo4pW46j6asr/V8L4RksCd7
bUKNApvncFXSq5EVfR+ZpIPaHocaJlOra/7P15/t0vZCEp5aC2Ya4J5DoOrMbZlx4ZDJlvnaudLS
/gyLuf3QAVz/R+bjNVWjS7GBvvE+u+K80tV8/i3dgSy3D2iW6hYAnmlb6pMjRlwnXXXNb+viUrDy
6QzwzVCTe76UvrgLXnhKJm5nOqHTLj8b29iiNXCueSZe/FT4eu3dAXr0xxy36HNNK+G6J9lYVG90
T5vvUsAKt69/qgvXmfVEfOdWI8S/EPHVu370ZuoVu1Db9FClvVjCJci39pRjtNUlbi4sMw7SpfXu
qqzOfr++/lNBdAhFNukuJQOpL3izQ7282b3n9RupvKx8xOUnPVuTuvYqLy7tbHjkOGhrgkpf0Nxb
Ru6VX6q2rhhWAFiaw1xb8ZYKh8CrP615gZ1I0RRdH21OYVenCut69xw0gXHNX/fCt+FH7wYL++fB
k+D5LoCtWllZxzHqewocyYD4nj7HlVN0aRE+Pa15b7+IjjMRvzI8Dc6HSHw19DdpJplm5da1IciF
s7oj/Xbpsadp0P7nf1w+HjQ1LVOTSLS6bmNG7ObNwKzpra9t3ywQ/Kcr33uHsxy/N7A3Jp4MOfYU
9/l6QFdyqD+IaOpp5yUB7rC31WLZD5OLDqQTLNtv1Jx1N8wxNn9XWuhpx5ghuI+v/4wLx3jvueGu
Riqxw0QPv8KsbF84BSoMq72emB3M6HVZVpwO/Rq/vtSlF4zgM9xN5ntAjA7XXumayLBginerL4Z2
M7pD+qHtp+q7N6LznkvNvNbcu7ygTd8NHQ8Q84cFU94WrepRu52N0YtFbb0Thk31ZffT3bZpzZXn
u7RNqfNQyyNRhExzWG5TUh8nHep/qut9nFuOiBvcJ6/EqUurwLoCAMKVDST6kLEg/YEniI9+Z2+V
Q2RrUt14Ndqrr3+rC5fyLsD8/1c5nGss4MvNXpAStzS7iRoxmz+dqTXue8YH/6xrT8Lf9tfS+ouP
Rh+Pphpfi0rm+V503W3Jpv1EiLLrQsmlcwNc8JoD/YVAT77HqUNkmRTgxbwvz5YSfzSRpJ6F9500
tBO6UfkZCoF5p9wuuxF+qceiXPMrBPVL+/GpcACURPLu78//R4QZ9cFEQ4GzNi5rjoiCkDf1VBph
IHnceVLOlYLwBZKFfchck6n6E/obPtnzBZsU+825nrJkUG39aLlbZocwNDInhhpUfTDmdKrf+qnu
QgHh597O4zYBlrTn9c5dN9M5W6P0i7hipun8KAplKahTRbbG7qCYi+irFGk0FNViR+NiGrCODSsT
JxcYgQQj6Fs7jmCotbBShaFFNU+MIc6uqnsGH1GfA6/Qurs29a0h7JaysGJVeJ38JOag9s6dsdTX
pnEX9vWTYQg9Y9B0L3hSAaRVSlYPvWZ71R7t3vDPkibpeRX4SyP/WMKrWa9NmC8uCtyaOplYRPh8
/hkGgK5l4fhZMhtmepLzNkVjlzkJappePNXOcBvQxQxfP8EXAjvZNC0nmrBw654mpn9sNq9321TT
eiRCuD/fNdIdSOW98bM2Bdb5f1gKngkGDqQBpPDPnw+RTXfy9/u5ynP/PLppGSpNiXd+O/36H1ai
yb+zdndO7WFDF1WgHNUgyew7bTtGRl7aTZi3tfqmxnS+xnC9ECmQrCAnQG6OGcNRl1A0rdfWJd44
udGyNWU2YCecaQ9qaSeWNWo/QtCXSMxI8n/IDhi4URvuzLeXupbrIrJmkFmW9MM4vrF9TZ49u1RW
CIrH/dDPPoKPjto2Fdlpb3+3a6t9025KXUPlXohZe1JElQQK1qZGfP5tkQioZmfBgqmXI/JMhfdL
WWYfBq50qBXda+C7S7sWADfNcy4AwECHD1zWs22mNQYK2t7/i+tlzJGcGbKfA9Tba1L4F+4bbgDw
Ak9pNxig58+21BvGjnWj3eZqniNEX7q7dcdO/P2eZewGF5QpFdbA+y774yAyw3RHp0RBamnyfood
CDK3q0QxJJzIYr+9vtilUIMCAhAe1NnYO/uf/7FYNutuXZuI2UwdImKhqCtx09XDEoFvWxODCjsW
IzIdV4LNpWXhDzPuQa7NASr4fNnG9hYGyEi1UdhY7R2sKS9R05j98GqjRSCxaQMnckrl6VeuuEuf
kGkLzRvE/nfM5vOF20bjqi9HkRR5wVFQdgAT3b22yqXHwxiYbIgeBbStQ4BLEbCgKqE06CptBAPv
Wnl70wFhOPuTNdwPzCuAkViZc/P617xwGrDaYB4Oh3AHtRyeLphpg2WVzgZ1CuMuy+r8JK3ZC1OK
hytf8GjiuXfCd0kXZnW0++grHpITRLK3FdBwnkyZUPqNqdIBeGJVpls0zmanfU7BK7pnS5kqv61c
R2ujtOohJZgAm7pQL3T/g+7D4jzjSVDfylFNn0rVF+65cACWXEmlLr2ZP3/t/ud/7PNOW4ty6BX8
UuiNsKonZLfnwQzhUExXttiFj08Apijc1SNfkv/LvmADMs2mU7RNH/Vlq6O6YshsaX37UI+NHffD
MF758nucOxSHdAgBdz+Vhi9U+jHm6tq6I2XwqqB4HGZjBeZjZNEoLTPy3VKLac3Y3/g8ejyNgbpS
FV6I+pxmwu/eFQUmewjDU525w1yILHHNyqpi0ZVMl31nUOaNWHDlC1fdG6/VhxeuW0on9GMwBdrn
JIcdqJBShgOHlVqgmfm9MdZgVOdZhptWGmwimsEG/t+wtLK/1Hd42vt0F1iSOA2N/pCgLaIppAn9
LdGa1H2oPb1hNJgZkVl03pUPe+nNcrhcCjciE8ft+cb1VhealNqnJkW6FzmtZdwoV5o3bkOPU+jt
duWkXHqrdFcpA3Z0BIX38wWLURUW5KwiycQkvsy9bKAFt8UJiNXq3eX9GNQhITM4k+pr6sriT49z
3McQR4z/51ZyjGDOaKTMv1ve7JgVI1pJmt3GZUVz687qsQI7AR2dmIxOIoutYRjqEzNM3Qw7y68e
tKyfP4lOg5EohdlXDwtXtEM1aqR3Hg0R+Zim+fDYNmX1pe36TQ+bxm+2c+c7dXXlRFy4aOhy0Ztj
n+zOGcdcoctaG+OGLGmbYnlw1sYQ4Yj/7Pn1iH9pmYCKjfKEGQGCA4evVSwSmfYyS6pJW9/4I8T6
yvayK6tciJ6UPqj9sAXBGB/BqG7vbKMLDjFpHHvaYks0AZ48WgOP26aB/P31Z7qwA0FBcHUiobJT
PQ+vrs1Ls1uCFl7XFEgrrLh+3BgsX2GcB5HNd2hiLFpYTFpxU5u+Mk6vL/80YD/swR2mw+Puiowg
6p6/0wlDW7zgmCqlVu+Lc9o3yxSyjvkhV/Y8Rm7WVCLklAycQmMO7FigGpXIhpL8rTIhWpx5i3kZ
r8U6/rIQ694iezG78tarPf77RWm4I46Bn/Y39SaWxxmxjfnB1jMxfxhcF0S5XeG3F41tKrQ73Eda
7stpLO9tMVaPeKhv7d9/YNwo96YszkSAYg+HHlVPNXqjpZLJKMqOuWCqblOxlB1s196+mjvs6d3x
De/yftyT0JmY2j9/w1tZDRPG4rzhfDL8CJGF0ohGpXcqrJxSjHT3dMksbwsqM3SFl+sRLMLeD7Wp
M0aGBxaY3XlTTRu//u0vbHSSNmI6ogGQio4tuUo31LZMsKurAiC9rzfjWVvWPnTK8i+NAfY75Elf
FI8wyNyAZJ6/g8GuswybxTLBVcI4o8Ex/JuqtIpGc6t+//1T0SSDu8wAHI2FQ00m9tF7g4hpog+1
f16l5cYDzeTIldXH11e6dHS5FS3o0XTbgmO9PadylBto14SW2PdS5f4pQKo/1OlMP9rBPEWYrch4
Npri2+sLX4iDwD5QcqRRjL7EEceeDhBBlcPbrOuhOVnr6r1dAXj9/XCbBIuEA8gM8Bz/kEWWvV1W
fdezPbCHvt2k1pwyeD1vtdG4ZmF1IYtkKdIp2o5k18edmA96qgy94IF8kd1laq6izqUczMfV4M7T
sqhs9PrT62/xwvYPyKWYaPGIwKgOZVk6MLdxJoQS8rXrQWr16X1hYBBde/kVhMsL4gHbn++Fqdye
1zDWOG7/3Aw6wzAAn2xZoSf2ttm4To6+/jWQRVMj7bKsTdRaC7z+raiX5d0EJtb9IIRvplcy9ku1
zK4jyyiH+40yYf8Yf1QHw9opXdQ60g26nf+bavQXb1GULT4ablnCLPZc9RFpNJpjO567+0dbGyQW
OhJuNxwdO38wh9KtbyYkL+4Bo/kexYUQdlimk/pLlfM9bvBbQQeDEGbseMx6c8+exkIy9sPyML1R
5uKGtS6329qxtqhUlBdpvkxXWEYXzjXp7m45Q+1CYXkI2H5Tz3rqTTIZvdL6himG/XEV6xYjoTnc
pKXT3StmcdxvupO8viUvrYxcJZXUvinhwjz/NJnRrpVumxJS2ZrV4VrDFDHwAQziEtesNmYkUZZU
VCNy+VPmj92VvXHpSOxdf5riuwTDccbAjiwnjmiZKOFpXuhSBn3Nhd2a5yntNHl6/WkvhLFd5IHq
kTKeSHZIfajrVVY33D/AEr24H3tsDtCMj19f5dIz7dxw2Pt0K4nUz9+pIEehXTiySml4jwBPrDDT
1+okuBavPND+gw83PWxquNz0eYH+HVF52IDLVhtc5EqcVN70Snl5ZC2Z92WRc2YxsxmrT3/7cLsy
HPM0wEd06o4m38h+oUUXFCqpgDtXsGg1JgkIODGo6Mgrr6x2IXTQ6oUKSCfbRczmKDFb2bQgtZTQ
4U8+DkxjXey+O9WcPQgQ1MuNrXq/jQbUYJrHoJ4zEaZpALR97RxtvXG5h9cw98YtPc1NUBcnt7Xn
6tRW5pCGyrFa+68/CD2J3eGFCS6D5ONJNvseSSRMNBIHZNYpDxbnzpFNc8s5kg9DMGxX1nNebABA
73Tx0JWEJg2x/fleA+vX0Omp4YJ0hRWRdUBS9LfgtrIm7/b1L38BEUF8omzdMaBk8C/29dBioQzj
OuEFrH2skVybEbOl6qbpQKpFwagrGSKY0NY3m9flpPKiG0Bt1KXEbqFqG4mwmMrc+wyBYBmqllF3
bIp5FjH9fneOp2LmDr7ys/cS/vkZ2XuEEL1gE3LVH4EcC3YVkHi5CpVegImcU6IhUj7m5kZd6tj/
UZ0GCIKpgKAjPbv4oKRU6xu3KncPG2rgay2Al4cWgVMOEDgduntoPTz/ZrzCEb9pftBs1M1HI9fc
0JqD4DShtvapGZcvr7+AC8sBKIBSs2dVjKkP6Wmu6fNcTnmJMso032SYOr0biw18VeDSObK34lqF
9/JO4bRSfzCiZB6BdcLz5yvsobI06QBFyof8nzkDIm7INY3RTAlORVNlp81t809YQhVX0p6X8R2c
NWEdJfU9uh+jBeSMuh9h8CWN1NvT5vdl1EHXvnJnUiLv1+JhT+3jako5QiBw/8M7dVWe6pMsg6QX
nZWd0UYoxLtq9ZxTYKxaFqpZm41oxgv1mzHMdX/KnKX3YgQvpzVUvjb9whyT4guZNvfrsDjioUlL
cCVO2y8i6gw1tW+YQg19NFfLWoMr6BBZYEApANysKUrirRiW6X0/VyWQlG2sqHtlWg73G4cQ9mHt
BT86vdS+2q2j3is5uIKGoZl+9YXIttAtyaBioJja7w3Z8DWutqmGYiyGH+u6lOpNsC3Lv44xoWGg
d85URZaEshHxKFkZIiCPBD4gtv5zFyx6Fi40YJ1zOzjZGm2Bt8r3yICXH/VKya9eYdZfjWUrupvM
LPvPmU8H/WTk27aFZTfPgwrHVMr/UDzN6mSkC6WFflBmc9g4TTl8mNMKDnCIAI60b+bZZVwTaOPa
/BC5RTdyXVvnH02v/Z/5HLTOKUdOYr4xscSWiGDKoXsj0VQx3ygoXCIenaWU96PSVv0eILtl/ZzK
INfQe4Bx/O+kNxLx6LY0gdAbW5VGebCW9BxcjUFfRxB5X1Zp+0E5Wgr5EshdoP/aljaobjWzna23
hVXTxg0nbdFNQrKnVZT4fi8B6/4y/Wx0IwBhFVzQ2nJ+McOo3HuK9fVGrvDpohE0qHe7LF023Zb+
VP7KUnP8ymSaDEWB9Pg06o2h39I2yCYkAqq5iothNZcQwwAPQ1d4AA1e3NncRkCnxG+/aiw7Qv+v
2MKxUuV31BNmFLyUmBmPtL7/D3ZBRgk0TWVfMNZqWmhvXfltwIqkjEy/J/1eLeoLcHeACU8YNKo2
BGSAkIbaSu79sqsCGTrIov1KBWrikWEAuYEiIFYRg50LyphEafmcrpnxjhHy8A1sw1CdsqaX3Wkq
xdyRNfjTGLp4spWRH2DbE3XO1v9mCOPEE3iax7UP4Nnm6+C+0arRB/7nMexUtSGNiEGNjIq0ccdo
CrL8Ues7HHwcXIrG0LPb8V4WflnjZl93n0Ury/vC4brSKtX8XC1XBTemXI0m7uGTlVGAodBjPtRI
N2iVOS0R218W0HDpUIfd5nj/GZOVft3wA7+riyVfTjB9cCGu9NIq40HfUutN1rYmhBfZ2Hdo3pBR
683c3485wtah9ET6aGx6/jUYqQIR8czFh1qmxUc0ebbvmVb0W+TkmbFGhZmKf3GozZATMacyjyQ6
iCLUMDxe41R6lX/bGMPy2ULq5H3QAEcL81rIz4vcnE+BsMc52trVfTcq0K5xlvvzv7WtrWY4TjWd
0s73awRE1Gih79Y3BbZYnsr1OKundURJaZs0/v1ItCbjT3Hjq4sHwG/C4Mlyry3isa9Ry7DWPl//
hUrIUe6D3MnievPt8lYbIHcrhnMPW5oFsUKGDB3aepzXEPyjvUWY60x1XNNLUaFCij5SZT//o1lu
h+X56NsP+iKLb5jOpUUclFXZRtIbUi2cvKb76rWe/I2FE7me2Gl1+MwKb2AXVtX7dm0zL3LWfPyS
ibIXUbsItYV4RHJAJiREMHlyqvandDAjDlOCmYr7llbheUAE5LOrF/Pv3vXLz1Y1yuU0uNPgREHv
Zu+dRnPFDRh7yElr1Y5od5Sds7fSyM9jEv3AILkRaR/OQjNv7F4qcUY1pi/CSfTd20WauiTSqflT
akJ5Dyu75rXVXmH9m+u5yE5r1679WcrVp6PDnOebtVVFFvt0yPJwhJj8qdeydIxU7jpf6OV1w6nQ
BCo4cEW331o11DurcPG3cDO09Uu9zChWBEJTt51N/RzNrTRQFMRmRMYueyYIDQ3xESiHxVeQHCDx
pn6YlhAxkOG7EGmLwWxV6z9cOrFfSkAd6NT1pvyO2IzbngSq8G4YzAOmCl7OWlGR5ztUHQacExZp
3vyec+Bbcee4hTpN0+J5Uevr5YMJReLRgC+yRMOSZUPkFpn1Gb19Wo96PvrNp3TQ3QFc4FT92HYk
C8fR0LrTJiqs000PP3fbUIMe41g1dBGWXsvnBuZQH3PLag6OuNXcx5L0HNFLNHONcOtMXClgHGFZ
41bb5p18bfYA+3gakAkAs3iC2HYDwFdPnfSmr5udgIlkFS/FXJgtRI6UphZhamCoUzFr5mc6AXUb
AiADJjnWtfWrV0HwFkYU7E8PtRisHVQ9VnFjl+ujtUzNG0dmvRfaogNYxhUpH1azWz/Ztdw+1WXL
XhUYb/72U5K5U72RRRM7pHm3FBILk7ITfnu2F+y3wqAZhxW0F14boVYou3xjtZOd5IgC/RA1YQH3
9wyhGQjq7afetjJ5LlCP+TUxUKjvEE7eWgZNdp8sTW/8wOYcH7ep4f8wYiuWE+ZHXZyqzpt/N9Nm
4QVl2KjLVaonDOp9HbyF+JGKeB1X78Ywq76NrNRxqwiZr+E/p6JfEW6NnmXnYh08xSkTwW+mDt0a
VkQTLdxqbstIAcbMQs3J2zJk2q1+j7k7beQWWU0Lui5tskZQDENkiE6UIUJvwUMmMpQx9dVZorXE
ADi0rbb4OpVj9l/dmPMUpx4qQjSzNfdRWHrN+Xc0u2K2VTokGFiGgITiYpUt3zm0x6p/2Hxz7KOV
Wd0/OEuO67kn9ieju6RBvKiUDLnhJjJpEa6jD647x7oD+iC3ruum3RfTrs0NcoqQH7t1C8pTVYPL
CzH39R+axjKn2FtS9mRtDkt/K2HQ/WdVWvVeasgnhA6SD3MkfL+R0VwE0xKvco9aTCzWx0XUuXtb
mEX+FpFxdJJ7bNSdqHK66b3El3G9WWtkeM9ECf29P2rdQlJgrKd6VE3wDpmo4hEd5SI7dXaLJkHl
rGDqVvTJVMR9sxKRN1E2Jz3HMyJshM61g6t15qF6Wur5Gw1JgTocurqE8w8BhPtxWhqOKNH+v2ob
ivdbv6JtbtiZ2URoYG/m7TZUy6/AGMVN71ZOwHkZlo+1u9b32WoNH3VdcQ3inlfMYdX2bRrWJhE2
wqVRzchf6Fz+mpRoYfoeCAe3m91vpV9wwhBRsu5S5HcGnoCGZ5h2BOXIKJFPCm0tm+pQmLX7loIu
X0IPd5gmtgtr1E+brE2TNkVLXOysxXFigEFAl0qEDE2OCEpxAI/wu/TSLJWhNq8o/TnAyt70iDSr
sAETzR/mU/BQl3TwuGc8pYXpHMzzzTQwnWRSV5J4FRgA/teYzpijFkASC5RVFU5Y9iZ7JV1H+Wvk
t6V4vWTGB6Ua8UlzxuCrh64iwKCSmD4Wi6PfzFmWduduGxT6s0CzOhrTjVZHXb+4Ghu+0picuFX9
dQr0qYlKZgK39tpl1W255NZH1Y2lRf1h5FbYdCbgyWDsjOqst5oNztQBDRIjczFwV8xV+mD7G1oa
mc1MmlrXwbmBCqvswmY1s/mcMaEZUJDX2j3b9fQxxNpF/hzNautuq//j6My2G8W1MPxErMU83AK2
E2fszJUbViqpgJhBAgme/nw+111d5Tgg7f2PfmU9dZ1NEq1Eov/qXKQoWTATfZ/WIarWFB2Ge9V3
loGro0CEemajl+dEjJOdNSpeP6XtlLdVxGuXNbPXTleBmzh1hs2Dm8Ri2WkYD4lmm/2ir9Mmrpyz
3ixHnzpEdjJtY728kIUZ8KntoKUMeQvtz2as67MOC91kfUT3Rqam0bxPSPRUWjky1GmCc99k1TIT
J0csdDFmRaOb6uAsDOJZ0rPZ5DyqTp/BIM3fVeOvRNImIqpTbhnLvnMsJCc3LAdRm7q1y7DrrW73
NAkxyJR8V/ebFICAESTpaYKKprE76LrnIfOpP9WpnfTTY4l2kgQ7cjb+eouj3vaxIz/MMHz0fE+X
TWAmKH3O1625pG/GpiERBoISnc80iWdZ78kDsgbu/z0kEeQo97jz03pKym81ecUXFKfTZUE82QRV
Ff7IP0srzv0AffQz+wETdmWHTx1VD3PaW3NzT64HyXdbH5gv4ut9vibHuHHmD6PU+ZYs/V+84fP7
JUbaOmrmkQ9rd5ZfduQL6mNAcjmku02lDdPLF5Es/Hiu3NY6a5En3xfY2PXRtVrxzYpmftuxJXuS
iBceUb8b54ZtYp10Wlc+h3BhAj6w1g4h5i07RifdP0XhqTu0E4QGNf3YftPwO3/7ZcKt0fqkeKdT
JXeRq9ryP/yF3SxDMq8/WGg5yDiwEInGHM+3Tdn5ItscsVY5Y954+X46OHC1t9tnQNTdmFKKy24Z
uLv3id+OyccSqzJ5EyTQt1uyDh+iEPonWDpEI3XH6pQig7EemNgD1tdlaovTOnWOTpdFGX7NbTCJ
gzfSApZTQe0obkWz/ekESeOpimabEL8yrs8FxaacNnOz/bV0KW4G18j6v95BdDRYXfhWYV5vjqPe
Eiwhw5h4N7SLiTGPZVee4gKRYc7cOSKVcbZ1PHUryQupmTePdKGwGMgwndyFzbnzXV7rzrSZXYQX
oLgrucZpWZ3/Uf4ZN6nedsEOWKqpPVwu7c/d8o1KQ0RITc4ZXdybyRO/Yaj8Og+k1T6t5In2+eWh
vhmoRZ0Z+0N7ynB3uLceOnLQNqnQ6Wmmx+d4C6ESpNbGzhCfWFx/VrP8NMWOFjKx9gE0mXD5q75O
JidltJpfy3iLTRbVhEuk1jxbXy2Xxt/ChMNn45V7kuo2WTj7gyFgIw6ZuhzfODHH32glWd2O8n1r
o0Cks2Xm6Mi9vz3X9iC+EORM/0WR6T7ncHeik1mdSWWwayxKMtxGboyuJwOw2ruI479D/Jt2bDgs
x03lfy3LrO49wb+bCqosf8zYdC1b964Lsg1qj6uGuzrI7Mnox5b/9tQKK7FOYedsf4quS56KVdVJ
XlhIvHgTppmb2Qe4TxFlMXFVSBiu17rYCdBqFw/hWbwHbq4Jn3ptmH1PSRcnn3oPfc5xAioDzjs6
4NDeFMk/UvmnJmUYnOdDMhd+eySrIa4zL644ULdCd+9Mjc6tpg5sSf0xcFjAIkfK42BPMWGJ9fbp
a1edA+cSRD6Rw/nDcc2zEquAfzDplp5TEm1imTpAAD9qC+KHJdqnPfPCWvxlPkr8dIut/oxfRUWg
FAtCA/CAqbgmZQscSU72rk91oonww6HO7RHuc5Sw0HrdqWYzN1czjRYWRv3Acg6VbOUdCplty4SK
xcDFNAFB9VbJb5/CvblNpdu3XGfepuMba9T261LNywPOWYah3e+qW4Zm1rWtoq0TRYRcu5TkVAA7
sVsecyGawjatRsrtDh1ZkP/Z1GAS++gOT3qX0qKbkb7UtHBiM+S6qKIxJf5Y94RWxLHIKoL57s2C
nQW4bHW3Q+xX7V9CfZNP21JzTTl64sC9TnuypGu8uWU6xmDj2bKM3otnr8NnrRJStsQca51WRo72
NXvjoplY9SwyKshtJ6tAl8s0iM34XPoj+0ZIutq9bSVsy0x0lXXELAnLgTczeKqr0Onz1qW/l8dq
ornDd0LyZ+rIDD9huyqZlmu0c9cnsXxralM8aeMVtDlDXPyT/DT3TeJibIycNv7PCGX4jF19cWi7
0WeB+KtLm5qljOBOkO3Un5PyS5HZX2bdMI3cMGUVT4dxtLx/rqfjKqcVa+BaUau3p8HoYVUdEje5
L7yOO3UCoJFHZxvj9qz2aX2w2rqrUB6q5HEM54UD2rJ3gI1o9lRugbb2hz0YCAQ1w4yDx+529zws
Q+jzgYuQ8NcKkw1UY/ef5TvVHW2X8LrxbIb3aFukn9mhMC+6dku+r3ILz9Y8WNEZa2LsQCgtpcm4
5KPwXJBQ+jsSwE2nIkq939HfgGVK36adqQsSDs5ZtctPv8YN61vRyTsms205dReTY5oIMJ7M9KN5
mBljP/skXIgNgnd/TShhr1jIJdGNTP/x59gn7ctKcSFXhaHUBsVlzC7W7MP6mMBkVWzag+sc/G7v
Qoxtkf0MEWjN1z2B3FOaFG543waFd454cd00Xsvlk6jI7i8TnPvrdRuEQCX8lcr30SOjZywiSBql
dmc+Fb2wbzCzjjMS7mIweUzo15fwli2GOktKSbBEEsqD2sv5bQVrcxney2YkCS0BWoRuEzKtumr6
bW3KsqF+iu57nUuOzxbMNs51PFi8ebvpHmXjVL8Ic9ix3WlZX3ZHmofNr/Qfng/vCRuy/7cC5WxS
I9Gh0n9QTJ8dGRZ3ZTmU7mlv1vJrY2KMs7newISSiGUs3QnQfC/12v/ZG8f+WHtnfJ6JbvqwOjmH
J41S8YEMg+hLiLIYD6PcmjqfQOD6fLfgFZGg2W7GkOn+29Gb/5HkE320velMRooRiyuTqvvTbeD8
OelWIc/cwkuyxF5DkYztNC+hX1An07gFWhKf+99OE0q1knTr2mTOApuU4FMyg7AwtgzqDcLa/a+O
kuF5CarhxplE1FypzrarvCGvxM80l4khZc6zqRh1nV2mm/bLl8KatjI1kVu/66SyODaNtr3DMMzB
v96KNuBUeJ8PAqqpVSAxevSBtht7PED86PMYahMhcIjUm1O61cShVnrRqaf8K055LhFX89MRv7At
9i0HEcebKIYCxnV01l9Ei5wq9lbRVgTDNFhHvq8Lycdj/rKNkWFfUGw5195odIC4AP4wHZPGxCmj
x/o5YVLoU4p5Y7C4mlk2bWEF+nQahU9rqOKESTuk3gLKhPhKgC63/ScBGMCzHRvZ5yy9/ugjI3Qy
Xy0e63M1k0mHNYWjcbJaVuJ9JOklDfqRwiOMF3xXbdG2j0szFXwfugsH7twhSbKynuazdomc4yPW
a513UendtVNHsCPdw/ZbYebwV0JfPPflyoyhGp7PhbKhGZwwGHyOJ2kludcif3WVpgXFiEi8rou3
eq+0pPpPEwqysT/GI2T3O1y1/LdMrsUZL+PFIz5bctcFJ+rtxrvGhU3NvKmbbx2BduMKD9ZKAt86
FJ8LZ8c1k6HpjvUYBW3Whmr48UVR74ehaOOZko4Q6JnW+oTVeViX10nqCpSVM7s6rZFa7hKlMKWL
qFx/q0lfNjYWxP+CrRkfN+FEPekLs6cZ/uvuTo+O+9isxhaHCSeYSImh3n7rLvRuhiraXgLI1feO
pzSgzmbSj5vx5q+hnsK3HoIdBE2Q35r2Xr28tgi7h9uIUtqZjajVrJWTy/C8dk4NJLSuAbsEB6mY
7kfQ1dm5aofYWxtAmGALPKB9exuUjXApIrQesGCWpB/3Sx8x5dQbk7uNBLk5VLNTsHM5njiPUwv6
bPf0f6dWbBw7nzlfX2ur8R5jkFPGDVQ3/7Ttuu9LI62Pmc/ipL2dFBu8kHSwhrKt/0TKw3rrsiLD
dA+6PiswrTGv5HjBATll7mkPaQcsaK6eDnXBx4HVMOEZE0bvH+3KS5yf1sFEmfr1vKhjHBYrk0zC
QElKGBs9hwPqM0U8W0HvwH1gfNtk69Ylz72ezHTl0seyndaOKo8LuGCPV65miTsEbmfWQ+v15Xtv
oYkFvpiBdNpdV2Fm0+1R59VW7erGDsu6OBhvj5K878NYpULSQJYPl5Y+xhLVP+EN2ep0JoMQ0Xek
+SKaZNbPABGDzOqEpOufym4DWMG4mu2zXJw9SCNuzyqTo8d4puKibXiZGNNPEEP7lSsXFocpHKcu
n7pu2sBPMYkcPKe3L+UD6DiAljaEHUfKyYzziA1jRbHJHffubkUck6MTXGTIo+919oGOUPO2RotK
ck0MKz7yECorpVhW7w/8+iY3UyGMW67WeLzh0u4+1ll7V0ndTt8NN1h1tcqmb46x3rr6GE5T8tCt
smtyXhYghNqNLg6pOmySw+BgS03FEjAgCgD28Xi5Hp3rUoshuqtZFL6L1icYYFq9P4OqtiGvWzJ8
U0NizZAlLa4YQgB35zfofSabFDhMhScnGl31uAVi2T8APYy824HAw4PPGFOhn9DlPyyM5XZyoO66
GzL+gWWGpYq6twFTlHt0JlIMckBBfyIK3q/L4xrN1XDvb2Nh0lLvUX+tgdNnNlF/izLeC4Zg0Gix
nTvPl84HxxYbTUIKL++U0PMSpq3gDr43diuCRyshjMVLrWQz6oBLtX1hqirCaxcYv3wIp5XFromD
zc07e9h/BgEU+LVcXKInxYOmeOVtiLtK2M7B48irD6KMmYdXVbUFp27fOUfEHwu7Kc8PVKqjCZYT
9MMo/uRQ+GcSskJ1gz7ZHV6pwYzNd91ai+QN5vBJG9ZHvi8ppLlv/XjhaBvseqaQpfW8u8iYUJzZ
drsms7kYmcS0rpC6F9z44fcQBmNyAsrvyqyNJfxIRVXAeoCbSN6qLbGQ/U27++1tvjRPbRHK5TDo
pklgVXsl77S/YqeuEn+yT23lus4dhWuWc7KIyG4za+boPXLOTb/Gs2b7qKeCwAoFF3psd0f/jGUN
DkKWttEML4nzu/KXr7dAcFNz9AAx1SvZZ32bNhT9mdsqqFcvG7FBMNySSuRl/NDT+kFk0XLrkFAx
/3CRxDqDaeqdR6uYYi+r4jGxHn0GtvHoLfuy3ieFjqEked/1f86wzPoObDryPxySSKKDNNKHWRk2
V5/rLdbqjmfeURlb5UhWqOIFyP0hjtx0XWVgfzvw2nMeC6D4a0+37XgNjEumA9p6Lg0VxK7knOJy
uJoDNVZ5EAotT+6CbCiljnZzX1rgIJl2jaYio7GBzrNpG0x/10eSs79lb5W5nnt06Ib8nC5tqfdp
U4QR9o3trDUgk/DIrnZHP1GsQoS0nhOAtp993OCUMSdKdWBRLbxjORWkEWIh0Ottn0w8N1Dau8kV
o87wXJML4HI3CaJ5zGIWKx+oKiS231mKOjmgAQhNRtHM+uk2++pnmGv8PeUBU+FV2Ua1OspmD9ka
ErstD26/9iqb/XppculCBR0KEkfcvFL+tL03cefakJP+Er4EcnSicwKXylJItmLmWT0fnBp59TpP
pnCzkf7DIVsdjw8g1Ug7i2jXNWRGp+rDnC9lTVtudl/UB/w6Lj9WuOPUqaxZD/eJ7oMn/nIuxIEf
7k0qLZ18V0tCqAg8/g+bk7zHHlJuVzMv+1soKIFK6a2M7Vu7MrY+jolmkiDqGB4wrC3Guiosu/Fc
l4p7sKmsPcxRfOyw3eiaRwoorHDyzlTw+s8+6ywqu1oRspcCTjY9a0Kx7G/IS6cuRTsUF9AJvXYf
6IEpiqON5HV8hXiQ/GLWuitvAC4u6dpCKTBl+Kzw0JrK4R1upYS6LltnfQN2r8rjbgqCQ4lLC6d8
jDEnn6sgVua+XyLrLkBOEV8DH4Rjao22cG4CsI5XbqNizRW4Auc7GNKzy7cAEuc3Pv2+UQ9FZzdL
vGSlKyd9VlEZUi4hWBvP4x4QSNw3wnkCgmWXcLcEA4sMLWyX/A7qz8p3hj0f9C6KrAv3UVI4P/gi
r3uEOn/GrmPE9eCh6jTyILev5kFI+yFpsGUeu7WL7TubOm6O6hVsAPISQoTxBum/FxwITK3JzITm
ag9UEmBUW2aJW6iqW9BcBzmvde+REC3/Cy4BKO+NqqoK1neFlj2MdcGC66OmDp7HUNhrvqykG//U
qognWAEOzJZBHKAGFNbmCSddrJhO/gw2eb+7Ti1yC2Wrd1CBTtRVX/pyOSbIlavnZaYYJp2RZPVH
Y1GhObbrNlxpLdVLh3zxZp7reM5doXboQwQduVc5QX8befVAo0VMsd5VaARYiFASRnAW3kopqie6
D4CtIszEFBdVGhfB8tvtKhREDrSLfz2WM4lQK1aPn3F05IOG5fogE8b8HyCxQfyV2rwjmLDlXpfC
dfpnvjYFpSX9aMrdsbaKNNiZfQ0JzLBbyAi8Y98TtfZCdgYy9Gjw+n/1Is1+7jn99MHSIkbuwVlH
q9kIP6N5z9wnhBbDYGddA879j/D7tj4RBtJQOwJhHeVuH4XrcfLh43GqGWuZhjTa60aEqW2v63hX
WmtPR1AMFnOLqFWsx7Aepk+eUWY5YlAM7g4SRSlrdcqyzKS7uzAg6z6/szB068McJNUtFuW5PFXz
tnrHARwYIGBtoGZlsjs9SpreK/LRbZownbWKEfCEM7ifnGw/SgMsbl1qLE/fCWj55CQ050fmSFjB
LOiMu12508zCtlhSLMe+mcaTQk9VZl6Ly+DWhRfr8mLBfnwVk8uFwHbrmy3HR72M2eBuzp6rMhiW
DBqBS5mbXHhQ1/6lzzaIyjtDFzS1Yr2OAe+SprpXSDURC1VLwA8mnP0QCkd5py3p5z91P5f3KxZo
5C6Cz+0Qwdwdd1alt6qawvuNz91nSUFLL7ClGN61ad0vshWaJz9ox8+ycDrEFevu748XcU1853gr
uCryJElaELg2TVhjPOypJrj2k0KOqDnOLU2/rY2m8LQbq//nUMDUH1tTqP7YzyIITrx/Kj64VbS2
RzIgEECpYdvGk2uFjTmFqAVkJkUZBUc8PrJ4WRcW4Xz2/cvh3yv7nb/MmW8Vw6jzpUeVBKdhsBw3
Hyq9V8cxDmVy3GraKJ+WYhWvfu3ztophLv40VC6DThjf+4TKQaNVz41+Vhtg4MGUOvicS0wh6cTy
Bg/MQMJbzln0JsHTKpoK5umXPCi7ywW8zz1oX4NkJlTRIykDM8KFOFjrI8y52UAGqsJObW8g5X4e
FrsnHLEMQb07u3+tBpO81ls4/iIE9ts7yicEguQOA4O7Dm2X0QUBfhbYYsSbNvHJnlUwDdUVsqyB
+34FlX5ZogshwRS9/BfqafvroLOhToFS1o4EsGH6gXyrxa3XKy73Igylf+NtSsoPjRYyOhaNK/3T
XHGknLd+mMSp6Tth8kl6K3oYV3cYWQuWlhq4yFwvIlLPRAHzbNI7M3522NP+0j0R/2clJEdnfUlS
DYhwVUZXtSF0IA8jPepXr+xXtFPeIraraqOw+WStk3lajYbtAcgnWUbBvie5G2/wQqXV4omPK7Fu
+TiyuiLU0Ju8QqS06Jz/1X4ksx4kbMCSSKApu2x1RCnd/RvW2EA8bRFE84TUYbrZXVcNWUgr+1O3
qP2nKFYzXSPq44tgcBjpyeq37hg3W1/LFGhs695gsVFHyLiZeYnjAa46xd4xkMQ8uhTHLECr9V0z
1OKt0k3b5NNAEMuhj6Z4+Ghbr/rAZNCjW5vDpEYf2C1OthVOwVlOhIW6sh3la8KbOvuvKjT6HLT2
wY5ySq9/pbJ24hkmsShCKWpKBKlRoB471jSr5hHFRg92VM36p50WoJTFg4XLtC2xJLe9VQ3ZBPoi
jpV/kXAnxL4QDOiN45t2Cdk+znqe9RXnUuMdGq/d0BTtNgV9MnR4tOXUKQ3ZEY7qtu2dJUTA6SIT
6M1QOjztbutCyVrh2enLwdxxfl3GTtI+yciIAlQfJT51ENLSLpAVwaL01z1V51O+9nEJOKrcucon
xw07couk3NNijIH4aMqaUAIDB6EnJM06SJcR/xfcPARubtYKoge1pI2MgQPYSk1pdjfflzaarwT0
+NcuBQBYBPq7MpmVDROEqKaXdRXJem0q4/wLZRUWhxkE+796l8iEuAOra9jUKLwQjN1yQL4eYgYx
lZ/DCAYvE4KY8IAZofhHwiHqGuz3zuMeul19WkRB01kVzxEqXk96LjfAOLHTBruNCoiNvDqWDILx
KeB3+mtHFAkysapInFqkxu2XnMnfT5klYJVxXfTuFcB+ecZFby3XvhskzUXJso9Z2Bk2dBcQcXoa
QvDw1O1jYDpZx4654XSsdRYkY3yIL0avVMEJOFcBcbTdiVWnwqZXNlV7RnvcGGSVgcTEHoGVHXma
++bOQSLa8Z6BUxww9xfnft7mu0rR3nXcw8V+hv5anzBvJJ8zGor5QuRVgw3CbFd+anZt/4o5sZpU
QU1WOVSO4x2bxEBPgKO3aLoMUPYyifkp0r6tc8pNDV7MpR/jVCF900iPpXYP4OYNtJ0jXBTgoOzi
pqGlm7dvdlQJFQ8y9RH13mDdCm9cRJ5MELmZbzfE/rmVa+3/oboAO1NTkYS5bu3grkXFVT1tA5+4
TtXeySVDVyLuKD5x+gdv1zM0naQ+7ORZQlyqCaTzZGOgJPXLEq75b0qGUqehPap/ZlC1vjGguMMD
s8Z2yT+ICwbd3h7sE+Qp04Yfqsl9BFuibLNCkUDhlWum20Hqxk+9ghDclx0ElzmpKUF3CwYF692Z
Jmu93eia71F7JVZwD4DVrkei/gP/1Rra3csRZhnA31B48WXv0FgwkB1VuWRiFWmja2XxNY3JY83K
BQANtWlfIUlO/njot+ujWnyemyRpDWJEz9u+lzXZuOmaCfK4RAvDQ1Wo8tfCnLI+lZ4F2xYXTec9
+lW8oQMF7tGPu7esn0himxlRKtq7dFr3sDv5CjnToVSJJXNv36TMBhOtj/tSuysTajH8Ucw5JTaS
wfqzjRZTYBu4ZDkkXrfqFwovEvUdAusiBve1wt8y7KN53knrsh8VkA+iB3fx/elK6JVrqETT9p8b
bb4PkhEk773T2l9TMkdvHlr75bK5TX+6sq2TZ7eokX9jaqmTW22PZftodu+COcUink5uSXsn8Chq
4Gx0oWv/2wXY0O08T1Ny64wRDIGv1uY5wB8a3ltqcesTA07hHlxa5QoKZZPVAqmyipldNSyFua0D
EKWDXsL1O+FCXTNZjSOnsBzs/thxO+9Z4TiUOLWk5z3UqAqpURQjPXZBz277uAEBDTmxYH2RMk90
6uiPe7umCFtnkj1pDgd9N5fkAxaqldlk3F1+9ypGfKf8vVBZNG8DYNbgLl5W8r0TeLVMemCGCOMx
w682XyZUHJ35sMFeA82jgjwXvIJJtglQyKyZunhgShmnnvo4wyeMk9Gef6l58tzqonBetgMupsDN
HIDtP6LRrU5x0HruYYmqyL+T5DaVuS+JpL4jAwMR9Ji4o3xpQVn340bzyeVpTIDV8FZQSrSHsm+P
PmKTDTEla0tN6geqJg8wgHM/DD6cEagoY5B1ulNjyXG+0WsjXpx57GS2ynqz8sWgs4VT9VAd+yDQ
Dzv1GNaRbvnOO/RjWY5n7Ux1dePH48o86q2oLPlqmDJ7obf7nogDgsGmdjAnSU1ozTYpe8lknWxn
HB11+4FVOboiinB5mrwKAZCZxvFLB1H7C5sYv9B5A6i9uAUC+t3d73AhNg8tluVH3Q9qPhi4BjSa
y+Y+tYy7sNYQ1k/+yiUEK0lcEhOQnlVWtC4CZnuR61H30ktuARqdKF/iSn7yNkwm71jqIbcdTVfE
wKz5h7K9FbvDNiNo28og/i1N4paHWsjGZEjb5HiVVJP321kIVA9hiyyCDZFqdFJ4p3oMYZQb83dB
xP9uJHfEhZUO5dHfp8Z+cOi71RlEhDtfe2Ip9lPjl94fdE7YGNyti1+cSIXzw4jMTgFCRY4GOYmL
4WGJNw5pGa8k3q0mDr4q0dTRCfACvmsopTh70ZZgSyDKu73iUleIR6PSPkRBNHcHVKnI32Q7Ozf7
uMMxUHoWV+eOZMz/BiWHq6IfkCS5U8EPtQldqAM9f/45jjpOWW8e5J+1s1z7GFU15zsLOYcsH5Id
qBFtOH05XCivpgrlnFHOOHoHO6i8+KoTjPEH/Ez+iNaE5tJsKcohwrkyog2rQ919mzZe3rfNmpaz
Fdn6ulHl6j+NTjBufkoxpftTRhH8mN+7gPma8LE/6+6C400kQlvHneOLTFxqq3HVEjF23JeAJQsM
1lTd0bGMI7Ai6OWxsqz+h5QO1t3NtudPWjTr4YjkCt1xva5A9EM/DgGzeG+/03Mtqxf8NPqVbQSD
nIm3JN92bk/UD56NS2bmNt4Yy//SS6/p4BwWjrOZHAPFjhIjY+7YI+9rtJOvxFBCm/lTNX3jJWhU
GjcEOEfeMPiHuFjAauTeiBuQDZ4iAjWNpH7SDT4NpYpvm4hFlEqIjyqdN+QaqejEvqZ+Wwn0VBcS
8Dam0sccnEKisYgU9anpChE5ZdqzXAASuZEXpgjCePH3roR/QO/wHS24la+jVe/tdWPvIYVqLoLv
rLCNN508hrXiws8nIlshJA6TVTGDkc4/fAtex+qseuxngISu2+aW9jhmF2vwQaP4gerbroOaQJE/
oRFBGYgQvneXdT+0MrbkYUxKc0/Wkg7/7nyTZKMwN9o3Y+R3uJ3qxV2PlUgW7xBqb2uu2sj4E99X
wEnR7q3CubNWRuSsMGTzp4ZxksfBhtMAbB+HT9K6MG/xq/BEDsd5EQ6NdvLXHlFQUZ+6t+J+t2VL
l24Yo9FiLvF9vly/54Tup7VYjjOmF3kVW4DnULI76tdZOTxzEg2rzPF7DgnKmQ2prhg9QK6kJL/m
QFq4i0SlUvcNm9pdFClZ5lGlyug29Dbnr2eIRoUhXbV/Ajcy20mKRI9fDX1+biZWtO7ni+przB0k
lOMJBC9e89AqcWsxYMTxlXR0Xd/tkzN8swhvT5xqjTjhiBF3lMAu40mbUgQ3iL2TFwKtxHekFcp+
CUGt7xhTRcXaThp42kUrVzO6qF4cKFztigy7AIYiCNgS9GhgGTySruZDnwmPqxkpXbCfdL0q/xFr
lCOOhavqW/Jdd3WQjLrNvWTDOPaLR0YXvZIzpyVN9b9UA/n1Geng+pH4hbh3V6i9XHbB8o3CN/ms
IlQJt9ZS6/XcGRTOX22nOol2IJ5CjJsJuuTIxQKSsxKuCVdUa6Jrirb6fxx7zqtxSAuGrOsLP+Oa
35uUu28hfJRlSZLi6/T+ydKLb+X4DPonwGjxO1ir9T0iwetT9he0W3O1dF9W1zMbEhsw7VfwPaE4
BFXbMDjVpjq4or7QVTEVe8Cr9ng7gxj0+WQjsU1j32v8Q+NEVgACv0d/e1NBvDkrLh/mlqnZc9Pj
ED20kUALuBLW5l2FFuqPU73s7p9oQQ2VO4iq25MdRsXfUPNRZ1oOcTPDpT3g+EAmtRgkLZcAG3Q4
qus3dR2AYx+bcDMTagWenw4zWz+/V/VquVdIEMkpnL1Am9MEnDlxEHTxFyZg77//kXYmy3Ui0bp+
lzs+RAAJmTDdPeoly7LsCWHLZfq+5+nvhyfXwju0w+fWoCaucm4gc+Vq/gZohPmDeN7LBQeVBAf6
h1X4ycB6twSXz+3cPobJUDCNASHq7+NsnAYuHjtKToYZmGTYcqKspLjPi51Gq/u1qEKrO4qJIot5
VFBkt6GJjwS8PL/oHvTQLptdX039TdInOVhRgI0UTYIp3i2kiUIH0hrNDO4zUSbazmqjbjxpBh3r
DU1T42SWqdTBaI0wcyBcNPEODZ/82o7zyrrHQyOsD1Jb2ixN70YP/KD8Gxhh3s9mZsZFpjYZIX2C
3AzKT8IfGWCgc9wC0UUXH0bLUEzNVawKN9sjo6a+JXDlwNGjf+wciWt6f9JCwKcAG9yGiEj/+xlw
+UTmbFdmcBvUXd7eDe48d/QoFLsQvmlAIVS38FWaDnr8Mat9Xz3xo3JastBu/O3g6+KzXzCU3ZZG
RKGrwtD1AdLlBGA3BO436R288Z7R/41varY65BAWrpOETf+odIyTTlTogOuprgDAycrQ/Nc0GTsa
nXkx/LIBEcweBVc9HjVGtOIKqDsppswTcQCmnrKR4ii57QpjAFkKvv3ZWg7Eds6JRY+kne4bcMUE
zq8KumoLHcukVm2LIHyWVRh8ByOkpkOJ6qdNDYHXH2wrS5mHKvtdcKKnJzh3tNHfzKGshw1Y2Pi2
n2lbXuEckfXbMUuaX6MZ0rhOFG1JYvqCZ9DwuNQxtGEAd9DtrpyvCo5ygAtCFD1EQRbDrlAc5Rdu
5BwcP1P94DYE6excAQqPxK5LoJICdGQEu/OntrrOUhH7Wzp0zpcKtZzkCO+PHKbDT7L0VG0k4ZVh
RsWwpWmfQq5hXITGJn6b0SbwmVnjd2415ZcBI+Zsa5ox0pdokeKlYOd62+5pYzvpPSBbPALkOMEs
mcwyuMeFr+Cm7dNxT1/f8vdZPNC7LjXhfM4DsEk86TT4txwy4BFLGfdJDyyjO6WzQ7biK4cQIW1I
RhKirrNrjIbr3hVlIW+6UUEZUDQACLvGoG6HRM6vUW2DdWvotrvbTPhM0NxEp5ox4356yFiHtwLL
IOIAl9QgdJjzaKsz+rf3AiePYZ8JOH373LA0ncSyK4g7NSgpZBVMKzkCpUmcgxk5mXUcNQafyGjl
9VF3IqCxVTOJ6GRJP7IOfRSKBftlx/dtO/gF+LRElvdzVkf5I+e3kJ5vaAPW60NCOzi1uvtQwYLd
FmXYA/bkJZKFozhl6qXR3SLkMzpXblnnd8EEGd1zJ5RCgK4kM9VDNDkgV/z41wxLtfYYVVI40Yxy
I/0h02yn3CCFlljstnhOd1kb2sWuZiT6o8kYw+9VoxX1tlJ0j0ir5uCxAdM/fq9agXtGRJaW7H2A
HfJY9gywTmVfK7JFRCx/CS5H+BkK46edLs04P/ad1Q8PrVEkEmJeOr2oAScElpCZA9lA1NdOMQb6
UW/BrG66OWDugGYDgT0P4BrSgaq4ebIEGMtmTKTBD/VjBhq05VKgxromf7qhCmqGhGMYbZ16qox9
hu61N7qEzy1IScRQbTLkmvtrrJvPTR/McjM0uEUVJEoW9Kqgmz43ie88BsxuDNIF4Pg73Wr9eGsA
KgKrXIRQlnPknmFkpHYzbGxfVd+ZcTCCd3NXUL1aITBBXk5Et4JcMDkBBDeSvSnUTJNGdlbEYAtC
8B7Jm0AdjJrmvjcBg6FdlQMdJe1K9IY2INC4XaWGSNvGScPd5qMPaXnjDBj8ZI+Z85OZAkQqzYcI
sBdjNYr9XGTTZ04xE0KIlNPGMabCOIocxVrEEHrruQI7WNwU7jC1V0Fl9y8c8MXxr++CfeYWxU/R
iukXUNsI9lelTeC5HBJmWtsmRGnIogeu2Sza627RMr2GEOcetbGZ6+0Y+P68r4WgcmK7P+BkHf9i
IO7uwO8tPCLazfXrPPVzzI+T5L8DJQa0kD6o7pk+VaSEI3gVjHQZfJOL17WzKfyZqCfwfDa30Gby
Yo/1iA12ZSlydmOIdvyGRHb60rt2+0lURvN1zNR0SpEWiq6qBlNppTvWQkAdIM6kuLGAwVX4JtDN
8uObCvzaqxnWTk46WRglEGoCN1teVeMe6SmfXiaeLerkDJqT7CYRQutxB8s5hg7AhWMJSA85Bq1y
QBc4Qf6A/Vr1FVHc8CmaEu2r0eUMbjLFbXKDhFUq9rQoe3sLaN25UfEICQQHHwsQk45JoEgUYIfM
N4fTMtdkZgdgftigby5uG2ssf+h2EQ37brQQEUAMAb63copAHkcsAVzmKcCFntpJuhR13D0bCiT3
pQFHF8F58Tu5c+GGPtsgkeMj/YPxmbyw+iKtBBstYRTh95aoN+7TTFc/Kg201gaAcDAeka7Xv7Ml
0BelNNGphdQw3iMOYS0id7NtYU1QJ8m+cbumecirtgYQLWbjTVZcmBtI+CB5C4X69i6YVfkpwsdG
7KuyCx4iZJ9+cpkrudO6FE48hSk6CdC20h85k7gR+HilqGXmwQIhJxJGVnVfAAWaxQQIvYRvCq7V
SeyTMinItiGYedpGJkrNDGrRltiaRsiYwhoDF32JCAmiFvBWd0yCoscomgd6RaFzgJsiMvs+UAH1
jxG74rX3lclEv1DjYxylQXotAaH8kqqPXhut5CxnnK3fzdG52yFSl6ktckbhiyqKuD9V0QzXQgXK
PWm4ag93cLvwLevdsQMLaUZiunIkiFGSx54+SJHgibpJ2lF+nYaRyf/Yua1/TDqqFgPCXXQoF+96
UqNmaRhDZrSOszZPN13VDp1nQp9zdzKhUIUtOLjqmilok3EIK36F1hW0oOFYxgkzTvQgdrbRxuUd
9tXIU7B79c8J0SI/ArfCO0oTydQ8JbKLH5Jmmt8MmAreaMCIZOrWTVAJ+6IKDiDq7BlikUOr2vWl
a26tkizAy2Vl6cBKNKThrChMgqONrgJzdtsqgt1okV8e6cWHxrexGYfnwuq15gAhUd7ObZDVR4mc
w9eoo7KgsVpmT4Ax82Ez2Lw4toGb02Mk/qeQPeT8VKSdPW1oHkwgb2vNISsxJMiUTpvoMVHhT8Ep
oDu5N/UxYvtGmWGRuPTVz9Z0KBJa0ALtph3kaFHtzP5j1mVCOwjA/286YzbpWYMp/uvm0s5op0j9
wZ8TLODzwuleF0vqBqxXXZIqWLlrX82AJKN9jOLHfY7elAVJP2BrLYIm95UL/H4/Ybk6H+CM5wBe
IcVsbCzLvg/w4OmcO3bz3ZVZqHkdPbZPFTSDeAOzObprAQNjpS5K68GgH86GmwQDAXMqIv8WGmEE
XTOp3fvGSNPxCL0Sa2NzGcuAj6k+aUZLd0rPTTfc221acZK0uu3u3SEYg/00pLiUNUjFFyciFcmX
mxnYJLMzU4xJRidJ2VoKSZAoBxkSBozICEqtI46ladnwIX83iLKF4ElrgxtrO0HTvraLsWfzZYCT
yKFCxjFIsXQg/AwGVz+SOnTvY246RF64U75JWFr1VRT6gbnXRkX7gX7EIPYKqZBoB4NWPZn+bIBc
F2WYYW9Rq4c2rAj4TUe+p2UVJFeUbUpCOcqGLqMBNw3Ebk78kiabWaqDznAK6FIeCnvbMYChCanr
xRP5GjndUOgGjLWGiHWcbTHdpwbhdNNPzNIGO46WbLqm6Tz3MqYxVkThNhqB8256H6uWa1HqabOw
Ssgqf1DeKIWwh23e8565Vmxbx4GMWfH0aKGr9cUvqgYNhVAAp58jgslh1N22vtIpZp6CQUEvtewy
AgAEL6rfFDGo8lt6D/TBgqKxXnwn8R/aYPZvdcY1/rVVyFltkc7Qhr3rDka2mSdDTtdlYCF/NrZ6
9gtjxfKrFnb+ywQGdPYWda1fTEAiDNJy0A4bp517ZMSrkNaY4bvZTVMvrDJh9eEPZIlCdcQ2CB/I
aUonSYWLuoGnqbK698PKoA0vqcH2ds28j88Q5tCRbOmLk9LAwkOrh0e2c+qqXqKcNDctBKMrK8/A
ruLeZuOlFDG0AAYT+ztrVg7ANFDLmIgkaZc/wV/oHqa46x9FVjSEbcDpDcj6cPxSW0u9Ahekv0JX
AWSYk2RquCbm+fontiSkCDmJvAeOhjTnPvAd9BpUDTZtQ6G6yPXr7XDtOyM4SFuzEblkjJdtpRMY
erBJMK36r2KMvuDRYA1vaN/3XzvDAc1N3VI/hW0J/B5lm+sCIJS99yeGcWgwBXDLfBFEP4OqM8Yd
8G9kXBb9C3MzA/HwDzZ9mBbyv3C/2L4ZviDwXnxKxojTE1l5e5pkoesMZELrGrJNYG5idg6GAeQ/
8d5OBAoRU6S7x8KNxQ3z2TbH6JyG933epYBvaFnbz63r9M2m7ETNaQDn49NeCLhBLdLJ5m72o8rd
BAhP2dvGyBdGdkCes9cCI36VTVzNh4qRS/fATx2fai4r5PzpTdFFlbZo9zPUAbCS3GWS12Uz68ys
uXlBvok5UJo65Vvj9qreGIF0uDrSDhYGoA0wIlbdau0mWCwVtrHws+hY62PJvKCrsf6gOySaO3N2
o2ea/tK+YzemSH2asvP3RmVzxzEGYIgedCCnaVzaVbDXkwF1F/7XvtqjYIwGQazmmj91aXBsebfw
p2gn0XxFpkHFu7of2vjQ2MoNKbjC/s40e30RBHDC23kWmvMp8K3pOVtOJO2KmKq3LFz5rNc0M4FI
lcl1UDupQC3HbV57xp/jMYMvf5dxQeDYlGO+GzCAKrgquuFbq8XDf6gfWDeWllnIFCnHd7aBBSD6
ClaajghzWYweSkP2VV1j6biBpBK025lMi/1K3W9/M2iKfjFAX5JGgTGiqQlkUn2SZirKfV/3EtUa
LuhtA2HIQ1Sir478WZhsmmFkUJCastR3ApYQSBSrm76laqC7PfehG+xMKuLsG41ZZw9dd2nxCJAH
J8o9TZzADHZXvejpK2lOZXOCle1+Z45mphDqjXC5JBB4hvuQDuIZVTX909iY6ZvGPvnaZGNxG1rB
tFBAfMKo7U/5G6R7fWEbG7TPXFTp/gszDb8sJjFy3ExcYtcuO326Tq0sfdCSOLG3M5jfeGMrQAev
qFwEMNewZoVphsIyvfuZypHLhrHzrh3L4WmM47l9KhjcwYFy6/Ylo0cJ+tO27FewFoNzBC4mKlA/
OeESoVJlb6qKQvQ06IXWfGNErudbc4iq8oY+R3FVkG/Nxxrsi7kP9UCDngBkC8GdbAwfF/Xub0bg
k43mMwAS8NgtYLdZj6sWaRz8IjYVE6aCBrMo4+M8uxPssDwlmS6l7rLnwtwibSYAjofJBdqz7Yxw
ah/c3EruIMbU8c1QpvY+UXoGyCoJRA4SOLaCvU1XuSSl7JeJaOUr6xFFM2jothE5uQdYRootOCz/
O2paQfxQdnYdHzDQMPN9bboDuEvHrO7wtK2qjRHp/GpIM6Z5ZTpAu0FgO+kxNbI0vKJhWpDHYW8E
CD5vJv21dUrtJ9V5ztsdCvU4ycwCXTnFtdygANlFn6pgbg4iGKdun5ojHYDZ7BswrsIvDqDo4gcD
1SJkn4qinO+iqhLY2kKbwb0PgG2Q3f0PEECptVE7eNLpwyskNkt125uR725mNY3G7n9MX9QWuNfM
m/0eey0jy8sc+RwrT/cDYr7jAYS5XvBXzcATiricTmU95WqfdlxbU8eHgwSRDBcUOs+IgUqpUINF
Stc0LLHSl2YMOjHsKTtP62d9a9iFACECRNek7ryg22ucUdVE8AONdbmInULU+z/vNJ3jETFi2Dmd
1yF5sPMRMNpH0nTuJoRetnSM1DfNn6kvXJJBpttAnguyc0h9sbigGn5O9FEJDA0YDSlMGlbq0hpb
mvaZ3nmNmttDh8DlVdhE/fFjFc3lb1krPuJaycPiv4J2/UpoVQto606UJV7n15/4gMEXEVI76sLR
PPoJFFVVCrn640XPv2Vrub6ExA3XWj1bDp1x8GlCekPfGw8AGpwj/7W2tVTKHvM1VIhA2uyzRs67
coBz3KrZ3ZZDccn099zWUn/8kEXz8w8Jb5STalVLXnKfZSjpAbhyHCO6hvrZ33z8zGc/J4A6TLkR
SYVG+34lJUeZKqvuPMkM+SjYeneynJ2nj1c5+zlpLvNIAj81tToqog0kSKmx80qoxx6eD8HeYY7z
Bb2r/CquwTGSjfX/m536x6Irse0eeExnNILaGWNbWmSWfSqG2t5//GhnPhX65c4iPa0rQxerVVyy
XBqPVucptA33zO7buy4ZfITYoPB9vNSZb4VcOh4TEuCSa1orPe0O4SSQIXHn4bhnwoVlwHkAMckA
/V/XMXWhOxLxYcOw1PoYhDnhHDgLuy9uxF0xm+BB5zG4sCf+FsplFRgKAn8n/MPESpcX4UUA4DY7
z0c68eAUlfnZd0dtvJqj2PToC/rmBev5v5VycbHS0W1evhTwj9WKJhYlCm2hxiNF6F5CmzJDi9Nk
P+Yy6Db1ItGfyAIlN980L4jY/lZrfh/QmJsIhxcK8VRnx7w/Z8gACUhe0ey1vSYNL/FzKDKMGlyq
4DI3C69XIBC9uiMfOzElkBVlimFfdR00hEOiuxXFlQ8/mDk9Gix2qqZsC+vBt0851FiABBmankxe
HTe4ypTNJL5skHZLoddne0ykWlRE0S8BM4i37bOqZ1FeCJ9/b0+UqjneFtgZtPzF8ud/BC3DTYso
iswJTGsinxF9Asswh/rjx5vz7/O2rIItBqrYqEyvb8I60RKLGcfE6ArJgFAb2q3Wh6Y3lHNz4RI6
+0AurUrXWmyU1w6JOrTT2QkUS/U+U26LTu0CIrxwqs89EE61tsttCrZSrC8drXbr2rUmb8E+bafG
RsZgpqiDo/DvRoUI6+kGFzf0T4wmV7GK7macdVY1evQsNFp6GfPTYgAwR9l/XVV6vJOiKC/cMGdO
nWMYNLkMnJmls/bGAFqdQ4R0Ri+gKis2aTYgMNUNiyYSCohmeINOa/h9cDtQv2aqTeGFaHbm/ToG
YiB4IJkO+rerbVn6ZRSrtp68WIvSq1AO6V7V3bAXSNj8+6d00IYnwli6aZlrw5hAxgjBJ+zN2Bpf
Ae52ELiY/RICswsr/X2h8iX/30prlfG20pCD6bLJa0lCn8BvybvcLSaoMGbvVSiWMKN15OGfj57D
wTZxb178I9bm28DVTCGjlIGbKStUGjJtF4KaOeAk8795Pk440QTYiUEu9j6WwK6jVnfgijTgRn4I
kBdvWUmdFEZx+9i2jvFlYuj749+fz6EMBJXnGqb67Y7wRwBDR5oSdShHb7AQ+B6sCrJR1P/XjYN7
4SY68/mwHnFoDxLE+GeVdVWTVeS9IQcvbvr2AUVQcZi6ufjMqLe6cfwAIGOkv338dGfXtEwXcpmO
YPxvo7A/ni6aaCsay7i0ByCcMQVu0usUzfhdNCKCBN9fR8pnAldunT5e+O+LXhhLtYCPBRgeUqT3
3xI8XJ6gcVRx6dkh1GiG76nVpz+LrCv+EwiOBBcOx99xmwUF+bsDDRXFpFVErTl4QwiTFF16raFm
RBcuS6Lmwjc8uwruOqbO5EP95fljNDlKjWNbeVkxAidxAfA/urE0LzzM3+GLhyE7d0i9TYkh5fu3
Z9A6tXq/rb16QJsMNE8zHyX9xGEXokT86+NPdWaxxcGIpJlQidPfKk9n2jWpKgpbD/Ec7brFtPAQ
jn52N+nlJc+kv68FIRdPUSlBEmEvu9L0dwfbZqrgN56khzYhC6KPaLkjNAh2umcQ2V/lSHM+YDqU
UuUaXPMfP+qZz4eYEb5DSCeSVf+uBf84Dig5zn5CO9Wz/bC70dsO6AuUo5ePVzn3QjnfBGvuQCg3
y9n4YxUnmosWSG3nhZkZHvw5+w4xN9srC8zxxyudOWWcawIKy+m25aySW6YLQ2iMqvZkPOvHbnSC
mP41os7Mn/vuiHRq++921dSD3HK61A2+49pNqCwwRRBIDnh6rY0PhGfUgeTsXpvwbg8fP52xbIf3
+bOge69Yh+3CmVtFTFh9IZgYxI0seJ7Z1eI3VzM9h6SzgVthXTV2XfwH/3X4jqmAuScG6s8mct0X
YtmZ78mG0W3imCDFXZuygGwezcpcMAxgep/RoGVk6USNdpoyQPYfP/OZL+pySwuSaZ0nt8T7vaNU
lsouijovAul1rQ2l/dmvugxGX0PfBDlHLF52/7qkBYycfWTxb5dz8X5JUDt5nkZx42EVgUKDLffM
YZudjnz5Nh8gpH+83N9nkOUkWTzyyICWjNUtPw80JsPWqb3QCDsPIQsYnTzrhVX+/masonC/hJGC
Eex6lRRcseUPfu1FrTvfIZvjHNPABVy9SLZ8/EDrpfhSdJHZqECeJM3B5YH/OO5aZaHA32kM0xFX
vWoK0YBaVcUhsKN/tfL6vRTZinDop/DvVahm+AKirE51D0eQ/ETC8gp9cFi4WcGF97f+SuuVVvvQ
mISbJG2B0URYDoeh8+XO0pDl+PjVLQf4zwO+rMKdA+GWBsffzY0+ngwDSJ/hGWQiKKfa8oXWq/LI
19Ue3YR4j7qje4v3SbMf0Sq8dNjW9xHrU5cjBabzC0xXrt4nsCYRNSoUGF0HwXQYyzoyH+0Ok6tr
hIERiEG2qbs2daX/zFE3gBuHDAiA1CZ5RuJOf3Yt7qttncUV0Ejk8fNwCyRYQSpCawuiftMa9S72
W+cF9CLzTCM0818z9fKnvqTmO/jIJ2rXSEH6bzKlP77R7DD4TPexyG4cELfOJu6UaeCMge7T1ul9
+ZZ2iS2O+Mkkb8pmiA8HU7P/Q8lVvNUIu92ju+n8aOFu4WgTLtobSW+WCONVqjmGbtmpZ/qXiKEk
QBP6p2ZM4/w6gd7/OOf2kBz8vpx/orBX455aQADfTQNbDZpGZT4PTFzZ26gdF1siRm4cxiFBKQRL
yUFsAubPb2nih/2+mOIWNAqut7cJng76FkYqaAPNTsYewmfr/kggwzyCn6jDf0zQfn9RSj+2lJQu
Gdr7w5jgl423FGqeJpiaq1xzulO08Ec+3rfrKL2sYlC+E14cTuHaggydNWlFXBZenthIC2QQjCN9
HrD4idytjVPPP5ouLetBMyGimRi1ub+9kv4IMd2skdz6mu4x59X7Lbj/+LWuFVKBHz/XmVCGifpS
fLEQQ+rVqe8Bc01aLk1oSR2Qfh+5O+SvWvrykKfQpbiw3JkgQ4PMNBa/2qX4WkVOu6igBUApoQti
wy6r4vgGZzx1oQ33eyazijIEZiTrOah4E66tgc1WxvRGAFkSBhr3JSrykH6VVTTPVakB8XMw3Ito
kQXhIbeaCWOSyjTJoGYETIEn9+ZWwwUlPLROp6JD4Or1iXBlNNuaHNenTRpycjtuSlQFGM8+FnXe
aju0j+TDDBSLTlyqCesghyRyv6KZPTXfwtLsgddDFDGZceJBczX6qOGg6zQTQzBQ0qEGAOidLqRU
5z6ww6lg8+qucvTlz//YSGNgIhGEoKwX6k7szRBJN7GWFrRpOOQf76UzZ4QuuC0kfnaWTgvq/VJx
jAAJUv+zp49h/0VhLuTBMxx2ndWV/41T/4+W2xwRQWuZrNQE2CesVVrh1EOXzzrL4ZyIBNQcZL+w
+3Q+B5iIbNElNu/RZMH+O8NK5uMHNZZTsdpfZIdkbTTOuUXW0SBLg7ipKtB0tOoD+7rMregVeIv7
1GuOvbjfOsgNhl1wzxy+eh7Q6r+CtiGfK78wvwxtn933dID3H/+qM1+a4QTtBvp+VHbr3nM2GkYQ
JdZMVdfYJ0wCmyv0WorPACTjCy/g/FKEXNIgjtn6FnWtGfkJTfKlWx05z6IGgWVH+W2hARr6XzyV
SYZs2oqU1Vltqqw3qxjXQB130Qo6Gvrl7S7VwvAJKYH24eO1xNnnoglMTUy9g1jM+x0sA55Jh6Xu
FdpolhDEI+t77WLG4LWqcuojpqHKOWCYk0T7oU5CKMoVSHZwUqP9OsB9zu8BkCcmCs8RzAS/sAZn
V2KchM0cHOHk0EDd1E9F1cefM3SKFrULf/HrBkbWAI03UREHVDt/jlEDBGQw2RIgGPAT61sbwKnc
QjJo3+Z2nqF+O8z4d8Dhq+dpiBVKqU41ArPtUKW6RgBDYOLx8etZt5Y4cIueBKmsu5w6Y3l7f4QS
F7U/iAjZ6FnwfkO4xrqhAYzMcJ5Ddy9Bsjmc55u4meLvHy98JrAIg41GGkznnDv+/cLVRG0fN87s
AcOZk5fAVvrnEczObZcir/VmmpN2KU88c8ANZek0eAWK8OsWeqhlUWAk+ewZQ6kQtUCFFbAp5khd
wLgjDS55uJ95tdzCDKSJnDYt29XGa3qtVFXSTl4SBuZuNKEZ9yWoRVBQGQDt4E13hfzHIneJn0wX
cR+VFBe82/dv1Q2BT2eBzcWYq+IJDBYEapD3x2JIo//PpVbXflsAEwmQyfFmdni0z/HreMwSIHgb
LdXN6cI+PVNjULILupCMGx26ae8fDAWALncqXuaEvO8VsKDpYOVMzaJZdVsGJtnLwl45BXNZvnBY
zU8f79ZzQcRUVLowO4nH6+RjgcKWA80uz4b1dzeiznlsKTOOSx/lQpZ4ppoRJiwsgxYPIh366gps
0e+NtSlnKVC52ypTgP7cCV3cMXdP1mh0P/uwAUpTyyK/kHZfWnrVqYmbGnWH3B0R5zAZSAZFdYKW
bECPThDyG0iNsbMLNjng+wsr/67k17ev4Mrn2Enirbtq/FZ22YN4SSbP7eu6INdq/R4c8RT1OzS2
Y2cbdb5V7YYMgCYa28D2NijSOcZGh3cTbp3cClCFR46gRf7Bsl9sRMAxJO9sqKGQU4zPaC66wW03
IKy1//e9wXyK69kkjDH2eL81szDzjQkJQa9KnfQwuJraodqRkt/rzoVTcC5o2kvzikwbRaV151Xv
0Ue3hnn2+rqaDkERNie8poqdHkzzDco80/HjRzsXwpaRO464LEh/cvVodLaCAOVkr3d91zxYnehu
AZP5wUMvCtPxMn8RdDGSpn36eOEzO9HiMrJoLsvfp+D9wiUeIGHfaoMHWrT5wXFX36HfJT8Z1EOe
DwXyfuAsDZTJm7CnzfXx6kvoWm1Gi5YvCg9sRwvb6PerowApeh85fy/IcMFAwZmn38DODS/dvme+
Jy0g5u2W7QoygVUMrQOGDmPNY06W8kkNDMDyLSfgYGvj+KnX3Quv9UwYQ5gOwTCLaSBwlFVsmYe4
kbrNQNVEpx1/DRlN7h7PI9Hve9M2L4xvzz2dhbYyOReBjKj9/jVaaCBNFWw2r2rnDmmpFmVVK9LM
cafaGbkYiQL8hbN4bt/YOowkkxKTTuhqSacIg1aE1QwMDJ3S2zZZONoyTCQ40+w7yqO3Kldi3OZO
61+I2+eeFpgIZiKOJRUZ+/unHeO8kUgYjJTBhKctWu8pTaEkHL5BP4jTQ9N1UXX4eKOeuRUtXEmE
bijm5NxN79dE5i7XGwpXjwy0OhF00n3WgsSsHSv2sAG2ThKvsV1ex9q8KfuqvvCFz+0n6UrgAeRw
dHxXz8wRykjbDZ65zR8d/J88XCp+zFjnXAhEv6EG6yNJrUAJSvBjcrGKREleQaapqommIiRlCI0Y
cD5BM9HyHcJMjL4Q7XLo4uHRk3+rmio/AcRzXvQsFyBNYbP+INOt5FUENqn1YC/45YUGxe+m/von
cgvQ6mREC45mlXtppoEXI+qbnsEVkB79PuvKa0DvwVWH0xK08X6oBSwnI75WWJqiuhXk81c66QU+
r2MCuwj6Qn7UVQTlQqna+Nno4OrRqDYFdjGzqdotym5afkQ3CZYPFSGmaX42wbiJXTdWP6TWIBeM
uLZuXlPOpdPJaSrsq3F7TwaUYjOF/nLZTuUuipISK4OW4HnTT1P8Y6TN+GhFQfDLLGXW7vxhMYzt
2epAY8G3wh/o+/pKBPjD7jJNTjleQ4N5JfQmy79+vKvPhF+g/bSSLHMZPburQwyiq1VuNs6eFcJ8
NrsWDfwGDv/Hq9jLX7P6XigTAp+k3lcKaPn7w0MEif0ipTnOUCCpj20PewcRkw4bXFqp+oTMqDTv
ZrzzPrlxiCBoYTnTF0juOJkAQ/DhXjqOL/fBPDsOjOcSDypU4QaIIUPbhJtyrsZoM7lDbexAOZf1
vhmQONw2OIPJo5MU46IWMMN8C4Rv/Mpc1JUgLAWTwmKxVJ+MErewzQxG/87vDPtXogwtPNgjlFpP
0Ld9LgLc2DY9Lg1s7qb75A4Aqw4uHSvoLa2t4VxfT4is9gprEtgsMvEQ0oBqazNx8yTSpMOvIoS4
4TGQwnEKZSM739UQqfytgc71iHlLBrl4G1ShtC+Ey9/w1NXr/w2nY/Pw/jkw718/KqcFI2tHegMC
99oWArN9J8D+WVurMt3nLjLjX9TNGKoalTuVm+Vw4IRWD7mE1EabcTPIQJUHkI5accQiYjAwZw3i
5NA7HXwmBMxqZxe4sqwfhqw1u52xGHY85EiOaPfTPDOIoAhfKOdM1eH0MP8ZtmqWjodWMGYAZZyI
N9rrnfn28c4zzuy85YJQS+27zGFXeXaK4jTSLIFNV4fHfLMstxz+6xAV+4KaQ9g86FZjidsqC93x
BKUIeeluRH04p1cdbmnuTr8UPJRs9/HPOhPMgXNyIEAquAD0VvHLMdDMTSvD8kQBsWYT2MZnOk/W
A1al44Vy6sxdyVILqotanPno6oTrbp0PRWljxasxYUQ3sq3Q7YoVluRBC1X9iWlmeKERdCaXpbXH
TIGQRVa5Bq0Gc2RGOIUIBGgyKU9cx250GEwsq17l4JSQsCJMC0kWgvHnxy/27MpLWkCbHBjbukEe
NhNwhtkQXiZQkBBwpI61xDwEz4bsC2SR4ZDp5ePHa55JhBwDsgH5Kyw1Ytn70+XQ5evbPLTA0CjQ
7gismc12cLLhoeY0ofXf00UN5uQaAYbgEr3iTAB3bLDBQKq5BgGLvF+cIg3FD5xawcCj9Q+7Etk+
HBkuXbj8LasAwtuk1cHokbnKGhU1RLguIdorvaSzB1xtVbqLQyO+EKfOnArwhzQq6bSDgV+3D+PW
dn2LPN0bMc7YuWgIYtLYantRgFX4+Jstx379QEw4wEkwkCKHWF7rH704hQwW6tCNpPIvJveAAIPb
HzQE+aL7prZcbUMAUydDIiGIJIBCnwxdwti/lGotW2P9M1w2K6/WhY+9HlPBPUK9AIt5r+4VChsy
s28sp432kWbPJzUpLkYra1+trhe7UHPi3Sx6ceHbngkQC8qOU8rNsID63r8KCe8KRb1YeTZUyy9p
bLeYNBj+oXAG+8vU4GBxIRv4fSBWT81+JRrZwFQEk4D3KzrN/+XsvHbcRtowfUUESBbjqSipxQ62
u223wwlhe2bIYs7p6vehd7Gw2IQI/3NkwAOXqljhC29IeSigyi+pWP5JzU0ognMOTd01yyM9dHxH
J+y9kmFEaTqUA+ays71zA2/Omqzz9zWsknhf/4ZkUqcxSlUbYWLXOCcoE3i4faHTB5TqWAg73qu6
bBxUAFRgLCjFGsJZ1xMQ/0itOOhsH55n7CCS5CanCk25Y+tgzWSXRufRvpYvgL1o/Dpq47k2TbHJ
jOtDT1/kSCPduZPocL3ePgobVyZnjtPN3YX20pqqZCLclklVWr6aaOGJZ/K747b6l3EwfvTIj983
Qyt2DvrWWvw55Co31gpcPAZVMbm0HOOFOAQL064Pd5ZcbH1j8m/yJQobAPVWryxWG5AcHN7+ss46
5VDaSlefi3wssXPC0fzQYkMFNzElynufN1EDP7NEZO1Jj7tcPCZq239Dqnq64NIV9N9kqhj41+g5
ImQTalEIJYFORWAWnYLQq4cheQmsATe2RO8tjwdjUQxR0vGVRqeCg2sYNibuomZjH4OKcPgocC2H
YI0jCW5XdawFR0yVzODFCUZgmIVY6rshzKPw2AxI2xwayzT2UCsbVy7dRp2ugADSy/e/Pgau7LTF
I8ryZ5pfp9gKMVOMdawA3UzdOXEbzyRDUdniyON7Yi9f648rNzETiIyUm/0+lNE/CSzKg4Oj5ikL
6+kJau146VA+uSeSM3cunK3tBlyZ2JJ30gUguho5qyo3nmbLb2YkJnNT7z1jlHvt262lhANBi1gF
5gBA9HoUpF6nRDJ7f5hHrFVDLeMeicUXRLE/3z6xWyO5OokvVSzabOsCPV47OEqJjNcYguwhSWTx
YymaPskW0NbtobYuBy4tSuPAdykIrMILJUfHtCzZH9loi/vQVKpPVpbpj5IK06M+YuBgW/VOPLU5
Pbpk4OtomL25KcN4FEksWUhbhJ19UqBFZbT1+vKEolP87fYEtwczQA9SCgc7tfz9H7vSqN0qw+zL
9GUulsNYLI4IWnxBVM7YOQBvh9JAb9HWIN6g8f07VfljqImgF9N2LlpXT+cH8kWk8QNz/ljO0V7x
+u2OZyhgKRzq5aW1VnsRhZmEK0w3fRM5D/QXeFIzpFXPt9fuDRMUzAaN8qVpS25B33d1e8hWVfHs
SIQPP0wGP8qlCnlQq4jLCutzzXjqSzEAA0lirFIjy01R6afWixw/wqUofjilW++8ZhvVKyDEKvQx
jakv3fzrDzpi2JC0YIv8uoifrTKZkaGJEczDpHqsn5zJbk9ahGoRl/q/9DncY2REMYpYQtD7UZKj
Hrfjp511Wi6Y64AHpL2BC94S5hHwrEKsOSvQO00L3TfSqUuQssF6+lHmaMQAVHPDL2TChnsZc2mo
hwZF/tjLXHVW7qGKtel9xrrGZ0Nm2J/u/LC3LyRNU9iFmqMSDcNWuV4sjPuAPk8FampRUfSI5gVl
fEqnoXKfJlftfsyKm0yHvkmcwkNtVG09bMAwUjsYWNS96lk7qhcFKTJxJPVMS1RK2vYH8ILpfSm1
/p/bv3ZjU5N6EKoB8oeZ6Kx2m4lvLG67taCpnKkfE8xwR28S6IzurMryNVZfS6dYRQJLfkBmtwob
+g5eoBOpwleH3P2W9iGmIeCK3wuiCKSXMEjK0B4f0McamxRNLh7zXNtpoL+9d7FgW97K5TEBMLCa
q4IUASpWFQeYP3zk1zsIGGc6EjhYGYSoLU/uJQWpuxMybS3xshsEKQm93/VtKEtExpp2ploy9zru
zll8D1dM3zmjGxchEQeJF7UokgBzdRyCFGEJeEuGT38ETxpqge6vzi3DZwPQfrx3SW0sJTkrXB74
PHCy1nwltZFxHcDq8cWA+8eRg27lH4ekrLsHJ1dGKExj5GZeOpbdpx5h4wYZORWheCAFsv0WwSkd
jq2CRN2F3gr6gSr8zeqhigdbnCZlQLRMQ192rz+88SX41QQTRK8UiPRVfkKc2I85IvN+UWamP3HP
Pc9tHO40FTZHoasBkp0SEXTH6/NfDU4eo0UtfEKn8D4gCT6wF6t3tw/u1hfgPFFlhgQB8Hv1vfO5
tQMxVAPXH9W/5xzNoxG1E91KjnB0DJRlG26Pp5x29M7IG/cbvU2bzJpnkBtjmf8fT24+W6NjF9Xo
R4pd3Tm4GSLAmcePupKH/lRgbnl7pr/jodXdseQbILugcQHVXy1oI3Byl6Po/T7B/ucp0yswinhd
0A0DRlZ/YH3wfMN9t110mUM61wjpmafQbKJycV2A4jaUEVY8Msti7RgiVBq+H5EC+DzIGbhQZ6Tp
k51WOUYgSVRqn6KQd/0wQoTHhjzhofghMCJKvpUUMX4obaQVl4SLrjk3iIXY5yFN0F/OCCHDl9Tp
M+sQFfsc540DjhkgFwh8L0qAa2pZhF1SKdy49RFahWSJmgwuIGM+hd/Q0W/097cXfWN7kbcSgDjU
LzDXWDbBHx/ZjkC/GVXb+nEspo+Bgga/BLFdAY5p9fPIs4ezkVYNL7eH3dpbwJlpB9LfJY9cXdFR
XqHCaEA80WA+fkhDzAtM7Eg9eOrOM8CCdudZeps/aWSxFO/pQdKnX4fiUPY7YlIYIHKMzOch15pf
qO9FHlInqAfX7fzLYl8t0sz5zq7euCUWUj7wbRh8sN5WMbJZ6k0ZYLPjdwbWAbQM2jszNMe72+v5
+yJenR3qi/BplstIV9cXdTU78VCVFsRS2aEz1JqB2lysWNN9q6T/wPEokpm2j6MoxxTtsPnBbNgT
HztcgJND34mg/WdMNas4dzgA1x8CvdbBDhXK8FnHD97Y+b0b287kdqZsh7INwMrVquAOhHl4HdOQ
heECps8qP0xpindG34qkO8g6SP1ibFP3eHudtsZ1IIlTcYa1SWnjeruXsUDtCY8OXyns8pJ2rXw2
6gJT7j7R3hNMNKgq1/L19qAbm50OCpYl3G1gMMxVoNj3I1YIC+lXOHOJzKmKEZvTO6exK14DjOD8
28Nt7DjubPqERCGg+NdNizpPVKPHS9Zvmg69Hrt3cVExynQPFLKVwQCCoovMC8F/66dpNiu6yLjK
+iaI9/k4hEL+sCuISMhAGGZ7HqPa8DVEuHtABYn8qCqRod/1RmU+Iu1lTD9uz3vj29pkL5ir8Fxp
2PBef9sxyBVEodXGJwetxnvHaCoKgjod004vHhK0AfWTlkbF39culmsMQgEEWrrqYhVtzEmiSir7
0IB71PyDAFfTNAmbS08Ucro9xY3oeiHO2kCEiW1J1K6nOLkTQF5ZNn4xR5pnhpZ2qGrV9dRYstyi
DO60QG3PkrN0jrC6/HR7+K2nSRiEVfQDKbuL1UYeoQ6hkQrNbcR3/Wi5wMoPBlFgfWz6olZ39vFG
qRsYLAj3BSS6xKCreCCe4UtIvWx9NHzm4KjbHaplOW4mH4qA8+2VdhbIc2XzRp2ETA2KkrEWflEj
xMJ33o+NI0ysDbASVibx3loXJ6tasPhtAylzKED9tVF3IRntDi4WWEd8LvKdIu/Ge0Vjk/YmbVdQ
D2tIEsiMEkXSuoWY2bVep2h4XZha4XexppztEeHtkXLMc4Wo2s4N+XZkSlWwQQE8U/RFo+p6i1nx
5Or81eSjiV4aHxdBD/c/DNO66A7de3AOUVZDMjF7NL89A+xOsfMD3h7j5QcAfibfV8k7VlWzKoww
6bOVyQ9CJ1M/wXTQq6eQSvUdhfb4HQiR5v0EMfjr7b399gtTV+LhpMNApc5d723Z0DqYEzEjo80N
odroxaq4Ah4GdHDO08AjeXu8t2eJxtmC3QPvv9QRVkc5TeyoWpYBalCTnySi9CezVv9t+27wbo+0
saB/jrRunoy6nkuMSFS/xZf+1I5uh5tWj69BkWIRH+HkZI5TdXd70LePENNbDi8XMbfFujHSxhOS
AhHT0wPQToMUzn0/JvXOFbExCiu3tI4dKmmAFK43a1X08wQnHc+aKo8vi1LIw6zm3c6O3LiIFoEe
PgYvi8nlu/pWbW7HIFhMhrHmEZXNWn7opjr5hmcOvqxCbzVBmyml+ZE0vLh6XRV3TdsNO7PdKM+R
BBLkiSWSeAuLdJLSlHEqHQikMqwA5UTO2ch04wdm9NZHnM7F99I006e6FPWTlKFzbkLdGg52bUbf
wz4fgxPWhY59QBVd23l9N84POSo9CnjJlDXXfQLFkrozdgps2iCovNLUy/PouuNDrtbTg9rn5s6u
3vj0aGJwIWuEOGSLq29ipWVmFQK7IiwmF8NVLXmYMj3cuYeXf+U6rP7dKOA+RHKKe385W3+kRx1A
/9YN2GBKKgBdQPkPRuw+BvEux3j6ta6i/MEAE/6IKmT4Ebng4Nftc7RxeF2wemSD6LhYFDWuf0Ab
Yi3WlnzymIf+ubZxiT20hkgvQbRgt3JpuZ+mIuhebw+7cTsxLG8uJrc6CiermIZ6UKy3NcPiddEe
G3yOcMsFXjNi5nO5PdTWxiEsRn+AeBxNkOWn/LHEKhQrdex0lpg04BBgGsxTp2gHpLDddxqA8Z3T
vDm139Q5KgyEFqv3xQnLiiqgYft2P2FJElrVvdMbxUvhIn57e2pbe5STQGsQnhosl9XUoFvriU7a
5wP6B+SWDto7sx+ml9ujvN0iS0go6DVTyAJLvLoEg8nSq14bHd9sFPUhjkMFR8TIZhXb8kKppfAG
nV17e9C3qwj/kcL8gkwkCVjzsazZyWTSk7vouLwgGIfyPLGxCWyz13ZWcXsowAYLkcB4U6LAZKAK
1KF2/GLCPRutOnGIDHO6y+IgOt+e1W8BuevzvkyLzJArltdrDVSGx9nYddU5PoJp7RNIYZt+Ne6d
z42u8Nu8oJkUAgO11atD0RaIFWRqkgs/yRUxwD9RQw2nVWv+AZIVHjwgyVAcmiLWigPkozZDz33O
UbAmWk5PThLX92VLp93Dx0s+VdSh8PxJuvqb1XMZYXcQOV1/BEVeqSewwu4vR2sRfcCtTbxzMxxn
DkDLlcKDc4wtpJhzdM/QLXZ3LqG3+5i7gFHoHYDKB190fUTxZpIRxrGOX0UgcytAfk+lkVY7pai3
FwGjEPQS7IP5B1F5PYqNU9DU9RzMNDN79QRoK0wPAsIdGlKxg8jMtEgZ3v7gW3vLRalFo7S6FItX
91xtRbieiNj19RHPENwO40bzbJzfPVOa1U7B+O1jsrA7ly4mDS3qAau7XAHjXMEUMv12bovvCHmE
0WXAYBvwzgAs7DiOwsEfesR1dEKTKThqfallO1t841uCG0KWCPGQpa67+pbpbCslCCKDaFCbTzLW
MkDqiMvfXlc6S3yt1UkiWUKydLkgGG+1snk2DS3NoAWdFefDq+jxk/g+d1U6/rDR2s4eVCPShzuo
/zZC/rLGyyfAUwZLphT98pPR6G7lU1FI6K/BF4gPpTW181HhkU/uiiKbzYPQ2rI6pNjvLuLUZRk/
xG5KOzi0krJD2xLy6xGwc1f5Ddu1/0AJYNbx2nL6f0ojQHkmklWLz0sUzApWW5qWH9rFnPaMcUWe
3IX4RPfQmCfRfVAimwIR7K1o/AQIVvlsyRit+TANu/DB7B3smt1gCP/Dbz2xj0aJBcSx6iSoFsOK
msM8oOTtzXEu4ztVtcp3oKVkelraYzOKhNJ6b4AMiJDxa/NfBfWbs2EG2rMDq+5DzQ9+0AdXi45h
FKo8kfVQN8d5pimB300cV4+IBJmIbuCp9Kq1mpN4Ee6+I1Nq9XdDq83x12bm/B5QBWlRGQkm2yVz
zeryuxN3Tv2zTYsAgHafutGDiRL39G5Wlfi1naYoOFZVMxRnLATcu17PRfvLFb38iBB/ltxZFu4r
FwdL3OKDWpC//Mrx66qZr1KGGJ5bDT5n7ax/xCsLBd5m6OL0VNIsKj7EFdoAnjqajvyhN/R37xun
BtKusDDC07JaRyXczHv3wjUXSB9SCQZRM3Z2KDOVLeZOSa1N931Fx9OD8dQq79O2twZoyjkmbQ6e
esE3q4yt+7bVcchFGARpE0G/+qti1k1/SC0tGT+lc6m7Rweaq3gfyNgoTzALs8SzMUVxXofQ7obH
ueoG69XC46b4ESYJsYlu1+1F1DrbD0MWezwYMar7j0obYKzD+eXqnoFDGQ/1LI34EmZFTamzgd59
wGlD0Y5gFy15MFFFac4IkIO2T50a/RM1NkX5pW+kPXwhCmr0Q4o6xI+wElHzUMgcb72wiRAIHUmG
1ctUKd3oYXTCgG4rivcUXclZac/a6hnLNxWBdKvrn8cM0vSRD5HXxxYsgcTQwdKM+NTWAc47cTun
92qRZbM3E7l/x7Q6wKUCa2qIUGk7PWNNi2u1A9Dzp4sXiuCP1vhUZMkEnwUNic5LAEr9DILaqvCN
z+LyIXfc8R+3sWV2ovbJZ6dZNYqHMrJNxbdbmIiHNJaRPM8WxY5Tiu+axWtmYnQNJUBPvaZ3Ws0T
2IL+rE0AbydUb0CPBTjPqV5G9JsdQ71W5TEfFZldtKzTMrDZAXZYsnTj12IsugcLp2Rcv5wgfVZN
KKsnJ4bwdA8ouJ/uS1eTzdme7cAnIU6G90QE8gkvP7W4Swerrb1syjlYvAdAacZoysJHVWsHcUlT
dfiYIir6C0GpFv/kFEF/bzatLjoOQ7+YU5ZKjIq6VXcJQQOi+3f4ec1PU+1UD6waiw5eCxmfCvmd
7DA5aq6d5tjFPh2go9W9jmpb2/8IVe2sk9N0WOiSpAc15T6dQshk5osdNUkLfG3qB//kZW9pv0Zd
7V9H2eYftFTXPpvwb8M7GaXSH8Ym045TgV3wQ9VVdX3HPyH83qEoeihqE9AJaph7zaWNF53Un7Dd
AB/5lj8QzC2OSZDrIcjgk2Gm83BWB+zt4IaMpxrHlw+3X52Nt42KFb0W6jdUvtfMgEytx94YBttP
aPy+mzEB9gAkODs54Ua8jcwIGm0wqHAJX4v+uKlYPCPQjeJSd7/h8B26uAxqXjcDEnJkr10wuun/
h0iFchGFHCQBUJhV12kLt2ZaQwPx0xE3Alkq9GCnEHsrN3J2Au6Nz7Yo2YKSW2aHyOx1IEYJFOxG
rroAGYbCPQxKkvynCGV8B6dI9cvOMXcAGxsFFmo3v1XNFhYrpcfrEcewYhFFFvg8qJCfcZr8B/CM
+MKRdz+NYGKOedJyhRjQxnDsqr7GE37wO5HRb3L8KmSxQZiJheljCSRWrn9FjMZiOLuVQsDRmL8i
08k5jQrSD72Gm90hGSi/H2ynUf9VFTv5EMM0w6TFneR7FTO9H7o2m/OnLEri4GABdogIJ815fFfI
rMjwOprixgMRLhcL577FaSBUpHZuW80O8B+JVfwwutDlosE8eT710CUeG9D7iHh0KfqijZXidxNZ
k4NZMDbyyWOf8s4fejSzzEsZhton4DjucNGUGO54GvbipRma4AsEfPnS1nmqHxOJZPyJUCZq7yaY
Fs8zQhMYhgyLw21Lrjcf0qkysFVMFgfNXhrjRyuBq+glpaGO2AJ32nsU1C3sd8wsfenzKLOOuALm
n/ousnEwc0qeojZQcGAxJbgUrx6zGmBE1drNMevdMvNabJWsQxtquCeZxGQvnar1KIuVEVY7UTdW
xFLFmD+bRYQDCdrimOM6eTrqH/IYLQEwZwJDwDhxpvvcaqv/MrPVscIGIVZObhifhrDLvqPKlbiH
keek8VQIaz9hs4hPdSazn9R3g29dHda/nBQt8fu4i+fPIHkxeXKYao2USOc8QtaAQRDbSnrG/gZ2
V7BwKXGGWwiJKSh043Om2Fa0U+PbuMIAPyDRjb6zWDpK13sQp0AnVerI9cOmz04CKYezVhT5zgnf
SHs43eCU0A2F3/S70PhHzaVV5yDLmtr2kWjrPiVDTPSti2Y8EKZW4d/nWFyVSx0EpCPX8+o6GXDK
dmvpmn6e0+Zvk1RigyThyM1Vqu9p/C3rszrDVO/Bv9pcUw4n+Xr9YszK2lCF0qMQ63qdO05f+3nJ
4h2Q2h8MqqUV3FtbfZSi3dUL2vh44EWtBUlBVxRp6evBhdqHIrHgZlS23hzDyUq8djL3ihRbo1BU
J4vTsS+B+nI9StZnAeCZ2PGdrklPUzKKC6/hHrxxY4vwyej1LSkrrZjlV/yxRQpXDaxwpJ4r0Y3w
xtbmgqC+8D6upmHnQd2c0AI1onzKnNbgbznaeQFs3/GttIlOiRH3R1qp4w6caXNCf4yyKhiThcaV
YSQsmy5ncHNldg7HoP8UYzO3c4iXL7DehNSPKNcC/VIJpK/XbkoiTcxm6PiTUidPXNMVcbzW9D/d
CgwI3PvueDvw2agsLGhHoAXUMgAPrW4NiO8FAn1FeF9YpV0cMzseHuZ4GhElQarhNaJN4uIIFyWR
5+p5iCyilpdy55xvHD0EOBal3qUNDwftetaGiV5uNLoKdlGz9EdQDx8KvCG9Xk71RUbQwEhiGnYR
Loq3p7+x3oy8XJhYxIF5X31aO8qgzyOE6beaOk8HV1WyCTitMv2XzwEnI7KiYqck9vsbrr7xbzUB
olvwSHRpr2ertpLKh2oovjkb1GvoRR86yyzvEg1LWTVpnuZJxR1QC1/dhoTPblHg0/pY8YI6eAZW
9T0w478HyVPBohSD8jrZLHK0179p6pxGaF2nwIyVX7pGol+smKl6Moxc7oTaG6cJEA2EaGo7rPka
pVbh/gxkW+c0VXX3TMlGeWf3c+lLzG9Pt7/uxvWACohlUkjiNkK+4XpWyUj3DUc9x29Jdy8Jtqfv
phj3sL8fBYLmUtSm30Hgez0KwVkYUyqBVD2hE6HYff+U6jDMbo+ysVMdAkuwRzQEXAgG16NYeHnl
xWA7OExpytcyE+oTnRZ8ShcLs+g4Fk7R7wy59aU4G4Ds6Mrx4K+iWicatEraDDk02nxM+mw8Gt3w
S6hDsnPtbY9ET2VRO1++1PXkFLhbeZqr9ASMJvUSZCLuyMel10KOu9xex609QRP0/w+12umGpaSW
FfG1bGzBF99P3GXL4O+b2DywHGLeJRhQ4J+vJ9TllZPgbOiSAHTmqaGI/E+j2PHP23PZWDZwe5yV
BW1Bi2O1v/WgB0/d8jAB+QmOUEhB6DX9iBwUjue3h9q4oqEh4yZAIgmkd42tCK2c+1mfKLFTulU8
DDsp0AWJE6MOCpk/P+W8ahgNYM35TqON8Xx7+I3dT1wEcF2n88VTv9qKkUA8KJvpVGFPnR2UScHj
c4hKA1ZbOX1CSyDc2SYbqTofjiYt5FES2XXFfU4pw8eUhP0IFol66EyrNk7h2ObvlRRwFshw9V3T
18H/EDwRAxrU+klJqRGsotAZgR3ZLYUIcH/z/TJp57xYPr2n4GzoOwd84yxQjYDTAVYGuMWaG9hw
zoLZLmzAQaF1qoWbvXMyPd0Z5e0uRbOPFVyq+Xy5dUzTiw6rxKYJfJdi64W6anPomqh4P9q7bh4b
byv1DQ39J9YOPab1iSDK0aiRRYGfV/TMjqTrU3RcOnCS6EE4nwlh6sHDBtYajk2bNaNXZHiaA3I0
ckxuh7Sr5KEqEcI8KlEVfVHNGQ/V23v57dZafiPPH+hwepJrHoadFUpiVVLxs2GcwNHENtlrVYKc
8mK1aQ1Pn8JaUjyphTzdHvrtKWZoA1ldByYPFd3VhTE6BS4aqhb4suvMzMMKe+pRzQEiflDCpnjo
B1V8KXSRBkeKU7sv5dbMFzzM8oSRf6w7SDpyblMfU6yJIKIg4OL0R9k2xrGPDeU4KzL8ZJTjHqVj
o0REfLcQwVBqYM7r9a7rqgKUUAS+KnBK7402Uw8Qe627qcPFtNNa9WRqsebppTN8wJkY40hjKF9u
r/zWIQBbihknxxv1v9W55qv0TePWih+Ng/Amd0TCPG3zk57b5s55e3uql3iWHA/oADiMNZ7GThor
LIZCoTOJAYURE8vbeib+h63ES8A+pvPKOVo92fhrdmWeO8uqxtNZ1VIMGts8Po0JCi4dxijHNBnE
Udqou95eyq1dRBmTHAkVssXZ8PptjToADcFsBD5Soxa5ieV6HUpNd2E6zjgaKFzREIz2ahFbqwpT
lV1LTZo9vMpRYuRaMnxvXYyCpKOdighZ80uuVl2z8/JsyDQbCHASN4AMBkqw3q84yBmaabauPyNh
sdTLskT/jtZVWL2Y/Wxl5zzr8i9224rPc43ptsdBLeRpRuk7Os0yC/0e8tKzKJp8D7uxoevDbxPg
hynzAilaA2vNxJlTtS4BFaVmkp37IUk+qlasOwerE9WrqKNiOGMZkH9XFTc0Dmiy589C2np9HDo7
nr1KKbVkZ8O/zWFJztGlo+RsksGuxYaaZFEYqG3bj6X6MnXZYwGI5066jXk/hVp6yqPyn87R52OY
VunXv96MJE1AkBaYFXyY1bawcj1CmpWSfqhZT12eHJOo9mjApO/SIqLd17vTzv7YuElQMTBMHmzA
a1Rzrrd/0aEGFSaVSznfHI+0tFA2NN3wZzwNxk5YvrHnGWqBpnN5Ah5cxcpdOUFBQZvKl3aGIItS
d0dYKO3O59ucEFIR/+9hWKuUJVJQO6T07dOeDOn02gnG9HqBWfMgyAZuf6+tweBOkuFSZLMQYbte
PXRddCMYyT5Di9yannt+RGbCPFh6sJexbT08QIKBHy1vLSH+am8YoZROo3CQq0ztMuTX+FWHYMSU
4YB71Vh4qiW1gD3ihB/bqbP+xWY7/DK5Xfz59qTfRs/cGA5Z9VK0BSWwqjhQxXUI8/ghqqPMRwdJ
ttMs2upY2H3qwajZkzLe2jcIqgKPWU4GeNPrRYaKp2vTkqt2jTk8LXBBhN3lHlJka1aWA+AHsDfA
cn11EKZeoW1HZuSHk2vJezPUio+ZFNz8amkH3YnC4N9DryEeAZUDX8/binLL9cQG/CIbPeQRsAfx
r6429WOZzcETvZB0j3e2tVFxOSKNpHpBjL565SYl69yB3eqPpTqceh0Z9pqukKdGiGvd3h4bQwH2
Ag2NiNbCrFttD3UGnCUmS/iRDaj7NA80KmlamMp/ZdQk2en2aBvkH1qRSxOB+hdE73V80ktsBxWa
pH7CI294QRam33BJTU1ESOK6eBb1MCMpHtZIQfTuoPbHJNHr2CsbSHYnyhyZtXMpbOxXZ2EULspw
C056dc9hfFMlWQj/OjWU+sushl9GM1debs97YxCKDrybxKI8oGvxTDUKhIbDtOVrpR4iVFNIX5mQ
J7s9yttDscCo4UaC4aHqtSYwN0GldUZCnt45RfmsWJ074QEmrYNWzfEPOYXGztotKcN1NZMBEdan
Wk2rQKxPYYKknd1o6FhBLwqeW8vI4DzEzRfwGBQyo/4r8o6558Zms1P735wp+jJL0W3pACxh4h9t
hkYLWhGrPWhc8A13ADxLmr7C8nRogCAGxB6j/e33+10mJ+oh1Fgkda7HmxLXAqlZAaEP+vGuGAPt
UveD/devO0XYxTBCV5kVO+V6lE5HRU/QdvLrkDL7pIrwMa/nn67eF3+/fsxl0etg00ORWj7sH+tn
2F2f6APoaSSg9Xd654IIaRtEVGtFO88qYMPbO/Nt2L4USVE7o84ArmNtyFfbfRxZsaCysYgHx5as
TyN0e69XgvEenrCLQEgb/w/LiWItWTYGxhRnVy8RAFtXn5sS7EPtWkdZYIEAbqE8LV4Un2/Pb2N/
LJ6wfD7OHtzG1VBgIzt6YWNwGS0ZPffNUPtOqQ17lk7LBlidN4bhbYVqRctrnR1MorVKCznVS+EY
SukpmlYckUKkMaTqyV4BfXMwskng7rSjKL9d7xH0fg1uxiy4TKqV3jVdSbXPqoJLpFV7rIzfAOmr
iQlMFAFQawApqN+sOaEa3mlOZtXRvTI5YIUj1Ansk9olaNjUk9H+mrJyGI8FJh7WQa1TVPo7s81/
5LMb56fQNnO8RMax+pKbRfbvkJPEnbu5mwrqG2nxMyIIotYCjjbwDLOzUw/LKLgJo3AU+70I+Wb6
IQyxvj2kc2zYh8UUJvWKvEBJM9ORQTrOXRIGR5q40xdRBdW/w5TEiLaCg8WfIaMVyMU+oWG6kO09
gQ8bfznnA6XRjh6OVw5B9d5UZupr2RwitN7MIvvC/4A32lzn/X9zHNYX8OGmdoxyV8P0fehSsG7q
nLyMswMC8C837LLgMHA5FkCKSeauP25FoRUDKS3EdrqxvVbO7qWvor0W7ZstBPCbE0gdYhEhptd2
PQqMp8as01HxkepUXnj1wIKQU7wmtC12nqI3J/D3UDbDLEqWPIHXQzkR5HTTHAAJ1o08ib7WH+Y8
G89/u2xMiOyLFi3ELmKz61HmtOssVAdolQ2pe4dgpXLKge7uzOXNbYlkxf+NnRdaPvJF16OUs1vH
vWMGPq05/RTYbQriVVlEhHPK7LGjx8dqdOfX23Pb+FjsBLj1lNm5wdYsYRpYjTXjeXyPUThykI1q
3wXE34co6nezozfvNzOkvEH3ghYGsddqHQtt0qtIpekb6FMUMUQ9BF5bhdbzWHJLnGTapQPI7nng
qERWe49dXfgS6/H4ouej+nE0RRvhhjYq3aEo9Ng5cXDzn6B+6r1uzuaycEgwtlu4RmtuB7ambajY
QvEHS+meFWBDXyMVzet6lNXp9hf4nVNfX4PkapCnELalF4b2w/WH18JESSvLBVjqKBIQVBQOLg+z
IMGYarDCl6QfnfnQBBL5wwl7H+USAppqL7rWOj8y6YroWeSh0qNh3ptfsVgBMRqh9SMuSZ7U04EW
XmufBpUb9KFHuiTxzMiso2ctGBMTHYvMipFo1Fvzjriqybms4gHjkXB2PrrG1MQnDLMbcTLtrqrO
kUBZjDK7CspN1WfATnqY1P2v24uycbBxSaR2ix0rDI/1HaKYsWaG1RRgXGZEXLPVdC+CChT97WG2
PvPCCUXcj6He6Kr1jT6YeZcHfmUo+a/OFNFTqaWjcbBkb/01KpPtb8NE4WIEtAWCfPWde0QH1CEN
/DTuE7DWs34w9TR7BOva7+ypt4WIZSxB8r8gtyx7Xcdxx7GXDQmI7yAWfhgsiOhZkjqnSZ37xwYF
/Dslx9VrdkDYDlbqAqXv9sLNJfxZ72tKEMyYMjzyXst18Ee4mdcZ/uPJSC2J/E0eyikxLzLjNcC3
s/JwNuhPupVqXj9Y5mPT7xrLbO0hkkouNgqEDt/3evxBm/HZ7hrXN/Mguh8ia/Zgpe9xZLaubbp2
VB0WHCia+9ejJHAColoPXJ+AIP08Vvihp2aUflu4txdFGX7Ug93sPBVb2xbSE1xWyqBUjNeBZ+FG
M77dgW8Os7gra6HejeBLIYmV+d3fnxDkOlg+3Vx20upyaowecbZl0wZOnTzmBBAPedXZ57rs9/LK
je/FdoXKj/0Hofs6nJ6WIh3SDOE9Or3NayXCBeue9TvKa2+y10VyjbwEaVTqEaRB19/LKsJoGg1E
uETvJP+Fej/c9amNv5GwGwEVQ8uEfRBmHt1lSRmcb6/m1hRBaxJZL3IN3G3Xg9uJ4jgtvbf7Ehen
O+hGYkA5AHLk8fY4W+ef8A4pUaoPYDnW1iIWXkJh0zLLIm+a/qRVdlN6oWxE6lX2AGfFzTRp3mmw
xlqvmSozhQuYZy9GUufZziW78ezz4i/BDVDDBe11PWm3nZOcNkZ4P0MLPkFevMxZf3JlO15wC9nz
DN/4vtytCxl5oc0RGl6PNolJGnoUyvtIlNUp/T+knddu3Mi2hp+IAHO4JTuoW7LkPLZvCKfNWMz5
6c9XvnJThAj5jIHBYAaDapJVq1b4Q+54p6qfbTxk7PSTUev1RXdF86WDRbdzVDYiAY0euLtyVML0
e7XylJUeaoZNcs1tsN6TNljnLs+zj1Dtjft8af4HTyncaf5srumynxBCg2KwFuGsvULrxxyeE+1l
ZkZi0TrNF7o3Wn4roso+jzP+i8GU1o2xs5fl46zCO1aAaLpzgTLmX+feS6skiP2K+Jo6fd6d8yGL
wF63kWm9L7O2eaOZ9vhD0TPriVSy1x8QtGQmtLPPZVK8/hGSHcmhRh2VGfPt18Y3XfbjRXI167ZX
PueWAc83B+OHinPZjJ7fIyO5BAqWtz8wf7E+9V2FuCb7p0UIoHaGD5B5CsPHRqa8vPzb/jT717+N
fcCciN4AQC757f66/xYjqXhvpLue20zzNUFCQ/NLu3Q6H7xh0dwDmoP5hoOSpb2zqtJUAiPjPPqt
Jce4OhWi8DM9FUowp9n0IYwWE2g/0KLJn3q1u/Zaa/aHEXmo0tcxPREnr6dODtKoyJsgmmb3TRL3
VNOzXakLZLcs+Zl1Zs9GXOwfol+M91Y5j2ANO2hRvtrGSXrM9Mm1D1GvWO2hzd2kPGp9beuHceBw
n+BETJ/LxhAm1/Yc3ZWlNXa+SDT1W10l4W9RhfajZs94uGARZn/Et8f4waAES5Su8CrvPiygUPnV
WLXhac6W4WuzxELxszoBzJZHSjoeRY+S5YMTVdHslyOgiIOHdcCnKe6U7LSg+3eZs1z95YaFM/qK
2XQ/RD3MIihpI0QwIuAm+uzXRHuTmvX0WWvQ1j+5zHCtw5jORrKzB7fOAak75idyA+LDd/uZzR4Y
CX2K6KpjV3SQI9hjWs3hY54zNA6FjTmmUhSHZJqaQ8b4/PWZMgM7MhDZAiYOrKJrOA/l2HgiuhZm
U/uuMlsPIYn+x5c380bGgcQxoB5mSVzR61xqdilNAcmzSkQJDBIMniqrnMZ62Quj20tJ5XK0YDAv
XqXJNC9bJ/QyrotM945dP5nvjFQbD/AK90qv7aUwBuaxyHHWE5cq6smv0ii6pmLs8I9SzYMolsXv
h35vYr11I6POxP1HJw9jvDWasxnzuCix/7vkRWbfwwUujkpoWB8NpWgfp6REvkktKPkRVDx1k4aU
gBHmn1/+is+H+Qwh2KQwAujbM6Fchcsa/64k1kixem12vjKCTSK/qpvqqVXzFHYpVpniPGUm1XmX
cX28mbWxXA5lZIxfS1NTPF+3sZjfOUFblxh6MHQfpAowL+n2BKmZWByidHQlig4/4mqYoDflkfrJ
Cbv2HgVC/JT0cbR38pI/ukKrAE0uSFOVzgdjsLXWHk6LAzoZSnJlGlQLdPa87kcJV+l7Oc3q10Lv
6/fD7OTFez0dStiktdqrPkyNFM5z3igYR3Sd836y3PTTgsZp7gtnUb5jxTcUQbH02kej8gB4J0Vd
D75qjIoZwCzW+oNrg4o6JErVnIbS1BFI8NrOrwmKyD30qfMBVXaGY0YNSBvQY4NVaLzE7TfmKkV+
L/AY/AWdZfgGcs+pjviu/aEvLXUfwMqOoTLNefoe2lv9S0mTcgxKuGGQpuCgWrCl49Q4ZrAoYJjN
c/m9dbVS8xNvrvHoSg3x1gMxW35pXau8H0OvNT5Ey5Qdhdku7X3dTunPmsnd7ySKx18vb8+N43jz
PVYJFPHenTOD3Tla2Xd9SJzj3Dh1UJjZcvfqlWSyxOzKxqqAQdbtjutnirmxS9LrbAIFtAbcgopx
cA5FMllvX15Kxt/VJmNiLXvpcm4FMvh2qaKtEcZVuuQ6lF553y2oq9hlsyeEtvHqaLkyOqYoBH6w
Hu044ILt2ZjSK736/j8zzJLHwkPwrsAtYyfl/KNft34irhxeHxWG1MW5faJZ2DAcnTy/wl6qwiPw
CgWpPbeMWt8Z3X461hbtPQBizqCfwwkuy1VApoMxN8TRf3mdppM/o936ExK/bvmDmRTVEeQLDlm6
11t+3pacBmOgTvNbU4nOmjLh2Nd4jeVSwVvqU9XO7XAPurNd7tu4CTufpMrVgwTl7l+umNFEUbwE
UFTf6H5VesljnSICZy/h+CWM1PF/SaRiTRrVMAX8GJXknyCd868FHjjR0W57NX60rLn91mWW+b5D
EPjRoWCjOFxUew4wFag/vrxJnk/IJTOCZjY4a0CsFL+37xTOApKyVpReR8Wrv6vYOn5DAHP5YpXO
8ravuvFpbCrxXauHpLpL1HjEq2Y0+uo4QnP99vKP2QjH5DLYd0nUG3NrmXP/lbfGFkS/oU7AV5hW
8+h2C1x7DDfI/WznaJWp/sWzcnvnmGxtYIgoMhKrSAmuKcsjhpBdkSzxde6EfoWKik5kFFbXRVuM
wz88nxy4Mgkk8Vzn5WhP9EvEA17TJKGjKKW5P0Ra4fCPeRJ+Bd4BqtCk52jsXDhboYBaDQgjgu9w
vlYFQacOWqc7vNgCN7Hfija+YRzj7OSDz8GEbCXpJsr0hR4KT3j7+WbMrTuHBvtVN2bjgxs5Uh/L
zJGn7kITXY8qyt8qMOJ/1kU4XdqhytESaXGWPY5irIOuU1PtVC9D/Q9fWAKBSX7Y5Wz1298V6dBJ
mj6mVNW17HFUnPE8hq73kC3Z3sR040UDeiIUcmyAAa/De4l3k5ujt3addE98dxrdOJVpr+yQBDfO
CXLETEpp5ko04OrMghivvcUzo2utE68mYzng5x3MajoHYUaN1mMGubN1N04J/pL8obsrJfZXEKFx
YueAEyUNt/L8YNqRera1MfNtlLVef0Ui/cFkFlcEfOjWemQk9jH+331yHW2nerckqTIHeW5q3WlZ
kPMKXj6TclOu7hQwCVIXl44VTcDVg2Ud3huaSDkadVG+q6lgPrSOO99j1aleY6rYe8tuXSXIwkrb
g8hvvVTa5ZIiC1ycNtVqY6rl3Dm1HV+rtPaOnstXG1OP5tjs/svGZAkoapxPLsDVlpkzEGSDPJsl
srNPtup+V0GU7MA8tna/bHCCk0aYgKB8+zxYvozGwl171dq0uJ8QK42PsWE26vnlb7a1/6XyGf1M
OsTPOt+tjh9iGo2cssIYfTRel6uC82OFRIBaBV7WDUkAM7j+hzNA6UK9IAUYLG31eHaBpSlWasQR
xQzfNtUoAlfDtwUP0T0raG3rVZLkwGdijM2BW12F0IGMNrKr/Ao3dApPet/W6VPOhG4+OlMXmQeD
VjLtYttsf3s6wk8MCOPmUwvy66caRf2HIu+QDxKFhfrP6FXOXg3z/Aeityg1ylXG33S6VntXSxKz
ncWcXyuSIb/sQ+2IXW+1czq3VqFcZMcaQNSJrLc7yvV6agQnIuMbi+SQIgt2nOusOr68n56fQ5ls
OIzjkPqimbn6sFUf0+LpatSFFjs/sbvzc9No1SVroO68vNTWA0G5hhkiKSI0GW4fqG7cVG/HMb3S
+LcOVd5Wx6YUeyJ1zw8ILDxuHxeQuKy2V6MGMXe9iLo0vaod8mW+3tVLFwjDzt/0XWRQS1eT1hwH
IER70JqNbgMYPVnrQ54DgrFuzjZt06GgUKRXzS2t/JBksfkzbexQ82e4SJmvejM6pKjb/xjanGap
dAH6qUc1nsovv+mtjyrp1o5E0DL+XEU8eALASg09uVZFl55zHLyPelllQelk3k7c23rd0rNdop55
6esOSxXO8agYU3KdULryAe7aPxhnAHd2huYDlCAtcKf21ZBksAG0L4lGNMUkDOx2Jw19pxk13cur
vujaXTvDN1JLT/NB7iqHspz2ot/zi1JyAMhuQPER4tcftk7jTGnDIbmqVVqEwRDO0Uea+/l9O4/i
we7U+mLqTa8eKNz2BnRb35KXy7bikWUCcvusDZCwWR9Zu8hzD+bagHpYOJpIk+XKzrbZOqAudQBn
h90Bee12qUypScIF3zJEye04uUV1V3qi24k4cvPdZh1c9yCtAXhICNFaFzifjSXJFzu76grt41yI
c8hAw1drxKDsXVEJc+OhpBSH5KazIkyq24eyaQyhXJaIKyBMgwHV3OpuMOh9Mx0q/GcA+WiL6Y1+
nJOEA4Tzsnv0/7AJj+xh+eWw638UaNANpCc9bPOFstgMRqy/f9ai00xfqaMIW2RsK6IHr0xiiAZw
cn5T8E5PFiJ9dgDfzXwyvTh5X2s2CqO17jXCd0thTIel03KcFDvOzRFBPAP+Thzp8xkwQzEHvCe0
9K1wcHNkelqzQYZIE13gNlLMNG+FmQRlpZqfF6NEE2jwLOANaTnT0TLzxsUByuJfvxxb/vDs19+P
fUznm/GXChv/9oVGuOEpFvSYa6T3ugkVWbOhzhbO26QYzfwkl58OVtRCyHYH+mF+U2fKwyAAjDVJ
kgeF0tflnWUI4QZO6dX3qRqJHb0qfePU0JuXSbSkqXIP3P7IKeIVg67gWovQxDovIJsAORlJgutQ
h9Dlg5YbkXqs+6p/isLJ7AJ2z1Aek77KP2rzkv/OmqTT7201KS/Avzsp1tiYmMcmqXO0k9lLDyoQ
e4ituVqVl5wOonL1IHoMgetKu6PQXbLpKEK7za5Kmg57cIStfU0+SyVNvQkwe5Ue2PQtkrnnM2iF
l380hen5BuqIO5KvW3canWuAhbCXmbWsWwSzHWOJgvLhpWkn3TdjVRxEniQXMLjqo9emJWO+rngj
lK4/dNQvgeP0e3bWf3rR6y1n42QteRPU8GvhWTTSDZGNs3tBHcowj140xNWhTtu6ebST0ut9hUZt
dp953pieRcfth5SnkiV3bTo1lt913uidwWOF88kwRsQ2hYOGVYZ0t+Vb9LvdB2YRc/9b1fjogS5s
esmCidwntbfa/K51lxhtzKiBxjMpg1q+r3p3qE5ll40/RO6gfYrAo1a+cd3Fe2Mvs20emthu3qaW
kn5xK8UiyuRmhsZYPrX88k7Mc6C0zpj6CqpOX5Eltpy7JTbF+B4+M3PIGdXH4jrM4IPGNulxCGWf
TYfcm7Un1VgwxXI8LsCdC2Dj1EiLFNT6uVypCFf3qhmGzpRHhTyoc/dgib77KP2DL7o9ZHcvh5HN
paDoknNKksZ6CoRII62aPlMuFXPX35bTfmf4mSVM8LN8J2JtXDjM6QHhS1K2nDzcxgIscFSzTAUS
wi2FQmADYT6MGoROJWvrA8mk8u7lZ9toLBISJNUfLr70AFydzbCUGONGQdUALQc/tQGcjJkoD0nV
M+fqyzxwRQsKsyWuq8wx7xH0a85GO+s72dlG4gIUjI4iUCxwaeuUG11MkTIU4YfAhzuMdbY8KvrU
HdkA1mPXqxMapMI5WdZeO3Pj87Iw9SniAEzi1xKMDq1ez6jkiVW94hS2qRpQ55snKcB13nnbm2t5
8iaCK8ucZJXtNtbsAOcewovOqm9Q0sH3JHWBjfutsTAdtkW2vEuTAYFUp1aZcUJe65OP/ags3xAH
jyPuqXCcPxkh9Cyf+9SeUSWYkz1Bgo2IzZUEoZockrrRls/xV4t3njAuGaVynKs0+TFLxHI1plFc
Xn4dGwm5hPkyQ6MZCXV7dT07hiXETG4H3jdHoXfS5/J/kGoaCTjovevUZ47rp1ac7GWPfxK3VZQm
pTMQYWSOTNmxOmc0GkcN7QGO9EIcA03K6NhKUWpE7laYDwtap+9yndlZVWrq/RRGeuMDD7UC6GDm
I90fJGWVQXnyjEk5LW6vfojmdrwDUqN8Mcx2Ose5sqeI8wf/uf7RzGYljoAamKH07UdJc3zPPRwM
L66VDu+7Upjl0UZEPmNm51nMTNzRMWFGdBXS+dYw/5isZPrNrdC9R0Wc2XGRzRpGt7HReUdbC62a
1AZTgUPoVMN/Mwg/ZpVOqpy62dEvXEpxdOdWc9TvxNONIIdCJ/c06TtJwbqf1nuL03ox2GmiS35J
FxGfx8oUv9Npyj4mQtHev7zNNg4dDRYKPtk2AKGwem9xVkOO6VgPHlj+M4cqUwfl0DdvI/oJexSK
zcWk7CeTEQQt1ot1WGngC2Yrl3nq0wO9F5S2Ez29Q87TOr38XBuHlHVkx5yWISIqq3KrREO0VCqe
i8HzFGiL3h/K2dqbhmx+LcCIbBGbyLxWCHQtFTBOLC/aHKhKVS/50aQ3co6A0RziUt/D5229QGaG
ssfLxB1K0+0uV+DUNEg8h5dJ2P3BApdzVAadGqct9Z3bdnOpvy72VfxBWluLpyhlIyICc2Ii1AUh
vOFPUZi82neCes5DTJJ4CqmdAeztUzmMPUddtcNLigB57Pez0QR6nUx3iI8MO+drI6zSVIJVSr9a
jlPkY/8VvJWm01PQGt5FZH10bM0lfYzFkB4ca/lW9/Fvs9XGnYtt403eLLm618ZisbLJWryLZicw
wgpbnz6UyBoPZKjt3nBe7utVHITgCXIb4WS0yNZjsloj+1fxqblUrl08Kuhx32d1a94LLQVqBkUG
wpXy0RnE/N+E0NBOnrL1qECccLKRpQbiH7dvl3+5dG0furg+qtnVjnv6dOWinyIc3nf258bRkx62
UKM9sHDQ0W6XmnGU1NqO3KwclO6woIZ7GI0uDOCtJQG13J7FzNZ6oO6wIEcq6bkJMcTgsB8KxB2y
fkhPSTcuv8bW+moien9N7MHbKdg23iQIRsT4UF8AEru+/hMtKZS8kXCOOM4fiKf44aI3fkbRd88X
aHMphLv+XDmU2euTXiZwFivyKeLV+GAU1vxIW8B+27vGnnbFBoYK0jOfDT0AedbXj2XZOWYPdkhY
JvM4IZMONSfJsvPEmP6saM5MRr9AqoWc9tgYVfdZjFkR6Fql3EcRPZiXL4mtJ2d2BXGLBIs+7+rJ
jXoWSsno4bIgNn2cIb/dwXdXjhF9yR3gx0bckfIzIFq5KahiVjFuaEhNnQFeHxYQ80PVltGdlijq
qVmi/Ni01ttJKdNvLz/exh3Imh4DDjJq0sjVbaG2Ikf3d1YuaVtER28usne0yJqdHs3mS/xrldVL
rFRR2oOLFuZgpwnVuU7rLPWkLlgygA96+ZG2+hgMaugVu0CQnmM9+jBfzA7Xi4sGbOg7eiTpsXYW
72BiQjoHnVflR0dLlietzkwnSBYDoFYdvprcDoRHVte05SUcYe1mYzRU9KlBIlPNan7tbCe/epG3
Jza7+Wbl8QdugSbKuuWpqKkTpaKKrtiCYbOa19hBWHH36HniH2Y6vE4OAeMWgyb1Kg0cweuldQ1E
1Z1iAI66V9zlg/jw8sfbPANkLZx7KdW3psOgP+A1bigt3PEP9Gdnbo6WneGtkiI8PuRJG/RZ/P3l
NbfeIYMkHWgxVGPmkLfXBFgVbXKQJL+ac9QexkEv/WrhbWYhXOF/WIohhk5oo4hdw8hKImeOThol
CPS7YJ4zEeStKi4hWnGnl5fa6AegD0i3EP0RWvBr0Cd1UFOqNSUaQqr5ue9xC3DGPjuNSEscRD+m
X6m7rE9dNP1Du/IP0kiqIDqSDn37PseJHgXy/ATwuPLOJWJbByfp5x10yFbkYoAv+/wS1LqemWZR
rI2WyykH1osCSKOol0zX93ATW3uDYPwnXaKYX+ul6/oST5BL4VoP6nxd3Cb/6RW6cbSdSfuHrU/y
AFaaWSD9pNVr02a1Ya6fK5eoFO5BIlT8xFb7c9UVwynL8McTZZnusLW2zhvDLmDYMovgHrj9VlIV
N25UkDxKOA4oN2rY56DBfcws5Z3tzsDqoRH9wyFA+ECWrkQtkMGrNWlWxDrmwFdHi8wPWdkkAS4C
zc/ZWb6++gzQLAI6hOIu1dC6XSTSRavaFASRUqAxBAnCbO6NJNIe4ch5WNNYkfhgd2a1nOFXjjtl
xMYGhWQupWNkm9Vd90ictKtH3KOiqzUBEvW1RgUMh7i/uvM6N9eh/8MwWqKJ1hKQZhnacd1aMMyb
rAInYo3OacQZ+sfr3yUlJVxeOgCAB1bVciyQYljMgZZabtVXZqTIQc0i8RlThlcsM7rAi+DZJXm1
V2ZuPSBPxyGn/KNcWe1RvVJmuw3H8NL0YngPDaeGFtHsXW9/wtKqLJKseQ4BvHSAvqtlnF5jyuch
gqg01hL5yNDVNOcdM7aOaR8loQTf6u85u8zvmkWbqkPTzkNzFvliyS7vhM0M86DOO/D2gKXrWqEl
JzskPEPgEfrecHWr9UxEQqvL1aFWuOuOb4iGvjPXUvszlgqwomn79qApMZtAqeaF1t9YVM5RpJ4I
fTgfI6LvYTwyMFmM3gmMpjCqnRR261OBByTm4xtN5Sz/+1+lc+lOkZWWUO2Fqc6PreJNQO2nvZx8
q0TggGqUCAxLqCNXobLsoihvc9u7oAVSBfViFcGkN9XVLabyENkQKIxc0QEIiuiRefDke3E/XNTO
q7FoSvfEvjY/BAkYGEXkZ4G8rALaaPXKQKhxL7mCgMlBxOAFYH1bSX0o7Nmx71Ae6pFvVGt89XRq
lGOFNktzMpjru36m2GN6efmwblxbMtzxfmDEALBafQdCr2hmKwsv2Zzkp4aR8YORTtqJhnn3D59c
eoGyiOT4r1vdYilDJMUSTqejxkerq9OjMtV79B75RdeH0yFhkggpRKvXbcFpLkKjrbEDsjNm+nFd
RXeDqmVgXZrwUC3pz9e/P5rbkk4kE5h1vetRR5d5Kb3I7MkM1AYxiKoYMHgasvz1NzBmqpTvfCsc
d9ewXVoTNZJUkYJ0WRKeW6NNFd+0m+phaBfLIBONNcPPrPjVwiRk2JweAKHgl2Sb6/aoYqrezGPf
Z9e6FN8MK2vuZrdH6yvO93QKnm1GuRIKS9Ri5GsMG1crhWZjpF2XX/telJ+70u38tCg9iAizvby2
u8RaXIV4iKLjylKrjY8Qgm70aJJe3cpePlSOZMemVXhwpmFPV+x5nflnLba91IAAcLo69mCj1dgy
i/w6xPow3JlxZEWHGRjIwU4wNMTlEDFKH/0LW/fjBtMnP+kzxPEFJst7d+TzGCR/DO1s9qq0y1o3
LZfSLBSbav5qwVkFAzbr0FCzqvxBdlc9TKkW4qTZ1ucpovl1BNg60M4ves0facUcXnl65G9hAit9
B2Q7bHWTzm1TuYpmAfuxIaT0zawFNPeaa56D6/z/LbXaxWXdZwMY8QywD+YGZd/XByeuxaNiEPVf
XupZqiyfCjYT/BFZ0q/bMy0eRUpreSyVaWVgO7FxN8Up8Iipy841unN3cxy9NrgyxJYa22To9Cqe
lVKTjkZ9itDHNZ7C+aHEjPVj3jBn3Xk0+UFuoqtcxpJfCmd1Ts/q1KCPLIl0lbjaSpf+6tIanL3T
qdbZDScHS9osu8DXmT4nrhoVO2s/i+xybSlbCRuVOLH2NjJQjqfxnYrrMLjzMYkS4007KsUhVAr7
IWlb5R/Wo/VNpoeKLNAm+Zn/SlH0rC4NSC/iiryh5reVFr7Rxzh71I3BZoQ69cHL20a+u/W7lXhJ
qXVEfbWOs4U9eV1bD+IKqtD50CtwMzpVq3dWeR5jwVbQBEbBGIQ/ImS3T5WYwm5tlxg7VksLXK0O
T1jFTW8MNdu5rzZXksMR2QhCrnrVyzPDOBazXvC9rE59C4AtO1XxPJ+yOlbOr391xl9LrR6qnRM4
ugZ4vhKa1qXFFfohQclq59VtbUCJ7baZ1jN4XJvNpH0L4Nr2aM/NaHUUEGdSX1OM6D6x+/bc8v+8
e/mxngcS0iWAtFK6h1n0mh9l4wtEo9fIqZrwYbJRiv3iLop3F3YZGEWn06K3Q9V6e/HrOZqPk4bG
IYpbTNFAM65O+USXskdEQ1xh6eOnWiFXmfudVgLcHaa4+FjVGd5IserdKUbYX7OpVx5qrI2DTqvi
/9ostr8beo6jsIsrIpYhWrinHfM8sZc/kbRE6uhZSHysfqKLmsXIbQvcvrCs91FW0q+iLf4Rjfbh
YU6i5Q4VBLhAeVH6tXBVX3AXotbeum9I1+KdnfEc5sDP4XdQ/IPLJyyu9rqlptGQdENxBcpeFXhK
ibAJ0swwr1C5XGxjYwu8vhflYj4pY1mVB3dSPOEnGla5QZnlJuBPfHhdUKTRvBxGJZnCp3HRUDQv
dXuafUcsKLQksYv02NQ1urrzCPL+W0cfwhzdPjw90YEwbuNCDAOzTDxbXD09tI+mFtqnfpzjwMFq
+o0e5tU5zLXvQ1wkV2zLkruXd/rG0bKQpCORloAFlLJvV4e64c1prBdXd2iUJ3SHu5NmYb/boDcR
IF8e7jztn4ne6nHRq6frKE2jGHGu9g/nSimiSBfXgpwbQFKZHcPIfAADc5zy1Dx7qO3fF4tdn/p5
Ge8LuNmV7wwjBohqradv+0ptPsQhg+yXX8SzzwAoWac+pIVBl41e8+2LKAvc9OZZmhHm1pe6MQX+
57PtF4ll3TVVI56MpVm+uOqSY2NevVonFql0dGnleICI7awPflUONo3Lyb54ShkfyzZynzrgB294
jdNJ6JUVVEsU7tyzf7QObr4F3Cg8kQHhIaVlAiy9fWa6wIubqinOtSYz0QculLYO2jEzs3vTmrzP
IGXdKyVwn/g2TsxvB16+7QvRp/Ehw7X7iX2lKnchneTSXzCK+IAFVPyo2rCwF8jy91zl+l4e/WzH
8qOZ9dEsBEXI31fZQRRzy+QlI2N0O/9LkcQ7I2WVnVqCFRg+c08gY2M5JtMSi4R8r+usPUySSG/D
WB29i70U0/vQwSBV1IbpM4lQfuDm9vHlbfjs5qFZLoFzQBUZdsATvf0k+LCrgzmBbGAQYXR+loX9
gzHoX5Q8NN+KzGruNOzczy8v+ixhkAhDHD5ItwBUaGuGyiSqemDm6V3SKJ8vrlm7gTln83Ec3T3A
ujzeqy1HAUTIoa+Mytm6FzH05RSFLYp4no0V9MGFXxbdmbMa/nr5kZ5/NvyXpOEBVzgAoj/F2F85
5CDlV0N9cS71mLuH1KRp7/QRqPMlSU5dVe+hX56HD4ln5YvR/eRSXPdeO310a6G3uJL1UfPOy8ru
rrbU4i5C1eiqTd7gK05ZPtJ964LZQM/o5cd9vm3+tPQIB+idUerKL/zX49Zm7gHa0JwLFnnhUxM2
+VfYij2rWoX1DcE3bmnPqaPDy8s+3zgsS/OeKS5DOdprt8v2UKwiBAJsRPSV5ZzVQx8MWuqdqCXS
nWC18UE1mFwUIaDfAdmvxuCRiBhqGgMD6lr9FFq9jp+46pxIoorDUE17OjEby9Ey4MwjCyuxm6sX
WkaaABepcyTsZhS+Og3tV0SLk8epFNnbbpzHnaR9e0GCGhM5Gy7HKhajMVqOtATAo46F+0HBGgvP
5lL74mi9TbbS/O/lL7exYUBLqFLgQCr7rq/hPo+R3xKad4FNHL6R+mmPc4ZbtaE4cEQQjbwsaPOd
Xl70WRHL1uR44FlOSH1ukttL+QR3gb7QQZCIzuCJ0JL2ROwgpaQlTnYp20n5ZuWF9r0UTbdHCXwe
e1hetmDQVaKUXrdc4zLvR9smlDc89Gl2jewu5CF3+ltbq1CkUOtRf8mW6+2ZcFPD6CExYIDS1OZ/
SJ9AdU6iPcGgjZOH0h5TKxJG2pLr/ek2phmNNlNBbfbaY+1V1qEMDbR5EmPvwt14oJul5M79K7aI
qIXAg1fF1UkAoLRKqx/7Cmvcl/fG5iqQJDlx8uusW5CYdxWuGSmMHLulPmj9rF+M3g0P/7CKBO8A
qfnDWrx9lolx96hoHc/SiOWiTdmIhcqyZ4669XEsfBSBCMgMZe16oUXwwuoGwRsjLT4vXZifRaMl
yE7a485b44rhF99eqGTucoCJKhgs6LXkoi7qUZ8SaK7t6DpPTllHXwZDsZ+Qfo1TvzeymAlxkZiT
P5YiT4Hqunr+uRis/m0WDr19LVGqwV/VHJO7bIar7Zt0J59iJU//l+mRW/kc6akIGncqsjeJrZfR
IU579aeK3F7vt1rMxK2DqRIU9Pdiv0gH803sinz2hUkf1c9IaQdGKIl6dLp4gRDfJYN+yrWu1j8S
eDGmg5+G/m/Sew6JZi7U9FDWXh5BG0pEwYCvtN/aKGgy66sUJz8qo8nN5vWa+8t0M7U65HPEfZM1
k/nWBdLT+m20eIsfw4CaH0lyrXurbeD1IiKtomzlpf+LY8N5p8dS235UUg/5j0GrfpsNSlcQO+vl
XBD9n8wmROgZ9Yex8tVeyYwABaP6v1Qpym/t0AsvGC0LJEA+VOHoL7MTf8zccFkOnWlVRyN0x/4u
7Cf7jc0UbHhnozX8obI8aebZhsaXtHOTlr6zYb3NC0itx7GXRj52uijKKdOS+kFM8I2CMVOyb0nY
F8ldYWMp5Dut1ninDt3AInA9BWktTOJVQKHm1KhBr1v1U4ERV30Ip06vAjMXtXlZ2kj8gpmV/ldW
llOfPDIvfkiy9LVvtVAefTuLBwU4getgVVHyF1p6VvWEzaWSHeqw8oYDYPxJ5UthKAuRi1v4cW4q
Kz6MzmzcQ16ZmjeKLub2XRsZ6u+ixNgjyGoc5vyhrpf6rR4CE0zRKRA+qsyq4uPD0/ys+NhDMC5Z
mAZ1W8zsQXcq3y3ONDq+BQytuVN0vf7fsrh5fGlYku+hCyvzrcRNvbd2Wunq0zDYNGuoTtoHAm4H
NG8UFTqRTu58V6YlznwvHUT6PozipHwt1OUPj4T5CRIJeIquzZ9CE/gxRl6QC3NECOxFC98xfu/f
vzJ6/VlFJj9SjAFayW308oxmUWzsZ69tDyhdier40Rbp8OuVqxCwyEDI0D2NP95qNmAnwI9nRHrQ
IYrGe81oQwBeRXN5eZWtGEneIalgcMu4xm6fZebymppMia84vyYHbcyXIx426aEB5bKTdmwthd+L
C2URby4cdW+XivMl6WA5gzFZsKfoKaWOU5dkZ8q69rUwStJgBE15bXJgx2D3dilVb8vRShmChmln
QLJqxKmq7ejB6Abv1dhp1iLDoEjUJJL5z/Drr3u5s+xSd+E7XzXL7I/2rGZIU1n5dwVvqYdRMxHI
evmTbVw13M34ycDuYgqxzmzygpSnHJCKh90yHURb1IeakLGTCD/vEFEwMKOXnD0g/s/a/x0mkzkz
eRIoUsNDXvde4DVNE7hjQy921M2fFjiaOxRWjYPA9fN+qOcfjKTzQ7TYxd1Y6X3QNeWrOQdUduhk
SkC+PH/rBB1yXW7ES+ReWrsafCPy4q+5XqvHznHLb+ZsW2cSzPL1W5di549hrhSGfCZtSnBd8iLF
VI6u8AHSRn1CRro6273i7IQwGTxuEwl2khyTMs3izdurAgs0Cvof/8fZee3Gjazt+ooIMIdTkh3U
kpw1Y/uEcFrMOfPq/6e8D7aaTTShGSwMFsaAq6tY4QtvMCr1QQG60btROAXxPyCitPNYRG38oxyD
6s2nhTaqRWPdJAtB6EBsuFc7OCz0rJ3aQXmIp9H2mwZ3pEBtAfMU9Z4c+O3eJaqE7Ud8iccBejbX
QwWIjtODXOQHAYj8NoRB9w+x/94oN2vIRBA6BvKoIlIFQP56FDO2sFLoEDYAypp2bignw8E2qDjE
NU49Dm/VzpG8udp4EWhs0/UU2TeUhusBsRFYwBIX6SVMQGl3kqw9prm+eGEUNDt5zcbcRA1MSKlw
30A2ux7KGgKp1BoIIXlY5+caX41Dg0rDqS6ROgr1dLc6KT7J1YYUcxN1YtC4NMzXgBKaCobZxWN6
0bs4m31MVEfJT/Fp/phLydL8UdWq/mOjK/BlnpOlpI0/WefearrlrYeQHyIkf8XTAYt2zcYZ+trA
9jdCYdsol6egnn9nFrjLItbSw/0bFgbYzaTF50QsRxEfFqzp9SpXPT4fdk2XMNEHuz7AnzKPqhwG
ptdFc5S581RZ/0uLTiFCzLrERtcut+yjVgZV4pn0L19UGrQhyoF2HPjTGOa9S9YwEaeVVummmgrL
OuqtNPVGDGTex3GiTH5EMF/4ajbq6VFqR+ODgxheekrbbop9C0z+k+HMqMWDHywx1AwnLX3CwHTR
PcBFOsGYM6m/za4x2qPdZuNXq1Sm+VwZeWsdAkrJ3wrdDmMgnFm7HLF1yY4LJmH0dpvSsB5Iy7Pq
qCClbvvmQPPgUepbwtzQGhvdN/QsdjxZGvvO69tODg5ROYF4hcWaf88ddSoPapTXIH9gXBt+bEud
6jYwJD4j+z+MhKk2uI5pTCzFK4Oe6tSMeKCF/M5AL0+aujJwJQdZF1Q6wlT5NsGEKL2qhlTqhqmW
/DTiJg48Isj0FyxLTQei5ThfJXQYwncOOuOPreIEzakhSi5hz5ptdOxnvfuZ5kqQHXtj6j4padUn
blHG5eQWGtq0bonxwdO4LOPyqFVOFD47GCMMHqRn+6sxxpiF0HXMMi930uUxkucx8+1CdD8HudGA
H/VB+bsLUj46qulJ7itxkEp+JmvVk+1k6eAV8jTrbjKF2p8FWZfvaddpj+ZMnn1QMxDliJMnYX1O
0lY+F8DEO7cHUwXYpJB+q2Ycu7bSGN/n0ZEw31Gzn33T1l+bAvCkGw2fhs5HaSvWz1mgOZ/7perj
wzgpc3IQ7/XomsSlhYtFx/CHj14/J1q/KB9klGbMg60OffZxKejbHQe8yRq/VqX5yxBPveHl2TCc
pGSOtYMe5J1BbS923tvNLNV+y8Lg2WUu3SHHCyp6KHotKD386arvuAwwrB43RndsnUVOz5YZ6H/K
qQJRSFlIyt0havXUz/ol/xji+hMcazmsoCV1eh/7RduHbAFZmnALGpWp/RSkcjD4aLlo9ZMcknm6
XdEalj/KgZa6cRI3iTstUnc2h2xxznS7nPRhAtD4vka3lNNgjp9A3jnPbanLn+eIXvy5CrsshsBn
Zi90dbOZr6mHzaHubDs8tZbWfg/p6ENuKFCf/BGqy6j4uVMrpK7pbNSnKHbKL3ncNrindXUZYWZv
V6NvV0N+nmKlQl69zNVPnRIZyztHmtpvTWk6P60iKqXHaRnk7jGKQvJTKYyRNo7QE4EmBQjVjSct
U9y0t7v3DQLE06mt8H06zZI+RF5rBM6LmYCS/my1IUupJuxwzidhyPuSILf7rEzksh8XtWiR88+Q
DbnwVdQvQbd0/wYRDbOTXizVl6ps6sW/f2n+bVNdPxRE9TI1d8CAikKYf31nDoNllGUVZCQsVj2d
8iI2kV+pZac6WJiPBq5GRdH62ARO9cfuhBV351AX8YoisF7yLLUzt+oi03JDBcn/nRdaXNg3P44E
FxsnuL5EHtc/rktMo6Swml10STIOzYzo7jLW5knjXjx1FPFeFGoVXjpGJyVavt5fmts3W+Q7kKgE
N1ywMK4Ht3BrA4i5ZJcakaAXPL0lFzJw5wa5hgJaqUTyWyM6UMX0jHHDIBgBebLK6vRkXNohstKL
liFJPBRUL5a8llw1qvY6yVsLSxzCnc6iOnQUrufWgYKQ9RpFPqeU+3PYN9Y3x4iUI7Bi+98SB8MX
3uzhAWM3q3IlKdxL+W9DL9os7Dbqe2RhOE1djz85uIu1MJ8uSEAql2ox9RM1IQmTVB6z+5/xpljP
qtI053+AXREAWgUFdd7PFEuE+GBQTkc7V7J3ZmGm7jjShXSjgEJU2S57XcGtUdm2NF0EXtxcB7Py
GMmB1AGenFAk+QfhasmrTU5T2o35c18li4gj9nQWt1b11aD6Kk4HN46OeBJnl6Upy5PRI+s21pnq
V7WlnO6v6k1KwKrCqkTOjSKtjorn9QcEUYe4fG2nl2FSCTDI6N/LQdrsUIDFNrw5/5x7UQwAyLs2
nNSiPgvMgAlRtVQ/VQkVgXYADQ8gXVfcEgmAUxKNXyWldXaCya35wTsga4QOfMtuwRdSMnMbwauC
d+9dks32dys2/tMotHT4LDIJpLb6YPmQSoFFVeoyUK0/xHrTEyY72fn+t9raiw4VL4JjnRrOX0H2
V5minQNgiS1wZi0yS1MwZQdV6fVDFoMtX5bWPAyl/R8OnWjHsYJI8CFnc709LHxX8ABM84udj+MR
nnp+qFCog/alNg/WYsX+oKNzfH+eW99MkFGFDzIExDXZt6gwk1kC0FUporX/YFyjf6T4G/n3R9k6
ZGQ0dMK4IxGWWj0Lg6LFS5OG+SWb6twDQqV4Zi3Vn3q9HHYO2db2JyPmjkaMk1d6dXWRbQNotXib
BfUodse+aryswYLHDSUpcDsLLS9EcbJjCuvr6/1pbm4a0DRcmFSmOOHXX7CM6fW1PYDrJo0sr606
iya8Ph0yqyNZnuJU8gj25R2+9sbiCl0h8d6SKVMuux41z6EjliNvrlTF9lMm9dhaWFLyfSmiva7/
1lBkpZQBqTjiHCIW/9WpiCSc1CaxuMuip94wp+1JwYPP74tc2sn+NzYmO5IiA/YNoji3ak9rdtDq
UxYAGC+U9zH1t8emVped0t/mfHhRUZYzEWVyVvtyznL2kKEySGr/z8jC6AtZWHsanKl4+31CARPM
IKA7UHdr5BMicHGYqVJ6cYK+eY7QHvMorJN+psGfVI3bLxaiGw/3t+PW7MD1ACZSBfJt/bWClJOd
ZlOK14qaPM9TZnwM8gXKV5dOY7wTdm58L141Ua2lRUzHW/yYV1ujkTPNCcc8AeCfyt6oRfFRU5o9
gtvGlFCehJqqcJEIRcLrUWYzxS5nVpNLmUnf07bI/UnK1Yeyj8ZP9xdvI9qD0I56JV+Md3sdjIAV
LOlJYBvYVmb/J6RwsvB4NgrIASSpE1d0ocIvDqFn6y+RuqDOl6Xmnifu1qpS/QYUQnNXRvH2er7K
gNDtmBfhhb979kMlCo+6tCtxvzEKpFSBXWKz09ldfbtuKSfKjPQrkmToHp1xwrPGSip7L9baHAfD
XVFmEp2Y1d0M6GPqTBnfrHaJlYuNqsf7zOnUnSdt4wUAU0lRiz4FweSauaDYqamOuYQ2VZ8XHm1g
x82RB6GqUKvv7CpRvWiQgakDTtsJvTZ2J28L6QjYSgt45SrAU40IUdCBZn8cBpmrG1JwQM/A9vtw
iXbyno2lFIACri0+GSyx1VChNowqwXl0iWxF+oDfqfLDAJu8M8rGgwYCCvwTbjrQbNXVfb/EddxL
fYDGC/ZJwtIyVP8YqenALJ1QmD1SJq6mhzKk0Pz2mxk+gUC3UQDmZl5d/1kxNKWNdfWlG6mnOFHa
+PG8VP5USNHbr0mEsk0IixDRAASt7pRRaeMMqFx0Cau4vDSUcxEHTcP4KAWF+h+mxcfC+xuBDo7b
6jyncAVthAYhgGOEFmB+EpnneQgTmtbo575ZOA3hGPJV4FZQUcWleX17jI3hNFLcxpe0Jnmzahts
QR0Yvh1Le82qrf1IcgwoRKV8fnPosBLvbFRjaEQUQfhMAWo+IVL8v/t38i29TkyIgjj8OvGh1ges
dBpjNCm3XOhEV4dES5uPY4VgRtGM2mGCXe+TGzgnjDPMQxCPxmkq5jdjbfgNIIGFeDXvHBpu14sa
xVafoDeGSYec1w+ZVisnbZQVvw7beWe3bC0qCYG4zYgYuCquh4Ia4MhJgdNmmkXd2Z6SGaM4O94h
lG2uqgHokMafxqW1FucgHaGLC2vhIleKKvTnrGO55ItrFWXi9XKf+WOGaGmZQIFv5j7HK0R/M1lJ
rKom1H05FTpybtdTjed5wH2uii9mWpbHmO4TmM5ydMHV7LFrt25poleac3grAvxavUKRZGBS1aLt
Aja2+dH2M/qNGEV+n9vd9tzmUCLfp5UrWkurWdWWFulGg0CCHcvJQa1pYCOWr8P91/aQsbdsT3Rq
eHRAUCD9jxrP6sYsioiKSqbkl34OFr9Ip8idcrnwaq0YfauYNAqnhozdnKW8CxC6fproK55MRBR3
3l9xh60KEEJtVqdxLa65tTyWbcBc7rQOgqJmR24bzOVFbRLpxCNsf86NcPbv3wobi8x4lAKAkZD3
rWuOstQnIRLdTBzl0Qi9BbV70qiyfgAvFuycSPHB1nMDcgMYRiDXaUteb9NBr0ZIE4J8CRAg8Q1C
QX9QOoRDbOTQ+A96mpzkbrE+35/jRkwD5hneEUoCJNLr0pFslFpVZeR4eNUmhyiIAj9BKfq9NrSy
Wyj4SA51L78vsnx8e0wjmuVcAjj3gTRavSFTnkvwIwzsWLpRCLtHkd8OCFZO+a5swNZFRA0CqD4s
DlLM9eq25lwDaYjKC91BvXat2JwOlapMx6QwzRCDWRWSDma+eAcA+vJxeujNx9rR+n/vr/bNV4Y1
KUAnaGjA9mfW11+5jHJ4d5WBWhgaJKeml5qLTSrwGCS24g6Wpl2mVttLbf4WQa72FqMKMAAap+j7
k9FfjxpVFQU6bLQvyPsl2rEt0aT14sihkTfbBbJkKkDfS2/TDHUTLWp+9Y3t/LKtmj7UoCUBMj1y
qks+VofWfO4wr0vdHt/t0qsbru2DHWXjx3mhS+MbDRmgq8T9lGB00BeVi/g2IWuZ4zN17Eqj/RpU
mEt7zWA23+QOg8MPrTMMD12Jn8k5qRrb8gYEPcKdu+Nmn7MGQp6H3hW8JCKX6zWwUCqJ66pCqVSi
6UqTyEqf6rlyjrWVqJWroO1+6ppM/zEZVXy6/9VvXtu/YzM0uQ6JwxqGlhn4lhdKHTwgpBof+lrr
Tnkc7NmJ3dyOYhTK6kySuAyc8/UMQbxYgTyiXCPVSXY25EbG16dpTkFlgIEptXSnjnJ7qFYDimm/
TsyrKOtJeIKHFlgr0u5t7mnlEr4PJyxh+H8OzCIJ2BPeNa4aKCXCXKCg7i/t5qSFEJEoGuk3yXQV
WaAMsD9FqsOqjhNtjhOwNtOTB719Dp2y2Anpbw8wbztjkbgQYwO/uZ5zmWCN4CTo9hjasHh0JKVn
AprRc+be9lCV1t7JSznsVAxu3iGqm68HXX1ZzFuxNaFz8QCJfPQ4zNgb42Dp0XxOj/fXU4Qo11cF
QzlCzoX0jAB/dSmbcPCzsOWbRlITfpwCJ/byau6OaZOraGiYbfkxDVHAdKS29FVzHA73x9+aKncf
DwM1EpL5VQ2e1cXroOuxb1sa43M0LcWT3dP3e+iGNJV34tPNwf5WAUVUwRt4/TENdcR61CgYrHKq
i7UY5VmygukDSnnqzr7ZGkoohYB7I4Di+r8eatLDWU+aDDsj06l80C6Vz+OuHtpUz3Zuuq2hGIQ3
nYiXcuoqCpWbopLDDgPmeI6lx1mRst/En51vzdr05f7Xuj19QNGEhpUAE5K4rG6ArM+lmbwN9xuk
46SW58LQxvCYBmPqg2JdDveHu41EOQgIXVLloUnJbSqm/vrGaUFTwBUBvgTW98vQ0MKbqERiFp8r
h6HvZ1duTe1I2EZJS4rTp6rqsdZIFW0HYXj7mojaBThGKk5kv2vrPzMbo6Ea+CHB2CUfnNJwPA08
u6clkuXp02y4cQ24oIac8HFnDcSmXJ/Q10OvdpJUpJkx9DNSOosst9g+0A0wDrKRps+LPQa1WzVL
PLhUOAHT50qjXXoqkdWF5p18bHmZO1av1vbqiRuvgSkD6aHaAScJ6ZLVAzv1hdkOsLopq8+RXxSt
eeqkJT4mw4RaW55Vj4SUid+hvMFHa6ITLLE9AvrW1kfeiLkhM0uTebX1W11pVYG4uaSdYXlB0cjf
lB6wFRCePV2Fra1PRit4u4SvbMrrrTjIYY3MGj6TabX86+RhIXu2Gha+1FbW5wIhwJ27anN9CWAY
Ca4UVaXVzUi+N9REjtElSPrsqEZwye0Y4LDbw7P3S0AYB6PpksdSVaL3Ro146RA5e7jprVkjrwRs
mP6v4Pddz7rF4wFYzBhflDqxv8tNZ76nV1McOytsH3UiuMq9v903B4T3alL+BIq6djyxlCQJMod7
U7HZWjBssk+IHuWP1ihFmD7Y5un+eGIC69OFkhAvoFCUM2/e96hPtcrGujTvS1Tmx3HyhgLvGLfo
kxmNtyHwm0TXdh74zVmKfoAQMUUBYnV2opDQPxnC+AK1Z/o2VVHnUo1M3o2glVw1jPfkWrdeeQel
Nm4uChV4VFx/RhWck9wVNtyx2lzcbMy6k5IP32YzMB4cOjkufmOpNyMb5xbZ/Pv+Em/tZHFuBIhZ
0BfXb7wxlCiVOCWyu2g1d8CzlXw6Kgpu4ycJSNwxH5SexJ5iUTik4zOFXO1TMSyRtfMmiyO6+tYo
kVKABjAhUAWrzWzWxhRlU08LhFKOm1GI/gwuV94JkzdHAS6F8BCPMgoF12tts8J2ZiOaPMe19hu4
5ktdTPq/99f0FmxLyITwhijnCWHOdRqvIQBYw6pC2C1GLRKNg2T5WY1O+p2qDtXfGN7Icy9XUHFn
RPMush1ZXznDWepP80QLmZpyoyMB2/FBpChYGncGyjm4SlERaC7mVBZ+GtVGR0d2wBNhKlNYXvcn
cYt+E5MA30WFB+AwAcz1UmVE3E6cK0zC1GvHk8ZoeUqmqLVPZZcn07FpljHwM1Ptvragiy1fkofk
UQE7+iPs+uDJLDM794kKymknpto4oNT1SDL+iubdxFQjIl1ZYYjOjxSOx6nutGM0j8FvNSvlj1Ox
dDvX3tam0cnZZQR7CDLWRUs2jSUNMUdEBT0JBD/QEYTBavjD/RX/CzZZHwGKo3T4EQqhDry6eGyJ
BA1VjPACnzKz3VHVoh9RYOov7aLWqSvlCLZ4+I2GP9TeUqZnCcL/We+LZvCWGpHEd9pcptZBzUUO
hDHu9C2yTPTyNbWwQx+xP53ugJGhXmNLw/y10XLrZzMknXxSJm4AH3J9naNkkOefSzuYYzDOw2x3
5zGPC+dQ9rCoXQPLXttdZJyQj+NE1fM8d/a8uLNelo+YxDihCwA7/RwEdSddlARr5K7N1W+QRvsK
uVJUDE4A7MfvFn9d+j/QdtzkrdaE1qGtCJ4Oaq/W4eedld24W4iMqc4CfaHcuVpYS13Scplp2HXy
rF3k2jHfjW375t4/B4aPh4Y/9xg+omLbvoqHByeGN2XTy6qSUn5sqrF+NIu4vWRLmr/DLfLFKQPl
6/2ZbcRYWO3iHPCXQMXUrsfsUItS85KjgDd9BepEzx/QxYv8IFz2vLy3Th1sN4vCPdiQm+QeH50k
qxf0Uea6hFlpD89ylM6fY31x3gehU+ypp22MB9jzb4pBww7iwvXU5sAOsVzIUdEPNBDUijZXoSsV
9kjlqnEw/8MeU05e7q/n1qDIVQrgi6hi/HWcfPUNFfR867nHZQzFP+WwjOpPK1ogXs5VdMoBvO7c
LBufD71Giq5UAomntNXTX1txi78jOr59U45E4qG4zYnqDd0rYy053J/cxj2mAzcU3w6UCHHc9YqG
ulaFci3cEcoaJS0ZZTWsdbSdJ1ZsudUtRssaaAiiNsAM1mmopmNnXZnopjfygtLD1I658Y9Vof3j
gEqPDllmdo+z0yzloWrK0PTvT3JjSfFlpjdPQYgpruOZORmMVlKRZalHvfZVq01OPYgVd1zC/O1D
OYT/9GHQ3wOEsFpPdJ2SSEuAYDv1UB4tUtznLCV+8sZijneusL/CGatlBeMD9QtgqdANUq8/HubE
pqQuSMdZeewUhyFQMAo2F9kYXAPeIloepJq/mt6Kv8dwlXNXV4YppQWV6X/SNKmfuXurxdcaPGcP
VarCQpnCyMbUNW5K2BkxZWSMzlHsd2BgqLz3XftTGVT5t2aHtJWTMhk/21ayvBlRJJSxCC8Ad1P3
sdZW3vrUU0aYgExByGh8k6PmB3ZZne9vi429z54X+5GeIPUK8eevDrbO82RMIYm6oS/ZuRrtxXM0
dNnePgpNTaoRRLG846vreA4VZBC0IbtgmdM9xdiZem3ZTW8/xzTd/v8oq8S6rxlmVNvsEguRAG0y
o6Nqwhi9P5eNg8Q1gXIvkSwqpGucKtZvmBDjYXipclkC6UVRCbXq8qgjCPTmK0OAfInJkQlmI6x9
JFFen9p2SdKLEoRx45FyQNgEY/xpUMw89LXRsI6FKp81K412MvnbWQoNUo4vzoD0+9ey5Q4hoylP
qMguhV6g2RHLrqYP8yWS+nknw7m9GMVQsG6FngYjrrZgVNd5QWqeXbQIb9gTigltf2ysyQ69rMBX
/ZdqDVhN67kWXLppNsedx2ZzfNpulAip19GAuz4CcZOOAJpY5a4yikd9GcN3Abw3126N6Ay6NHmX
1458xMN0j6uyucigL2mxiSO4Dmw71eqwWRYjL7KyeBXKQT/xnTVC11arvX0rpnF9UZJG8wKRTxOt
3CAUi7HK+jbrOR1k2y5uwNETUK7+dP90iLt9PQoSd5hZAAQjVlgtZkK3HYkeSAxyjHWSN0aTkfvY
07elOwQ1l2sddcGzSXVmr7O0UXcFwiR2LCqZ7Nz1A9sgxNu3GgByhJ/nl6BspucsQ1j6kIdK8Svq
jOFj1xaWDxetf0w1KUy9tADZAV9zhDx8fx22Pq1IV9CWQmaQju71pgqxHkuwQ4cJBAurjnLrITIi
1ZfTOPpyf6StFafuRFABWBho0GrFseNSu96M8gsq1tnDUDnyxxmSrutkVfulcfriaOEZtAME2CiP
IEsKbRbqOpXFGyhSOyDbOORA2ouhrI6zGUp+qRjTh9E2FL+31N9z3TuntOl6L8va4kBhZK9jvLWh
oTZQ5KO4AlJ6dd3H0gjNY4H71FBFP/W1jQAEBliH+8u7OVMGgItNo4cIcVUakWDSKnKAdPfkNNlH
DesZx5VVRG3cDBFY5TjNIzrUXRgdbDPOS7eozPFlUYNiz8XrNgbnafvLgRLIC/Lt6y0VqGOn9xhE
XxrM3xa30qzxZ5U6WuXW4xQeCiXdO8xbK0xNk3IHyAfwsatUg0q1UhttgnR8KS3vdGh0l8kum71m
gfhr1nfG62FWIVzTFzrkEtAdupZp7xNy/EuaGtqPaTLsR6cZm982z/rj2AJKgLgXmLWLavyQeo06
NMbOwd2cMzgsipzErjcbe6KyGqIVzedG57i4AIALEjeIw97x72+szc9Jc5YYAij3jbmR0LgkU+DZ
C3RwHYb2Wzfin2rvqF7htHvQ441LAjyJLWJJ4bzmiD9/Feb1nTyFFuTqS4qYcPIllQZsaqtuqeyn
1LSCk4HHwYMs99P5zZMUCtL238sCFVqxCK/G7fRZp79txJcMCR2egIWcwQsSSmaxmraPatEPO9Wi
rfPKQ85YRBN04NYJAXk6FOaGMjUiUBTm3RHBrvoJlrrUQmOm7b3I6qAdQwRenWOVh7J1aTtepmM+
hp3+5f78N6qFOCsTvQGZIpC6aVW3tY50ACHNpR4K6+MEd/yXBI/xB0bFKKaQpsTGCW3A+Jn6XFWf
nc6KD6TEvW9ObfylXeARJLCgdqK7jb2HyAncXVJ5ATwUh+DVZxmoPKWsS3yxcTx7xqq69Cu1QWUl
KMOnyIIXvrMM4givjjgDCkAciu+4Qa4H5A6n5TMwoNYXbhYFlT/Es/7U0Ec/NZaJsg0YZ6+ZVYgh
mtR4fZE+plKofCMS3QPrbh0GQk48hygwoI+4+jGxk/S6TlnqUkbpYMBQh61+NFpn/qdubGhmvd4+
OJUS9jtXy0agCW9C0/CksDQhInK96uE4jUGa040LwyD39aXIfEDk8NwMMx6ehs75oCVWsfNSi8ms
V55qEeZDghKGZt31oCCgKtsaHFqAcmAdTEhZ75yl3PN53Qh3iN7JvwVuTdRqr0eJHDV3yO3iS2JI
AowRNihOzIE/57a2s4pbQ0ESpPQueNbcLddDFQB1SmtBgM9ZRrxNa2TZkLvrHPBb+aDnx/s7d+uk
MCNyL24Uel+r17+WMN1uIym55DI+CHDm0H4HGHF2lvjnAl7M/w/D/e03qfSGbwxsQ3RV0FSA4KO2
oKtp39t+MWrtA1ltekgCoz3dH29rMflwcOVp6SHLsDoKRd7ZvSox3jC2kCnGYDl0SuH4INjVnUBq
cyhqpHCXdOEpudqIGQolaL0ryUXKiaOqpVAPkC6VfzskpXdW8XbP05SAbknBi/sNOP71Fmnb0HGS
SjC/nJSQmGT5gOrELuRY/DXXR4thEOYi8OZYky1fD4MzoMnGhz4XNE7mAfJNT2Rg+qFyQvsUZZr9
oXaG+mQtcYI1wKT7po6s1v0PKILc298AjJvAH+jzmsAK6H/q5Zkg2DB6Ngy3+HkapPkp4Xt7Y+VM
hst9XrqxFIaHaU6sndN4e6eJNaA5Cw9HqGivllruQrOLVEjdk9oi0GGazWNqt80hpG/p9SCa3KFa
5o+dlcY7J3PzI+NIRdlPAxu8ro91Sts3iZ2z+kBxD0hXlqe20LU371pR1hcG1mxbImCxq1+9lOBk
i7hOIXVPkRQApVMg9zWK5Ydts2fDsrWUkBw4htw00BBWS8lEFcnpKoYKuvI8WlZ37IwJMX55cTBG
neQj6NDxaHSt8XYTVmYJf4UCIJC6m10EnWooJM0gPAzNegb5lQSflgU9E19qwK7v7JmtL0fFg54h
5i9Cu+J6TaewytBD4tIJZhtoyIia6Jfa7tph52xsLiixLuivv97Hq3GQ6MzRISxhS+p9MxyTskpf
7EFdhoceW75H2rWk/fy8LHQzXQt20prb+w5jEWiFAuVK7L32mTCsOMjLIk0uDdKZlzydJr+zjezc
LegJ3b8E/tLd1rcAgRxQBSHHgmPj9Ypa+pBVnQP7dFmWOv2k5t3U0T0Ml9BX1KaX/+U7SP0ZvSpl
uODBOLLqCfLXvgbyTnNVZSadjW29isBMGumPmUhePUxGa7fnDL7/125SK6iffTWc/7o2EDjPU3yW
5UELEGLVoz2a0a3vCWeOPjYNLiwaUFtcZfcqJpE1elLJJQKQ9b4Oq/poBc7oSYUcHSspj7wUlUIP
it70bBvjjI9onCM3EwHvU5o3azKLXyOafMjm0ddYJxVJF/ehgXz2BdBi9w5lH8mz8tzauWy2Doa4
RAG2inBjDS1Amz8qOhvkQ460+4NhNdK5iTt7r5CwtTNhiwjNUXQ4aJNe75ZlsIdSMWcaso1iokUW
m17b4YMMBdbaYVDehk9U+00wl7z7wPvXUqDclCPSkiOhxVJ1z0qnKg+ZTmlzYiOi9WTP/v2TsJH9
ifaCwT88yyzlKsro02lpIy0m4Vw0+acu6fNw6Kxi0B8zxSoUv6FoXruZg/uHi+RaaX2I+8J+L6cd
7qD3f8vWMtNrIxUFSwusdhWoUtsNJXt2QohAmeTbiBtfosSxjkmuWTvT3hzKElVAixHRXb3+ojpA
FIxXwQiXkLAGX8nkVnkeq9n2AmWgVXx/YlsflWSOkhsoGB6O1f6J8ojoApWMS9gJm1HwUY9hAlzB
iQP9F4jOPazw5kdlatSuRZKBWtz19NSq/EtRD9HjGVXEo8I5e9Q6Xa/OcwuGAWU9CgqBVYVf5iJK
6kMVNOE5nSptr2azsc6g0Qz2MWIGZLOre7ZFOHTUsM6hjLJMXq4sqeOCQkjOQzHWb38/qNSLWjq1
PlTaVztZzXo+dRhEF7DS6tl0kubgWFjVpgqUlvsfdOPeoSdMEgApA3rGmqcXIvuHaC/TKstFPuV5
Wx0DOdgjt2zAv6ATKXSzOJYQudYy7do8IXMLG+Nihm2vuzPiDL8UxFC+g42y32kKGtou1BC1eOzL
AX0BNMXU6Ye5cGoOWaRVL2VjmunLWCVjChEpV4fsmKhjdU5APw4ujH2rcdPYTgX6x7YO+lxlbxYA
JQZUBZcYMATJ51pfRS8LrruSrqxkaqln1DCisjxMz6mZGTuHeuOYMRQrJdT5wdSuNkA+xBjRjCgZ
lfnM3Ymwie1RDK2+QUqfjpoezMrOwd7a3iKzpmFB+ZN04vqcRd2iLnNOsAv1fn7uW90+1VLYQbPo
nZ3ofSM2g2YAiFTEnGAvVs97NZfLgE0ufSKEKj9IhZM8IJFjlieRpT5jQUtVbknqY4XA3x4+eGu7
09fE9ANIkrBfvZ7mFCbgPHLGjpdROsxgOg+dgTji/UO1tZgIeQE0J8pFEGH1+UptUIJO9NscvAdN
FwyUcVFHKfmfuejJ6f5YW1uFjUkn//9Zmq3uf0VKkkRthYppbiaHGPW3x0kKP1XqUPqITe6RIreG
08l3hf6fULMQf/4qKRrjboQISl+gADvnt7wz/4R9pbqIF6Yn/Of2WlxbS0meTfSF5glF7NVLSqOH
d0ihqRhG1qclaPsH/suLo5b9+f46bu0MUeyhNEgqS2Z7PTFyslkmTiDMC4bgUamG+pCE+V7DeXM6
ZIo0VYSQkLUaBYx23+s2NaVuDvESpRD6rqwc3V0kvXm5PyGxyVaJgegVgVXgsQC2u3o506EESFVl
6cUWMr0StyI9ssh+X0hLfmrbNn3I6kB+c8nRppnO20Xpn1tyfbYLwH51jUMquFBCZCMk55Cb6vf9
mW3tQWDRPJG0DMD9rA8xhK9GxYD6ogEAxvO8cbGKmI/hPKCCoBQ767gz2roJqNdouql2T52sjI2n
Kst/JHWafug4eF7Vznu6xFs7hHoKbWwYz2yRVYTlqDPkDKyeLjM2GW4PJMGTIjisYdkp/+GVoSat
ADBCSOXmzndscHzJxGZEL9M54maTndUW0ywEV+VDE0175gBbR8yg5k46RbpK6eb6iGnq4liFTZXD
SZXsaDuQfgIp3bNZ3FpAytG8U4IUj6r99SiV3pa505fpxbQH52DA5T3MlAWRrVSbw/2NuDUUXQ3q
jfwb4erVPW9Tn81Gk8swTNT4WOLJovmIF0+HEcBkvjPY1j7EgIhtATQSju7qoi/DxWpC2P0XCa0d
GtDR6MVWU1zkhdadVbZ7CJWt+4MKDRAGVKcIQ8TkX930oFKgrxQ8YrOTFy8Iz7ZuOJboq1et/CIX
y3JQY2kP4boxKGGiQNPScBeds+tB2Yc5ThXUhyiutEhdRbiXZJ2JkZvZhZ4p5ebs9U379f533ByV
PhSyDf/H2Xn1Sm20cfwTWXIvt/a2s3A4dAg3FiTB497G9dO/P/PesF5rLZKLKAIps+NpT/kX9gvl
qdWojl7mtTNj9lH0ziEmcz5n9GNOWSOcV06nFad5LrWdB2dj8wD+gQ1B5YZ/1k9B1Xtzj0Ylg05t
+qYrZvE+0eL0kOujuQMm2xyKzigxNiBQBrudn+4I0+vDKLmODirGp9DO6pco5RA9lUgN79lLbWxU
7hOkw6CeLVoYqyd71KMa+4aQPDzNnG+1qMMzuu7t2YoHpfXpt+75uW0tH5k2qdkvwvdaF5OPiMJ1
jxEm3DoliGPsh3T85y+G0PtTAZI+MNVur5KyzGL1vBKPUkHhdECKWi+fXrtdjwxVfK0LrXrraOMb
0lcb/RanDjBdj89TVIznMWz/Q0TEmKjEEr4SZK77NlrRdCnAFIqLStQmgdRM+vn5ABWqt+095d+t
tUSHCv96yFhERau1BCYQCpsy0bVzkLc/TV1kvq+MCnlFp4SW9VaAbHZ3nqWNZ4LGNOBHGzVcoKmr
ZyKUdU7rz4VSt/Q1bK/Int1oF4C3NQrkhKU6DCKaTsLtmUjsGmqVpO5d48RxSKel3Fj1xc6lvYFM
g8ZGCQijWx1W7N0wUTZUlgPOrzfa0vOlPZo/vLpCuIxTmAQp0heFj70LQhRaF5uHKDLxeJox6DrA
ZpU7hYXtn2MtoYVNaEFV7nbWXLxlDsCR6MIA9RH1JQpSRZ+/1ubC/lLhd/q10GTnJ5qSX5B7EYcu
reVzNJbRzu23VeSFoUEaTcGTStI6PBUe2s1Joy02TlitBsTa+UWGvR3MQ2mUfKjMu0bpNH/qmyG6
TKU1vQyVUJ9FM8Wub83yzwmzS0UL6bul4Utkudp2nhDYzpbUeZEw/TvrvYG8DX8z3Hr185Aotf/4
zflV8lhfIEuvh1IS9yQg0NulaHnnyyhjA6rlnIzHOXJo+Nh4e+fHuS7rwu/jTAxX/B9KDarjYL9P
LClgDVvU8oPRqbQvmhbVR7g9w08UpLP6oLZ6LwOJxOZzWoVRBjVUr2O/QeXGOffzGL2LtVGax1SX
1auwxKPFL2USJbBH2vKr2ZTadCZySzOf/pr8TlG6FidK6s3n0ZhjE1cFjEEPU+bF7qWw7Ck+5FpU
vm3yHG7eJHCi/EIRjlAS+vl8nCW+xZexxuDzi67L6WNO/2qvCXp3jBeeD9cEzUDw3846BGMOkGBs
mpAi171nDrr5LKtkj+izOQrQUqCtMBgJK2/XylKq3hnxIgCEXNkHj9Do4Kjd3mV790wvc/ltlOUy
/i3iKqKsRl+Nw6nTHf+oqd1w0qMpfI2rR7FT9ru71xmKxibzwQsdvcbVULox9Y2KBPfVTPPiaGAQ
jiyxCBHaUTU/ZuSd3X73Wq7GW0VYWEGKql0EztNhyL/Hooo+6XbjniuU857MpKBNLjWrwJ8CTZ5P
j0/a/aW3DA6uD+0ZimlgcG6/a1knhFgKGQGOhZHAvCTKnhKZul/wMkgRBiTJSvwWM6yDOhEl+dLL
jNdWVM7PODnne8ZFW6tM/rOI4NBUQlX/9tck5oy4peJxz0xL4QSwe/xMG6Wp4LgO3cfHc99aZ9BX
SJsuagMEY7eDIdA/Gh52KtdJq74VYFhOIgmHwwBZ/QAs4489tPjS/4dWLSg8d52joAlb46gIpUSL
ESwRptkGiYMwk4hs608VLpahgFgsaC46dGvovk5YOQijx/6gMSoPi8NQvBuUcr6oosNmZ3AifIqa
2A7HA0DmdGdPbXxXELnU55dkDIjwKnrAB2VadJhSsO6zjT1Q/a861dHR0qvuXQIrcOf4bOwZknTa
2UtPdLmDbpdRG2iXZVhmXvuml289qzN/1tFQ/1X1SrdXIt0cC5IzF6pHcrKOWNDySUUHpfUqHWt8
XYS29QQ+wnrqrGnv8t4aiiIwCrwWqsY0fG+nVYSLFYPGhSdkL97MyjCf7CjvP/La6ufHB2HjBkc5
kb3CgaO2slYUSHk/1TKE1JKNVvJ2xMzygtHMf1gnOsXOwrJwqFPfrRP5gF276uIaWYu/JsClgcQo
6LmHnbAzoV80gpv4ATAlOj1giOHPcNZWR1uJ6zwJZ+4RiFuOguFm5TTHEgqGdxqx9kHrpcmTLsAk
HX8nvXDsHyFg68xPGkP9JucOCRxRltSvLEtLP7Y5xchAyMHOjrnSt57fZBH/La3JshcV4RyWXe4m
R6O1pyU2bRMn8ISnxAAJBBs+KnPj31o0Q3JSLeq0Pt1rHIMer+I9phbVX8DZzlIg0w0OxO2OcSfL
aOKBYpwJouMrvg6Z5Q8x0Adf2EZ8pL2O13XSgDiS0lMGPybp/xy2bfmmLqZB91t2gR60fSb2QoSN
vbx4pxHK0eiiHL9aDgyuOtxmwSamJqVjXNKno1fM7otoh7ePP8LGW0o5l/QPGRsqJOuOr+KmYdvU
YFitVo8DoMfq2R3t9CxzqwycNEflrItGlIbM8Ph45I1bj9rHUpWkJ0nbcHXrdY5swlwHVWP2SX5M
+B4+pdDhnMhI+nmh7gG6Nw4tDHWOK8y+pfq/CpFx1puEUiIp09lmdCzLcP6KUa334fGstlYOY0Re
EVCDXOmrWeW6EDOWbmglge14Smi8vVeGpjsbKko5fz4UQGgQGGhDYTCzCoMUhLHRCCWdHhq7PNQx
WFl8lzM/HfpoZ622dskil0nejhcKsfHtSVGmbphUfanCmIkynG1p4CnWde2X2lTlMa0ncpt8TPJ3
vdVUe/3erU8KIBhmHahnOgKri70eNGeOElL4TGCYZtrm+Fcejm+60Knf/4cviqY6AvxLhLNGmSCG
j5WlBcvAUaLkmOiRGdDVMINJK/dO+Nbu59GHC0RpGUje6ovK4ZeFzYSY2DTlge3W+fcszNTA8qLp
tVOjSvN4ar9e2vUNv6jtIE7sAPBaOzwVcrbxvPPSKyga66sxFfqXGvTcOxW3vy9WlYuPY1anoLec
RvR+pIf6zxK7xg8uZtVqoHaOMgXEY1l1cPq6eELQAgEytxXZFbpDLpEhc/rvcMPRepNePeIfPlo1
+iR6acGFLEwZPJ7QcgXezWcJedGdAJdnrI4z3efeRL8vuRad22Ndo+T/VHoV/yidBL0OczZdVI8b
fTzMRCefjMFt551Hc+tCWdp70ASR0aYRfHsoWssdnQZBTcByVvnFsHFjKdNo3Cm3Lv+X9TwXegVg
54WavnbTxHhb9tbiHa00U+HrSdyexzj/5HkjLA99bALPi/WdesrWiWMowHnQqQBdrS6xmRJeG5rg
nntH+YGNt/ZcpYm4wGnvdlp8W8eAywvm0mIyc/cN5wjhXQJCCjezqnxzFVP7bgBRj/ykmMvXAzTL
nalt3WS4yrBev7Rm1vez8PqCdxCEoyOa6oUjMQVerMhDpbimr1aD/Gy0yoSIAnv38Ya9X0iiDbo7
8Bx5hmDCrbYLJTucO7mupTdksOwqakKGOx7dOmyCsUNRk+Kh+OPdw6DUDJHphqQCJOd20KQnTY4X
iopXw3Yb7NQMshnugSIy68VS2+jgqZGxV86+r8ctkRUJBpxK2O13hRRA27pOWkhGYyXOZ8z9IDFa
bYazqaX1xb9KmalI3ahp8nEm0Pju4MjaBCE2NXEg9ZxIjz50vgf/uj+v/CiAl0AvyfZ4ym6/hVaO
pZJ1xNNq3smL0SfmyW6iPQj0/Y6mqoH2MNR+E+e+NSXKKRIcwkrCGqTFrKtlzFRBuzx6O6QGljGd
6aE59Xhj3W9pRlwaTUtNYvFkvp1Xp+WxC5KHYFEggZlnqJN7ajYCu60AYanGdOqi0nxluqI8Ph75
/p5YRkaGl571Ig+5uoNxvM07+HhkDYOJG2mPqVdT81rQN98zTd+aJM1RyJTU8mlVrK6k2miTvM+X
uCoS+ZPAfzYOitBTzIObKcXoT+jZfK7DtnqVzAZSPY8nurWo1CBYU/YNGf6ytX4rpkVJZCdmhTBf
bUxtMGVx+s6JHOHPlHjPpp6KnafFuX/dED6BisGDDYaEwsDtgBhhIqBW9uLaIkn9HOtyKAMI0oUE
otDk8QF/37xhcTF2DebSrSo/ww7ju5N6rXtUwC1n37GSmL5mo/BeueghVF9AySqZL4Z4eNMbs3S/
9LTQ5LEaKKJdbHSrv8LshJtQd7hMomOSW6CG7XQMz3Ie4nRRoNe8gzBbLUETzGuNY95jYw2zNSxa
n9JFZ/iz7OvnwUbzym/m0EYIS9fCVznwERGU7mx/wfMEGLIq6mKx7S3N57DqhBpgfd1XfhTL8n3m
xIl9GEbFKI9eWefxsZnxafWdrKGGFvEO9f5oZv1iwmnMOk6s8PyYfVxi/ovR2+z3HdqvgTXZ/Q8L
Y239MFijg49G02ec+NidnKBoZ6UMdEsuXMVWQdl/Vls6X/HYp7ZfzVavH7I2tN2T3sUCaB7Y1PHa
4w9bXRFkHLtTJ+emvhA3GZ9yJGi75xxeXHWox159q+IjE/tdaPc0X+Sg7Qkobh07yACLtC5R/10H
Fvyex0uBENaURMaBMk90VAjHzvUg5c6jtTkUiS7tUCyAaN/f7kOIBohr2hkQXW/OT73CNR1hwfuq
LdWPf37EKCGT7GqLEvNa8MGaJwfRdJid2L9a6Hw2dvKeoB9d1dGVP6wajZTHA249B+BHeaYIP+6D
fenM/VDWdXydcgfNbiWk03wMFc7Uzv28dXnw+CIrBeSTo7y6PFS7s2krmPF1VpMmGDD9OHQaAlG0
cnqC6WlPvm9rzeBoLh+RJgPtuds1G+GBixENgauhztV5GJv6UKZ9+x7uyl5euDkUnRKyGAcVWndV
QYl4cXqVLs3VVrv+VUQ37apVRnucJtv8DzvxVx2Mxg/fcd3ILSZcdrNk5CsWhXlUkJL260g0R2FC
vnm8M7ZmBQKHXtevOMFZPajStkdDVOmyM0bbRalpTC61roch+Q48o8eDbTxsmkmQREeBgAmI7u1q
xaaGfZ5q83obLkLys+d2Ps67na9I7IVxxzYCOXXZG/LqPW7MxiMDuG7pmwI8YLqrN7XKAKqEKoFD
PprxD9oq9TE1tdr1G2ucoTqOBpIF0sYu0yePtT9FwHf38uBfUPfb/IbchoMPQocXljLk7fwdteFe
5n254hSKioyBUs8bxRuiwq9Enb124FPk75FW0xDp7CGdBRMlRx4P0RgvurTSlxr9LKTFZVd+yxUp
djoDG3sBpzwCaGpxOK6tr6VRAx1uxyAz+Bnz0xjW1pMlmvRoy3A+Pd4JG62lhUmjglVj6yESstp3
HopqYG6IMoSe6L6cvPFSd9BJEoT/D6lVpxfbQSTFhI51TOc5oUzbhfwwsEaPf8nG1UgvhN4WMLRF
MXYV12m9pca5S5KUZFl3cUIrfuflZrg33+V2WC894mRLpUVHA3f9bRsady2Ws+k1cWV/6pQiPrje
ZPqVO1uv2t4tnoyh730KlM0JXs1nk6L0TqC1tbzEWQByOQM0flYXWBaiW+YM9M0Rho0OAMy5Vax0
Dmw93qvAbDwDGLGxiZZiPoWL1VM6VlFh6xUfNa1qrPRw2gkmVvxNQrTxjx05/cfHi7g1Hvv2V1JA
pGCtTneulbNU6pjyhBJH4pDbjsj8kGzvn75Q2/d5D2Ly8Yj3/Bpwpov2FaCHXxIhqynmLT4fOYaw
VzOsjd5XS8wcDoOqN/8QKVYveP0mn8q4sy4w0sZP8xwZT9nk7GE2l1HW24pdBSpleZKgPNzeKKNu
M9e5Yk2tVrkQhGX9K/pd3Vu7i9FYS83mM3k+NOrHs98YlsIvoDFeXV77df8pkpKaGDXMJ60Y7dAv
Z1doAaix4tRQkCiCvHUK1W8rt213IpmNkTGsothMqkBxdh2kVciR2+iweE+mJZ2TXhXFkzc441kx
4/JV0obGCZb8HjBv444AikT2t9DjQFgtf/9bSgSEAw/ggkFjDe1wJAiyo91TWXj8UTfOJ2iqBYuB
PPkCcLkdBVtvl84hQpqJ5lQHvF6iQ2Ni6jOo4c7m3ZgPN5HjgTQHRnnXconmWWCJh7VLBULCH41G
fytB4u6MsjEfbGu42tmfFAns1XwURMfxrZGogZOqncq8tD8NqbNw6+c9IOPGc4L70QIGZXEWs9fV
BUA8jRmNQLvWLpz5deGF8xSYMEy+2Pxp7tOVVV4SzavJAas5/JCbiW4GSGWHr6OOLHMnztm4HPg5
xBnQthAuoQ9zu5Ru3Yu+48q/lnYZHkq3jIOmAUXg03ALD6neaqdWVFOgx/CJ83jUsdEx7X//dD/x
I7gYKGwSjoONuP0RSOtagOQq5Ql58PkQ8Xv8kd8a1JaV72zdzQlDT6eHhw8SmfwqsqngtIg+wv4K
Rw6NqyCqE8OP8S4AcA2Q4SIsqctzKVQl8Z2wt8QJV7fminaMXu3cTZt7AUwrFxPPrEXyeDtvhvNS
aVkRvaJW4MtZVvaHRCjZmzyq+r8TxYgvdFnM91PWTLDanXw+pkprGj5I4miPT38fd4IA/e3HrMKL
SlN5AWc8gfVCLd4LnpPUH7TJeV0n1RBkk+Ye7cmFV+tGb6EvTDtncHNhSJ/hXwOBp6qzeqbqtjK6
fhLimpACQqglg/hlffljDGGtEXNX3psJVtkpQtn/vSMV78q3UPbgnPc3DowTeHnUvkmeYPav1sRk
M0Y2ivyp5chLDgROCeYsbrvj4z1/HwgszBaq7LzOdBHWPjKldDyhDFp0bc1R8SMnwVrPKrvTbNnC
j6gZvns83v0dx3jAFqjxLkpV670m4IjMpjdyx+WVcmjHajw3c9/B0zS8HVr41lC0Pmmf8RQB/Vw9
9YXbRwhWc6csckF+RP/qELlz+a0tVHOvqL05Ft+RBUPbEzre7XI5iVXkRZFGV5mI1rcyuJtWq47A
vKy9ztLmUPTEKf4trfl1KFEgpaaNwlae+kwV74STmZ9ye+jflHnufX28WFubEBoNoRLPBM/f6iy2
oVKD1k2ia232w9GsQuXkpNme+tF9hEKCtjxGFi7LdCGXCf8WLJSJMRD4KLg0eToDdOOHosnKbwC8
gOjS3vKtYZrEzovzqyp7GwhywgnqYSXxbyAOt6MaeWSV4TDhRIdDX3xyYprVz5OYtOittLTuC4qt
CP7nzkx3t69q+T1GwCQ591FYpIEo0ZsLeJWmGAyfl3xEqKJNMOmA0e7XclL/GSF0IJ8YjmUblE4T
p4HtyMw8N8QR86GfJyqVrbCjnzFmWPjX1H0IKMaIxyQomwx6vWwVRfqzY8UiQL3C/YnTQKgfuL/H
twjljKFP2SsbX+qw5Ayp7ljIYPD0Qg/Q/XecS+SqtYnxjbCLAJlsrKBMMnpUwDq7OfRyHL0jhYwU
e6QRLNGzqs/up0RLx/z11HoSAW9N1keculBWbVPNvGROkQPCcCqRXGYYHd/szNRCPyy6KERjqc/n
s5NBuzhqsuyql0rFquA1gf10iaKxwEDBBHhlKGWL78agdJ8bN0N6XRhN84+q5p44KmqVPuu1rHE+
GPJmQpImkd1R4j3qHEPcVGu/yaO69Fs6Ux9oG+UFaL9Yb3wAzkPsF4U2VWBRGoqBsWKW3yn6x8nO
u71x+IDcEB2AiAG8vZYgC2P2oy5KwBvmkL1iX1mYxkTgKmaqy7t7lC242qKQdZA2J+hcgDCrGCFs
mtKICsx+PDuKjzQSRn+O4/mQz+AqbJxQizyLD5oj9gbeOJFIuQGWc6CdUCtcnQ1EFDujcTDFwewy
/Zz0jfJl0IbEDUip5NOYpwQAsorsnTO58fSTqXCLLvYbSD0t1bDfLgIXKk9Xpyala1G2LxBOvUth
yJfBdOdXiWf+DSZLOTdjT+G97Oqd12ID8LVIzRL/gX7kFlqzXTxr1sxcdvEVUYDCA4HeV+dJUNby
O4mzfduYfXk12lBv/Vqf82+Aebq3neGROtqYbvgjBmPnWHTD5fElvLHlgNaw4aj84HK8Zgs46N/O
caMCTSptgcyIR7aYdONhpBu2s7u31p36GCLZJCAEp6ugI0YXTp+TRlzdPLavSTKjq+vl/6pGVPpJ
53lHAG97ne+t6dGwXdp2CPHcUTVFMuXZ4IYEBF6ln7hAtKewMZTXiaJ1pz//klgpLvYI5OJkprf7
K5VgvIjq2NaIq/sWvZ5D32j9aUyL6fx4qOWErI4u8h2cXZihZN3rfCZEdhXwh8nLmUyh4ZdYs7we
EJyQYAYTeY4xHFd3Ts/GkEs8RTINHZX6xuqxjkqcCTrbRQkmrcQxAa/4kX5TdPJE3VAgHJWdA7Ox
WRaJ4CWBWWDJ6wJdhlO0Y48eGWRcd0HT6/aLAnkkGMY2C1Dbkoi2VM2OpuhGRMJmoRAOegDm7Vob
ZRZDU7Y1vuJThYxgEFHjhNzuinCPk7r1NRHvpHm95KTgXm/3iha1pY0Dl/JktHPu0zAROBqWLqTb
ZjqXcbbn+LQ5MXblInO9NLlWRy9Mwzxx5IhxR9pU3/CW6wI3tfbWbOOwLQV1ABi0E0hzV3tEifs5
cVJXeUItG67R1BVBORcuPgmN9ecnYJkM4CfCOsAlqw+YgO+16ZWSTAsv9oXAjnYyCnlABFg/gowq
/sP2/3281QecxsnrUFxSnkw9Kp8HBZ5Jbnhfk6R2jyjD/7FECyd7USTkneIzIlFxuz+kIdoJg1Tv
aULL39e1rryKaDSDrlfk28d3ydaiLcLY6JCyHame3g41VTAqtMb0npAAWD4d9hxmNTIrLIePO0Nt
jEUxiFefOjTF2nXa2TZ2FaUO/nLsj+JijwMuCWOdDE9j4SRlgPq98TKkjZceM89K/mnMrsHdhXov
gOduSlyYJZM7X2RhLHRqkmf7Axr9s/zotKMpj2YSAWPU6SzVhxwZIOstVC797Bap9SUxZTkEFhiZ
VyIr7A9OOVtfUEEljLbtOTPeyBpL2hMvbvlPlRl5H4S9K59DcqHoh0sMOPlQMKqCPj0YqmDE/DE+
OMDJVX9QQtfzKxO0uu+Ba3B/tHMv1aMAI/st7ho5+Zk1qOaT2xTqEISx2n9FOnDozogZWJ+pyvFe
kCxkycEQgkxI0aLU7512ou0/OcnPHEEhmlKPF2NZ19UbQuuNjGjJX3nMlyvjt3Botu3EjqtaeRJ6
ar/KhhSlW21Uj+5Y2uQBJM0KII1/MxVBm8cjb+wC+i6wC+i08y7by9//NnKrEcuoNe5zTWiVpwFk
3iETLfWeyRrfPx5qq96ymI9olDkWV/C1C5OsMDosSgOnu9mxLxO5LUwxJZ0IddmBSjYpaDdOQ9AI
23wxC+N7p2V/rIK1MEPpLyL8BdKQOtjtfHMjxg+jAH2XywpfHxCrQdg480dDpvPOq3l/z4OSXl5p
7kRAWWt+X56bhRPBZ7wOaN5cCDSVS5bW3c/HX3VrFMBsSyOJWwNB/9sJWTPwmaogkh4rV3tdToP5
ZCop2ug7w2yNg14DoTi6FHSpVxuloMMC/IjUPeo1+b2nVpb7JfWk9Bwa3fDdtoSsAgWIQ+R7Td9+
AEdBzw7YiPxuk0rK1zJSp/Notr0J7IYM+zDOnv6jAkZjvQgXFoBvJtM8nkSkSmo4SokVXw3B+WOU
5fEXt8kHBLxoEF4mfUyyQxKF2pLuluM3QFG1QWrYwEmp6Kl6B8OeK5JuRavzIM/HVARaZFUYsheq
8V1Sc6fQl5UW7HZui58jem8uGgJ2ZFN6npI60PvRDak7lvGHWsy7hrK/dtnteV8E5pDyw1R9kbZZ
LZqEv5p2AMeAILrdO42m3/e0H2c7sIox6wOg2XBaqWnIF7J0+SkT0Xye4jk74nNpfxdmHf+dDI33
Q2ns+VU8q8XzwN3w6fGSb7TkCbtAMOKyt+BU1+pFICgXsQ7EFvs5QjeDwhdW053If/aKi/SJgs+C
r0N5fD0VUU8+n88f8zkdjhV+0Aerd9RT73R45cKBfnr80+5vLXpOaJlBu1pabWtxBtHN8egmRoRB
btufMzNvLlYoraCwtezw50NhVgGZTKcOQKB7e75cxaWZly2ehkqnHtSsS89JUYfHzEj3HLo2ZsXV
jwSRTTma0VZNCYVeU9qKUlxzN0ZtAhv4ow5E+d1o7Fp73uffC8UQXRICDeQ71iDkzsssI/RIxRA+
/6Z1hjjPiiUD5HObg+626lsP5P8hZ0/4cSH3VDWXb7ba/paGQRGNNnhX8B5uv6kGhsHtMirDjZGq
h7zx5AGKbh0gsx0+63AggBTWyc51vDVlSCvckdA7uZBXXzcanDxVTFw/RzVxjw0NmCdp45wdmN0Q
vi9CxIN9mEjhWVQlOX7dNYq+c4lunXtYOrSd0BBafMNXaWnTyGHCUjF8KjqZch15Wf5EHyj0fk69
V2p/owIfd35P5+NJcn/EF6UXvIozDWzl2BSmDnw4cT/rc2H9NIdyyA+gxvXYd9XcPD7e98tDuF4j
hCyoO/NmU8ZfldRzYdQSuwsCAwXYxsFSPPF+jCjpBOVUNvopmwrn8+Mht1ZoiXyXohDh0PqoebUJ
Ms1pwqcc9+A6qDB2B9aL+cbgV0hu2L6MY92BGjOPzaWyI6F+0mJEBXdWaeOl48ATG9OTgRm7TmeK
WCUbSxtmbnhTMOh29tYsZLXDeLgbBRIHdytbgRyehuhqK0RZi3eIBd6r15L5veXU6YvAxmGnzHN3
pfzCfVDXRy6WtbwDf8ShPUUTFyVp7XBsDffvqRXyhLLZHujjLoRdmG40dMFG6Tb4qGW+vwWSUVr2
TpPrS7cnGwdwWWUyPuVum72hgO1VVMDzApBtTUw9aUlsnB7vna3hF+g7lHQouZRtV8PPbtVmiEte
FTRyUcfHiySp2/KkNaO4pLVpL+X49EhB94/puUzcRiab84zCB0nb7chdFGkT0D0kidV0OiaO4h7o
nafnspF7OPu7A8JQZGsg7BGZXKp2t0PFo5OpcTvQKZxbeVVV2VxaF2pm3kbjR4LuglKmOZ0dMRiz
D/drD1F6dycwPiKGi3zOQkT+Zaz82xqHbTKMgIYoyfTpEfPR+TTLGQtV2ULYrf+4NE17Db1zEJgc
Q97F5df8NppDPyYSGtdBkXjRpVes/rXriClo1GY6gEeXRzGo0cc/3kcW7kmLmw2uKpSJbwdFzDGl
P5nw3CdN9maO5/aMo09xypQq+TepUHyewkIgrALY+vHId48iMtNUarDSA/mH0NzqfRKhVjfFgIq2
Xony2mgVDtOj6N4hr0iK20dNkLXpnonfxo5CKOzXR15KOOtAtIZHPnce0U3eRdXRmzP1kMay+FLr
RnYi4KzOY1T0QevgKtOPZffX4zlvXE9c9L/CODYW7+Lt1y6dPkEXAG+lwUlVZK6KmCJV5PpQxvfu
p437lmrwwvvhckIIbjVUlY8ToELAvBlCsZHvuFN/KLNifHk8o+1hKBOxYyniO6vQJmlnaNMC+Lo1
zEXu51OUfy9Eme68URsnkdlwpJGRpzq6tumg/BRNKN/QwRCe9Vy5tXeOW2OhonvWoRzmPUeAzWn9
Wifo8Ysg+u1CGcMgQ29JmwupVAtOM/tAorLH8N0ehSkRmVIEWwfAdaR2auqBWG9bq6eFP6kWjo+g
wP/8VaSu7EJqJLAHYruajQM9WhM6TS9jMGXk91qJulvptDirDwqWe3++JUifKJ8DXuN1XEVSotT0
JK+xw8mKXPGbCoEc0Qi5Uy7feADRVAAtjDHTUsxZjWLLrgNNU4C5jAzlDWfKOSS0u1/Pbtr6rTM6
B66VItC0sTs8nt/WIWbBoEQBAsQycnWyZsXDuTbFEUqbkUmfSjUL0Gvp3uFh/PW/jAQ4AdAQT62+
GomtYIzoQsXXyK76v0qrqJlZ3H4ciRF3Fm3rgHFbcLZ4admNy1b97fFJvN5wYzkzKbdE87jxrlLP
ssAu5s9SyC+P57U5GCUxiDUQs3nYbwfzyshVjKUbOnSRfPbAAfh5p7qnaqkCj3yLp8fjbZyzJWKh
m0MhzLDWgtXxbOrZYJBo0omYTqDep6cZa+s/3xd8PEJprimHAHd1ymKZDSNVTLqZgKhfxtYyDjbK
46+7dtgzaNrY/JQqqOhB119gVPrtB7RVIVPHRQnezDPPvCZqSv3WnrvmUrqKZ/komCTnhk362atn
e+fK39j/VCNoay7KyHDQVw93YZSacDS4UeOQNekhHHLtQ5gMSXVQhT6dHi/dPYJvoe7TtObqWuCc
a/FEJQOVYtd2cc1Y36M2GWAm1REFFvBp1Fv08BJr3kcCDdNXrMILakRdD26X7hzFjS3LqoJ/AlpO
43PdqeizGLpy0ufXTC+jp6IS9ACxoTtZuYdIW5/sBSobKwxyjQgJdjgsrXXoq6ulQtXLKa6DMarN
wXFj8VUdFb09OFo4Eb7E9ksLDekwUWP/5/E33zguJMHgMpCdALm/Zn3W7sBjHpr5tc1xFWKBQ+st
QaGsdu6cjQiQ6iQtgCXv5gFchfd6PktE4TAJzVDu8JMBHSpiY+dYtFCbUMFRg7Zp88t/mBzhEHVI
HlJCo9ujEyWVjdiFVoDVV9tXudnkT8jt1DtYy62pcTLprgL55EZYhdVYTJlVSs/4ig619Xfbz/ol
1Jz0L69adBn7qHKTQzeke3Z0WysHAoDYEng6w6+OJgowFUZ+okCDN+2OaePET6hADTuVpY0LAAAF
QfvCn6J4sfqEITK7eJ5m5VU1qlL1MQsx/mqStuyDuIxgkz5esI2TAHuEkwc+ZOmPL5/6t5eplkRo
vRIWVzfsdbgqvSEsOPR2/7X1NFEcHAP/pKBLlE5DxWMay71278Z0F+T2AgZYQInq6l7XW+zZqGuj
GR1Zna9G7nRyjMy8kMip58dz3brt2DHA8DFmo1651rYxQy1lh7qMNY94XM6dmao+zjfN91Z4SRYU
tVXNl54rSvhuksrFv1F3E8RyZaT5Cuby4c7n37j4oFZYPGdocCBJsSzPb59fwZXPpnSTEcPV1cGa
y/617LzOj9q5OvJG7V0+92AlLgITD3JwmYtc292Fb2URHud9du28UL5pE5tOqkcB9ZQ52USMICgU
g4jrPffUVnNiX43Mbj7YVZ2AEpSOnjxNVNZeYavn/bkFIz+NJH1RbkKBZb0TcgTACrv0sqtdusVR
wNV+Q1U7OWbtqPwp/46vYGHTQSULNcu76q2iu9lInJFdKyP+aYWm99ptuv5k6LL69HjPbW1vZGR+
OXlwE6/vjBET0DDWLVQlJ3QcJzWOyaooCOc6hPHHQ913RJkVcRiu4+jULTyE282UKL01CTTXrjIL
k2+QLeZ3csjm0B9SL33SBs88200NGNNM8vLvyi2t4yBB3uzs6fspkzZA8KPZwxPHu776GVqBdGRp
5MgaaAPtuZguxwEnncUyZ9Kb+fh42lvDUeGlyMHGpv+wegxoffWuKhbtleW6LNMp+zzZ9ne4ScYf
P24As7j2iUPpctw1LXt+QxFOeObpERUxSw3np7rM9ozj7x+3/8O/AEYt5jprvibosMHoXairU2a3
n9gn6qUUY/LN5jWMAlXY3RF2NEH94894fxPRJaLuDYoSVwxsYW5XLeWtTuqFCR2rdv1mBk3xMrRl
+8aezDo690as6afHI94/p4xIc2qpdcLP/6VW8dvd55QNiZkFg32IIwh9g8z/x9l59UitpGH4F1ly
Drd2h+keBgYYwuHGAs7BsZzK+dfvY65oj9UWK632HC0rqqtc4QtvOCiVo+1c+lvLCWMAU+elNE5N
+XZeRsllJzEFuMo6jx6astSOk+jct0nnGidKo+1HT0R72rUbRxE8Pxvld8LHkq6OYpyQoGgzWWyS
okmRhRy92evigCLM9LFpZPprQKvnonVNDnRRjfwK//g9HMhr/UXe0wVHSHGVOAJJldu5LwxpwPl8
0zRL8ibIsI5/U4tBgJEwaokIfBZZURA5VaafUk7PiypKEf1oonLBi+ryS29X3Tu1bUVzaG3a52fX
kdGSlaP75c8xvUwftLaB7PJIje3ktp51LNK6kmfam9Wxkq6ZP0QxdNiTNs54QnhaUjpBmVSp6Udw
x5Wdr721p7jYF1TIIpG9dimtXHNgG6CQTclbnMPYCx+J0/YqPq/rnPTbwC3wXrOC5E2364pxxqR5
MRKPlYKIHb1003tQiB1eIj21vZPe9qoaNHqcf8DRLOkCPfWa578/PAgGL8K5C8d5Xc728gJ9NB2N
BBH20cUwFA1KrJx33smtSwG4K03x5b9po60myiJ3ba5TRXajOUC4oHvOGhqObIIfaY6LyP1JbV3l
1EfYrZS3FmDN7XDFOC1y+EAEVI37XGkMmG1WTPcS5M3Odbd1LSyadZwL3uZXlpnYs0EeAbCGvBHi
c51n4dlnhWSbiWPHABNkGz3MxdR9vj/D1xpWHEmP/Yl9JgEYBa7bKXaTUg0qALxrZNVjGLg4mATj
GKpvIpzEfllCNqijm5N2tlCW93zSYiQy6xmVzrpUFPowReT+vP+bts7MktAslXMSjnWTQnS85M20
qAINifEji9ziGcqFs7PgG98WYAARCi1Qg67T8ud/3PaKq8wybhIg4lYbIhfYjE+I7U1PNgj1w19P
SEP2gtAOBYzF/OJ2qLQcCPAUpB3H0nvRutx+QmCy2clBt+aDYxV5IFglGgGroxEZOWCVFlZ67/aA
Uw2dBoA+149WP6g7D+XGKdRMloxmDqEqycLtfHRw2VO92GmYg6odNIST3g2tHj8586x/L9Sx3/lU
2+ORXS9fivr86lP1TqGDqeNhVnI1/ZQk9tcCHeKHnlLlu8FFUu7vPxfinxSzyekgj6w+l1J5Pbpb
cX51GrVDjF8boQvMe8qOW98Lx/qluLTABdcYlTqaNVni7IwmQ54+ashHH0pF1wLcZqudDP51To08
AHOhKMo/qa7dfq+yKYeqCmnGx401/aT3bwQdb93D2OVdgCRg+sYxwviZnuCws/M3JomxPLse1CfY
yHW/yAJCi8k6wodqYfeGPwIYyPzUq7K3ZlR4e+dsY5/Q5aPIsxQOiS9W17XdIKucj+SSiTolp3ic
yzboTCwiikwqjb8gTHbaEhtXFTS/JWWjv0eGuPz5H5dIZhhzMSaVuM6I7gZ2XxjnUiAqc39Dbq0i
9wfyFssawl2/HcVW4PFgzS2ujTQpaENmvSaZsANkGLqdo7Y1FEK7hIrQS2gkrpbQivXOU9RUXCOt
mL/36hSFIFVq+yvIneLf+9PaePIQ9lq6KiSHFOdWMWlPYAYrT8WxUx/yJ20cEEsPhdQ/JoB+Ch/c
c3mpwjI//z/DEufjSgoDbp1YdHxFq0Jr6NpANYQTxcVS+chnWKT4pmIFDeTi66QO3l/znxasLLkF
mRr1aVDJt59xAobf/3YoHcbOPiSpFr0UBoBSMar6h/tz3PqMC+KZE7dYHK8Lkkpm6WMmHB6DtrAO
PWSuzHcqE53ywcDd5P5gW9cLJVYeNmCfi6HU7byGVgMjj5TMVR0s+4vMR033U0M6FztvrEs6V8aD
VnXOU1qk5h7mbGuiHjV6Bl+KNWv1ARNbrslEJvBquZXul7U5H9U6qU9J4kY7Z33rdvljqHULMu+G
PKpGjSYxmkGnInXlaeD9+DUbieebOIH8fWeVSijYNMqQ7iK+uwrNDEXWVYKw6bXTBti1ffgml8le
gsLfxue5gcJhkLcQiJdixXJZrz5f63YJXQUQPmEVW+aLsG245b5j9gpm352unvI5kY4fhjq4YuT/
rC7oO0+7RnWYp75lFIUIHK1TpjM6/nYFY8pS38teGl8cKSIHhSfIdr4eidE6qGYu7edpzppfaL6j
w+y6jfeC1l5RPHh2JrOz4dZgT1BvKKWvDDRDc01DuNYTWagGcTEOv2y1AL08lq76VbMLTz9EeDC9
73tgjllvz/I4ULmrDrY+aiXaUVH/Rhk92Z5qLzW+uoUy9gcTeHINRtqYxSEHq+odpFX3nV+qtaJc
lXCe3466UaGSMnQY6Q0Kfn6Bh3f2T0uSXH0IserlzgjtTDvrVSM1CkkzVdzeaItgSsosD9pQcdDr
tFo68DN+SKNNulLIt7iZ5sKvczeviC/K8YeIhRMfQgo9oFGKaPw8RmP2iVvKmd9Jz6ENBVu4za1/
QfaPE2xqLf5HpnUyXERlemfRY0h5UfRBIo84o1oZADp1kfhT88w+qiIyM78wI93gXksMJSiNNHk7
Aw/ID2U6yf+4PUb7Uc/HRD9GitIob7IhLfpP6USgf5hdUxTPc1nLj1Va20+RpiIlO9vI7T1PdoWu
SA5G+6trZd7PwZ6nkzeCofO7xUPgQdHsxjkXai06yCp9/7bLCj17GuTQDz6m1rigkVsNpPbCyqLD
LPpeBpk3mBiSSENGPlD5OTl6iXDygzZ1ZhNUgz1qp4qSlHzI1F4TfpRXtXloWi95xK1Adj5G095X
yoGDG7RjYX2qPUsW/hI4u0+6MgxXq9KG3OftdLVA5aEZH/q4nGq/0FxhAjZNpND8lsJmjX4wEkqH
HExUfdGy2Aa1yWNR+wgytP/WZqgPfpgrdu33Bg3mQNaTUB8xgLM+d0oY4/dkpUWQd4UsjnZGS9qf
IMhEzz0JFUryrl0rn4ux0e0gwrP9qlRy/gg3L3OeC0jns0/UlvZsSm/qL2NSN5/6SVqtb1at8aWC
uqudTGzfyl9I8eoi0DXR79aNXt2v1L7xOqIhwoulkdvf3u26rdjlOA20mNI8HQ5LXv84NZ78MZuF
+58dm2wpUP6Z7oOjLn4olcuDFpZmEj5OZmUoB1uJjPbc9TWoSTUsQFxTEZl2MsbNX7nIH8CkBAC9
rqk1XgcPK+7EtViMdLh7tIuSqojR5HQy7j92r4bitkTJEAUwQnbGWwUtYzrKOR/q7AocpXw/xuN0
0XTsgUq9yU7/z1DL+tN+INFahX3YtBeRB2/9Gg5dcRBFhOirXVknXQmNnbrKRhzL8iG5QJFeW1DR
t585iedSdpDXrlo91P92Qpl+ah2Npr+fEIJ7KCORhwBlXa1dhER3DG+OlMfoOWnNPKZe4Lqp9T1u
rX5PiW7rXSNLJToHFGdQbb2dk9lWxuQh+nHNoqF54yXGcIbaa49n2xiJNHEDGS8mOunHUtV2zcK2
tgkpJHUgEhIdGsDt4AVyIwJURYp4SuWdRGs2qq8z7qVQ2vavlTzZkxSU2YwLeQmX4NVgdqK28Uz5
T9dSD6c6bhW3Hc9SifZaKRsh+1IrWepEv8VhVvukykZIlQ1KjFYnjGcc/8IXr/bcn4J61cdaav82
YzXthJevlhLaHuUT4ORwsyhxrqoNMnMHp8au9ArtPQnkYrVXJUp6nBTrx/39+aqMymXHXgFiwxmn
nbtK/MtcV9tpdAUEWMyA0BPxxHtuLxvMoZe2X1HU8s5dJkue4mn8nOf9ZBzu/4JXe5ZfABbDpR0M
keLVCRmxrTaT2OMXhE0RFLrB0yXnwTjklfcd9oBxdN0xD8Kw2NNRexXdLhc9RWRKEUCnWfHbPVRq
STxENVfopIbjUTEKccyrqj9bGapqemJNe0Wd3wWpm7hzGZFuPh2534qRy3f/I3c2dHcCnuvQidRn
xML0Abt6yK6DFR1Mo214IMPaLfHoMKjT53VR48Expc03PUvL9yqmAi+6lZjTYZ7Q5Hnou2Ig0U8s
GT8YXu18ElLasH2HKvsGSiD/J9dDMEsT2qbxsddLbT4OtTH/LEals4KqDwE16EmP2RMPbaN/5iR1
rQ/gdezfNzFFu6Mjsa6my1aUwif+samvgc77p46iRUlPSxyMhRKR4gI1Vn2LuZPRRG/pwGYfmylE
KlGb3OHL/e3y6tpmCZ2lW8WxoHS8BkuEqlKHWilpGwP+CkxCkQcXY76dTbk5ymKijRrDIjqxOoCq
k/ZzrObiquatzu2ZKE+NqPcUgl+DIZgMrRno2hTeEGJY7cAkTXM7B0t6nZ0wOed5OBwJfNTDmKQd
318LAwj35rs4aZPHUrfmb3HjwOGmb70z31eX3PJDKEoQAsLCewWIsocQaIQBKiPJzOkY5hpPiCLp
TavGeEBzgD1ZgOK9/ym3Tj5VOhgW/Afi5OpmLSfVmxcQCMWQqPgvskR/SZXIdXwSTeeEgKv5DRva
9CmcY2dPImLjhl1WnElz53D5rAoTbK2KQ1YVV7ubhsdGzXtwZmHrx73XP9+f5uZQALpJORmNN+v2
0KdKRd63QJayIXSpdSoR/IoIrftsdnfCp43PSEAIuQuRI4J7b9nWf9wvpBORMWEdcEUGqjxPZlZd
q8yxjxr9xqCq4/JRdcJiZ9CN+YHGWtibC/HwVamuMWqbEH0W19Cu229GXzbnpOlarN302dlD1L0m
3FGKoi9F2YNm2EJxv50iFTRSiZ5N05A/+k1vaRe7aWAuY0JyNJMJwQAYkMcm69xfA32zA/aLrZ/Z
qnxIMc89K8WM0LNptceoRv8prNU997mNJxUvK8h8vCwoEq1piT0SRNo48qwklgOUKe5kFiGbMKWP
mFCUL4mRyq8zuGGkazIKtTM0+Yf7O27jYXMpfNN6oYpCVXu142oXuEtDzn2dF/EBtbOe86Ieg24Q
8HsifJH/friFssDbTRmVV/z2k1R2jYNdywteuZryyS2lcVAsER15E/Lj7EztuDPg69Y+m4A7EyUv
QmoNQeDbEWVfFRAtW7CqoV29BUcUHWH/x42fWVn6z+Q1wymv28oJsKydXsI27S94HJc/7897a+Pz
kQl5nQXWsBZ30kclb4QJyEbYMnkUuB4fiqGv/VbBx+P+UFtfFO/ihegCY99ag9dFrs61mw3i6uZ2
e3SixDsj8J4/eFXkPLZz4/xzf7ytqVHkB7SggUhhE98uMDYD1TDYHe5NUSy/MZI147idmp+svsfE
+f5gW5NbahGApjRYB+vt2tXVHI0qxruo9dTnTMvms1br9bkEIhN0zhj/H5Nb4Alg7xb82ZqjlGtF
5oSzteSzbniew+JD743jMYEe//n+zLaW8c+RVssIqkSLZsKha0vH9QAsDJO2hgKcFtp7ldPNodAH
wutzORv68ud/XP06BJvY00g0J1mV6DgM5VMuWxtBlST+9H/MCtlbDAZoJePacDvURGsIbSrQUala
tNfE4bCj+puN1IZ1aiP3B9uIxBaoNiJOhCV8s1VKm1EzUykXpdcujrpgcI3pMUZGficU2Vo9sL4s
HhQvIB2r1RuknZgt0NSrImbjUzrH2XFsrRl5bbmX272Gf3J58W5RtiF15YpezSjs2iQqYtC2ptfq
EWaEoT1SHcW0qk/x2QAi5Aps3RWIvn5ZeFhMlsiDGn6WdYvJtyaET3u4uxA8/XVNZPlpS+iw3OIU
v1ZftkcXqBM13UQZ5c7Rip36CspmD123EfctokKAZtBfWCrwt/tnzDQ7HWsjvyLdnz+0qox9053k
xerRyEM4ZCQf6eUZBYu9a3TrMy+wfxCEi4/Zmtgh7BwEFA/utSjTBA6JOiGOrGZBPmZ7Htdb+xZd
c/BBMAB4pFZLKe3RFu7ylQn94Q9PLepFvbMHvNx8CcleF7g/PGIckW7Xkk5zPEoHy+ck9LpjKtOZ
aq4af5yMOT1R4qRdMSHvcjSymfLB0MlDkzrlDl9m64PSrCHYWcTkXgGa4finRajTDSiASz8ONhbX
0naUZ5GUP4ZwVL8j8dl+6+k97LwcW4sMgXoJOhYE1lplSQ9dW8ETLL+Oam8/Oe2QfFl4wDuP79b0
lneJ52ZxQ1vXP7281IusEmB67aZ7qaPw3Uwf4Z+kk6qP8OR8BlMz+t6Y1ef7d9/Wdl0wvLgaYufC
v9x+3NbstMxt0/xqodvxJLRJVH7oOa3pg1HSf9wfbNmQq9oE0GWOJFUIUsG1Z4zdSHdWBYPxY6DT
GslQnclqQmLkJjbPRQgaf+fzbQ6Jaj7SndQrsM64nV9c5ZGWd1w3NJXMD2hW/ZuNufcLxbeY9Lfr
/1qAkOvN+2O8VVbfxKHee0sbvM21PvcLvZ1+eLP+fxQPwHxCNQdJv8iwre43SugwGmMDBEhZKk9K
DUWZVG0niHm1dnTx1aV4jc4rWL11hSKiVjBlsg0vRma7zaFRKvssRT95R3xmvI9QHZ1P9zfIq924
jMg7jKcWfr1kmbdfS2ohboMyCi/4Az/XaLgdWwOB5zHP9hhMv+P3m73IbbZwa5c+AFHG+p62shrD
yKlFD3CEekcym1gB2oezGiTVOP4AJDlrvsRLB7ugqhDTJUu15MeAamdxUIqq+W7QriQQN2rvvxAy
ZOmbiq09WdlgPYM/oC8jtTrVgllTycAUoajy1PRKYV0nvUIv1ZGgNP7TpApQVo8gPdLHqSLvobLG
5kM3JF3i65TVqnOb6dUnK5HI6QJliUWQ1gglHvu+7imQ8dT/sOn8GUdyBfOl1zBsgS7sFc9KqhgX
DyVT9PFaxfQ+QIZUHwuePO1g9qZdPsEBGdv3oIfBLrtdKuZDqOXY/PVmPb+ntF4rgVt4GaU3USjN
Q5IVVcH/UsMNVPTGVCnYRNk5dtxy/CDKEOaQXtKwPTSuN1qBalROGyS0uruAImL3rkZ6QiA24aDV
H+fqp07a6kcoR3bjK7HSPyV5XdHVpeiNrvcI+KAUnvvRMNDvw6Kvd94aeBl9dsF3uRikjE54AGRc
m6eYEAhrwzkd50NBtaf2RdOjre5lJfoHLevS+3M0NZVfF2HsHngyXdwXRZh3B6Pt0+6AAabKWQXJ
beE8XOb4jeqRovpOVhX/YI4ZZ3AphvTz/c3++mGlzMjBgrQOIYv6+CqppfdHH1uP7EtN/oowKgKG
H1LEqfB5G6JE8YWlsSx922X5ydCquvJTyujucVLRVt6JTl+VdYjoF3NMHh/akTxCtyevb1rLRffe
uqhoGh9bRU++5nBfT6row8WNeTxNibEnk/UaJruMyqUMvY/yHJH+7ahxi5CfZTX2ZYIo5PiNWZva
oTbLyUKPv6e5Y1Pt/S9ykVw40suYso8DudAviwbTFz1upvzRTdNM7nyY17fQ7a9arQU/ky2jOBbN
aREdirBFS9OuIVWrbrjz7m8s+xJY0BcBZEpysPyUP1IqxxYc90E3LxpSSQH2kuq1s8pY+Gk2e6eZ
4/vUGsNfk/GoaeA1tHjM2/Qk1gBsnJjbpBO9cem5zM+hrdaHOYsxCR2ir/f3+MZSLuqUtEB/i1fp
S3T1x/wSujxJkvbaBWRIfqhbK/3QqrH6WHdWvDPUq9cKKPBSkaLrsQg0rHFvaMsnFdxG71LpyoeZ
Zb1qg3zxZOJJeBDR3lO1NRzZIs/Uor8Jr+V2Zlphlrampt4FTUH7OMetSfVC0QIvDY3AFLO1k6S+
WkmmB2iWoh34atB9q/GGuomtUJ29ixY64lPYt2HlO0qpfa2KWWl2BluilJvHcRlsKcrQstNpS67C
C7PDeiYnJLhYWZKEDwVmOlaQF7o41rotu2Ce6hEJDOHVEXd3nL+T3Vz8LTCM3wBxjyCAWJFiw2rr
EDOZEe0f5+Jio/AUTaaTn4Eg6PURnl0BHkQfX+5v1tdpM0P+LgRQkVp6FMs3/2O3mrwpAncb7xJn
ri0fak3m88FA0308iCistYPRpU0dwNwsjAO65B7oI2DhzTV2s+hTRa8Pb49Kop2RDXm7x/NZJrz+
KL8LCKDyCFjWl6XizryFSuNdaryzXvRyzP+Dx7uXOW/tsyUKg7JFRkBqcLsGno5bcqdjzdVQz/1W
icnGX2jCaiIa4j3W5NaMEIlb+N3sbCDGt2OVhodIN0SRS9vH4xFttu4xqRL9cP+zbs2I88llR2eE
JvtqFEJNIdDpYzOnQxZk3SzOaAsvaQ56wveH2jo3GLgt9THI06SLtxOyB5R8cs9zL1JD8cp3rN74
WhFEvO86EX7JMceIA6yWG+LocMS9ykYyfK/4s3Ux8YYvZtNLQre+KLR8MPM2ndzLhDdWFEDurR0/
r2SfImJcKOoF7YW9eS/zWm1NhNDNhTGPVCH439t5T3mhkSfo9gVpPfcAdLF+MPIovtxf3d8Jx3qY
JWRiS9CWYaDbYcxGcwEgRSwvoKoqxX2pmeSZJlz6UbSLF1kKTt89aLKW7cEt7Lg6zqDSmmeadDi5
zIlV1oEEh2N9a2JpPndhBgEGfHEE41Kb2+mtVwx2/DZ04vJrW1qt8gj+o82CyXOif3vTFEvlvZhP
0Rx7MlCtSD+bIBK1AAwesMtCakYOurEMP7foYf+Lgkb2EeKG4YJEBLX/oJtdjjpRU/ffVGcity+b
2v2uYE1eHuysc7yd7Hdj69MOXLoXvxEsa/hBN3p5EhaFd8mFBhMPvZFDb1HJAXW4d12/imTguBG/
wDDi0uacrYKmIp/ixlZ0BM8J/wOcSTxfmnF60Ch3ni1dkMWpU3i8vyNeq80uo1KXAZ22UIPXdX1E
jLPK0lpu7HZQTlSNCzIUiPEfSxjE14SAMoKZ3M9PY19b72aZiScFRc93rZ2lF5tMffZb3oFvXoNs
z8P9H7dxKCj0YhSyPF4WV+ntbuXVsua0QopOB+33M1Ss+f0UjfXp/iib6+6AEwdSSiVgTetaEOFt
UrveRYGXdEkpg5RBmMdm88bBR7Oj3S3Ln3WaaXvt7c2BOfF0pUAXcNXcTi8svdDs0z689F7rHebR
C4PJTovjkJbqtaXIcoz0Ivpyf7a/+TurKwDoGSgCwi6ep3VNAmWOyQ2LPLyg6UAERAG9koe4TS3p
F44qwQZnVftfOg8xi505/9RWbD5iqTFoZ8WYjfEBzZ/4WxiaPM+FmUTP41gjNHn/V248AxZqrUS9
1NQAkazOwiyjCQUKxSPqtboLvzkJlDQXD3nTVVeA/PmbxhPdUXaDfqpyS98hJm0NTxLHm0cZmndo
Fb1N1L5zrU4ITcGBfybxNN5ZRqmyLRzNTzRZHGotlz759hCMjvrX8qGcSYheaB/DLbNf1d6nJnOQ
eSNSLZKm/jbqqYNBRjpRDBiMaI8KtXHIqBZB1gddhsbRGuDhROOoNBFRv46TW2A5rfXLHtU9ycGN
N5VgHr0DsjRAAetKexFruaoopXuJstl+8KgYfaLc3p7U0FTUoK3/2kOZAw2UA+GOJQ7l9r49WxlA
rWpoYu8yZEV4lppM0qMjukac72/UjfeBnjp9IlpSyMCtVy9B8E0fy9q95F0znWbkmd7rSR4da2qy
O6HR1lV9M9YqRpj1CfXolNgIozFV+GD/ow8w5TCtQt4/elcgKP1NcVul/OiFU/9D6qaIfVAo7Xc9
T0wF3WMTjWfUHpESdKpkDzj3uhrDmi95xtKioxG4brXXRgFxoFLdy2iG3XmIE1SsS/zPnNKrHgSn
OcBm1ICwYSZBG4/UzLoizw7/xwdZQJnQI5CsWzvq8S7PGYB1YnxYok8mHLUDjjYh+pP5HpBn69tT
2KVUjAofsPzlz/9IdopubiZLsMdK5Ax/ybbvjqEc28+OXb7cn9TGGV0USwDTEn3r9MRuR9IsCnsJ
Jk4XaUnzKMKo/ABJ2NnpEG2cUQ4on4/2C6npOmedXZTmrYa4d47R20PcLX0YvGh4TljqCAJEZ/+4
P62Na5Y4h0sesCXd8PX73qaidSJYM5dS9uBPojYdviH64kxfY014jm+WXvx9bvLuw5h3PAG9lxt7
u3brNyw0I4/qGY35NcZMS6Uj62JwLkNsDN8MuGgjNAqjSP2Q8D/2G88oZqiGTfOIN8Z8nVwFrZb7
67C8ZqsnmVcOGCPfl7rEWn5imkMUwmDWXLyYOmzUuYavWUN2TLUYL94qb99P3awElgzLnYfuNbjR
QWYReAUge49/rCnTYJ9yB3ytfXGdisanOUrzVBshBWK9143+TRmaFdVlLGbOw2AVX+LWCV9Sz5nf
TjIL9w7vciuvFwIdDlJnUhMozqtnPyS9igFYWhddgLONQz6NP2D4ebAT5CK0qqmOrmjm7/eXf+N0
oQW0uAxB+1wEeW5PF6kgPo3I/VxEZ3+rZwJ7PDjjnWLMxmWBcjMPBMoMhNrriiEpZa4KydRacHdX
oY61ittLN/2YwZnUx/sz2hwMSbSlfQ4Qd32SwzTCfDqdqEUjYHQpPGlcK6D/B08O5t/H6KB8EYhA
+QKV1fUGalRhh7k9WhcqOBhpiKo9oR+b7ZyQzX2KMi2hMq8UnJ9V4jqqwhjCKbUusznW2dFVC0Gk
KvL0A1UlJLfqWUvfdEmZZgG9gvhtV4GqQ21lQD20UMWQ7gSoWytMAM3tteDxCdRu94znlFLmU8ZO
1cv4saeoVPoDftPZQe1dc0/rdWuHUhGBr77QZsGN3o5GedIcZ1faF4XcHvpYWAU9lMWdRGhzTlR+
yYLgu9vrp9McNbeH3mhfwCxiUm1YQ5CZ9XTCKOWv6dxcO44HaxXEEGLjr9Jq4g+rKhgKS8rMz71h
vHjp6B3CqNF2vtTW2kFTQp+eriglj9XpjpNGmSv4NRfVUcQV2b7s2NRjtbN2G8EP3XGM5aEak0y/
6sx7lElcDzDcRU2E9287TmYYhHPbDrASJ2g9iB3Lf4mO7KMHEz/3bWSBs4NhDhS07h/+1884v2S5
ygAGIku8xhfLqALxmmjWxcHv5qnPsr7iErUBM1eFI97oU6vv5RBbQ3JhI0mnWtw27ipfsnFqSyKC
wwsYjOgB54GUDhwyyKeoHAWsqm6vkvt6qyJ+h/IsH3Upzawtmqmb9wKlYOeCh2V/SEUTnagloanU
4KR1fzk3h2LFKKV7FAXXQAFjVA2cwSz7AotBnEqh5o8A8XklZarutBBfxyLMCpw9cTTFVrjVt8ec
2IuON2jZi1E1zhG+S3+a2v67lozmMUsdyqGxGwYC5/KrOqW7ZlNbexiKATUeWlo0tdZmEmpqKDGu
N85ltLwGH46o+aj2ifao9qEE7akN59loyg6ZrgL3E6OIh7dzUVQv/8eCEwiBl1h0ENa/AnxdlVpm
5FxUqYmTjr9nYBpT/oCed7HzbTdSqkWeziACparNhlpd43M5uE4yUnbFbNBsAwkO4WeexhPpiqu8
5EApzgAnPZTIRvsyjkWi+R1w7jco9kNIcI363CV9+sHpsvHX/VWgV8TXvg2GFuQ88F40L+jGrWmW
QtHVuXd1/WJasfK9Gu0w9FWI95Fvz42RB02DbHvQFn3fB8DY1NnPpJRv6tBQqYsXwyCOU4Tl32X0
vDi7dDj9fddlKBuETmIj9c1I7etDow7ddAh79N98Uave98lo5gRSdl1aB2Rgooimst5+MaNeGb8M
Ra1nkI0L62uvZiYPhJJkM2CCyn6UJfx0H0scQG2mItBunJsWUjLG2+EiEAw5Dg6gh6gRf0s4P1Ym
t4WfhJHWHOKK/m7mu3Jw34VU/KYPskZs+Kj0onLPY53Hz02lTua3RjNGw29y3VIetBapiqDi0sUY
Om5bGS10NEX4Kp5p4blslbh9wDW+uXqeLLMmiAo8pd6mQuvGBwpJOj6/0KwJdWuh2IGqtmF3gIyO
VpGbqop25ikfswNcEMs+Jd6oFVgX9EWHX7Ndlw/1iNzpKdL1tHrb2xp+vkBb6vSTY1WV4rsWkKJH
PBPr6uhUZoX3uEK1/EgFNrM/mYmuvoNmOs5BarcGajddOuO2Ckdc+rakysa5m9TnUbg9EiSZsD4C
UcYfMvZwzDv2cYQzhOZFZXUY7T6NfDpelvlQ9eX8fRxn7TNy2I15bERVRW8UzYGuR44BQ9FEuA57
5UQkzZk+Sv3ceWY5+xgTC8/Pc31c/o+j0Rx1R5mwRCPgiP0pVGaXHCyqlGPbN0kbONjVJ37fWakM
isqT7xXDFQ6kd4X4T2lr1iDIysl4KSo775AS8eyh9dusy+u3IoTJ9iudm+KLrSbIGCSWObmPieZG
b2xhx2GQplXWBdRMw2vdZBVU+0JBhFCqeSnfiEGX1sOk2CRn2ESKz16R1zaYHt3iHFAh+dIjjnCt
qlH3zhLTG4wdRTQBJ7OaEoamFfbnQaTajFKfm3/tEnzo/HnuzdgHYWp87KzK+6cL4/Tj6NX6Y0Qy
qARdbIn8TeXSpfSbEt3OhwWFi1zWhDvZkM1O+pDPngwDmRGsndo8hYIP0ccqD5pVdJXPUVWxXa91
920WpxycvChiHALqqKiCvEnEW7dw7PcuAviNbyFxoB7MSMQDp2euzCPWbiqZYRSBWMIZVZth1dep
dcBxsP/QqYWZvVFzxNLRjpjCL6ZA6yegXZJ8RZ/cQT8fasALygPer36u1flYR/n4ks1j1Z0VbcTr
PFSM5e9E1jI7ZU1vf4jmdgHxqE7bB5z24i00kbokBbWMf/O+npWnafC6j0PRLc5ZmCyqx9xN6gxk
1+Q45xDxjtyXQnTyVFJp+E/J7WoC9DSaA6IEwhC+k1vTB3tS6iKIue11wIxzJy5eVUBNksLzglaD
/h2okxepwejaonhEDMIyg8FTEz5Z14LzQSwS+YJYMcJjklWh56vIHmQnXImMcx+BsuXTKtbJGBal
mVwLx8dO77s0IAQcBTZ6FWUFp2yHlz5pXJJNT5cvaVM6+oHSjm0HmlUmF3KAvPPnMa+/gnQ39bNV
R+MhTPvK9Gs4RnHQRlK9ZI0x9kfRNEoXZBNV9suoR07ia32YPtuIFX0Tehc3OwnYxjOBBvbCQNaA
+RML3QYNfb90puJMuwhHmJdMSbvh0KoZ0B8DCVbOpBpGj9KQ/+PszJbjRq40/CqOvocHiR0TY18A
qI07tUs3CIqisO+Z2J5+vpI97mY1yRo7+qJDolhZABInz/Iv+VWOgN05hfEXsiNOasD4v2xUgVA/
X90Gb1PGCav7pb9sZi/J7uwmr4LWyaszKfYLS8HLO1KuETo4NpKfL+WtblVqMrMO8dBOEWIkcejG
8bBfZFtv3j58/1wz4KCATDnz56Pa9ik7rDF1lD2nzj7Ug2lvYkHilxBE7t9e5YWsGSQe8slHoMix
Bfb8ghqJ24RqJvtQ2eVRsdBW7ad5GtP3Zjz1WyfWk8e3F/xHsvqnnIIJI0BF7iRox+dLWrlHOoX4
2yEuEn98aHwaXveTXQotNDXT7bbW6iCd7sbAzq4wq5d42yzasgRxq1KxnVPVwxas7U4f3mUFZpDO
PYddPbRXdmHZxR39wyHbdBUfH4z93HBGuEX3E7tQr3laakcm207gBnsl9To3rjofkNgHm8MwCVCR
mbwL4lmC896iN+vXtPSHOnQGKyswVfCXfAPkIskfGGx3UzSaizJ3mmtWYi89Ic3QR0vOCtN+UvFP
t0ydCvL2nM0EMN1N8uthnHr0/ePRniMkcmxKXKtRD6WT5sVWTg52iGllDSJM0DVbwtpTlYxQxgbj
AHg/XW7T3BgBAmj+QGhDBPhCLdkUc3bWHmwIJ645umfTuPOyBkRGP3ToERTFIpBAMbOBfhZWwx4O
evP4vbeb0QkzI1VppHcIsQR9htKdazSduigySMV74DK6sZkE5BaYHgjLfCqUWRlO5DJsdx/WqRfJ
trYGN960JibJvHwZikYB/L61/Az21Guv5jwT9eWU20uz7RG4Nr5PDapeIVbRzhjWs2E1m6xWhcUY
PZv6e71stTIs13X51nd2bUW4ppfvJaKG2ndhVs1N0hSmHqnGre3pMCDr08pAOYluXZdLp/Sws8z5
auwFJWc3Svu7qww7vhPOkAzbqm67zzbquEVkNHZhB0KmhhNULYkunEDSjshoa33c4ZgADGjxh+Sj
LGmZgQGf56uqM/xph8C6qN7ZTVw9gJlwO1RbpiINRj0VX5bY0IZb1BhmOKeiluYVwBHzxkZ8aQrN
1cp/KNtJ2k+oKJTLjtH1dCW9tqnuVhLxdIO4spEH+ViggSNtZ76oKm2MtxNa859cWgg+Oaw2vROx
bV/qeqF98hf+C611WSjsM7cK1ZLGXxt6xXag93ExRqiGr1qOmG8NMAHxoXQNfVU2DxWYsCS0EKK5
65mZjJdOpaPHpC9cY2BWyoQIbHZrEqQULR/dqZYPcvCUgdxUDhRCB42sLou4r8wdCbip9hkyA08o
jBMYa1kX3ytfFV1Q+HZvBi3tbRzjnOwhAy37rXKFZgeOXnoFO33yP2ZDCknXYcCNnP6o5nut1Wgw
kYRlQ0CWs1aB6pwMUR9MUv2tBsAj8jXmQNEcx4C20tEVNI6zqj7InMHtvjCrNuZLWtk1XKn4h5w8
0UVCtPNHlSxOGjG28e6cWMOaMHL62XTvZxFXVmhmsbK3oPTw/u4tzE1o+SqhfzaHLqP+Lp2kueyx
F4+1sHeku0TmyLEaIg8Gjrxuj96eveWSF07YFMRRoiabdpJCHOgdVPLKvST5lh8rCXDowVswqwmW
gUzvWvS5cD7N+VLs6YDhTZ016YAbcoeloryci8SMb10jy/rr3G7dJkwy6V/aDvUH0lT+ct36+vx9
zFdGfqiT5CP+yJ1136aF1O9W1299YmFCbTQspfUoQFMUYaw6f74wvcEadyCbhquZ6YITlHoNgruh
IKQyGsn57jIQywcZj10XwYIQaRCbYgRX3+f15ynrMtzDLbUiIZMwirxTJD43WhMDORzjthg3igFV
wqarFmQErax51za1wNt54Y5Bre7eD13RTJ9EquJykxBfbsmrchfveE3/5qCweGtqOVwWcxh0ceim
Bsq4Ysq1BHbBiRx4Urp37mxxLFNBu+pKtGua3NvTIr+sPfpkoZl4/XXvsLdRviSZMuO+8ELdwfQe
6bKxW0LHLGcnqm1epM8m8mDLNkFly7lsVpFN0ZTMWfM51QYpdpbI+/epwgN1y7P1/Bs6CIsKndQZ
b1FkTOYQxsM0XbeLC9B+MCpXRmbWr0WQHG11gjJbhiqwOj0tyfrIY7dlYTjJtq3p0XHGHeU0TKQe
7ulyiGZrV0afh1kygm0fC8N+RLRTiqBWBj4UAK5FwFyQzYvKIL2ZpWzeobk5fheayp5ct0eIpsJU
MrCnOv+RDf30Q4fnn0ftmKBbN+EsTe2gFus9I/gcy1Wx6jjOs/8+cyIPVeSrZvnqiy5+PzrzcNnM
9fKTPHgGhlYu6uNIM584gaK4DLJc6z5PsLsQeyOX6LckhfVH1xzar20ssvdMjvHUyoqy3XToIuIb
mY3eNyRrMkI/bY0iQj2k+el4AA4uYj0dm4NQdZNGpCP6LW5ORXdAxgyFNuVNTlhg2h0HcvSdNCQj
TT+WDChdOp3s6jDX3ao9SMgteQSQzlmuZOPYn1OgxXFQ1QodtrRv55+TB8DCKSyFujNlynWv02Gk
9rH1XVU6dnJllXVbBFjEp81nc5E9XYqBeHZUfmGyTL3PI4P8cF/NA45LvUyoprU6zx7XNl6tDZ3K
LNla0hq+jUkj2s8z2P9PwJQmLdCyZkYazE6JtFCmNfegljY9eAlqicQN0/82jUv7aNnKooomduhf
l3Hu7G3cx6Lf0iHSrY3s2voGhcL+q7ke/UCNyZDXSuuNLwwp5Bra4EDnwByPbY7G4PN2bbNkTtQN
M/DZQJZr611g16bMkCsbIcb3JbYX0vZLCx/Rpr6f4FzbTNIr9HDjQY8P9KfcLw4dZOiQ7hR/8Oo8
HUNv6Yb+jr6UwflSZm0fFX7u46KBEPZj7Y46VlzKVknUoyxCQ9p1FvNiPjq2RK6XLmIDSX7WdwbI
tv0gpGtHWpOP6VVpuOu7fkS9cgd+mz0OfHr+RPPFRL9WGq4KU8+nqQAViC5+0UM8AtIMu39HwtDe
zJ1al70tXY7fIonXjzJJuUof1hBsl2wSoYWmSR7Mi1lpadiP8er8qOXQ9Z/fzntfqhwgXwHDPmoN
gz95nvWOVt9UU+mD1idZ2IhRGldT7S6hURbmmeb7C9UYJkGg+LD3BMF0KuI6j9OyGLgjs58a0W1W
J/M2cYtQ3x7hxWHnjBINxEpONQGvFdh3vX2lfy4pMDAHOHUcTYH8tk7KsaoY6A9i3UC3L7G2ro7c
nVFCvLB8BGtop58TsfhzoXSUhkFaASoY44bTMVgpJl1HvMw8rMekh4nwEBlj4p9r0x6/9vOyhWXA
lcP0oAUPtOT5AxRuTRjpcusAOFblwWQPw61f53VPS2mqn+ig1rfLUNu7ItWECHwnbyHV19K40AYz
//r2Pf7zI4bnIwxodtxiWK3H3fYH2Ie3FlXukrUcfKZlV37MiaIZhrogVXfvycrzcC3RP0ahsti9
vfJLTxeSMnf8qB5DZ/j5yrLsBsMdBvMAsdS7n9UsiApLtbWQyLuZRHzOfvTFKz3C2P2jUQ5KKc/X
s1Jvaqe2Mw/H+jVofNlgfG5m2zJuvsV+5XwhqFWUF/34b5f6sKQBfgKO5EWCl/R8YS0fIUnCsUKp
FzuFKrdVNBuFRx6qn3P2O3YNTrcWZHPAQFAXTCabz5ciGSny3E7MA6iHNSrxdL5GkMa5TZAs3RYm
k8/RcZ0zr+kLr82RTSvQGMOs9k+v6egsQ6PWXD9Iq+sOvoof7UU/52z8wm4BNsJLyXgeAPMpsqVF
PTSDR6sfZiFRCPVQlvkOZVRey3j1u83gZfYZc/U/x1mQX4yNjuRToAenzaDMUYPtY/lzWArad7qN
Hvhs19lWaV51Brhy3Oonjw0uD2AlH/IXMf2kGYSVrIEYvkJP029wPuwd4zv4qHgHm826QCmbYsIV
/aY0FefyYGlnItIL9xbQn807wayMRM98vmuytMAGjA7L4ShhvenHkePPyZEkZ/gRqsn6D14ItKSB
gv4ieQDVeb5eVTAQq6S+HkYDP8J2LZodM97xYNtjeQYF9uu7n9zaI3jPZaArAE+eytj0tjPVtnL0
QxU3vNm65g4PwwhrNRBT2j/6KNmTT+dmDZsy97U8pI81S5irvbhRsitgO2KV1wT97Nf/dsfsqHuG
1xOFmuMg3vT8NlidHBxF+/+AEab9DtuT5bsY57yIJq+1HltBqnPmTX0hPFgotzIkJOgf9Zqer9ih
peg7bgEvA9DFYdSHOVpWc2G806oLa7U8tG/OURpfmMMaTGt4g1DOQzPh9LiDyWlYI5zAA3m2e4T9
9/SQyt5bP8N4BVHQTb0dRwMn77bN5nUvhayqqKgHN9u8feK88EYfkVEunUTIOLRCn1++JsHci6rj
4EUbexuTeR8MHck50Q3nEBQvLMXUmfDBSmzzUzWj2pUyQ+fYOlhdexNnnrwphNSRl9XO+ee9EH1x
I/HBOnJJLhiU5xclBolfFyppB4MCpou02KZwt5tK/CNG/dfj/N/JU3P3j3dm+Pv/8OfHpl36LEnl
yR//fts+1e9l//Qkrx/a/zn+6r/+6fNf/Pt19kiC3PyUp//q2S/x+f9cP3qQD8/+sKllJpd79dQv
754GVcpfC/BNj//y//vDvzz9+pQPS/v0t98eG1XL46clWVP/9s8fHX787bdj5vFff/z4f/7s5qHi
17YPZVE+1D/+chiO/xtOf/PpYZB/+02z3b+SNALS5sSwfrFpf/vL9PTrR474q3lsv6PGx2yF6Qbr
1U0v0+Ovib/q7A9kGyDwYd5xPLE5Lf/xM+OvAHHBmYPIPWaKhvHb/33LZ4/r98f3l1pVdw2p4PC3
305k7DA1AV8CHuM0uveZgi1fFeUe2vbtnK5dQG8pY06ZoQcne/ObPhQa1XU5f2HoVGDTtU7bqhWQ
GeN5CdGK83f6ytxy1GPxiXlad+b4+UUH+z1G//7NTs6BFPLWOHhWsS/NtLo0rKW9KmYIlTnw4Wvq
zDjUe6zFuoQiW4wLvVtz/ThqtO5psXclk1yGpNZaJpHOvHCLn0UXmbwMOxdhtA1ECvPdH578P+/p
s3t4TM1f+qYneZXeKCeVflHsVSy80OxVT+e8RQLQLdJHvbTSS8eamw0KnscCEkh4JLvhLLz1tdVP
Cgb6arE/pn2x1xkLb51jX1Sjv7vxOtsIcYGv9kPTlmE6TW3UiokGbBdnZ46O59nzv57RKQy+qRlk
coIX2GIhucMkbMzuE5AkB43paWgzvXyXmRmeVdIF0vP27X4eRH9f8yROj36jGxoAmT2D82o7AWQN
8AYtr5tY//H2Cr/0bF54oKcAVg8ofaWvU7EfRZJerghVbuaibvBlyCZUG+N0k1vFGPrJooduW9X7
ah3lFju0m6KcIt/W0JOwasysiuF73TnWtskMFQpNxGdSw1+ErZe+4TFp+0NhpmllA6Rwyvco8c5h
faR8OAgdbjHe8/fmquNibaO9lviYJjDhSj9gHUIHV3T+plEg3Jc4YezQl+7OLPBP11FKu2lXNV+a
XbuARvIZ63Yu+r/zIs/onL/23I5//4evXOEkJktw9/s1ntEl8e0uohc47urWff/2czuhfv6+NY6n
4R+WUGmR4Oo1NfuSNuZF6tL4TWtP29tlO1+OVTcHRp81Ow0x0ggjt/6gsD69GCsxBvqsxL3XZ8sm
hTt/2xQdpW46Fp9lnVj7pE3V3s0XGZKr1IAdk25nMsnczHODPnMq0lAMSmyKcmEuZMzwFmJjO0p4
7taousPczvRCbS65H8R8aSVWRwcBRItKOCagSF4bQOG3U9KbZ1Lc1+62+fxWAIiGy8tAb19Dmg6P
M5toAUsFqmpxz1SwJznc77f7JEJ3PXI5PsLO+9LNhy0MMZ1JJZozslY3bVJ9nuL+qyUxjJ4YtwZe
ZS5nHrQ4rvDS9j+JuAxtsAzqrWZfUIjNgWPnlhNOSMh90um7PVWj59bQyErXiTx3KTCrbgUIGV8m
jAJAcOv7lUTynOThq1/nJAS3M6O1tbG52W1lXk1rgZgTWhLVfllsmgm1hV9NUm46Uv3AYAy+0URB
V3PowD5Z1Tkp+hMA+f89jz/3/mp4pZUumn3iJxk6DGClihE8bp/EHzsTBfMMrjWCMFILmPh7lJK+
t/O8VZ05DZ5XjL+vfxKZsY2ztDHXyr03jW4odM2LkqbsLmvMUCJYMeeq/pf3NoTe53sbej5v1ujh
PpfPFbgnx+Gw97tIF92HtyPJ85Lo9ys5Ca89tPw1bv1iX0iVRzGqF1FeaD5PUCi6J7lAJXERn99e
7B9kxz9vZ6TEn19QNedoRLhevYfqtfxwbQvgY4cr7IVjr5q/HeyZqXkxOKUbYA5bXpaJTj9bqnhW
QWv5pQw96cybwmlRx9GG4jp3Ju5OJmMnLEevuJ6xiCkCkS/6o23I+AHUglCRDjTyKyNg9TXVxySq
UskciGq4B1iQMmmGtJpP4Kld6uGlTv1ih2+1e6d7ilERjF5Bp8WjDg2W2bge1LjcmHFpqM0Kg+lQ
LoNH/pEJbd2UVcxESod+PUcOKdrOqRHMioAfqjvNaLs+mNzavcX8FRta8Ev5ZcbsWIQzQChG4oOh
fV6svvjpe1o1b7Cnb6qrBVGRrzTc3ctMMTe8GX1sJBhlW2aYI/brB63ZM2FWSDE5oY9ypLNJ2zrZ
mnOTyJ2RNs4HBDpAbSx1s/7UmK48Tnnmb4xY8+x9t9TmfeetaG8Bs7SuejxcP6D7ZYuNsOKsZdGl
Zuw6VoYVlI3qv9h+zLDFT7k8oG7+2m8qz+ztqwVZBVOT/CXsib1CZRLtXHSz8KzDOodulTuGwlD5
Q66b8wczq4rbAj3hQ1eXEsNPAzEN2ds8+XI0Wy8YyzZdAkhFU7YfFryootpAXpgbPdq7tajFF0cf
sflDc5+h9ySc4tbJXV+7SKU9PDGcKn9Oeetf9p3bgvNqscUhSWg2wrNx/tGyXnZhVzOEDTGZYvQi
+tn7UHkrT1mgU/IOjGldBXZrYAvgZPRFtRXiY9APVkGxbvoFQjN4An3BNqqOg2XNLAbmLWJgQYpK
VgUdNjW/gMsZ96ZX9B/xI8sfROE4j5Wl5UOAottSf+yk7jz62JFoW6qWWUb5aMzJvZOZdReKVmvS
sMg9Ek4DUOA7IIDVp8RoavQrSqPQ90WnujY0Kam3qZPCDkCj2wculmhqC/SD/dgX3ZfMbfX3g734
ZmBqY9EHqImMceTQCFbBnOrqHto3KUOtdKjPWBIZ75WlGUmUSVi4gVjqMppa24kqPwVT0PvMyZml
Rrm5xhshYkCgXl+JyMspnoIY+8qv/mJ3HbjW1alDI57l+67FdSsAE6rlW121kJ49K91Z86S60AL/
ep8ItnWoYo+9XsK8xIWwxX3IntBMS0Rub/oGv+bAVWu31xCA2s5D1+ZYgQrnPbxT9aXXgalu0BRg
G7Jzksie0fveOrqZ3w9p+gu56PjfG161Dpxi776PVVv/1MzBefSSUQAUWkb7CRU5JwtFp3ojHDuF
N5U2gCAB8eV/l+MgU+CSZv3UJFb+MUP6PAeLt5gqKq15tgJh4l4bdIxZHzo9UTcKmNjnZVZqa2go
WDp91oIPjelMS6+J201sazH9/tS48QZvk8ytkwatUtnPObHbTV55duCldnvBbH/+IEWV9MGcV90D
BuVoQqaV3nd7o8EhroDpWEZl45lfRwaU6YaJ0cVU6emhk3EvQlDVXbvHzqMJ9GTJIfxbJc7QsRLr
98LvW7lfhnxZNwYE/at4WMHqEBMqiFjlTNCU7VeQiguuDG2sX2eKdnCnoA0GqNk1nyw6WHOg0CC4
EjB15aboAZ3BqezZ5nF2A+tei3iQ3d7uptlh1NPgC+0jjBqI0l3RDMpK4gSOK/sRxH517DL6T3bD
pGtTlZP+WCWMogPqSbuA+Dar7x0Za731WmJn0LoiqULH0srrxcebOyid3pmCQraYmdVuukNA0EMJ
T2utr7ovq4expBcalIMBYNWvOgwZnaJgPw8joHZCOCEzzDof/LmepvaVP1u8hm+fgK8c6KedR7mI
xp1781ga5Ma2S4qaLQCmqJiAFLy9xLEEeOGIPSXJt4u/jgD8G2oBpuFg1JpoKKQ4w2p5JfPxTvIF
L57StXKdet91dh/CBvvQ9JV/OZTTAvjhrILO84nAv9KSP7Gwx+koqCjqPXLomCxKfbopE+06aZf1
Cp0aUuBF9KEDECZ0xvicz+MvHe2X7t1JWVXP1SzSoW72Vax3nwov44IcLSdca6W1fsnQW0gD5M0S
MgG0CEc4C3FjIohYrbiJdlpxJcv+iGCIs+Jn7TXNpwbzNS8YnLHXdnkzgt+qf2UZ2sIZuda03S9N
u8Mxoq2mu7aaxy89KpEkzwbNhSgGwhYHZsz7t9OLgbPK1TqfkOot/b0o4AEEldVLO5zlMN4DtCo+
DShXIOzYKYze3t5Qr+1Z83nO1k0mMIO2J+eXy7C1azM5QGdCIXs1zzXJX9uzJ/UVlg1D1VVNs3eK
pd8BsDP3Sb6cm2v/kg186bGeFFHZajT+6hr1fq6acoMIvb6zfGDeyk6gIRXN8L60S+B0ICfB9fhW
OMemc6F60m2/ydJtIejMewymgtxq7ABOeQqmNs8+taDkdpohq2jGLXOf224eEHZIDKEPXHSWN9zo
ff7vqfb/66U45QD2c+aiizTk5GzYpucagl01b0GqZT9mc/n3LMt/X+XkcSfummlJ1xbAD03rKhlw
sOwrEu/JIb18e0e9Wr+dPO+6Xh2tNOdyb9pruu2n1ArLzKQlC77CBb7CET7b+XKHRlPPedig+OGt
+U5PjPjpzFc4Xs4Le+KUbOi2mvRHmid7TcGmauNl2Rl+nd6JQmb3XQL8StFr/FgLXHuZatvXeVfZ
92tXdOEysDXbuDwnO/JaDXZSVNd9ksX2LIs9juOIiJcQwCrdnoKmbLRQVA0iJ3gT/UftEsRFn7/N
NGrcIpccDwgSENycxMOls9E2Zh83787c2+N79cK99U4uaM6nMc7kWu6hLeRX+ooKkZ1rWZQzAdtm
WGhthqQ5ZjL+cOgoQXdl3M2ADMdzQ6FXjo9TTIWb2n1VeF22t5dcv81HK76epzb/onVA8pepGqIs
MRMefZ3u8KY5Bz/4hZB54cJPZbUX4IJjqqxsH+d59yM3J2lvMwAtInWn9gqkt2MHdqJiPDy7avoo
bWt4kLQqmEWoZdQBQhdoYcA5AlnsrnO1mcWUYUNXOZjkpqY+cQJqbQg4vUZNwrFHAOJDmXzQygom
cEryc22Zk3jC0LaoQ01yupSTi7obEO6YNM2q/z2ljX9FiVN76dpq84YUNsVkZ4Y2uqTHdjGiFhs1
T4MdzB07OnCQdLaCGifOH+mQN0n09v565UA6dRFZ4WpJx1yTvV871VcnmRfs+fo5ytu8PQN+eKXj
Z56iZBRELixRWIOGhLldCqe4LwsX4btjfxQbBSBRsNwPmtX+VMrqIwCc9fu3L++XuPBLu+gkC6Ed
4i1LJ7VdluFdNbSaGYLgL66pepaPc+7R03NctWMGYcbgWw1oS7oYca4Q5TiXwaQnxCxJjyiJzCnz
b+oljs2otxcg5fZUbTW6LnuzykQbzpyD37Hwrb7gBNjufIVATKgZFVMlPPDmPsLzDklTc2qX207C
pti9fY2vhLxTLo4vJ0ZaZZHv44aPL4u1hd0l1yuz9IYwz4r8C1rYyZmc9eXZzZ+AR46YzLbx2myP
998TYPH7dRUDNWJ+U2qj2A3eVH6DrHZOY/+10+1UK1R38gUBS+ZUtUqvhKfUvQ7DnAVxkgZx3m4V
SPZt6RcP8epqX3y7wMSYl/Xu7Xv72utxEn0LEZctLNRibw0+TNSkcTcZQ8WtUZXZmanMK0ucMqx7
5i7ePNbpnnmcOuB5hdoXlhOXpYNa+ttX8coOOQUprPjDVq3Skr2EWIjKajduKDmKq7YX7WHu8M/u
hKU9vr3Ya9dz/BJ/GKfUaJPSHvGSPQX6EHqT7hzQ2PPDadbdzdtLvFI4nWJIU7ee15U6c48GUnMn
1iObuIYdLaH+7mIJ+ubtdX7pCrwQPZzjNf7hWnzZ2Wi/EbmQoKkv83Yxw8Fp4kg0lrWtNVO7Vt6A
45OubgXFxB1i2+iH4Wr+SWEi8tBMVUndK55qcmI0yLA196T+IcGnez8GDiSSfZl28J6S4vOaZQ4k
FDildCJqnMs15FtUUmy1Xu5SrHNIhit7M+KuRXNpLG4XYT+iwbrQRsgk6TKU27FJzEB30y5QDanm
7KTVfc3j3cRFT+KDNu1loeCEDgMsqdWJvx11Hbcuhf6Zjfba6+qchFtZtg1wBoN0wAOZnuY41AQA
0x0Itg247pLRQdob+r7Xpng7dqX2NRk6BSmh1PdvP7PX9voxR/3DI4M1VvmrKZL9ULnJN/DZ9fvV
6MrQUNhKj8D0W/jJ1vj09mrGK6nvqRCi241aI5Fi3JfS1a9dZ2g2Zlyv+3bo+8M0G+lOOoNBvjEY
keWOFU5W9F3B5llBDCMuZMT/0U9Rfhsq+PfK7vWtNaFmMaAS8M1h3nKcE+aRbRw9AEFpB+PSNGde
o9du1Ukp54/+oLmZSvbuPA/QOmo9IBAtN2tlf5ZZkd2vJV2kt2/UqzvjJJIuSGXmVdsle6OieESv
YtjhSrp8d8dlvMzGbLwYnWK4TMs0fT8VVROuaT5EXZadu9rjFnzhXbZPkvW88LNMg0S2d6XmRAuq
N4gbQJw+c33H63jp40/GWPALfPgbJAOJSGiRGyLbN1AQNy6yRCHGbO5lq83GxqjW/NDb6CVD4XXO
ZFjHcPTS2ichF11hWDUtXRHdLsE1qLmO9CLPoqk2zsm2vxJy7ZNeFZ29HB6flu5d4PtfTLiI1/oQ
P+K2U48hxf65pt4v1aGXruUk5HpLDabIcdN94YIAgQO23JvTCoi6l5BNm9jYeXapbydMdyL8OLL7
2lDaJnMyOkhOmzMqYn4SDDN8z6Pt8sViG3U0uE78H97rkwhnJvhKLx7HddnX+X1s0HMXq1EylrLF
p7f30muP8ySEZYvXqHZU2V6mhb+TmhrDFFPWW0tZ9pmT7ZU0zj5pGgxTqc+umbHEkA8X7iQA42iF
vzXQctmhxWHARxFqw1zunHDtaxd1Emy0Crpm68lsz+OToQNa/YItO4SW056DPr+CwEFD7nnsN2cM
aa3Sp1R1tRQOX1dBYu2Nu7Lv23BJNBT1u2Z8z7pgyocs3Rtz2oV24q3bHi+6aLYE+iOQ9VBNmMvI
qh0V0q6RUd9jnvL2w33lRTo1RVd+JycGcBndWJuW+YQS3JK7y7ZxmKS52XrOfeu1dU7iEZJ5muEm
xO8ekWgm6tVyuTa+wMpmAdZVLeeMVl55rtZJ7PGrGqBYZ2e0G9V6oGjKAy32tU0/ledUf1+J3NZJ
7GmYuEqxglAYxynerNK3rmVXL5u3H8hrF3D8+z8kDMIZ55pdX+97NBQDtJ/QM0BOO/IWRvf/2RIn
MaPoGmmiyl7v8zphcId/483QrreIDU9njtfXLuIkZCT4gXl41XARqe/dtkUDzqzp17txhHb39kW8
tqFOQoaWZqvvW361T7pYfopjvd20M7oWjj6g3lLG8vD2Oq9kJacMLb56P6vCRC/GNt47Q3uT5IMT
iEYro7FF4MkBUv72Sq/dtJNwsTocLNiPUdzVNLCNOluD3O0EQ4nUP7PEKyAf8xRKLREoh0I/5vs8
B8w3aXN8oc+ZFuY4+e6maUCY8TgXM5hWoM8iJLx8y7joK8/dlK53Ni9/5eGd6oZ6qU1boKaMTpuu
nVFx8eQQInEmvsVd07aBseQ91IlY+aA41EM1NOKbrfBgDUdlmY9y0aYLv0ARwiqoOcDHlZQRXiKY
x7z9LH59kxfO/VO+SqNlNuU9wF1TwcvPV/39YinwEfm8Nfqi38iZxjb4Q5C9TuOFgwlzmlm92vqw
2AOrtO0I/NZyk5U8xqm0akbqbvdZJcLbSRuNprGK5w0AzDWq4gnD0iRvAlWkl/2EJNiI5lMzrAxe
LVQGGMlejUvifHZSb9xViE5tVdJf8gS73Sg1Hw2sxLiZ9SES/bkY8cqJfGpHW7ZdbrSCjQLGwkBk
H0e33s8B32KEvh9X4ycijdTufX+OO/jK7jePf/+HuKcK/KDm2Er2NtCIsClTP7AhEW/R/jrXdwBV
/mJiesqUUcBuUzNdiz1MFD/CTmbZtgknHlL/yWPcM+Fp0NEH8dqtm6aOk6/KYWaVzzo+b8a6XJRG
XAax1ye7dZLgIwc/vo4TlW2rcgEpmfh3DbKx94VsHnvbz7Zv78XXXpaTYOpBk7ZWn28de6177zuK
9gLRITT8FVhX755TiH0l0p1qzRT/y96ZLNdtdNn6Xe644EDfDC+a07AXJYqSJghSlNC3CWQCePr7
Hdnxl3hsieEa3UE57NBIBg6QyGbvtb6V6U2V4Vfe58F6h02t2wM3m0OA5GnIU9pvGWKJ3/8kghN+
8SrO9l9oc0kcWnKI1VugI3GfO4hiQ6N3Yc2Oe4sh2md7h2DuIOoBT1wbRSexL2v0hhOLhK2YWgEa
L8KjOFMUbKuM0Ft6tk+q3NpwdKyAnHaWHbhzO2AOGaXHlg8p0rJafeF1WV4oOy0la9AXRxN3Whs2
9O9fcpmOKszZot05gyZvKQ9b72vLWO5gajgv+QAZ/+TkqUU0icK9hnbQF2EwiTmPSstMb5tAAyIm
tUDdZ4gVZJz1bjfvtOwruoO2ixqoJzctln7EVE1Fa8/cmgtggoS7BNtEupRjUfT1VjBa+4Lm5pKA
AchguvlefZg3gqd3mqeRORisRuUBMCdOKvQx7H1zqdrFi+doXlwslvg8Sh1sxkQAaaQNY0CbT3f0
lVvb0iedz+ojUPr7yc3VhbPS/RVGcNtn+L39bTWz0B7zGWrt6mo07IRnXnWq1XWAF7ktCRISKFz4
fcXLXNfGFQDj1IELMQPkQ3UGDGno8ifTGwVd1xTHfOQUTZ0nFkC/Tw5UtYs6b4ckz30x7PWmpS6F
4xPGYaUw5EZ+nxKno/FzCgW7hgRGsp3vGqZ+I2rTubQidBbLt07vJ3mPVna4L6F4ID7xgzo9qcaC
r0MKUSyCwVcfoN1YXdwabgovpV8bjaJ3NqqbKdDqF3ItnU/1Sskh1FwSzCMP7sxHvyxgMiozr2B2
5I4XgTpa0hhuh/8wddNSRnLL+udyXpkXt6oGezZmq8R0VlpzqKNPiVD5DOYOzdvMkN5Ml+YUupY6
ZECqT6tBGuxFYUj/oTfT4ruGlrDYt/DXqtiDOn1YprZ0IjG2CF3sFWET3ByrREDkO0xBbjbN9h7w
hvrA8bJFFDgXQ7nj+OlsaMIbe9lXyob4aUnLTPoys+2I3OniWrnFBibRUfo7leWbF3Xu5IeFCREi
I1i7uPaNFkOM3gNRPcptgzNTrVndJtAGkUMOQmufi8nGnbrME8wFL9ilPpqJqId1cecH64qvsg68
vSQM24K7AjivdIUEWEj+xpWq+7XaUcIcoDMU2ZPQt2Knybo8lSzzMiJpTQ8uJF3qLhoI+El6lddo
nQrDlBF0tOzd7GW9f2AvT0PZHzWvTuax54WyVNvPQZnPDxr+7iXkq/AuStNYlqhqW12ExFGWty4O
1E+QXOQl7aUxDU1M8GVEkzZ4nxVCq1BY0/uioRmM5T1thW7flprzFftvHzMWIFXOaQOcZKqG4mFu
U+8FTEPFDq1sFh5JIESWFFPboYsfUJnspqDfMpbotL8m7xRUn6XV4l3mtPoa+RS5nGirgpTpyif9
NZwwt8CSyTcHddKsqg/asKCupFTXPCCC1+xwqXL/2Tc6ygqVS2Qp5pST4k04Nkk//sm2QXyDW8el
N6V71KdjnmhBSuL6QOX4pm4Wwh2IGc0LSEObwVTTSw0/US3QZ871qiWrpfVGXFv4RJJu86edTeTM
B0xSCPyl7l1Vlqr8XR4004uUeJhDSEwbOZmBjkQItylVJBvY1mabNZRO+DzMjJKmiDWpa2njYD5F
vvqRuaTZYUxFaV7M8wmXyE9Hh9vnY/0SBOAg40YZ805QYf4cEMvK1AUliic0SOkfLQyHDmHNDr+A
4Ssvl4109xC5m3OrE9OUhWQbqWNjQdMKfVJu3/HVD2hy8wCETcNIXuM181XUbe087jNaNs/4cq/9
ZviY6W4xxthKg8vF1LJvDX+fkYA8LnQBAd3ajWd9TfMMc4wse0j7pWs6xwxDhbezcuapJNgKhA0t
yaPv+kVUxa7TTyXupfbs0B3YPYEVm2XKvnaiSSTaao2DoMzoszaGMYSU4vRP6apMMtyb9HYoLO+2
saTxoeho4m+VnnfhYPYuQ7GsAywfVPpS1IytfVWj1GKg9yq9I9zVsUN76o3PhHnMXeIAN6tQJw63
IgV6shTrAwrgU7M8KNsPGhDMEqFyLl4g+3RrJJBKdqj8q+ZLHdTcXFfARYvK1B4vKCc3W2QwZOO1
7zQVLoWva7EJLPQejae6z8tg+ZJ1tlj3/mThBnUrZ5yieijUykED7mDIkq6jb+oy/dDyCEKCItrn
pRjlh61rm5veqkEYZXpGZl3bqqGIFxhS0EIZOAe9E6sVdlCQiDDzINxFBdHB1r7Hgvg159v9zMZg
NMOGvm2PcFWA4V1lNm6ntietcz1Ig4kOu0ei0txS2UUoMV8hF3FCpJHWnlaJFiIBvSrk2Lfh4pji
/r/AcbgFuwZ/L9uyeURNxK3lpCI//n5DdAY4/k/T3Txt/n7a/urIhF2NEuNeGupDBuw5WiVZYn2l
LMKSdQmmwwGvCzSKTGStPpJkpF+qQflJb1dtbIla21W6fPr97fxi938e0rpsZt/0Url7nWS30Myk
uxu3VtwERd7tka7WUaoX8y5jUX3jir/Y5J7HpjLNT5ULMmJP3l310cTJFFvNwhrJB3akW7/8z9qb
PxonPz1no1PwP03l7Z3JbpO8Nutr9kIy7s2ievf7h/eLk8yP08dPl9hqQF5j7/l7sHyUhgL3tl6g
eY3Qct44xv/qCuebZ4jIlkZna+/62sNUWtYd8VctWqZVf6Pq8avXcVaLGBq4tBC46U4U0GiULxpw
Vp2xw7fa7Y0ZfuLvn9UvzhznMYrpaNmizxdtn1X5J07Y8OEVavMmf4GUth4rqHFviKN+VAD/4UT/
o0r702txR9KdcWXkB5h1ZjSQeX3nBaO8pQ3mhhuggoPlzuiTRdle45Kzom7MjMTM8yU2hlE7sDvn
yKdGFtliqq5kuhgfy0ZZ2JAsFZts5RM/Q69pd9oKkmpqEmTxbkKUk3tnTQQYFB6dYJeqOXKalvwa
Dej+tNoNweZeDmYTYhy4p/o2A6O2t7y+uk4h7ERihnsotX5JcvSfx6auaF7XAHWZ87ekVWWTVJgV
Yu8E6uLoNCF7EusbI+1XfbLzNAbAwyX6nlrbD24rjgYbo4Rzcx7jsxSxndpl3PorXuCq0i5EMen3
uUHaeu3n+Rsj5Axz8Z+Z8TyJLCUznPWSUDAH3z9GBYCjN/QwrTEc8dPsPYOg6tif6sBACiXEk5sC
3dv8Rb0o31gvsEOU6wEHQvBGx+UXbnPrR2DfTwOJZlM1E01WHBaI7IlCQBg1slK7P73KG3y90XK/
LpB3rurVdg5BQevCLHQ77tlO3FlGsNygJePlp3bwHvpb9fn3H9MvztQ/1pafbyzPxGRrKj+M9WDs
20Lr3yGDeytc9hdTgnU2JQA2n42xg9Ouj4u8WhFDR2xy1Q7CDBY5fB9vBPD8au05b4ymHBhmomb3
qKFEaBTGV1vVJ3xUC+EkS21EPRy6ZDUH/8Ml4XQjPz02ThFLm58uyNGsf1dhMvtOfd89enXx9fcv
5leSs3MOitJtkcPtCPaepBvYWjBZuyavdlA6xfPkeuj4J1kzPsR4KJAExlPdLc8/Lv6v6Ba/ZFa8
4lz8loHx/yHdgmXx13CL/7t9G5+fivLpFRCDv/In1cLR//CBi9gkqNl/ESj+glrY9h9Mr6DZbMuG
9ayfuBV/MS1s4w9iWlyIJKTJe6SvMWT+QlpY/h9WAOzGg09lUUX07X9DtHj9JXsWEBsDNJMBrQ+2
D7Ftr4fmlut5uc65Ttu+Kw7akGqftdlu3jCznzW3f1zGJuaREEAy1WAznVUY20AasNCwBRIU4h1X
2KuJ28K3dc1VPa6W/aJM1R/kSBo6Xrv1zi2z/kCzpXpyl3q6djeZ4eRsC/cggT2GWz1RIhrTt9jl
r2eEH7fJxpf7sIjrMQnMef00Clt3hFm1JpkMttgvXY6htNmC7HKelm9ZXqfXhS9lPDlYq34aMnd/
7g5eUTFOT+C/Nw1/Xdo85YEB+nGc83ZAWyLWXf3KJPa+qu+Zj6bHqVF6UljzuNtmb4i2DksqSX/A
PvFUPXYsm4/2XIrrxh0T1JvrGzuzfxga5DbCYSH4ieF2vnMqcwNU6YxddB3NGVWuple72muaN6as
f7oM0HOgLoy/05h//cwHAarIFux8urwZj6TK0qB2oJ3//vn+41X4XjyfbwrM+Wmj+9MU3Lmkndn+
sCQFqQxRnffaztfTPyfAV3Sfn1/i6z3mj3eImp/QJ5chBDbgbNecDhX1QViWCQnRFkmT1EJXiID3
pnBR024pR9TArpPf/7LT83k1cJhBoOJZJ/wgndTzNdm0RNpO2JgSRd2ZRmhxt/l0f8qgRQ1GjwEM
bdXsRGP1UQAg7ePvr/6353q6OjNI4PNUA/u8VU2UQo6XMuAILus7J+g8KM5yvv/9RZgOz38kiEdo
kqCvAAS5QP9fv74MIgtfoyiT4bT3VU6uMG9nwNQ3q6bumWXl5zRYq4QAGdDCyqJ/YjY2cwxl7HoW
3wJzmb70Or3PCGtlu4S2JNsxmw3nQLiguswx7V7MfoEXsqikSfnZTLx0W+jM+Wv5rjU26ubpNruf
0+GUc6JVutj7VIhOoF0J1sdx2zyssCi4ocz0+WEe1yIZJ8u8FNiS3y0W5tgyH93PmAW3PZQ0L0rt
uvzuDbb2oXS6dSdnJeOV17xG1GDKpBxceYHPsr2usVVTnFytndOPZWgN9bc1E/03slauMc2mF3Pp
W2ui9LRLTMdIb5qlE2Byl9K71KGcXliDi9Vxktb2stk1WYP87Ys8VeUDibDWEGYaFOSoz9wizHhS
RAv31HVmt1RApNpH6U0jRKOBjkS/2N5ViVo3yt0J7rOXyZ2WrmILe+w1u0wICiJbO+2CepWPrgWR
uyibIKadYN+QMi/GuKZY+5QZq0YDQAgVycYmuqi3iw0Jxdzdr2gFPwm03An1HBq1pUens3AXXP+n
2JiuJrVj7YejKUoLaVtbHj1bq/Zj52gD+OyijNxi+ZQDqksoXdt7p1+yQ88kHrJKG8dR69xjWbqI
qZQvCc6d+32FGyE2BPIrAEVLIl2aRIZIxz05ELttO3XyXG26K8s5QEw8ucmkd/LQEZcdm0qFqUzf
r7N2z5FsPQ66Tl6Kt4bD3JH+K9qr2TGeSPXOqWg0euimvY0aVGKfzar5agKUHeUOAuWqdg4IK5eL
stTSRBs68cWbJ46MeHz7mcGEFgBW8lUOsxKgYPFYk5IkKv1yLsznuaGTntnOXVGJ+9ItASBmRX8M
OjqG7ug3R4q75rHt6su8q24MSv8J0SHyAFfui18eurL7Oln1ldDmj202jWG2TkCf209Ob8mjDygD
X6yjJUbjUCcieoBkw3SNHNfEvlEZcDyy0ZmTYsQELBdBR8mk0EgB69TJCDub7HjHDg7aWOoHyvxZ
XNnbvHNzjUjV6Z2/0v+zCS6Iq9y61f3yBnqWSQ4VJ9cSs3LYVwSTA6UpxY2dGgRQGMGRUq8Vc/bY
7gUyw2NOptQd6M5ncNhiD+VSXnOwlgnpc8vFZtPRBMOMoKJFz94067Xs1zosM+iATi8k7Cfrch3U
YbCXz0LXu4NftJ9aSQmxA/jFafqd1lr+Q9B18s6s9eAzuBqS4fX6FgpAcNc2zhoVamhjA/V0Yo7y
hd5eSA+Q23b6O2wm+7YqXtJ5S0OhjcRbpWSsSw0b7LRlD51pX3XOUl+mqBYIB/gi0Tci91/hqrWE
5LT+8+b3B0MYUoZsXAJq34U5vZ8WpYdUCsdE+oqvzLabr5mz7mvLu8SGpxPR230yqCQ+asXyolG5
Tjo8uHFdawdbEdmKbPCrllsp4UNBXodWaa23K/u/sFfUJxhVqJl1htYEq3i3uOI5XamJE8m0V0H+
RbPy264bH/0iH65drybo6VTwdU/zIVGjppPR+a6Wcr8WyMEHL9jjL3DhX2mJjcyRVIojlm9n12lm
TSPwx+dUU1pG7mCWHHpl00d+HjCXC28vxulCDeVzWa4XszdbF3ihNjts1ic5aC0dAYeBwivu+vlx
zPG6V2L9PAfezTw3bTKooIh1IImJTYvwmXQFwX0ExrHQ84dWlJ9WBW3i98sWCOC/LVuI/0kI5JN0
jROE7vWyRb1cp5Hj9UkAd3vd1bPqWySHxemjcNIgi1J8jBDesZwNN9lcpe5Bjas7HwM8v0XSV9Ql
Y9mZQwplbsrv/bZoqbqP7rZGNZbXZyXm4Cmt2VrvDKG3iZIEF82qE99hJ3U2MC1N0w+iHhCPDNR5
vtBJyZ81OPMZwVQrFAunzVKybMi4ug5K/O2gabU5WVrX+dqu7MSLHntYqBpSoeLN8xtyVLTqabZ7
4N9b5+NRM/BuQZXRyw5WVuYJ2uHF0jwz/MzbSdPHO3IYT4obIsqc3Yrh9K7r5g6IbzaUoUx18M1G
Y4rmoiCPxYnWLe/hB/gLvPtTPtpNZi/+PY1YPJy+MGF+LLTEn3INcoTlze72pOYaH9DsOcX2Ltet
dE70gWy4uAOb6YMYU4iPVw89bZSxQwOh0LSet4MN231NG2/od4HUTBgDY8vEZqdTc+vbJR3Yumuc
B0c0NXHHNB/ufDu1WGgggPAwNZ+YuKw2gyutyoH30zlYsJvaNmBOkdIAjdE9+m5IHr28t9zOa+Ki
JkOPni+Ft5DjGAocEAspmM5qbK4Ls4SQqrmjlYeTibLzggajCpLRUu6CpbMoy11PeEkbqrasHhdP
M2leIzghYGvq/JUQmJKcizRrzHLn03ZYLwNvCZrd6EzpwXOp+EdVbUwrp4dU+MT5pWt/BOFQf3IH
t3wB7AAHpikzpiw6F9mL47Uyj4lyGpxIIcIPYkdzim9035juG1m3sdkvdY/ltG7ZNxCU4+2JzdOX
hCpo37CiS3sNpzJr3AP/yS/zWpnuZUEjc0gwmJvmjbtpTXXlOaOfLnjRW2Fc1L5sUZ60+jKmR4ZG
R9oe2RIy1jKzOAI4kdvHwJca/DgOq4+a6ApY+bkO4rDwCvuidAcMdUttWEs0lwEARmiqtpVMzTI/
jK3OFN156fJeyaGqYkhoVHoGR5kTCUeN924wc72OsyrDNkQvdJqi3qlAwm/kcCb9uJlZBDZRX8jv
cUcm+CGD2LE2ftYzwqrxvUvllqhyQ3vnGtvyif9lBiKOOKGvM+e4p2GtlydzHZw7hj2QRokIbD6s
prd0sZ6ViEGsoTVDAlZUExnzGODthNH+ORvgbYeSrjGdLOVJiFVGWuhROW1gMBrpTpB21MLrqoT6
KgqkQUBMAfLTps5VnjSOgegBtYlzX2TeSKqI1rG3KqTu019f2XLHTp+Vj5rm1ylKinEuOG5u8srH
uvOkCSlSzDUmS5pt0NnjOxLaR4PG/BKtvYGSrzYG6YdUnAjD0LLOvLANZ6puPWPGbJ5pJjJGdt1X
beWh6QoMldJ+V1O+hdQrxRRqVpZej/R4nV2vJnsO60z4XxQcG4a76YkBMmIlb7usggriFQjz9mJq
giqy01Oq3FhZwadN98r60nA3wOu06W1W/M2lSBz4XWmG1awvRzYq/pNjj8vDSp3R3RlGrQvW7dY6
9aF952OD41fuZNf01R7YzMYkRpmdUDh3IzqaTNuXenUrwhHGdaAp3Gk3atXTxy2AD35BGEtWJAYv
TLHoEyhysdhlsJESl50UfsXCZLQyDtUB433gxM42qinpW3u9XZQpRJSvVfpuoLNeR5MuKXyTLEmD
u5Ue2X1QCLHKaJVGakzLy3thjrXNsO85UcaTMeiAIoLCfm85MsuTlaCPO0K8bIhPFrKkPXG16Y10
FrSkVl0RggeXBrGN3rIfDa2qaKukp+jxIXAK+0OtLK2ISHnwizgn8LIPHW9QtwF7pmfTbEDrgPIc
X/R12t4ZjSTcjbEmHzvpWLe2nZr0t2n+P0tH2seVXCv65Y1fIT9SioLKChSniNyRI18odIfmaUtW
9kevO8EvB8de2mjhFDZeDrpCF6fXuXrOux5tRD5qthN7vSniwD0pi11tCe4BU1nodWb8fqEl06aH
mGEMN/MAq5j4R6GXUT6YNuHHVbBg44Q/G6GAllM0Duv4WQPnakbeVJ66I6LuH0hrmPJEGnVdhK3i
8se1R4fC5mh2nD2s4PSrOSz2NzLrO4UCRpN3mJm1bwAt55ozoBNY8VJmau93GYtm21vOF73JuikZ
rDl7bJj0cYrpg+yScfQ15khyftiKweh8HnJVyJ27+gO9fJskSGJqgk2FI83DB0lclk0L2WDXSKgj
c5ayxEY61pJVD2QxChVjfPQILUF2ceulfnFfTSmKJtPp3DE6qVRIaq1muhcSyBD9b7Yu27GyZf1k
wWog0Y6oapqxQKs08sBV2HhFjtF8ythWuRUGbeaLDoXRZBkNAbmadONq7n2SPZFy1NHWU0VCixSQ
J4mp+4MJDAKwn9i6e8UgYBCdzjGB6X8wU6VQhs0WxmuCUu7UROB3vLGQeqHtaZMIFSGmLHCwfZ5z
iZMpwgVbzvEoRmLPhOvfWnDdee1eh4IFe4oswiJQJBttMq/foaD1YMEtC13+wOk6zi9ZStYbFM/1
uZcmqrHG28BWIp1Zo8WbWME1TaKF1YhPHPZtIAZooE1ts9Mv88+E17oLiHNNXjYeyvZLpfvDTUXN
4n5cQAgmpknAJccdG5VePdt1umukR+TpBDRpiLIg9d+zNNhjVPmZQCToUQvbFS4iT647ixCuMR+C
gUjvacEEj3lyroX/yKGogOTiY/98ECmOtaNTiOzkX0k/S/OUbW+x+CzIFod0TShaTu+JSl4w1mEh
cB99VEvIUKqt3VTil3INxaYrKhELwrndZJgpWjmbVbmxavWuRmrkJx4bhjlMm4lsB3OYJOOYTdve
ksGA7ahbh8+WJ4tgt8JYCa57JTbUoppBogz5xICI3NQ7Ye6cDRPGli8FUzwxrTtgHZDXGko8O8Lb
hvcjgj7OBIXKv3mFyaKnGkDOiJNQJyFjGXvybaBeIXcRdv0tr4Zyg2M2ZFBVTORcOfD7/taeKvSj
VVuMb8Fkziw11PKIuIC17pK67fsmWRevt+4gyZdTrN6UCNtpP5h2FmBldBCphB6c4B0JOMaH3oEQ
XoJcjki9G5MZz/EQma3kcyGo0D8OgVyOqMew62LKgvwGkU9ZSVVo1ktZ+Ev847zxv/2X/+NQSf11
Awatdtc8F08/U8VPf+Mvqrjr/uFTUjeIpnVc33JO6Ju/qOK+8QdvGqq4xyYQ6vip+PxXB8ZwaNuQ
cRI4UMdNE9r/fzowmv0HR2ws3C4F8IBcC0BW/wIqfio9/3cB1+GfwKOQpNNH9gLyP84OiYYFBk3D
8AwaNthT5CNlPUbn/8Zh9HVT9cdVADLTwGAoUwE/9Zp+LoAz2lTtz6LZ6YG+a/3qSi3e3shPjWLj
/qen/0+9jNd1cK7lEobDfWOPgRHjnFPECOQpJkJvq51Nk2J4XIV0zR2qRdU9+mgch5sAiaGzc9AJ
D9+b3l9cfC9O0B8rUYvlY18rUg5gmHSruOwbbaLWtsyeF9nrZMuPWJcsK7HlmM53v7/xv70J12CE
ULqnXRcQ5nPWp93I9hi0BSBeH5Bfdqud9o3Vh99f46xD++PhMApd06DnxhbnvK2i2lPU+ZYWuxX0
EtXeQ7ttJFJW4EGXkwYqblPQYGhU9O2t9/K3MUCePWRrTgwcF8jxOBtpjhBt2ZnYBqzwCyeLK7zz
EQXYuIuCZNtnH4I9u4Tojd/Ld/J6eJ8u6umOR4KZCZT1rPNCUoWLtrcud12y7fpYJWlcXfhxf+lc
mHH78PurnZG+/3y6AT0YcnsC2yeM6fUwxxBLox2j525InK9LXNxnhy2+h2sSF0c3FLGKUbmE3zmp
h+/f/f7aP2QZrz5kfimxSIwcklkIFjvrZFlB1uIy4tpeFpNRKj56ByphF/3H4dgcnXdit1yAVnzj
F/94ab++qqmfdXDt0pg5J5vFDrlpaMTGoeC0FG5hGnv3iIUfhjgbIJHFoIGi6ZrKcgzKkwzDMNuJ
gx95d+21uoRyech2fvL7J/JDsfG3e/N0EwsXUw/pC6/fhtd2yNVTVeyaEGjMjgrljkDfSB38pLrR
PmmfisvplgMI/9p36a29My+1IxGIV92H7m68sA9r+NY8eBpur2/J853TB06vjOnpvN3IWyMlsZ7z
3QnW2l0R8TLeT2izp8uZsJ0/V+RfNgRZWc4uRqvKYO0xPL51OmSvfz8WPuicblXuCjzqdbxiL0ag
xfBc3njSf/9VpB7RNSYk5RQjdU6NUYLKi6I6uisy+6vbzH4kT/L4eUOB//t3+rc5hHwN30eqT6+a
teRHp+6nRqoDXLj1e5Tc2aDtSfxKzOCCtMjIat9aRs6Ie3zLp0vRD/f5gxxz93QrP11qm3IjqwVm
9+zJvliOdawl6FV3tLbcKLssEi8Ssbdfd0TR3xhP2wPH3styP1xqu9//5NeqgB/3YTNZujYrJ+Ew
51+YhuB5a5YTxn7Xxs3eDaktx/Ubz/V8qLDRNPnXppfLLOKfz80GvoltPX0qbGaTkfKL8+8SqliU
UZhYaMXYzpDaQTnj9eMkWNqEKbSy8ERd5N/Vh+7w++f0t59AUYfWg2EEDHXe2tloz/DXDN6qVaBo
ATHnzhaE9qT6N4b6+VU816DDTouYHCpkCedYiwAJupzWrknaUhhYcaCLDP6b+/9/uopJzpJJ1gvz
l3v2sPphk8sIXS1ZUk/rOHbyRUTmpOtvfU/nX+7p59B4dJAGnd7QOY9M6pNJrX1E9+KuTNqdQICY
GyCeXYKI/t37OV0K9LZHZhg+LKKrXg8AWddTR/uzSXLTGR60We9v6pY0vX97lVMMGyk9lhmQEuWf
bTQHf5JGME91snUDx8sA7zcn+re+yfNp6CR+ImfNdNhJ8ec5d6cUHlurzSkTh9DUD7oa5XXvNd7R
r00z8Sta+v/2V3G9004mOK0dpncaLz/NRd4ExSVt3DLprbGI2xUuJ7vgt1RA//irCJEzT6IwRz8P
z5zLAbmFRQRJO+laUplaf7CdqTzYhFZC2LGsN0bE+Ub91PEmltTnIMPAIN3t9a9a+612vIr88Gai
5LDY9OiVC7F8okNhutptC0ct/P2D5Le8FnMwEaEYOSnbyFFiu8LR6vVVqeQWAmhFFRMWXt9YWeuZ
+a0rIMRSbxyafsSSREwXfZQe/QNZstkm4sXRGlJ6p1J9qLesOgUzjqdWu6OTOV1nuZDRGFggWXtP
ud+ntbduOW8ZRwdAvL7PpDCerbzz8kRfM/2udKG6xbmXNdRk/bxHDORtE4RWqqehPZgjbZLO7rJo
mk0/D4vcmqfwhPj+4I45qejl6Bt0NTZVXw5kD0xxMM3OkrjzSjGUNARBEwWH33bpNUwvcZuX2RbT
OB6Wj7xj8gYaStbLe8tFio3qgLDtCXMnQQO0U6bci5yGfgU3Uknw48T4QH4Zyru6cudlb5AldLvN
hfrgA7zF6uIHOrXRxeYWFznWTwPebQq8fs3UWKWpuEc44VwjpZ0EHnv6NJGkUEfQOiUmA9NtlVPa
cOv0lk4p1XTeXttj0ZJGH0+axBXl6L18sbIeS2ugK+/GxV/UJlLZZRl6iPLeyb7cYIhgYm924Jto
EOWb7G5abgrVEYfvx3Sw6F0UOTAZJjl9oFo3Tr3aQYeiD5ZvqCBxt2O7jTaPgjzeJ1Vdddvm3Pm9
r1pq4xOGvA1h5BJSsaJXazdD21+sdc/VSEXOprBhRrMit3dbQPOB6r8MFnBw82Csno6kQa+976aT
ix4HZonCY0ZeoUeyFB3SiQBbdtQAhUN9U45axjKspXfVNqUTqvgxLYpj7ckgK/ej6ocnci0AlLVG
M7ENIfAdrqtpkepubCt5RqLzOWkMeHbD2ZdlFs8ofDwqSYQjxjgCgKJTktNCfN/1GJeB1bz3fFpd
YWbBMSOAAeNyaOoalf2+BWgM1BAMY2g2zfiQ9WgDQtP+07JvQ5dWcwqe0HOX1E8cBcQxyVtGYDgM
Vb9zjM7cr02r/NAXaNZCQAG4bhXqsIGvabMePaNtPxp2U7+YfuM8eZ3u9TGh7o0VTU6HAMBjATwo
qzDe801vzmF0/0z28Junxm2wGGicm7/OBWi6kBhz+Z2xtQ24RFPi0EGwrJQAq0lJWg6CrjuE6tw7
Tq3t16S6WxqZIUtNcY2MzBK9nCcMnpfSh8/UbReGd0CyREOstPAf6ILxeQ0TwRURkGG9PZgDLLhI
zSyxob6mnR/npgwu+zpdCZ52pT5HKwbc7dqieH4LYtkjYENN9bLHYDfmRzy0rk/qt6V/FciaMjrH
tfZetyYckiIvTq6zzjvBSLeSamWw5b4VDS4ZkNEUlHW9L6yy6qO0o7UZaqs0iqREVP6ZvAXT5Lks
3oNJQf9z75R9FmearScaLU9J79uq961Wzzc4/yidCh79ldM45Rx1zjQ9zJYp7/2plciUWpfs4FNj
VewHu5wuhdajeWPp1b+Zy4yuTHnCuylJONFjS8NQH2X4Opf35BpomRsbaeYA8s9Nv4jKtSi/V5xW
9MSsbJX+P/bOZMlxHOvSr9L271nGAZwWvSEpyecxBnff0CLC3UlwJkiAw9P3p8pqs8rItiyrfS8z
LEMKSQRwce8538l43iidRjc2W+bg8VAHX/ubC7mgaJ1EyRzUCbMyZlGxrcchy9v2HBO+PvsdM06X
gX2bEaCCBQ+vu/9RWJ2IL4dalOoiiucAfkOBZyMz1IvdoZndBlxVJydYcKp17YQyy7lzJzmUKfYJ
+LIAU/F41kxBS7RYK0IALjudn2k0cHDU8yhXR+i/0BOifmiL0wZ8zM3mSmEOZxxR4nQtc24MogSk
fRmWeX6aiqF2stnFXJdi0JRvCv9kfYiFtbd3gDvb54YVxURmGbcdfKPS9MfNCMN57VsJAMAMDrvS
Pq3FmYc5/ShgtvoHpm+Nd623sncvxOisZVrC6PxYiK1mqVUT5kUwvkFFFLuCZ+V7oyoQRgT793ga
cJJYWzyWaQiG/aZRg0t6BaY33plxOnIDx+TL7RmEXB+w6A7lnS4iB4hBq42VAV9GC0aiLqOBGSzy
C8hW10+9heiHsbLK4MBKz/Grzk5RX4LtjQqmLIqtfdm11QCGiiYPx6I9fWBbXbEtWowyE39bvYem
rKwhWfCNtIkT2QCCKq4l7zpqZZByBTUgw8XiR1lQFpGbuGvE1trB1OPYEx3mcEYL+oxXsQl4IeFi
QINix2MP7i/uX4OwmrEzATswZBEVuGctrFJ4LciVv2b7OUMCh3bGWG5FtTPWBadEbF4L5kT9OdBi
4yDwq1ln2PeDOp16JV+w9bHxQDjpz/KqouNYI3jxqlyDaE/dsbLDC+bbLt5vICmPvTb6yx4b5i4o
hpx3ZLL6GjhMXSdWxRNF2YOhlJOgXe5NNLRlOriL974PCLNOC40FkhXzLTaZw8yhTFZcOl9GY6Nk
sRQqoCzypgXp5VKIH63fhR9bGOeoBZZSc1sdipXpt1EUEGG5bqd+PP/xov2eGOYdschgn8uSyUFz
lXjzsrF7BcPGo9VOjnNoepYuTOGd3zj1SAh6nUMHQdkwObWHZ3ro3qw+ZNZ8pk2Q7DKq6oWREzuv
TZhhAHpRVW9mxcGdjuNOZcUnGT5MMADI2Rd7Jja2Ef2ajmbcxcHnDvEZMCoj8GQRBJpMURwWqbD3
+VW1Xqszy0JVnNDj1N8ad5eoVCJvF5lfOeq54qB1DoFdmWfil2L7kAux7mkAavEmpIfyQ8j8vDjC
iegb8jHl9l7ZK3q7ybLP0qI4arrhjrieNTpx+pLZh8xR/lBr6+xoYZW+JF1JE55YDf73phZEgsAt
K2/HuUXqFKp4f9rComtSRmXBezeXyy/wxZA8/HpWHYkmfv7Uo53l+c6X8IvE2YgCA/noUTq1jxxg
kp1L0IYyxZ6UZCfJmzEu9ZsZ+UIeCbsJP+Eoe+Vh8oLWzZqFyOMTGSCOk/Q5Y9nTzl7hobYDgx+P
I/UgMc0ETgwlKqWDTTfoawwnaT95VuG/1HoGD4HvuCyPvQpoHuqg2RguF3u0JWIK14fGiKhL61aM
vwr0tnMGXXFoMnJq3M+RxBqeRdXH3SFYcp/8uqoyN9rBq5zAo/Cv/KXx2eJIHpqvG974mofdyMwJ
qlElZh9ij1S9eo4PfuNVn2BgVHAs4Q8cGFoOCNcExZBtcoqYzdnab4EXaedBMskHBIqXXI2fMzEt
21d69d4G8MBp7avOJixqR5hK6sHuMUjMdsr+5TS0mzA8fAAMg7uzSQnnPtlnw52H+ap+NLMO5oup
nN3lVAeL8c6og+WllEwbDlNkIRrlGtttp1FFHplH9VkPW5GqR5GwVGudoh0I5WOEEJNIgOaMFIkb
B21v1eZ1m7leUf5Cthx9rOvOcVSgKyeGYWxr8Y1wjXxI21DYr1D1luISgP9u33rjtKNMmlYppnSL
i8ZKaxdmgpvVBTGy15CShz5OW07qm91l2bRJU7UmPjAntUSQVQ4IBzjuUR7FpI/J7adx19gD7Kb3
t1kV4hvTSA8ZMrcbgx+tHq3bqmKTvQB1nauUXftMIugdjnjALdHs+shJLC1PNq5cfCK+KbfUlSKf
JBuLcl7qSEfEDjXEup7cYW+Le2MQvF9YgliehPI+bA9K+8F+9FdplquAtFD+gVsULFdiGlV3Coe8
YN8RedywoebxlznSu3xBdLG9WLiK4lO+dOF+tXaW/SveKprObcVo+QL5v0Bb2PjKAO4vy8U/Q/Jt
eTkGtlMedQvX7jDN6+Y80qE04R2DUeI2jYtCNbVnhW4njM4T1LBDvvJUtfbQJ+iP2vCctyOmD5fc
m/WkFCXOVZfDS7qqUJtwJ+84l+9FvbZwxurJewxG6pC7MEDT893sahIZ+FefKSxy4tq/jCgOA5z8
/DZIwbn8Jzl16HwLKITdd9bepH7EiJRcxup2fE5zJ6P02LidKB5Us5Urd6ZdL4emsusoIYhtrQ/2
0uVjVu2uRSXZ1k6RdlYwsXS8qW9SbBRq4ttcCUSPmqHLU8UMHZk6zU/5qjWhEGk395t+WldraW9X
zn99H7ckoiZBa/UiC7wufO5stT+ZWEcPq568/tQGtvrlI2fQV77x6uaxJzvgu701Zj9o0rFi0pna
2bnViNbtwxgCs0gsNB3Lq7tsGLDxO5C12LUai0OBvtp5Itq4e2t7VzonN8rjT0dC5yfbnJvR3USs
LGwkfk37KqzdNjguChvzvQlVTRh9q3rqaRtIdIgew2qcBtBShMMbXlHTchFYW5NFpc2hWIW1ePe8
Gtn+OOQl2gvoN8Ny3e8WiU+zFAM1oA0W9Eux0Yu7Q80/I1FGPMSAoy+L4uAscN7u+0Y6xfVUldDM
GumSLSy0lE6U5IwfKG5IXCbURu6tzq88sCGCXB2bQ7EZcvNT5AHlh/Sib7m1oSiXuC6+eshx9bM/
oL8lGNArP4acu/Jxj8fpl2uRrgcPbtvRKkqMBx4y5OceHC1ZZFVZfMy2WFQmrLbx3sHKmfybwkH9
soG9k9kOuPY2lmcdod/X4MBqtXBHETQO3qMNsfwlLGz56U77aKVdOfj9i9vbJIT5URF2132r8OdR
RcVQzHvUQWjsW8MtROrgutNrwYJ2dP1VIEqP0hpTnXqg8Vh+BcdNpBc4p4YMrHauLKSnJvo+dvv4
HcjgbI5cTsc8mX17JK0mEhKhoY8qlmszOWtJYBZKziA484zPG1R7P5uA09VVw+KkrTLcH4g3XG+a
lt0DDnbje2nDucJnm2piLgFTOV/Llg0htXjx59ouOOXL2p/mWzSFQfe8Tvj7HuxYde5VtWOXx5LO
NUQlXjDGxc1gif6nb3skfrnzYIJD23FZyIp2IN1iPmOvj0j6ykfUutWcdGHPJB1PCYwjphUtOCVf
WdZhhGcx0uwxAD4mNBzubd2Vm3MtAUrKX1RmNatlRCefKjOY+QZEQfegG6h42GNqXFzFHsDsS/Sm
ul+TKoKHIHDb/FTNuLEpO1znk47LRnxqNM3qJKIKBWKFK9LOdh377CUcsDN7gAeoiSqfmzUnsUtC
uOkwFqLEH60Lum8oeZuASgUjxmIq0lmhYdCWi6uHzQVzecMACzF7Yiyk+K9hWYDQKT2rujBoLYmX
Yqn6Camq9nQVFnO+JJs1FEvSuFswp9TpuAiioWjWdHVztNshajW6fozg3yZwN+QUWlQUCGC19w2g
wf4a0FV9WRBGFZdRWDn0Pu2NBWYhiCK6oygLmZKHvjcP29oJVoA36cz4O4lIxHoDpgKiWMQo/D0o
rLkVuMSs0amwLwvuTwht5zH61cce67cY2+LWJSLujJLpnO2gR5f+52ZqJLP4qN/yvcyfgirP82tR
WvWa5Uy9TjtqcEaIGnloVnt1FCXcYqbupLi1XwGaQ01NjFn5IM2I9s433Y6AKB6srMS2VSZcL7go
D3zX+AmaiUbeqnf1RZq6p/oaO3K7Sncxb2fR3DO1y/6ctzjPktVZYV27MWHFXPkW82MQw/rTq1sf
gwfdSQODUcI0GBuBOA7w6nJw8n78it7DfvVoJ1M+uj7zrMEQSpCYEJF9IjczA0Px+IJuItVM4G9A
JaqE2C7nwSNkNMqsauRQnLZxeF7GPnpUqK/v146xS6Jmu36JN8+GUNWv3TlJuZwmmPx5+DB4Fc63
FRThE8zFsMp6aHfvXROc5WZLEdwikqXOD/2dZl7YBQFsyXz2TxDmS+s4Vdo6a+d35adxAL1u8Q1H
+Tqi0Zz21fqURcstKiq9wjogSHfdLAhFA7GJiBBaqxHDp8tcMZc6+OWMDpSwNInsuizoyUyDM6ww
17x4uWL57Bs/EpyOdOpEKFPaTOIGOidz9dpuhjax1TaAkQtk6JLSR7Ak/Lmiik4uRQN1TxCXCE3K
5c1pPTKnx64vLsTeB2U6KVc893kQvmlzNsWvleDHpewZP0NccHVSdbjXMnr9tBvceS4+yP+ZfsUK
Qdqh1aX8DLx+oz/tLO3XeYjX17G02/uYoMPhaC3+fL+i/0LBj1nxo1OehXxwGeus7iv8Rk0R+I99
FDlf/QHjGhsAYkK0nRCqElhxmu0hWHwcPc1SbtdBvvUvM71WO4NtZl/JOh9R5TY5pZqb59GvcRFn
1aOUO2H1YwQKSw7xVeNNvoWO9lwwzR2AmAMHNnXH7un4hR4dPVs0181bMAl5vrV2zkploqKYMDNd
O2lTqP7XtOE7gtLWO+wUaw7bSuJRrJOQqRRBZtFmCDCFnf+zWcjXwrhpsN1FbNeoi9cGZvHWdY+b
tFuCmuaeSllxx5aZKRZKaBstfEnoKvvqVdyb9tkN6VzoKuDAH+0y/AJObvmitUvMrSqwqmlKSydb
d4/7oYfuG9tY35h34H55Zo3hQu3XFz9KCSiCQGmrenZa/LCNN4qrADLjcfS6UqN2t7wlKUjk9RIy
6JbvIcUc9tilqu7bKIpfoai1n0O+TBeua3n6QE8ZAwAzOys93yohtRyLINBnS8GwkH3eii97aZp7
Omz5zexv5EISPGPeXEG36BhySl7txRq++7ZswoMtgQRei2pgk9mhgH5RRGNcIxlxbq0Fe0tKWv3+
bpURi4jm7PRS7Kt+7TUuRbzX1fYDJ9VWco0MmYNI3E43XOQbxCb0ls9Mx2aJiIvfpx8OUgQWbeit
n/iubV6t0uvX1dSeSGomqzq1dzv+KWbDwmPdgQpf2SLh+g1T/yYsHNIpCn2ypOhPlA4b4BI+416g
TTkSmnnbWiUATEGiEVkfJgwaSulIkNY59+Nls04dlbRR7Xtkj+E324HZl2iztV+kPXVf3ZlORuaI
FaNYuK34JI2sYO+t+dSWWSdmUGxVLfO7eVNEQUFmBxNW4k57i8uyQ6Qb5XQyvN0Zn7ywHH4W1E84
OFR1blBYVfexe8j7wVwRNbysHStTlB90KNnicibjyGBioW4qe+9+tYzcgVP3YHJxHzoeDFpTjYd4
7ORXvPXaTu3eDZ9EQQwKwWM5Qeje7LEaiZVunCPIdQw7KliQLHcRKUGHYXRwaXSSGgHOnxDvW+HO
exoOcfu+0+hgreK5gzQPL5HTPCq7KlWq9FhKeT39Omf4uvz7TH8bNmAKEpcGvpXt9f6vfIX+OOYS
IZUFqk4dKhF3VDg1Z7kVVC5rLnDNwzI6VEVEdp5TkwnXfITO1n7d7QHlOIso/7lqxtoJ9AN8ZyXd
KS5prrAxnnT+q3DPRRnHmUYqBZDAJw4qdiYXfnKJLq9freicoa1wMTEdK1Hr6/Oa9QRdvIPj6Hw/
LIiSCTTEn2qj5dU4g2Qu/TZr+BLxSne62rAEAtdJvDZHPr4GBOLxvAylxJhp5/pi3nOXGB3BdeSW
3T/4T/mcf5nsn9EZqBSQpMUBw/DfVCU6HEq7iofmgCd5OxBg416sgfz291POv7wJY/Yz6oIJI/Np
7od/HnFaNTAoDW8v26ydMO1xLK8JBJ3/S8EF4gc0KUhHUfUJJqm/Sb8q9jP0M3VzwJkz3Fahkz8V
bdOf/v6z/K5QYEiMQBY9R8QTKECF/PmzVNJtSs3UJut7mV/0Vkv3cp78zLO77j/Mo//6VigH0I7a
7FBRwJ37z29lTTsp9av2M4s4xRQKI0PdgrnYamDn/f2n+v0XQp4So+s4+8w8tL/hb/punttgmwMh
8EmVdF1KFQWZGh3q479/n79+JLAIKIQRLHCPB278548E0Q8Pdi4FKb2ed+GHnCgOs+JkdGv5H97q
r9N8zJkQ6ZFnISXyHO/PbzVsE6NPNEAZvWXviWUdcniTx3aEtDI+egtOCQY+63+XFXyGT3iRoInv
RohZw1D8JiKomogU743uRBf0w5E7unM5+kN5/Pvv8a+/FwqwmAXFJJ6V9fvvJSu2GhwbAkOSMld1
SHVTKaf/L2Ue/5SanZUraCFQYES/fYXWFBU0PCqRLfseYRob9LFTi/oPK+r/8VliHj9hE5FiC7aI
P/9Q/oLjkL4TPxRDmKPVV+pL2K/rx99/Y+dX+XelI58F9SFPHJpbFu/vQhw5U6DrefCyQO0rnffc
Ocp4Iw3eK/wMQ+n4H9TTf3382IOA/HgxEo8w/J1atvdTS6HBp+Lq4N5LP4R06Y/TF4g/1sNeM2Qo
o4ji4O8/5V/XF18j0FdGt4iBELH8+buMNWQH05QeEhZnT+KCvlwuZpxbOPz/eKv/76/4H+Cx//at
Zz/mH//ro5vlvN39aD/+9/88Dz/kn+BW//z//7BXiH94SNkjNh16L+wC53yDf7krnOgfnLKQYQSa
Jeg+Z+Tf/+Vbef/g3GLXQFGJXtA5bxr/4lu54T/Y/znSQgRU5xXyX5kr/imn/7dVcN51BZpHCDnn
TR5F6Z+fjyXS3I5HSaHX0JyksraW/SK0OriHemiDs/xlstN4AfuehMaCCroGZtd4gLecEAaasiB4
15Y/cXM/VgeBHX7iRiIjdZAoGUTabypHMWGH7ZDF7VJGT//2XT/88W/9d6qQw2f/81Lm4ODcDQVb
BRJ6Tq7fPsSw2ZOsG/PJHCAyj7ypGdIpXmY7W+eYDkFIV71Mgg38huUAn2aSg8Z6ccUHIJumeAVu
qL1TwNgOfQH09fp7ETJ6zya3o+qut71OHeN5+ofmeOFGyjlYcxvf+gA8RqhWbp2+xi9L41I9D8Td
oJRqvP7BCgvHO63Mhs1Br8Jn7GVyAOnrPtL8cKERNykw36BN48YK/UMV0P2V7U6vjADR8QEPO33K
0gW6nzFDVZzDdrWiXq9yLbIxH6yvHNNjlxatBMcyR3736XVTiYiIie54Jx05vkZuHTjXTBSYSZRq
ndJg6ZhehxDuoErkFRWq1nIHTwJkHkVNb9nugRe5wRAouCZ2y/bEJaIlK30dtleLhmuRrZPR1jPU
n74+Vr6Jg6ttXRbITsSMfZFOcGbTN3I5lV1xZgVHiu9RWTQT4eyt4/rG37ZkoofVLF/KGHzMYzyu
nCYIFWyZwli2GW1wX7iFUt5uR29mbJyZPcbDyrBwfJ0pkzRdwYkbKqeEeh9bWjjPJdm9tD98f9gv
Im0buujLurz6HT7JY0mH6AxKh7v+oD3G5wAjLeYd/ugUwBqkE8tUzE7JNJAhW6KhINwVtjd6T+E+
Mg3MK8mnQFEwcO0cy/iyXnL3cXEin7iMopyvYDDsBc4bU67HLd6USMeCztXdzB0GEf8yiS0DFjO2
tDmZiV82QdBzabLb/Sp0AU3TdG6iFz0JN84MucpN5vm6/M69LkfDJ9CNHHzGStOlVUw0nU1FuvHr
Itvqsx/OSsSe2Yvz3vtqfQgxj1epRnWCw5CZzA9nRLp5hWCUnMV8mtsoncGGbodpQlWZKdYU0r/e
L8qvOPqXn1xTtJv0rg1If2p2e89or3AJx46s3ftdObxYsXIN5ooFDhotzNax7hlyKurfkQ/Gt2uI
lIRaO7KBjAIW6JEs0PWhi0e6FbQljPXciDkSl9gjWWyzE+3cqduWF9WbA+LUUev6sLp2vYn0j6U4
z8qQ28D0lpcY/G5a39Y+98UFnbqdzg3pIutZlegBS3sXNfCrhc6RxpAOkkr2hE8OfhnH39ayD1Zx
xibxxmR7Da9MZGb3vqlbkx//eFx3sCL+i3Y0P3pr1WwNfzx0w+LL4qQVpWrGIKLrbhjREhbsBU3N
5XyKfoSiMD6ZMNbIQ2+YX7sqgqrUiQXHVIH3PEXwND3ynXjc/8pNvFpzXt8QVTDfB85icX2sSvGT
IZegVZ/371VNHCZ1enVdYtM9GLqil3rqWcrdMMNjiFyD2rL7LDSpwnvnBsUxQEd1RwcnrOhb2WRW
VL3SdBPy2ZuSHf4G+vDc/r4axBZ+A1ev2qvtdR2QI/eh3X2NTVSfj4OifyMbLr4m+RGSxEYkxJLq
GmwB0+82U33ffIMoH1PSLv2trzem8m0xVA/eMg/IMyBvEYDI1SlZt5A5y+o/R+VKVkhfSnlWS5gZ
wJG7aJ3FvALegSKsXL6fKdx4Cy0dLOoWUKW+AYsEOl3uQHsK6SabjyF9cMLtqe7px2cu6tOHgER3
UoEHfgPP0l/0Go/QRib/inwJ1BQqIgtioPDLCl/Jp20oayo/+Ln3e6fHG7r89QH/G1fwZv5a43m/
29zt064WGD5O3/uH3c/htOOR6yxmeX3+fa2rZ3rhxeU8anXDp4ehFGn9usZLQ0dN5pd1vOAqb3R/
GmoeXUPFSWtHVt3VLljQ0pTzklhr5KT9EKPPBCXHyqXXMi6HvQY6RIZj+anpqj6zY6PAGXLM/Uk1
TAR3xKA4EqbV5f0Sj6i2lnFUR79ATMR+EexjWnImuGk1ttXNHgtG1hGdm19R2dDbRElK/ySGDPWj
Rzl64bSd+6aZUJaJsMLxJ/GYAcKU3N6ex2UERS7xtDCZcGGqhNs8R2ksKvfQ0/S72xsmZ/bURid2
En3TLnWYdpMorrhbjhcNo/A3s3UQZrSr2+NYDmftG0icnxyNNO/rkSDAqq/mi7Yf1NkY7TTJHHVE
X9EW9MOLpq0s5tyaX4yOaW3emX2Jj6A0n7m9q9uiIQB9ppr6uok4f43sOnyDQLPITEzDz7lbmAUi
7mOibOcRZqsQ4SDiPeYQRR2H11U1VPG13ZjxSYiNAZ8TrZKe7DJ8bKiCP9GrjQ/s8GTJg9jx71Dd
z78cZw6fdWkw3S8OgtuewOkbJiD7kCmo5imY4uiR2VX4owWH8VhZgXxiw2wPEx2w7zXto+s5Kh12
myG/jYjp/kUah/MdjVZ9dKdpfkQDT/bONscMjLc+awPCYWjCyo79I4zVdNe65f5lb5lbgC1A+neY
JzWYixqRfPzaU1Qi12qsqjxUtQPjH0lWdJa+mO22pMcPam9nsbu7IUXC87vlYCFIVyn5Wc1nNC+C
jtgyTN8iFXD2sx0AnaeXvnOe5MwUSzm7x65sCQVyURxrTloeoqQLOg94kKxwa3Ia1N/rgFHokemX
ucYpbsJssOMGPMkUMXkIjd+lPXF49uOGKPhinlv/A8hOf7XDFl1p23prkDYOUo1T6YQMK3Z3k+0B
nTNkOgZMzhx9NbGzQUTqNASEpAl7tjm64tGLO/KPTlfbr7jP+WsgLnJ86tikJlNOB4qgOusFiytz
UHzAsMs764NWe0mYaFTIPCsahGwpU96RruM6HxdCM3ZkjLj7Oe4G9m7HCs8JEHTibcqSWN8wkNYy
q3PFgG8asQg8LaF0pqw3aMMOEecmUKPAaZy3Hl3Xm/bo8T7oeLNJJRJiOPmSUogzwDY2IyemcQe1
m0E/BFRK8saBeM4wLN/c+arw6TnxS8xefRNX8fQiNzE8ciJHUBHl0sN/pepggNFASIWOMgzvepv9
5mT36M1PNXL4/hiuHscH4G7vwqsW9KKVmRmvlHFI8NAeiTJZFj+wksmzqVoFYGjnsRkFsEQZG/Pg
LyHhJ3XpDCcmkvE1/v44OrgUeBPoucW+2M73DjYTGVxv+eDbqYR2duGhbHxy9cq5Kgbhf1Ic3SGU
JntjxKcXXjnetDJ3CEiSPaubp5VHUlotIMW1ul5qUHTtFA3iZBN2VDOPmWrB5H/l+bfs83Q2thYl
kSDE42s4FAg9xb4Ao+AMBZm29o8iL9sqQ8YS05sdbIqO1QCUYvJKKZZ0lgDthnWAxd5wdTtwn6FY
3ykDfijgf89NtXMs75Oqb1EqBh+FE06YlZEY5T7V1mGtAuuubtrhLXYKkkiqsuHv5/SCnSQWw4KZ
YDYVgpmtQ4VOWOYGT3OXwZaUk89DyrBGm2Q5iy4Sv126+tja+zgyvCtoC2uMbzd2V0UoyLVvOYy9
mjlIB0/LbzFifR+YRhe9LK0qMumLTdGbltG30bNxMewTe086B1jJK1N6V+4QASeJ25Dlq+iNcb/w
evdbNFTdTYx+ABUqUu86DXUV3gTmfL8rbC2+enPdIwEbzImbVPUmJDycxIGY/e7OzvgYjT0ciHws
c3GprcC77KCwLpd2Y3d16mttv+UTzkWU+edLQNk4q3sDevRbhcAwB4Cyj/vR7EsfXczRAhBJWMyy
uark5467k38y+5XXtoRYxPkfXTpeNN/EE9HiIJwaPWAQ83bgh7Fld+fqD3LQ7nr799JR+zftwO87
OAGilNCocDqQpeNdo/7DbO7lWB3QTUUPC3J6kk8atJf2ebOAD+W5aS/MdKHcQj1TfjNWYPkn0bbI
iyE/XwjLHvYwX3x9Sy+wv8SYog5DCG8G5fO7H8xDQtrSCmfHY3LbRIVB3WK3/MjkT1+UMifaPRrK
RyH96kOJVnxqJCZPbSzVW7yWJCQhCT7gJvYyN8Tsk/rdjoqNQBugsizfj3xZERUPXFleZg0bJyXJ
iMZPJxeILaPawlfw8R6+lomwIMB3ZPMg/uS/+2jc7g0ZVKlb9vMxqkPgN3HTq6RZSUjHuwoK07ii
u9pmuZ44LFFMcKeMmjCcYfQVSKIDez2D7KYTEK7vElTRV8cCnOIqTA7S9tCKtusF1dt2L6zRBZy5
DNCtxqW8dgDgeOjNC3UKNrd7YLaomOCGlDanVaz6ct2a6YgKxXxdGyc8hQUF/Gh7R/Bz5n6aXQ3W
bfLiGyS77/3qWHtSQzxjicbERIMErC5ms7NGCAqsqzSWbnQle5iYnD4f5VIU74E1moutdLxDxKba
ZXFvBTd2FSovA/MDzHVGKOqkM9ajJ3bJ5raNdHtYBhmzRQw8nZz1GEYSD+LDcdmq4KWXwAv1BJTb
GxxKW1rEacvFLx0rox5aKUk+8RZzu+zNhz/zt8w2W5c4RxomoJZ7YRjiMQxqxWF0rPYjqgbvIMNp
vI+b6axKROPvHyvVGv9U1t18J/ppeuzyvD6Fg2NdKWJqmgPhiFSWOizDhFsI40k1jwOkn3j3jo3V
Ul8T0UZoHgCwK3vOzaM7dT9IVVuvKC/mi3oLFEKa0GYaFol7t52ab6YtzXhYEctzNnPQf0dRup1K
P0ek4aAHSJmTy+XoNZJniefzMh+U9NBkLwxUO9k/dZM98+N7MBwGVTbztbM0uZUscrTjwwzj77NR
IxcXh6qGfTKuy0QNsj4tVkA0/CKa+2kYBpR8gW8eptBiEZXuznZv7RXErZUAq3P6204xO3vf1cyd
UCjtdCc64uvPvGacnFRUHazerUDU31pcUHiMcdCFijSJhJQw/Syi1rqkGJ9AY0HgSr2h6AFBcG06
DMzK0dlqYZg2uq9iHJ1rqBGIMDpnPvrjUgXkq1lviLXh/ZmwS52qWq/L3CouV+4fuN+s4UCNwtmK
EosJBKi6S3BQ3A2cudsuFP7Ur+scSihnVuDXBxK2nGQNHOf7EHUwsuc1RpEA2PABbe745hcdgWOy
nvov25p/UVMxE3cThOpyURYLBxWhrr6ozrR+Esaa+fEZXPwghbHy+803WOGVib91WK0OUWAvp23C
PnhckSLAap5hdI9r1TxRD+5HZ/EA19LaVj/JflU/dF0oOmaj+bUuc60yTFeHTVrNyUCGOlF5Wng9
4gV3uhmHw9Qa644DcPypHat+KP1iTFVuUNQH8GxvXa7+/cmiW3i5NM1y2XNJemyNOYZhE+0Z2dXN
z/0st0alUseXTtleY83cEgejwYWD9eMSVRJ59D09FLL1Zp0S1x19MAAH3uyHXNqyOdzQxJvAUvNp
tYP9MdyNfhlJX7zotTvND5uqSd4u5zeO4/YZTc6KWbZtHtqtvNR82pMmzwNSMtnWH2JBjHK1wxi0
r9DoTMthbFfrDf3P+BK1891QQevv6d+mSIrkiyw6+0mpqk39vXZpoNnylUnvcGEVYJOr0EJ3I1a0
I6rdLqiZ4402hkW1zT0Z3hg5czf/h7PzWo4by7btv5zniw54E3HPfUiHTFqJRirpBUFJFDa82fBf
fwbYdatIFJN5OiP6oUtVQmYC2G6tOcfs2ik5cJzMfaMO7O9KFmlIrA1xHfOUmqKzyQBAX0wjYbLy
A7WeZtNLfTy0wlTuZMxKxJ7HYigYd5rTthcU/cK1YJnaof0zr+kLjFdFBGxnq09NDhVDGk6ymghx
YQtgtdGNWnvatwD32b7HWxJs20QpLpGoDNTmcFc4wmAPl46/NSh+u4rgnS96ijgzUAICajwrvhg8
UV/jV7VvdCd9nBR2/3mX/3IKV30Av8IIkpnMbxGXr8x+kF+IiBLRleLmzRc4U8pFBUHkm5urQcTR
ICn0TzH7iOF7jvyTIqzTAqdsiKfEAJPAS7hw+yik61FmJr+RUl9efULnSjHVIb1LbIRK+8XJSE9Y
GTXHl9U4V4ICM1IrXxizBrIyQnapXlOoaEpSRX0cK5OAzU6UIJ1FZ14qucp/wMHe/jSaffbAilsD
qMsj9lLwfEJrRcwR5YGOw0i2QUxSlZeQwwKBuIxNFS2fpI+2Fkq58oqdiReDRUVJsoUjzqGLZ+pS
fBJY4k60hd6rmNP3ohMFKAB/z9ys+vl0F1Gk++//0v4P7Nug1w3vmcbseOFmrWrtx8kUZM8XYUOC
UhtANwvq8cZJlPKPjwv2b4n89L4MbOIAQMFj2KoDHf/tZ7t2Jyugy09uIfPryDNaPxy1eDNRdEXJ
VbX7wkjbOyVIzGyNqE490Sn9Z8vDdVixZqzpvHBB+3n7+cKxhDKQqkoZTBPAP9XcoYAIQ2+Ed4uF
66Gc+7nM/B6PgFgHFaZybMpd7VDd3PZ1S32GPX8Vb0ZQxQmQWGVML9siDHTfEnqmbMxEVsOnYtJc
gsrH2FBOBOVoiw4pICyH7w0cAHzUrHJYNDzwsGkUs01Qg1qQ2L6oBXVwJc91DLsE8+jbBitUylYp
oacjcpdmTIjWnMOIMvRfkBxnmT/VyoBP66Vro1SKnZ7od773JTGyqyT90s3V+J5v77NhMNk6QUVa
Klj+zg8MxS4uM7wLPpbZ8DOeo+jZSxp6NXEycZNfukge+rMawUaoE6qKDohyj1OLkfLhzMv4+EWc
u3ivW8DY+meOHQ57V5ujRdz5Nr8aBRS2BU65JMLOQJTj3b8HHTbcGBd5SY3qhnnDkoQEUa/fOAXo
6UM4yCm98bBuoyatxkbjdDwkbB/SKud1kQOQwV2AKXG8zKIKo9uqgYjvnoi+esnjeN224wvz1C1G
kW7BW1gyV4AYTqknKjAEIADMvZGMqfs9DVGEbJWRgf2UVbO3oFeEmVyHuh6SI1voIr4JR7sQlzSf
Q6IdkPjTx9JFlO5ogclw01vSnFZWDXm2jOduEJUAAd+4GfUvFuFfNcmeKY4AV8aJuavYNw+bLOOo
wV66cn3FLYhzrBkCvzkxxXc4WKi1RhU9k/UwucpTKXq3/9xLYT94A1pvFGNNWZwYHfqis89jRfeE
jE/1yMRw7GVMDaJChKM0dVbkMQ/iRolcjjZtg0ZtHbFnKra5VZjGtawbDlR1FOnj5eTZYXJhqTn/
3+TQdkv1X0a+l9Oixa5lmSUOcieJL1Xgo+YOTwkiUjq7utxUCeGXKzcL+av4PQmCwPSvesBGa4In
nkgKxfhB1SX+gwK/Oj58/A6/nUwdXbXJNIHvMb8MQEVe4r1fvcKi18bRTAIox2AA5h10iMFrSPFJ
ZOUFUarUA9SCzIzGxKkzKjNV++Mv8BIM+feryDfgJtsWryHkNMsG+vd2EE1iQNoZS+rJIpLFzg41
k00kISs0TF5aOtxmxzx4gSn+IFcYZ2kq6nlmxZr80xJWma/TEqzuBgdgEKx1ghQpeeDW/Z7HLIKc
PoPgoHR9ALIMj5tvtUlabioOu6gYrEnBvIIeWdkCLrYz/8SPW95eOuyGhjZEs2zDQXKlv/1xlrBD
NbCbX5xMqmsqLbOno0359lQIvGtOkW2wilDRXQROIp5KNaec6GD1CbYoTgJj23skja8K1fZuRyqj
m26M43sd7upIT0mz7onCjS/tlhyWGzWwEDzSvcnrjar22nU0uA5aVI2yuTtipAd2MLMJRqakbeaV
9R2GtrJcf/yLFzmDDnQsA6kCshgoeOgx3YVoDvI16soi/dUYc1/NoOvBGaIARLzuUCXka5fSU0cM
zFBcp104RD4KURDCsuZY01SGOIXuWjT35y8EXxThCnos9GjGkgAEEjViE4HfoulZzg9FWyr3BMQg
dg1bDTvZYNjjY1d1Gp3cJg2ibW+NbnDleTm0DKttZIuvG/n7Sgst73cu3LjBK63aN46RGNquxcX0
u47gP19aZZVdg+6o0nuVuHHOV3ODk4mm/KaX0nqwWur1BD6oVO9e/hRgeEmxXu0UB9d4F5E1jzE7
3clA4RUp5jB5tZMc3yxZJMbKKjM2i8geYWz0tLHJN5iMKPKzYiAXpupyqnUpm3LBJXtzhGqPhuEP
rEFcjFQB6rg6YTDhPsfEvJ95XDuXtj8HSStosaK6nGhpcwYgMgwMnySuO5lnHoDxMFJaRU/IDCy1
R4n9gTj4grPPCscaKuUu865TbMVku+ta6m2NBvcTXcEU1k3J3QXkrrW0m17etP9ILvRQZPzv/85/
5yeFzjriXPaCCv37n44m5r35S/L/vVwkfC5mdc6bfwAGhFLnc/tcj3fPsk3//QF//pf/23/5p97n
AcP3f//Xz6LNm/lqYVS80f1o8z76OIj1+il9GuVbEOvLX/m3VAihz790RzNMh7IyiiGT7ci/pUKe
9y/26bajEmo3R43NcXd/KoWcfyErQiYHJ8hFlKfNAq8/lUIE61kWmkOQTLqm85dhtP4HHNbFRP9n
/ifK4IVYl56NSKckMA4EKUT7MR+dahXA6bjjNN1fNh674BWdOuWrPXQUX+twjHnVq+Qwha72eZiU
4sJwmvpKiQ33ALuUxPeMaGGEG02jXwelxiLZUh8WCCHiLf25fI3aiH2I2UdNdOgdAmBf3fZ3JEP6
2+PP3z9lsVax+kFdIgD2UKYj8nna0+WzRBdMfd5SzGFroYaFvR7ZSotRSlpXYV1WRBG5mkg2JF2X
z0VENR3JToVAhMIITqqYXcQqR0d0HWSW/q0nRubGG0b3O8869UVk5AjyyyF7cumdAWrqEG2MfePu
KK0pX1u8AVdk2jkXH//EtwvX379w3vK+2g/0fUMXkY7XIREeCAPTnZqfVG4zwhBiXfkRG0X6FQMT
SIg69KieZAFAqBNbgreaw78/e3GwG6y8wT9YTAfDmJRP6Du1b5Ungz/QwNA4/vj3vd3j/f0Zi0NF
QAyvZct+4uUyhp+OMeY/olpR753REpQi2PqcWBD1WZ/79/7m709aHA7YfBhkl5nGIeLu/YZl4N7V
+LMem1rH1TZ2zrgHomJkG4pmyud08JxbAPpBwfY5VB9dVC6PWte6P/pOdHsXrwJGqsb08DSU9MBX
iirHrVm42i9NiforzNVJceIezd/wvW++OB0WqsAtHHWNP0UWqPbpgn3jfyQE/vumLPZDLWJfPRiJ
OB571l+R77WkPPHmHvvWC500bk4EMn3b+IFe3WqquFPJM/v4pTl26cWehoOSEVOb4lvLZJON1cYo
ns668tLI4JgkzQmbKydYjQTZE2Neb8+79HKuslMCU7Oi8XUFHJFBG1xtN+ddejFJJPqgk1XUN76V
gIgb462L7eS8Sy/mgCzPoswzUDp6lfFZ6HSyAvPMG7IY+rJ0mymnOOsXrvejSONNaFcnztXzJd4Z
MctTVD70RBoZ82sNd2hFLKKD01VP5cNQ5eHv8+7MYlQOLVGzQcZnNKLDv2yZlfeEnzM785kuRmYa
d5qNCKjxseIhoxoQi/aU2c58rIvBmcObMbUkaXy8WevJ7bdN/ed+8H8JA/5rSlmWMmRqZrIry8aX
A96xMKTibFb359xzZ4mclnZfa+kQN76jy/ushKVGfs15l14MTzcvEGjkUeMbg4O6GaaHUp+42fMw
/OfbSK2PP3+1hsN36AwkmkwqST9+xUut7Ynu876kXYdSNLTiu5Ci+4mqyftzI1nKbz8MxEaRULVu
fDrXmLBRDaC2PO8WLQas2Wp9OGdE+LMxNe9NXwPxcN6l51/z6hZ1DFC9RAM1tz9px1D+KM+8svH2
ylkZmHpUS+mj5//SqN0fEAxuP/7S8y1977kuhugILgY6TSl9R8TWzjBBDtEKyA+RFwFHoNK+//hz
jj3SxWCNdU6ibhEwB49jugaXBD3QUYYzn+piMRU5rSjT46nqcwRM8NznyonK8ZHv7S4OGgT+ob3X
PTh+OmDDIBi+Zh14zbNuynyEev3GlEjAs6rhppBFtS7j0k9N57ypYJnnQOsgRwNVSb+28J5Hpelt
om4Kz7vfhGm8+eJaK4yRdoD07cm9TMrBT5VThfBjN3wxQIcCNpSVzi8Kxrs1ou2LukCNet4Nnz/0
1RAVxA6ORdEwkFDRuXa7GcP2rF0o3Zy3l5YQNfqua6VvadkXLMw/5jr2ed96MUYrSRLNNMCSJBSK
cGOCAPV+c96lF8OSwFu6bjkPMoG0Uurf3NE+8wVcDMkitcB0SOYsNzcOtupu5Xh34jvPw+OdOctZ
jEkFZt2QF7zbneEYm8IN2Bixz133PTFS6ojsRtqi8tagQ4gnI8rPvNVoje2dJsR4LiGTtHBg0cC3
BEJ+ExTOV2lmG5sEg+GngvquoF5dOk/k5Sp3UeLZe3pz8aMKdRapjkRunFDi07zuACNNQbdtWDsU
Iqnfoo7cY4vuVfRFWvar1k1ivBNa+b1OrPIAvnKt0P5xVzg77YMGn+M5Si2XxDwXzwMCat15AKxT
bGF4qXcKfZFmpbpKc6c3hEMhzLN7/8RNPHIPF1OP2sEhBmso/Sa01gHJkLK2z3tdl7ZPCYixJtFT
+qXn3gEOvlMD/cxLL+YdY0Jz08+vaxAdElpBdpGeNxCWjUGbrLGmVLnyVE4wmqL2h3DUM+/1YtbR
yiKzEydFh5bk8IZlAlE3aO/Pe5DG23mHNO1hohIufaPA2GJGF4UenLdmO4t5ZyoRY2V5zjvS9sNa
QkbaJFoSbs/74oupByDFjJdhFMNXwGVGv0sGZ74mi7kHOZrrUffjYbbApRXS9MLhvGltmUUijGRI
ilSXPnTX7TDYmz49tTgt4ob+/6kD9c/bR6nAkUATq0p/8EbxFEzgHjxzxD49AfOj8E0wXjO53Y2W
xvICijMSETWozrtnS/XFIOt4ahHr+vQT+kvVmFy6tmj/znrYS0pALMnMdKhvsu0mlHa46uFgnnfl
xX6BNVeMRaPxQCTxGFOOMNs481kvxm3U9ijKMl4jzYwe1Bz7RxT9ZyEFfz/rxbANMjVp04Q1HX75
bRSpPty5M+/IYtjOGskhJpXCz/X6U1rQfafpuzrvbi8GbSbxSVnz10Y9t6rCC616Pu/CiyHrQsWd
GqvnfsDLbHR04SdLwPPjeme7sEwfKUknDmTLpWV8XYX1GjboiSlsXnbeu/JiwGpEdZMObjYHI3C6
LZIKZWMBbtwJxxhuSyMNzzsPL8UDtkpshqh4ojilDJTE3WcXa9yJR/oCBXnvVywWVV3JyxZMHGNz
muxtAmxyS20loL4X4Vstm2yt42a+qPPaQTQ51LvWQuUzwin6bXqVfd5iYy3GcYlIJRuN7GVAXAua
1qsAFOCJ33jsFViOZOwcfaGykk2p/WnImk+lJk4coPV5WL13+xYjOUzaGuQL61jTJxkA7TROb4pB
wJK3k2AX0T1TVxMURtJi5s5R38188FI5uJH07iu7q7+NkZ1fVLhKEGXb3idHGZG39NyKKhyqtWqk
xLCZoX4Frr0ny7QOzrsrL821V6ch4gz6OG+7GmER7F9r0oKN5UnnvGloaYBHmCRJSW8r31bYYXa4
LPpTsrn5nXjnlr88ildfXOtb3RtLF7OhUrj3JhjKCwEd4Alr86kEpmNvzPy0X33E6MbYfjKeKpLR
DVt9TC7nvoyLOTQtYlCQiOZ9o3G3o/edNsB5D/QlxeX1l45E0tgWCxZC82GFrgP2WNOcqEcfuSPm
4tSlhQq3wUk4Kkr7GhgXinREwmfN/uZiIjVNNQUlw/isR2CAhCj4trR/nXftReUSAZoemyOjiSXg
AkZ/s85QYJ35xRdzp4lWqLKGsjvUVVE8NEOnryN6byfmxEWy7V+7hGUQYzV6WUw/riWWFocQhkzc
0q3ybcTCtpN6G11oAzW0IE7UyzbT5S2iwAIEmqeuWz0fL+kvtYeG2Nq9NqjaJThpcm1guO/Rf2rn
7RtngcDrgcI5GTyrNbYkbtcGftxZr8uCdeL+zg/pnZG+FJUGdR/YdjmRhzI5w0VXW9khVkgRbixy
h5RQL+DHaKjIPn5Vjn2a/va3QOBPJOhp3a892d70oI2uPAji14BT5bWwjblF2jvDzcefdmxALeYB
7BWlUsf0L0y05hd623mbFgX05uOrH5kjl6F/AQ1Xu0PCdEi9tPQrtQHd2qn1ZuzIZv/4I478AGMx
I4CzVSRJFZpfTxZ85yz5FXX5ebPNjKh5/VpZvd2miuBYa4nxdxiVfwRFclZT1zEWE4JSdl5JUoD0
lRSs8LM+nnk7FnOB5QHUygqXdzXPvrMDTG7cqDylsj12rxfbo2ZqhnyUreHnjNwG9zgUVrgG5z3I
+UNfrRtRhjzNg+qH6qu8pOQNSdD1z7v0YncUTzn2b0sg1MkbXeBLxlTSRdZ5jTpnqYX0dOIgmnHi
NQn1m55D1aYqR/vEEFqoxv+afpcBzHUKXlRRY8M3Ui8+ODaHbeLZw21b6NpFksJUzEQT/YzZFd9X
lR35ee0ql15eKjvIM8pW9k5wwVKJFPa8u7k4JRlSzcPeSw2/iZAKYVqIETw0h48vfmTGWCbZhZnO
yqHH8iDqAgWfCLv2s9NO6hfQ4unjx59xZIZ9EUG9etOwruDMUbwa+62a+pVVpXfz/vbONMYeSo0N
qqbQ6/uPP+zImFly/IBm5IRnhIY/1uEjYWF+0CQnLn3k5Pci9371O/IBSprd27rPCPf80iZbUFfj
G20ijyp3mcnP+wWLUW/okwVO2tT91DB/q1a2p7V43iz4IjF69QsCMKdj1Yja99yuOKgD+Uy9hrXq
4y++iDr+a+gsOZeJ2aeTnkyVX6CFta5iDG6PWZGmwD4U9Egi1usvMBaNTxz5cFPh7A9XGFqN1RSa
xqd6ctIZ/zWN190wyt9a0OY7rMb1TSsy9ZY1ON9RO8wOLruhWHhil0GsgJ5PqlsaNyLctbi0dpM9
GldYmsZrArmKnZkNxVdpjfhLUT58VRNN3TleYlcnfvSR920pSiytTKnGGM9wlaPTB0lySZTweUoT
Z5kEmteE0AgxVD5yEyzdgpgnPXBOtfcX9pO/ntfLn796HdreA0VVi+JAL9i+SFCEQqutksuxToWf
jikTAszuHCNGOAXTyoX4+lkJ82kr80peBkWoAPlna5lfIQclOYfAKLn2IBHtYkz85yl5cG29Xahi
M4qwaKiNr6hOd+Uh7se0OE4n1qr3J0B7We82+0n2ipr0PgZnDZoSgYlprhe7oqtPSQWPvSKLPQLh
k/oYTxHedz5qK1MDgbgs6zNfwMV00USQqkUjdN+o4uhOKF57iav1VBXqyNz9skq+ekWEq8lGwVLi
O5E37CZZGp+EZConqMr7jJ7SeTQgSX/9eAJ5/1mgQH77pE3q4F7Xe9MB7Hf8tfOMHtwTBjYVjeWJ
xz1vJd85WywhuWoRiTJKtekQJ4p52fSO+SXTh/hBqmZ6KPuBw3kHe0ZoYbz++Ecdu4OLHb8TZ3rX
RJp6kDXBLKsq6WW4ygaM9LMm9WLMiunBALt28nQ67wve+4mL/ULcStVrO3s6WFZHLkKQ1yaAhTnZ
p+/wddJODLZaqocXkUELsO0wFpVtF8DycV0/Myfz0kmaYht5cN+KPiXKTYuf+6okgCGNumyrYtr7
FvaEdxbK1Nx0Tln1O9WU8mqIxPAFQ6d9q3fS6deSkI9PXh2Et02BHrYOUnfH5iq5HpuQYIGpxmaD
D6xf240C23EMydSMou9NS5IzvhvrOk4Db/fxYzh2rF4qJAtFBCpIPF4ul9G3nrwk/F0r04zxJzbh
O6OIHKlaI9U+avVn00iia7ufmntReskXbM/lJ8Dm9srGnbyG5TduIzP0lHWQCPGbFM7hvOGsLs5A
cYkZtbM5Wtvz4Zfm53WeaeGJ3d6RHYw6v6OvR7NKZ8BFDHwA2j1eG4NrXIeG2XwvTSLEdD2xztvC
qIsZrwaXq8TkyR36oSYhqgqGDVihU5XAI/OpupjxrCYuJMFs7QGHF06VwJjmNNx6jM+bI5YizF5P
dK9oZXsoQIfg+JSmetOUdfJZjAB608IgTWPCFp8JnQSZj1/P+fj8zqBd4k/LvjEq4iHbQ644yQ/S
MACF6cWMjQJLjbUx9X4mslcTAjSy4JKs1LA88cnH7qb+9p0IkJcGBav1oVS970NlXystMRIf/6qF
meuvHYa6mPy8LANjE4r2IGQWtGsP6NdlgxX3p1mCXwuzsB02sACCDWQ+1U8y27qemrJ/asjzPbOq
u9R1emxLTTdSQW8I8QfUxmFDW6859Qvn2/TPB2cvlZ1e4HZGWDnNoa8MCrtGchk7Ya1vSlejk0Ka
Wbq366i+DMDLbeh15RvLKBB9QVciuqlq+hPLzJHNHCbit8+RHa8QLZ5FP8saZYv/QNu7dTWy7UZL
shnxwewhE5VblR75Fdm+oNQAx+4kwag+9oB0k/UhRDqFr0nTn2wVKUgicsbwRDf4/cXdXopJDUSH
eUlktB+6NQFmoJs2uQIvrddT88S087JReO9hLOadRjalPuZRd+ihg351A6k3mzS3uAlWXkFNNDv3
whjRecSjOw5bIps4YohOTFsiHXkobWfc1wMKoVMOiCMDwPYWc1WaQOmUgm5hV0XTc03izRd8VKQ1
t/XQb8ywuBNUjjZJyujI9RgsjtETS0SEbgST9+NR+P6ex/bmkf9q1s9lQjUG7/qhbv7QerlLgnFt
liBgnR964/h9k59oWb6/1bG9xf5NdoGEaG9q+2RSfHVq211K+jOEFDtcF7hyt04BsfTjH3XsdVpM
W+HkCLt0pbbXk7HZVe7UX6STwurdNt2J1+n91dL2FpPXNGXU38xa3Q86/K0wgODR6O4X0p8liN0s
2H78S96fgG1vsV+bHCovzVRkfgzvzRlaEsxOzb9HLr0UsjppDV+i49IEXG487TC4Zx7KlipW0KJj
PYFBIjqtqA8V6AHYhJNx4o098iIthawohausi8bUBz9Q9kQ6zhayqK7NGwry4z5MSTjfZk756+Mn
cGzeWEpbhVmXRhZX5IRPse3PQXi/gqGvv9g2O5chTgLfUyXUyZ6AJwJR4pr8HCP2bTzJm07AvF4l
ZCefWFKOvNnuYsqYzNoNLbvufQL4Vk4zMUsQzkhQ0okf+/75wF7CJno5ZoSzSQiMqqHsRD9vuw0X
9hIpyWFNQtwQlTAN8+CTwik+2ZWwjn8LuLqnukdHjJyEorydkNIREQUF094nlWqTY7RftSOx8xC+
yNLaevZtCjWsrvJbox8PiCS3tK52XjIhtAhgzoW/KYeSyalcNurWqcIZDc6uQl6Ti7LRY/vCqpIT
HYljL+JiljEsO0xtrQAkpVnqJrG0Aq9mBC0I8l8Jt2Uab1w7PNmcP7Zc/CMLgqTVpJzq1PfM1AVe
abXqT3Kti5/E0zScIDEbrAMIRj8tgqh/ab2mESst4kFeaJ2sT0zjL7XSd5bRf1jvAW6S5GV1/gj1
Q18BNYov0jSPN0FnxT849oS+ncTaAb0d0OoWf/fk9x7dZ5GTO+kQx5FvGnhIK8XU423V9/XKbiOc
82Q0VbvcKI1HYDKzA46jaDK0BHRXXll9aZQhuI9HlVqgOmjPFoyG6sRcfmQNdBZzec37TD6aoMwT
yuw2zkpnZ7QVul45TRNAq9a6UM2AGFG770+0+o6MY2cxr5O6bZSNrWBomWA4VqENc7XDmUqWWFTd
fTyYj33GohtXFrDj8LO3fmVyNHHY8G2hF5sbQLSnQoyOrILOYl9ZKRBrSCtsfXtmzwtLbw8ToO4r
ZxDqDaDI6MQkfGStWiqI0w7oCbzE1k9C66kZzfBbNFTu48f36diPWGwMk6mBXFg7na9mRnQRkrdX
rSwIvT7GqfSTKcfmxEM/9ivmB/VqrzVkECAF3VffA8Y6o95kEm8//g3HLj3/+atLe3lWT0EcZn6k
2psE0HpqnVhuj9ydpb6VWTgfEiVo/HRygj0IbeuaGEEghOpgKfskA3JzYm07Ine1l3JXqYVBKFss
wcROF/oaOPq0JU92uITAXm6J8nAg9hZ7ehQXbvlVTNV5JQl7KXWFLqUFnlNnqBUG9RCNudznlpzO
ezZLqWtg9rKiXpPz2KubqUqfIOE9nfXY7cUblStWZNvA6fw+lAYr5qBetDHg+vOuvnipADUVduEp
HI4trVzXKfibPhVfP774/BXfWUfsxTpfxGrQR4IjXxR2zvUEz24dStO6r+CdfP/4I+yXl/S9D1ks
0Y7SsxW3OffGGvkmEMRjQiuLSBt3ZWwnBwH8+EuQJnPot5nfkKMYXyZhW61aHaPGRuub/ivkCGIn
H40LQHgTYaBkRrYRHHVRfFfdpAFd6WX6Kk+aZGVEirtLe7V5jicx3WRBz66aWMwntRy9HWnbcyKu
5k3PmC1oeUUxL8TW4BhOEiP2enUFUk7ZVEQJ/IrHeNiBU+q+JqRFfNZDRaGMqscbKWII5HUwxuuw
gP4sFGH4Yasn9610WErAhe0llTtZfQ3GQIUa3Ytbd6hbar35OEL2tKJ9ZUKiWVG2nG7yydR4IR+6
aVTTlTaHpmIwmfG4Xhu1Ky0Yk8u2VuoSgEusqhxyQgUOXZDecHTI10FrJ49pUQQ3JPENxJrnMAg7
08xXrUpqqUC4C16m79R7XQ7ZxkXT+EjLWgDfpO2xLuu+vfZcUW9tXbf7bSFMcjxFGF9bUDD2gZTk
fCqSHLn5XOzSkIR5AdpD6pcgLGtyDwvF2Hv9FMDVdJ2NlyfRPozJTlsDERyf00QA54fzWaw9QcAh
YPmIiE2SLD37s1V5GSjVJqPvMkFdTIFU/QxaLb6EacOGMsPvcD30JlkdCTTFR8vICG5kxhsIxwb9
xrqq6tbGThUFhLmAdrR2NYghsay8PxQntS/b2BTrfGgVOLNWX64S4tf0lcycZuvN0WFtL4o99aZk
40Jhe4iJe8l3g1VSg88wSVkRDY8Kr15eXZp1apQ+gQ1DRyOxLHNyGAHzrAKtAboErzrKdrEoiv6h
bWBbkbFpMg8QaoxwGghZsTaEHB/mLuGdTrHQuewllOnPJPfqz0HZuU9Z2LBrJebLOnAw7G7AgAk+
FcCIr4gu1bYWIpN41Tkcd8kqAYsaCqvWgKpB8SNtXIu+p0mYpitIqOUjrD7r2tUmSOGjXT5MkETX
nW55a23oinXpdioQ6ELaO/T0aGRJZG1Mv+fU+KTpgayIjRkbuB91b2+KqanyVVoTUromIRzGkxW5
5krWsoxWZGUDXSfz1dq7EN3XHPOJESI/tDNWehlawzoiQfOqxyy1LsqBowKk3gEU7eC5zu9Sz3JB
MaJsV/aQDGIviFXaBNJs9yVoqX4dh3m98xQt7Gg+d0MckZYZdbsRSPhaEjywK213uInbNNrbHkEq
ZdJ6cNeG/qJpjdE9mLSxXah7imav3I48awDkbkSumupce2ZlrErPlivDU2QI1DKajUZel+4Hy4PV
KIap3AWJJqN1XSfRzwj+cX1DCkDR3Q6x0v2AEzflvhPLvNn2bvIzxbF7kVa2Hl0XY5fXl7qtVeoX
2Xi/1SwWGRG7mMH3YxcMRBypkX07FGO8V/pRf66g3dzWph3fWroeryHqA2UsxnDKVp1OtNMqbqOK
3iR28i8xGN1bamLVZ75+/asL3abzFfr2973ipQ/WmEL0sN0eJjWjfEumm5mhyhu1QxGTNEurqbqw
SIGpVhxfANGZJlcm2kjzeL0GcRUqIHz0atQe6OG7t0XZyW2YjcNdZ3LmoTSZOJ/RWdbrMAp1hWiA
BFJpAb3MagVtWlmV5BoM9UVKmMTaidqKTZxTXeOXTjf5MHT3UU1IA6xg9TPVTIcIMJrZZqnk7Urp
FHujjDwDG1XuHgNCdespg3hWq1TZgai0n1Ni7H4iHGGvRWT3D61wmAPUyCTWQQc9BrKeQ6eWdbdE
Vpu7wA6LbBOlIQuAk7jYNcOp2+ZKWV+QfJhveejDJRkeyWfVhI1nuzXxi9DsYvT0JknisDFvDGo+
jlXN0kYnKa96tCV2mm/rJD4AOgMaRnSIsc2nSdVXbdIFV7Xpdr+8TgA7LlJm7sqCmhgG6qaKQbau
GoOseADZZKgo0rKB7w0wytW63etFmd8X8QxQBqXbNisxmDDMY5IL1iW+Gl+1m9RgKpiSr27RNg8V
VCsYvE6hro3CFdaKVJT8UZRNTt+QGXEVhYH41KR4pEjdMOItA2rcQJWpt5OcopthGOCPUflzHglq
qH93HTUNWr3oRZUJMn9jl9ZKtyJWOlT1yr1ZpXPIFZDCJ72VRr4apZIciiSf1pOteNeV5xpXRVNG
Xxo3G1i5OqWCJd0XjyoBbxfu6FrlRtUnybQIuXxYF4UO/LNtkR8xW6aRtWpDIT5Z5JEVmzaKlX49
k1g/maKnTzVZADXxb2Y7qKXmOu91eVNPoXOt1nxjAdJRX4epmV8TlciqHlsyg7BqYKIINO8T2Pfu
ICBFAdm33JhtQGRsFSB515JiwsrEbzVAQYegt84rNfGJBHa/I2FBNuJY9U+Yjsk1sIIBTHPcXiig
np+8IDB8z4u1B/LWO6hyYe/iJYwxNDhVAz027vVntXbCi1EX+rMwh2Jvsrm4a3qb3BlyMjZeqhfU
8jvDB8hdNrvULfJH+miQ7gnu2AeJUu3MQnP9nECHy9qjQO86kn3KQNYSfNScIkOqrjQ9LfqboiLb
/rPnTbBIzcLk3bBF4qV7F0g4zKrE7ZVfNiq6zeCFQ+PHs/hrZVq1u4nYkH0eQi95JF+hfBoQfF5C
L27uKwopj0ypesNip+XDpvS8OdEDQN2uTCMY3cVzYhnVPutYfTpVNiuv0eOruDGajaGEcb5xvND+
H+bOZEluJMm2v9LSe5TAMBmw6A18RswjydhAgowg5nky4Ov7eFUtMlHJpLTLW7wthQThBhvUVK/e
c50pNZm0r4Tqycni1txYHZt7Dgg5SJp8epgNle+NFHjVroyU+zmIzNwNuhO6wQR35KqsCMx8Nqkm
2rRJhaE//9aETIFtx0OfzFBPmszR77JUr75rdad97btGPvadrPbAI5xT22l0CZeacTWENMvjJz9T
s0P/2L5amHy5JNo84ixTqPkNOyYKE0C/JN6nEGneUsOLdkrGWU6smTaOD6GrbjaYSdlEAhbkn3zu
8dcbB/vQ1t5MK3TbXOlTOB+TNsvuFGnTch9ZlnZYDK2d/Imadg0OIlSHQToZkPXxdahcc3sumY4k
+mR1XdoyPTvcl/Z3XSDIo72wsj4A0UbmJoVMhGcgLJm9LrgOJmJygaAn8Uth0Vc16Eb50liAhvdY
1mv1PmtwlYpCiVf4gMWn38T0NfsqrPGU72pEHH7t1vRcdx1GYxsFsc3YxkOYuoFybDP9GAi598RX
ZJqqvNKuJuBh0AJsPZ39iu7u3E+t5WCYWuUdOlZXtTHMNC0OvWZ6G6xJRbEbPEHMmadJfAOaCEYE
tRcmaBqfGS7maAeo+Mofmg1MPXRq7XtiwqqAsBMTzmpaOIKynrStFssM4k6lwQI3ITVuCnxPYPe4
ebfL0a110LJzbjN0xUGkYuPuHArc8bij4Rd5Zg9K5CVaLPsDAhlrtXf7s2azmeCCOd5L2sxGse1V
RWyjiNeXyoIS0ZFiDSycEf2lt9BFKpR/MpdkQuEWldeGJswv+ow1tWSvQ5Le6zcNX9b19R44o58C
mas31DrpEMV/uYK5l2VyjxksIjsTV9gjzEtxhy9odhgWdx8BmvvM26k5TNj13xJ/spLadNjZ2fyJ
9Z/yHlFhg4Ex6641j3XUOe9zOJxZarUSxqFPLb3AQkxr3M2ypILh05PsNk3qmhZVKtUTS9KW+h5H
aO5j3L+PnqKPLNbKCJlJUnejz2VwMYjWYqHdqqEvolvMoTcl9I54NxM/TTvPa2wkfbQ448g+9FcG
frrtgca75QeW4kuz//tbJLbL5zvpX10jVwlCV/VGwyKJj3Oj8cPmpcqvSkq4t0mbDPsEvttuAPER
2Ebsvg1T2pmbBj7OiXpEvzfjhItPx7KH4KCgDDZdfdDOSENf2AOFgjwuKr9JBXECBLiR28YcpczW
bJbtXixafsOAYGdvaCEQTsBEFAKzXozXdOn1mi/zvKDwYOKoYIR4WexRyaf3SVbV3zPNDG+8erI0
X6vO4Je4s7SMy6uB2Mjsl+HZqMrsNQ5VlG1zzW23FSfAW90pAKIkQKZTmTUFMknX+orruP7Awhuu
y467gZ+46IB6ocDdtKPhXg/KyRY8EckVbWx2UYzkZmdOg3haNDZ3kXEwOuSDs9TMH1AReC9560zP
GjvM8+RAR5CaXMATuBaaUInHSnq2/WZySac5FUYb31D1P0egddE4mwlozKbJzn+3IqP/tXFgXmwq
VaifbY6DKnaPU+jT3OdcG4kl5U1IY8VVNYnujS4ZY94kXmWdZtuYH4fYYPOJGgJa3/NsFe7MpRrf
zXQxjnmV6N9aCjtfPRtZdTtJI96D+ihfVNuJN2M0uLMmMtmbdtjcWWx0yXbM6IM67wwTlCeotT7K
pqBtXPtMBQUAQsWqn15Lt/IeetucX7knv4YTzcrbSGbZD1B39qlxe/MFgIt1m3Zzvl0SE39TDRZq
R0xu4Xgat3X4PM2OHW1c9uMblac6pRA7xGCWYKwl2J2sUxN5Jl7ACDggvy01KdlC76/cSqgn3THb
raKhDYPcxe382BapvTkDAjWAY4Ca/GrUwXIWWeTAGvPG8gqdGFUWgoJvdh+nX2YXHJaP8bB8C3Oz
h7tIOuSDzAAASw20QH0io48cpvBy7VVqYL0wXzYlst0aHIHvWK6VXhnWmB1Msq/zdhj08EXrDWIk
3PuG25EKGgifxrMItDAO4bpc6WJmL0yLAVWYqb6GYAcfmiQTV1VetIHK+Gu+8uzmTqNV52qAhxht
jKSTxU4Wg/XWYN6LGzmT3PBlpEW3cY9jLSA2ha/u0pSnULOte9NSmb1ps3FCkYe55x1KnvapzzVx
bIWhriNhyjtMu5IXpMLuwIFSscBqTcynKdXkvrNk8tAmxIbbkdvtN9zZ8lvpYOiZEfuRuOhcKDFp
9QSzESvpcc7fZGkO+N7rY/lM30W9w2K1BZMBFQ0eDg0HZx5bl9DK0KWhX0yVFW2FFtUPLlLEH/T0
hKBzYQht27Dsrj2i52Ccm4LQtM6P7ZlSSSHc/eGFXvhsN3VPNqBevN0Qz+YpSzCW3mR1IZ4VuLq7
HkDwK1sqJGWcQL/iPCC/cjp3r4ZpLc32XFS490ot7CjYTMat5qUlV/lYrzufuLrfjjhxH0GCCGM3
cOx69L+W8fdCH5r9LOxmz04upq0oLAOwTVQaP82oG18RGtrmFk6N+6osVEybrqbr2JLW+N1Oc2zM
Wyruu6JL58KvZDN/UVLTIlRWpGiwj/e+wONSn24juOCPBG2bZY7EbW/0xofSx86f+5j28dxxx3Lf
U2IENW5z1Zcq9F4SYFY/vKHPr/BtcRIcXZryuTIy66Uyh5yYSbW3sh68J6seJ95kSrzvdmdX27Z1
k6Bdermnw48QOHUtsl1tmYeftp414GixUN1XyMrz05hypu6gwYJPoSTpPNKMSaiAH576qWLYWrXo
Bu4K0DYxhQ9vtKzNX1KVyBZoaJ+8WqTb0x3b4Hyt4ZgVEmuaJEfCFB4kF7qk4U6hDZ3mN5WhOAX1
GgTz1BQ67eEZRbY9onf3Jo11rJxrrl7dbiRT8NJ6yjim8TkGyVoTpJxRctWywxlwIMFcem3AJvns
G8t+zbrGJtFTeonvZWn3ZHUANKG4iJm/CvXvJS606KZr+uVGQeGLfany+TSaBZ6iFFFmOk+JPbYM
UX1Hwia5NibHToEGpbLeOqOTOzuMUMznIlcccFMBtcKv7L4Q2xRGCc4XlFp5EjqwG8MZl31SxWFA
j1L5XQ6ZsxF6qbdXbIZAi5LeMcU2JH1xmLOyqjZZF5lHt9T6p7LJqspHpuEeJ8dTC5L0yrzPLMBB
yGqsuxI/6lNed+SnqirWHV+fW/G1MhDC+FifkM/KvNmf6UXb0JwQHiWd8iczNo3Hsc6ya/BRHSZ7
enHKirmkyAMZZpknB3JXWINcwXebfTU7zfiUX7WDXt+1oy6OcV/XGclMS77nDbVv1kA+78gCzKgO
etS0vdtwuVdLvhA/VDChahcdejIQM0SJJ8G0Gu5m0qx2207wq7mGLU/CKeoXJRYOzcx2Q392kvgt
dQYDLs3ARB4GI6rucI8mvRDDpaSz3BHJvjMbNznhllLecqjR4SiIb0jAUZ5Nd3YMHccP29x4d7y+
CBrdtQJMlYZADjRDKWuJ8g15dPNr6fKAKtSgcC5Eslu7kba14aOpYo9NAnE09vnbaFyK2xL4AAle
abwk+JeQIK0NUW+ZihB7mZtfC9sjygCZ1N1qWaNZ/ljBxc7Q2X7mYes8guCKdnjQLw9dbMgTlzLA
sZmYFd/IXuYTklB1FlePCDSyyToDbejx49rW3La1KHfDtERwIjrxMTZTcp9q7hTMTk6+uu6j8S5j
jX5rSRlvlgh1j0SDtV/MoTxZRT4AekLNB6hpwe2pdbm/01580oscCmJs6scel2Uuu3q/65veJsId
6daDDbgf5iY54JvgfRl4p6cWsuiTZ0BIkYZufC0pvhxxfml2jmLfAHP87qaZ+5I3eoUndV43WyQR
VrhJ9Vh/7NpGv628RWzi2m0DTmxOtc4D1w3pCIbm1qqN6X2xhXbfJvWc7HJafHaVF4VbyiM40Mcq
8b6NEknLZtEjyyXEtcIdJIWi2MpxaozHxEn74RmI+cD1A5yt3M2zlKfQTud5qwGsNnxwdpHlS0SP
hIyV1aQH11ZCApoY1GloSwOro6ISZmBNffteSUurn6SSySEe2uJH8c9PD0oycrYqb0B5kptVkNMs
wSVlnAFxDxGcWyjmXEJfPA266k4N1J13Zm5x3dKh83Z2P+xcEVpPVUz2Syxxs/i65SXXmeuV+9Gl
qOE7UyZc4g+bXMKCNswnF199Mysx7kNj1G6IBMSTKl0bigEF2s5t1I7wbNi65AJuChnr13OdWBsu
h97XQUbSF7zeMSnIW8s2VUeLZCQpgqT4Qae13MB7Lx7zoXHvcrdvDmIpsi8z98SOeK2tX+Yh6+6z
pOy/SIN8j4YpxKEwnPYLWJ0njTge0G5sQ5FMEJgIzpLAUs343jTE0bJJb+PYM96Mni2HbJV2hjLH
b4OqKO0007zXlnH+2jpUt62aLKMfsWveycRdDB+6LSWWYTROVmtELxRovBfR1+W+o0vqQJcZHWCy
nq0bqgZomRxsYBPfonDzkNmt9RH1VvPVdp0WP39A7pzeuCPvCiNNXkCZ5o+piqpPEu+cVQrITrUz
BwoFSTvYd055nhctSRDNd+YECkCPv8hdSeXjphNwDnZV79UPc9u7Ltk/rQlkbOhkcFCesAlGQgWL
ZhgB1+oBOHAbQ9ZEHYNGSZWkeDytxRhlyu5ForuPlAnCq4J+Jm5NkXAfKzV5JwhK9TYXWfylVIb6
tixht+vMpSU9J4b9mBpmscE4Tr3QxNn5ZB3i10prm2DQxLjjCELmX3dWUJDi+eDPui15kOI+d4AU
OE3cba02brY40qcfUWSf6RtgzyQI9G05RNEpZt4egOLSS0KFNfOdpLYDcxziq0YvPMK8EOBBrpLl
pi7YQDbx7NW3koT04nPMZeRW+SS7mrpasVMYI9Drv5jLRhtJTHR6XbwnsCWDuu3VsWw957qca3Gd
tgk9G607nly8sZ8SO8FSRcYUETgv2+xbXUeSQmQW1mDbwciQOwgnihMEFA/U2rDnLCVg1q6dLGBl
acdFhkLCnlSCfLdbbdgBQ5X3Cu2fh24rgyKPv3474aiYlh9Jp0nqQWzrcRyW3yYqpUcN9e02JnO2
+Ito8BqZZZ7gfJeOmqDrz/DeyL84N5EEVt2Pipp8qKjUpFNTIQaDD3ogNZJ9qTwv5r3dpt1O0kmx
iC3kQcsy8yt2ekyKJU8RvjCFxZ65mCBZK0iDWKg38w3hs3ptonMNMY4WLfBineDJmubuwWX07upa
S3aNNs+HyRridy7d6ctgxtlXVw3JD2GHbE0kyqctvMVqQ5JblTfgxmFo6vkybr05tG8co0x3S5nA
M8768GkeFb3BYNZdPyIDeejn2tpZ88wCQ/Cw5UBKjl6mOT+ZguWpWErkU4NH9yDz4SoiLbqbTLfR
NhD2jI0VzvNz4xn9dReLruJgpmawSRavPRCGvnHrHM+OPQuwvFbqwWIkkhsb6azIrWaCPTjxHcnI
myLtWZq9CKtjLIoM7i/ootu2n0TjV8Ugbrhy5YelL7w9CkcRYFUzv82d5b1JQ/WsJKeAN83Mr4H9
mbP6ZnrAinYaP+4ukZgIcXEqd2ZiTrftZNCNaXZGfso4L9xdERX9gxsRhOhiGHYxAJTHlD7J02SZ
nBXAEG4s/FGusM9sb+DtqYBKXfHS2Iq7RUZrITVeZ2+I84mBVZHfxjFAXBXjYZ+BRZ3bhmq/scwH
Y56ig+Hm+mvEsUtR3xb0GuDM4/m9IJ3vU1qY3jyyLx8ZjhmYL8KQ3aSyjI5wzNSpIKvdgF4mKBvc
VOxJxYv7MS7hloBn2wqOp4D+4vio+DH3Xl7WBIpjlhzmITSvUu6PSNlyrkiFyr3AbtnLqMhHp5kE
2L2GBs7wtWap38os0x+iPhQBpsfilOuivwkhK93ZNvjQvKym9Lqr5xFpgtNbx95snddsKPpvlhDG
d4Cd3b63Ixpp3X7+UqaUcK8G4SViX8ydDqEmrccbNncyJ5bFwZyiSlB8j28KDnt86EJb8D1423Zv
o5j/HOcOh7khKZH0Nayc3LPP3t3gD5+Lwiu2Xam88qjht0mapxgfl1gCkyE1125ja8SW0bHdqz4b
xKm1Km0XYv0dUIWavpkyzPe1Rh9ur6eKPIGl7cMeuWKIGdwPWAkUz1sBzplyWLV1aiP8qezQ2+Ex
kXxWkLqgdqdaRZZtdPdjlQn4Xd047GdztH5Y5lgezT4fbqxyjIit68p8q1Lb2JWUWe/F5JR0abWt
cVuSqDnq0tCu42FUt9wKYAQ5FtnuuPX6O/SToDPcWWteB6x0mOWzqx3bRHMOg4imaz0a0xziM8D7
JamyO/reomGXgGliWkFQqUmlUyD24YZWta/0fhz8PmkpjUGPrb6w/dG+zBF2KuDHt5uwJoWBoWD1
hPRCbO3FqIE5JBpX5sY1N5zzzouHis/xIzwkyWjNlCNm3v4p9Kzi0SYfe9sUtb7LlsV+ML00pe6Q
RwEBYBJQkovhUyHZoBGA1KSwjUfAXHBxVV7Mj2x+3Yk41CM9KbKPZYAGbaGz2AzUHul1WnLxqNFu
9JjZVfIRlYV11dC58CMbzllvWy32U19icluRoty71uz6pPTCD5wqvkey7XeNPhL3FsDnQ8KIXR93
Z359YZ4X73DQaSymBEd9v03GbM+sJgOYFh24xdrYc0fm3pam5UwoV0av9OJ67ka5oOGTMJ2eMU5W
97jX0n+c2+he2iHXj9hwGVvDxdZDYxGh2qB6D1l06rcewNTbVnOi61S62aPCopQsvGOl1A3VeDXG
vXhKcAUPNzG0xU0jyN8nqZs8J0Ux3ea6c9bf1uTjFdvHo2MocjZltOxilRXusdVJ4MKPqdk4MdT+
FI4rT6MoITNqy5zEV7OXgV5i/1/oPK+7bZmR9tpOUHDvhJhxssGAqz+y2cU61za9wMcz1MabonRw
se0meF/0ehnyxaFa+IK0JLzlXmCMmybWvoRaD9w4LLUjyb4JkH1smv64NGmQko7k4Kg89aogtH6J
ESacqlq0Nzn+FdeilfatW9JdtsmNPt9FTgT1mBo7ssIy66Ac1k6SvbGpOt0jTLEi2U5O6h10g8N4
i19uaX4v26jd5npFgbTEHLdfjI6E2IiV06bI60nftn313U2b0fIzyg0H21zCZ2dCH3XXa3RoiHFK
umcTcwBvHxO+pRs6wNLyMNazzb8BwOVET/wf6qck77+FhlCOyBr4ddve9SJO3CX5YrALR3tC5f6H
QJBzJzSHrEvF8sT1QU5lwr2O//y1xzjvBhfN1G8tbYSgx9KkY1UCRSXGQkndnBSSzSuHKhlfWtgm
JX5ruoG3GG962Tn2rjEcrzguYRZmVwSrKps2WGbIMDqdP1iu+SELdkuVjBs0dxocCbIGHjp9MNFN
A3iyfBRmUr2ETX1msrWxV27p9KAHJ65SKNEengYfxFqDToTRzu3JGEgUUK/MSDGPMuTyahbS5K+3
E0HQHMPB2izE9AM4IFq5jLQIX6ZyTiZ0Oo49HRwdzHUQNRkUrghLOe2tIj8DL56SNufw+IGOx5Lf
ypTqgB97tUbYV8B658SLBsjZlmZZB0oQ8kcz666+wyQ3I71gVPlyEAZa96WNB2ubLK1xt1AWIouS
xZDcnTqydr1ltVfKzpx3w+4oCpUwcw3fXKBZhCiKHrI5dJ67okJhEiNqMm2htnIa5qBw6TK24EJz
8yd7uHHZwoj2rc6GvE32ruRiiUVYHunioLtOTpEpTsuCpHY47vU0ok+BPjx0NuX0jQ/m7tuhNYPi
3HDUoL3+Ps09TW0mKbPbUE5WeCTcVfqusMbmG9nT/pM8b/ktiRz7CcJga/gpuqorSjpo47KOXbvW
7GXbDhEBOiJxO7/NE6V+NpbyjhVJGXLjmF58T/SFYL8zovjQdoZ+QwNUt+1I0nEou5F3SJnYbx62
l81m9DRrm4b18EbfWnYXI+l6YirHt12e6d+MsXL9ylTqxgjt+U6YCrwqQoF2C5iKu0gzO0+u1mkb
Tg7nZ95Hy95Kq4azt9Kfl2oZ9qx/tTGd1Li2CG8/rf6cWZKuXsDvngcmFVVrhpbsqoxKN4DsNf7Q
soRidBf3VJlJEcg+o6IcVnV1RDTTvAP7jq+0Lu2vLDf+SQ0qvJ6xfxBAOt3oK006VoyaJXVBhicZ
QATY9fZ7bd9b2VErsQ8wbHAjFE9hwU5OwY8Q9RU5Ai9oDUj2+2KcCF5iOPCohOwouqL/Y/mY3Him
CinoVSGl/tRB7rou0KF/2INWfLMoNeLOndTtuBnRwvuCCs1VyxTZE0Qnu1HTvAcWoPdY1Xl41wxW
txkI8PZqFuU2b2fS15hz5x6aj4jbN8YM8tlL6/S+1qryfdJyMqBLWFH/CfvqIed+Ym0mmszM4z9r
j/+vMXSHz+r2vfjs1qy6/w8pdIZNEfXXFLrX5LMv34v//jfS7vTxP//9z3/xbwid7v0DFC5EU9OW
ntDPdOZ/QeiEbvxDWPCSbXrlPPFPLMm/IXSG+Q8EFDqwX2FYNklLxMD/htC5/yAQsOByGlLCVuMh
/xcG3V9q8F0w9H/W4DuwhKslr1SAfz532Xfckv81Df5v9BnXXRvWqsQRbV7nUxD30w+TIqHWRL/R
SP/ipe1VB0edKtx3WH9Bn8rFTxrxmJnF+JvegV89/Nw59ceuBI/ePCqTUyBt1IeqKu5yEH2/qcv/
6uHnhoU/PhyvCJe75BTYcrj2RJ5toA3/DkH+q4evhPWu0+UVJslT4FZOuDczDaUesM7tH+b0/b+U
A/9VkvipSN/BLP/V089//odXV2Vv6o3RjUE107uYul5OmcGQl8j2mS0rZX2UxGnv8hGDJmrGHVzr
8IpL7UWACJ6+ktTPIea04eIMQeaip3PzXez9DlFynnP/IbPg0SuZxZQlowqzeQxQpOnGEa0qtIjF
SLPmvR8XepiGOTQoLoejdmUBc7zwY1ur/5f6Wmsgqe8D1dLRNhokjUjsX/at17aLTh6KfMYXJHDG
JLkvMD24aW3rN33zv5hIa8NF5MaunRjlEBTSQ+KgV0GWRRfZUQLuXG0Nrg3LzRn0PtAKRUomj4dn
xNYXbmmrzVK5S6rKWQ1BmUyfsU36pOo+Llpda19awyjqvCvMIVCi9sIHeynzU2Is0fQbg+dfDLq1
WgEuBslp4cVDYDYYT3l9RU5/iH/X4furp69G3WMiyrSvGZheIxlOUVSNz5cNzGo7FoMghSvkQMFO
zo5fjG15by39eOG4rDbkTkOVNTTNEAwo2x713LWOs5D2Zbva2vkWVW0f4+7Myzct8VjpRNs8XB4u
G5nzx/jDhlyjP3SWiFdvPdNrtnMo6u+eKbL3v3/8eQT+YmNbm9YSmiLq0Nlgzn08NLTkUxgMZlE8
NljFdMiZE/03Jj6/mD1rK1PKkKbsbOyvUTWmV8ItdbJ+kKD//nf86umrL4zka3GiyeyDsg7REeAp
ltwhUVguPBfN1ak7gcSeOp0dp+xa5COpHH0UST8ue/nVNwZIRfOxXvQBtGjvm4Zc52u9CGN/2dNX
h27vjWkyZ3ziOh6GzeS10yahp+jvH/6XnebsxKsdx8ibGbWu7IK0taefTW4bV2W9yHttxsp6U5DB
z/ZeadqXjdTaTV2PDardbd8GDYp6M0dQPSBG+fuf8osptHaZtGAnxoucac6g2/vsoICH2/ayR6+O
lD7tDCvT6PtYyu6LKUkU990l3pj0Mq1aqau6riYz4a37WNwUfc5V3brsIFzbONpxTdqDlHtg1sbH
lM2IeafL3nrtVkt/X9PBhR8CfTzXHOOfauHyfNFgm6vBbhMjKvuJsCZ3pyvTc59xH3i66NFr29kJ
AW1bw1EN6GC5RhN3movfGcP8avatDlfdc6iH1KhV6O5Y/AKvUKzBLjJNdt21u2xMlWKsdXbHftCz
m0Vk6lBNRv2bftlfvfpq7x1EmKs+jbqA2h7Gp6gYL6LJ8d6rXdc2UpXpvdEGGo1FWTdtw+Qi5AOP
Pv+YP5yrpcCgOSbtHZS5vBtU8gJK+nDZLFltuGRjLS3FDiPQeg1Bl+4844V64Y1gbX66kNvSaOpr
A4ESlDYvZBMXDsk5dfHHIUk8PVyEU6LSkdU7VvWPzbnp6KIxEasvWbdInqqI1jIVW3I3VVlzGOIh
21329NXHrOnQjWn6aQPTbjb0U2yH1LhwE1x9zNE13LYoszaw61JuHal9YGHy87LXXh2etiPz3nSY
3sI030BDPaRVe9mh/0+nlj9M72oKK1qaopbqmuGH0aeHLv6yl15tr7WJD6V7HutYW8j0/iBZcNlX
XFtduh0J3QjbnoB61Uc80LJnTt33i9567U854+iYDmbVBoaiT64vhs9QXMTpdd21PaVrRZI2rbP+
bqbBRIpdlo+XbSVrR0qnqwUZxbwNqkm/H1uHXodk2Pz9kJyX9V+E/vp6SbqaULXkeFdD1ej+0NAk
vfGgvH4WhWEXWyt120vsRVy5dit2s2KQaWS3gScjWsr13PP2Pb0dF2Ec+QKr9T+X2GXrguePs7qx
OwPth/3496P0i8Nt7XDpRRmNQx0ft6ud2fewrqHhyrrIx4IXX+0AUVfpveoFR4VXnhy3u5vH7rL0
6drDclo8K/UKDrhldul4OSuiu2KofzN5fjUsq12gStVSqBD52yzmHU6ZvhnmF20Dcm1NWXi2iJaE
Y6iW+D4oz8JWsDJeL/mccm03SSCEgmxgX3Rh03bqiSBre9mTzzekP+y4nbdoGR2oNE/X9P/QG1zJ
37h5/fVY/wdiPNJHzVUiZKwdB4WGI5+paUa/2c7Pq/0/dwFqDH9+bX0ELk4LK9IWLB56X9Zm4z2W
TmlXr+Fgy5eLBmftYzVVwHEUisTALRbPLxL2d4ei+UUPXxtFem3To65j5NF1HjMEkI0bXvhRV6e/
EedE+NJrgnRstqMqjyNB6GVvvVr6Wcem2xtuE+jdBx3uCEgunOKrnLG+oHmoFt7Z6orrhhomvY3J
hUO9WvbWkI52WUmGuoxpEx6Rs2TpZfGnXNs+0sI6VR0V0YA+yfTYzLLbzlVqXHSUYgr+54mOUNEL
LY/xdku5yQeaT5bssk+59n3UjFFhl8KIKzfdDw1NhSq8KGsm1xaPDG6vS8nap9P5gMHBteCeddEE
XBs20tDiTKp2GBDQsHTNAPS7cDysPw+1mKJBxg1D3YGIql13X6baRefOf6DLDWlGpp4wHmYx01Tp
+SR2L3z0akHqmOmx+9koqfNsq+jpl9HvrCPPP/wvNtm1P2JjlXnWz0wQPATBneXXkK0unCCrFZmg
OS5Tx2wCbUmNR9ojZ781U+Oyp6/x5YLinDRcfAgsOtZ9ZFjPnfe7HND5YPyLQVk79EkkZOgRyXrK
MXcwchgoFM1KmCj7lPQ+xmWe1UbpVtFdtnmtrfqwoYuzoSxYS47YTlb3HYei/MJnn4PsP5z+WdjM
TTVPbZC1C5rq0PXQG6WXZRTkmvjdDOjE6OhrgkmdJUfNCX+HC198tVbnVOjStHh0NagHvTSevMT5
jSHnL2a9XB2eRZt4YsgE4700AbYwflho+4v2rrVJZdJauq15WROIJbVoi0StJAvzItM9V66NBVuB
9T/NgVgBLaHcKGkjAE8vS/T9BznbGhaFWQazsOrcwPaY7o4qisu+5toukMt+ZowLR6iX0/a/XfS2
FQcPF7SLOA8MzWqeD8VsWChfm4Cry6ZJsMaoLiKC8uhVJErfrnSWlJkoAbBSsbjvm/GybcxZTXL8
H9Jo9tKGYWmuUtVuKQjuLpqJa7PATje8Cdcpzjo0op4T7REfX1T6k47x5z1FoXM3Ir1og8nGxTlC
01v5dW6UPy5781WciNdIaof5jFSiSMSjim117BbX/rzs6atzyTVCr4jThpgoNT7TNv6que5lOVC5
Fh3RI+QYg8ibIOvCd0drb7tkuPTZqzAxiXOtmnB1CvLW+xRZs6kRtl62OtdsbH0cnMrCvSyoNJpJ
d57ysLNXte2Ol80Ye7U6m96d6GVk48oSz6D3Dwf1Lr1suqyh14lmYoBdsYacbrpdivBkNc5FWhGa
bf880SuzySPQRUQZmvGltd2Azq3t309D76+DjLXiKDYzRwvrllt5Pnf2g2j6Jt27tDON1FjE2GP2
s9iv6djLdIcBV29tY7Prxgt/2GoFozYwczevsHGamp+ZxArMlM1lYiq51iRpadr2Y3cujvResilr
cYoX68K72BrP7HoaSNm2b4KimV9L030lPPv695/kF2HBWgSDhZsqRgx4Aq9a9J80Nsnt0lba7xIa
v3r8agHT7zGbXTMQxst0Q+9p5yMev0xmIK1Vkifs6hAjTIZl7uL7May/xbp54dltrRavjoyJBgcm
y/9ydiY7cuPMFn4iARpIStwqR2VVeS5PG6LdtkXNIwfp6e/Jf9XFdt8CuGig4QUtMxlkMHjiOxBw
XpXon/c19qsguQoVBlnftOKJ5GaT/mRliYaA5YPfr+nE7gqextiAUQrVCMAKotQAnSnPGomrTul1
1SbBfM8eQ7DckMR06O30+24nNJexbOsG6MJbFdKvsU7PTav8ot4V7XHV31mfBtl6Sa6aGmCZevma
c89/LW/nXG1R6YYIK0X6GJfv5g5dyU3mV6V3JXstWZZBg0l52zstcqEmhu7g8IfXfLuSPeQxpEc7
BaKeD99bPgGUE0E05WXskaWuuojYjaJ9BiWH1Yr3lWD5nXDs9+VOXFZTHM3RPS8lcJrM5yVBbzLU
936DO0kviQQjGri825KACkUZ/dWx3bOikTixOQUlWK9zON3itPkgEvvUj43nWnHudmpfo75MMbSd
0bwnkKwv5Qe/KXEis4WnB0MFd7zxVXyGyeGHWCeeQzspL3CyiVmBG7xlqn4UagHrynhWAFzZiUX7
i04Uop7q+Sf2gMep6/1yaVd2ssRNg2ZTxPxqqwsLyocuG89ek+2aHA/VkqV2RRGQ7Q0wgN0bZYaP
fkM7Z6Xdl7UGXG28hfX6087pG6AFPc9K19MYnZC04js+m3B928vgDVTlfhHpak6CdQWpJENERr1+
n47yA+fB1W9GnHjMxg0uyQk22ESFz5KEjzvzjMfYiceB6zDZdTfe0il8nsJgzcsYTA2/73YicrWx
qZv7gYbulfM2Y/DVANXjN7gTk2hAnLq6AcCiGbLgpPboTig3i1+y6Xo7g9MHUteMc4EScQFe463E
i6jXh7vKuy6ZIFAGDOeGBsFvOgs/9kHrpVdOXeWdplYDU4AjB92IVV73gc1LvUm/mHclRGS0bNUy
Rn4CJja6yhTPYaTst8ZdERHyB3St1XS8MdV/zFb+aZX2m9+EO2elxNYEF2Vc+41my6HO+uPGXvUw
+o+8ynUMThUIN6XBMhx3DZYMbwBe79aT35c70ZkGrR76e/0WvG6gxOIj2kY9f0wnNmv0MW3BjIIc
XcyW430OLJkQKii/D3eC04jVrA3dpptoAHgE1+IdGKGepZbISWX7RVEADLAdKpWg8wTgz6oK/UQ5
qSsmYlU87qHC7wksB0B59fNcLn4Hm6slAqC217xCFsEIwJxxyj6Cwu+l2khdLVEZxYxRhRtPbTio
gKYDajAECtjr53TlRBUoGkIPy3irEDcmlH/DHe21c/OeDv/hOceVE5kQwD+YJc43ZU31GTuY+mAB
ubwJZLcgKpRifK2m8x+h6qp9wAUkQo5kvAkxXdJNw52i9nuycNU+ppMrwGKIpmCSoNFLVR4DO73m
D/hfH+7EqmwpoBM4N25gJj/SMClS5ju0E6iQQCRB26LvzQ4JgHKj/AnPa+m3fblWtALt7GxNLZKL
uT0tgX63wTPAZ0X+y4e2J/VEVgKxj55B3ZRhux6CjXqVPf7lLbuneg2yAZMStvVjts9vYEPhdSlk
ri0sKtsBvFn5vVhTb3k7LA9D7Nkmyfg9xP7xmFjCRxsyc+y6alWAc7XTux1oFK8t/V/WrnMIG7Qt
rNHmkAI0MA0f4jD4y+/HdPLbZFNBMjFs6ATsojwNqghEkDT2/PDk5ay0vN91I++HaELOc7M+65Q+
+324E5i4eyfAdwTjbar4Rz2mMAKZPvsN7QZmHMc99Kwz9kFgJSIAP3XmFZb/cmCtM7xT7gRPTyDk
2CcwkKNzb6RfgYy5ahwejNyErRlvKg4uUOH/WoP0i9ecuFIcO3ds6ALsJ2B7oV+uOgSALPkN7Vw6
23VCTyWw07dtTYE9k1WUl+vkt0xcMU4UDg1461jfOmy/JZ16JCXxOvfhsPdycc9AlogtQPGXJ92R
j90HvQuvewpzjVPjqZ5iyNaQCaWy/ZHIjp7ioWo8R3eiMhKL4ejzxZ0228Hxgo8c2IjU73TInLhE
L3pM4J2B1+b4PY/lhSyt58hOWKbk7rigsX83gNpex2U1OaDe8dFvFTqZLS+jrZlHLBTO4NWo9wcb
TRevoV1FjgBGpJ5TLJSd1mcah+95w73uyswV5Ozww7qbJOCr6+G3tc255341PeZKb7qBAgagscGm
QNedV1CeL83caa87J0vd85LG48B7PG/Mlj5GY3Ab2/KT33Q7cVlxCangBLUGZTHArCDmwVvCb2jn
tBShrtNyQeTMEoA/jvKbfM06/T7Ev3Nx5ipvcAb38W6xSErGriizP4jQbwt0lfxoDCj7McAPuVXr
t46DmgnvxdLvhHdVwjzK4I/UI9x3GR6GpH0k4Ws6yvv+/6cZcSIS5cIWzV54B94nzsj3DhLT7+0Q
jdV1VSJkZ54t4bstJMn8yr8l+/Nf6L7OLmbvU9QqmhtcUuAkUoFV9mjLmT/sJp6gb9Ht8AHNFqLK
JRtav83YfbUF3TMG83xGHgN02FfCdrC99maq/Vasq4vCC4LIRIUfP+Pk3VTGT0M0+H25a7AqOYPM
UPDx1g9Zd4CU8XtLQZ/zijRXFSVIu8Z7hBeFlAm4brdvknTzegdhrh4Kx58Sw4LvXpYZ5mEpHMeS
3k8vgov/y6QgXSvV0hnzvarqd6+T53WCJdH/Pyf3Mf4QEK4kCk5i3BigYW9jKA9tz+YPOqkZnDmN
30HlCqPQ1dLFMIkaka6DfEzW4a9a16+Vjv4jnF1pFIok1bZFqP93aYwlnrTrrxG2TD1snLJVHkqw
2N/BccZz12NOtlCJeYYfGKRSSb18ibb4KVWrV6mXuWimVfVjyQFsvO0c3gJBB7ReX2m//iLmKqUG
uADBqRQvR/B1SH7LMFTQNRmQxv//RfQf54yLaIqSGe86KN7f4ES7PYfC1t+SuZN+YevKpRK4QMxp
1GNqDBuKOIKX6dDV5p3ftztJgw1GCxAyXjCpBusYVMcONqCL8asPuGqpvUFLGvywxpvUFs1doOgm
2m/LcdVSHMUMw+BXAhhtVPc5WOcaRvVyf+WE/99D1x92Blcy1dMEWGyYEN2Ai4NzHFzytjcrhBfV
EQaVMCzJUjV8QqF5+jDLKHzu6xVGeYx06U+YjDQPck3S+gzXYf5wt1d7zpJksnBjK/v31QqafZO1
85xPVWh/rgGF/RoO+kU8wkQXcNNgwlh61OKuM7d+GmfmgqH6aRlJF+39bU+mh3kan+qB+5WYXDFT
ZY0mptW8QF74C1RKuDYGf3stUHLPLP5RBWr5AEJ6g6FJ/ATB+rz7HbWuhgnsqlVXM8YtbXvIwOZc
2+qVpOc/9gNXwqRFVLEFF8IihDnG+/tpBZ646b77TYhzHPaD2uCWiNFnMFXtVh7H6qffyPd/zz+m
GojtudXliKkOOxj/PWTw7/MbOXk5Mvi/MKIVAy/65RSEsA8DKdRv5PjlyLFkYWwXjEwTONAv2aOB
LM1vaOe4M0lPwSvG0BGvwUPfjygs+x13LnNMwp0CfTZYfD1V5aEs8Yyc7Z05eX24q2Ci2wLb3Xji
BaxsoyM8q97pHmhqv8GdeKyF2nuWYnASwIGKnhnv/X5KV7xUyjZZLBrICphtHWk2wWjgk983O4cc
BeyWthHcaqKmBkU4zbnxeoxlLhCprq3J9DKwIiW0PezrUh8iELY9Z8QJSLKKoE27Go45U7gcMyUl
HNps63c4J05QQiwuyoDPrKgprR5SSiUsiqfqlQP0/o1/OD9dJJKlacDadGQFh4/GE/jD4tM0Wd8l
7sQmn4KYLJbRIjPwv4ZzxFTHntHj3JFBdTZ21/D4i0J9jIfv1bz7XRxdAVPFs8ws0cqKFS6yg/g5
7Z4ZqKtfIkKFCfgzGBm2LMeSRB/qaMz8ioQuNge4r7aZBaFFbfRbsdunxfi9ITNXwLQlew0zNUqL
cJJgLE+iy83APNN+V8NU9qwidDe06GjyEQTpd/NCP3jtKC43J8rQIgKXVFogNynmqLzNxC+vdSVM
RtcjvJ96is17q67wnFNX0Uo/eR5zyWFznMLsVXFaYF+R5zQI1+M6dNJL8stcdtiy1cmiO4SOhj06
yII3uvopu5irYDIGokXaK9gsGX4UAT9UxG+jcgVMJXywor3aaLFFWXfKahWeeET8hMowZXmZn4xp
wEWjMHpm6HiCXWlygI/CawWA/9hkXQ1TgOLpEhssQ/QtPQ6q/jLsxO90cBVMK5FELrBWKBZ4qfyF
61VqDmapg8VvV3E1BpscKRrGd1vwIbzKJT6sbeeXuLk4kV0EDZmFtQWDLUZuNv4JvYV+e7jLE+n3
GW5nEfzSLB3laWxKGGaKdPCrFrl8qGY1E2iiEX7PcZSXBDfF67xGngvdySZ2mbEqlAEtKkCtatGv
B9Izz40lcpKJDC6XaxJj8KGcYAMBudvBEM38EqEofhlFfGJDHUUZLUxZA+NCJgHfg7Uqa792GeaC
otCNCqM7ORP4OY1HDcOAOOZ+CbOr70J5HdaQQxsWC9wlokgUiYk9Fzp/OS0blOcGjSdhUWm0odr6
IGPulwW56q4RcLy2X8qwmILp4xi3n6Yu8FIXMVfcBdfAthml3ou4iz8D/wH2HCwqvM5lV9oFp6Fx
TfdsK4DrhrNYxb+Y1L73G5u+nO0GrmT71MkdnoqijVEAqvSnpen8IAPM1XP1TW3jpE6xayn2xPru
tPDQ75biKpfQD8mBKavhJRWmOXx0T70UXts4dTFF8ByMFhycMCIfURTDy2MD20Dy1WfGqYspGhie
i8KKmwIN0VAB0adB+bXOU1e5JOIRlohLoAoUtY/pImH9TLw2cUiSXq4TNbZqqbTUBTzYckJgGka9
irXUpRQNgM7ZNBKqqJk91Zk4a/HLb6ads6Em2ygHRRRWiDEfGE3pNRthkOU3unM4tEPS2USGChZL
U3qUoBWcEli9+Q3unA3o8E/iqtaqaA2FaXT0VHr2PFHu3DJZTWyVDaUuxkS9WWDTCiWa1yZIuXPL
1MlUEjoNupi6pc1hGVEEbfbba0ZczdJkLMyJQYYvJE0LA7/4cmZeeyB1NUsZ1xnI0liBloB40Paw
UJbhGnjlnNQlCFFbR+sMk0EIzxJ9CjineclhfOg3LU5cdlMNRHBoVVH1wYe9NueqYT/8hnaOhhTU
A0vDWhVR0BQi7t9ne/vZb2gnMjeCvqeKrqoAauqdiPnnuPfT49PMCUugPLXCFUIVY9NeWrNdU0/o
CXUlS0stN2sCfHUbwxSoT+OHsk3/9psRJyqjthboBBtVEbOvZWhOUV95JT00c4KyX1sYAjKOkdES
v3fqMtHXMD/3RfbvchhMcV4eCnHfEnhyGFWkA7zUTmk3p7A3EnP8rcSjMMvThdR+dSbqKpjsasJw
4AqbeVI9xMBmrmPgt5O7CqZaES5BPVgL3owHgZ6CcI49h3bCU+zJuMUDWYutNuIZLrnVo4BfqOfo
ToQyNqU4hIK1SDpY9oEdnD4kdtj8zqDUCdJU6lrVtMKOCytZ2AMdm7Ly23FdEVMSkswk4HgXZmWX
hC+PIDeevQLJVTENeKcEjT1Yin3hMMYW17FJvS491NUw7XAejhIj14J9z/QpGTyHdQI0ZbbmY1ut
RaSDA03rwirx7DUZrqqHpzV2P5Q3ChWkoLXUVzB+XlOZ3JfBH4LflfUkxOpQtpiNKl3Fg0EUXQNW
L36npqvr6SwbDWyKlmKu6XOyZV3e80X5xY2r7IGp1RRCKb8WZQB9lpqr51HOq9f9FW3dzqa4mIQD
vbUUGe/OdZpea0u9SpHUFfZImdaVhmFisUftxzqej7S1fsUC6mp6ApvA6gEeTkWn499RHX0fVORX
L4Sc8uWUsDWbs7pdlyIeflHbHBte+aU/rnqHwuA+FismWwz7AXKGM9gmfuemq94x2xaPcINdirJb
zJWpZj7RbF1e2VzTP0ePq97hQR+pFFQGHJ11cjNQLP81jR0toemrJphWBksZwQUd+GO/Ne+KFs1i
TT2CYlt0QTAf52EOj7Cs9JsrVywUbrAc0Mu4FLIM93zM1HSAA5WXDoO6WqFunUiQ6XYp+mAfzyOr
x2Pad73fncXlKjXBajs2Y23CTSl8bKMUKcDsSQ6mrlZIottcxss8FzyCPZ/suq90bf34ZNRVC9E+
Bq09nuZi4Ombvn4Pq9CPXueGqxMq7bQSNPvMRdLo3PDkZyMHv/KHK9hZZWXnvsbQ84D+J+zEOTPq
tUbF/ziTXJGsaaMBPttkLqIIIJw2fFyXwe9ActVACZzKjFbDXGRbdgxTkfed34s4rD1fbo+Gh2Am
kW4uqkGc9/FXHAq/uHT1QKHNwMMOAZWM4uQIcsAhWz3vWa4eiO1VLAOwmIoZrqqK2zwbe7+EyEUa
bd3QoD1pn4puKMuvmbHVuz0s4x9ea5s4aS0fZCZgjDUVJWAstBV5Zz1TIpdplK2b7FWDoWEQux6b
TdWHdByt5wp0TtFBDQGAsBh9iupLM6grZNReD0DwIn25AsHwK0sOU3ScdfF6hFtSf5UKklu/GXcS
3PHeb5bsfVlEUAMhlXufjX4PetRVBVWmo5UIbQ2pSgRlrehb87lb9s6PSUxdtBG2EyEWifH1aqLj
tDffVQBjXq95cbVBRGYJWPgBveqF39YtyVOQA/2Gdu6dsur2WZMqhRG0OprYwt6gBdzIb3D6crVs
gJGoYCTsSpYk36E8YpFfbLpUo3CtyDRVlb5OlSbnTJb7Zd0y7ZcsutogiCPntKSlvjYBewykPHE9
vvObEjc2syWiK4rYV1g+mjycOTyyK7+HQuo6arXGLDGknfpazdunGXYk+Rhwz7zfZRvxoENVYrlP
iiphIZdmBejenl/uioMS2F4RY7m68hJk1iw27IDv9ysiuPqgTkgdtDbF4EJ8BMPmizB+OaErDpq7
sV+2PtHXoB0PUS2PqU79AtMVB0Vy2gJpYoVboTzqOIM+6C+vJegKg9QcdZqwTV9DWn9rg+5smtlz
PpwjE4fkNsvB6Cud7MOoqzPf/TCA1FUGjXjGi6Wc9FXXnTjzMohyTYbY78LsKoPgLxLVeOLQ19mm
xymsn8U+PftNt3Nk6q5BXWVS+rqu0VNclqD4xpHf8zpaPV/usEiPddsrjQVIpzecpwOqzbPfVuVK
g9I+rIZJNvpqlv2Av+iSpNpvnbi6oGUOG1o1+DH3LgzyNB5OAd09S6n/kgXpWoxT2OrrsOCZY2t2
dgJR/qfXr+kKg2DzoKlCP/J1sNNl71iOSfI7dVz5S5itA+rkGDqlzaFdqsNY+lmYUBdsJOZom9IG
Q1u7n7m+Qza450+ZvFyBs5pCEMYROXB0XfOhr5+zcK79EghX+TKhLYrOttfXvg4PNFGnnnnmVK7m
paZhqSP8d+VG/Mbj1UFO7JffGnGCsiK83vsVgZPs5DyEg84zVNv9psRlGvXdtsx1LfW1G+qPcfNj
CFIvWT51RS9TP/B4GTDZSWhxJtBLOa1+ib0regnBhR1qg8muFgBvWnlBX4/fZcfVvAwENLAIT8nw
Y+9zBmsNBr6G1+/o0ozmCJHSdLW+ltV+bNJiHQe/w91Vu7SxHmIdBOpqJazFlczhWOz3rOEqC8Np
3qawx+5X3q1rqwzdzrunhwl1tYW8rFkTlfhuzucf7U4/6narPWfbOSfTNgygk8fYMnlUUXYI991z
ZCce20juLMRF4arGLd/ErzH74rNAiCv/WUvJ6GqxQKCnOULJnZt28joM4En0clsNRybnpc/UdbKU
AQYCQd7aLIHn6Pdi8z96nWTWsFLd0+0litQR4pQvRLfWa7qJqwC6X7BTM+PTl2S7jHa7mMEPRUdc
CVCUxrGFH4W64oV3yoc7OoaXfkFJXAuxpUoFihuJus6k4QfV7dN7y83ySjb1v7P2389ghCcv55yv
O65LQ7hcQxRNw2u4yTl4I0euxIFGuhUf2zqqM7xCzkZewGyYYXxDjZ4vM7dDfWnDriJ5uHHbvJG7
nUwFZ8yW+JUWicueoS3OK23a5TpGAsy5KPoNXzKvyzpx4TO6Cajo4EJ43cfuG6FljUqxn80UcVUc
ekiITONmuWZLda3arMqjyU8WRlwZx753U5NBB361eozzadJbDqpl5hcmrh/UEJaV3aPqPuNNk6dp
cm+Q3f3oH8QVcyg9Dcs6Yc4VYjEvIzEc1oz+9tr3XDmHqoUGqRqfLqj8Gq6mSObglecugmj4Q5S4
6g0dV7vUROC74/JIbHLlqV/HF3HVG2u3doYtWCpxNJADzH2iww63Q68p4fHL6BaaMiQgdrlGbfJA
a3sEGc4rWSCuDi/TYTbXfMHQ3MS5oUHRANXgeRI4Z2PVlVRXgVmuTahOtsZfAGKzH2aOuFI8ViZK
dmJermXfd0eqt+5k+Jx45avEVeMJkYYdNHP3S2Q64erREVOip3wVXjcb4urx6rqTTRT2+Hr8skVV
T/KRr4b53W2ICxJT3JQw3UUQTfoZHLSnRtVexQziopBCM7a0whK5inX4NtjyHX6DV7Zy+h/hef/z
fyQO2rC4zLIWVSlO+gfQhfqb4skWoq90Sb97hZIrJ4rQCBeuIcWW3qdZbvrlb6FHv5I0+ZegqILx
azvGWO+0vsTLN9tnfpHk6olwugdoIMXIId/KQ52EhxAWJ36HhasoKtcxGvsdg8t0ehJTi6eXyevV
nLg2asw2w0DRNX1lZAyOHWveBqXwKzwQV1fUMRLPoUmWa3vXEKDv+3tXNZ5ZrCssWhOzz9VIlutW
V09k7g7z2vqFkKsqEhPYMmkSYQ2WVYVCqRQHoNz8TAiJKyuSczLsQ4RZycb12svkiDu91wMdcUVF
bAjqLoCo6Mqr9iJYf8g65qVXguX4y9gPB1uxDdg2OIQF6KPQuaz83haIqymidslawDmwTGyUQ7GR
Ma9aN3EFRTGbp2YOMLCGBdRTUPIqX2rmhzcirqio5ioLk1gt11R0pjyu49SX+ShH9N15bYWutCgG
3TMDl/D+a46HkarnJPHr4SX/0hXRcdqqCQlLa7v4GEt7NYpLv+3KlflMczrCgxkpS9eSi1l5Lnno
t8BdkU8QtWhxajF00qY3lFCOcvTzqiSuwkcALrLrRGOBB1w+NaLDnLd4GvX6LV2Fz122Dbxn2F9J
UkY3GSh57rI18wtOV+Kzd4TP0TRh9EpWYT60y9AdbFdOfnwK4ip9aLD1NW3H/ir6rs0n3CfGrfQ7
8V2pT7fG8ySaabmqec+h3XpoKvnsN+tOVUnWC1+mqJuucMFUZyPpfghCOAf4je5kzxvqg+vccnut
OArgdHjH6tXvWHZlRHsS0LkZd3vVNqiOIFPNJzuEnmm/qySC1neRbN7sdWizzyXKvnlPrd/Z6WqJ
RANjgyietisc/RZAoHR8WXjjR2AhrpxojsmMF1dhr126rV0OTUfSHfi0mV9eP6mrKZL9ACyjxU8a
4JOVqU9sek0j8mcpJ3EFRUMTqcpq/KR4eNW/OX5ecip7M/89TKQFWQtA8fpzsKfdcvL7tyQvT+zd
huOW8tBe2fohWAKAnnx/Bee6u/ddSSDltFfaqHxVbb5SP38C4kqMgo2ATp5hlqRZ3tZpdIk8DXKI
Cx5Ktz3o1iqyV1wxADwc9javZs+iiKswKokA/X2Z7VWQqnlG7ShQ+TbHyWsVhij83832D8URV2RU
dxMa+xs+Xnv0+ZJP8CiWN810QB/lir78D0CbReOnpWwqmPJue7MMf1lmkg3oUTG2ussrvHr1U45K
4rDfYFsDpI7dSzl/jDpGp4doblV1m/W0rW+Wraz4qQnR7lusQHnNx76NqSq2lZnsicDQITr1Iim7
o6YlKA+5oLz8SgIaZ4d2xxZwbMU0zMeFMvhsJjxozXWtUIx6R2IV0HOzhqS8MAvd1DszZuSw083a
E14qb7qLyWckUeoHCYf1iX4e3/cn+QHlJrmU2XmB2vlvhb9tO1C4hrArGHigGyVZmP0O8B4JJA62
jRL9/VVanpNtIMPHqI71790CpwbUajcl8EeBfUQx2IR2P6N+x6sXDdpuuMo6rffP9Shbe14zFmzn
FG2nc4EWpjZ7CBaupyfa0T75Diz6pq4JrBaqQ8bW+nkpN1oeBIUk8aCiYWyLrjTl/KYDYXP7xGA9
Wh2bAQ1+h6bkPTvAmYCK8xrtYrndbcnlMeybjbzFC3Nlci7igP/YMOlzQeNFwRuz5Un9paqtCIvA
oH/waJlcu3PGurg88ATvAyeW2uCtobskJ6AItuxAiBLs7VZV/QcT1/VwKqXqyfsBdAV8zdr3dxzZ
kIWHqVzaLLdr3TfnEMSb5G0j47k9TODK431q1yCayr5D+03aGAj+DVFlcOB9OqzH3UKFfgjNGoG0
PgkGZFNEhuGScQjs8onw/bNZINfK6yQbg4MJm5Lk+6bS5gzgdMhP3aLK+pDZWX1RbRuBgSlDoy4J
ZUH6awfBKrkmYozKSxLBAz1XYwLjnwD4JnUQU2BuaShSwLshmSkP+zTGf+GvWQDYTVt9w0V/ZDlY
iePyVdXZ0uQo66b8WtEl1AARxaikW4Ioytc+Yeqd4mQTMl/iUu953Q3JdqRWBP1ZNdlWHZYSHGG4
4Oy7OAz9gL5pk6TZcprHGLJZ0oaiOsSZbMpzKxZijxHE9H+ZurQ6D8JhgC9HXytxzMKG60+TIukX
FA6EPI6G8jnvhBHmsuCP26vKknXPq3Yi2Vs8HbAlBxbZDBfRZfj/SdqUyjxgUwsD+waAH3uclZLb
12jjEjo+sO/r4Vda8Zkfw6pTyWMLbOSveK9seAmywP49w0Ll+1Y28aco6xuGmkUVzB9E2ewhADPM
7A9UGjCKDzWZx+i0ipiRd6bbaHhWZdf2xaZEPFykSZspX6jSbyet2v6M2ErUYaDz+NNUBJU/AYS2
usJIKKgvwabLL5yhhXtUIZmAe5y79NnQIbg1Gn+SV6C6pF/WMeva8QSuZDs0J7No0r6vmGj733jN
i9gJWJk4U9ASi4Td7JqAqpz3uqSyPzR4FhqTnIVJtR3wj93mNyOAA/oyBSTOHkcz3tdAkJbYlsqx
xM+Fe6H4iDa2KvrYqKDq4V66iGjKx6lEFY3V3fjcR2FY/cympCt/LnChmI7hLJBiV1XLuocK+G5b
9Cza27f7XLPPrW2C5NCE2tDzPEi1vMFuGtgDqdTAzng5TeMc+MWme0b7SMKfyyESt2zEuz5aosVS
3kZm2e9WxR3UuyTtzVPf90gX4k4vX4B4VbBfk6r+vbZ6fTdIK9K8GxFRwWHZ46b7WKs9EMdoR46R
g9BmkmOFfGm6hCPWRBgwmb2xXJThpQnUVJ5qpGrBYcrSMjml6DIrj0tWBUMu04UGpzoIzF+sz/qp
GJr9mOzYO3KD98779H6IucZZkyGBlILkUmxA8c5v93I5jdXyvglmvp+wJaT4wrIR2J37TJDwvLYi
jIoAZdchOibocPk8bRT1sogt/K85StKHLBnME5uDerjxtOqSC4XHRXwmCIL1CQfgrdvGwwQUpLLV
EzesQldJTfanjPXTI8paON0T6Ebiw5b2oj4PTWpkvhFUjHMEKP8OYuf2hkvSpgdgkL/F9cR/Uj6V
P+IxHPv3Y1rtWAlVJKMDC6vsaKeowYEIWCbQa5sAszCGHVbTVj+Izs6aNOrW9+F0QgFdHsGx6U/D
Ki6VtVcS1sORSjwdLWlymZMozHm0vRWdnfNE7F3OAYfLJRBPWJf1e6QRKm/RiXtQNjD5DiZBw9P9
KFKmcjGkw2Mdx082ao40nb8KE+hzHNbVUcEQ6Qi78sc9nTeU8posOK6wdzuKTvODHALN8wgcvYst
wb/C7tymTzxrP6ltVtjP7Y9UiPUMXjk5Mt2YT6kuh+NUA28NssA8HThMABWWbVZi+6HW3kC0i3OY
MH1qCG4QAXZ4HG3985YF2A/LiecEP+4BGoooJ9H2FG3iEtX2ies5PAF7b2Gk2snDmjbVYVvCNy1T
3zCN7DSB3HhFIeuHJGI/JYk5QtYqjt1W/4YfSXUKFF6UMzieIQGw7Vlaedk6MR1KHq6HcFQ4VlT0
Luyyt2pLb8kIrWBFIfFBs3Cfp/9H3bc1SYqjyf6VtXmnFyRAcGxnH7jELSMjr1WZVS9YZlUmAoEE
QoDErz8ePTO70zV2rI+tnZfT1tbWZVFxI5D0fe7+udfzvg/H9DyE3W3N7VrEsXvopB7ErrHetxDR
VZmoxY1ZttugrlRWBdMXtYrkNMWJLus1/hTNcqkE6OJc4hpGnTJYCcrmo5+c0XJu1xMAFuZ2UdiC
pGeCJiOVRrVFIzrtOI1Flli+5KTjXh4O42PNKnYgpoJ/uPIfQgyRwF2pyyknQyZmnbWDj+cwiSmE
BbrfsotCcQRYEddZsGLGRAB0zrTsonsE1zOcNHWBL1TJYkO4J88Gtk33pArizzWuTV2kS0OeG0Vn
V4xLB9IxIK1oz0EURMAOljlwF6QNsWL1ZcX3VdJxkeP7BSSPvL4OdgzIlD35iga3se9xlYUVZlEz
q1XyQ7lIFkNLveSYdHX8MvR9ZDPqjH1FYGTs71I91i9r160Taj7MhZ5SEiYWd6aGh3E1NNuXNAQT
WiYwBs17J8kL4mGUznTb6Bc2jNWnrsD83PT9jKszC6wpLKeRIXm6aTccIADKLrFnO/eoZVrJE6v8
hOw0qXwornvPhOUQ6D4skk5WUDvJtb5MUT3N+46G4nu/GXFVrPNQQojMcVuRYXIr+CWXzkVlOnzW
EOMy3QNNm+DHxJAy94Urv5szMgBsBUa6jq9+148ziqqk6Q5NPcivyrhw+KYMWz9NDNVSpmMKJb9G
RQzuapVBWMBAmyT3C++VKsncwadOSNeJA0NC05MfhLUoB8VxQ45zgnHOqjHIUuUz03dmXasNpYk2
AjlUdpb3wzhUbd7PkgbYWFrfZEBYo2mXTnILMi0qN+YYeg7uRtjii6cRdhPTnZ58f9wN/jzxXRvU
qA1TiqnjfLUE08D4FtLsloG2Rah8/4CimaSuQCt4hs3bBP1zEJxg6zGxG7iZE9Rj0bbpssM+8+IT
utmfkash91TL6Jm9HuBhXWAuuK0eBGJK6XGkSVjjUrQxzZYl4Dz3Gemxr8SVzVb8nt0hgic1vIqt
wPBdVLXt8OBJK9u7IIhlU0QoeYPMKDgg3aNvQVx4OG1hUqK2vofXYoOpJj/BUbotzm3FzHh809ow
4qckqAz0NTGbOWSAU1JnS7uNT3ZO9Fs4whRv30FH7+Vxi/z0PBR8/VRewknGMRv8RToPNpxyjLvq
AL97VCWxxRBFsRjU7pmnEn1jWuWVAgf5WzjT6HkaPXGKWYqGopX2hK0w4JeImnDJhFhseEp51YZo
ARbYZ4fb9imWaPqKri5hWTfomuaa+AdSV7z0xNqbYvGSMdzT0LM2V0sY2AcTtMblVHVLgb0ued1m
UcNVG/HEEmtskK+ezxJb9h1qgfOInXe7EyhXsxnpi7s6lsp/981EtxzNTiv3xnNClVsaVI/Qd6RN
uXneEpyYDcP0phpm94wISv4JncdS5dOoZLMfUW614JPWMSi2sDubpV/JXSeuhZGcayTuwCtR/UxJ
G8b3rAq3cnByYjnYv4OFpafNJoRvqqz2wttIbyk6RATHSESZ1G4C0BbSsJjjsPJz3giBeozR6GFs
Bu9R6IXjJDKCPSQr4/PdFk2Dvl8D17/LVVqCuWLFvcxxguNpmqiG4+6wkUsk+XLfTGJAEPzavPLW
2fG1DmK15LTGmBlNE88rsADgFFB103WHd6NOsdsnRud2W3WzX8VGTktimhZGbVto80mhF/bh3dS9
oqjr4kyGpEWqOj7I05am7UfE+foAuJx+aVi0qpJvhh8nJOGiSDKx67AgY88/NVD+FK0NlrJmhh84
mLqM2420O1/Otr4Ry2SrS6P96su4RHcIzQ4zRTC8S7jhJUMYPc3XBhK+Mqa2ETfTQFeYhHXUwFKu
cphyqYaUl8aGVXuZW7p5e38R/pkken2pV+rdSo+FpqBxpwAhYCSJHTaNvqIMRkr1bT0R/m5byUXm
o5JdSx0Fc3ITBz07uFR0UFORZYTmIoj5UA7R6H11IggzgAgsl0nU7Wfaj1eZzY9h8S/hPCDzwkvi
DTVFx7xCsoBW+6oepzZbqi19SNdue1ORqk7BWi0XwdEJZqntg/Y2wRnu3hFD65ZyczgD90Yuw8EG
W/19kLNT5bgyidOG22HZyTrwhztgcmjKF4LyEDGk1U/00N2TmAyUts0WH8ZkWZ40NssjcbSOb3xr
GnEPGL//qJI+HfOBO1OQ0fYnGtWob4TWF5NW8HWEGTC2sSEN6esI3VaYERgEbuVoN3UxQ2uqso5W
dhcgXtUc6sqgLe2dH/3Ayr6CNT5z3qMebTejoU2Hs+zscIjIHL5O0GP2qK/SZS37QGncVTgU20xM
TXqMYaMaZq5lysttOi7kphJRlRYjk9cjoWuegkZdxBLSQojt1G5uzNpo8B8Rx7idBx/hnbeEJvZ5
w1kxll21YsRcwwihHAPF4uMwW0tOsprZM58QW4aLznuRI1kn+I6rFtJTQ4XcfEj7RyIn7DqTs0W9
jst9HDLso03gTQ+cJzWih3mf3qhu/YDoM97eJsy3f0iywM0XIJ7IBHcutx6MYPdr5ZyfOR/Th5KZ
G3+zZRR2QVP2Pbe3NWkPtu7vXT+FK8AJwo44/CE5gxmeL6PcwzzUT1clwWFx2/TUBGQWOSaOELgR
dME0HsM+ga98MoXbo7fJOcjmLiRv0M6LbwuZaXjwe5xJ+UIjO+5ah0Eo0SEfoXJkvZ3mRaP8Esrb
zxHwjnzV68ZPPryl5xs3gZTNQ03IcPaEn+Dir9x/FrW/TJc0ClO2I1CBjk+QSasp71fXz8+mUc0n
SAajChzBC2AYVQ94lQ3TO3A7nKP27Flcf0JtfB+pXnU7NW4I/g1n7aJDBAUpyaoUruXZ2gThXZsQ
FeULNvZbX1XrG2+6nu2ZGCBAwy7UwmUb3oRB0daNGnbwLZq+hdyC5UXoHXYbA58NkaswwMmHfDes
5WHmJD4MTC7i2Dis8SNmUYYnJtIguhl00+GmDlVTLDKUbdbjQOMZSvkhPTk6E5WB55lR4Pr9zF+S
ayxtgTMDESiRQ/zYLhR9OBVa92m3Y1ROzUXVqkLXQ5Z4KGfDl3cDOy4/DxYCnnHhyZzkwdgkTzBD
a6t89OKoOfsUiMYzmoDUHelMXfBMagQY/2QcKv3LmggznyKIcch+XOpO3yd9P9CPrZaC72HwV30u
Zg6amwDd+oaVK3R0FzQACAqum8a7r8kGi5As4CAisNKnROMQDTDeW8yuRzttOeIVviLMiMEJxpDo
QoFukj7zsOuE9ySS/smXLVuKlY09zWYfF+OmxXAM3bckHcUu7HEFv669mEhpa+vCYmHI5sjFanr5
OhuH3Q0U12jvBguQMpsjKrusSoRf53BPN1UBx9PlqacNou1UJWNIdlb00xlOEf4Sz+2kd3PlATqY
zTyg2o2nYLgI5L6RoloZa56s9L0hx3ylv+aD3qy5Z3M7lr2c0TeiB+nFrkqaIP0EjBStpWRdNIK2
QqWdTQCkhkfIW5cBlpF4wrFL/JiIrFYzX3YVA5D5OgY1D4MM+AWmO7DKqHc3Kg87bT/xBCY6nkwb
l7Gwn5azQJXFbRYvhFRvNU1TnqV+KHRmEBz1xgX+HyVSG61Z32/4HvDV129AvWOE1oMMNXndavxC
vWSbPqx4g65Q1sfUXotiOn7zFYJgDt0QTdFjuvZrVcY1bvKMOKbu/c434keiPbg+DV1bt0XrfM4g
KSCY+ZiKPpQ2/D5Fm5f+oIsagDws49yWkP566J96YcKcqclPM4ta3P3PZHC/DgcbykXbVGo4TAjU
PMhUJ3cAy8L/IR1DfxkQ1sEQKL/XwyExvi06KVS2Sf73aIx//2H/V/2h7v9GXkz/+R/48w9YfOmm
5uaXP/7ns+rx739cn/Nff+ePz/jP/Ye6vPUf069/6Q/Pwev+/X2LN/P2hz+U0jTGPcwf2j1+THNn
fn99fMLr3/y/ffDfPn5/lWc3fPz1Lz/ULM311bAlyr/8/aHjz7/+JbjKhf/9n1//7w9ev8Bf/3Jp
frzpt3qGjuVvL/dfz/l4m8xf/+Il5DdGKYuYH+AGJulVOrV+/O0h9lucMBL6se8jMzG98kBSacPx
rtFvaKWSIE0JDX0/uUpzJ4WtEA/5vyFKPKJpFCVh4MdgNv/x6f7w+/z37/Vvcu7vVSPN9Ne/XIV+
/01BwZ8kQhqsH2OB4f3Jv4Q5YlqDpEDipp0GFppNYxQ9sXAzO1pJ8Sf6yz/Spb+/VerDagCKozgh
0a+m0yqmQ9QCxt6tTAEdNQ9A1Pc8Ic+wub4xzPsTfca/vh0ueYA9OA79NE1+JYDF4CdubSK9i2f6
HFZJSYHqZk3QIpTLdbdb29V/Mqrzr9cS74hfGBsfS4N/yX1d9BRpN+Md+TVGA5VDaZexBNb9Z7Nu
v4+D/vFXYz5JMCER4E7Af38hhKNB6VYmTu/GupoOVAtR4nCg6HeH2p1UwMUNjjDzHLkW579cjtyt
T3il70s4vPYu3ksVTyRja7plLtZ3flgNZUwqJLmM4jGa+/FPNAS/+0P/4RMjTo/4KcPPwRiuEO7n
fxactsQnQQfHiV3rmdtYjWeUdvesTt356o63cKRUABALs/6Kt27r9GcRG78PdP7LB0gJwWLDKEv6
68iTBV+GsaREABDRrcilVeJGhRXZpdYUDfNAKKY1XHvAruMIhRT5TKr0ZOvozffXG1VbLzf+9gOd
5vonorDrV//lkwEiIMyPAkwHpL8qoZqEt7A47ftdRUQ0l1sVqzqraTQdESjn57EatrKng66ylURr
WPRDSP9kmCX+XaX8zx8CGxElBHsKDDQpFs0vQoB2Y8CymrTZ9etcf3qti75vzkU8T3sGmpJsHVgE
vYl7iVrzm1fp52rdAGWj/EEUNlmXchk2XDeSRI94GmLao83fQUoe7jBu/DxXGI+ZF5A0CVYI5qDU
M6STRxCt4tVWO7LQ5DmcKu6VCIUKmxJatmUFWtMyUraQhQ6lSr1tPhM1BmFZhYv/HoM6WB5r2gXv
iezai6zUiPrNeek3DfX4y4R/XjxV+e9uU+twmTa9sUJStqkM7b69R/HVowBIK7ebhjbdL7PuHd5/
mgoclfIm6nt5YSjgdcbVtHw0G2Tw2RrPgBLZpMXb5JnqK9xwHNx2QkHRCNptD/tNtxNyRNfdMGVf
ptnBvcVVvotPmC1I9zZsxZHFmq4ZgmXkJZl6VWK2Zvjo8WbPNOpiYAsQZ5/5GEzZgLjuT+JsO2Yi
SKoLekv14upJnwdBQLOFyJaPss6NWM/Nsi1q382qO1PNzCcnsEONPZW+AD9FOilI5f5VIjjzIrd0
vQ2YQRcRdOTYoQceM1h8LIUELBJhRi0xItcwbz5xVABXKl65A2DrgOxgCw2SNernyOZdCpgnG1Ff
7zlBp7mf1iQkgHwHgOIBi8/pNokuazsyvQ8N9+5qxCO6Ix/k4Mq2Zvgxk4n5YaltjDnBirbcoF+g
q0IV5rfm1I8+vLTqZsCXjBKxxMWMbCx3HIFKiOOA4wSspOFRrnjDdjzCyPUyDiN43xH6pTvSNK4+
EAeHpWKhgt5scwzjOKnjQGchNV/COmr9okJm0xtBhsacgeddkCSNodG4XDbj6tttqr228FvgMFaI
9qES4YC5Mtd7z7VKLKzCR2MLOcqAlrNYvOY92oAb5Tbu4g0p2gNRu0qz6MF6IKSPST2vFzU13adm
LvxITIVxBxT+IDwr1hw2X8jbEcZzt7hw7adGH1ZGLrlHmKfNaVd/SZP0VnAk9G2pfBpoHH2BOZq4
gUsNzEhogibW10OX94kO76rBAtGEwXHWbGO3WxfKCwUhwYNLF34MNkfKSIAlDENOMdXl29x1YXuD
Sawl6+Yw2id00QUPZ5W1pO0AaaXqyzTW6q1q5YtnQZwQ6joU2vEV4q9YMS/s3a+TekdsgzIzdhWA
IpVkkzbeAwI9QRa1yTpkSHPHtXZQMCBTMaEDu1nDEWQR5zNSiOGf1qo4vHLPJAM7cVEeWjCPzHcu
mM8BUcOpT9Nd3fb22Po6KDdutsMWJE8eE0lGJtBYCxwxMIjv3YHeMFmE3qS0kwmO68z6o1HJcNvZ
Ru7oOkmRkXR+JfESAP4l92RtP9vAJ8egqbsiqrzo2fOD4dhuaXNjW/EOXmu99SXdPjG30nzpsW++
alBxR91M0NEY+YB2Jc4og59V1mukUQZNIvMJ16QYmNEn2rfxHg6aeg8jFg8LN8QSg4/x9mDhvDEU
8NoJmmLtu5cw8ukurhvggHwoJmRjp1kE2rfJfNGjaiPAFEDqP65NA9N6RDOlz4SNYQF89CQFEiyy
CFYVuKt6fem0xx8xCJ2zsPkWChKiNFLyJo4Ek7nfbtHLKAJxqdpZ3DRxv5RBhLTRhZu5UM211V0V
O1K3gnqv7U6qrrnIvnkAJGHbLN5QQZawYtNY0cN6wUTx/Mm9hJ4AsE17n6ywPmnt8DJrmlYZqbd2
Hw9BV+gaAhuz1nmUGrYDLvKzDQeWJ0SPQB30IK8shbcfwb5/mhrXGvqZ1hPQnejuwFaUFdlgdQM8
46uVvC79xG7n0Mbpg+xTdwpiMxYyDVvElTP6lWOz2Ne1InsPSo9zYCzL2Sh/iIjGd2uQ9Hultu0C
wuEx9er6kED9pcH1gxSidqM58OvmPEpUKjWjyJ7eBvcK6FWeOmnTd/gK2u8QGG1lyqIWOi1P0bMx
ErAhb3CuJEOHUdqeRveA1tOsBZfxrOBssQvmar1Lus7kcPhty2WEKqsOa3dceRrlDYFoPycVpuNr
lkY7g6zAMmg3mlWUf4OXF92Lad7A02o3XXAkhz8sQj+Bf+rx7PfdVCYNwvliW+H1Od/2TQOEL6Tj
+yK306K2NzGwCAhu2wEYMPA4SKr3CdtTmfTyMQV9sPc7eg+oJ+8412899JRwFSB+3g5qOoLJKAPE
UN5vPL4b+PokJ0tuIN/5UdNEw/RmG0tYCkeFXwm7qwNg9Z6DTGEZWBa1nch7b3x33arvIItLj5Xf
FVu6nOBm9aO5cs1SzGsZNzi3u3iVOS7n9x449z0SsQFkDMb7QCDUYy2vPuubyYeEd2AGcbZhHq75
iMchQFZZw3dQr6QPs+7A+zWJnfNuTpOiViYE76gAPfgDNqoOPohABEH+VGnw7sg4v3HCpy530WQv
mxhS8NS417Oa6PAV1UZ82bC6OBBnLJmDndvuS+MZjPakyfI8rKLOdTLR56W7mmQm6XxfmXgeSo50
n6JTcXqnYUuQzfjQTwhWWr6n2mvuZKDFnC9KNc3NpkhwXh1Pv23wQEEsDTKw/cx4xP+KldAcO061
zjpPjh8iSnALpTwyr5sL+EPgrXbfDFXNCtVLbIrg1IMqx+1bScSW08jLgs2YpHAWxBMuC0VNhyiW
ZsgIT1hQoEMViJFBQFAPnbgmd1A/qHtvs7MPP0StvlYgaP1iiGBLeYAuDzi3g3zgWYHBXbJgWluV
T3Dw/Ep7GU4ZT/T0iTAwO1yJQBUhMiBpVKbB6zx344Zaj+vuO6bR5gIjtNiFQPmfezqGl2bcVHgS
8KytTggOttM+7nV0myRN+zPuQFCXdcrpcQL9cu41Tw4DHMkfU9fDSLjB+fzSYg/Ip9BI0IGqpH0I
YyMehkjb9Y3EluVX35yw4b6HdOtmaqFyXId6uG2cCd8Fv1aYWTTJ9Lsb1uQTpLDd4y7fHlZWVwdZ
0zYohglYH7FxkE1Y9wFiLRaXgqLtGFQgcmuifO62ukyccPctqePlEVl6jheg6nocgXFUgBCieNmp
XXLAwQigjdO+LjdUOUM+E2wySIIXZ8GS1kIBJO1rsPbprT/OEUecmDE+eOiWo6jlVPL+S8c6+4Oh
tfoY5sQ9BWCW0sKAeDwmwZhGkMPVYigw2OW/N5PFHo4yST2N4Iv5/aKvmwH8112UY9/AKexUit+y
cupx7HBD7B2wvYsZrZPQFtqubMkqSxLw6dVDgA84DUDQJfCLvoihbnoI0COcGsXNo2xASXWuM2e2
jtMLkFYUS2zaxjbz/cV+HZxLNhRVcwWpXb3ZCHKMVKljSBXkhlG/gc3sK7tAndVEKMT0Ft0Sn0Kt
2WDktUzSyYFRC8N2B6FJUF0WxaHyYRw6tg/s8PoqxqNBn+zpgGHUZ38CH/HVRF57dOAbJRpCiFyz
zkbmq2h7TF2ypG8z8OficSR69bPQteawjnTJe19JXAjt8EGXpdjAAYnMwihzvxAPZ6AeQB9SKABu
ajnhW6IVH5+2YJ2+tcb0EBWuDfskqVgP8I48jHAF2C/Wn77AoXbOGOxnXkwzNAeydv2cx53Z9iSR
sBGrU3WM16kqB3A3B6TiaEjdNsy6aLfgTEhZVks97ioFNUFasfEnqXoDzdFSSyyZ2X/eOJsffse9
/l9Df7fND60m9Wl+xf7+ABf+fwQQXt1C/s/44H5+Mx/9W/cHfPD6lH/Ag8lvJAAhlDAffHvsX90q
/g4PpuQ3QqIYsnH8N6HR9aF/wIPstySIfWS5BAT2scnVCu8f8CAF3piw5H8ID/4+7vpPwEAQpwwB
ixAxADeBrPJXQwnIEqA12KTYh6NtSjlATqkQiFj00txDTdeXJoh6aDXrzwShjM8+097OLB4KWRih
t05jJG2YdqHFRJ2ciUPslKiPBBo+lqHzg/4TJkJyBHTl6rXPMU35TjYrC4hsoAly63cFDiWrUcdu
SBk+Jw0UN5HHIlQv/oNIllfZY3GmIMGCAUuzFkv9ySzc+kcHuTxZx88IsF8JgpVnhsbQHgB0xBjy
k2QQr0P1QNEqzg6C9QTH43w1Qc0maqoNRCKHQB+C5p1Z/ecaqpgMVDktOng8v5h0ROhkV0Obvu8g
aEKtH4gfzgzm7AJHd3g4viWLdQ8DeLAtozhRDlVDr8xcH8b5CvtyaDSaCxuCi8W1vEWoqtyFzXBa
RtbsaTKSoq10HnvXTFEKrevNHHkNyyQfIdWlOvo+VjMtNEasbwFpXYY2+OJXAdg5IeL9Jr36M408
vQDgSMG38Rod6xBCMtaSbwkYamAcIOBFD2EptL3eYRUjGLx6fUWJfRtOersSVtEX17svUZCSw7j6
9a3kc3+EnQ15UxCp1QUGDMKisRGHit4oDI9vBIHHOGdOke2++WvsfqKFmM5NiFTXKYjdqxq96R0o
zpuP6i3MMDrDTcboCL0a0XbZC4hfoTJj6YrMw35leYva/gizhPQuRaEDvaIaT0xVSKnv5fhsiAd/
tXjyMgiKUGmQ7nULq/6YYEanWFqlb5JpjX/WsLHJ0PSLn42esSUbCJzJA48l1BBQeWE7hyQSWngj
bH+uVuibyyji4rQtEcCQxVYLZCG6Q00X+cCxLBiow6K8anipkk60h9kR+cjrDkUCQXBJ5q9sQ/PK
zHmrI3qe5fwYRAQU97JwHAJsyTSCDJGhmbzEa3dJIUVzHnV5P3QvxFzBDzd8nSpwUVS7J28MwyfR
UXHDFId8PwC04Rfz5Ko5B2/l3Mvg03B8hTumuo0gvzoYvZgSQaPTC4Snza4JUEoniIMYoJjxtie4
Z1SnvsEPWNexe/GrddpZqBRAWht5hs6vevZVn+5bj8kpRxxackN0hOXRJsuOQQbwKJTu7uzU9K8g
Yuk7ICf/zPytpWUzu1bdEbd6uB9AVu7kmngvqo/t/SyJN6DIGA3WfrtAxRtDJrtfoKc/gKl7AKH3
6VeLn7sVeh5mcIzFyYxmIAggPWrofGoSv8k47++6qnoV4LG8hfkHbwXPyObCXsWUsY6bw6j7j9kC
MIlTKnfj4u/6NkzBFnZwSZJoHiGnSzFYEtrnoHPXxgeKXk1KaOB2c1t7j1VTX0g7/ax8aj4M18Nu
btIAAbZhKCpvuQF3zr0vYooT3pwhpui66TKEiDgCgAibxdaVEwujJt3FEdKOVDGtw/zVT4A/VTH9
cQXsfxokHb9GSsb3MBwOT+j4MqPN/bZ5KBRrk2SpiW3mIYPpMI5hfxiQ/w0lNI3ZQ9tEP4xxU9ba
NEZfOOwheErLLgy2rKr58nXiFb0gHyoeJxfnUG1DgIH98XYe0dt1sm3PaSL4tzY11R0dt+W2avr6
dp4xmFASKqsdPI3iSz/DeqacPLqL1HaGFOeMkNCbZNYAUK18h37mmPogbkG1whF8mHPS2OZYVfrJ
1l1QIPnvIdosZGUSCtTBbDkFu5BPrbU7T4zipMZvo8VME40WiBI7cyPdmNzrrmpKSKCXu7SF47rX
0/YrMOgZVC1MPDK/Arg3BC0EiMboCDMu0G0oH8mXWcVYvw8CNE0l5rgL4L0/oK99sMME0YMPldRx
6AdSyIbTz4VFpdfNMUJ0Fvdw3TNz8CO3W8gwQbQFN/i9KCh0XyFnq4GjzziifEKu+3Msxh0yVgJ0
6548SOvbnwTi8d06TfE9ZpmCK97xNIWpgy7TqWeKYYdcAbTMBz/yCwehaDkQXUM159Ul7l9I5RsC
Jbk0/hMQGvUI/RcEQFCs+V7S3ZixZRBZ1z+xT+0sam5Uw1hxysKckc1pT3IIprYnE6Rfo1oxsD1I
RE5SUWxL91IPmEBS0M1A7QUZ4XWGAkIHi/vRWpN3BGW2rs5RU7vvZuubIqnrBEr2zt/F27rvWSfB
qpt9FazA/vp0vTMB3BmI+BJ2S70f5QL5KyTvuyQUmOfCWfnMTP2lCkeNn3lKCmj1n5Z1e92WVTwt
UzsWVbgu526J+kO4TDyHxpXvZh8CZ9QgmAML65zqdh80Ul1gq3KZUtJDl0aSm7QdgG801h0Nke4G
vGFw6OZV51WIc8yvEnxRpCsjNYa1ZeNA5jMf01By8dH/eQ+JP2tsKWhWaFvdiSq4CIbyQ83TshNh
iykAtugbAolqfrWHj/WGncqI6nmG0yaibl7hIpXTZvHG8ZFbRCPiAJr+N3vnsSa3sW3pJ4I+IGBj
mgDSZ1mW4wRfsViEdwGPp79/SupzRZ7bUp8e9aAnGkgU0wUiYq+91r+FnVlHc0ws7DAmsQCUx8Wg
6kkwK7nPWhHnO830RmL5VJD9e9c11e0ia6p7sRVcMfKiembrtjeWg0W6H3sjnFOtCnuVZFt6U3vc
btaLgdtkN3XJfpbygrh3D5xzwiuzXMzaUjgaE05A51Ln7DYpPl4VB5mOoVhLD7HCHFdftUfPqLbZ
hGqRvnCsvo8jYREE+42UubNZWBZY7XyQgzCmeidcdIKDa9SwMyYnB8NNldCTYcBXN6qPoYmTSzzK
+VGbkjuuog8pLt9t4hoOYdtaD0SXW1yiOO2coKApcDVHs3N5Uf6Bimc8Nn2+dYvrPS1BcBdTZD/Z
U5OgtLYLeswgHydR8l1O8pOETHUZjI5NZkbUAvS+rWdX3ZMPHDlEor65bTC8O9LTqW8GawQuHMhl
SbNwKLh4h1S+to0xm/bAelEqFkPQe/T+UPhgMADr6cqIEo2hfe5BAws0IdRFi3awliQbX3KJ0/Jj
WbpFRH90/f5/ufQPfgpcDX9XL30ZVF5+VmnXv/9kw/j9f/ujZnIcbBPSEZ6j0/62xBVo/EfJZIvf
0MNdw5XszAKLBJSAPysmCxuGJI6GedjD3kvy4l8Vk2n/Rtde96Rp2zgT3P/IT3G10fx3ucTfTkjQ
pGowLHzL0vg12jtGMa4teiohs4S67URs008MaXClmXiI2+Q/m7z5x+t5ts4ncwyoeb+yczB5yUqW
theWeWtlGzqSa+AB/vknCPMvDfw/X8gzMItw+TZpVv/cwCdV5eGVF15Y6PNS7rN26Ipdi0Z708ep
a1xwxsvUd2jp1xsjdyLjWOTSbPw1jax/Yub+bLTgvVi4K/jdDRPAIV/1taP+F3qVhXwrLNuJwkRf
872H7+yLk3nVqVzWf5zRwrr4+Qe1DApzlhS+Bd0Uv4LsZuUO7bB4MsQmi/G+avW73mZ2Wz/Kkq1Z
JacqWdM7gNLdx18W/t0fi+av1pzfXRw/rSVemhWr8wlJyP6bgyXTk9w2aBmHjWtM58K1EuIAjro4
Uy2RgUe9YgiL4cxHlMbultQevV8vyr50M72HAPRodEKfL5/+4W1drQD/9rY83cWDRMKNTfTnbx+A
VTZqgGhCSrFmyz3S3VcMbKOzj6NWRrPuz+Ystya6dqDhLt5hm6tOBM0dqvoIJ+vfv59/e+L4ljy0
Cb4nT7IWfvHCVHiMJ7vnB6oxLPSbLG+dyU8zkgY+J93EKPcY38/fv+b1I/76FaDImNIyeOD1X0WR
vsRDI7AHhtDD+3NRxGbgXOvhv3+Vf1t6qD6kN9jqCMjgKLo6nP6yzEtZd55GdR26SaPMm8EY++S+
0fOh2qhEKz/o5ufyMIrKbfY13cB/Mu04v4Nv//o52VSklCbLD1M7nKxfHvpMo8lDuKjbNvPVQ7bp
sCAIqnPcPL6i5fTOQAP9K+EF1Ag6QE9WrhvqLBdykJuIZuV7tZjFZxFH+FmLhLh9SG9hWLcJzjYU
65Qu+IaCyAUWlaIa31bCKW6nrJ2SMM6t5UsRl3r7tHi9c4+VwSJ6asXih1Xh2bnVupImBHxVK37K
1Dw3GVVJS27TIxhgP+njogh4u32hVtrKeacOoxJeHrgtQVo6ZYZornKTPKeNW/ZkEYkMX6NOBRm/
3unvMnI6fMVLbIWtY1vU7YjM064WFFcDcaDWLff45RznFupH82zWbnp2l5nfZzN3ZSu/lTVU4avn
ujIlXoqGYvquTzB2BrVO9H7TdUZP68QQ48iAD4JjPyKdD/04qtHu6dh2RXeHBWT9gRggcFTbZfLR
6hiRttw1LT2EteUZG29Kpw73bglDl6fSMvxp6cXXyXKpD7m+rV9T0aOP2OugzVs2kmjdKqqxtxwO
cs+uUSYDX5yevU2rNltBbelpsmmFa8bBgllaELIVGvmPtCOINRGlpofYshkSvzdTedJTU/UnEUuy
MKSr8KRlq3CVv2p6ZwVdYrblzolGS6PEF9q2LMWwXEjPWRdRdhS0YLaYrTtErj34CrrFvnApcTfR
auO7abqeCL9ptoR18Zwn0WGpO8r6qHbGH6qWif5AnZ04R720uRfumDWSPCsiG+abgC3T8qkd7qiJ
TRozNAtV2g+dERHrxXOe6N9WMvUaTj1VV49Lk0bG1TVnyEvtCpm6O36eOfMzVsb0MvDtzbuYYW7j
DkPYNYw51ewNxODSVlandYrNztisLptQFy6mZTchVp3RYpcs+8lv54hV11v9WKF9uH23rW0o08Qe
rejDxTSSH/NibmPKNi2hU8ppf+3xSbqmczd6xcb1RMMHX3HUBzZhqyysO6a/74heOj0B3MKITh0M
HelnCLKoNlaWfjHcwbqUC9P6goEwZh60Nh00v04l4XXwA9kuamdiTR69hTzUa0dX/jWfVARGX7Q3
tU3DwE9R/Q5spRqfxZIt2mxbXPNDKBPvKJrOssPerrLtSrJPv1UGGcpAAOo4dc7q8YTq/fJJcHF5
zyMT8xxXBEO8slwdtNKkqoxTz5y/OsgHiUa8opwVOzaMbvyampVggY/uFH9DPyZnCpA1svF51E61
G70pf5PIrkXILWjWdnJekyy0SiABxMObbtrQ55/1cDUnfd7VfTzN131sOk95NkaYAExzDXQSGgRe
3Zg+Cq06Z2vbRaZ8HBHg/LKhBzmRkt4h3tS6BOQZmEm2vUeKJbsb8c36VZ6LnVsyHd53Rg+Bti2m
fN7ohBiRWlKdyB7owZtCDGSdmyYlu4qCvIxB6qwRseylNb4XkSUOE8Rckju5ZZzrNVFfkyw3zV2x
eu26s81e+6HVjAKlMl2W6aaN0W42nabi6SaOjcXeTplJYZ1zP3i1Y7cl1tlG4CjQdWwn89c+tjHG
LGnpZQgu3VhsBGLMY+XEGjEdx7tF5hhnX1sN6ipIkoLRQKnMegZHWumzZxC9CyOBrsBDmjf1Y2GN
meLriKLiBDUAfR5oSLacXcZ+lkc5TfWXtbCVfRYrbTaKSm2MMKUYBXJt2hQNKkPTFFtaqPw2XjXK
4TxatjfvNMfFGQRnintPRw7ipRoLsSCIqpHKI55cWoem9sm2LJk4EsUaEyITYX6XOddjn6uy022N
FBrLJtbN8ZXLN2KEW1lmFbING/0prRC4mA+zKm2/WhWDDCA1JfWxSVxlbzQh2G42LqmxfDdptnJB
QxDB9sUgMOrkDvhOXzI2PjkTRek/Y92omofV7JGqtTh375UjmxUxx0yHs9O1zqXxsMRhK4jQ8RX/
eMQEMohdadNB2EhRZT80G/GLOdRxeyvdBrE1jXD/X/TUcldtK5wW8/5mGIu+Oc2KENzWBj91mpg7
B/+iRzmlLF/Mj1JHOiToRK+XBmc09+gLERJi5jXufpya1PQXScRhk6F74yaMMnkg15WnAFNqcUbw
rUk0dHWqB1lNFOzWZZadflqi1k5feq1Q9RkdUitu6jVP8l1cSOaKTrIYV2/Dau8qUqHaPK2B1bBP
6lstNcp8b4H3lJKQTZ/BYdFIwougLy3ldn40T6Ll24wz1wvsth+MV06KnqQrHUznVCvVwFQo9KKf
j2oiYvRq2mhtBHdHs8fWMAtvxwz18lA6lsrCcmr75WNB1qluDSdG1+0bqBjAC1rCyLh4Kvrss9Gk
w22TwXcJJpbti2o498BPmFXJYOO0EL4GPvlRqTVenjAWVvNlzNtIu6tEimN5jOduM7WGmWJD0OyL
pqJiCbgqFABykjKNH6VG66UcAEedFfYOsoSz6uPtStMpO+aDHsPBpS8VhXTnaZarpqsgxEurmu6c
1uruIrcokzeiStFLamlFti+gO3ZXp+1g+0nrmHlgJjzyL3Wc2/ZX/KFxuvVWY+VqmDoPvQGabDMP
KnKv2ijuXJlX3u2isCADFcHT4PeNjF18Gr0gca2W4jVpIhf/ldGxp0QYRQllt7Tv/YQ7kdjojke7
JVuxcJH5lsThF7eRH1aajU9zTtgSiVh6dzz54psLYerUrhrSXjHT/RHNuN7LJkNk0iJTPQJfzlZq
wrW9ya6y9Cmes7n4tMY6fuils8ZXCFncnKchdbC4jRxIG7EmGkachDvfkBNYqDZ8cuNtqnonxxZU
9uqxsxO6YI43L36vwbA4GUoQx09VX2pBImBwBLRPIi4UelLep/p4dbTaGRG8Memex3aJnBAgAOZJ
18xtGPGMLGg3RJxUe7AXzvZwXFwaIFkJhW2jUvYCX2sVtlNbRnBF3BggS4D3UPOw/2njFHBjIaFN
WIysEKAU6AF5ZulVEKNEjBtdlDb2r9xMnoscwwcyWTp90QZTzfi6kpwEVsz4k5bJmN+n0Vtfs8Eh
mmpz5OHN6hPD4XmJeUOxnulPTuqq97peTNzMvTBe1zoDn+Mma/KNUq3pL/HK7YxOIP00dS/tum92
cDjyLHDa2elh9MjO+44fyW7eAAeI4cDdEbBJqDAMcFHNZvKYAVHMzD7gBZHEjekX2wucfjup37ka
1UyjBWoVlBhMOy7phSkfxyR3kpMJbcnofYKAugiMsoqi3eqNkcWGBoZMaX7BPVtyRlax/mmLxiu2
cenCRsiY5io2trvm52QYp6/amqfDNp2G4UlL26m8kVxXv2mpAAdJ4C7Pt8ky0xZTJNyfAKDMZoBx
bfZ8c7EKz7e5v9YhWF2PDLVROORxl364zXTDEVi9aHVsbWdyWv54iS2N8awYeym7ok8gf7hA87mT
ZBYmV270dqYboWxXmRu4GuV+IWec71KrzNl+y9J8HTGmuPQfLPNrrDrtjcPG6sNqjorJFwlliJ83
OL1cKxvBbRFaxLlJ1HfxDeBiBXydmdPEtKokw67jqn7rQh1LgqrOsBK1DCH6HrdaqftxnWX2ljC7
uK96q8BmXmQdaXFzoV9pRwWncq53hhEuQkILafTW/dBZJx0BWp7yHcaozsT7WswcUPHqOhvBafbd
Tmt5tiJX4hRTNj51MMcD98oGQgYW1M69B6mTN6TBe3yok2v0L7JqUm/bywUDWGSmyvHNktVUT1jS
w3iojU+GYhHpqyt9qFH9M5mBSVHrgpm1X3UC4pr1htpHMjfiOb4h6u7+sEXGJzDaBlxXlknjDu+4
jrk8Jya3WS14sYPX4ChckzhLDks1Lj+MTmer6UxGMoSgtSWddGsWtOtd+DBer2Ek1O2xK8hS5p23
zximZZAaNemkO5MxORfsoYWLH5VuadCDw6Fpy6wPjAPkJ3JCDlbbUC71YNR8a0oW9jq97TezFHZ5
zSbjCx2JiSdIINa8M1xDS7einSYtTKmJ8ScYefKCCpJ4oTbb1K9FHbOYWsX4yyCqu/gdJxnl5QD9
ySXsPoxvY5brkBamcf1WzdkoA1ZpLtHssznd4PpfmU68rom5W3od8c9UtH33ohJt8b20nbj60CGd
FAfHVrq9T1or0fZJRtYnLGIu1tvKNhPrlq3JGeHqTLET9IwQ+XP00n+kdv+fOX9um8/qsVefn/3l
vfnVI3R9vX9lCv9fyQciivzv/T93f6QDl5/jgfwvf/p/bOs3YaNMS0uw1aBoI2/9IWZrjviN6BrC
rnT4LyQBEeL+VLM1Q/4mELsMdK8//+O/5GxNECtEjfH4SyX/dIDC/l8HBEkXmth+JL0QpC4ibb/y
pcGFeALYUB6aMaYZgvYbxyxN/3dP6V++mP9B77yKSf8tNv2vV+LkoH9JQOzXWbDWmDsGsXHYXFga
bppBt++mNQeAyJ30H/S7/+mlTF2np8g3aJu/jg0XyPK96PlQemLcJdcZfZphP0Dl/Ics78/a5B8f
yQRYKQx0WDYv+hF/VfAIXbYdfbkszGeBhbibM1zWIjFOjdeTZ8ni/OXvv8OfQ49/vqDtIZkBj7tG
A39+wTGLrZTCP8f8gUFD1t7XbMrUBRu+tc0TKiY76f4JmmwQPPz1p0Mi1/nNcLEhAIIF/vllI7RH
jdM2CUl/unfauBSfBHyiMM2rZG8mifc4zmQCcL66odl3zT41vOIIs8O9iVzyYLYyCVo0efkimaSz
zWI1HXF2ODjKY9iXOH3PyULoXBJg3xux4z5STKyb2mAL7LquIGRSyhQVsW565pUW3tGhx/fGDaMM
XZHIws8Zi4cokjPgS8fbWm4WEPWv0Tr2vjJz923UoxJbFVCpTTd12q03Wt5HpEfWV86PDh1xVQ1R
jhxeU09W/wwpvn936+J7ko+ZT8/kZuzc7JRC0fPbBm5CQE2IGkHkD0OobeCRNeeTB6Fi73H92OR9
qr0YTIS+wSA1hYxy7beOM7TEhjp3fq5cu9ul5K9v8wnF9ZqvOVhK9ntbLwm3t2IftRNyCVpm/Kw7
tfGucHbTWb1eCvUZFgL3m+VD94y6wI3ErWq1p2GnkYOFP1riVdUcXMMbePR8wYXIBrgp15OMG2Hx
rSc/6WNTb89JYdd4YwY9D3ImP3Gz6fIHwyqAyiWNcfAW9CmhrXAsVSW+Oaup+RmEjk1XxakZrFGq
nWcmjQRaqtsbNXnDR+wsGryWyPiimQ2Kq1dHNti4vqSLW6t8P5ZFRI7G00NiA3EQKdkdk9jMb7NC
xXeoUtGB3NrVXM6/3A/MHTX8rMSapQCWbfMUChHQhDnyKeXGYzN2/eNCre3AEUB+QLEo3WOf2clb
bJhYtVcPAjpWCZyBCVcJc9VNKIVm9S7iTkGx6jPxMUbGMGCV667sSw9mYtKDaAEK5e2NNM1AgXZq
CYchNgKrrNEH6/Q27UC1+e06fO/ZAo7lLKlEdTy7KB+mMh56nTNw0PXulEWxc4C+pl5X2zK3KUZo
iFn5lIxoTmheDcGrAFWlfW2dMT44Y2ZuUiAi4SC1xA3MYVyDgsk2mxG+TcDVb9rL2bCf+2ms70Tj
kL2AgYFk2kQvXr9mPow451WzSv3oMRnn2davBXzbFl8XzXNDnFTNLlu9z96oqm0Pe/cVuc0IuKct
X1L86A/VaDtnZ7TkU1Tm1ISx4xFj0uOjRN2+6Dx9xMgiQ38y10S/HcwmujHIP+G6W0ElJQC9wOdO
0fcUuMDtbFeoU4ubn2Q65/ea3XWv1zhYf2/1TVuEMPcYHKMlFrYKscgywxOx6PV2qkbEc3cl8AG2
MoHh+UBDwmx38Sjadu/Nzlzej7pA620HrdW/V7KYiq05jgOBkrX1ql1keyBRTGnW9SXRu2ifm53M
nnJkN/C3S6F/75Cl3O2iTzG2rhS4kE8TNI8vHCl832s8554fYYH8uoIo6YNZrC4GnLwc+kAjJTgd
HXoL3caJvTu9L/cu1Ya9K4QVI9hKBmUTc1m0bF/ZvNl3z12GL+lYW4BR5Jq7iK3Cwq29UqsWi1VO
x8TGNnqs5DK+VKUOCNVwzPm9HLEPU7F28GIYWzN/DHqmrbsBZet5GiLpHnM36X+UTUcEYCkT80uW
R4RjqtLRBt8tKa8PStOARZZu2cynJDONPuBGUDyoqx1IS6OnNMoViQMu8I5laUhV/dnW4dEucU16
o3OjYOhVtB1pf/sKDStAcTnGXrLFo8qCq5bo2SQgNAAyyX5YybL6I2RmJAhJUpHlNPMHG6Bollb3
iOzmUVEz+yjC+kkbHPYLvo+DNmqfme2OqFBac9c3qeED67MzjJZiX2vTsmHxP+Ysr7rX/YmrNpSf
DDPR7LL2EvmlG0DjOXCmq9JreC3AXGXb7ZrYOaYxluEFAxwtE8u4FdbyPFy/ozXZcQKFXqtObj+d
nEQ7UB6eirl4nqYW+16b7ojsfdit8W6OyLe9tTPUeDachvm5yfjEObRrF2evI0jhTURhLFr0Tfxg
MO8Fyc84Hg7wh3f00GgvO+tzvvDYYOOjXnPXd7KQ5zrPL5ySu16qH11t7JiVd2tZTQBY95HM8z39
JVQeHYKxY+5SQGlfB/aGTZlEXWBBeHLHFRJm1Vk3VP0/Emv6gjBy6xosEgkfVQw3jStUWCfyRWl0
xUhE15ifonIbd92917COxnXv6u0pKdodFKnRX7PkY9al3wwLoavPAYQ21lxkvrV4rolkbQob3w8B
VkTIa48vMgH6VGfbnt9Sx93THvHHjjxrzb6bI6WTlbP6/l2NvOPVOCf5cotGeFRJRyx5MbhvIqpa
fbvt1BQS5Lvtu6ncIPbeEOXj3DeHi83gv0fLVaEtvV07zl+gduc+ZU99ab1oXyoQ1pEo9/ZgbJdG
mhu3WN4iGyJO5hTHaepDbAXI4gZrOAJb408jxs2p1qzdgO8uoPGGU6pior0xqV1We6jErr1QPiu/
xgyI2CN2DNpONrje77Qka18Mb/T8xrTU7ZC6d+ZoAUlCmKjPxXpl0dA33I6A2q2Uqg5lDCN0XnxJ
ba6G1xCwo7R4h0VsO6zpQV+9k90l71CUv1emjgnNisPFTZaNJcQxA5M+wkqOUc0eZemdljY2bzOo
hL43aXLPC/Dhsyp0oyWgl6xv3V5TW232XpZo+bQa/La0MgHV4hRnOx0Kf+2uMk9vuPeE65qbVMdS
UMCkJKOD2bwpr0WvNtzriEcHWduvnZbxlXXLCf9dtHUK/dAyFHwXN33/MKoh2tZ1O21LLdrLVUzv
QpuTS+uu7hGT/12UVvtFx85sKbFemDN5aD2t3qfTelDwZYPZ1b6anPV7Y8CzBpT+Mq7OfTVP+V6J
eN4Q78zeoHH5idbcFInsXhMqJBp7BOWGThC/nx5gnudBP6Sv6IwEZ+fkdXF4xYkX8Gdvvu/G9Bm4
w0PpWSc5dTHafA0sU0a7ZhLixnC1C+pP6ycOBu+6Tx7nRb8xzPFgls09s9OOQ9qdR0PRGWVm2xzI
pJpIrXoX8gdAUPXya9HGJ5RqRo5Pt3VrV9tlEGfLnr80iwGKdtrjg39ok+i5KJwH3Ac3ca7OTFm+
y+Uwbsd1CI1lRTLQB9NPl/kDmnGwLFqI+fIge7UnbbdbW+us8bhuLG/Z1l1+qZP4Bo0t2xKVu6lH
45s5l8E6pLuxz7xNurAFGZr31bDaB8yrJRZM9zajp4bNaStyA5YoAU3dLQN43drZ0asv6DXfKtIp
BMvHINHINNdFrbFkp+TYIZ9xFZx2Ma2iDYMAlo0DkneTTADaFr4XzqX13M7Gec141jsFeWpg1tWG
+LL54Lb9DQAsen7WYOz7HBD7rDywco05IuYP7oYBuk9aZxwq8tuhDtABrN64HORkodsr8V33+BER
1zYSAc83cu2jKYBU2/HgHDP6gGyK3VNRW4/0NDXfhVGOzbAqN1g5MTIrU6X3tqInYePHIOEpgBYS
QCGdOX4AUUYPG5vL4EzaMUXSWXm0WSpk3Yrq66yqwO2y9ZE2qLdpTKVvcjLAftevoFgnaZCKKV7s
flz4K6e3pTQuZcF54wJWDIymJK0qOmNvrV0d9HOXfRck6UVf7JZOOy2KxD3Al3AW0S3bVGg5fL1F
XPTbxkEMaiGWb7PEibfKa+xNG4+PqnY5XBrnwOfnowCagKLxWczdyWNkAicNWrlOB99PyRkQx86T
07UJcdEzbPc0kLFXi6I74Sxi9nk/a4e1GDDaRkZdQVLPq129OpATKoRv7qxxG0CPHFAKl89yHcgZ
FFfMnTmkbJkNucCibXd9NIAUFkNGhKHT5+e1WOYjcAX7I5ag3XKpbrouQ8JfVPm4DlDU1kargimJ
xBnoFoWITnT2WYcg6ecl92O97KZvFa4OMARlYoSlWXuPhKW5AcTUfNdnkVUXQylAY6k/jTlZz1qT
2s8A5uUPF6f8rgeICYasJBqxpLQ8IP73kjioXP14LJIHfMbOe64X8x4197KaUbKddC+/KRaRfkJn
d2mEy875qjkS8BpjMzgeuFb7fRwxk7RrabF5yUwis9OXAyDLFmX72rdaq4qiKTZKcU6iOTv2upGi
KLZk1dN+vYs8Z9w6kz3fqLzuH/u+s29NxMqLyuVbvZp05Zm78Rkx4De6AoQpb5zY8eOcNVrLvj4r
dsGd1df5uVG588isnSzUzcG+odmODCsYixG1qg0arV38CE30tmJUwPMyYvv1rQRjfLQ0HVaz0T11
qdENtBG76J7OURnkBi50M0p5nMZ2eEnhr54qzTDuEQdw4cjEzC8CO/mXa0MUYCR+idaHWZlvWbHu
h2XAnoRf772Q4Zx/uO6gwjGbxLdZmsVZz1fCrs7SnJJSEf1S9jWMLbMED3Abk3el1+g1x3ya4h2j
Hdx9a0X9xYbnHNJt/xy6FoiATtvtKrJ+IWtg3rZQpR+nVWjM55u4npXGIbFXYNuj931UBthONpJj
t0p+6FnAu9CbejnZ8To8KLu8qhpuNre7LhOYH+brL3VMrVibYh6whFuTuCt01u1C1B6al/ej6hbT
q0PPZjncuYlYluHCiITUoC3krLRd8BvpdDVBL3kT2Jglx3FQTJFThjOZ3RrFSzMunbIj686hffIC
0m4h+TpnV3nZolVWWguQb4vNtZy6g57EYPlEWue7XrTeS7XYJsVWyuiUaCoBBDp0Pnj3XEQTc1tF
SmwNo2jPDVhsGmgeobR51MN6aYeQAPkSGswu2A2MktlCQZn240BHmJRIqExo0/wdATwdxkMA30OC
ySzfY8JFgE7onbEyehtGldy1E7clY5YdlniJ+4KDf0XEF4p+AT9X3oy7azz5SNe+2VHyPy7jPF1/
YO8QLamzGUmeZP0UX7JufrO89dNJrwFljfYIzV8txCVjHulb7sZRHSrusZvKJWDczCNN9Toez3MM
xrVYDXs7zyqBTjQMxz5PFRMHvGlHErs4JXSGjsyDxTi1mOZrJJ2PmQd6F+sQFrFBVdsaoHKYRsMS
0r34EgluwWAAtkTIJCWFwArVzAzbA87onIgl0GaytfGiYL5sSb0oMCOwOhgGIjgsGa5yM5ShM3nG
du5rLXCbBVynvX6TKmHpWRgnSxy+28Uga0dMaij9MnHubcs6KXsh2GyuZ94PPcdFigAWE0ggMtl1
0Hj6YU1r98yzTCtZuSYsWdBBpA6sW9U0NzMNnUOCEWcbW7M8tnIyFiY/LtkL0+VGc9PhqzgARvgG
zcEJfvcCOR6A4s7L6x2sJCu0utj2MVSUQTp17+myVnj4Kjo5qadtkyhODwlGFWJYw0NGpixwVfw8
6hi73GXKQ9UuX+ceE02jj1FYilrueeDdfUyLOBR0aTaSiFZdokOMUHReF6J9W/xehO4QCjaTZ964
trfctEi1AWVlGVBjDCc7n8kUdbnGnci2l60Q9L64cvilwcqM9TwinXLFHsVadKJSe9dF/kM5FeER
9uZpLYubbF68SyqjW7jF1BNKjG+MOMoOcknmgm63+cOwRATN2BiqJxpHJPnL+L7p9fTsAVzw89WU
25Gm9x77rv5msDMf6MirAM+Qy6wPrDd26zHutUPL4CTAOOi5hT9nqQiJAtkHvQP5RVJhfl3RV0MC
ZcsZIby8zeZpodLJqm9aFE33GNftbJNJO3uz+wqAPKzzA9iiPOyaK4NY9Na0QcOPDkOZlEehL7T/
Va8/SKB7wCuUxliFUtOfvHbgtNRMJ0wBfz5WlWaeKMYBbCm3fYm1mGgJIZcLYRF50GBgwL9eM5TN
rGE8mMhkQ/yqBESlOTMgj7Z9XoZ8PSwRY9ZGk2CubQKwEQJeTDwV7yI1OIhrjfVWts+rZd4YcaPf
wsYlouJKrmXQV7IZ3tnE6LR8ke6zyDT6c6uIdzMsjKMpnWKzMtQJFaJ+kk5u6Fwc54pxRkGU1QBH
gXkTqLUEFAvTY0LQ+spyyPZkWK2wn0AtbLJaGhsxcgdNeDw29shKsbgpd8ZXqKz13uzxuGam1rJ3
MPxvHq+oitJjVBCCfQZOz5de49yNbVHeWFhxodIU3WZ1Fz2Qqe4ctDp96gvjyfBSzDhVQiVfk2jN
r2iuqFLsEiwJT0l9Y465b/bOc6uZ2DNpg+vlijfE86e8OhB2Ca25eXMzWpOReYer+ms5j9+4S9nc
cTNG3/wXe+ex5DqSbNt/eeOLNmgxpUpFEimPmsCOhNYaX38Xq8v6ZkYlk9YxftMSQWQgPCLg7ntt
elZ8PGp+mdVi7hKzzYGhOXx3tO2PKBwpWULXqmOFrzzai260ZrTuibnmsJRpt284469zAMabKs5m
ioHhtLUrI93Rwa+o96leprcwEw9WPH826vm7Qpc/n2zj/ESfUPtojmQ46i7EsItWSnurd7pf9Tn3
TLw23FVOARWF1njX6/1IXbHwPgegoj9bBm4HK8NVDmXP7TmLTcBndCeFLtCozJye6Jv7RP/9XUkv
H22J6SZLLY64JrRXzVR/Ley53ujBeFWBinKcCA/YifYHez87pvutBiSxSiOV1kY0uU7/BLwd+LmL
bcryaNNptiYFvwMj3G5iFbj1MuhcfouNYSUd5e04fhgb+i9ocGj4n0o6DFdJX9+MRXzjTNbRoTnB
a9S7ZLTWlalfLWGC4Zp57S7582Sq7i6L8zU9zdd9yX7pxQ+t0j8PUfVCGXaNjcY1SVWAMfm2Jx/i
5cNt2MZIyO3dGFATp0LQas5mttt7eiCtbzSfbZoRyzWN03ap2o1eK9sybLZtOS+fEzqOKTxTw7HW
2TBvK27qWabcNTXRW3h3hqPt8mAY16QddtPJpchp75G97Dwr/1TlyyaKm6/I7Fct6Zjx9G2zhLdh
Ea0p1e8Iq52pzN3XIbd3Tao/oR1dVQ2qaANE6O3s2S/4A9DvoqMz7VlFy8ZDCjnTDLhKIvgapP5t
xHrIKNYj+fdVmP/KafpH3e611yMNzJwat6M+Vl9Gw7jFiOYqGsYbuNR8/AXTTUgPfVTCVD9BgMnu
7mkYuOLLlLUaGPuiG2/IGKzpmIJYp+7SsPxaJc0mTJI15wc0guqecugXR2EbhLC2JSr39Js/0lxD
UKsduZWCzRtfHKfUKAtovIx+nUCom5z2KqL4TdLj3jAqA7IwzUsRhaPO3Sk0T+2ZyoOHJhq96W2q
/zRGfd/G8Q74/r05mndQ49INzdrPKD3vZzcivTwxCOlnvnY8fcBkK9wji6HSFOdPgVofMqAqAye6
0embpc6HzWSraO1GA24YkKAFykxOZwzBF3J4kCBVric92dKvqq9te9qnTXto3Yr9wj0ofXWXtfUm
s4hlpbwpwBmWPTHmTVT+VtWI6wyn/EOVhXtjSL6NbX8/h0VMDaG71WnGijTLfSSzPnMNAKIc9N3W
tmzEwLhIYA5BBrOpAZYP04OR6uS1wYwBiE3uOfAfaD0+NNwp6SIkg6CTW+Ovx/mC277X3Q1F9IiR
w0n/N9xVUKiinkxsNqpXceTtKlO7mzA2Wbcj0n3yTveFle9NI8/Wdjg+Dtb8FGXBxqGROO7VAWgR
UNDeAPHeeeymgVKB7MT6ZtfF6nV86sk3WFd83G7xlPiG2tAlJdF/Lc3+E73Qw5WSTcsmxdTEBAK9
gRD+Sx17Tpf+zxRNN82Y3Jilt5mK+OsQOQ+UjF6AesODmvtvmTHcLanr3VCMeDbZtQDH/KTIeei8
6Mc8zLeor3f0rdzTnH0dugHbJdUeDd7Upgk8mu6bx9Eiq4CiMUbtO93VpnZjpflV4Fkv7qL49Ju3
q1Kh/a0Nzac+RnUfNLjQhdlhHPLfSWmsplq/qjAF9Ozou9cO9J+dtNYmX36nb7mSPx3Fvc/HycZQ
ob9m0V3gTY+pXT/2KtW8yGpvi6o9cv59o/3bXNua+5Jhm3SV6x33J8fdhpQF1/lS+E6T7huI+leB
snw+NcKNJ5cer/ezqFj4sAjUvbuo8ZMW8iGu9AlYLJqNb0a3DLlpwNd/WuL8OU1o1I8C8iSpqoTz
ip4kvrvMQLtx4HCtNDWd96NGM1zmLUcY89212xIXxEd20861cxVOpnvM2EOw+XQ0SBQUBtUQJUCh
ud28cvTOu6FzCdJ5T/fRym0KUCJcZ79AL01QNjveckdHjnbQUYBiI9JmNVh9BSgROlCuQK6NQYpD
FbnGmyftsugpX4LkR2royT08TdI+qYeXgjEGwBbiWH8c5ti6N5xI5Y/BgOM6D1L19zAgoV3hyoFL
kIdx0ToMlmpXq9GPLJqCBugHSsFVmYT9V2XE3nZljuV4r9V9NdL16fYcVnqq42MQ/+izQF8HedE8
1JQPkfTozhMSi+WzrViuX+WDe1Q8TBvWJI6arReHy6YdEILAzJruyR0aXwP8Fr+hn4muyxE745WV
BdXOrmFWJNThsm0cejVlHswmQU2OjzVvZgsnLMUypF02cBWHbdGG8XcPCh0pi6Xf2FOHIrqsDO7j
M7tP0k13Vj8ZIE5bnYtd4D3SaIa8B7nKvM24XNBOrOjGTiNNwsY+jAdz0OODO9OBt3IhxX7CrQkh
A5/ut4M1ut/RlXM+66RBw7Q3QRj2MPTNbHpR+y5ZjUb4O0w5BUpEvfWqGzkAAG1DSdeL/tbt+SYa
Y5CBUfQNmmnnx6QPthowk+c+N+msMiG37lE0wJrFOuepscisVmNMVobEKi16wOic0oK9SS1FzUn9
IEEJqUqSQaX38EdBcRBJsOeNN3hjZlcIUth/1MVBY19XdzUYFAKIra0OVTiF2rEk6b6byLs9emgT
7+LOuqIz4YHakPEY5Qv34LrhP1dp69lMblFsB27bnyf64G/oUCVR1nYFbBaL898KaUYeY6xPOnKo
G90g1zQYZBvqOHAP+Mcpx7mMEGU7w1RWK5rCSV2UQ3aCb1AzK8zwzmymkbNjDE6nCS0XK5hm/TFG
+rzuLS25CyIzeVBL51vd6PWOBFC7CyHzX3F38tZQdnJ6cEsOdngU3VEdnBKFJ07cBZFhpbe9lXpP
Xodtyarty/bXooEeXYdgdHe1M/a+W6k5n2s2xCr62fqrAdw0l36ub3zjY7i5gJmBvTwnVNOBGLLR
GORPDkEzmbeYN3W3ZopvO/GJT8YKs5l02OVgyq57KqDNhrbxgLs/FL5nrQrpTLQmwGCUDPOR7Nvi
+VioKPmqmpWZG2M3H6e0p6ylhd0XrdXy63SIkYpbIx5/XWcdYip1jAn2ogpaZwMOjDSlNecLcp1S
X/3PUtCyU+EIsU00TWEbbCeaNRLgoxw6oYo+vA3xTTRLGLlfPBve0BfDcXB7nSKqXBvwYapx8z+0
7tZaTVlyGw4upywNw6FGnayr1aNdO2139T8geZLWNshZACWmthXF/OwawEw/0YI5R5/CwODz+K++
of/fn/f/zA/b8/CUKt6guU7/+b9b8xAX/8shL6wjYUTtZp6k3P/uzHOMf0GvpyUOkbf6N9L/78Y8
i3+FVlJTVc9CGeuevMHbv7n97r80gF18yLj/ncT8rfhUYVjHdFAiC6pnel5QbLleeK8W47gzipQj
YuQg/LiD7NzoJzHqK7Gp5ljEXaeE94E3l+vRRFTQJE3273VGW+b7dgPnRhekrOlgTXyZaK6fkrda
YzuCuQpN4Ndyzy50vYWOntoWvkx+FWgex098qHuEO3KDn3oJX01MRGt45aiT5Vut92JY7ottIESV
G/s0Xa/Gdtn54po2Dz+PcPM0SkQ92kZuaEEWvTTGiGMynQKKqj5bAZCLNJ/aC4MLVID/W4u0pr5+
8BFhC143iunPVZl+jihQ3kIiK74hj3B2JdLpbVaWxg7mqH4d1zMp79JODnJ/mdBs2KShrdWWQ2oT
ivY6SBAEDvoF7f25daq+/btyzGfaYOKFWNRoQ4590EIYUko9uOiBoKaKUtnWaHBLL1IyXKFfoP6Q
HFyIX0fRZ3eC5e6TKv5Z1cuLnRm/5Z5bCN5OaxzHQbiPGTBvkkbCw6kiLrcziB2rZc+gcRDpfpdU
VBo1BUNEly9wuUcXgle1UROZ9PD53qhfa2P4EGE7Lje0ELvVDAKtwN36PqcxcjMFobnTp967khtd
CF/LyEjXGwoJBS7yJ7Fm2d4jax9CyafX3y50y6iHAeJRdJ/MHZzEeHZgFFYvHz+8QLD4z/ZgCyGq
9EGBPCYL+aRPnvW09igb5NbVUCb6TLtBMexGqvi/sUYesei0GtKrJ+pQkk9PnZsM3L4q/W9rov/2
6LGFkHY457MJILMPHPGqiUwXcUSV33z8l57ZL8Tu+H6Y1XjBBM/HBvsJlXu5RtUreWhaQkiHMNLL
pKtc36rJHGN8/2OidVzuwYWYxgupq8vKrfwYYxK4DfQBTGlw4f2fmxXhPKZfSbOUfKqoKdvIS80F
u8LENi764JwbX4jq2hjR52Hv5jsp7VMJrnNor2lslJua06++OpS9OrarfgrAdGHOtEI3Px74tJi/
fDz66Rn/T+3wn9CwhMA2RuSZIIodfxyqkT4FAwVVX1i3VpNHm49/4tz0CLFtBPWAffvk+jQQUB6g
I80zZF+tENkGzRhNVZu239tedIWiusLWoFDktmtRl3GSMNaGNul+7egH0ql7ZKjfpCbFFG7PBboT
HP5OaMqkpndJsfr5M7yJWm6/RnPzZtG4+GDTTqE5vkEJzlWep87ZfvzgZxaMKURqYMYwh7LZ8WMz
wvom9exPOp0pa49ukpePf0I/BeY7i9IUAtZWXJLsTev6sK4XEnJaewvnAzmB060NN47tzaSExae4
HNfDUv9ZEhwH6slaXtASIhCeK+2qCyt6DBPkwLdaHLUciDUMuoiebppIf6h0meMcWj72ZXzjxpO3
1iqzu2nqnNoCwOxPH/8hZ1a+Iez15AtSg8YYzR8dPpEofNo7HMeTC2/izOinT8XXG4OK+LuplaDw
cY+lyJyevEsRgF6wSTs3+umfv9p2Rtj/Va0vuh/3yc9hHPfpoD9ITYsp7DnDaGRRqNSej03jZwMS
67IUv+SGFvaarCjyAn8lz+/RNK90/HfRjUp+k4ryKTzjzSiZGDy0nDv7btTyC6ffKSrfW+/COgl6
elWQyji+g578CH6h3YbqCRnR1DolY/DEblRZa1fBbPXjeToTxYaw/Rid1+dI6h3fNLR5XwdZeot0
gZ6KbrI2H//EmQUkoudAKg1WTfueXxJWYJ+zgzNkct9chrAJocGwUhw4PR9gVPI8lXX9pQ+aYSf3
5ML2k+sBV3SDM9FN69taL79VenThTZ+bdyFmDVoJTShSrt+AHsGbXcHJPVLwUCbNfOHQ+ouG9c5q
EoWLaQRkslgM/DrxeviazhYeqLaukLmL2+eusMoHx22wn857XAgjrVquUDAr27EstOslqbR7pOik
5TFj3kKxKn7KTaoQ9JZqKDmtFpY/GegJ4BYjF6k+y40tRH0ag92yjIQbhgd/Ty3CdZXEzUpucOGK
gTmJawROyxUjpVMN859kR33twvXrTJDoQhwuGqLtUR00PjfpZq0a1fs8uGEgt9GesPyv93Bj0CpF
D2Ld70m+bNM5xMGiVBe5idGFICzoI3UGLbD9kITxTR41L9iv/XdAyf/cS/+6Grw6fqhPUXi3GNwI
hkc7p2kmbiy55aILQahaZjJm4EH8CX0RHUSbIqmvP14sf1EH3wk+/fSiXz33MFgm/X617SfmmN01
Lqwos3eiJzuAjZv0CYUsPA66RzMLQsSGsfNULs5PLyzyZ7phurVmI4KIwDDZkm9JiDs3hY1m5BZl
GFWnV2owdPcBdb8td004icJf/71qOHseBuG5j17jikP3x2Jjb/7xZJ4LDiHy4Mq7mmeC4AsLJ9mN
bROtTFqfJUcXD11IKcqp+82PFcdG2AaZODRbuQPqxIR9PS24M7R2yJe+j8/QE/QgZFv5RmpWNCGo
FbuynAC8hs9FeE9bpa1Zt3IjCwGdmrUdLraGUFvNfgDF2bXaJdPdM69SE4/UJc/bzpkXX1FQa6Cq
wel9vgSoPDe4EM/ZYrXhhE2XnysazfNQela02bVXcrNy+tVXEd1i0pohqg/8YKqCjZLATcsw1ZB8
m0J4Or2tzah2F1+rHO96ykBVhxCyLmxHpzf3zm6kidFJk62OI6brB6b6eyngSo5ZWTzWjkmTYT8a
6zZelhu5eRKiday0wZwcB7ZTX4R3pR7SPm5kreToQrR60H6zzMpTmJzc55Wge1aT9sIsnVk/qhCs
PQ3WGEuQoEAK4txgQB3t+skZ5LYCVYjXiDbPdBmD1FegCFKdH3ZqqKkXpuXMC1aFkEUVp9l0wga+
Q4upjgwrQ3nYjxmdx91IS6sBB+d00YoSuV1TFQIZG92xN4KZv8bmo3DV64hzI4Cg3VpqFYlcZzpc
ggoCSOJ3vYI7pUlLXwjcUG5wIZQVzU1HEwSUP4cVMM4umtdDZ00XltG5KpQqxLIagf43SoWkC5ra
bewU8XpZtPQqx81th9Kru60Hb+bKDYqrbDwTCJHGrU/ubxNCvQmwa0YrnPg5RAC3T68N9EtyQwuR
nUIKqtWpS/3QzTZ9ZP4GHvpZbmghrHOFpt9RaxffzGoFByJ93dMoIzUloIPf7twIBCdTy9vEh4YS
rCysoWkzvRB47+8ZmidENT6nmj4aQXDUVfMXzh3DGgml3CeH5glRjXnIUE1mMfloSFqQuuERRb4r
FWEoZt7OChs+LiGQuqh9I2laUdy3vnazNcoMr9u6EAQIaGamBYYBsvjnxtFxM/AUmQsKYwtrXKEN
IcGYOTuY0wDEA1XHJhwKqa2H0YVlrubcXEMIhQf4n7il5PXtouHF+/FCP91F/nESM7iw0Nlr7KlQ
yuow2nb70Jn6uHECt74DidnL/YR450zcZMHROC4Ru526dtsuWdsYXGzjSV0upC/eXfU6PZlv104V
Dgsd/0lxMO3yMMzddb/Yu48n6NzQwpqH0rtwYiEpnHQcv+YSZU4CuP3C3JwbXVj0SdpxeZva6gCY
+WdaITFVrPHTx09+5tX+lYd5dUF0Y7DLs1LmUDvy5Qb6u7uvqinYNGj8Lzz+aRLeWT0i4x7AfqgO
VpAfNKVS8TlBnIJX6dgig6EhW1XwmUT1aF99/Ae9P1mYqr99y21StU09OPlhLmbfjn+0i9SuiYb5
9IuvpkrrQjsMpwrd6GJ98pSSHm5DZkNmaQr7joqXSkjJoDy0TpthWbNfatQLMhNii9dovMzR1+aM
3ZQlEu9kuEXnOlx4t+/Pti3CqmgXH1DAGfmhKyM4UMqAv2CtyHyeMyvCtnOyedQKy8OHTfuDFmBa
DTG9mFKzIl6b02aoWn2Mq0M6gzLtPD29afvBuvDkp8h8Z8mL1+aOHjhcjWqa2udacW9N3YqS9WBG
mAbBPg1/Z1Zlyh0r4iW6CetxmJFQHQCGXznd8FQNUvVJXGCEfQcwu54a5VgcaKP8bmHOXdHIeWFV
ntl3xKtyOQ4qngZGdog8QCjrzE7m57QNEZgk85LJHeeqELF5n2FOpdnZYQLAsXaz5dgZyHXkVpAQ
s5o1I56Z9exAUwQlOBs9auU29oX5ObNpqvrbzcaMFcvLu5bzHNbl3TjSBLJySu5R+EdiaazpkKXo
4tcubEDnXodwfbDaUh2XeigOYaeVWycdEXYlE2nuLP4tN11CMJuhpcFQnTgi0cy7ejHQhxNe8i95
fxuyxMty2QYYYQcMPpamuc+1/qrGxEZqbiDevH0VxdhikYFF9CEN9HnrRfWv3Oxi1Et6duFln3t8
4fpA076B9lzLD5k+Ygvt0OYx5c8y826JN+bOG+dYydvsMNjhb5AuL61yydvk/TUK2fXtxPTYj9Jw
NuaH2hq7Rzup08+1DgpylaZ8TeDlUBxV042l4g1t3NtfG3Kkl5nODTe1Yu3KpmN849GQITm6EAAD
RSd7Wjq2iqT9HevttWZiBSH3CoSlT49+Ui1zlR0SPQJ6EBm+neKTLjW4672dlqnI4iFGcXPIHN3d
eHblbNM2dS8cZGdWpius/R7SbqZ7fUbXTnI0+GZZeU33Xe7JhVXPtzgYHEByh3KybxDLnwBBUADk
BhfOrhiRLc62VXoYTfcOo4pbPLsf5IY+7aGv7oH9jHWro2rJoagBdGc1HCet7XZyg59exKvBFRJ4
gNnH5IBMKF87A4KRUFuk7gqYt70d3FnGqesXLT40RfAp5TtxyboLQ5/ZC1whOvFKi4FZo3e2uwn9
pRpXwY1ZNd3tqJbafago2u+cQv1XuVkSotVDGIA2s48Ppdt71/q8hDhmYTz58ejvH4aWK8Rr1IaZ
baVLfOi7oPyGBVCzC3Vtvu0ivLc+/okzcSXqD6wgmcN46uJDEQdANmAdnURF5kZudCFqccN1mzEP
Gd2ab4ZyirZTbUuVFOAtC2EL9gUTWAg5cGIGv7L66wDK5oWZPzctQtRSP+wCgPeQSnAxWWehbYBM
pPYoNy1C4KaopYrBmcPD6PVf0ijfNdQ25YYWwtbBKcTRK3CWyO1fgrY55kbxRW5oIWgDE+ybi7/0
IRvd6z4rP+uZ8lNuaCFoG/prYd7W4SHu21NbA4qy2ZbqimadCDFaGVNdwf5ToK61mzFvbyjof5Z7
biFAdQUTogFSxT7Q9Bd9satVogDKlRpcVBbUnNWDncThQSFlt52SGjPkJp7l1qDoMYkInK493VNg
fhb3sTkd6J+SuwnYQmCGqE1LrJeUvQsp1e/m0vHDXqobQ/8HDBsKRYg9ThQe+tIYfBfw5bbGGvRC
R9eZuLeFyJwVZ9Tm0goPVX4qCgcxRsOqduGeceZosoXYjGLiB/LUaZVjjHei2dW+pc0JNmiz3lH3
z7HoAlSz+Xj9nDbZf377W7YQr2k7D67Wj8o+rZXYWk/wTGhNtrs/btbZO5JtsAqrWlkvphVdffyT
56ZPiGNNGQo81uBDo8st/yiuAkgtHwOZCgqvXghkPHA0jHp6/iCt+t5G4b3T9xc+rc49uBDIUVBa
eVXx3i37jx2lcC10cFEfT8qZ9yDKCUzc1Dqy1uGhcG3nkNtVtVu0Lr3N6J5ZYaoC1Rvb91s8++QS
zJaoMYCA6RXQ5ZR9MbGKXWhbq7RaLvw5Z6bKEqI7Mr2B1UtuTZuqbZIE91UTXri7nRtaOHUDrzOS
fEi8PRKMl3xMjksyy91zLCGwoZLgwY0X3cFEpQxAY/7cBZbc4rFOf86rq7I6zpM9FCeEtDrfAvH/
k3vN314b/53QBaaBEMS6PrWxXUfKHvTzTTbDuNc1TZU7YSwhXHuoRyNGq8E+TfObrDW/zrg+frzo
z71KIVbbyDG6ITQUUKjxL60aqytq3OpGbnAhWq0oz+tmmbx9p+Z/QJ2ABCOfJncwipoCM2Nt60HD
EVCN3crNhm+OCjlR6slFRYHhVXXcAOHaz8n8VVOiB/QictczUVIAaRnijmoF+3gxlbvFGL7jlRpe
2Hr/WhLvHCaimCCrcdkOOUj2eA8Uh1lzut3Quf0xTHq1v435iLiqu2oEjOUEV05oKfdsccXNDNEq
gxaN4GGlhgUw4lrDPCuMXcBJYTDAshnS7pc5ZNWzUxrpz8RezHClYzP10CcFFCqI5iRyQtx8/sRA
O74YfzHSlTrNAJqOcIsop687V+2/R2617KgwQGMZ89yPIk3B1QfeoIunfMsvYQXfg/lX80Npm8t6
xhYQKo1b3ODPhIMjmhpsmsbGueszJfk6uQrwZsUdrJ2OZck+xCXvSqHse2OPEBcAoXlSukDdEjUI
lRm1gFaNACg4rhRL0h5cUp5yK07YnCAb2k7ReMEebcy6HO2SbhN2kY8HP23M760KYXeqMNRM+9OD
V5oX/mn42ruJjeR37OThMdTL7vrjnzmzmZjCPtVOVWMhTwr2UBauAjd7GrnTX/gTzo0tbFSxnelp
PDTuPlAp7CjwTiwTqo/cgwsb1cmNFav0JdjbvbGPA+tFobNLamhRexAMJGgyLN72meYGK0N5gtV6
SV15OhTfea3/EB2UTqkSPN4+wCho1xlzSPdNr60L4DFyy1LUHtg52MUcLPa+s9tiZZvzAdbqpbzJ
mXdqCPeIcfEGKNG2uycrc6MtibaGkZ3IvVNDuEnoA8Q0J13cfWcN88bEPHldp2W9lXithiZWjd1Q
b6sZgAAtr9FV5fXrxSllppyhhZ2gWrK0Dl0z9lUQhzp4fUOljTpWJIcX9gIHv5VszkOkThP0uKXz
nvqplPqG59mFHUBrkjQKcZX1qxQTFBt6eaGBIZebc2ELqCKFIFXCyV9at8WQZPROhhHVRm50YQ+I
KrqCFk3T/MxJzF8TPta4CQNHlBpdzLp7ijWbdasuYLya35pe+958qWHt3V3A0MSUu24W2qBWA2jK
uY3vg2bsV5UVZy+NM7bPck/vvL05e5BvXZxcO9+x0+RBqaFdc7czP8uNLmwDzVTq+Ww5rR8hEbhu
8so9ICe4VI179+xjeoR9ADxzq2Cf0fpOVJjfbcPD0GdMKIaGAVW/nsvSheV5mox/7Mb8kBC39hgD
wm7Kxq87FY+pqnG+O8C7Pk3uHD52eBfiaNSbocxZy68JYYz7XBXWc+se9draxfDPlViuwxxPsbdv
20hsGxeUqfbVfqbzxsVSqIbaemGaTtPx3jQJUZzgqZWEueYe2Yz3pfak1YnMZylTIkSwDY52BA/q
8jna95ANJyBXNFBILVIxAR8XrjcsUcFjG2a4nlPnZAwUNHKbsnPKSbz6NDWLgA4Pw1COihWtS1zi
kKfJ7Wti+h1/mon0p64cE6e81hflflSlrk2G9pcz3aunjvsgnEqkbkc7n4CRg/UME8kJEaJWcXUg
Zs3C0H3xpJagN4a8lzu7HSFQVex4IceryjFSLGMdRQ52C3l5aRs4s74dITAz3YjtJrWUI9zvHJth
RVvF/SRTXmXGhdC0ehwnHVJrR63C/CsucQQyE1vmxsTgQmQCU4zDcjaVI35OL4oa42gQyqQZGFoI
TR1c3DDTonzEwwv+nnWT5IVMac9ATvY2dOy+1ezC5anbIt1p3adWleoGYmQhKAet96zBnZWjqub7
YWl2FTYIUruJmHoHP9fMS0DkgA5/GGgCch2+nuXGFo5TTcU4fGh57CmsD1M/bTEw/CM3tBCVoW5Q
JfA6BdU2th+pBY9xUaT6DpluISwtD8dt+ptZfqblrig935t6/yL34GJQTrOSjS3rD5jSI+YKqM0H
R6pdgwcXgtK2DLiNKg4Dbe2segsg7izVM8bQQkjaQQMNOvG84wQAFNthPjZ6c1h2crMiRGWaG3Xd
Y6ZznMrp2raUDT3hcnuJmExv08aIFVMNjp1TbBsYJfBcLuS4zmywYtacI0xvse1m+x6KIxcIZapk
EsSGJqbMx3SEnxkMoD2T0lqdjmFszS71xJ97bCEs+ZBm324d77jUy5+ROiponr6SnG4hMOvQHL0y
T2of1Key0nrjRVPsS0ib0yDv3NjEvDnu5UVET0njp0v5KU6sbDc7y6NnWspWah2KyXNApK1XTTk/
UMUTbGxgpJHNBUtudCE8rUrjamLa0JaiCDeCQlsVyHskBxcC1IpHaPGxU/kJONx1EULInrNR7tQU
iType0IfGQtPbvXZNvIa98bEy2zz8bycFt47r1VMoGeqbmDDAT5LS6b+m+UBvC2Xqr/W6cbDGt1R
1QuL88z6EZPpVelMqNxqiFG4uHMlQsO37RTDe8Z++6Ih8rkfOX2VvbqLBkO2zLiRVX6Lccq9iRno
nRsnP4p4sS5cSU/H/nvzJQZwlSoIhi0gK6bZYhFj2O5mCc3kSAOAhn91pmxqzwL+X6hYPn78js5s
GmLGOXbnwVEwCOVMNJ4DENfrQml+yo19+s1XMxY7CYYWQV34GB/o131tp7suNQ25jzERe+MklmIs
S8BnRzh5sJCXmzqZ5QTWwO3fPnpFdolv7fDEcIyiQ2UG6uOiJYuUhlUTyTe6HQZ4rywD2Y7k2RzG
r2Nv5Rdi4dwLFY5cKm1A1fWkBfaU3tdJeD/YlRwUURNTzWPRJWqRN61vqbW+qtJqpybLN6nFIqaa
u0YfzTrJW18Ne6y59XstyySHFiK370lkDGC8fTjW4d7EQXgD+6e/kCc5sy+IOWYI5J4VUR3yC3fA
s7tF2II/BUZVLh7GkkeMmGsuKy2bm5OEsXKVamUX5h2mbY9yMy+EKbxrrF7mevZVzblVAudrb/e/
5IY23oaRwolCI3buHqcWwzAqB3u7NaSKv4ZmCDFq1XVka2C+4SvM2BgV6SNwV8klI5y6HeCyYRiD
Ee5If58uAfh5vZLbckWM2VT3TphMinds6g6nBL19sFzZZIxIwOlizD/7KveOUcxCmbui2cReZsg9
ukjA4bKQtF1TdP5CTUXFzCpImmeppfIP/A3O3lNhYHLhlOwt5mysDFKdcpuiiL+ph0Cx69pr/Mjy
voamEVIADf+mrP93nRmGJvJvcDvmimbjrAGa8T4mWZpEl0LzzA1KxN+UvM1USzhB1dH+XRVauO4D
+2vftfZ16cgmTEWNseVNlh3QBUY9iNJHQk+Y02NvLvdehSjFSnaERhokPp2u3bWHD+aQ58WFG9OZ
w07UGCcZzaKzVyG+dk7m2IprYQFryYEsNFFknLdGlIxDlPh6hMlUCeVg/VeiUGpiRH1xXpZuVJRd
DJrBw0tTj1auKgcP0f4hLKYTjKy7GvvTEl8tVvBzUepRbg/QhNMUMGvWYGkW+3oRPcRW8seaMXaS
mxPhBowjMVUxZ4j9Nuidgxd3xVczMpQLJ/WZ1SIqi708xiIP50ffTpRHjCR+dcUgJTs1+Nx7e9I5
bZwqRlzGWD9XCiedij0sXmhy61xU47ZGBT/WUCM/c9XPOI9+6rNWqrGMJxcCtLc7B9+BOvTxs8tX
YxhfmzUm6XIvVDhH1Ra7A0xnuUcrcbB2J/zH7dL7JDe4cNWF2qQnhcWTq/FUrl0rH3DftVO5Rxf1
uNnSRe3gDsERe+543Xiut53SWTKfIupxnVwpZ0Rw5N0S75vu9re1lt9LTYuov1XCdslKPBGPZmxf
1Ubz7GSa5D1UFOAOgz0jU46xKkosFaJAF24wyZHqqDA0UYJrmnGe0nXtkB7zPpOD21SD/SI3KUJ8
Vn0b1YEeOsc0H0u8tWdlFaeyMy5cc2ka8ExcfYNjWSjttedpV8qcSdZhRd1tZRZge9rUPprO5H6b
ktn+M2HD58htuaoQoWWl0pQZJeaRFnB31/Smtu1T74/crIsRGrWJMnaTcaQo++Lg+rxUg9QNXRUF
tvoC7tkebf0YNl61Ktd6guhC5qlVUV6L8iRRwP+MRyUzTxZOQNB6tDlygwvH57KkgVq64Xg0R/dO
MU8HkSGVzVNFYW3tJYU5hNp4tGbV85vFUGs8uTtHjveEB87bM26uXbcEitQd4yVNsZWMx3XWtVKb
uSo2JcHPVbOlNrqjodAHhhnib29WpZahKsqC6zTooM7p3VEp9e0UherKSV25LVEVO5LqZDAGfOi6
45h310uvPPbBpev//3J2Zct1o1r0i6iShBDoVWeyj+WTOHP6RZVOOhJCgCY0ff1d7qcbOo6r9OwE
y8DebDZr+H3BEqRebDLgYNoFveRbK2iVwX64zIBR+rBvI3qxWVERL33ajLfSmHOiYYRagYuya2wf
jCSHaVygFD3cYNaoD1HSnCHgv6/UCnw4UhpSt6mSD5BOiD8qp97ySe9LKsILTjX3fattMdxYHafQ
SB2L8m1Tp+64b1qSXwOolg4+YVY8D1/90AGarcmc7js8Ax+GtEH3a54kG24drZYDnN75oduG9/u+
3Ds+QzGpGg1Fe1uiNDoIB4/aqC93hpAPNYoZ4KS6rO2tgNnc6kB+ioNdlXPgQ41qUY09C6UFWCI6
tu5bhNvtvinxgtOlWjNA7e1tSJbyrKHDcyw53Tm4F5ywH4u7sV7MbUkLnWuoX9QHp559a3d9vA82
cqmr3LRF5hYla9Ed6yge1guE/rd9yJ3Axx90TTmlATSobmZrrmxzsP+FKs++2fFdhdaAjDNc1dtb
sBXssNXqiZTpjz/PzO/buYFP/CNzvfa4OmNsRsW1GCn9/lyCWTiF2p0HqQ/G2sQQrDD0NLdxqB4m
N9yMCPagwWngg7HwljNMLGHmNvToXGRwXwqfTdOJ3ZcIfERWtJS0IazTt6nFY+2B9ov5GQacvvvz
7D/nk/8+gQWw0vvlySjcXAFt2NneWDPZT6QtkmwiOtpXIPm4LKq7Ia3CUt9SPXxQrPvh4u7zvg/3
rwBdw9u1rd2tW/8yQ/A9jvm+M8lHZG0DK0ijMPI4hwe2bZlZd9G+sFm8FIZ3RDC/ZuluU/DsAh0H
h7rs910sAh+RVSe8nCNTjLfCMfMdDaPtI25JH3ZNt4/Jgn1oyaIA21wKGFOUdH2fbLtYfDTwUVnJ
KMBKKmJza9cuPUGoZrnDo8VrErMv7HAfhNTSTSgZz/0t7BP4GsNC125vpB3YaxZEL/0CbycW8EiO
hn7rb6IkrM1aTNNpJTH9sW/mo18jdKXAUc/l3N62pHzTTC3kY3S9DxAX+Ggk66pV8HobbrXsHiP4
Ycui3gVsDHyjMKGZdvWmUXtN9Yd06i+M9fvSig9FYo3d8LqokMZrwg+4OH7QCfl713T7WKSqHqfO
RLK7TTHcZuuN3i9Dt+85B7LMv67l5sqtIrTsbqqjy5MoInDh6rZ8pfR6HuU3uZx51S5n2wgfFtLe
RhOkcN+1k4A5ebVUoDlzd2C9aw61TpqdJYfP7N1g2VvITnc3l4g2W5Zt0EcBZGx//PNSvOCjBF+D
X6errycRxM9SGq3ijn/bQEKbHsVYmC94uxbuo066SSiIpZfcXOB8CKsfeM4E7ac54FF/jcFr1AcZ
kqG9ossNtj+ac27NxlZB1XUO4W88pjVErYWayIeiU2Vzc33wYRl6GFTPoCvrB0lGCqtlU61ZKSGt
kHWEcrvv1uajpFzE7douUXurIOUGUPeXfnntdv+CmHPgM4xFISYKra/uZjqInF6X1AbiKyMS1x9h
x/7ZQW4dPlq7qvm+daZrzj0U1OZstgPdV/NS77QbSrXQAcDsmyr6M5qWf0NAfN8Z7T/plrYS0wDf
0tumhqNI7Tms5lceLV6oR5n31bUwc9GLrbtVCnykU1+m1XYcN1l3uM4QsQ8HBMOuX/d2YG3YDop2
N7HFxzQ0/KgSGDv+OXKeA+Q3mcAHgoFGrZ1QUXdbg9a9CxvenSpXDvvW1Ud/QaYTPpRqRNzXVffB
aE3Pkji1r7Dz2dQJnzdIMyC507WwoC4PpwSmBYd9E+OlyFmAhTc67JsOj7AZLcS14WTfnvSRXdtE
1i2C2udtbQrwa9KpyeAfsM+9Mnh2wv5/bBfuTa7qzNKhw8OGLCrZPSf2lSl/Ycv7yC5XjFDWm4ru
VmwNOwRoS91zyeFHqCED/OeJ//cl9Hdb0itjoqaJAzgGdjeiU/1NmeHnpAtzhxQPufetXL7CbLd4
IKSwx2UJ1mxQ2sGaPhjOYeeqJ02n6jg2LV4+l5oP91URiWsFL4U+C/GjVybihbjxES4mbWk4tIib
slIgVTfTAcz+5fLnKXhhcB+ElvBRq4BydZuofNpoVx3ZBHj5vsG9dKI51GtmjpjkS/NPVa73bbfP
4ynwQWiUTnqr1qa/xSw9uUQ9wILjx66v9jFonMBJG8Kj3S2yosux8dI7N+jxlT33woT/h+m8hRa9
RWTyoZ4fA/62YGTfpd+HoKklsYV1aXdLu/ADd1XyhvB63Xfj96FnYHsuwPGW6KDRBfeVVZgDfFU+
7Jvx57n6P4ho4Spo5ys00VJj1UFUosmcQBD9eXT++3OHelehii1jT8qyvwXOhfdEswnk8sBcB8aa
q46p/YTKyr3CGngha/nIq7KEw5ZlPS5GDSkO1mkF9WkLHC+gwvuOCx9+1XER8n5p21sckivupZe+
3/Zdj3z4Fa20adMAxZHkE/uk0HN4WpJ23JdrfPxVzGxVqQbLDJdmcrASne/J7uxl+virpldymQmi
Vk7EnpsZsj68FH//eQu9ELQ+Agtt0lhWhba4rvMfcTnXGfTW5b7KxQdezbYs1kDh/pX0ZDnCBkZm
3cR23od8ewewekgXKWdvAZEPG6jt4H3iur5vXryydINEmZsHPAjYrfrSopgemmlfNvNhVwVqolQt
U3NLOjJeB5se8Lze79vnPuqqhG3BDAKfvQkaH2Hw/lmZ5tOuKfFBV1tl8WokMHQCuNgR+ojf7Zbu
fFHzUVfdPHaFUy0uLwGMaZek/As2Ajvrc99OjNoA1rESqcuOg7qLYvJWFHbe06yPmO+fWVo5kmpr
07wbih/Sht/hifruzzP+2/yOob38jgaDDVUwFnk1xfooy2g6cZqCLyFWdkgN2e43kehXftlvMwF+
WfTrUdVAYHThbVDkcPGEK7I0b5nme3YlxvaiqYbrTV9JyOesYzqgVl9O5cxfOwVf+nCvFoOF4iAM
G/DhMHU7t3jaKIdil6gFpPA8cqygcwReB1Z3AkX2KEC9P7FEiz1ZBqM/M2X+rzxgekk0H6HvNQxJ
cSBg8mfptg+IjdGft9X/jT60KJVmztI8biFgLxc3ZVtcf/zz3nxh1v0jr6xDCR0bkuaJcZ8bF/yQ
cbEnQeK7nyuQ//tuVy29WjVmxdT6TnSAAnfXfR/9/Mf838htucwh2cI0F8Q+6mdBiYn1T/vG9oIV
L1MGqOLnr06ar1VQqAMXZJdyC6bEC06hws109ZbmthuzqiVLFgu1S5kBg3vRiW1X0sLEaQ6z6pvR
rj9WQS13bnEvOsHkHRYyljxfpLmYmk4HvFnvDH3/tBtEXTVKlkkuF/lANbzrl50Cdv5pt1QysQmr
khx3gz4z4XyJ+nRP6yJi/mHXhlW4bFud5Gr4NMbmjbLTviTun3R6sEXAa5nkjUS0p1FyH8Tm7a4N
7sOLNTJTKNY2ycFfz8n0F1Xb+30je2G5FKE2Qfg81yQJ8pDU5G7p94F1MNteYDZaVWu/6iSHKi07
JmxeDnCKfaV9+e9W+0+jBaN7kel0s7S0hImTiyKE+2pccFjqpLyf1AodOpb+SAmvslUs7CFgOvmG
WNZ364DcUxUdlVmpgvmU0JFBMJ9EHLx6FsNqOKpCuC00BV4sunBfYvWhlpQLCkBOw/IlROM+M8O+
EsjHWCalQ2kIv808SJI56wobZKZ+5dr5wjkTesmpiAYoFUaUIw7VA94/aBZxvs99jvl+R3NrwG0L
1yQHRvR7EuivDtG4a0/78Gpj0w7OUCnLVxPMRxn085my7TWp3RdmxYdXq6q2Q1iWLO+m+D1TbZ3B
vmbPc1/EfHz1koYWqpQRy6VOD6gvv6fL9mXfpHj9YOI2mDGRmOUpVCAztT2zCJXYeUj68Oo0LVGZ
DRIfPiX/TAIAt5ju0hfCpHgpCpJyYbfCrjuXMfgPnHU2I2nymgDGv9niN1nE9wKF5k1vGxAt82c7
nWwqmyrj4LWqLMT5Bla8oG/LIuo/BEXU9odiTHuZjXjAuJh1nA/hCHbjvhXyjuti6KaApEWUi4Xf
yNbmAKzsYQVHsY9olhI6mf3q4nyoaK5bm4dFuXNor44WcnUJLrs0Dya4NhFjHulYv2YM9ftYi317
TeQ0GThDo7yV7kiT5gLBgsOe2Y59RPPYsnaAzVeUwxLgJFn1UC3slaF/267DbHtF9IAmgxlTzHRi
W5PhMPpJB9YdNxU1p30f74VEF0nTjDGJchTS91s4XPdGW+wDmi305QIN+ks+asxJEjy1Tbpzq3jn
dYhCIIUWTJgDh+UyjtZRuJW70lvs45kDJtu2DcMV6a2rj2nleNaoZRcZECvqhSahbUTipApyvGH/
WPsOCt/ylQ9/YbP4eObI8XjlbttyWaXrQwvQwiUcpzqbYG6d7dotPqqZNctWuTbacpuAhpUWxde2
Tl+7Rz+fH/9Nn7GPa+773shSdBt04Nvpg4nL+qmZu+orW2QJulfd77sVxMI7wDao6CLU1gWy1ul7
aCLB9WzcVejEPr65iDScvWY252Jq1jtSWnsACmPZOf1esAYp5LhDi9FTyo+jGMCckMEu+l4U+/jm
ka8ArE8DZsVpyEvbimfGhO/+vHFe2ptewG6NU6B6YHCJZHPQoWnuQNAqL1Ololdy5QsZXng1JqHw
ERCmWvLSwpWFQ3S1t9Frt+uXvt8P24A0UbsGc85XXt542Oq8aKh8M0F5dVf9Hfto56JSHTyVhjmn
VdfdzfEGvA1d9xlkxT6aN+4H21iG2QF7XWZNFH2l3O2qNWMfztuByLfosllgv1ofG5LyrEfm27fn
fSxvHbmu75xe8oDZ6UypkBewYtt9B4kP5dWgs4hWiSlPhDn2sn8zm+GVdPzCfvRxvFNH06LVbsoN
Wd+KphKHqHTDvs3uyyuiXTeMcRv0eTOSozPfw7neo/4VxT6SN4pZAhGhZchxMqpjaexpntQuNQwM
7sXo1MXjEq2kz2Niy0NciidSV9u+UsbH8nY81qIO7JBX6UcVaIdrj9o53z6Ul6RTACtOjO1i+1WW
wzvS75wTH8nbqFZ1TVUPcCghMnMtAHcQFPxz2n1hD/oEh0pTtL9YOeCGCZ+PKgoOkJgQe95Lo/g/
BIfF6LKfnj+8mrZDa4trMtJo32L6DIdF2d7BpqTPIXL0qAL+bU3r9/smxTtFty426wLj6LxIgRWo
6fhWpjvPf9/FyEE2Zd2E7nOng3+KKfkQNPPXfZ/tHaHoHPcKMjX47KG5FeslGIdd18XYBzQ7VlRt
Gsk+r0JXHptWhgco3e3iTWGbeEdns8YMagNNmw94BXuk0No4P7fw9yVCH9aMJp1tWEnafE2XD5EJ
H6t2F+wDec+7j8ZBbXVjyzZP1mQ7Nzr4QTa+z5Y1/g+qeWs7VUPtOB/L5e+Y908l6B77ov4/mOYi
Tc22SpvPsP/oIX26zrskhzAnz/XR/7291KxSgw0Xk7uZxg9pkk73QajZ211b3McutzAucTHcd3KU
tvIAH+1jvDT73IJjHzhMGylD6Mya3GykPLWxdScuunDnp3vRWcwN1JmXqMvXNb1nLKdT8kqJ8vv3
49jH1poJAhJ4wzB5WigynrrJwqNmCJz9zpexegqnStzxudl2iT5gib145SpNeBWOmCfE8qngLj2o
of+2a4V9kG3E9FbThDc578n3zkDdUnTFLoxNFPsY2wIO6OFGUp2Xvf0YFgJ5PdxXzP0HYFsGWydH
q3PCHQXejh2bYkv3Vf6+WxFbZRoV46jzgQFvPxKotYsAHcN9U+6FLPKjaK2rdc500B7t1MNHPA52
aadgzr3DdFraSid8MPlW8m/aQmzLNa89DP4LMfpNR8DH2MJIR6SwUzc5ZsfdJUVbgY5g+vXoYq1v
ZZHIM+vC7W0/c/c41sN60lA5vWeG1PnC+Xg/9rLRx+dkmGZz3BTDoZqS7qGo3RSeWA/7oqjTK2Y7
pfBNjVEO2LqcHjdoqOycfS8vBC5kdScRvXTlP6Y4hNfCuq/X4GNjqwjwydAWKh+6IoNEhs2Yi/e1
4ePYywI63pYurNFHAsK4y8ruTaH61y7TL1SlPjhWUtAskMvWB8Dr7prQkZ/VbKsfu7a7D49NNzVP
DiqYD0ROP6Bdc5wjSG/sG9vDYri46NClVttDFVDwysMhLg7w2Y0/7Bref+O0ixKLkEXyABDCDYZg
c1bb+tOesaPE24dynKYxLdGchr/QLZm/KEE/7hvZu9OlQARtKxjJD0VSHqEW/1UQtu/+Evm1o1Uw
HAUCWT10S/8+rYof8VTsumBEfuGoOImaQkTVQ1vPKhtFX19g8GR3pfTIrx11tHDTNm0DSGNHHxdu
F6SmnXgmmAT/WoVREbC0qFL5kNT8lkCh2AGtsms1/dqxCBaqG5S5Dzod/y5I/3EL411tIrhD/vrV
7QSFYCKlfMDUv+UkUBnXS7krNOFK9+vgupY2htWVfChlbbNVM5O15S5LlQjQt18Hr+I65ETP5BrX
5C81UoiWV32088u9yCxHTdZyG8mVrvJzVNqHuHlN9fX3iRa4hl+/WzZVrEpbR9exH+rHxcj7TtNk
V8WL19RfBx+gHpWAUVY9zGS4QXEXumZDu+8Kg27hr4O7YmExj9vywUTVcnStARih3AUjj9Dq/nVw
asq4hMVdeG1CWZz42KwHqD2+Uq6/MOd+pWgoTAtJm5QPuiHLyUaFyKKteb8rOv1KcRtbsS2IoitU
Zcd7JrbtqHuobuwb3QvQ1Yq5cVUoruAJVvloxvk+0Ok+DBlKxV9nXVew/qrhRHft42U62JrRzFUT
2Zdw/VLR2D5UM1ov1yFM1WEIt+PSVeG+EPWFtlfo+MD2ZxVXAj3MrIZqAmvHceese0E69GsVwSla
XCWh1a0g9C+SjN3O3egFqRjDphPByq9JVb8vLJ1PDdumV47Q533x3/I88us4UTWgdtAiuRJu4zOP
aXVtJZ6nbUunfcvqV3NdGxK1VEFyHRcXHsMuWj+kEIR6pSh64YIBANKvexLS7B0EKxt+7fkQ8b/i
kPP3c5MGWeOi8qkNapclyo6XyTIeHYdwfb9W8fQ0wof4xwiURXOOGVpmRdPQM6uH+R2PiuBN3Al+
BpI2+BjqVF2mZEsPDs8u92kVwD19g3XxroD1EdmsmsJ46hS7MqrbG24A9HGwCciB+4ZPfp0dEpDI
kCJh13guvnRQZwkHu68W8PlaIcFueS5jrqQJ1+smuuVQJql5JaRe2pheqoFJGW5/3cKuXZLoJNNd
skHfqw/fhXIyu1DIkQ/rHyMGuOri2NWN5fpVgBB24k01vIK1/33TB84Dv069DUAYMABrXiXV6Ts4
YS73NfJmeehcOtBD0PZ4I0ji6LWmz/OS/i6UvTwBXQg32a1j1xkSokeLRblA0lYdYWIvzwYVyvdX
ttTzgL/5RT4UPwg3NdazSa5R48LpvY1F3R/aHtLioun1weJpL4N8h31fauC3jqBhwHqmCa3DCg49
IAAa196j7OP6iVZu/CDZUn5Qak2fLDGDzeJuoohHHdzotM1XsRA8SaKefRJBU72pR1JeoF4wf2jY
yu+d6avhX6fnB77oj1sdlydbWXXRU7nCw0TQKbykq1mhUErMx4ZaktsmGeeMcVpntpHD5zKCYesr
k/PC3Hh1iYEFdSO7YrsaZ9CeCM1y4pLe/3nwF1bY5xHQfurlkKjkWiOqL7Ec6jPTsT1p1bfvBrnW
d3/+Pf/eVn+3wl7WgP0mtMDTFqcCmv7BfavnDiiaogyzGbi+kxwb8znphu47vBXZSUUVjEBVnIV6
bTLZy/YyQF9lV4sEyOZfw6iOu1CVsgpB0Np+DGDHZYXG1P75L32h0vMB4KSz66rjPrrGLvlrgRHi
ML6S119YKx8ATkmp6qRB3R4Qs2STkf0hCGaW8S0Whz5Id5HvosgHgyulExkWXYSlUvRAivFieLhL
ATHCrenXuU+GskM/n4dXxBL/2XJRnHs8Af3958l/XsHf7TIvxTu3hpAuCeMra9L0Ew/G5QrHTp3H
8Hc8DWVpz3Mr1iuPxXz58298Ybl9HmQfTGsyqS6+1ioOrjG26hFEheLtvtG9hB9WHYwBRx1fO9AI
rxLIm6yXYfp+3+hejbnahAYrqGlXsy3GZD04f4dyFtHHPw8Pb58XjlyfD7m1Q9vISAZXGyRVGR+q
Gk3X/jC3I4dvc4p3efdum6dk+CFZalMDlaB62ZosqmcCAxIoZLGizzaF86DNgBc3dfK2THs6NYd+
CN1UHUaRiGjINjusoToQTpv40/hvCGbjspbBz9J1ablkwSDcdqsTxcrvZbspdKWWEmiMMGs3XUNM
UM7NqV/T6FLiaZKchsDisFgmJ+/0nHBxqiieDcai6y9x2ueRWmvg+w3svqEjxYJDDPH+48x4g+tj
hQM4HfVc33WQ9c+bmrqnUAZFfIT5UTVnrlAVbGnDn6Uk249i4g0qy7HOuiAdPxd8gRhz2SRfdbq4
N11lgnPF8dQ4b4Wuf67D2kMEekma4k2f9uMXLURALiBwNs0b7gZsj2xA9aexyWVNMkVD+ClL1R8H
HdSZxkvIoVzVJI49jHtwzaVdLkNZgd7YtZlKmvcQx4vzFH8DXmGqcTk0Q1gcE6LqA5Tc9BNY3OA8
RH3Hzy2W820gg2S6pRDqsIeCGfYGD6/FG3ixyLvG6ZBkDg9sB7WhzX63KUj0vCeWJDarINtKami3
CV4m0ZHq6GNcyuB7EUc/k1XZa1vL/hNLRWkzGTdw3CQbSo90adhRt8Nw7OPRnWtRDuokJCnkHedW
Zf00tJ/aoYkArGkqUIf6Ko3c3VxtUfAmJYsqLtU0d/Nd3RcL/djZtuMnYg3+v1vZshyAizTqMPFE
33UyCe+xAPZZYa7m1N63cylI1s5o/IyZBN69/lSUYo4e+KDStTohbdp6PBDTCJOHzyYJGZT1p8PW
l8FbCZ3g+NAkJjoXpdUgqLk5duQ4DmBT348gmVdvzOL6s8R+z2GaM58dbQfgxnnLj2aQNGO4j5ij
aXTfPkEHuAnODL6KwRkGgjQ512xJ++LY6g3tgGysiW3fGE6ceGRd0VWfYMiRmr97VFfTd7ifQDPP
VEZ1Ch/SNeSCtmG0mYM0s4qvSWxcc47WYe7PEcR86bdpnOT2lhQGWCuZaNJ+iSZIHgFta2k0dxk6
KtsEa+dpMnkUBQ3Nl7Vt5Xe5laHMQzngn2pMCXsCMiwg2Yq1YOdKMpOcKXSixN1sIBd0MAEkj2HT
DaYzO8CrMxWPheFp+ZXHJe3PxcaoeSMs/sNx05aUJpuXeCyegKuAhqniSzKfq66N5T8qMUNdZ7ib
TeWblmIfXoSDDvzV2rYGchpseHQa2tK5+nEEaWt6q4QrT3VPirnIOjgv8WxI5zn53FBK26/dCjrG
k4ghHw2bJIHojF3Y0rvNQN/8Zx1VZHoC40d2eCRdSHlP9YAdG1Z1Xd2PSdWO/9C0r+mjCKD581X1
6SLuKGWSfCx13KJ+tAN00k8g6dL4IPjcFp/wv4x723ZsC3g2UyIgG8iDwV3qcU3cKdZDYD40PF7c
Iw+xrR+404SfuihZ289JiJsILppNhW0M6El6aRWkNh4hxjxWd2ld6+5LsEGF8HGN26EMD1PfBa7M
AHylyT2vx9H86IsaUogHG87RpQ4bZu+aRa/lQ2vsFt4lVYrCPevE0mz3S6qn+dn5lFl5HIMlfk6u
LiTTZ7Mldjy3rmtpHiEZrexkpS3qq5J9U3yegCJSkCAzaRIBXToXcZlFUNQubg1Shb5f8DfVT301
WnuCz9sAh1xTsOarKdaBXytQN86yr1hzaWb8ezzsbbY4JasR3VMRAfbZZHWoInuHKmad9ZGZKWju
grSWizlvqcAz5dpgYW4kgaTRCNaW08kF5xBf8jCVcryfrZvNPxzMmeQuspAlzOSkFQyz+qTvjxCf
asIfWz8Rd9FhOi511sMJZM2SCrah5RBKog8BTJTdNxvxJXhrGqMM6MAxkM0E15igK9GggnnxX0OD
M3HLILeC8yllWhZ/l4mcyTvehaG7mi6plkusGy7yUIWT+F7bKAw/jioi5lyDaVZ8oWE/R4+aQ4T3
XVxjk/6cIjLx+6rBcgdZS6Iw/hsCQmN/R7eYBA+DmRaTsRU//odPE6yIMzqBtPKZR3IIz1aGdHlU
sG1f8hnCr32VNVMp1Dc3uiK9ibAZqq8LAmGqspjPQ/FRrLIg57qYo+Qc8XUpc0mtJoeOriGrjjqK
6QMAijO5qN517KGMVETfpkDPtkkWzlNYD8dCRikevAOcJcF3oMsDecQv0kodn4NjWA8FIBHrnEUm
6gN+gpAWU7mMQKWVh60sk+nHBsVU9Q0mG/X4DZpjhON2ttbrR2GFqj5QO83qH9dIutpjL0ji2DmR
FJ2k0zi2ochVhST7FNUkGKo7HQSVmA82GsfuDuJRCy3vRluuzZZJsO6SLxLaAcVp3eBqDQ2mJmkZ
hPc3LVly5JWEHF8GDy4y5ZHoZJGZtIg5DtuiGNo+S/pnmeeTTNdEDMeKGmbjC3fT6L4OMpgXdpmB
MpBQl46DXv5VO9aN6yFxU+dOei2C2GViNeWUwFsthJlbNoZyuRSNsIO6FDRJyvAok1QQc0Vj3tGn
aNLJPB/okibdN3hNu7bNqAorebXVSO16iGXY6C1rxMzVlS1Tu8GDeRoNrw5p6kxwqQ0BPjEjmtYM
OgVkVXecmHD6yYI24Zc5goHXpULnSRzZlvTzYeC6Rr20yKFi8hxaXpTwAtVTYk5JPW3rpUlmFX0l
RWWG0+JE/LPeuAn/4VAEVXftEuItLoojaPZDuyAiCwvQgQvr+AJmYike0jIKoHRKmFjWO7aF9CoA
CoBy0zxrdS56MgUfDVXldkpSUrD6UkaLIvk6kCn8LnQU3MVxGNcXAe5XfSqNHNh0gKW9Kh9lFYTR
o13WZWgOaNJFx2Tq5uJtqUsj3od6mrpvA8zF7onrDaQPXHJoWhek10mW4yVFFdX/5Uyrw+uM1o2I
L2yNe3S6K7Ok/CSoqNMxY2WTmstAeIosL6G1nqXLAFVLhvO6y1BUzbG5rGqMonew61pKcqY86Jar
Tqysn0g4sPAhBrMc1RpCFzYkB05NWv1dEtr1d0Lyayhie19FcPVDhk3t17lNiXvohk3JY83XSNyz
cOgFfjbAByQjaMLJv9VaFMtpm6BidkVhndAvY4+T601tlY7eFe0WqPtpFNiAyaKenzTGmo36An5v
hy8RCh6+d1i/RT1tCQOHaNDyB56bcBjWxXZXgrLwk/OhckM2T2Zq39KkMC7nbbXWb+gKm5Y364K2
7vuVru1617pFyyqbmorRB97QdT0D5jDYf1LYALJnt4j/cXRl23XqSvCLWEuAhOCVYQ92tufjDC8s
J3EkBiEkBAJ9/S3ft5yTFQ8bpO6uqq6CLSNd+epfEQWv8tdWKNv+6fGzuqwcOA/yV+s41pCrHTZc
2WNQRa818JrREfxmJJtKScbuvksXeuD82mXb4wqAbXeUmlAurjmQ7VO/a4MEhnabu3MybHzBXbEP
/WObrSJCQzkSbI5Ec9UVyrqu2fIcy30sI2aLK9IpG72u2nSzb0BJtGy+jGM/ngueo1Q73uaFRGDP
FKVozgLjf9vJ56mpsm325CHbPOuuyR6YLhO/7eegaP/KeyWwuDhwjHEnpOfQLi89WYm60dxOsyyH
Poe1aNIOo47LNcNCHepzZJMFDy4SiAZVSyxXXfXzcZT4/9GWViOT6/OCAoHrz/i9tXsplm6q0wMu
Tn8ZMtees0AxvCvCl/sJXboLuNESGwDXwe/1DW9tTEvez5m/wsRD25Js6iAPWGjMQcO2BSvEtwwC
e4qWYdP52uALj5dhxyF+g4tn4febQVEwT17DP7Qe13Ekz2gUOtKEYzicOEUK5u0va4Fu5TTZbM2f
kaci/XlZefuN5m4BXc3EGS2XGOaSkqFQZ9uhLXkMaANVMyd4r3RjCRsWc92YZrNBQ/0F78l4i24w
QTXbv8X3jv/2cZ+8I7Ml/8RsisvsVBxKw+E7afe1nqllfw/IHqsOJOLJLSQ52srmraBThcsn3Y6m
97obzJmuADLMVWBJ0jTRHq3p2mCXYZMPcpbCuxpcrDOijmjI0+5EV5usT6xYfPKEBbHoZ/eVSwtY
HINBXqXH1A35Owbj3N3DYge6/Orw2PfiVR/ZLFpLBWSVslrSyU3l7gp3k3tKPpY0M3LGMnvUJ22d
bHMU81L1zNIfJqaRr6N0n9YBa7wI476Z3fcQQbkWnewKoouMSbPsop1/5d2c+2bAiWAvear8elcY
7tlYgexxdW/mYy1h4aLHUkXZlxx8cjJOMO3O4/ahUxbH5yP/UrlVfEeU7zsuWZVZjK7RcDRBQmrk
y8ImO2Wlma1Yz9kgmbwdu03Ti8dmz4pl4AkR3KUTCmzLEkBMsFco5gb7TU0UW9pX7FegkrbAG7iF
G0PpABHcZePXJhAlc9zkSLCtp1SkSW0Hsv/sfB6dOQjix2k9oqiOdvw3oPf00yiezCfXm/6GdyW7
h09HAfrJHVHltjm9qvTY3hDjpV9Xzgb4eFhAGvUEHNOVMYVCrUTYCtfIdqZ0BwsxzZ9pv6QeyDrE
JsbuodxFkT3ncHI8oyWZqzjGVHjucNO2tQq0Kxc/PC2pxQ2/tyG967Sy9zhdS4x46n0Azl2E64AY
7CpzwaH79tuFEWfKbrdYnj1yVbWRsOd+3kQds7DAHpy1Zy5af9d3uKDyeNMVckTYLY6B18Ry7tGw
HbA2oK29h1UJafhi49KMPTzvYK5XYY9An7eNzj+XbcGlpcek7lsE92Qtrt1ITbxMc//dumLAWEbF
ZXaYuMO4kAYO0aGEdW+oBgdzgVxjPehIgXdgwfc9lZvDK5ciD6QQbRMBPknwGUQtgpiJxcSk3fWI
9j9YePnqGgUGNsXx83R62Kt4R55qSUUSL5WCv+o9NsYTTAF0/WdMFv83j7g+aBdtP0e9+MpQmz1l
du7/69O+vWKBob3rczPhPjFLmUYmq1Qfi+bo0oBGNFOimXqY2ZWyMNHFwwe1PkyPli7LJvdrPfq8
nNuiv++hEHnrlw78RJaKE1yq1WWY0QSWvdoDrVik2ntM1ejtoDo6m81l9wkv9FwyQH9nobcMO2tp
6mSztzRX99PKoAs3Fg0whlv6ZAbdYfpHhvgnMgHIZaHR8UJlO5614NtQZRNsCZToWC16Q5oxNfOf
aUN604p08VfkfiR485MOXEoGIFniZTgZJnaon2Z6Yb1QTShSvOhWTZexswdMtgvnTyoygyyJaeWn
GFX32Bep+KH9kJUJIg9Uk8pYv49Tux+nQfVLdtcRPZw65bIV+Sjj9MqEmJ9nOrKPNp67f9BIR5Br
ZmjMijz/L+goSm+AGeXjZqf26hNZROWO1eF6pBI9wAFruHMHDujD4R40lywA5ap7Kdpzz+CSVtF5
JLJCuNlxaYtYyEaTKPIlJ0Mf17PWDNjWsh0WyFG/TvWA8tW0oT3in4vaUZfLbjzIPQIAg3tPmPP8
vmBb1DUj5pilwbSOTf4FDmkPaeDilsbZsGIhio/AkNTxh5BD/cygNLhlER8Dnh1GRIyVG/AE1Mmo
cTy3ry4kOi3tmi7jv7brByR0ood6EH2yZ7XARiR8AoawPIkYLaYL/Xp3rAlUtFOcG/EAMmwe4NeI
T7IZHBWPNCmmApnr2IvDT4/+AlE32fGRZTu/QuGnT0kW2X+tIzYA8vTt3VcwE5Y50auyCm9HL6oR
cGxfJUlHH1PucYz89iUO5jEbp3K0kWenZGfclpYXRV6tC59VbdI+NdeRo/o18C822OlOEA4QwbX+
WSZmyW6RdflfwrtJVhnkoqaMsRj4k8yU4y0GAUAaSGHQpnA8Vd2M+eF+ocdbvkNK3X5qY1NWxjlS
RpE4RNEay3Xakrt1x5RZHVuxrTgsC/nRadhh4lKIP6yR/tOClXvy+XoUJSED3snIB3fzGNbuvBTy
TzY69hstG/8+EcUxk4lpi+4PL/U/eLdkUZnM9OhrgT7pYQuLDBXd0+I+FkuCy9wtycvg0L2VBO+/
LMM2ivsEHYisTD8ly6ndlzCdxEI3fc1gnoqMxC8IhOObFSW+xOTQdyqAGqORY5Umo+bfsflKx1qw
1UGAzJaBVauHrv/BMRgtqhIGbkN4WnaOmy2nuP+eAiJHoh87uro7ZnfXDKtcsjqQHYBrXrihaCDt
cK/J3MN6gNAdEbNt2oriOYBqvQDxwGyGS5G0AIZg/vfNOEJMxacjuvDW4L6Q2mTJdynm4jEku37T
cYcJPHDX2opyCewD1n4IQEI52BfzOmY0/HGuXy87yRfaRIeaXlKs9v6KtOJnbXPX3a8mRfvHDB2W
y+G77j0LXbrVBPPsszdCfPZhGIcLxHVhrewOaA8JXwp2GUcyqp/jEfHHYtmQcMHbLm9a2HPaBphF
tlUTZhBxJwDKrxf8i+IugbhoOqc8zvqaZlbjOZHOiGrPiZ2bLEvGvJKES8wcUHu42lmaPhf+wAPF
15am5HIKj0TFfCk1ikV72tMdJUtTnU/3XvT+A6FViy3NMdKkzAzNz4RaBwDlONCE08XT+H3rBs+B
zQpZS2w5hgZmtELfdWHESR2g1Eiu+NxE1jAYW1zhKp/cIa0+JtcEH91HtHog7yMak1uREvSdLZmX
48qHQdPrVFD+w656Q5BY1mGteR3ChAOBypaZK8ADOTSWAyC7hGjfsoquKr9v5X4QKNw5ytCUbVv8
iN7rcJgSNierfNtJhxGu33wND6Ov+pu0uiguwonhO+2InJ8LF8vomR9xclRo0PV+Ri6AcKfh4PHT
uk39x+ACBmnWHYAzJ7RJoFZiGv8ZJUcHkuZsEU3sZjNVxNp0vVFCmcNMu5G97kzHH+c+2n5bt3bp
hQ26aDDhAVghfpvHEg9s/EASRlrzsPYJXvUDhtZThs7AYjDTp7zw8mxhesbLoWPRn7BxfgMikWdn
RBcd169lkP4PcmnJy4YgMMxCFkFVM1mVeeKIqr0CgnySo08fYyx43MUYu6dSH3qbscHccoCNExJt
z9OyQ6w6dav4ORcjYtwJ7LOvKnM9rZJuF+eQeImROSjWELPYNzlr/22mPcWU7vfJ1GxngpwjHs/f
zbzAEhNdr9XNlOp1PsOSZkBJhourLuchyRuEr01FqXTc85eNyvkGYrtHVC86SwU3HOVe5ITFNNwu
Xp11PIa/Ml1BCo9Ir6IPc7JZ1xQFTFTumPnK5DNZju6CddMi0D9FaNZIYig3pWMdlfDpDHproMEs
+suQkTyrgI6m6jRQqXw9kawrKi8IXLcWn4HyOLJDl1kHxKaMiceNmtKpeGB5tFcRzbs/ezoMG2aM
jmynnljNsWmxo+chhzhlyVT0MN1JUyDN8yxIKaRW7hom5NjUkz5kXsJCXKtaGYjXmq/t2CtWbrJH
4Nas7sdUPCD2Bu9J0vH3zCXAq3KMuWVBula9i8gtrBz2YkSr1xexrXZN+6FmYBu/fhVoQEpfrMKU
SLJw53SaAikRoT02O2PqJ5ye3SnxK4Z+uSjQLFthX1arj1+MrIzVXIFAqLxFy92sXYebIMmxs/8k
xZ69jUjNXEqYVg4v0bAd9MHk435gWPcirTWoiaOBYfEOdBTi5PmssbqYVjh4fCqXue2iEkza8aKF
OdYamD7qQLIC/0PyBpndlYiRfyBWYZj+hXSGwy/GS6AFZEbe1zhh9+y+tWmfVNNEJyhxWxmFJ5OJ
djhbHW0GHbIrvkGl757aVbSyyaYuz+sOmjUYtfJiCJVtjXjZ+0C36gi8fQOxZj/nmB95g16qv7Ax
7s+o86hMwqg7BVxsP6WYGr+YhU0+dh7vVGmBlbJ7abxc7o4O9kfg04AzXFbsN+7N2B/jhwHY3QgN
3xNPs+1nquLj74HB5g4APN669Njf9jFOUrSqechPQ2vo44rR5oqj1fn6SKkZq8nCGxfTzcjTuxFS
peUt1tRl50zpcb5+ieOPCuSAf5goZAH3ILCm4texhxhknEX3jQvDqs95tscfG2QiTp5s8VsvwI6J
zsRXCBey+9XHLZZ2Zrac99B26NBBxny6zOItEPkeQz2Tzhy8cGYw97bYfmLZkl+3dunecu8fk5bR
WjE6bBc0CLrsk0OipzDub6H3Zbthg2lKmikT4X6gWXLNTWq/Oa/YWZIcC32A5SQD5ssxEGFNbr9q
PGgApDrGCMoXFDh0c91Sqp1awA6ASyvEeW8Y8xTcZSSMGSIkk4GccV2//dsG4MW46reh1KJr34/R
7Byv18J1LSK74eLxxt1YtHf/FC3QBLMe4WcluEywLFx0/ja7yeiLdvnwukcSHGdK8/92lDYU4yV0
ADB3Ch7Y5NNdq4r45YhS/XeSEWm2OdFNTMCV9bhjcNGl6AzTXPImTYi4C4hTOfkU3z4mTp6WTgPz
KwYUGQWSp5x4Lk+AheG355G8buoVyNrLMBSYxESAWdhoSXubO42Wdxt297H1g6lbyxiqSjSqcs6T
cGq7ZbkHZyXgfL4VycXzaXvn+4qIH4dt8xK7JvzmFZ8viNGYKLidLnvEBAa6G6RZNY3MAgRoRfoT
qenbySkhniEcyGuHAI56n5n/vkbLUSdgnF8Mj8ZHxbDGB5hTXyRvo3ecdqhFSQ41O9Cw+Ly2ljQw
qN5L1EJxHtN1wAlCUDNW9ARPKqU6nEsVJrRwBzY9Mi8/4thM98C/NUY3hKJZBbln3qLvrWJQW5dk
AQZArOhuazolJSDRHSOnW25st9SWMDrsalrQtD6UedkgCqmTdHIV2zm7wPh/v1AYzOAWOY5vGDaO
044T8bQhA+cCRRK7jqPOTy5S4ZyJafzmRsQbYDP9zwQxXoV/6tAm2BY2BnrA+tKhu6PWxV48DT0j
7/7/8ZbDSh4B6o4Pc6fiP3jZ0zpQiZS+dGvbetcELIdIRKlTScp2Cm3TDlv/kQpghqkiAsYxsay5
CAtu8Sj6gNqsBaDZfcACUJ0z3+anLYccC+8F/ctJG6+yCSngwRppb+Oz5J07AZEGLYqYijq1fD1z
d3BEbbfb73WLAM30a7gaTf+i4f40wmcvhmVYOswmgiR0cFYeOP0bEYQDyR+Suov24poXNnpYvPnI
Zj03g5FgV0RbnI5RRT+CTVFoUM/pG5CF5QzQargj2Ls/QXNoUMiP/jOhTl+AQ2bPo3VvCx+795Fk
dKxW9ADYTVraMrTDcO86lyOepuN1sMAjTlFWqHKQtkhKJBOp8oDipm6n+A+HKAef58bqUFgF+Yo8
Mt5MwQ62gpBlKgvPNl9JiCckij2WFmozQNVkEJj+BC+Kn0mvbPwh/ZTuw13MyZTRRnAdVasMsJY4
e7eiEA5ZBD7myRw9Ed/UuiRpdDoyLFUBlXJOBIYDgFCD71so9umCtu3YXwGl9hpk1WFp8Z9cNvqH
DYeWj0TuiN3RcCi1/2A6G9xQ7n5gcy2RjJ7cQhFy95F3hug7fNz9+IchvM+C5razfEzMkKXfglVD
TcWmku9HGgdzl8CqczRl6rw0LwWWySzK3hajSpLRxP6/YrXSfOaRz8xRTjA/sFDz4i/QbZCp86WD
OEdWK+0FMN0jLn6tbkQPDYsd8QD6c4gbuyFBsIq3sW8S7tyb9GunSr/kNmrazfRHBVCXo7WkDspx
VESn8HXZrBP5cZiBgvNqYQo2PnSiNe8YKGf0SCOuGwRxjeF4J3tE7HPR5V6eUpRGUhWjmW8AVRLI
GYZ2mP9tEO9Nb3PPjuklTvrdVkWHwr/XlnsLX0kc1v6bXmajqiKmocPcCRqLlijL0/Q4ORfwSYsA
tLYcDgDW1ehjC6ohhVHLdFcUKYUfGpZNxQ8X6SN/RLdFuvfDszCX4Wtn/72bDF6mJAH1FDfp4ZOf
IF7z+AlKlEH8k7mb/q0cQuwGRu467eqNkRzTrAbCcIXXR5xWQJpC9ITWx4lmyREhjdiLHmZFlg7S
EAgTOj60WEVlDAup0dpNpxzRtsCNHdt2JDgjmGPdX50EOVN3C0RPsHiEOcQBKa12uwLtS1qy/ov9
DAFfAz5Pw8NyH6VYSxh3Q/qAuu9sU7RxtP4YWDT5zwKQUp6UcKzZsf2arLJAarFBWQemjPLUgfxb
9ll8T/sIjHjlRJpHVzXLJVd1P0NtdjcmUBwNIOML196Kg6n4ArmPPa6LjRala76ofHxYdrsXZy77
fDZXz2OBtkjkWfhFN2QOV56kSkODtoJpqpUquP9PAtpKn/eVHLOp94WvWVs6+GCj/c3iwB6iDn3u
p8K372pC8QltJWshGJjLKBL7tyVOearuMZNi2i2nZDrEX3YwxpZTumVdgPxHakAW923KhbanvduA
ga1EZOPNgA8b/4DAmsL3BRcW+9fHjoCYzLrRd+RCsABKFXoFDqkcuK0Bv3vtEtXlcRPibJowO0mH
dFwB+UMEtOGs8DDFeMV9ggHuMk06CT+I2Phcp4vLu+EFZMGBvNWcJFyROg+dCb+zWGT7xwh79AEM
95GNv3cgAqs5dWkq5GnOu93M1ZKwYG4igMAuLYZgUu+AB9Q5IPo3fZlDitYUeidnKvChApNRwK+A
ddAe6wmlh6LsH/D+gTc4fWO+1bk77A2i9HG6xQyjmT6hlnIEwiA/FPPJkeKewCetxvk3DnNPb8Qh
F7E0PvX0FPdO4vQPyL6utnjJy31xxT8hSfexof/ZHXguyfKlGlLIC8R5piKML222oFwHouwTLpOs
v4LcUux1QGpg++jJuLlbNEOcetf3szvFiP5TNSTrrMH2NkNvspn8ryz6oSj3tDc4ogJtBVpG46J3
hTtbN/j9x7XpoIwea8iS0ibOSFgfWgpA54OJkM2/oPhK/pp0DzmgBRCogLV9Tr8xkNSYOUBtpOc2
sxBcxboYX/K5KyJV7hlsN+ttJIm9AWocf0iIbNbHAuPFUYEY5eYmdZd3pyPF+W3mAiRwma57mJPK
YL2dvXvtfNoUMdmXEvNDeDy09kGXG/Y7QtX3wF+fIqhe2AkU86bKPj3YgYZkN/cmMetetTBflhcd
AGGVRB7RUOLwYI9TJ/uLEZGn34nPyP5BpjyJ62PFQA5wdDve9yTeLJpjZqefW1zos/NQrKUi49ci
dYD9GKSliNEcGdxvE4KjBCCjx0HvkCr15dmNbAfUsVBrXUAyx4Lk7jLhBUje2oEBJZrHaKxM249P
C81N9rig20XTIh38WiAkU3fD0PFwhRmXvUK9nv1B+BqRDQQb5EeS8e1V4MnCz8Cb4xtQ7gxiUE7s
i4VGgP/NgM3/bluclgvsE/xUY2EWyCAnaAWvHOw7Rbgh355pRw+A/GrK23JlZHvwQ9QP9/0gNbqN
VK0fdC7S/YHsxfwLXN7+V7VcDVUxt5KWeqUUrJ7AmkgE8Wrli3bLq37rpULhYPwCmBF/XNEJg2rC
w0JYfYjG2zzmWTMJtZ1Zzve+Np0HDEG+DrJOCrAhx2x/Se/g0LqATket2GbBAYUmw3uybPpzBFH4
VyPuKbwGuAv9OiJsHTz342Dae2uHyN6TI9qKUwuG3DbQTYa5LqZFoTHxqZwe4Ljh8dp2AFFO2Pbq
o5cM+g4YrIbB/gYl9yUz/oLrFwR06hWI/i5nUHaDILYFEyP6tEIgMRRw7EgLXeZxng4oqIy0jwBw
sepVQu46LP9iBx+lRkLKgmaLFGsx1BM7VHyOZhslPwgCscw7ThX3X+sPALi8IcP4WADGtiUenOKf
SzEPv7tYmxjvUFjliQc/Z/fQkKFUdwvWvrJiMLwKUZxcJmv6BVuVABbcoufnLUsMwE0LqUL3JBJN
xQuAquwFEOwg/mYLZgqy9tsPPbnoGcul+1TFGe4HbEytC+7+aB2jF4G765m2u+AVR+xS3mS7HKA6
5Sai3b0f53T8PtB5wnUpZMQusIvb+aXIARmdeAZ45ASFF0x3BfGQqKgjZ/TKhIHGh489OV4N/na3
pT80xb3E6ZQfS9Ntltk6FcIkb2oHuLufx0SFtB6wsvcknCZFQ6FKwnsVlFeVPIoD8Cy8HiBcKdmm
uX6UxyDbXyMbe1hVj35r8yqbEdxTAkQKpklNxtktF2iNH5Fdb69KdykFCW0N7qW1L5Y7lx/+bV6C
kWXEkkWWhVFgHTQozrM6VnHlCjf9ZTvWxZeATbMOBAfuofv5QPDNPeSjZHjVqErQtE/0wK8nZgCV
P1hYNW18MVP8GJvfbO1Dh98i61RxzdZ2ei12z98I/JW+JwZvcuViT6J/B9xW8Gc2tZ+JS+2vnGxc
n3YwWBt86OddNGMAdFxFaMuyPwnuPvjvr7CwjV5yn7HQbEou5p1ipz86jfvk2r9wpc749zCz7dmK
ZESYoN1fljk30KAMFs9rbNkBjmGFDS6JaL8AOObHgrd+HScjn6iZRvK4xdChfhtbZArMCooWVM7p
eJgjtFUQZ/fD8GCcBKcC5Sf2rZQcx4bxSMIBYHSBgS2PRfo2QTd31bHLxNOkrKw8poRyxjC9lZ5l
xcVO0HduU2R+pGRcinIUiXyc4zEiTwy3oqxD7/RPTCYCAgBD0XVpgDjTbVCjHZtJeywYuX7oZUVy
uuMSm5KiRRLinuCOymX4mcFOBXIttsAZCk52T+OyEPGstt7q15xr2V+tHBHdAZZ/3stwpICXji1l
L3vmOkivEwj8zhLdv3IlhxsRtC/AKl8xkRS6MTbZHmgysRvincy1QL8AoUURJekLFC07rTFsLct7
GBPIK7nP1PjWzS2ZGiToQrETg4MBIujbRTwgbpA8DjGZGBiGYRlOwrcqv0zzxrpvEPH1AIg349p/
oBR699MUiIB8a5HpzUo0Ug5PABHTtxaALD1BAu9yQI/bir9cnDZnC528RCECx3QptNv8dYSy96Vf
Id48zcncjjWo4UM8xaEF1S0jiDEfFMiw+TyoGLN5meqE+JcQrXjt50E4hyUJVD52A8GNX2LqEggV
e5wq7MizJSunNjhzS7ddqgsdggwgWBy0nMDIw3nRkTqN0PhcjcdVUfZYt9gqNKruYYmW9c7mCzRB
Wovngi/6zm1JZsoiyqAGig6opyy4FtYwadObAP+FzLuI+ntj2zT9gY7iyCoeUZ1eaWDhXz/jFL0h
TLW7jXtifsGCDJh5r/0mKozr/rg5V2TQV6B0uApELJR/sIWN+/sV7JBvlImWq7cdFAjOaP7E2hCh
44b0BwGnc/fbFtl8hm0XwXqSS3dygYKf2VPhA+8r6DgSVU1fKM8dsEzY7pBWhjONF7F95gVjvKKb
j6dq7dx0hQzBvhgdUYl+86BHUTNkV8NmHroo+bQh2fmU4yQ6jGqc/IN0QlXK6WRo8M0NBd1gsvQ+
NdFcXBdl7FhjG0xkVTtgBv+Dt3r9JcLhGui8sI1As1bbZo4VZns6qmQ7JWKZ0RBG+yMzW37qRQ/L
pG1d4S7lYlxWtTbEnU1Y9F90WEOzscF/YzRWJyxMrvWO9u7bKoBrauwc/PKF7vFCzsPd2oZZ13Rx
6inu4Z96HmG48whqRF2Qt6IeTdSlDe6yBJzjfmwni16o7ItQXNjcH0/4lN3aoCUcZ6hJMuIqTLhQ
l6azOK0CfMHzjGJj8QDjgr6SXW73tJjXGpKKpUSNWyFWpbaAolsP3AIWDB71YlkoOBFtb5QF8ZPN
dE/+623sYnr2WCJKfljbd/6+6P34LVkIe01kln9voXyDySnD4SrzCCQxL4JYSqv65BPObXEoSbH5
m2TaX8Z0gAhGBRC0k/2CDYZR3Y8IJEb8QWbTP6keMn0CuYrdAdDbo6q2adzkVQToJ1SciPlCWlak
aAkShw5W0G94YmgDdttCWDXE5q4tCH1o8w4QaTbTyJ0YlnMed3m4G77ID8i2YGkCC4LwitVD7LQO
uR3iqpUruQQGtVEjxiHSlYVeLpx5jFqRh0VchUeO0Yzx6wL5+PKqB5u2wJSy7Xjh+QSgIWQi1SWy
xKPjAYJZ6MLR9EX/ZVsKOtzb7avWB32OYaLjziC6jr2ZUBLJJyFr4ssWSqehAjABjaFP0xG50phz
j0fgwhCr4WIxbG4QB6X8g1pj1IqAvR593slEo9qAHZUvIJe65dsa/Y+zM1lyG0m26BfBDIEpAluC
BJlMJjOVs7SBacQ8j4Gvf4e96uLrqjLjssvUEAUgAuF+z73uU1hsEPdaDpaZ6Rv+McqSqAP2KaiO
fIgj914OIwqp5gN9YBsEzBqqhilQ9lxPT9Tzzne/6T0cR86ULJvCcOJ3D7jtaEqjfXJHY3B2ztrV
glGh/RhtRQ0i/2GmuUFb0DTUTs4Lp2VeWnVoeSc4t3HATgKX8hFZTCztusXTxbz1Unp197RWcxLR
zFuY7kRDKY4gOmBrXzipTCP/3zTGksFo2dfE76VxnBsqvl3vi/bNceply4YSv3YTPh1ag2PK8Ttd
fS9oKySpZAOnzUZAO5Fd3EQEONtKcOhClZ92PGPx3aQw2TFb0nVDPpWwCjHYEJpXzkl608055Mms
IWwfJg6sXsDXlNjgCqgiCwUQiH4SY9sLRJNy9MPLPqzWDbKkqTZuAcUQ4CURyS5mhpL3NC9YwzeN
1yzeo1+6cn0E5EvmO7gIMs20yap6yFiq5XGSbu8cdNyk1H7mMjt7v45E8tvCcsDIO2K/OAwhuM4b
M4/UV79WjvekRN07LGojsXAa1UW89RJzGYNxiXIvGNgUqqBrBmwmmxb2rf2iB769bP1xAYQVFCXv
U9DzAUGMYPRz0vqBtoFtT/7Ydi4QLc1s440/Ozl3C67jzWja6lR2dR09iM4uoh1ZnPG7PVbJd9xh
tLudxJ3ltuu0S/vWJ8xwfEeNdar7cpaIPrQpwTbBWVu4bLvtw8akgt5MWKYs+qowANscOp5mUd+/
WZh2mrDsZWruKyWn3zGBrmHirX1zGGzqhU2MkyKUUJ8x6sw4ntt6GMtwnbTqnqt1zA2glzRO/A1R
sF2ym/wq/2kg4vfnKolVv3McX+89BjBqht0XibHJLi4DzstlHOooTTGP4FUOvMVTv+DMnOc2atJT
UksUUJVYVLZqToFN1nXQYcdRYglwyZjNK7ott96IpUkXvqysbBMXpMMdxropo7NtrObF7DlUNkC5
CS324Kyzrr7Wc58+VlUl9WbUnvvqNrNhU6ObKjtZjCnwHuYeceJ3nEt8XmuVyJfugnEh0KEhM+Ri
ycvQytwVOcpY1gdeJMFJOp/XQ9+70VOxgla+lBTsTw4fXRgCbHVb5i4v68nK0lyGCpn7G4etQQRW
xS6abuCc1w8zb9a7OsIN+tMix2V8dkfI9dCE5YgfVa7K4rzWzZTeSQx+b3Puuy9mX8mB9hM19H4q
0+zJin2JqpjlU4qlzU+jOIjzWOpHw2gq7H4SJDqYl74UH07rNBP9/Xkofvtz2mQ/GtgzdXA9sGKP
hnPKH63KOX9BYHWXzzhbZppc9Kn6Lchtb/8i3i95skqrB4Fi/GobrpCgeJXssRGv2HLX6on6bF6e
UcSmMsxIe/uj6N+hJbWY5O7aVTVuHuSd9W0CcN/KZLYVA+gG7xVMnZest3J2NVqoRfPSj/VQvy6q
z6YTh/BougNVy2bCUlzME3nWnH27kvYOkwTSHWEAtd6rSBnGji8jLkUtlPmgmsH6GQ1Z3R4lPQrA
/aZKfutkNh9SkPN+77hm3D4Z4NAtY2QkcuFQ9gsFxRz3d9m69p9zOXH0n6Cxoy9ot30NsGOkZ9yK
8Z/FZpLGphyEe6RyQozH2bF6dxD2U/S5MtYs3w6AOEhetVpwNmPp2PhxFuUPmDRsepol5kzmlbeT
sVt6UPRtk5vQE/ms8+zZIJuQ47DT6od6qDiPWl0hY8g1FweWO7Vt8ZRZc9+9xRwAHU42WZoFtYrw
mha+69E4MsfV2nRDNCNKzAmICalK/EMnzx0e8hHkZmeVSdMcVYTBaCPBYe7GKFIlTUi3KiAjRQPQ
a0zl48ztmgK+FH0dDIbWr5W5aDdULTaFAV0TWPQ/anHUWB1wlR7Fz9jL3N8cniE29FT2IdmWrhXC
sRn66GOb20aNbf+qpKz4BiAx8GLQ99glS2HhfxrH5sPAYqq3iuSnBpRWsm+gk9U0SMjcaCL+0+Ru
aOY5BKFiT8U8alGI23OV0yfiu99DyTIzCwPaGIXOEk1nYA8SsAjeqbLA6TP6HehnHuJ5rOo3NWGr
2lnjrB/jYcyqHcOFxYtnJvb3HAvUj2V0UJ8XH63ibILrZ99T5thx0tWAhD7H6z8mMMrO6cZi/Z0S
VhP2gzOqRzUJpOfBKMZTF4PmHkfTMN/7nkpml7hmCyUyNDK7S2JkyJq+QTzk26jPkGlTxh12e8x5
qnzBjO+LXa+T+gGYzHizGvoUoV85bRLWEpEjyEFi4hDe3P3VJJFX73ULTL1J1MJmnXZWab7nwvPE
vptKim1dcNDEcj1Na+cBhvCGnZfRiI69nha/DZqBqgzrgCsi5tphdmxPgBiam+13EPdUHNnkgoXz
4nNMwUcX4lu2M46MKLFL2A2De2dI3VrfSjSbYCgiMT1j7pPD6zyrOLlba2t2vhC+sy6bvDUKc8f3
3r6X+j8EYh/pR+gAVZzKyGCR09+Lsv7s9m22DJRqYg3xckMNLl3qqK3RsIjq0Ha9dgunaGX0sqTZ
NPzRuNajudWJNOev8JuXjjKHIQMqvakVxndiBE4FCU32O3HPhc9OVuQ1aFCR648moUhPHxqvt5G9
qnYWO7MkZ0rv+1Wz6Ojc54TO28KaAwqAFnzGh9ucnpch50uZe+ijZWQ6zRJkzK3tHui0KgWQXLpd
DGogATRwelXdet+MbGjPK3uc9Wh6JnxggCNl7Z5sxdEOEM51/VezMrths0zOuJwoyPR3t/bRCzeg
1GNYJ7TC/U0XQTycRSFdb9qwh8j6QJD7vLV6A02nXHvx4hPH9eAtCoSXGnKxoWhr+Ua9qj40O9ie
fnJ7tItaf+kWG2J3yQ4QoPnj2EknaKXr/GjRR77FQM7HsXWcnXYkJ8cG4R01BmLa6yJjhy10xgvp
5U+iFAmzEQFSXNWhWM6DV+7cMm9IvMuiEaXZLx500qjXKXb8vdMMLngK816ExSadQpN+xmyJZBq5
BhtY6VJ0SPzaR8dalj+oXyLIuouS2keVhULiFU/VpJKntTHk/ZTXVegVIJB9T4469XZUOFuUa+tJ
r4Z+oFjMobgulpRNOmf91y6SqMlJ4ybf7b7BMVilS7gug97Gpde8L60JIupMywciavfmWdihNoVb
iW9MuZsPvj0j2VZeOhIyDwOJ2b9bAjpuC+9GPc9nS+n6s7Yxn/Ctln5oMxHvPm3H4t0pmvlbTqBF
FySsChsZhr9qxe56WmUHpSLK8p0RWRShiVc0aPCj/IKRSfw00mXdYshxXlcrLS9TELJ4UzbL+FFq
0EB47nrvchAjLp36t2/h6TYaDPyzsa3suZ11ByDK0Sp02A7oSeMh3ORukryaTN/4ViWzKAKzH51t
LpZkW/i2eGnM/vLZUiSbdbEBo13Z7WOe5mw2upirr86SgWen3hq/8KVtj7CD63aqFu+XZTAh41Jd
qYCcJL4PbW8fZ3qvD72wrE/bKZanSgKxmZDlp+4ywRbEcYjQNUF4v8QdHiYsM9lu9LoMZ74VP/n8
xHMv1/4P9hxMOTZW6U5rzkYZ/aBQDHF87zWECm3sxFg+OY1254FqiE5BNW6xRGfvA0ztWzwJb0u+
lQ69OCZln2OAY2465XbdrjAsr9ziFurPpDTn3hlkNaN/Ywg6N8/WPFjfspnRMwhSKMtb3JWdGWqj
XgORL+K1zGkZz7wnS2jSZJi+0mT3xMFCs25C/MfDJxXgJ94MsCAbZ0q78fiUnfH7JWqbV7U37Uw7
w5FuIjXFD4nRyCmIsrbd9jqr1mCKGqqEKimbsLKBEPfj2s170kJpVIwkaF10NN//5qnYSEKDYyAr
0tLTRRpw6vUgzKmHCMEgf24ItDo4VaLC2oRmOUbGgDsOJf6ZpAYob203Ju+yTKf1ONSVHfr9iCKS
MhH5gUVaBHk7jGzR47AToyIboxzK/NDNF9Tm4tAOu7LwKI58Jx8D9rVxO9GiOjT9PP1INUjy4g5I
6TRtbcFL7VONtbivlxnac0O4XAuSZGfzD0RPgk0IK6JbbiBIX/IWszYQ7VzCIcpc43WKkg5XfJcJ
CvUKQKakx2FMXZQ/kSWxHtpmAjjLFuPI7wIVmvSFwzVxuVFIN0TaR8WdB3F2JFxjvrcTrFNLApDT
mwvfA0t3iE1ZUyfmDqkYDC7yF/cnzMjcY1Ma2reJCvhXwefoR2Kn/q607PKxW/32o8sli0fPOqAT
waBkU15yMrLGqLa6iI2XzPWb37q0yh00Jk3qyejqwJL0aeSqoLCgqToHs1TEcLXRqH6VWOff1kgi
mLgMiuRYssLGRS60YZ6IbpeoCR4gsgwkce+zn6L6UBZKnEm9yiEWM3ff00ML+R5FT73U+s2vnYqW
Xpa9UbGr17HEfIC6mJZlOPXcPzREuq8p4tFzQ/oOKx2w//dss4cYvQPkgZnr5+rmKxCDqptAwtRs
yljQaoA7pHlZdXEWTNlkHE20iW03mzON+s4S90y+ZORPF2MlUBZY1t600fnv6FzDR1uLbaS0Wmoa
oDSkmK0zSWiHu0l05YGswOKLnToyIP0lC/Bagi77DXTKYsQMTR2VWL9zKEZg91EXUwqIQzZYxBes
NMwe+Tjrj1S73bPR4vLFklLnQcUh+MDIwmzZk+zmi5De8hrf5aQIJLzZnXigaL8IiDT2Ti7fvXfs
zUMXNmOfDLTFvfLTnNV6OWuuZHKtcWfVX9BE1cn10yF7j5vBJkrBzoKuqO1DZzuN/MpBey3Zd/Ba
BGlaN4fVw9hIbA6m19llinC+1uPyTCnBrUtK01q3YGNdf3AryBnADaGo5BNzcGhsFf1roYn1h8az
6EMO7UqaEjlHMt57ZjWtG2zcRflG/PSUBX0adxcWws/in8UcpbzJVdvRwpaEpUQvk8ZdbwZaN6kd
CrsqW3xq/lI6hHdQlf+c0qwt/wylRE2liZoXd/py9WOrtGkcNKxMuYWkXSieFWXSJZGmYsiT5zM8
9xsuUSlZerJym2e/MhMnoebI9XQsnHmW+1g1fhk4GEQQX/jMekEyCAlanM6yO2Dzrp7pYPvPXSOm
12FmbuKukxrIgUPuUj4YQznO9xjusi+VP3cf6+TpIvAUKEpoe+UchQUBIYe6cZr7tMrpe4mK2AjU
X4jjhaUZMHhNvadDB+nvgBj9TK1IR0e75sj+NSOIxYNIJ+0RPkrr75qKug3cbu6/A9mSXDWNlmPd
u50fyT2NPjfatSCCD3Eu0u/MFlxfbEM7HwMFBcIkmAHVqJukznHEzK43HQkCRM9o0akXurZz+5JF
dYAIX4RjyWbUKP+e2q3dqYzSOVTg8MuOaCsoamT94bmmbRZaw2qeNWbwBwQcFwUedXnYY1pheG4R
RcMbwnHGZyCPI84lyfynQZfYe7Vw06Ac3fEui4Q7buaZKCVMvemv0Ytdk0aqmr/T/ctecPLOjz6d
oXzbujO1BrEWVG9W7R4iYTPCnoqweR/Jf9pPMvHuywjLfqFs98/Y0Ojbx2Ke2aYNZI+S6539QUlr
X6xDfxYAlctu8aATMp8mxC6JKNGQVjK8gz6obeWXdqjADd0jFAB/lt2oNrfkyckGKRJ9cKOoygEj
CGfZ20PlbscWdpYcEA6vLG172KxNyRbltws89EBP9key4lHY4GBd9l0rTYSJVd8tOV1f2klxdIw6
BF2SXafvrWQqTdDkgz/fjb6WYUf5FrpdVj1SpZJ1AklQHBmAV50QUeYzg8rboxdFybmqswhmYbDf
ZGmI/JgVJfbZkTbwWQ0M/bUzn8wYw30VZq3vnMhxUUCi3D/mnExI69DzQWZL7z1VbeT3D7QDOMhg
Jc+kVW9bvRDf4xuJDACcYNrbJnrCjLE+6J6FOYyqDvtelKQxoQ2TdlEesQY61HcVEG9CkMdDSsMd
kWTwxDdSmTkbR2lS/o7AQVFvl+5b7AxF4F9CQ4KqLeRX6gCxo1O4bjFr949t0mkgBRExSkQYwyh2
sZ2Zw8a2k/w0Q2vta4vALrN1+88FE7F5l/Ex5Sw5NtuxEe7BmceugeAtBrWtZW4QeFF4Owj5j8LF
8OeJ9qO0GnEWhOsQD7HO+8pf3dcxNfuf5aK6p87zqzvWRv3irKv9kiSkL/HZND29KTQN6E27GBb+
7jzjdxYon/SyVefCKJY/sY3re7tfZmI2KXU2LCbBrqptawqwyZHKpAlCOANMTTKA01PHcmoXuiek
z3H0U0v36ltLGXIcotXQ5HP/oyb+5UQ0AFkfw6xfXEFSaNA3fNEmOUz7Pl+bu35x/JfVqLxHggXc
Fwp640Tb2bkXkOHYPnjQ1dEc4DZbu6nyPa50SRjxkhf3FaCyCBZaK+nJKYrme9t14uDAFlByxsu0
z4h82eNt4suvO8yBto1db02H+ZDQS7pXVTRvFZveT5e06VflVQstkQqHuE1LeavidAiScuKLPGsc
blnmH6wMlsBE8AWqZ1b5V0YPQ0G3GDI2Lmzm3u0Uqy8yZaN3TLqd4oOq8/ZVdlb+ZmJ2BQKqjNAy
GmxRPX7ebQd30GymnvZn3eO8XCuzfyZ1zj0p8R/RebZamlq0BDdoXxZ17WBW50zZAxAPY2DJTgbL
TbKJ3BKmFMDpOdFwv2QolFVj+8eCeIs3psgSQWGhcDzGjSdOyyjnz741f+nVTj+FJ5JnOST5o+cl
7Ta2qP3MfCwOKL3eA3pUHypVeyTPqqg5NJlDWlpElArKVXvZt2h9A5PF36LEtIbdQF1NAGAGqA6p
dGmtsyiR8r6aQrsfcz8aobE42QPtBYynYix20gZli2s1EXxF4swvPrzyp2cAZmve1EeaGgJk3h3n
c2J0+vtoLPH9uA7ZDuO9wEtQ09RoD6Rf0k4MypQASueusIj00aFP2HyGaT0lavpHltVWc8r4WCW4
O2a37Zn6AbJcbOa8LWc6iIZ0o7OZ5DX9g2Lw5fgMtJY6WUC8RFl8KMoetkOWs0/v0ExIX2J1QViU
T1RRq0suRpQMGJGontf+jOyZF+wEFlXBI99X3KKb2itg1h6QK6PMCFciG2JOv2uch2qFHno2QHbq
3/8cQfk36ZziamDAEM9ADTIWRyuyzj6IWos/+LZLX0WN4osv5awb68jN+dr2y7HqzH8J5f27X23/
NSOVIk3IoqjEEcsZFpt9Xww3zjf5z5D6/5rUZgjU/jzv3CMtji/9RQzozbnZ3XZLrvJEYyOiUdjl
1jHux0dq3Q++c/+SH/x3t+QqiVozm8kCc7KO1D6YX+MXIwegvelnm1cviTebaO8W2HldRj+cQX+T
vOo3XvsqahgVCW6Ambq0RAhBsWtxlxo3pvib1zH1NjY3CwTwmMAob+3Uson0UN1tD9O8CmwGR1a4
c7CWc1TENJKHwCS3haSbl7TY/3oJmSmP0T11G0pr4pc+7ezfxlNdLvA/4n/NqzXJFGwzMTPZHD20
bIOOU1eCIwA1pORx3jixwrxanQ6pny7UB3+JyP/YTfmIt3J725t4Ffe75KPKelE1x8JX3/KufoKZ
+XPbpa/XZmsPeUmf5Mg39dGkhKunfwml/5ulaV4tzaUdyTOzU300yfVWy5Or85tyuoV/tTAJ8Upx
nsb6GPtYfx1xmVPhx/NNL7jwr5ambITZ0idfWPbKfkR9bu8g2MabHqXwrxZn0sNq9mqcj9483fci
3pt19uWWRyn8q5XJk1zbDkjoWHHWYBDO117eNqhW+FcrUzGArR9EPx2jPm93gAvuTrb6tum9oFR/
XffpJHAPA0Mchc6ic7dQupICnt701RT+1brMMcO3rg371198t83o/Y4i98Z35WphZnQ9sOeQwOkm
mFd8o6Y2KJ38po+E8K/WZmeUDYfJdSClD8l/BiQBsBI3LqKr5an8PslJgSwZpyGBn+NT59Tfb3oR
1dX6NOJe5VPctccWU83OLnK5Ye7ibfusUFfr04kXl0hfgqDZwDHdG/FbtmTzTZ8g7uvVqwj3arn5
2BwjIS72HslhNiea5rYbc7VClZAul6zrY1ytiuCB6YxgVQe3XfxqjVZkymSCevkIXJ9jfI5CgWnw
xotfLdGx6FOG0/NxS83ilbQMqshqzP7ltrj/GYPy/z/QGCD+etuxxJi2zlxuDJ7DV8vI9rUzviO5
AxU0TKwTwqgvAKi8a+R6XGoEiL5aT67yyzXEnx+/YxDL7zIX2UxGvU+tc+mVU+gEg9//chdzIRK2
BzCY4DRXJb5EHUQEnvc3Egvx6nUaxmuE2nK15R5bTVr2PP2UC70E3GAban/1NFd+/liY0GCQQMsZ
uj09SsJ5Nkli3BWj85J2/mPGwJ9xnj4WndCoWnM4JUq9teKvbWRlzK+qqvJw8Mx4N6y+H+adf2kL
N19ycP1dEY/iYTWS6U7AwrievSGLWt8vi4zDlTqvfyNP/WAX3VxvsMkYv4hUlYTcu9MROueoJkIm
oLvsfUOy3wlnX03HKSOYM0kf/TaKHskX3JlxP33NtIVjbPC2Wkb2Dj76Xqjuc4VtuHPG4tGopj6k
XW9Qn9fL98XnZOCZ9yVdhtaMGnkQBgEneNToD6n0kpwqxYRRfpkA2ox+AZSvbPL6SX7H8OBsyiQ6
pfEIAFffi6a4o3CtXhYVRXvXAGXxwILPREFhFdIgUxMJa471NLn206TcOaQILDHhyQV3DAbboEKO
2iH/jIGX+cVHljrpNh2MvXDN5SknMIhMq3PjE0tZ1tnbWpQq4HRW6RAx+ED+w2tj6JnuCJY0zptb
v1C53pJX++TgagiA7AiP6RZ9GNyMaPA8USdS7uZdJvTJwLuGl8gNRBxFgeLp57bd4bGiD44n1Vv2
EXGNB88WkNuVDHEN9+/0FdNNMyGLAkiNAiMIze5X+KcUUxiJRgFpEWbozaiLAXZFDD6e1d0ru5cL
crbTEluLsD3YJFw3rR4YRT+ca97IS+LnTvlkn+1Vx1GLcJLZDcpJH2g0nea4epsHvRe5GqtdjeDi
Ob5XPPewLSftmg8Z8X67ngjWIJE+PhBBHuFEeOc9lpEhGFrzTVhEajDXCsKwyOi7u6rMwajAFySw
sqewTzrxnhTyPQLuhYRQ3NVm/OOjZ29LiclV0oi6G/GZbFukzk3sQYNxFwhbHc3fq7N+GQZG+Tz5
sezJhu47AlvEckL01YTkVqxjNFaLyN2N0MuDZsAUARO6XTGdoZehOA6TfYyXwv10xhFrWafMF7z+
3smda0RPAkHLj5kIDW6CMwdIoL5+IRHkwaW5Yb1F9Uh6fH2X2555SsnJpPPTm+Fo+U+tkaG4zNmJ
nCTYN3Hn2ZAw/jKF/YXOwDMkdq3bbUYnz3gEGvIsjQkdwQSOCZ0XO7j4JTAWLF9y4lXCck6PQ27f
02f/IeNJnckNJRKHkcP6Xq/N+rmmRYHXPE3dPXnqVlDP5oU5S46laXt/iIzX+PbJDSW534fK9VyZ
rmE7pfbJtVD6t9a4mCEhuA8u86HVlkBnODEijnZwSJGxrXRzOV59SxIGBYDrFYGLwv9bREw/JgSj
fU9TMz+IvkInxER3mtbovUi9i+lmBf5y6P+EVlkfoVZYICSa+uOlmVU7C1yTIHmsxV2VRs4BdPs7
rjPx7htUcnDADNhEKW+3BilQKUlAWcH/nsxHl/SA3TJrA3KlicbLzgy5p7AYvCVYUHaq7+RW5R0B
JDLueBYJjiWdmtWp18Uj2VPRA1n4jwb7eFPRCbRtA+LVijES4o46EfS/FeQyfxVec6jy7sALZjzG
+CDCSCYkyUYIAktjB3VXwtO4LdFEuKdY01G7/moqpw7z3s5fJrDoDQf2+FOgmL9kpuN9MnHXeDBr
3+6DeRxQ1Au/Hn8a4CMdUSVV+xp1429Vjsa9Sb/2vtc8SjSS8Rgb5Hxpnui2HeT6zMliDYE5mnVr
gF1ugOinn5PTUVRPHjOuDKh+s8RWoZ3im9CDZkLklONIaqydv0KDJH5XEYPdPQ0z7qZ8YHyZ7Qwx
ZFa38GSc2vPJW/a/0VuMD+bQph+FaQ/1cTKcSQcDEbmnbJ58Gdj+8LXrDQZPk858nMo5lse8Vxqt
xhu+j6Q6BJU/rIBMjvuKxxOmasDVhbhcbsmMwKZD8CtIPbkeQigiDMjKOfjgHfs1r+PTVMx3kyu6
I+bKBMNq6zzl0iy3Mi/6O6MyTz1zRXa2248y0GX8RPORoS+rM84wS5mdhB6DFKba9+S9QRRz+00y
7iHIly7eu40kI8nvXqekEB8mjxQ+usTCgse/dhq3eSMQZx23CgXT3qrMkp/FdMnTbk1TndtyPRBy
qw+OCy23kKm/b2E+bXJ28+9xnkB7EJ5XIY/af8gqUM91hzQ6FOkv20SHC0oSLT9HXZn3zeTHn1M3
lLsW0+S2YEPGvF8nMttwsCmCJB0HWPqUMIGsENOjMcINjFFJ5I8clI2eZL1iexF3MWFcePdk8ibb
Boo3K9FrK7ckatFZxM63cPbY5YCuRILaYzZM65NjrlQfaF5saPG6wRmJYmcSvlGHTkNgfaAq+JuA
iRrFhgEZ5ak0i44vWG2LE4YXHzq3qfr7OFlIA2LszfhlxlP2WtM6PwGIV294Ucbd4Nrxe87hmPPC
2MxDyMwVfYA1WupjLpixYgo7cZnl06POjUnFbpQV9WZuqKWN1YGPdxIDAMHfpVFLVLmn7e1cOw8z
OaSI71Df+Vy8OX00kwQffUFeMQTekK7YW3xTOeYRBWKP/A1QSeBuafsWcS4L4DCrJx1nPMNSGrdM
HLTN61lXuLMilETkhGlkQhQJ+xwwUnVLZ4SLXx2m40w0QNAuIzuM4QfywH3Vylv6oVz66iANFTcV
C/NVzn6CQD2PmBst1chbqiOuflXupqSeMMbCqs4iry+fe+Ouaptb6lGufVXskmwy21k8V2dI38Ih
2Nmm6/AvBcblxv6/8oJrX9W6xDKqXnlJfTanirDB/i5FmL/t2tdd4j7pHBTOuTmTJgB3Sbw36/qG
is5mO/prVZQAV3mGW9bnsZfvWGnWPvq87cpXZS6u4uySacNr4kGLku3peP6NP/qqxoVAizFQpcVZ
Ka6JSaYIZufbP//sSyn7P57jdYNYDZhK48rjHYkRbbAKjcsf0tVIdhrW+fWf/46/eVeue8XMAjWJ
spXF2WH24M5Q2SPmoPaWfhFP9Gp5NjbeC993inNV9HvDiWDt54/bfrf115elS9ZKW2Zen6XKjzZn
z0i2v/750n9326+WZjfE/hCTiH/GZFPdDU7VXlBb/44Y5Bt//NUCzYjxWpieUZ/F3Fs71ArnIWua
/pZHavnX/eJad2YJ8lOfOzWGDmZxkmOL9JYdl4tfLVKhDQFYFzfnKnb3WBqqpLmpcelft4rHzshj
5KzkTE4qsn7Vvwx5estuy6++WqVj5bnT6I3N2SBAksO7fOyFccvnjWtfNaLSYcqcS3YQJubok1j5
h7Tr3v/5Tfyfi5NLX/77fylEfW5J6eLaPatifB+1ena79Mdtl75amvYEN1B3dXNevWHa+D5zwFr3
X+7I5V34f/sWP/tqbdoQH3nJGCNQS7MJPDuxn6UwmSvjDf5W4RTfLpFJ1Gfcxvt//tf8Z0Lu//or
r9asOzFlqJeqPhNBoD91P19w9jICmAbavS9T0jlxpVCuGAMkIJkD+bO/msXZY6jcR9ap5ZnI+jFI
DH8kPCAq9zlpnK9m6QxkkMtnKGSGOeBeC3rfz0/DQC2e51ijO9IgGEzQZfsOi0eY6ehbjQF0b+qF
QJd//sf9zVugrt4CXI2QuoMuz65H/J3v/xSRuGkCuu9fbUQKiovZV1Vzts0BoyWFMjlQ3U1nBYvZ
yH99ff0GsDL1eMeGPkoDWsEr0S/dvzzyv7srVxvRhCm+NuOciJc4PkAwpfh2SOW+7ZbLv/7yIqti
Io7z6qwJSJP6AvL4Mg5uu/jVZoTkKH2SkYuzKBN8za568u30923XvtqMZCbmsY7d8hyL9tNz/YO2
MLjedu2rLYOKssyZslmc6b/8jI3yhzWr3W2XvtoxSAlo/WjklmSCBGwSxRaMZeFt177aGmB0RTT1
Mj7ntVXfWWZdnMTk9/9yU/5mr1NXKwjX7zST+1meM0sUe+j24rDW62MDBxXkEpe94WA0nAkJve29
l1eLisTBnMmda3HuJsJQdiONr4DgPPaim26XvFpXYyJLMpWrii3BwtcItGg0jIu57eJX6wp7ijdE
JDyfpzR9I2qk37bJ6t94Z67WlY7oi3Ws1bNjdjYOYZCs1HVuvPjVwoIftyLTSsjqMaHcov/j7EqW
47a16A89VpGYue1BgyW25diy42xYthNzBmcC5Ne/015ZsFpdhU0WrhSEBnEvgHvPUJEaTkryg9+y
OBleMArH+qZuTy30ewqLrkY8wczHb3AnbMcCAhY2z9oToIEpnvWPUFWwVzbL+bu9cuxKJ27Hcmsg
apnpEzTSVvj6jnOxLwPT71FHI/cMgqcPLah+ftch+UckVzMqg1FzAh7+Y97cMxF+8VsjJ4orFHcr
A3TeaQUBaUc1bHhgXvLX24Of998riySciI0Ao19hmdSc4hW6AzG0aEoYJMT11wi8s7f/xK9CzWt/
w4laXfACeAiGHzCpEDBwUfyruS6egror3wdLHn3aTCYeskhNbIdydHWufOK0b2baP7FUYiZdZCAL
HsEX4ccywvnQd2rnvfPbJRYCAdEcGlRRCtSnQcU+g9JruGY9Fhp0k30D9c7wBv2v4q7DO+U2B+Pn
kUkowGmoAb+TfbXeBQaF/lZKcRCT6v2OYeGki5hkBWDLQXMCPZYf0OjcFSAiXgmMc+S+9j2cdDGF
m4DDAc7hmaLryQGDh2XQ5teejoWTLzq0gIMJxHSo6C/5LZp7+pAuceG5ME7CgBaXgBRHh7JD1JPd
tEEC1o6e7w7hZAyGMhfajKhNnd0RdiIDdaevqeeqOwlCQ48HKs5hAz8i2JTW4U+wv7Yr+/jSF3VS
RASRrqxrUBWooT69K6CcvyMTu/JiOm+LV7YLd1JEuICUIlrdntIMCmyQ3EfTd6XqwQK0faWYdGH+
3MkQsKFCY7oV1amZ4G2Awv27ZS2ubZlL83diPCBjIYDvaE4gzpl7JQS8zPqIIph76fdU4U64FgXF
Fbwtm1OPDu4zCExPFMonficLd8K10hA6DCeITHM7gXk7xZ/BCriWnC+t/Pnff0uAZstXCy8VzDwG
c0y2jzVa72/n/UtDO6GaW7bAXrEJIMhmITsbglQj1fj97cEvHO7UWRT07g0BDLM61ROwA3uoM6Jp
H9HyM8RposdZihX0AbiDvP3XLvwU4iSGFAI9OQF59JSuM6AF4fBprKXfMhEnL6AtBbozHEhOM8Qk
9jj4zjqRcDDym7mbGdpGixWS7qeGhfSjge3CF1DC6iv7/sJX4M66QE8OeiHQrzjBVvmY1sBJjCDs
UXUsyHQiIve7gnJ3ibohhkIrIgA8uL/jLH6MNRhOXgvEnQVCC4yYjULJu4JWHwvzuyzmn94e+sLd
ijmJc1lyiAyDgYXC3ln/MAcx6D6cYyg9VXP8JYPn0se3/9B5wFcyNHPSp5YhqHBQUznFGcDlcF+B
DHwar/oW9EJzr9feQsQUSC3YTYQVDFDHJboSGL/aTa/8aZe9EXMNkxBQS1BF75YEEIIQHB3WQhou
0zcT2O47M9t4X+iiv005AN9El8UnAW2fx2YLzM3bC3AhPpmb4kNkFwPm6ElH5G9owv1TdZHf/mBO
arcgM6+4jqIHIWFxAzbiTg/sm9+0nSQWr6Rv2w1jQ/cCwhETIGamvYbku7Qm53//LbMD5WmLvCiQ
V2T7kGa8BIdMTJ4L7uR2lKzbBX07XCHnJtxX8/TNFINnLYc5WQXU5AU4EFVC14G0u1As4CYW3ZXb
zKVlcXIJBFhAnMqyCg3f9YeJhmm/nU0x/T6ok0z6RZEgmpAPwWJHkzz4PhWgsnqNTZ1sAvWP3giL
7xlDfws+8u3fY8b9WhDUSSAwVDBd3YMUkNmQ3qQw6N0vKylu/WbuRmdM4FlQIkeANRZ87OvlXRst
25Xcd+F7Uic+Oxuta8NwwEFKCHrxsarvUeK/1q0+R+Ir6Y06QQQsUQ5hL1qeYJkEVyWxDTeR4MA+
Va1nrfgXDve3OKUShjiLnKsT7ed/uK3/4vDM8Vt4J5A6rudR2aVAr6P7ZIfq+wpxTL+hnTCq4SJA
ejNUMMCQUB0cob7flHV25Vi59FGdODIggsKLGjvGWLg7FQwEUcid+wXSrzbNbwu+wnWwXhs8fwlr
H2IJE9pl5cxzcCeSQlRzSQe22olDXg3S8VAOAITRc3AnkCDl1ILLjEIKQAhg3pIaxqkQWb6y6OeI
eWWvEyeSID3S40XEq5NdIoiy8C9TOh7CoXmGlJ3x/AXOibfmrEbRn0FHh/7oBuiaLlXx1WtHEidU
5SzJ1Hcx4qjUz9sMKQL4VwwHv8Gd847zYN0gGY1rdA9pbDnhRgXOnWdZO3I2TVSzwAJuh9FBZYco
6fNKmN+qRM6WWVhLyKiQHsW2AFEL7Kv0Sy6Rs11MhIIzeLvlqbTwFjblp6o24ZVtcuFC60K+YDo5
Qg4c4kooe4If2HdSPmdU5wfIDY7vmxDiv3slgMHeSZ0TaAHO6ZUXzYXM4+LBFHSxoWVhm9PYQ7R1
BnEeMsjzT69d5CLCekbHFLJy2KKCwGtXVEATthBC8xudvLzwNVCLb1Zuq1MQkDtoKgGRHfvebFxI
mJiACWFziGtTtdBPFWkZBOyW5coN4cIx64LCRDZAL0rkeIT1Nr4ToEA9wYaG/xxrJCW/i7wLDlMM
XrBQ/8QvGGqI6Mw1Knza+q29Cw/TI2cw6cN9GCp1/zWwCDeQ5vWcuBvCBo3qYhgr9HvR3rQdPOiE
H60tdhnES6s2MRRzc4JmXHckgkD/mXme4i5EzCxbB0Qq7giDCiDcDl24Xm9+9w8XGiZnwJihhV2d
DB+ArqewOP8Glmt5ZUNeSAMuOKxlazFAvKw+EcgQ70eoPZ09QGXmu1+cWIWMWzQ2rGtOhYCYfWFq
PNrB6fBKBKFzN5M4ZeFKidpY1kGCmRGQqmDbcq2pfCFWXS5xWcNjbz7f/MhWVvf5Nm13Acwq97wi
wY3PD1AuSIxOhMNudqpPIYNK2TTu2zCarkTq69NXLkYsIwD5ohNYocY/QG9zBPXh2FdWfyjybrmC
zT1H5p83KeWixfIwraF4O6DUH27dUW2V2c/QEMFlDRvISPn3nEESwG+tnGOYr6acS7qcaz+hfA8X
5uZeFczvcQKripdnyiCg0gfKVnlaahgfl9/EYI9+83auazBsCnJhICk1UT4fIZHCb4M+ffYb3Lmu
0cHwoAaG+ZROst3DGEkdbGR98OhEuQiymA2mbyCMdEqhR7QP5aQPAZ3/9pu5E7u6WaErkG7lyTLx
o+lW+EttMbmy91/PaspFVIX9BIEBmJ+fipY2dzUkeN6xWnsVVpQLqBoAj2YaPhqnDqwBkMFiaCyO
ft/T5RkD6KQMpAfL06ym+N5uAoZ9cDvxSzcu0bisBymhmIxkz+EtR0x57Ijxa4cCaP0yguQQbiDC
4VlSwa/yXS6G5mmE54Pn1J34XBeo9I4hGmcGdi2K2IdW0SuJ5TzBV5KYi+ybDUimJS2xzSGwOKHV
GqMTvkXhtpdo49zpNhJX7ty/2nyv/SknXIvNbmEggLCCmmENWlqW7kBJUnfLOM33HOym3ZTZ/2gX
j5AbhHXHrgkl3NLKfLyD31kBXiAR8DvuyW06lGoP6mn+RAXkcSHKNH+IJ1hfQc0guuvQ0b1pp7C8
gSYzTNv4OOjpQNbNHMEgpTfw9YLdVLykIWydJ3YnoT7en6a22OANsj7nIIZBRQ7G9DeRbaEhjfY5
FLVma1oCj5WOfKoKAn6rnYJmgQxkGiQEsuJ3IL3SYxiOnT7719LbZio74OTzTSpYLPD6vhBdpCH2
2osU3MmogSwarGr3Eeqfn6FutT7BmZDcS3WmEUKz68mWsb7ylS+kBOVcRPJNwHm4wlE7E3ki0K3U
YLG9ncrOe/C1r+qkMohHQiksGtD+WIrxBhLG6a6sannkwZLdv/0nLs3eqRMROg62AosRIs4bGB99
+KXtpmv4oQuD/wFmk6yU+FK4d0sZ76H/3B4r03TvvabuQtmaPlULtE3KUzMWavccMuJFVSFKuu8F
tU2QIkdBcaxWCmvwddtl2J1el0slnXyWr51qVYv707aMGtTsuD4aNbZHv1Vx8lk2LGVHuw4wObjv
7unM348UEqR+g58/9G+FPx5IWaLIiqtfkN1BgjDfo97id6NX0slhcFVCba5pq9OywokXLhkA8PiB
rKGw+XLi4QLMOgeA+LRma7ZfgzB7jqHM/untZflVfnglUF3oGtDVHK1JdLdBIJcPFPfi/9CGpgcL
LB5o2ymMCkB5htdO2N5SJMMbbUIY4fawbb8vtYEvvWX4v/w2GHO/Uh2UIZjpBeDvbQmyP/k+DtVy
JWFcONSkkzBElNKFFWlxamCmrPfQfienTqHjBBLwuXUK1vHoGYcutE7Rxgg8L8qTguACbOufFCRf
/baycCqGMa0NgZNIeTIZtGaXCSbTZQtXwbd3xIXMJ5wMolHnCfEAK8GjgXwECHtwVtDWq9cEuM3L
zQw/1pln0MI86f5sNwmPzR0aODd+M3fyR5Eb+OlIZKcWHr77FLL1+8iaa2+tS5HiYtsk3eCMAINY
3M7X8WNRWg5Xj4gegUQeFWjYEOxaRZYmjW2K92NTw/dADfCiXWrotHe8nt/bwdAre/n8m14JW+Fk
HMMalW1QIzstUCIb85Ycsk4HKJHa8coZdSFaXDzcgiZPEOe8OMH+ZN2H4OACxJBpUHIUX6p93nZ+
4DglnLtCBjVa6GfEKPiK7XHBT9sVNb3yKy7t5pcx77WvXAyc7FoxrDpHLAuDUpYpcXOrZq9ik3LR
b3xGkziegQ1fTCqOcQ8jbKjqPr8981811Fe2CXeCudzgKAJIZnmKxsjA4xmGhHsIcI9HoEQIEOP1
eAfdm7qEOir82vqMDUlQUeV3v3SRcWReIFbUFUglnHwrs+oWievKs+HCd3VxcZquahKQAjnVbP4A
jyO6h36rnzwUnI1fZqm6hzfT2SjgBDGFcken6Rni89dgAr/QMa99Eyd04VuwrmmAa067hjWFSnMq
Po7w9S7gzrbpbWc0b3/UshrTfWpQTj4UFHYA+2oLp7uo29gtnyBsny0wSkE1Oz2QlJJ3UMlVwP3D
FLYXVf99SEnoV/FgznRDHhlIzsJmC871N2qCSqbMsqe39+eFr+iCPeQG0ScIDWXw3aISchErPG03
v2IKc7IKBY5hgwBEjmWGOfzaPsMSyXPol0nlfx3Ar1CeiPITVHPPxpZ9+YiKk5d0AFEu1kONpg8k
pGKSPNb0aYIBx3cot1We+ca5ThoCV7BgXsuTWOZPqtTtntqa+V3fXKweLJyhv7dkwBwU+8KC1cg5
TNm99oqL1ZNrzEyJ1/NpNmQ9WgLJb/g2XUmUlzbiuRf52+tARUNX9QysXt40/67o+aWgM/pN3AXo
4dZpZ8URQFDRjnbwfHk/heEHr0VxsW+zYQB6wQrstJbNfYpDCo0K3+B07mqcxMNW2ro4pbLL9jEc
E2VvjN9OYc5dTS7wjc7muDgt2fhtJOWyoxldjl6r4iKaAA+GQUrPAD7m4mOmmqc27v/yG9o5UKtK
Ey2YxdC1hiEgzAQPI1V+ecWFMylw+VGuFkESl023t81tZ8fJb8FdzDTtOHzY6BAkC5jmkP5Pix3r
utVvj7tQqVyG0ACCKlgS11P0yBFFn8p5mfwOexclxYeZphw+4yh0Vse8O8Rj4blTyMu4rzaK0zIf
8hNT/W0PR+eVme9+O8U5f1jT02whBo4SG4ximIBlGW5/1u9eS50jqG36rQkjTLza8MY465Hv4b0n
/TaLi5KCFzIKmjU+JwSnwkfDynCviEj9roXEeb+WA9j35VIGyQB9pNuu6mBPAOiw17ITJ0AzGIxM
2STTpMq6p0DPD0sPZwm/sZ2MmG9gK0LPBzFUaZxtNVgqQTf4bXLiZEQLKyQBcnF+CgS5gw1FBj2x
OL/zm7lzo1WwYNFt0RUnODrWxzIsFESoIK7pNzp9GUVQ2scd2mD00bxf429T+tNvXCc6g2gu8iHC
dYJm9k6IOemL5cqnvPQycpkX3SIbmEoEuB5WI/vANYGPE4mzQ99W6sEs4mdWaZ30ab6cgnle9jNs
Z/2uYMSJXRh30xwol/xkW1ivpeu2HDOrS7+P4YLyV6EjCzeZ7MSxaGO+VrtqzvyyjotVgzCl6Xqm
oIQSFrC5DiABS8PMc+JO5Aqd1RCFZxCeHIpDx+Y924orX/u8zV95crlwtXg2EoWgCEOnAjJwevtK
896v9enC1cK+neOgwtjVIB7jov/Zakg+eAWAC0ibDXQfYTGenUifFTv4/JZ3Brcyv33oItJK+CDZ
ikHpk0xm2UHH/KjTefWcuhO7VSXgGThraBGWY7jLy0Ds54nknh/UOVyjgHRDAy+l0zY0n1M2PcdT
vnnO3AnPrI0bwP9qXPGAVL9jqX7Omaz9EvEfQLRID6aB586pIhQtxuCdAW7Ma7O4MLQWFyTShQrH
qkXzIQ03sjMKNlB+ozvRCV/cXmSw7jzJYIXVsKG4ROYDvxL750PulQB1oWgK6Frod8RBUgYR1FaL
cdj1qoY/IeSLPFfeOV8hYhCbKiJBMkE5EtDj7GZI4XLotzrnxPP7+zGAJOZU19kJGpx6D8eij2PU
f/cbm74cm8xnNf6axEmOi8xaLncqij0/qhukFEaMLdrviYTkH/hT8Xw3ScP8KkcuFK0p1GKqfI2T
wHb1vhkieejT9dlvVZwolVPBoMoJ+Ve4Eh/Twj4MUl9Zldcr31DxfbngDakgVNaZIAGqQN+wsTWw
2qPT/SIm/jcqVeWNz0+Qbvs9ACsmzZYhhoBAdgjsukKNxRPcKV2o2wobRrXhmZc0mZ3flW063oFe
dvSauYtxUxnMpeB5myYpNHSPUw8RvUUH9Mr6/3oI/JkN5B+iaJvMinpGqKLAWx7CMISu6VqKvamW
b9bAC64LiU2g3VnsTDo/STa8r3UIF/oYkjNtnP2VGyHgp9Yse7Rlgedot48t5fW+73l4O9fwqpvr
7CMv+rtoGt6PJWRkQg6UJ5dL/hhFDfzTpPrst1ZO3jF2zdBH2dIkxw8itp928L/45De2k3YEgS2S
igKVrAWBCHGaPwFIM3jlNOn6dWxlDa/tecVLijWPykIjS2N7XvnG5xm+9omdzNPqforLkMYJNOwf
J6bO6GCvzCBdt45JB3nQQI8+qQcKx9TahgG8/tjY+HGIpIuki2NTDjmJ4gQSr7ADmeN/0O73SvbS
BdLRaIaLiVxUwrIwE4dpKUyxj3Qgr9zgz7vulXV3wXTRwNAsNMjJVZUN+xTiLHeGz+URrtybX3Jw
EXUwvCHFMIk4GUSYQBMYOFvV+D0SpIuoW3mxwScbjA8IxgiYo7Y55FlsDMMqr+KEVE64lnEHvYvU
xvC/E/ArRpnvRgdaXWnbXtj2Lq5OknSGo2IQJxkcg4cg/Htl3HPi9OWpZbYFOXLrEFEEkv/6GHa5
5znlXLa3DZKdtGsRUIzdcIA/QXSIrjVoL7TVpatTBjADVOjLEl90mcuDLWZ1M5Jt3Dep7d6RNq8O
OCPrb2gVhfBzHER6b2QXHHsZ17dljfNyafi1cuCvh+wr4eHCvlIRyVl0NE1kF47vOlXpd7FBsW1X
bDAKaRQcl/CWyYbPcBtKG3iODnTZcQM01IFEoniHfl1xqKjs5x3Ixuu7Jtumm3MLtoAXY1HB/QDW
i2/n/guR7KJZ8EiO5nzoVaInenYHn+jjpq34RPNA+h0vLogFBkpwHjBUJUXGfmQE5qW9mA5vT/9C
JLgglrRsoHI5NDi68pbtw3bgu8UKr7u+dDEso92AJxgrlWQteeYgZcLkovvqN/HzrfG3q76IASkF
akgmAHeIY15vt6D/jH6r4gIDLVSxaDarOAlZ8BCP823E67+85u0iA3FlgyO7xG2z38izHqZ1Ny6D
Hz8delcvFyVvEAlbPcYJndlfVWfuYYN+ZZ9f2CjSSciLoASOWBNSZqqeYMP1bYmJXzaW5z/5+6cs
yUjHCEOPZH1XpupnUErPoZ1sbKecQ0cKoUO5rvZcTlArhCyW36ckL+edF/3YLrVSSSxMdUhn4KRt
X/kd3y4gkNEUPgIooydWAZ0VVs0GgR3ptwmF8zFjkxkaAkWaRFs636YQtwPllX18e1nOm+2V5O0C
tNhCrEULWuG9KZZb08Dfl8Gf4lCbDRmmjOIr79pzyeO1v+N8W6hQglbLZoXb/C8v7CqD+TZVUXcQ
At4tcP4DejVv/R7p0gVi2SDuYZ/TyaTvwn9iXb4XUeRVAZQu8kpBv4fAsFgmGg3HHRfz+41XT29/
jQtxK5wHuogVsKVwWksGbj92Y/Ytbka/q44LyBIyh9NYSXAujW36dRZ58byNnPolHBeRJQiLN1th
4mpNlwNE5770XPphN6ULyNrKhXRpisGrHs5zjzEDmOzt9Vav70oXbGUoy0leCmyTkrIHWrLyXVGW
yy2cq2FsRvvipopgbK3DrLsSbxfiwAUfVPBBtMr0Mik0Rx2zL3ZFk/2UliYSnZsDqZdPb/+0C1vJ
BXvVRazwDp1lsnYVP3UwKtvXgfRDqUkX7UXPWtO5WGSySQncc39WUbWB3znAnVyxVf0MCFcpUGGr
60MG/77juFzT77y0Ls45ADe5YRCyEwmAFI+wm7/VQ/qv35I7d35e5PA3gj1aQlURH7Yyfmr5tl3Z
qpfm7aSGah57WAoJjsoCsjVeiPlH4G+yKw2ZC6096UpvcYhukKlqsV1iBgNjnfPxSx5zeort+LWN
erg3Vdt0RLDMu94u0wMuW36KYtIF+8wqHC0kxXgCqlJ2mDSFhRSpmd/Z7OpRzUtLsnWTPInWlOLQ
D9n7LWzptSfFhQPUBeXUJB9CSK6KJB5ySIysojxAoxovlnQI7YcNrSLP+6KL8wdJFvaeKuSJiNj4
FxewD7K87q4c0Bf2lwtZLLIIjuElEwnPY3UcoJtoQ8/H8B+QxSmLVliR8WTRA1wy6b/ZfI2LcWna
TszVIYzrItCfEzhazUdOVno/ctMdvCKauUGHLT8D2H9ecjvDkQuGVzw2fmnOxSwuARV91TCsijHV
DpW94J42cvMc/Xzk/XZPzwbdDUuE3SKjtr4ZKhvdogD9w2tdqNPYKpYCJPkyRjIKgk9pSxJ0/fy4
O9IFdM3xVp+9y3gyiircddt8MzS5ZxZ1EV1DP4G03m48ycYgPKR1Cg7AovyMBqSL6OK9bddCWKy5
KX7KRZh9l4Ep47fmzqnYpqCY1KLBXqx1Oe7DCShRAUc7P/aNpM7BWKM4i+RYY92X9a8Q9bvdxJjn
/ZA6YbrqZWijSvOkCIP0fhq6fzfoHvtleBfXlW0cnSfA5ZN4Wsf7dFHtDeQ/rrEyL2QYF9clSVVM
BMx1vKWjf0IWPdp+/Pr2Jz2/4F55FP0B6hon8FjVRhJWVeSDtqG+74Z0uMtsVfqldRfahSuC6UN4
0aAv1wVQHJO7gGZi//b8Ly2NU8FgYD1FvAlYQiPI/mS8veElvSY1fmlw59lLh001oekxeGGmHaQf
3wm9+b2zXOmrgKDuEvD8vNdDuBYY1NvrevEskRAnUoG/SiOoYvMkVxAtauo9EKmeE3eCdOYcW0a0
PIHlzn9DWX6tCP/o9zGdEIVLYUSHGrOmlXq/2fJ2icbPfkM7x+i0pbnu8oIktG75wZq+2/Vt4Icj
kC54q05zI0vWkQR+bV+jIjiMIfvpNXEXu0Ws5rwvYNAzx3DngMuV3rUZ2/wy+h9SYwvZgACGieQU
6S8xr7HLAXLzey+48K1uBgF2wfM2QTvA7qoyy3aFYp6R7wK4uJo6KIYsLIECdrerg/T7Zpu//Rb9
nBB+u7lsPRxzx9iwpG3kTzKEP1XPn/2GdiJzKFoVF3CnTbohhLsnNCrrzzAiXbxqjKjWvJz5Gg7t
koU9Scas5TCwDR+qePILT9e+ciBKDLgXEZyg4UHoKtzXORzi/dbFif12MkWYZpomPK3/ZWi51LVn
BDmhn0HoMmIdjZJwY08Qj32AY6vnTdHFhZHFlGnWmyiZGAQp5FKjrpup9M5rTVxomO7jIl7ZECVV
Xe/ZClXH0k/KQIbO9bkF4KCiUY+hGf8vzvK/Gihk+M1avNyCmqDRB3A+SQQMASCIEfzXzZ6VT1ee
TA0DHLvNSpKonMJj06qbJc59B3eiPmjirOyrjCa51s90a6B0WU5f/BbFCfuOQmtngct00o623tlB
PHUoQ/vFTugcySu87AeI6JJEtkJ/p1WYf8yi/D+/mTuBufW1XMt2JskQrPaOmupDO1nPrkXoxGaa
hizMlihK1j5Yb+jYBwdl/Pgn6PC93IiMrrQvIeOeTJ3+tMgeNj+Tn+eacKFUeVfAdjqaomTJqmGf
wWlyt0WAZvisuXCRVNmWNuXU4VFbV+1PmxlEUOunditceTCIPDViK0mYFGXDb2XQTHuqwHDzm7kT
Q9mYFVkedWHSbPow1eQxYOV3v6GdEMqhTdMRXYfIhluSc/UZNuteJA7hyoOZgfS95emWVBaeuHsw
ZdnzNNv009szf/2RJVxoUzOxVDEThgmFFCpksOhkwdpOafBPlvf6SrXlgqy/cPFNAMoutd4y/JWm
4Ome0a7+qw7he15t8E9XkNfdWaahTia5igh8BeBFaQOk0S3I1h+8y/Pj2z/3/K3/fFMKV1YlbKou
7lmzJQpmo7cqEF/7WfnJjgoXaQXp/ZzOcbomXdnbfj8O0ODdRTpSsOBIlfbTFxMu4KqzVMgxjLdE
r9pCMMKIfeN77RYu1kp36dSNI/Zbs5qfMRAoe1blV06a8zH7yuq7UCu9xPEqbbQlMgaMn5Wk/prP
GTmuYcPfzUNbcr9QdyFXIdYjK4jcUCXj61dZ8GEfQTb+WjvgfL689jucTNJtS1+ostiSmMbLEQSW
8r+iV+JHABTfvZAmx2cP++HYLlt0EBwWLExGAfzAtpJ63WSEcjJORoZ8hIhimGzsX4lUvBvCwq+2
IFwUcRbZqUXzJEwgS8b3DXzgaVENVyb+i5P02uI5h7YJItmBrLsl6xhmEDODAIaFuvnjlK/tIS1V
ccs7EAONbfQ+ZVu0q+NS76uohUlXEVc7MaYtWvxkzHdqCOgRMrbopeYLfJhYvq63ZRfS5pDqoTn4
5QznCmOWpiVjXdnE0nE+jjH62lu4+l3ThQuO6IpOnFnoGF1n+Q6d+eUGPSDjOXfnEhMGQ5OGtrZn
FA34nGu9y1XmeVy7YK6aAIY8bsokpkJnStcQl4ShhN/MXRAfELdxNa7IQ0EEE+K0vGvxH7/04GLy
4nWb8iJut2Rh6z99XdTAk/Inv93ivHI1E8pkkd4SuGp9W562qvzhN7DzLJpANhnUNiIx6wZedbFA
OXo3w+/Sb8FdwFUdbjUY3fmWMIgOPijTdXs2zNdcq9nrKdPFXM3porsu7bZEsIns4FynjytpryEV
Lo1+/vffiiLV1JO27zF6SHi6E3kf7hZe+d3AXFxhAB7AmtdiTfop45/KMVqfxDgGfnvRBRa2XLGG
BGpNdN7Wx3oFHzVmkx9nTrjqWEFZs1ZH/ZIMLPpOoqE8tEXkp0UqXOhVVpWA0fUWvIlmKfejqdNb
4BazKwfFOWBeOSdc7BVuNJTofLJJJCp5Y9Oa1oe4COVjXfHyG5dkeGdlBiRBPE2+v8g5VVNFTQdB
tzmxOZJNP4DrHa5eFRPhgq5QzCh6NmZzAqzCfJ/SKLrhIAr7XWxd3BVlphYpVEYTMkSwmSykvI3Q
o/Yc3TlGTBetgG+IMak0u6unj4DHewGv4NL9MnJHGpNpa9mYjFX6b1j8LGCL5xdZLuqKNVYuKV5m
iebbDbzTht1kwp9eydgFXQXLBrYJmUagah9kZbsdwFfXqMXnhP7KxndhV6seSg6K3pjE3TDc8G6d
jgB80DsKc+93eknJN5kt11jrFzLnH0CoJcKjOMcPoZuKdryJlw92HMt//JbJyct1PHV2m+gATs68
3QPfvuxgZ+UHVsI9+uXeWUWbgYfVDAlcwv8zaZhw8KX9Ju7c+aiuorGVrE/AlvnMA/tPEQeeh5Ur
aTRVS7xEGltej2OblER0h3Pa8QtVV9So5QFNg2AZkrgFV42H4S62xeoXUi4OSpf5PFgQnxLksvJB
boCS1EHnZ2ouXKQTHavAZpOBYFy5lVDknkGEsNMHry/qQgsBlmu3GL7pSVdNN0HY1DuYV/pxz4SL
opJ46otxEX1iSxncjWXc3K716BmjLoiKBlGWClL0idbkI0gI+8bab2+vyqXKjAubsqA54VP2fULJ
KO5SK+96s+DoaPcpbZ+CiB+HWH4Vmcnf1VNWPjAN8NNqm2t9hAunvAusWnOLko+xfaKieu1AaanZ
7dgr8kPnuX2EK2sW7UxNzbeiz0vPreAEN8ypYe6m4i7R0Tg+tu3QHbVmw6e3l/RCRnVV4masW6Vw
1U1CoLgPSzB96WrPN4CLuArNXEZjPXXJqD9bFDh27aiNX2y7gCvZctLHmrUJzD8PQzSBGXGt7nNh
SVz1rNXaFXoWFZbEqI83Ef7jtdQu0GropFrL2mBcEH7gMF/tWMD8yKrCRVp1dAxiLmyXIM31NxJq
pUcasXTvN3X+8uyqeJv+upwns0yjXZc1uwEcU8/BnWO3gsbaXAdRm5h9pUO5G1fteXhR58wFVmHC
/YS2yZCH+lH0w/JIWj+eLWg4LxelIf2Yq4I3yVhE99syPTf2mlLzpS3oVJ0gp92Uqdx0Ugr1D2ho
2a43xV9+39K5HVeiSYEGWduEKfJpCexjyXEH9xrbxVe1QLWGBfpyScBEWe+arsweISRQ+KVCF2MV
25mFNRF1ouzc74u6XPc2XD2PRRdelat2TTWJdcLi9FtQpNtunka/2HftBUlJ8iJXtMZeGaPjRoPx
UEWFXxHHVc5q04mB9Hhe9SG8wxPl85DT27c/6DnAX7ndu+CqgrKijPhaJ2A6iL9bFfAD39AnGGGT
eoWR/fpep+6ZGoeLCtTQLQ8NVV+yzhS7AZ5fXhuSumjlPI3jILR8fOgp/w8t13eR9kNDUPfkbEu2
mBwWtw99r4p2R/VSf+/HLvK7R1H39KxEgfZfLM0DqUn9Pktz3GOX1gtKSN3jU5ddwed0HB8UPJk2
XfwLId3wx9t75sIHdc9Pmcf50szx8NAE7ZeGFB8GGK35fc//c3ZmzXHj2Lb+Kx31zj4gAALgiVP9
QGamBsqWbMvjC0O2Zc7gCILgr78r3X3vsVmWdYsRVRXhkkVmkhg29l77W9s9lI1r1oBb3yYwph4j
eABf9RV9RvHz6+CObbfQfGpLW/ZBm0AcilJunlCii2juKj+qAntboJXuBIr5zm+y2VJTLUhQ8XxM
GmC+YubnAdCodbErfcO26uWQhA0ST84khmXtJ9lgYZh9lu3KMbLttspcOLe+xlsYkde6TV2VXvig
Lx1+P37EL9cctt1X0dRhZi/0TTJxx9qotYrFkrU2i3xLddxIui+bybZKZh7AHLRpyJhAUKKi1ve6
iAIi+0xc8+u1k22lzEI03ly165AQ4dI3BbRpSd1p/zQpp5Zn7nFOPP11fWbbDddrQXhcVWaTcKn9
GAI+OGRQcCstBUugCvPs1FrJIgXDUhulWbYPRsy2OzFSmWSqxOhfB0vaHVdkgY7eUj7zpZ5YQLYb
8TDPtF/W2b/2spxF6RpAvu7vKxey7U5sgZ8QNMDF6xwOeOvZnELtSrOx7T4sBgZ0go9Lh6IlkZp0
E01oCvz9rHjqoZz//w9FAw1K4txKOifhagt4wsvCS/pKLs+kkJ4YrFudsysKkUku+qSec5NGaLDO
bzItWdIsiu0K3xilP3+FCtA6sjRsThZRfOMSEdyExuHfP57vXqy/mgmbkDkHXkvzbByS3Lc5PLN6
8PydV3oPOeLnI89Ud5lCYXRlQYqOp6xrTmRu0iNrm+bx9x/hqTe0CaxlVTcGFJI5CWBI0iv1INL+
Ydelt7LoCo3dk3bjnHj+8kKFr0uZ7cpos60quuzXUpV8QhTTVHeLfMlmsy/E2CqiYU2qC40CcQL/
6FculA8822eYwbZ66Ebnad3CLikJkYMXsi1QEa0+73vUm30ZGWtkKdzan/OFD+PyinrTzim8pVnW
IL2YSeX+dRM2COiWI2vCZzRLT4y9Lcoy9QGx1y7D0tNIGBR0NuZWP6ODeera22mLqnnOU1w7M8Vy
zuGMcS7qneNvM2nWDK5UPhy1EqP1R9YEScHIvpIK22qKmQH4KgW+6jo37k3IvbcS9le/HyVPxChb
QXHRCvSZTB65zuCpdemtiBxAE1cvG0OCQ8/Yev/7+zzx7LfqYjYR3a4yJdd8yKO0Sl96dJ9NKNsi
J8dqFCWoV/51GurHciwOhtF9kgW2VReXgPkFwipyvVTukUj5wZ0dufc9kvOj+mEj9NJOZDrDI8l0
97JvaHBA/5s47rs4+/nimJ4YhxQfvG+6u0L19XEKR3HYd/HNRBrStC37NCBAKg23GTOXxu0rRrAt
ajKEXUOjKlxaLUWsWPCQCbIvtci20uJ24DOKKBwfm41RGrZf4AC0z2mGbpXFFetUVihGroWq7nXd
vVPtPktWum3gKCyddTDgY7PVv5qL8GIYg13nH7rVLA8z8yTK43gi+UM7uGulxa7lkG71yhCZ0rn2
8TxoWx3VBA+E4rRn8NGtWpmlpdcj8j2vJNU7Uq2R69wzi+GvFykabmYkdZqHgO+T66HMbnVdRQXb
hwumWwZj5kwecKCOk5HMXaSaZT2s+bgPFU63auWVS2FNVdLrimb3uecs0vJu3+GSbrXKeU6B+hkK
eh2a9GM5hx9VtezakelWoGxUbxc2n2dNn77UACQKTfYN7a0quGlhzztbDJPU4Dw3ZYWO5lTuWgCB
5vx5da3DrHIZMW0yAMV/mSnNDrDvfu4s/MQw3GqB62zhxAOI65qF5uNcD8elM8uuTQf9WT9/cqXW
ogQ0o0rCAT5TrOGfO7vsit3oVv5bFnCW8LLGv3azB8GBuVhts/PSm5mpyyUFhNgrk3N/OS8j8D92
rSZbQa+kbRMCElMmthuxwLZxY9TbfZfe7JIBsJap6s16PQczi0qYric5ycZnzrlPDZLNMXHxaJUG
flgmgC2i96n+0ou+35W3QJTw8yBB51oli7TUCSYQOhIJJOMMwOpw2vc2t0LQmljwpMlYJ0DTrJci
g3BYwD5o3xD/C3ovq8YQtkFtIonvIlYGd5KCHrPrpW7he2gqbepm0et13QcicnQmES32qcnoVgu6
9u1MS9ms1w3rDrxJ37K9rbd0qwTt0bc+OOHpxGPVx3QdUPqAYey+9XDL3yOjUm2LjrBrMy1LDTuv
UtII1jDPgaSfGOzb/pF0LrBawYQ6Sb3gk7fom5KU+0J8KjfTdKk9AmsSqZOSpd3V2o3LiaHJ8pkn
cz5t/zWbQ7c6czsSGFiBSJ24rmsfbMXJ66E1xZtsDp8rbT31cDazVXWKcbUynazWfarL5gUtyK6S
Ft1KzdEERVJAZnQStk3xgneSXFVBb545o3zPl/3i4WwlvnIKymWxtU7qwjQHuTT9ibXcnbLa+TEN
+BxnfUvSyC/g3LgKtV5YjOEH69npA+oC2QeKDT49NAYS2GrOxcMyIMch4KakL6pFT4CLlX56pCQY
DlkxihPgcvqZF/vEU98KiFluvCnEc79G9engPJQSYWK+D5VJt/phxwoHH54gT5RZIxD9LiqYtv1+
AfteffjVQz+P1B+OnSVUOFPot21SeFiD4yJl8uBlrZGXpY9+ungCkC0AZbEfbu0yFpcSXWld7Hnp
Es9hxo8jKOIArE+lBzCc8ssIXXHjPat9kgCCX1zk2UwOVcnEhfRz8cH0Sr70WckAlQvD4ZD6Di/G
P4c1GrXId9ak+SmgwfBioGF5bFB1vzp31iRp3z9XwHjqXW0Ow+lYVGU/4nGK5utgw4SYfaavdKuW
lsA0G92NLeISTl7187REdArlrswj3xbySLvw1LlmTdAZ1sdLbeuLEX72u7LYfIsdEjb1VJhOLpFm
oUnKgVV3OTW7DoB8W7gjzaRU1wRBguVjvcIAKOIayO9dsw825ptBHKYYW1klEy+Y72WNwZWHqffM
FPn1cOHbup0EFaDLg0wkRcmCyAonojIL9gm++LZWNzUFGXphXAKofX+yY16dbLoPmMa3pbohgLpp
lD5LbCA/ZrqA6UU37Qp9+LZEVxLT5TqoWNJCH+3Ctzptdx3p+bYI568ZDMa1ogkLx/Ag84HFyLnv
2sP4tgg3s7H2IUGliVeaJDWoYxHpk53PZHOcKrVINWsFTYoudYcxlPxQsn2FB74twwFNHbZ5P9Jk
7f0hXtqpjuBesq8vm28VMUr7+erP6ZK0PK8/QIxgx8t8JTl5RnHzxCzaskE89EX4jNcskfmNKlQR
NaTal23j32tnP+xhuWy9jrcrHrvoBlTTIUE8K1h/v0M+9cE38RTIK+g60t2S4JiCMkE+ysOwVvv8
Uvm2PrnMFC2WYGEkcBqDU11WX9cqeL3rk2/rkplFL+9ae1jMYREY4UR72ZN512mWb232wtlhf1KM
Jj3LOZwUiI3msHguKnnimW+d9JRlFURr05KUk6NxRaer1Bv3leH5tuioi1WsJpM0EbCPZl0ksmHv
QNwkghrDZLCmIU2Qs7kk85lT1eyr+sD58+c9LnS9VFUvRFKb8N5O6WmZ/X2iHb4tPM5NJ6tMW5n4
ObsbxPomcHLfxr+lMHVM10OpQ/g4eVmdxUNJz711gUMj7K5Rvq0+Ct/5/iA5ZhD0sFMXvC9NvSsf
ybeFNlLrTBQpNiKZhugKnloBjJR4zpTiiUG+rbVBAtvUC9AsSUBFccrIaO+KZTG7lFJ8W2ErO8qY
bhHJtd4wonKqTuiK2LewbEtsWY02JW80NDHLnPgT3HXXfd6FfFth69dAuNDNNIGSdzl53IS3vbJk
n0qGk/O7+GGnCKdlXCDJXpLOLUHcpqy8V5J5O5/5Jgzt1xDdM0IvST1JdlIIeY9Vs+wrKfMtxMcf
i2b0m94lU+7zSBeZhXNkVe8LXbaVtqnUJShs8FtrhC0TVFSGS62bbJfQg29rbROXU23zliWE5DB6
n5ETRj1/zwLAtrW2cCAtRSrLJsFMQpSu3HwJFC7flRFm23JbMwMNgCOtTcoVeIypyuu38CV7zh/x
12sA21bc/JB3PBQlw4ahDiIlR+RWd2WE2bbkNlpZ8GJsXFJ2oo+8pnUxqAP7eKZsW3bDqUX0o8MH
D4eeXoXKNce0S9tdE4ltK28MKbIy43jo0JIWV35hhiRtVu+ZJ/PrJBzbFt8k9M2sxgkOi0A2nXwi
2dc6FM0b5szwzBc4B/x/zapAm/7zOkOmASD7NvDP7oXqNlPFcKjFII5LozzsIUzvOs2wbTEu7EEJ
7a30E9nmHyE9u0tTtivCY9tiXO3N3thr7if5UpFbppiOskmIXbVVtq3HzZTjWFecr27lKxJ6TWQG
8nnXgrAtxw1F0IXDZJcEuLDqbVPn9hZiUTT4/P7y6tfvdluPk84QOTbWQgfeuTedj27yCETF7lhX
1DusrBnuiiFbRNTkefPu9/c8B3m/GE/bxFK+YKuSQ2aStvaDC+fh6Fp43ol0vv8eKD13N/n9uFPP
tS0Kuom1rho4FtRgfn2WGsqw2BUNwoLh53nRi9wGHewHE21VbNrxc9atO/eBrQdbCRxnD1zBjLRB
ncdzN9/BX2JfQy9G+88fPJA1Qf8cVH+0EuYKzJX5iLPmvgob27J+fM47kwKBlUyDDy2KRZVtVDsn
stqUBlmNlO1EGpvUQQvJtI//ZMsz4/KJ/WtbGgxo2i1e7+OD+9Y7LPXkHQao8neF9mxbGCwJ7E/h
a2KSJmvlrfXmyBC77Mp3sm1dcFjQ71qDW5jgAFteFtJLI+Ngu/b7CfvEBrAtDC5j3U2qq20yp0V3
P9FSyaguhy72p1wly1SSnbqxbZXQmzyXBgKvt1jpxymYonRGH+Pvv8UTr3dbJRwdsZXWYk7g3BxE
0+hVUV31H/ZdfBOLd21QS6+wM7YA+E8sPHyxmGXfvritEM6YSw2o4iYJ5VIf0VbcIkUpv+774JvN
vTFtDatvY5Mh4+PF2C0qGib0aO+7+ma6ohPQgpjX26TPAEEn69xERAXDzqtvslltCmLpNJk5WYve
RNBKmqgJW3H6/Wc/L+O/2qbCn1dJM5qwrWm5JEjg8hPBinyT8VZdOpFW+3aQbZHQrGtuZzR8JNZj
LzWj36wv9qG0APD7+eNrPythd4HhTrtyOgaGuCgIxD4iKNtW8aYmnNIpTafE4659STs9X1ZTIJ+J
OJ+YqlsMUBjmBJvUahM3dG200PBNWezDrjOx2fzOG7ZIp3JOLCdXZfNpzty+ebrF8SheUREQahN4
17axm+BtvzKzT53Btjge0vqs8S2eCSP1fCRuKg48QCXy94P9qSe+mUp+NVOvD7HwEurKRBv0vBXo
2N+39G6RPNYwlF/nClcH+fZUrOMQ92rcdRxnWyhPWIXV4pFzj6fy39omeylXsm8cbpk8GOJGVyWe
eUthVlvq9E4TkHt3PfItlIfrorFwl56SAg7WcUYGHcPJ/ffXfmLt2jJ4msBUntWhScAUWuKmG+qL
ZRqrQ2HLfTk5tnUkCzjPi2wqJmhLFDmNyLpeFDXMzn//BZ4Yj1sQj840WWA+NyXTQtabdF3e+7Nu
n9FoPfV0NnveOjMcaSVZEmREq+qyDbL6VUX68mrMqHjuJk99g83WJ02rwWH0p4SW06X2+Xsn833R
3hbIY1zD65asU9L6A4umwRuiirhnLv7EiXAL5CngNUQA7cP6WATyZhnm8GgXA1wab9QbOD/pmHYZ
ift0ee4M+sST2kJ6Jk5pB8PsORm6gcZGkPpIsrU47BpJW0oPtYHzAYAekrIYb5ZA3bFSP5NOe2Ic
bRk9Ba87SiakjYWm/Mqz4HkbQ7tDX8zDMxHCU7c4//8fcrxEQWxQSxTsVE6Xx5ZARmINZl006PC5
MOqJ8/gW2KPCybR0wjk27EvzxZQ5OZqRtYeycP5VJkZ2GThS7wuUt+VNz+Ad12tWJW5tv+qyL4+C
4KD1/V3/15flv7PH9u7f0dn4r//Bn7+0nRsAFJs2f/zXxWP78qF5HP/n/Fv/72/9/Dv/um8b/LP9
Kz/9Bq77n/seHqaHn/5w1HjS7pV5HNzrx9HU0/er4xOe/+b/7w//8fj9Kveue/zzjy+t0dP5asCM
6T/+86Orr3/+4Z8zM//14/X/88Pzd/zzj7vHwfzlrz8+jNOff3hC/VNALatACFFwpyJnVYZ9/P4j
5f8TbcHIMotAUfzgXIbX7TDl+DXyT8LBEA5hsiJDEB/Q6v7HP8bWfP+hr/7JAPqiKgSvOQTnOPzj
/362n97O/76tf2jT3LWFnsY///h54gvGAyIF56BWS1z0r8bMQZp5GfoSjj1Z8whnqfVC+FX6zOn1
5wXtP3cJKfoTmEKNdyuWGDoLomeVZUcElcgEqYsuLB4Ai3rBoac/FNV857H22w9v4T/f9Mdv9vOU
+vc94Z8aSDC1hQTe/+fpq1WnNbDK3sGmLjjCist7nSmT3gTj+rDMMwOil9JnEgznJeF/zyv/vqdC
nzwq1r7vk216zU5V5tpx9g6dV7z3w3y6rsdsRZmS1c9EF796ogqxP4GshYdqW63026CQmcLsdcto
37WIjQ4sI/VLC5ODyOnUv2TETifX6Ppv7dz4jrgf5QEUrYIRFTLx83MNQb0GmIH2x7lUkOS1fPLf
NG0QQJ2X0vzvOU2c7xb4ARp6fMTTzMf4+fluwdgP2ejz4SilDOKuGOdT48v88vdj5S+z4HwX/CuJ
8lFa336nyUlX15DSH029pC+UrvODl9Pu+PfuEgBjCgt1zLSAYlL/hfymQaHiRTocazQr34UI+0/U
F8+pEbdj8HwXhbmmBKQ9Adnm2zs/56Ous/FoppVFLQ4ub1qWiuuu99O/dWIRDLeSuI2P8ipSCWIr
sKpYMAVeo0dQu0MRhxloFLaZ5d+KQ7/fRdEgpHjBeEdqmzIdHPhXqujGY2d9aEqJmSLr1uzvvxyF
TiFKfEaZ/5fqXz2MbUW7fjxaTwmI2EsWoWej/Zt3wcKAtZ7j8ljYfbUVSLig5H0zlMux78PyskTW
079IJ69/zhLnPAl/XIiEEkyp8+JACVd/cQ3BSxhmE/bkKOE3e2zIMl5Sj1QfM67SIlIV13e/H9sb
rgCAavDKDSRX2Jl8gXVhE3PnTavNPCtyLMayjeqekYPxveqElrrymovuIeNNeAFUt390MNxNKK+L
G2mz5450Pvm+Jvz45WWA3fS8O5IAlXm6TfeOXK6znBuw/DPKZdyO7TxEgLxKWA5C9dxVh6DDUnMA
u4nTk62GsHmXdnWmXk2pydyFV9vs0RE+1te07pfxRb9Yu34IKNa6uxZ7aXMdjl6O9AhqNFjejUWN
NC4tHV57cDOEs/UgbBbD6GgdLuvSdnejX9n5pG033JB2bsZoYQBGRSHtqnuolXlzmQuwYi5wqjNF
vLhC5Ye5EXQ6lpMR8kDgmTEee3Rp+ofRWvd1TIdyPc5TuvIPGUo2YNbmoikSkvW8eg27stElY5Ut
iSkDG0KaODVQvevcDofcIeJ/6cOro/ISyqpJ3UjuquCQZZ65acFgRWUx1AqWFwFp3yq4iEHOTcbu
GOogNUcYhxdJqR3o01VWVfdd2NA60oac0byGda/WtaugK1BNIyNlzhNXVIUs43qGTXC8Gr8dwQnK
xypq66mh0bQIjx6ZNfL9KAfeHSidBnX0gETngM7kaCgL+BjcVbwWbSwHj4NbSQBwZSuaEw8kmPip
9cY8i3XGaH5owh55YFbQwEQj9+DCp326Lkc6LvI1aaSeonE5X4VUsDM6evj237x1CPMD4YWW0Tym
45dy6u0aFw0cLY4BWbJPuT+GrxXr2CcPpUYd+SWOTcg2VyAeldwSe0Eq6ncReGAoLYxdZz+OWbd8
W7nG/mx4Bsk6Hx7gaNaitaCwKYvTNjNjPKaL+MBLpwCxS0Oex2gmljdiCOGOAJS4d0uANv1SzR3L
L1HJIOtpEkD/x20nZH+kZTleZ0Oe9dEkBYZk2mJwR7LKxxNzbRHEMw3ayMskeQl98PBu1AELLtgs
sjnS6DMk8VKm4cXc5YJFBObz/SHFfhFE3TID/z9PeXPhVaX8hF7H7oPXOPHesm6pmzs1i1K1r0KS
AmNvoP035jhJqi+KtLB+XOQ0fI1XRvmBBWDcHSsER5CahEv4TlSms8fGG+c1KuxCy0R501xfDFKs
+lQNlRFRMSko9SkaQ/xDakatYpsF8pZXKZxa64EXXsSdo+tNlmcl7JEGv4InYqVW9I5nizV4N5n4
utK6u++mJcijcUVCI1KhXbxI837+5FkTeEfd+fKVg8LxbGMNrQPqHla/yW3bw14hTbvbFic0hMaT
T7KI5pkuY9/PIQ83pQCLTZXhfZXbOrhaGPAJ+dCgvyRtOOtPda376gWzin/0YDKChpNpQTtD6OVo
HfUGQdkx9aZSxGYlWI5yGJG/oE3jP8qiW9XBcAnjDEFpHYe5dO4UwFPOiy1S4yL2qkGM2Yu+9H0v
VsWKhg4/9aU9AcOfHryCFmEkNJhr0ZR7OSx0iwCS2Qqr1nGEALg/hrmn86gEqz6AhFa7Pjbam75Z
vqgiRoGyKI9EB+F8DTuk+Waeh95doz8dklhqvQECVjpkX12IVtvh6A+Evwi6Lv/cYkNzkQbFY4lc
sASPhs/NOzYAlX4xGMo/OsXzT2jEL96t/sQ+1uvSy4s06wLQmbIGhuJdni1vajCVbdSXXn1FVrjq
XYAMigiDFG2tj4HLvCByUvKPtWXus3V9+1rlVVkeGEmnHkQssMKjLF+DIu7hq8JBsaHpPWFhQW/g
xenmuMurEHU6LskX4Mr7/miyBpOnxqw4c6CCoIkEOnu+4ZhWB7Ee5r6+TLnL56gJMtlfBbNhl3Mt
EezMTd6/hzq+zCMpbbPEDhrix6EwXrJW6GSJgAPzP4IKuH5oYE0dxiXiDCDGPVpXsckK22L9cJiN
koF3dqWArL/AWJYcfTH98rASO/pxTSc9RgCWzSOQZcS9VrpS30LddxwLMmIBOCQWqweD57r7HGAN
+OqVlTdGjHviFe2nIIstr1geZQD+ldGMnehIAQk2x6Kd87vQp4OOwAteh6it2jKM7Mzyz+A7enAM
UkVYYG4YY48wwvbhhJP61RtUl4MsSkvqzRfFUGddZFhrmqTzeXWLnHYRXExMtCqG3YKpj2k+9N/8
vGDzIeBZe5ITekGjail6ekfQGvSKBZ19WWvSfEFap7srvUFV0Bs65aLVDcOD1egWj8DM9e7tsroP
S26mCbkwiqHf0LPRui2ku6qJQ0m0TJtujjrXuODkeAeduwby1US+mbBeVhm86iM55eUdnKxgL9mU
xn9F1i6HileEHvrFFJ2AW23L7nW7QCwfUYJG+zjVS/0thD7PRfXYcg0llOduRsNmeaI4+r2i0wwl
HU1DP49ytHgEl4Ln3XtVLK2FGR8g/lEPYM67utW0ikPZShnnjrlvfBxYcDDatMMN101KLz2BfnB4
gsNw6CDgBzRHopVVD6acIK9VnWNqu0HIa3/xRBfJ3Olbf6omHTWuqV+FzARwkppqJl70NZMeOGGk
TONlQpEd9EFvwnvJ01cLtrgJa60hLwYpoQfsq3R8izWnYlCRV+HL0hJGYgKH78ceBZaLuhvGR8HW
cIhqB8LoRdam5s1s6lVCLD/lFeyg8mWM2iFtw8iN1vs0wKLrA8Quaxc7bsbXKQQ7t7xfquC4LgN2
FpXXV+B3YZ/Swge9rsFK98kJMMMPYuFTigc68feCtvTLSiAOMzU3Ou4qSt+1TsPUah0K77ZrnYBC
tWD5I0cgf4swgHzmrKJ91ODaecQohsOhSzn57I/cv+uKqX9EhMenKMuC6a2X9kCemRSRDM26cThC
eJmuB7RfrU3Ur5y98qfUu0cPfeNfhdR2N2aQax0bm8+f10bZ/mAANcBOw1x1lfaTKg+LnBD+VQrN
5dMUTqh797650tlMU+y2afUax8x1jUTZ8TdevYghTtO1XY92IBXCJ+G5NUIrEfoLu24+Y84Z7W0k
bIiMOaC9flSMyHJEaikxXmWq1B2K4aGLEWUJgOd4WN0DUIoPWfm8/txQv5kiNNb5d7ntVy+uVpaq
KB/syiNVlkUZUeY0Oax2HN9OfaNgNVK7/qL3+rQ+cghH+3uzpnSMy4akIPsgbiiOeFWji9BZPItD
Wo3o6k5nr84RznZ6OfI5bApsQyonEZqoi+YQtGO4Hjn3DIDkRnR5FOg2z6JwGniPwMM7kz3ycXmX
MdlNdIH3e9/k0O9XsByAc47IUN3TwcdJTeQWhhPhCIJfiUAMwjtMADx97zMhXc8jb7HNWzM04at6
8sHIW3pfjwci6HwnmwxNnAGST3M066o9Dc6sw3FIwc096XzJ2xMwINBksb7qPJw7K7T3WJAdX8Ba
eKGHc+fwlx4oWawZtG9gmRI4DzuqlSvF7h4WOGchNv7ay9mskBFx/rUtslXEfY9cRNSiOQF7sbBS
RkJ6cxvxhVb+iU/gMh3cOk44XmRl505V38vXiOcMidNeF29nnBH6Y6tGdsXbJkVrYLY4Hem10l+G
cR5uPGQFkEIO5FBHgWjzR2EXfTu3w/iBsGF5i6fWPPZF19M4K9MVaCaZd5/XMR9eZyHAtXGa54iD
i1qHn9oWqTsgpwGHibRj4UucgcgUg+Cn84MtSjrHyi3SRZQvzXg4K4T8Q0lG/XaeXXNPJLJvUUh6
+S5tVP11SWkjItNm/VU4KyzCFZuC+ioLnMCyWVt8D3gzwPcEKj64CueVfAOL1xxMba9nMBDwinqN
WZHqTz6EZeuhNkt/djYKhIpGvw4/14QwE4cwOMfZARaLbzG/AMwqPb18y+sZoW8VruODYDWEYwxn
OCyx1VwXp7635Q2D6AgrZbW4/AzHcw+dsWoGAbY0H9deDR/QRFZV0bpS9zVbSDfFuVY+yPMVQQM8
dfdB2VkeQW1K22SavFIe9Zypr2i4aK4ZX9cRuxE1n0zgdIBVLUtvvLECvdYF7J6Hnb3NhTAi9mXZ
3+UZFBYxox5DXI3T6GXOg+ZbmHnLGHvwGk6jYGiX93kbpiwq9MptNDCdm6ibR/bFYCTgNFIAwxBJ
QrOHIqu8W6+t569DjiAgQn0VAe3clHhhY1YGx2YqGsRudrD3Tht5P5fnmdmUXv5N4dD6ZvFNnV+P
LjM5QnHLcXQJFUrhbmobenB+o4dIe06/KjkBOVCqdslieIraMm5sG17pPtWfK+XOoBohej8qA+gD
z+WzwUV+14IMXOlUQ17sSf0lqEyFbm0xwG+xFBNBKdVkiEOCcXAPqWzRqO+pLPzAvGIYsXGujh+H
oJEN3ifleIlFF147i16XqCyKNRFKz0XE0lR9gbUR4E997Q84tfs1uQ66YSIHmbr2QwB5+VnqrDiJ
sEsaejwbfOhomH0MBNFNuow6hWo39IbiVdmWMGEr8ZmqQzsw72Mn7fgY9swgGGwrc4sdZelOWKib
2//D3HktR44k2/aLMAYdwCuAzCSTWhTVC4wsktBa4+vPQvXcO0WQh2mcp2M91l01JQKh3D3c994e
VvX0ONNw7hdirVPmqNkYvft1Rb+CHlL5b61tg7euH5OGZZjz1rMCKUroDDZU7xNLGjp9j5Yf/svE
ZdaqfjMoPGugNBbBkZqhkOtaYuqfhGmH9x3dvmMnqANy7U1O52JXtlpTxerYfrQ1u0YEdOeztdM2
18ldmITbiitN1TzhvDR72LelUo6uFQYC9xAZxAh2bpK4qNtCLzcmzn3aIJWO/mhaFAqPgrQTtac2
+QitDSXGGy0v486pFHgu7jAqPOK0CkYzajmNwUXmMCRHtZUFw1YAcpvvaDoXNN5sZnLqBkMiWl4Y
lngTvHCuZBGNb5JUxo2bGiMK2GmizA1nPpBRpE31cXb6KKtSt+pRcUEnYo6f/EpGUjFuKs3RzU6p
nUa1YtOTCfw1F3nLPt0UWliFbscLhs+CWJB5WlwFU3ka2Y12Zmal/0uP/SHXbkHF0rPjlwhaefaG
rrfrLoKgboXW7dwaUX1FDiLUPFobtvFG8Kv3oprl4zAJgwDPUVcvc6KPimerchOcAoLDIcLaqQxE
2qP2SC6GcvTGUBnBm04WCc6yLvRxrwO5jzam2UqtQz9Bldsoxvi3qca06Y4z05rcaIYU5UQ0krYd
uxdj7tjRKJ9JxVTdSXIl49DLqbiTx1m/iZsMCn5rLhdVRvnmfkzC2iY7WEynfVyP76otqa8wOHB0
6pTyBtKtsamdsuGp74RxTNNxGnx0uZMqQ9y7alx1tpuZyXDZauFlKyk6MTcsxEv4cGbiBF1nh7uM
4sXD2ElGspFHkQYcGHLGboC7MXjHT6G+wQzY+NmoS/PjQKRm9aDEnSWf2nNuRJtCzyYsYEMNazMJ
hZ1y1DrNzXrxrzO2Q0dUX4aSLAZMS2pKscab0Lfi0wzYSF97s5X11nEvh33dOYaV+frO6kJguLjs
IVUdfwqs9zzF67lFoRUtD8/Q2g/lYNe3YxR2xXkMG9fyjHQE6OnIUtC0e3+2jO62DoexBHSojXHm
weYUkVPard5d5aM9+yflKML2tJ6yvo48CS5yc0HaCK0uZ6paEs5uAf0xvqxbMTdXGt2jhyerMc30
PCiHtve3gwpce4ciry17SsfybTp/qElscmlbopk8CeABRHloT7Vj0pQ3uiqb1pJpat8Ke9sJDRKr
0062TU2q9cMRNynppVxlp0o59/XkyiY6Rb3Xm5XgUUM3iKKP3AD+DhOtaVM+CkJOXm2vY8dP5S1l
p5olk8OhgZmkz2XKM1obbeEYiVSH22peniBymppvIZX/M60fDMxalefzRukGyfgdqrE+76YOktAG
ODqLkA0a2Ukj0gWPb2aRk6yJqmhqZbcveCX8whyi6OpKi8ZEsmuTLkQCplYLheB4zNSse7OGPhJk
P5fWGBQliuxN7en/VnvxmJnQEXNhp+CrqphVawABk0prWIjfkWgUzc3lPlJUznY0VqejFVTDLVLy
BphGn0YT2mWXw4sjZ6amtDsuFCXQFMcqYqlLnEECTHSD32qSOyrWJizT0JxDT8+NKv41SbZa7Hyt
sqqTpDaM6HqMx0lxFHPUbB7nnQ+Gt5hmujSnXddkiTv5FAO8PF+4SA5GvjDRACOcy9EcrlpFHEEL
l7RjmscXqkuDr0x9yPzav6bmU2jqZqQFWxrtAqRykvF4Uhr6827a3hwDaxd1Siv1gdNEgUbyONFq
NEY2FQ8mkbqa3LRy5UyDibF1xrJM69NB1Mg1O71kVGayCbgJzbwxRUZZ+p+66Y9AA2fR75pU/Hu7
hgR8wBBclG/5TVu/vbVnz+X6d/4fBA+oC4jnfwcP3L3lb3P3lj7/jSD482f+jSAw7H9Zskl5xaLQ
IatiEbz4N4JAaP/SdIEEBsWkpTK2sJv+jSBQjH+ZQuXvEVRl5KWK+v/xA/K/aMVl8mdsmT9E9pVi
/A/wA386Cvyn2AJs1RCWaqINqBoIHGhiKcP/hZLRkxbkpTH4nrc9847OvOW/W8fZHG+3O9dxnY3L
T5wj78j7a52+KO9/LNl+HncpkP81rpypozQnk+8VxZ0iv9SHAF5/ZBC+mxj7+GGAPO1o0MAAdxck
mJzXp8i5jJyLwDkPnfPLt92v/fvD6/7mwKwWVMI3o66JEHPm+0bWs5xPlXN3VTi3VAWcB37y8nYa
OOPy87fd5vH++fzk7vz0+df7za+T16vBOfAdf1h9333HqpynknZBBZ7vKJyHu6vMKZynu4e7k5e3
iB8+8L+nzJmd25eL6+OLp9vjwDm+di6Pr6+PT8+vr0/d883p7vp4d329X3602e83J08356fu/mbv
Pt6cuzc3JxdX7v795OZ8f+WdnLxffb+Of8ia333/CmdIGSspG+3P978sS8n3v7zcvl0Gzi0tE/j0
67fbiO9HPogfFsu/d2+3b0zpdlx2+J7feV86l4+h8/78eP7++vh8FTr75ytW/PHynRW/unm/e38t
nIB/7q7e78gyOQ9Xp6ePz68n7zehc/V6YE5/JFy+m9MKC1EGxZhG/kj56M8OXL2+n7xcZAz7AqjJ
uT7nk3Pn9HF/93z5fH4AIbFcp+/GXq7jX9etHfSApxvrKZlHlXkfyU9BcknY6bRl5xTy3ffbZyzb
891wC8jhr+EsUy6E1DHc2dPZw9X+6Ozp4unk4WG3uz05ewiczen16Wa3P91cX19cX2wvlhO2v7q5
OrnZnO8PzPyPBMX6W0xwDuBCdAzcGjZnWpQdlDj2PcQ5vc4i5svcaDiVa2snaBMaECJVItugNfE0
j88RTczz/lrv73U9c3p9L83PU/JrGG+D7hb9ugO8x8UKffo4yzD0BfRB7X1lpWay6pbZh77XyDzp
jXs7smgjfTxONxbZ43YqdkV64Bx+aRnN/4y5VgNK0pk2ZANjYp5ekPJ3riPn5eXy+fTy+fHy/PVG
du5eD13oj6gWzL0Js0rWbQWkHG5tDWOfJLWjPF3NXlHxTBRKRKXCyoaA7EM///7+9ClrIwyqxUDk
iAZfhgZ8bN26qDQiLRGTKnjPjuY2RCfqfpjTgEDRoCQXZbVaOnSVir0qsQxPNS37d5yjkXQA+LKe
85/PMBUdBy6r+PlPNkyLZBuUlZdWLVIac9DG7iQh12Omc/br+zl/BIz8AfIY4LrowkK0IcAlfrxw
rWyJilSh5VG9rzaV2uoADSbtudcH9boE9nrgVq3d9zI3CBnsqm2xzGsJQAEYs9OpOHh6WxgXdmP4
G2As6YHb8dUKAv9TLBkgILW6FVatr+sx1CBme6KdYk+C95C3aP+P8ZT8CAr1z/qZtqVboONM21yv
n+hCgBfFJLxYmk0vBNzlDBSc3e936dOqMRFQSsR6qmwKc01aQmsOHrjf8SRo6mhHrZuMzlCGP52L
peuyDYAMXq3GBq1CuoC3/RCagoxEJctubeeqE4Z24H0/l5U8I0vGMIrKtRamIhhu5VJsG012xTJH
DyiJo4XJdWYJ6rXtUdf5x7FoNqmU3RcWz/FeuMFcHsmasZEqc4t05JFiDkciHTfGOD8DtfNIcW5j
DWEl0Jm/xvgAuunTOVp96vLrf7kjszGb2OAV5eWDYu/DSrHdjpSHh9bSoQYtXw5FtwGDdpSGYa+3
WFbQEhlUhtLyuKAXkvagWSFv/Lj+mcTkv9dfZ6s13QRfsJZ1AviTpVqhjSTtM/MsMXSZyoEmDhzZ
T4aFpeOw8jqwQSzbaznAwk+ieqz00UNoWWzMOBq26dCr5yYFPzKpoXH8/bFaj2fZuArmRFMFGSDY
2nb3oaajoVlNXlDFS4+hI8iVW9UY9kUltt8P9ekEr8daGeiolUATKvXkKaf1pXHR3eVn9YP9qp+P
1LvuoT3cTZfzefg8v0eX9t7f1N5wwIx+Ck7Wn7CKCRfuMXA1PqG4027ka/Ax58W7uQv22tUQO8Ol
1TnSL/kynpzquDnSLigzHLCxa5tky/g/U4C3sy3QpmvqnRQbpdw27eApPbUTJTbG+3rs6wM++Q8T
4u9Ah2HAqmMPNB69srIOdIIS4YVSoPSoh9mxVZWDN/XKgwV2yAkp9dPIGEzMPix/kfKCcKWTvf8l
ssoNS1+lUjA7wjox7OphHrYdVCklPEnr4SjTGy+TztSCmos8Aw6SUHZ+RvuFyvVLOzwqyuNIHhQF
X2WadrP8qrKqsnRPA2onMduNGEY3iV6LtnzCe22NOvmZVisWQNbNBUkO+pl8NyJCH00PbRTtdPaZ
bkbH65cxCfSnIks335/kL/aQ4AqtTsyxKvjBx0FixexaVZ0GT58yedvX/ZVIi/EAj+brQXD8CAeb
Bmbh4yCjSRFR0pvBM4A/O3ZikUemRP5fTIX1WsgTnBYW7+Mopj0YvlDjwUvSRjsFsTq5+tRZB6zM
4gJXp9FSFCilJD80TV2/CbSBLwirfvDGJOmcdkjtG1uL2zOIc92ORvaam0yj+iMWxZ+jYClgMFg/
mTuwpv35QQZhPOUo9I1V7AWYmCpXNdAPqSTJTlMBGFTmMPFSv/sZP+z/DU34beOv8QSrkMDQMinP
kpxVNbTEg/bme6QK1QPW7KsTgi3RFZlJokO52jvNmiJ5rqXeS7JAbGOaSe4VHPwB2ds/IOv15ulL
bow3k8FAS/j/lzeXUvDABcorHvBfzaGriuFWkxpc9sNk7RN/ouKVjNm2gVrGb9GUTTMUzSMdBI9o
aapxnAbhxGl2Ww5ig/TMATWhVfP2f9baNE1iY6JjVVmTUwO1G5MOb+kpGqRI12/r/KU2LXGR2gni
OXQ5ujbNPj+aFQ3MKGTz5qoZM6OmEJ+J0G0pkz5/bx7WMQk2yKYjCpeJ6BaW7+rm1jqVYEvpOk8M
nX6UTRrZfk2E27QbDl3fQ0Mtv/7X3oSKPXTUvTuvo8pSuui/j9ST6XNJkcxvDqmwLK+ajyeBFKgA
h29zHggcVg7coLsOcLW+8/rIUqjHAzVpoyk56s0yd3346qezJh+FI08gmQr0D1dVkWXes2R2cZ5E
9KtVbWu/tjoEsT07y+fAFRBLTbcWfaruhjCtlQOGcR0Y2dwqVVbhH5gYRl4RH1dWVlJAD5NcelNc
XaRS+1Bqw+j4AnH3pjokXGutF1bBUBmqbOv8GwO5uskSFb6xtkRCkVm0MOal/oxGnN2x2Tb9dSOi
HneG7LQfB9b2+1X9ZJn/jLyERSwvrK/VAUolu+vrxk48cxIUh6XytO7KwAXb91Tb5VFe5D/TYeC+
MiIBuyAmETz+1h460pqRJLuZeJWuUB0USbKF4px5389rdTHM5a0M+M3iCsII1NZqUdDKl5reXHrk
ogztNLOitLkeMf3VxRRPtXQgqvs8nFicDO9MW8CeW8v45UYZ5FZbI59fls3vKKXuluHbCqczQu2A
eVmZfaYG95B0gLVE7AiSrg5Lz/PD1xIl89o2Uq78uPRvozkrD1y3r0ZRlnqJCmlOhy728fz789Qa
ZTNQ5K+1ZDcrYfxc0wjjgI/+tG6cBDg3KlpzGmu3VsujgBiY9LQF41Z2mbXNtCa/V+WpTLddXTUH
NunTlDTiD4EuCbKkpqqs31bVYEfSDKXF0+bYdosU4GsWF/4Br7x+Y5gUnuw/rE0Fp/SZgDXNapdW
PcNEJI6sY1HqZMXgWti0UquNVL+Sp8iggJ9X02xelEOdP86lhcpSZXRTvEmVvGhdNRIifMrqtH6R
giSP36xcqs+KNMyHTZhH7QB0LgyUwqPjZt8f9bPaWF4QJ/aB7OXKDP4zmeUlCj+Tp4SpfDwG5mRX
/STVKVgMQ7lSotGCZDOrsb+B/FO+K7gd42eBL0MqCnwk3khAzBVehB+HbCULBKmRZ55qWNVmiCm0
GwCCD5xvZQnS/3Jmf4Yx0b5eaLaE8Gu5ukSh5wGtFDKP5sAW/JswOB+sOHHlvpr3ymCVN1UKNJHi
frBtujEE3tqMjqJU405UTXAEqlm5/95ofT6gS5BMtK9D89IJHj7OPLNaPcriMPNsoBNHEVykLbju
n7VvMf6ZONlveHWcTsNaFuavmAEgR5RlFaPEtRHdWGEYXg50czuQjf1qLliPJYuBZiqkrI+jSI0l
5RAZUq+M1PkEeH+3UyMl/y/OChG2ComOK219SsqEhSGlpZ0SXvfx1hoH1TOENP03c2EmZJgYSF+7
rFnqgXopWuqNvpK+F1CFN01QhYckple++M/GWKwVO2NToVhLTeMwG6ldhgEsL13BSCiRm50rD+2y
dkfuLzkWUXLoEfHZAisKPpI8AXHd8kD7uE9z1AYFUIfUA7zdeUoyykd6IknuHNfZ7U+Pt2ouwSOB
DrMkXfpxqMQwGkO1aexOGpUXkZJXtBCa06T0vh/n85Q4CwtLn6haJ22+MiBDM+lyU5CBzYPEfCgH
ov/KaRoao21so1W1t++H+7xtKsUu6B8aWUhNrKcFLtJs8NYMV/RiX2MlIFEMk507ZQ52KpmG5Ehm
a3c/HXbxnbg0wbvMxKV9XM14ymNNmlLJNeW8Gjam0kjVzqik4qLtalhKCjYr9oIMXczvB169Ajim
GGiL04iEK4v7x//9bT9qhQYrcihhKQf/JCxEdpyIIN4By5kgTQJ/l9JEOq/oNuLRgXI4MO/Pu7sM
DxcY40WtaJ2xtGMoKeSx4GbU/Tyc1gg56MDlAR/Q74bVP+AnPjtAMkmyYhPYUVFDIOjjMgMlqceU
hmOukBGccVR7DrMtrLMYUFqmkXguVatXDpzgxTh+9E0MCinXxBEuT/uVI0AooMh00/dd37CkDcCp
yhnieDwwyqeV1Dm2UCApXix2ba0RH3SjbnQWtAag4fKuy+K7lCrfEfynn2kj4XI4J+guCTKRVLEo
jn1cRETLu7oOfcuV2zDcWgDCHThRw4H5fLqIyygWxTHCBoz0Oi0XBEUFXQ1yVz9U+bUKmfapIph4
VCIUoKBygZYH4GPefn8dPq0io+LhSDUudUBCpI9zKyL+T7h6lpv4Y77PzRRofa8kV0NdB9vvh1o9
E5dlVCkOwBbnuUbmcXUszIhmqbNewIFSRX3Ha2Tsr8wulaLJiRNNDs54ygp918ZtkIGX6+d8PBCv
fzqYeAgEJoi8lpzyp2SL3E78rV1vuIgCNA+NVdvodll5dODSHRpmdV6SqNeg59WGK9Ee4Xro9TJw
prTJfmpKltkQCeEnKLh8kkpo52Ys4rA13BENlneNTnxnZjjZ16MOnfv7rftkRhiKbLFiiCXoktfC
3UGnQ+GWQDAndu0HUEhT7akttPbKRwDAdCQbe/L9iF+cy8UzcDo5K0v+8+O5TBu9ppwIHVMbiIok
OkKMMEuy9q6oLP35+7G+2i9siQHkg3+I9j6OhTBynBVWZrhh3JV7FN2KM1WPUu/7Ub6akc1cOHsU
Q6kefxwFKHCeSTzDkQqgic1G0iU72wRk3tH4onfgoSTu5y3jnCsW+AlFN2y6fn8crtKF5Vt5pbtI
iG+UJu+2gxUIGrPr19oIqPf7yX1eQkZjPFWhuEhOd7Vd6Kd0Kr0VdXeYFcU/HaESZLtIHuVD/Vc+
W0kGQhvGxpbz/FnnS/UMqucclDot5mR9a/fa9GtIy+paJ2FxbNKw+F4rbev6+9l93joGxQ/oCNQQ
Aa6fkRn5gz6fIOnKvZY0bh/PzeAItUytjTFLsIp+PpyJPtOfDVwUPT5u3QjDaQ6IQd24Q1YUBnGz
cFGVC5Hp2eb7ob7aNxAMpPqXTD+R9MehlKiEYd9OOiyMftiWaj4AC69+bqkU+j7+Z5TV0Q/IZIfp
1HL0pUqevN6o4IZXklFuq0491Efjq83CuzAXgmfs/Mr6EntMKj1VdbfLBFjnuK3FdRAKC76XZRzq
ZPDlYEQ7gmcBaldrmew5gryudswsREUBOl8qb+RIl07pLXGouckXFxplJGqDSDaQ2F3r683+1MRI
HOrwxbrmKpw14DtWIu+7KJ28usizHztLlJjAIhFfgaXR19JCnd2jtV80ultELfywTA6ObJEV3o8P
IA8B7rFlg/PD2H88gI1il8UQJ7obRXp8kcepepx18c/aEy4RHHOhmAbShZKTvY5yxrBVC1tgnjJR
jAgY5+EOidfp55eJowBgRyXqXUSZPs5FrrtmpNysu3rZNP3JKGiUfVxHiXRgnC9sILJCLBYmEIjQ
H0TbX0+YWiuCoJ1j3c27bg9bRdkaPQSwfEFYNQihOZlSHdimL875omRETL9oujHFj1Oz47AyBohp
bjkOyUbKfYpiunQb5dIhoMpXI2FlucCkIQEkrUaCph6PETl4N6A9W7YdbYi2XtvpTejMjRU9/vz4
/T3aytSiqjXHw6hrriFZBcWuJLqe7KDZ/hejoA1IlAZsE4jMx9WTa7Owu8nUXCWN1e1IsfokreKf
9ar+c8iX84BmAYeCSG1ty2PItaiiaK6Aqw8PZND3FMQOdVf7wgwxCvUlQ15CpXWWT5MCmCk9oyi2
Oh3rStl5ZRvMd75WGGdh0/+sScm/Z8VDEiYjclOkCj6uXW4mtBaql1lJk7iIrSD0CmvMjn68Q5xu
rBwgIou4czVKBzswBIXMORiFetzDXHf83EoO3KLFz314GPO30wXCph63vLXWbaLjMY4naPOaaw9K
c9ZIknpcm1F4QBb7ixvEKGKReST9jJTaxxUL61r4VHA1l56V8a9Ajq1uV09RGv5KdfQCDgQrX52H
v0dbGT3s6dyg0KS5UhuIVxBD5aYzg8lJqgZglJo3/YFF/PyMxI7j28kw6Bz1dX81FeppUVRc2dJK
JC/OLPM0z7IAPuZQbOyksqE5ZWPRe3U8tOrm+3PyhekFmaQCMKTfHSC31domQyNZFWLSrqgH4W9n
IwiBMw4FzWONUDEQXgPjYzuSKK2f6ZH/cxFIO8pLJUMAsVsZEQ5U2Ma1qrmzCTN8RClhhswY/RC4
s7jKBTtLbY6c4BLVfDw9RdDXeo1KCSgJBYmZHGhCY8E5/34dv7oJf4+y/PpfLszK7DAxo1lDSK3o
9iRy/KPIQobg+1G+ugnEgHCqwDQsrU4/jlL6QS2BZQHKLeVNTluERuggdSv5beGKH+qD+NXZAKdL
GZqHMs+rleeKUAgyECNbbIhmuyZPc3xyP9hnwVDGXm3aF/0gBweqghSXlhzeB6uCsRfk2+GAUX/H
uHycZctzRJ2TRZuhqNrbUvGr4ajVovYU5LjWeGppVGitqI30SG+/9Eym7QdAk6m00OSaY7FNbCIH
GOxtdB3E6Beho6aMp10Dc9PtasMa3E4LspsEtTAN7ZICRYLWrBE5JVHalm5f6eENKi+FARmzLU6s
UkprN7ACGXqsaaLz0kmj+kutjOYxa+M5cpUAeRMwtYW6DcTsA7pvdf23zh8+S0odMaxEE4usIBsK
tzIoEdlJOtH22xAi+m3W98pxHS5YYgTFi72MTtqbLdnKcZ5pfrtLKj8+NaIpoIit+Xbgho0RX4Ck
XnjI1ZAe1dKQBJu2ks2XQqfW6XQdSAUH2fbitCnrqoIDX0liO9UCNZk4joPHypfxc0bQMKdGpoHZ
ZMpTuh9ov0OhFCXE0i2nuLhPwp70iBn73S0ll+SxQ7QvRZAGOJUTSIpy3RVlPMEtIZOBIowSoTNo
NTNiNWYxbZV5bF4DRSpixxia5Na2Um06zhHYuq+lOb8Ss60nThZJ+m2vFTC6m7SNTroSoQA3RgQR
mQPkpI/SYE5sB3m6bHbR0hl7B3UU6RIp3Bj5QPKIbhsWVrepzMYCiQKGswUzqdBSicsynM2NmVU7
0QY+WiepNszOMAZJ5ED/HY4ktUQOzAp1bdgEZhg9TooZPmpSJZlO3YyqcSwlFia/A+z71gD7PyX9
y6JNTV2cyUY11o4vz8GpFAxtttFiYT3HqBeoyA+RMXBbBfypmzaRSJxWT9sXUdLBnikn+j0EZnSh
psY4S/3WfKqAcYqToi/Dwel6UV0majeo9CVB3oDeJ21zHfgSwoyq7lexqzZTOW5mU9DQqyipOnuo
J2TWpm9K7diI5pAYk/Q7wFFZI3EXJAzmaomlHTddmb0k6phe2kNfvHZhat+jcRWP7gzK4CQo6+xJ
KfXmHtiY9CuqFP330hRVIMFUWLFrks2tNkL0CAREOjkmM+r1aYOkESJBqJdoo5uHPcI29jyYUNQ1
5dZqp95witxuL5s+KoVL7soytxVSihRlQjM90ThA76G00JTGQGpkxxz8gt1KtOCm5wV029MO80Gy
5A6ZnaabOtSbxgG6vG4hHBSKSt3QfcLItjr05nhbkENC0KsP54cUjztsp1lqdoR3Ev159UTkJOE6
5E8GXZ/vsrSv0POnseRG0kr9dRJ9EbtCGUVyZNp9tam1EeJ0TbJIJ2vtTwj6BLV9LYX23O1lCrb3
1GtnY5v3mnRWIW/3JOXx2B7zcspPZJQ8EBkxSS1GlpXq28Zvg+NkrtB7A/e2SAWlcpdsJaDs/fGg
8uLezs2cnjWiN95S0xqvzSqfTfSN+lp1apagQauorWWEJuf0Vqqs8E7qdf1CHRqVSwlbPwA5nrWm
26aR9TQrY3WexdxHUrZZYG8A6BXGNkPNa99r4yjcspEmexNpKoZKE6NA68n069pBWy2PPYVyHTwX
3umsndEbL2Srhho9hXm8wwmZYtc1U49eoYJIzVaRVGN2VNRB8u1oJfGlOoWWjOiEYdx2St/MXqlN
IQqibd2dN3OGolgP+TtxS1UEupug+pY4OpdecQdUBAMUeStF9qyqrU+EHAavUYsEgiPSsH3smqa5
nLUyuCryXHpSKXW9z2ZcYTXQ3KXGrWSpx8FJkG5I0V1xI93P36KIUMupizkNLyoZVpbTztN0E2cZ
4Oe2jIPf5RBl7yVHa/JGwqb+SJnCHLFMdAyYd9vfqW2HaqWBBJ4TN2N8q1eN+UyCq4q2WpcN50Bd
lXd/zPILBOeMcWNNU/E8VFxqp0sa7cXOEBo86qjrIKQ3JOlTSPdCGSS3LXbBSKXJi7SqyPZtFHW/
NV+PE4TUpPEFtPwob23W+8yI0c1h6TJOrQnnaWtmPHI2/ogmpqMEEmpDlmQPyU7Nov4qjH3pClCg
9DzJ83C+VH2eBpog4SNQXrnLeyvrwPFFHUAX6P/adozoZ+aExghIRp8roG5pEup7Lc+63yQb2lsa
O3DYFlWaGxkd2t9hqOEREJqtuaCpUj0HZj9hGmMfT2IomYprztMIs9yEudvLHYqJVGn8O4RG7Fw+
mfMIP7xr2yS70uTWz1DVaDRkw8a0jN0ktpPLWm/a117L/eORjiS/kTLyES/L2TjOG4cX1RG1vcWx
mS92qKGeWjcKGly9Fj+WqVnWWw1PlLsiINiUxtp8stMk7bdBUta9o3V6ScSrSf2TkkTa7NIYxtxw
r9BOA26bniYiDgInFAOtbaZiqFkdxHLo3pclya9ktrA3diuhQOYDUEccrcLyuWqod3cpSvGDW/p8
qUNb7CREPnYc2dJ6Dqo9ej2VgZ5Jmc/etPBctrMZoPZmiRk5kpl+6Cxo1KvhVjfLbHCx78adb83G
dGRKXXeDLrJtbQIpLNDXgoY3Q3FFn4rueX6gIf7V9E+aVTGL2gqLYlcBsm1cvR/tAqOrW/dN41sc
gyC0a2SI0M10dChasTNFfda6OvGIDDLK7n6NySxeG2CJtScFPMZYloYOMTxSrN/pkKv3VTWKE72f
4ieKsfWFhHT873Eoyt9SqAS1S+UPlTC4nr4C8dSOz6pc8ju3jMtEctBRCc99PSIEUtUumrZ+glrw
Vo3MGDU3NI9vkyIcZa+vpRLlKWVI0E/SCwmNx1R9KVvUW70mqclAyNVoYXRS/V6G1NY7TZv6085M
0Ix0jSbw4e+kyUjqxSeutBDv58oz26Fvo9+qnejCsccqkbZJXxTFo01+MvK4CyAXYwC2JWLEJtW8
Y6PwJfWSRvWUuZF3reOTLFSmeFEW44Dok+WbtJwuiztgqnPiJSSB6k3TogEHyB0w3KmgG71/NPaz
2Xk0fSosB/QOaimzkmv3cW/IHW2f5yLw6hml1MvB0kbdhfCWDpVDgc9Odj04B90bB1gfRGiYUkHd
pUmNPfXzhomnsRyfdE0QodaT10OMuH1EEw1kgBGrkjb60ObiYayy4FYkYz24gBTqJPCKsjaDY5BE
0nxnSXVlXrTA9ObjMq/mdC/ydEboKuqIMFwaS6rpiYSusbTpuqINd2MvT8lVqIX9PoilqfUCTZbk
PXKjgbo3MiNpX/WQQLN3lFpKUjfjcZBuuiLrJnJ/LXqMA2LpUF6Aotn+huZMcuCFfdlHez2Bwf0Y
QPD0xyPgTBUqpLrmT/YevHnWnNYKGsQuJkXvblJinO5k7P+Huu/YjlzHtvwi1qI3U9CHV0gKmQmX
UpmidyABmq/vHarud5UshbhezXpSg1x1hSAJHByzTTKp0KXBXSmSVC9k6uJvK5k31fFgPc5lAXbF
oHHTCuA7oGCMhLQnsgcg4bL7uolp+WgOco6vCuX9PH4ymDmKBMKfpvicVWOXiTgrrEhxgWooG/D/
1MywU1vekgqylCLKAkDkSd6UEOBVcJdKti5DR4UgUStF9BMwuPVSA1emD4m/IX+QWny4HZvLRN8Y
aUe5n9V9BDm9NjX4owTR6/kENR1dasIYwlxgoAyg8KYGiSsj4X/MKIJGaJY2Q+W1ilCK4PtBPvdi
yF1aHAHvxbDl6p6qzY7eaJG4QcNYsTzO4i597RtAJEvkRShdJNtQ4eZhQ6qWXuoBAkZuzICCfTBj
RWCIHpgAO20RqeN9yq0GoodjzAVEhLiunzsGHShkComUe0o0U2R7unYtyiAJiNfQjDEWxudLw6Zh
0FwilhFBTU1ChtEdGrHiOD+irBWtx+uSz9s+Qp/9Az0ItAChU6TIbxAGpua+1suenxuz0BS/p2lx
zRy7ll8wODSuKcBQFtPTJPUcgtmGwSJ6LOcKwBgomGY1BFWLhKLss9K6/y3mZo50rQcaFF17LTnU
GagqNiRpihCCQnwO5UzQ4F/EJThJO4nQVoWXJtDs3VldkqLxNWQGP0niWFPkTip7MTjYtEeFAi9C
FEpF9hs8Xq1yTY3zpzGTEaZNY1BbRzUpZMniYrbOgGJJlatMKWTC0a5QExf6V0PlszaR5JiovYGq
wlI1KnrzSEfoSF3hn4mLXmLbIK1rZ258RLUhRYexg264x6dZeYQ8UjrYFTL7yWN9nsZnKA4ZitND
U1zYAvoBlq9YKrCWtwQ1G8HDybj80OMjVh7k7UuoV0dZBclRq1D1wGjjQYGFUN8btT+3I9j5Uwcl
Sagld325zzPo8+9R2iKd0NKhGgN9NBjd4yqPiuOYl5b2gA9Syk80lnmMOXuUm++NaMqpZ4EmkYYx
y1lBUmVQBK8faPMRaWP3LBnzDG1wgTIjhCotjD3FWNaygMdDfIbnX1eSWAVCzm5FZSi2sdDmtZ02
MQQeGMAXG+AeFag+lgyVFIZNgnSC0tsE2T55RNnaQN8WEacaIt1hOhKkq3gis7yeSs2x6Guc2DFj
edPa9TjxX+OUV9YpB70l+pUiXCebDFWlue2gfZZDlAwNjW2aiVO1S5RO1g4cv3g+CKo8DPuy7mDl
jQyJsgrmBola2GoCelLQiCP2fTc0qn5KSs3IKNYcFQN53RyXF40lQvM6Z+34Jx0HTauCKsI6Z0i6
TZENpodUutB1FTeGSWcELOQ/5vTIEqWG+l4sKnkcpL0F3VRYZJUXdLtrwx2ZGJ3UpkKdnrIqclmT
gZ2MN5V9xDhKlgt5QFPxkmpsoDacQLbTwaOb2wL91x6G5yJK9wJA8k2ELrAFLWSN7XSNajgCkDuv
3FZL4oQA1S1/9INUF3CyYbgROrzIdw2ykijCOmM8ZQZIHDg1BdTVaz2HdHve1XHi4e+B4CELsfaM
8rae/ZmNxSPsL5LZLaHDXdpm23YRUbVe3U1ZXCtuzWsZTqTgC0sExUfB/E7AoQG+3JATl/Lc+Jhp
5vNJrhuf6Q3f1UwyC9JYCXvFpVwOZJYGqEpN6KIIZMyzfGtUKcTPGC7cwU3hsOFKLRd/KV1ayUGd
Xc83FSGjivIM9tAe8H+Tk0aD8QD4BToI4F1H5z4p0KtLtEGmdtZO/F0fJP33aMRVASXMcT43fTmh
vyZK7d6gioGdOsvaU08zpqFUBu+kHUtptnvIor+1EUaYHnzCRtNHPVk1ByqIjR6TKzYBgtZFOv02
jA7ErqvQqA6ldl3L37S51HayFcEUwBqZJbqamPF7dEdayVUzid4XpjKrTinP6WgPGIFcZkEpwC4b
wGJzBnA3XqBkCREzfVDhtDaledcSSWnEj3asIF05Spjn29Mg9nOQCRJGkgLNmj/4cIVBpkmouQ1F
ivjV1AoBTQGVDhAMt9TsWUohfm0bco9LM7aa6rWG2YTiNRx2vkTWufAyVDM0PCFmnUtS0GtAZbiT
EiP7gDPFzOyuqySJ8JFLeMVjp2K6W9XNL0PJ6tKJhChxLTbC7EtOgXDgNXuWhoQZNhBNAn6wIiAp
T1AuPEK+YciJ2aER6nSVip1rjXr6IKY0SkjfA0dhyxP/SCo0d6CRns+Nb2Wx+psq8KXAYKIcjko0
xlC3QFaMzqXZQ2kVjUi2nVRN+i1oGRuhv2uwB2kA52DMJwV5BTrvRlAw0ZptjZWNBMeOIakca4hh
cdbnBlTsapo+wwfMgNp6hYTfETJxrnAHwz3Vhf4hf4nMXII7FbGQZ6hQOs9NDvpwIRvbWaFKA73k
OIPOiyKhb4bA0qP4hdftyyhLtLbVCENJGxP3GLWZ0kOBMC9LfXboICDKSqMpUswBYlNGgB00NDLp
NFAb3PtUh3jjFEFYrwVeikeqVZI8yQSUQYC4n5AENTDiMCP09JEUdhDsHbEyFH9jyM+YuK+JmkKS
z+l7Kc7DXIVvDYEFSKa7tInSD6FksmZrZqY9jzksPJyoZLAgUHOI8DmsltAcbltOkwOHs3TuRghp
wz41iwLRB0q9ED+njYx8K2+aHXJECGUmUFGUbGj7zk+qAlsmz5go43aKoIcCs2ctc6CoDLcOdJaM
PzGUChMbuNJSDiwNaL6tSiFx7qZx3b1B3hjasAZvpNTu1T5BNtErXU9yQEIGMLEh8G4n6LKgG6Op
xX0jFlN5EITEzF05sdJXbMZisk1ctZKjoyDyoeSbsZC3kMp0TTT5KwQO5A6Qn5Vi2THqpox9GCc0
swsB2Ih6DEZMKHVEo4LvST82HcmUFn4IaKlzhKLKQruCjbROkLnW0sGipSySNu6pSiB4VozQ5JPU
yhUEmvaOYfXwzqih3k8DIapUK2S1AOuDtIevSQkda/AfzDg+DxjQ3FtluUELqm0c/HkVEjJp1EFN
xqKFRFToAsuOyKWSuo1s8cmRoQcfOXKr8sgx81kXXa5N6UfJW7g0jOOsJGEBJYlYd1Cl8PGeQn6b
2fwKd3SGTjEOAHyhMtEBp/sD4csCNT7SxG1zdQTylRmUF8jgI2N0ekXm554ZyiOOB+1tSLNqu5zW
EtwhhIIdoH6DHoZQ5hzgD0F0aygdx440pDg+6Hg9ZhBnl7EXTPElAjE/dS2IekI3RAHoHzrBECz1
U2nEfz1m1XWmOmfogku1oY2EJincy8wiQlsXnRLhnmZlGuNyr8V3KUqvkpXoyiThPPTF6MMZE5K0
Mq+a41ihA7AHIEpkqBTYBCUumVvbbIZO0LYckIjbKHzFKmh6rYztqaoRq2KzMx8hHCrg+oM7c+rM
Vy/V+IyhRlKeKKqMQ2og63cMVUCXCJrA7w0sYmDn07dX7f92foCVM4QnWdUpEvpqabGDhjjgFdKo
XqWetOQZ3Tzo2eSMVgEk2bUUFxpeMvpJU3ccGZsVKHdOSIrEMcm3tC9aiLCaOtJdjJo3iJzzc6tB
uoIA1Qb8BoSDB+6jnSoEPTxGElKPFkXTShho8m/2yf9Kh/H/O4VFBVO32wqLD2/p8Fb9Ja94/Q/+
La8ITPq/cMhF7YqaBVf1ivP8t7oihmr/soBQu9L4QIH4xFb9X3FFWf/XdWJ/xUFB9xCYfYyju/rT
nFEW/wWchQVGwVV0CNgY9X+jrbjw1BLkK10RILklVZfHkikgGZF2zU46jjvzVAZolchE38KkYAWI
8veI8p81FkN6NabX3RdLO/2OHZILGTxhBUjzCTr6Zwr5z5++LvllkmtYeSoIM/60sjPO0Y4/1Tto
6f+KP9akRzDn/mvQ+c8SVwjClyWGQTPg8d2JO5rw/NQbE/TGYzSIMkZh22BofQ0bKDpuikEIJrnr
QjahWTR04ugVMktkkrWqX7LRIMKArkIOvCjYip3hQJYa/l0dkHQI1FowtVS3NQj+OCYHh7PPTBPi
uzKEquUMqIYBxiKxlYm+BUFcB5A5KNw0MFRgtIMXBIhovgTm/pMpFZon92b8Lol9/TFYuW4bjaYG
VctKmPXgLuRiiVtigmrylFUtriD4bPjQWt1XSJgQ3c4oCYLe4o0LPxDdhtlBEgCNYpKcC22IEb7l
ovFdnMRCfO9NrVbApmTZvZy2mmcyy7yPqaL6McoIMqC7+UesWedGmVr6JaaZNhB/9XOLamXbUdr4
ct3DZwdF/SHqCsEBI6b2u1x+y8dBQIvZTB0OPeY9T/TqAertqivAx2ZbWLTZoe2HRAitUzueUAJF
WQ9OfVma70bOali/FHBb4e1gD4mAKQ4uYD9VtHYrJ9GA0eQAYRAlQrDNYkzlFGijF5GkhLicX0op
5Xu4zZhuJWEa+SUmnP69Kb+ahS5EF/7ZSAtsQyYwuJKNLdqJ0k5Q9xARpnOQYOA7gn4qGFtdvxvS
0LRQV69xSP5Grfyz5GI4b0XQN66FAhxuANlBx+Sy3U95hm4+SAG63Mp+xEbuounbrUBVbq24gCEw
MCwYrkdphwcMoIE+EMWXnXyN9C//DTv454kW0A1jMmJQf/H3KbOhbK/vM+aOpxKPI7CNxZ3snFRb
FRqbUQUxL4K8AWOgdFMJZObnnz/kJxjlu6CzQI1CSKvVMPKfd7iRXeD1HgZoMs6dhesz26tq6lal
dUBDSiRihnayYbyAip6hAJjrDZ1VewY4XTPIID0lErSWaWwXQpbYs1G/DEKzRURZQaJckSbf/dAl
/6pHpa5W3bwrWmgP8bsBakTQLyuhed1ttd9sjQ/5SV/7ZiH4BP8VI3X0GvVEjuddxn1KH6CtjZRL
nhl5NgbS6R78KEhuunWyNTYD+naCLUPM8dEQTj0LaHnf5Kefv82N7SctrpoOSucCYPjTTvWhos4G
p1J2evMLjnGuNYQ/r/HJzPjuaReXDnjIoF4X+bSDK7uTb4/cE3aTnTnaId/zUPNgF2CXIXNqe3BF
F91AInqjfYD6hm/dtd59Sapwcu+honLYFK5M2Hbtpv1kPHz30xaXFbL9imUdfppk+qLoWhaR9H0J
B6Ohc+oPmKbCFKYaNhlB304i7a+f38itLGJJwBinuuKzlsEgL8WQDUAQ0o2WW5cK0bpD/ViR6eqK
ka1ADW9F0iU/umNC2WNqgAPoxwHqJogVw+EKcUbZxN7au7wVaj5J8F8ufh7DOdK0sIruRz4E10K6
6+zaboLo3nqsAr4xvcaO3GSP2Ue4xjRZKAf9T4D7fOYvq1rAYEA3s593AJaRWXtLs2OmuNT0BuQE
yWGAxQma+4mFjhElTMwdphGTw5hgZXd/sqq+20KL6KYb8CyPeD3vMKeAwk9xAcDtAHkDz9SgcgdK
TWaEKH1o/drFFjRSYciZq16hGX6LcYeTxYWb4rtoQyhm/VtBUaX3muGW+TavXkD3c0xr8mASsWum
1xmlJVJfB3InXkK5p/DebbvQZKGQ7TpY7VUPMvz12mLbAq3H6o3QXDrxDMYUqZS7VHvKgC4B/HdA
50M079Bmhovn4OYpputyfJZQ50BETYBgypS+w3gZDphhBIMw0y9yeSsV9Smr483UZ9tEgAUC9GOU
1u8BrTBhrQWfiVjtQ5heO/Dq9CQ0vLt9X+nBCFeRcTgj3RnG/aBjLhqJGDKm+FAYUmn6vT5KT73F
XkeOm7wbZhfOQwdMa94Tie3bZl7BpN4Ku0uamgVhlp7NCLtQ3N9qaIvvi60U5FsYu1YnNODc+c18
F3fjo/7U74d7edcFKwf+b4zj/+xScXENpwx1Z5lg5Vg4yeh2wmwT7SwawrlLv9RybHexO5eb65ua
2r2ovI7y3c9LazdC/Gee/uWASEYPK6CSzjvgRvYzsI6zqLpWgUuNJYNPTX6aMy20YEah8ksFCTMM
RwmGn2hQ+Sp7wNzpGfaq87itaPea5KB/prM7Gg/aFSuYRR46u16GFt0swqCG+TA2BhIHAABsSHRG
RpX7TYv+HsV0ceAuEOEeKCR7xNxN1uYEM2/g7FPXyA8AmkkRDFOBrMhf6LgT9SM8bRsFhp9A5dXB
pLaunrAdk5GwyvASWtNEUL4vWf5DREvnILcmZSzvtBZebmR4noSQlt7ksw80cKEyhv3rjhpp701u
Wy9v+InmkT7KpIB/kkz4JSPzoSmISGGDTsYdnI2Bnojzh58/4Scl5T9DzH+oaJQzS6CnKUi7kfmJ
N03MLoGF8zIDAhTbzEOTEx19/X42H3NfVwlkHhHiG3tAp8+WgyGslV3b3dX6EQNO/VCthb6bt+ci
XxJNYYR+CmIv62rQIrkPHx2MRh34QcKmey+VL/3VSYjDKWljUjghahiDSFfk4oow261jtcijoqGE
w1SB2Njpml1eNWB3irSGmf9UxPrP1w7n7L+ztBx5S9NZrbxLaSu+jlkyBxQ+cSBrwPIjQ3vaMzh4
ZLUkpjaMw+WNAUXjTSHlFp52gPGXChK/CttY25zz1JPgDhV0EYO2qmphp8QDTJgaNLs6XufebOnM
HXqpO8uKifmHyose1sIDAJM/76K/KQD/hKBFFjZjZGP2Md4VEr2JByaSjQTGkPn4/vPfv3UTi4tc
ajQLwCQpAs20GQ6WV9uQBLYFmyKuSu6H8Dv1kk1lryx2DZzffRv5728zpY2kDl0x7ZLYZ1L0CuM/
VyzvULNGaOEP58rSCO8dbhGVbuvsSNcw8bde4+K6TxNMkIoJGWNb+RVAmsDY1cKRjms1yCfl97sn
WxyqK261AJB/2pVu+yq65st7Fw5OKBH94pWb63nHUA/xyAwqchIJtWXnXbJ733DYr/wXsp3fP7/i
z5bWf/4QqCT9/Yp13vQwkDamXS7t1eF9qj2pDlq4eL6Wl+6Ow6vMByZKht8Oob6wKbmXPmR7QfQp
+jciWOBE+ihfeBx0aDZv2IpU5KcG33c/a3EqeUxjQNeyaZdJmAtlr7l56TOvnLk/f+Q5hf8dgFvt
u3JoB19rNjNz0sSXMRCPwPSIwm50tG4zJ/Cr2qdAIGtrSfb1+3z3uxbnC46mSsYyfLfZQzwQ3pjH
XehKPQFpt5Jq3nz0xQmTLX2eS4zcd8muc/vdcO72rY+ErdpmThVYe/25PWVB5TY2I7KPybqjkNiT
VmrFT0rSd0+46FWg8SpWGCDhgBdPcA/DyASTFYzQQAcFbFj250rAXe4oiU4M00ma9yLIossMsXIM
xEIzAv7iTk1fYCEAfgXpfkH4AM/CVnIs5fuQ8Om587XxqAHcWY6mNu2iCDNgYd8fe60/zNMWWBjO
H6GVgTG6AsxOwr0eGC4fVHttgkSxL6YHBZgEqIXk3lhdqjrQlE2nOyCjENgehwXfQ3lsgAdUCpR3
BSdxFdO+fCWW3Tjx0PX5+6BVRmUJ0BqZdtQbHdOFSx6BEzOBND6ZHcQwpyNwFSeR05PSjkOMYUPd
8fMQ8rJ2s0FNRXq7WOm63fzIi8AKFJA2QRYO6WKabKkOATLzpZxDwbhLxQBDcNBLDrS2MD3P3KYE
3osit0hJ1iMbSmb44PRenL3ODLfLVAVadXVqb4imoxLjzgzpa8GwRS7QlVtNuh6v7zblIh7nAoya
B3o9dsg9bJRKEtoLsTP/ag8ZhqkA2zloxVYH0XiMM9JamAWt6IJ9ii59t/QiUpdN0YpsRlqGaTwL
ZNi82fNGLp0aTn+JY4Y1GqjEsqNL95Qf1ADgDItAig/wOPEYAwwVlLMHlMA27t3xfnL1+/Ku/IgO
unBqsielk1xzZYfdSNS0pcZPqcAiMzLxS01fcWYnDgwvRQtA2eA3H3On2iSu5qxcG9dd+81bWWrd
qehoZxVgSLv00IcgtTrFQ7MzNyVSAcEuH+Ai66vE2MSnPIwfGlvYWo6xsvb1Zvpu6UUI5kID/xOO
pfWNtkMHxRndLJj3xkq2eaNtAzru3wc1baOE8xZ/35JI/zDeGwF/Ev7oaBrtcwHdqZ/f4M2vtYiz
6ZUvnCpYBt0hHSZChjPQS0eEPXD1syuHGDz2W+SiSPV1d2XNG8FzSUuDF+EI0TKsmXBftBx1vJNx
eu+ByYWsKPqRx3Q3tmApuLCos/NfK6t+X5uCHP/3Cy1h6C0oaiTths0ETwBQzDpYdMTx88BcRcI/
wCyXn1KtCmt9WzCTtHD8C5sSzAmvXkkorqPGb3fN4hgnSl4Jo45HrwHpa/2q3dQR+NIeRkcN2NKk
RrXrTsKHfILHYg5Uk5PCbIiYmq9KLt1nHMImH6J8GiBsq7qpdWfCSb7cNI2nwJxLIgPMfpIg7mGK
Q+aXlTd3I9tYkiV7ISoG+XrKlGP02DjsTQqml1pGoFuTfb5xmJZiffIgMow/sYJ5Jzlw3lKPESlW
Q9KNbiGQAX9/eoMKY0yvZzUL1QI1c70t/NHjoeJ0+1QlaN4Bu2QjToTTSXILeAyvbLpPCdZvosRS
0zaixgAwPFaGP3B8SC+K154bp9tU/hQ0Dg1nr3wrTtJWJ/1F2Oun2k8fR5tfYBNBkgN2vzN48R7t
u7C+X43QN86fsTjzfWVNFhSDEVruhRr0TsIOuo0mLQL0s+jUIcLlcS1TujEFhtD+3+8ekom1WF/j
WIdanDq6bZ2bi1I6kpvt05VYfKtpsRSyhLWsoJcjFoFmvFtuQHhwa7/wGq9yTB8obQe+tecp7LeA
W+/g1r3vfXGrnSb/tXCbx//ymCyyGTmmOgfcC8fEgzCi+8fwuWv5Qrh2291KP4xFBBtkkRXdtTXT
e+Au4Lk6X3fMB+DmCXxhbXhNO4L3O1kL0zcCprGIVUDGi7l1/XJJ9KsxQabboxWR2uAN9zZyVvje
FJteuE/8AkcoJclemH1r5YveKPC1pTFUIsBlAFwt3EsXUL7Oczh8jDsj0O/F9/pB8DtvvoCe8Ofn
T3ej+wLJmb83aRx1k0lVrCbbpq9vHs6zDTdfclbxP7Mjecfc1o+xDcCRUzqde4Frtm2uvOcbV4K+
CE4ZLJFmi2Jt8PXc0kYkcNdud+X7BgIEQP5+rh7CQKZ+3ZK9R9Fz9WfPRAkPCJtLQwCdz4XT2VAB
dgFuCBRPIkBO4MicwNh9k53aA/3qqO3HLUZkKL8cceXjfrphfRMVde3vn6VCBK/P/n1cRRf8xh27
wF92IxEMHsI0KEnmqj7g67nbXYBJJeNHvYuOzCt3o9v7ASrpEGg+X/bgl+sOQRIChLhW915P63e/
bRGvINtKc/V6yKgXByCRuMyfg8bNfeg3uZFj7ekhPanP1C72ia/7pp16P2/CT6Gy71ZelGZNkSZm
Bjz/TrQOsBRmmQ1eFRjKAEOMAhRzUQLtG9g4M0/G7X+0KOy9T4NOWrQbLvJwD0oqBuogZlQX1njy
3SjZ6EQAaW203iAIAIx7KYi92QtI/zDPgye4op1mTKisYOyCcSCtTuLrXPwPi2TbyIFruWiKU7JT
3AMUcozPdeuacFyeyc9P/DmC/u6JFxFTKYGB4BreNbM1D8waX/IwIHLZY+w+odvkj77qiZ60gSjO
ykm/Vf8uVaWuaAojF7GkhkFvTRL/IuE7M5c7sg1wtJ14gAuQPxKmwZ3TuCZp/NbtncfRbXzJ7sKE
3K88/I3wqi/Ca9OCqAnctARs17yDzq0PCaVja0sOwPph58T2EBp37anZZyvyXbdi6tI8MRdGoYyu
KzbxDIOCYyZsZnJSIj/pAMFx4u5Nws4rbW7nrqkCpbNy3j9nv998589x0ZexkKg0ER+v3xmoI7c8
5JvaDrU7V3YK937t4N5qyWiLOJqASQdCFxaRfQEDJKgVEO0d9OU+cWd8YQkH6SQceDhmxAIuWyNz
wM/cBv8hhc/9RQrz4kWpHcwjxVOEmYIHuawhPpjDiSEv79f2/I3PvpQpNHhcAAFrSrv5XXgGiBQH
Gmz035isvIFvrh6b0klmMoXK/RCqv9qn/263aYuQCx3gpqfXb0+d8jx9gD6OoJZcQ71kA6OGay1D
Iw8sybXNdv3D333zRRzNwNWjEM7Fc+LW/hMp96y9yzEHLMidBo6p06BtTnoKHy/Helh5yFtrLiKo
zIsuA4MI2faddcR8rey85DeHMgBhMppFRHmliIi5cZ70fZquNGNvLboIYoMAdtrYaUBVja+SdrHS
FqO6NaX2W20AbZHz9VBLNyjHa9QkUupE3sfnxsv36r34TBEsLj+/uVubchGLxnGgtV7oOKBTAY2C
UchJm4jPTS92NjDrft1EuEnGbGW5W/nWUiosMmCDIGZYr70YjKQHdgCBfZ8doQcNZNADDbrdvIFC
Hkk/IJwUNBvowfjM6R8T5O0/P/KtaHj1Rv/awlXSbJ4Fhs0yfGhOtEdhqDxnpwxwax9aJM2HsmnO
9JDc6ef/csFFgLJGrdDB9EVKe7DereiBDQQLgTIwWET7Iz/J9ylzEgiD/IbAiiOtVO83EHFQxvr7
OZPKKOYU9iG7I7+vz/31HXePxRFOcuH8YW3i+8rn2Fjb2s1noqMybY/NYx38/NA3Dod6/fcvkb+P
JJVFBcyxwNGzB35O2gvrtJVYequuX1rJwfik7cca20j35U0fpm5tA910bY2ieZ28vb2JwezO7jVH
XNPiV280Q5a6qEUF1D8f8UR4l7sk26nAiUakRG0fb+VT+dqCGhLi8j6KT9GTselNu2ouaaidhyHg
FQHiBrxvTO5B+9mPH8ql6EizMX81mjM86T2+Q3JXrmzxWy9/EZnqbI5HaNOiO7rV3PwhXblLbjRr
PqF3X74puFMWpDPwZ3XtOWq8wngd+3P8Il6pKbY0+T/vnFsjwc8P8GWZ2IAo8vAZ+d7Ts3yQQsWT
NZKF4GBFbvWgyER/0PbmEVoyj7pTEFwpaOMcACxFkbCvPQFzwmyl/X6r9F76+s6WkFzFSXCzuIDO
Yn8ltmjD6NGPiO78UezumLip166cmhvgIW1pvSBMKawAGixnkNRNUXjMXuLpAOfrzqkhis1dJDGO
vuEOXsU+XsnTbqVQn13LL6+8mDpVMCZ8Wba5FhoykcUgTe38kHCSbq0z3zJf2sov8oOwT0+Co97R
926bvDZ3KMjQAdA9TfPE535T7ulxdKOtuiaAfI2R32QTnwXul1+mdlzv4Q6Ea7B/LkzUyID9yIDb
ZXAmFkHV+nnPfdbc3y2zCFfMolqciZK0K3RA5BLwlGZTgBxj6ubGe6RDBCoz9+IYakCu90LrZkAy
mz16I/UL5fe9LEAUqCTmNYtkAfRcQtRzdp//MsqGJLwAnL+3pf4AslifPTaY4qRmdycAzARBKXtO
fqmiV2oxFBxyAtF95rST5knaEGQmaN0vPHeHygwjUX4rMEwsOEgAQRZfLIPoAPECejhOrzR7oNIm
0sVLNUg+tPTIzMBGtORNLkV+Vjzl7TFPYlsRUd/r0CBROdrM2prS/ScC87tXuMj7Gj0RJTZ0KGve
VZU0jSP8AgGS3vcbmfnluxjZ8+DWK6Ho5rlcZHwlK6ALJsxIa4VfI3UKYXQB1wDvnJKic8fqpI9B
ty9AkEfPug2ZUBAAqgrgBSC3urJpbmzNRZQVoSINERP8BAZC75jjTvAgQh30bbWywK0yWVnkgNB+
KYtuwiulHncmNw8yZIB9wH9BfCR8z87XqrTw5a3wAKzfzw91ay6kLDJCtRwSWsUMWa0/ud1h3Erb
7D7ewOt6o3u9D67ItK3WQv31Qb7ZM0uiU5EUw9wYYF8M8vSgTVGoxOPDNKfeMGlQ77w2ILJDm6i+
BBEkaG24YwTrXuX3BFk2pVeCZoAkCwq3nr6qAIemOtrloK/8/CrkG9foUry5rNRWZZOCBh2Si73y
YgTKPT9mwME5Svmq1zsDADk7SnY1oPWay+4ByZW8ElZDjxHg5kCkDaRc2fDXU/TdmzLw71/iYFv1
Wc7g67ozpzdqPjDISv38lDcu9c9M/csfTuGwmY2Q8tm1kx1JGwr0nlRduBZ21qOW1i6oqD8vdKPU
+HzLXxYqMzTY+hFP0AEjDWldAoUKNzO2/VT4RbLvxo+f17kViD6BLV8WmnsBaos1NhWmHMf6DQpR
j/Gd4RZv5vN84a/5yhdZuID/P6zbf8iiAoHdtaWGN6f63YHuihAsdgcK7LaFa1oHngIlBSc6EbfN
YxGgu/C0dl/fOqRLlzCOUWIpJVianhQVdF9y7abGr8a5CsaN/K68mT2J1HX8+61vtwhEEk3HTLs+
6mALR5SI7uyMAfxf0bKavMZPnRfDju3RXZvr3FpvEYQsCFgNkCPFRAXNOos89KTdrbGVbg2mPqPt
l/2hmgLTChF/vAdKYTrEoF1kwehCGmYlnbqeyW/O6pLvktRcApULG7AoXpXht3bXhhCnS/hK3+FW
kvh5J355gFSt+yG+hmju1ZsxgC7Ppt1kTuahy7Xl296tneFoBiA3bVRMsbfZmhXe5yXw3ZMtSkqN
d0OfwU1rh6/yXHhcJJoMITA//z+cfcdypMAW5a9MzJ4ITOImYjbYgqKcVCqZDaHuVuNNQmK/fk5p
ZqHmCTHx9t2FSDJvXnMM3Lnk3VzvOAEagUa+4zhDRqMnt9vaiF6jwYg6e9pLNmiRlGEEOuUWD10j
KzlJ541jf/8bvvvbFimcOqS0DgesOgXY21FM5Et/kszgHkD72usX0eoPvVtYDdv4ymspyJLwQpu6
0SCtiILwNgfZGxSBEkyU1cPsho/AaeseZmPKkbnJa7GVEKzUoJ8h78uXn5CoQ8QDj6R2eIFNMb52
AoANCA//ZVBbMl0oZE2zEPZhCGfo2A0X5hW+9AxMiJUFYNbu6h2cJUzZz99LFNe8q163+rir53IR
ZFTQ7gd6z6dkCeoB18qFokYpG/V+TP14//+o7r/H/xV9VOf/uyH+R9kV5yopWfu//+fKRfr59C9L
yGdTyOkUXZFshAxLDWnZYaN4W+sQLGXI05kTWZqgioJUTwqhNTODIJrZnELptZjcBspildX1dgip
EoYO6GNEHnThghRffeqHq7gL92V+7E6gJ3ZQwb4IzJ2JHf1tP+IEyRBEBBzg7f0UvY4dZBP4Zmsg
sbKrlhB0EoXRNN2jLbXRIjIiN3VED4BPd8s0Z+3TLu3ji1Sqa6qX927Q77CwiFQbBWT4ygrqohA7
6oDCuG1zelfi7xIjDinQPNOqAd8BBFC7f1FPqIEemFc6mTdf4lv4yI5AE9bv1ca5XLmu+EXomeQ+
g/pzem8SUF8oDdmWgTb52GwgrqTJS2IP4fpZmHCrgKuPLfUcYz5bH3gLQc34sxE919ZsUU+lYUJK
wiGyQwukxlFP7bYvjFxxSxScNVpseiA+ahS1t4/b2SHnZsowX9w1G42Wtecvi6k+Izw8rzDEkY3h
b/7Y+9Am7bdmEit3A78ILULETzEEr/lgPo2n8B0ywZWZn5Wn4SHyh8EQXKiJgvyazqby6+cFXUmr
+UUGEyrRyMOMgA/6ztTRUkEq6FceS8zqvAVS/748gX/9vyVBClUBaJphyVDv/sr3MdkoAb9fLKLf
d/mXCKlBxbIIG/wuxK4M1rdGzx1jasBS/eelWWnAE/2+B748oOb1Wq8hjASrS/RPy6t2idD2CPRL
b4aB4HNuaRcn7hpuQR2/D/mwaP/3eW0XicmU6XyQyxUkoy9Uotag2Ew5JjE0B6wZc3ABZMljdY3l
a9ldfn7P77c0fET+fawgzn0i39cRsKAnHJgD3SycV6ZDBDoj/ywhB8OhYgyxhNFxuqXn6iZhridN
5vyenbbq35UEhywh43mjw2q+zIED8ogNYvgeaqde5ouQFafou0KtPN7TE+5PLTLQafp51b6PpURf
BAKoeMwdz2PVmIeBRfUkuPmug+j7xs+vfZRFJIDXSjryA/IbVUdvipdNEDbIr07d+PnPTOw/s9D/
sMhqub4dlWy6TyKnBpa1sO40Zwhi7HVjnh9Ch8IIXrA6ttHpX5mwkyXoupJnSjNImAQqdxB+yQfo
3UN7OPLiS1hglI32YQBM38bTViLOEnU9Qe8WSmS4h+7lH7BYG4nTyjdZOqho0KJqBC5EdFYgpDzd
uBpuBzdZNnV9A1T92TH75rMsQdXQQW2gTqfievFrAD2g3u4nPruWZ3UP8IkvXyCUfWoBwqqM2uRB
d1CcxIqBzAK0+wZlShs6Wd4W8Ouzt/LdX7OIDBjPaIOe3tvtAGCVDu+LboaOXnit912AWYY52bHD
/Pio7IZdt+Ms5H8WAeRIfv35kK2E+KXxZALVRQa7ePQPJghaQr0OI7rJ5nAmfv79lUO8dGSvh7SF
X0aFFowhBdwRAioGdw4ffv7xFaUBsoSRd1XPcIHg1+f8LQlith9DV33r6S0UrRjtcWBcoJK1NY9a
abb8h6HfxClco3MjSiIQPWZbu6RpbTSCBwVFDO8SpJeZZvEg0Zj5Ld4aca4FEm2RQHBM4bP2Pm6k
w693qXEG0enh+OCltSWC8LnrmufwDeX9z2u6gk8nS6i3IsIprC7xuFTzZt2Txb9Q601Km2SQejP5
agZHCZkZjC0zChEX4ovzjs+8Gmpkg9Hk/t3so4C4YZAATSxnEvrufgUBQAmORKlqZqJFQWLsKHY2
F4CflbJXIr1DFxkafiCovvz8GivkNTju/HsvMk6F6ZiKb5UGM7CPo25UD6oDGSKr2Q/OaNRXDEXR
oFPO49/odXxPTi2Ed27t+efnr3TsAXP59/ljBPOHCLJQwejwt+7WHSNfOmJUacl2FaQ+Gse/FQDK
ygfeyv+75BYWSv8+E3KZuqLe20F3QJu8r3xIRV/qfYIRJTO5V37PLswN7Z/fcAVVQJYYckhD61rd
4w4QnFvvoCQ5wDLATR+Sg/xrDEKvCuJd5QFuiNmPG5np8f+DYfR9oQpxtH/fVG8HaKwmSEjANNoJ
sMzovLn01NyY74LPNhy/BDr9VwUJ3Lf/fRbkWGEXnSNpjCVzTOz+McxfR/0mPv+8jit33tL3raZd
qLYtNko4WBiTQb2WdfBaMiBi+PMD1i6ZJWgc6ktQSGtkfCiLPEGA+4mHUZAbnqXne5KNRhgQ6hPQ
4+CM4Vz46f1juW8lKqAtF6yVvHuJI+dkhfYpq0ggkhRG82V0qKDO/vPrrTRbIJP37/cpQjklsozX
0yCKntZeeeVFB6Ud8STdYhBl155CelbobSgtOMJztU0fNGjk0+eK3rQZWiXFi5Z6EFzsQorRpAxF
W6Oc/R5tGxSFcgDDnYR4I2RD4dO0EzFDVIs9TDAgia3TfmOXrVyUS/x5pZQJyjiki/OJRU8Se5ig
TQITFOijpBsbYa1WWOLMlZobJCFJhIC/xVdpx9DLG1HdG/kB6c3GFGmtVlgCzqtW6dS2Y6gVOvXS
SeS3ED+JGNfLu0I3x+kv0TMzG2Ibc5nXNikeoKFvZNy5FUHPlatTrW9lB5+wz2+SqyXGvCs1Gd6u
yPD5bC9PoFLx0MG/0u6BTicFxghcPJrqM9x+wPBKUoiQwQlxdqqjUrsSAAwxZLDm1irzu1ANw8kE
hJTfpaeCfNRp7kCqL4UkNA/A9OjAN6SoeCMGaI177nT4n0LkFFBHZul4rdyMiK2IHzy4mMLdFiQ/
QOTeDofEkIhfJoeGQkc2ssB2sEWQNTUW8OTt5+PxffuBKItImbezLtc1Jse82Twq/kfvlz7MENyf
f33lYCuL2DiRCWJbYYM4LP/m2WsYbRzqlbRUEf8901ASjOCmgU83FyfME6p4BxVZI9qUqFq5P5YY
cFgbiXIJN/ZgSD05tIqn3pd8wUbhAbntrRTgvgjf7b/7w790N6CxnnJqj15n70C7w4BNjSfsCi91
QgdNR/2cbxy5lWJsCepWKtIJDcmwWBJIKvmrCg31vvN+/sIrw02yRG7rFYztsIuwgVDFngR4PEGl
DmlUsWs8oJL2mALY2PHNrrwBt+yzW+Nm103U1UpYXEK6Ra1hMalidHAN2EggiyO3cq8FCfjo9/mK
bibubMc2YMX6q7pRE621pZYA7SpLY8QO7Orc653Qbd0+SK/JvrA1S3Y1B5Iy2u8pUP/LfbIEZk8T
j+ZQiSM6+ONJ87MDIEXkzD1AFtnkn/Xz9PDzp1w5rPIiFMRNBV8SDZue5JEhATKVyteff3kt6MuL
OAATKSZpEYK+0HWHTGrREI6BfwlPqgQ1Mfh2wZ/ArMKnEU5QdMYkPJQsmQOzpGhRabOgJpJN+r8b
f83KwZMX0SOE5ipkpVEWMmuw24fuUBw+YPEB3pO26w/xRrq9tjUXDaQspnXVivhsjZAFPFTU27Gy
+7vg9JhZDSm8sh03DuFaoftp8/kllAyEF+8ogzujnvggqfjA/RgB51agaMkbD1lBuZAlJBu63YKu
3hF2pSfarXt/SGRnB/GVWEAcumALNXvQwd3oMXfTJ/XMebFuTCgp9I2/YGU6RJaAbCCAgNe4vyag
J+ClUTMBbgJsVHMrJuvfh2SyqMomLe35RkCTLGscCglwftdmVusIoPkwv4s3bsW1XtwScN3MUMxV
R6wkt4NX9OcnA6fGB50NGhqw+Dxt4abW3mfRP5q5OYfPGYIza23AT2oIgyVecm4uW2ijlepkia+W
w7CIMhUPUPzWQHZ8GQ9bwPC1n17EDNZnHaz38NOS+iSRWx86UgZG+amON9ruKweULMIAldRO5UY8
YBLc7iGENoiOLgUcNzVTCTfu3rU6fwmFHucy5VBfYfELG8J6XfUe5yZscWc4/BnZdBRQYLSQzYEk
fQn9BPpX1C2oIcORTdgaOq71Oj4roy/RQZQlaR4E/A0ZBsrEZMVJzQPAHlXo3WXGwN80q+JuVTJY
Kfh07UsBwzsoChQHzemBGkDtUx+4ACJKfzYC8H2Fv8l8lljpKUyioh7wB82PvcXtq6NoJxdXcGXZ
AJ9iowGxtvRLiHQTK1zCDyiZ2PQsV14z7Xm4pTDoCc7KG9UmuCjskhj2xmA2YQwbi36l7SZur45X
/r0cjCTbwkqu0BDIEjbNlaoaiTp6BHCmOXdR4ySvSTmZMK7f3Y3JpOGQSodEukwpbHO9Pr1Bpa4Q
PJ6hlDgUPBiY+xDeJz8v/8rBWiKlu7qK9ZDij+Fg59sx0J1EyJyr4HVCinPLUH4lQ5cWkQfVatHD
yQhMQnU3z5jayQ8UxorFxlWwktN+4tO/bOluziD3XeMdyg5sJIHCUQVUTXlrELiSIXxKM375+ZL2
HNPvFw2Iz24dzEa/l469CZazDbQO2h8/f4mV8PxJQf3yGA6K/rBQwWN6p3uHsrRxpyfwwdZcbi03
X8KC0U/tiXAv7kQIS52jx8nMT5mvWOpL8d4/iy8qlCMhUxQdBDPXTaExMgu2OpszrrU9sChwEqHO
y66/vx7QLdnoQZZdjwurTjemTCsB/D9AwanEDfCEu/M5FZ8ekQ6YGiboG8dkLWldonrbOeLgEoM0
X8sQHIzhVjraI0TRbQ2u0dbsM1O9Tmhhypd89/N++AT+fRMYxfuR/bIhujmeq+peL4uDpSEw7IRd
BW8fsE9TY8SoSdw1qaVEaJhmZ+4eLKeNJ69ABclnc/DLk8WS8Ukl4snjb/Dt8sYSgEnD0NuOXHKC
XbuZ3qCKgTfVD3AIhVwTUi97K01ZYfKQJeRXTyJ9yqBcgalb9Fbha84Ogc28qT9Gu9CaXjN3OnQH
YGQtkHfKB+4yNwZUsA/pXnGqXQevLyP+2PgG9/z8u2+wKINgz0piUULkgpefVTr9fr60jmTWbutv
ib6sfud73Pmy2o1AMi2WAUEsjvoLDF+yxOwDHMVbaFETcslB6Mg2cUAylgHi2jguKzFziQUWyxn2
83ACCrRE/MsxYA+1CVLDdfn755VbOe6fW+vLS03o+MeVgoXTTzHImG2whdhcS2A+r9Uvv5wN0DNN
CQq2MhDf0QTHyXhmvyUH/bI66M/0kDxhi9qJC7xfIDY7GIXmvvwqBtPG0q0VWJ85xpe/QKVQCf7E
NTfQOHiHWjBsK8A+aDkDrjLm+KEZcbTVkF/rLyxhwVM707iRMTnpgQU20h6up2b4hz+rrTH7M/pc
v6GU3T4P/uDDUOvnj7dWk3xGwS9vOKocH073LcleihsFjQPp6G/FkqzQYza/z5xNWu09/H9zwD5f
+8uT+loS4GcJ4Eb3wEEkxVDdETdreaAIcxu19/2sfveIRfbRaXCWmhOGkbJWdDtNhBlfm9Fm49pe
q0OXgF6NKlCVE7Afo3doRHE2zKpkIzKf4Ez989dYC8efw94vawS3lynuOsoH6mP0gClyeh3+khsQ
SbApSBJQr8ElFM6TXx4GK8+NySoPm545K9n5EtmbkfT/wbpmFAF+48zqqXB1u4QQQeaoqd1YdONY
rUSMz0HEl7dshTHNZ9IBb4Vm+My3xqQctU4wOBjJ/ryQKxnWEsSrpmoTwYMSlUboQLS74awphk5r
AUQSDMobyBumG9Xk2qZYgnonmAnNTEX4U4fHMbHC5r1TiQmbOKOLXrkXbnxJtjQ6VxKf/8Dhhrqc
kwg43DKB4yY0Qz1W/IGN6qg6Y5tbPy/dysdZQnFJIWgyH1IpCIVYeFfSujDzMYUWUANbR6Mu9H7j
G63FuyUMt4/FMIIR5hzcnSYBK4bjeNK+wGa4AySysCBhbUkQpKyoUZUema2+fy2b2JK2TtvadbyE
5aqa1uZq2s9BH/pDte8mGLFD16W0eRAFIV4bNqBIutRPRq8Ivek3wn4XfRR5AHu8je3z2RD4JmQt
obshUwsduvyQXW2u4AkaQp1aw/zKq3YsBelozyEU2LT52NXHjL1NcGjMEmIK1UuROCGtzD6nT8MI
u0oezE1amvWkPqT5ToLCsD5GdtNRu5CoWYQ7dDogQpqjJHMViOYKxV6sa7tI3wdMokoREoG8LSbX
Vv0zdc7Pe2n1Ey8SnoSXEgpTvzng9qEv/i2vQFf4qjk5+bHZCZfqWmbGY/q08bSVU8/fI9uXuJLo
QymUPbw/OjPa8RD1HGzMfZ3oLp4F9br4Hb1eSFVDndnYOCwrqkFkCRyu4HAvwIAKcr9gf4vXtkUn
qSxPYgSZwvypVUA1ic5EhrDWfC1T2Y0VsNPLzM6TMlDU+UTpFbIkMCrAEYCwrqLYkQS0QmwU6WhC
K7+brJpUBrxX4YgwwiTYJt1xYsrGGfwcBn23/Ra1mqZmbFalAR5AIYPcBMYpM3FmeZelKjoRVw0M
nrbFuUSLphMnV4z/ZNyxrpo/ELmGqfbvOXuHV6g7RR9a/lwKaGh5A+GMhuxY+sylpw4q19A+1h/D
zM3Q1U+gZCGnw77AKVegUd0CABbmFhWeFQxyYOB9IpVbw9iU4y9S/AGVE7OOISwXc0ZRvoxNfug5
N9ftFkYZE34Oiji6VB5UXTPVxlZA4R2qjRHpCsJKWuKnuUSlGYPLc8CjFyBY3IOwKy00bG/Ui4G7
4zaGmt9HdWkJp06VSemoTKZAA6CeQFDZiGCDEVWgZk9XuM/+fDhWAFzSElSdYEPl8LWekF0OB/im
6E72t3GBQZV3oou7t4XPJsyZNbNz00B96QUbjlayaohmNdSGGGRoXjoP3N36qN31sdm1aGZCR6M/
MiiGaBsbciViwKru3zPcCQKBxwEOFAJyVv6CpPienGabv0sRZS+qyRiI8ODKmEJqbRUaK7Q1aYnE
lkOF8dGY8mgJ18D7txcyY7gAyqJySp5rzYrq0yxch/p31zr8hYbmpMH++oUIcHNn1bMIiiUYbL+7
cLYkTK34xOmHwzSZcW4VaPrJhzRWNir2lZIE7t//LlAqgg/NSUgRhdan0ezoKdYE6oSQWRDsNnrV
wdoH4Lt55elWS2Rthy6i+Fyzesx4PBJ6fA+5E3nKrj1vlacrVZ60BHSnU9lm5Z2m0INg4aL6Fo9y
jRX2+l/kijY5xNyhILmf9vJVv5R/+4cmN+ezAAltt9pvTblWusaSfm8LfLk7JkXSq7y9H/aL4qev
8Bpy04PgCVbm9/v8VBzQ+eCg/Vb8IfhTfj6Tsvg5wvrP+Avt+n8f22oEsA4mQky/SK+E1y/89FJz
2a+y7y6VpDAVqJBYMIQMqKIZGgVC9yIJD4kc+Q0sm5u2PFQ0skREwfIyhWctcarm0lePqQyrwDIz
KcYOsE40JLg+ReN4Dmvo5BfTnzjsfBZNx0YudlqF6XwKF94ohfCyCCHprEUC1KDY1EOzoLChTJr9
HDJ0YQY7yiN7gMJnHttSCKovzx44QZ+MRlcgP1I5uihYdCSwzYXeheiVRZB39DDojxRkT4n3gGmz
WanFoO6dhNBmo2Zy4juuPIuFg9Np1XuXeLzcmwJeV9Ze05QAkgPvBN4Iu19FNWdmnr9Oem2W6t+o
1Xfa2JrZLFL4dp8y5tTjM184HENPvdKa1MwjyCJkfWKI0zkmeWFIQn2MihhimtMAnFMy1M7MMpt1
o49kSWs82GX5RFbewijfw7fzuU9zS8/KJzke3ZqQ11jPzbEtfsXjcGJj7Am629XQPWUlv2NMN0B4
ENs0qJMGQkoEp3AS0xIKSiQpO6OFMbIlSYpdwscd7sqJ+JplbiH6afSnajuLQAGI14gRpxqib2mo
Pai6pAcjpat5dqGD8tZqEgyn9dRt1E4pbLVQ0t99IdJfXUULyLJQOB2Ud4t0AWpaMHXixtKKYCDp
cRGcKQraqgZWcTL6RsW/7EXFngiMyyUELxD97VKHxDXXvMRKE73IVfmcFm8sZ30gZ7IrjLJV9Zm2
y8n0JrRTvqskuX2JY2hS66T8O1fUnYcW+pJ2yh7D+DR0T41yiuPW5GAJUTvw74bF4w6a+Mjo1TI+
w9s7C3VbitwM5uGhP5UFrA4KWCxqeocJjdfEMGy9ZHQC1exPSAwxOUugE8f7NPKKdMdqf2xOLVLh
OAtNqautEHJPowHNvHgweGZBmxZbN0YcVqyCc0foVLMkIF3AT2ZHLhAWz8kOhSgE4DTuoR+DuAWk
RXHlxkQDW7Xh5CuZYXbj5wO8Igp42BcNbzWCEXLTPufpAQbvkEdHTyqcztocP+gwbJxASKnq45A9
1ti36svEw2KMwt/yUda6oGo+Cvox4syRBuYY4ns9YpNI/UPLYlfLyDPGdWCIqShJuNFKSAq4Hx9D
5rMzUaWbMc64UF9Lcp7DazWIlaeW/AliI6e8EQ6N2NgULl/exKLnTtCcSEE/cX7IhGMBYts4vM1Z
tcdrTANmkxyEe9pbSGez19l+4iPgr3V/kELdY6X4KE3kAZ620lULh3ZXwAqXiy1OGvO9nKIpgcNb
FyWMh0oIWWFrEAywGmg9pUZd8SbJnyUaW+OUXiFSOkz45jGsaanqVPTYzzM1NZX3VMku+sIe4QPe
NU4xzs89BUEdVm+9ziEXNcbo2L3mk4JFLU79AA9dDnpScY9WeQJ4OSxOuAiDLGZz2Cpynjgoz0Aa
hSHMcB2F1GnU2apkyazUFh+Jpx68uEvR5u9cL6i+VEHJlRH0Sw+cavXoqvCQjLbhfmTdf4fAFXIM
Shlq96LupomsO5Rvq50UA9GuK/Urrcm5FqcwKKLHYTh19IOljQHnYTa5Gb1q+OpKgm4Rs8A7wOko
lMpUO95spb3C7RKtDK2yO86QcNUSGnBx7hVo9kd8VphNol9hek6tHrehxCmPImth/cVlPhZ4cGl+
QOdJj2zIUDaBish24tG6Vs89g4YpmEtxfuF7g8vfgMzX9Ec4h/D9L0UPZYMDXOMt111+2sFBA2zj
VDFZbgq/8D/p7KUwRoexhmYIgykAyoiBgGT0UORXkuMAH54q4GcjKh4q4ZxA86q0GQqYiDqasGfh
hZv/xgUoeuVvoYB8B7wvVIjVZl301DfxjktzT4nzJ5ZSCNJmlei2hR9j0EHbwtX6WHUksPBkHQ7A
o+K2uK86SYTYfWa2XTOaGRR4IVEq40qTEQXvUo77SLoikicTbIEmSBa9yRglRPJeR31FygESFGpt
yvIu5mdmllWNJ0SMHWipJr+ExyZxRtkOc3D9FFO8j2eBtyxcSVVdkMEgoD2qpqAkBjaPHbXE5Cog
UBLwkKLzIIvWrDKD02ClqB5aGO1oEYLo7BV/8xnaLqB9PNTwZMhghOYxJTNZBY+6tBxeSdudRgaX
NzgroPUx2WUewEouEyFXBie73u4Ev5ZsLraphJkxVG0YnqvpZjwkDBQLrNp7kh1byNFmKIsGcDAP
5exJGWpJ8iHxUBog1lQdU/6pmDmjQieA+apiCy1GLM0TpKNcuQ0iYkUxeIG0u8jVse7tFpJdBI0A
GKMWsHdij/OlB8AnZQ+gYpZhA+e80oa5iKbaXQJ3AfI0TYhH5egooJ63YmeyaYRhtdXxb1r6R4VD
BUMZ4yQfnYYgASZthTgFwAtAszC2E7xKl0xRdATB1ptrEz3JlS/dQ4Wh9Ieq3GMaFRVHZbIbiG2j
Q02MSjXrGnHulRsfi/laoWghndWHnghOW+eWbKfD+RM9vpc52mP+SHA45vgdLlKOJuqBrtADsjz4
9g7o5KsCsztaIA6l00M9yV6EL1pH/ImgCs3rhAUpbHvKpsE4CuM5k9DZ1ufRTyE+Ykd8iytmyk6K
hr6RENuporxrb3FjJ+WMTZuakiLuojbfQ4rK7++Lj46uNmROB4dQOsMVr3J6BPoa3wKdGzaOPnQ7
TIF2Vjkdc0zpe6qeG2bqzM9jZokjdaeuL03a0EBGH0CBkzaR6ImyQOQeQynft+I7rJXLKQQ7n/Vn
KeHOoJyYFAKhUJm8dip6SpyvcLA/pZCYHAfBIKOZaulhGKmE8FQq8Oismn0nqpWpzxMyK2EnRi+d
ipZRR1QkVXyLZA9JWSyqzlSMxa+5x4WfqpKVFg7AyxBD1iuXRIozkQ4qTK3VzZLRofuPpiV/UGuc
38zDJaASkMir2SeT5oglykpRcWM6nMbhBfNig5LW5KEd2BSDJcKDcaqIGcuBnsvAZZfTXp8p7Ikh
KYKLLVEe66F1QKyEfyTcZNEL0LkC9sl8/FKGqsuF7zxaBui2GbPu6+oFLqeuHokwPr1vZhCBwpIY
2qVpXLkI/VrX/k5SJFl9yp2L0gtr/l1I4cOU4FPLPXXFesCKoTP/xDB2ml3tEUByWdYMXd0D8E2R
hczN2zSNrt5A5qm/FfqbyN/YfCMT0jq7zi8zrBMF5kww7oC+e+jF0KxEKmCKSvowiNJHD36XycMI
BbpvHVBpxYkm9aHqddGQSs5TauxYrtmpvSNWLl+kv4lK7VhnkNC9jxWrGebxMGdtSsUeciU1wJ4f
4ZcU7WlZDMGgtDDFK1nsxdPo9xDcNkDmfegr4aCwKd5JfP9a4Q7fgXupu1XzLsypXab6xzjCY7VK
zV65pQrSd0D20WdPzrB2hymnUPzKUhQmfQHzuwGKLz212hzwranzkc16NOT2pZDu4jp0YTN6g3zf
nhDOnQakOH2Z/JV0SCpH8JqTYWqvam/8pCJJw7ZT4E+OaAmURFUecTnvJaCL2yaY07dEf+VlhIqj
mumxkeHAlz1MPWFRkNk1mkyt3NocRSjpR8jsYNy9b+cR9s6gYhmJ3sXByLRdE0qnWm0CGUO3qC72
86iDwoZioAmdPEqtSiixfDW/I6zCoHyegjEqnGROTHl65onyVo8o04RyXwg4UOi4pvJH2r7GyJBY
UcMxHkwAm8qyPXftSUyYyUtOLP5qMevVpPKREx5qiKc0wxM8UYOC5OeRRWAaaPglGP4cOzxBbCeo
vecTkjbpuW2q10nSd1Wb3cp4uInoz4zimXbBWMYf8L2A9yWcz+CR1U8h7kXMbwoOZDojrK8RnDEF
7MBHBi8RnIXMzuojImxV2WK7zzCEFpxJd4v8UUc5gFzjfnZJ7TNd3AklvMtw+9MBuwQO4le1ox5N
EHapbE0ckKHC+8BflcnqUjCHiPAh5t2LPPzBJrRQjyF+mGFR2E2cWmE2WiH9raiwG5c+qt6eVRpM
SOTaIQkEiTc49qFonCHAlbp8krRLkViFCkVytLoryFCM6KVK5askp2c9FOBNxGXeBDoJVSbEOIxQ
h8oSlZc5zv1Jq55oAvRAW+xE3ix4CFqDRJPLlqr7KvJE6XcaWYitLHsjKhbJTEDDSLFy3a5ObJJc
Q7Bry5dYsjQIePBcoPG74hcGjI1sRpAML18H6UXWPGQJ8+hmLToZgp8M8EFtY1/VHZnipkaZspfH
7jwP2iGCYAb4RnxbWhzGvYwhpYVgaq+YPdSsWAbNVORE7M84w9sJLl3SSzi5KcwaGtDFkyKyxfRI
6LsC+pLWpzBGRGnXO7xyyNC5hQgm/MZY5lDVV6ojomeDG6ZPAwlcTf4iQlhyxPmpmaXxMG2FVyHR
LF17iyCp08AZW/RkzCDD9+kpBjCB3vWHC9FR59sISl+bmwxNJ7iMCF6NA0WPoeTI4UHTYVBkotKp
kfExzurUI5MKxKJ9zqB2O+tHDVkwyagtQA8KDeGuySwh6+BchJCNLLstIi9CxSXpmR2hWhAzHGse
M7WHqUTTl1n1FB0gdOe2DBXFyHyOxY4uQDMzuTcSEphEUTtiHyFcRZN8cmhfIcZVRtK4feQ2cg4l
yKeGQGPHLQRbzUO8RLNP88iqUgm5cWIp/HgaKtWTI8zbifSHjyBGVTQ7XO1nbiAOlzshFBbHlxD8
jabMvYm3JcWvir8qQs9YouywBbRLw9QTgaw0NNC2McnxOvqmEq8HuL6a3tv6TMD6KA3MlxicfhAB
cgPZd9bb+WSUH3B6MGil3IrWE+Mj417g7u1yA3zLNIgEQEwOq68xCz6umn4QcmRG4V7HVdtXIKml
dYU+WSUnf+7SkKiWVbW7xNUwvMqUH19JSFu0KrWO+BxXOdIwumnJbPQnqBnHmaPAHTpkqHxFUL7T
6q+GsxaVDQTZB+LnzegP/4ek81huG8vC8BOhCjlsiUhSzJIoeYOiEnLOePr52LPqqR67bZHAvef8
MUp82aI6Ql/PqyTjmMq8fhm3pdT+rLqeHBiBXy0xKgOkJjaJTa+9Ul+bYvqLIhY3lTiFMIwNv4/L
a23inwpN6youlr6Z9ZjtZQlpsRUulbzYHXXU/FyOuAxfZj7GfhRKf4IpudUQ/izTNWuOa2fX/5Tm
G45wwPrBzjM4Sm7n3zoBY+nYusvwHOCMfl/dBZkeHNLoiKgz/SfZYrKRqYc6weDnGgJtWY40bZbS
lWavrx5Vwt9+o0qvarfJaztWn/aELW+sWrlJvjMlT+siO2w9ytGAGJbig3xKBsESya/Ti3sJxK5u
KIPf0jdgWeeiwi79p39JJ/Vd+RQWj3JvyZcGR9KduvPy5Dakh0HrbJhj7dxzWWuRA1iBk7XTyEP0
s+rY8m9zfrwZtG3T5Ych3ZZEb452mfoNiZfWSUl9nfJsRMWl4TZUMrMFRzuBQad60wmVCq9jI7tD
sRmz70T3QlTn0lY9KCgRq5W0xS8jzTZ5COX53uBa64JU2RdFvU11nxJ4rK5T/xUPjpxsw/RXiB/h
+hr132O2bmvJa0mjqh1WvxKYMGoJCd7QSNs1rlWfKmPlOEXOFoGBZTsGubWuvNR8WGN6zDUyhXV+
Ga+HRtFBTV+uWtpzyqORbbObUkdsoNcmdblLltSRSyKw0viAmthvuvhFNV/0k1a/4CI3CdJBNlM7
1rcwNmzZbmS8FyAT5akbt9JKI3wGVU9sWKOzh+/bdMeYIGDbF+k5wFRpvRXWttY+YgkDYj5ddfXb
IKA3BWCipH7iMCs/1JZuR0F31ealKJ1Y/Olk4n7LLwv9XPFXj2cN9l/BW165BH1KGgDHQS4+wZn6
+BTW20a7ldmh1V4q3PNIwAvc84ibRMHl0lvarSRvGQjW6qcM3Zze8rxwDEC73iUOdSODVaVz/7Qh
kggfj7oT/3ElhVQNzupb2akcs94gALTQQTwcGEdqXGbfzHhOUwcSkWz3otqYX1wq3Xv1qzVe1Lzm
+lbFk0/PPbU6Pc4OIo17xRpPYVFdaDDdKDUfJkX14tUKfQosY/ONn8WoLuVNjd+j+UTWsLC+tQqT
TZzYaVIe6549nqVajwukTIOvi/xw6yG8l8KKZZrGJG2rkhWX1SA3+9zKfaNMeeOJCLQcKT4LO5UM
6ZLk8Jeiqd51bsmcIUyOWWbzd606R8umKi5hzyN/0FlnSpVvAEmgqBL/TO/mYkfmeclu1roy9h1g
1sf2hFxtYxgvS3UulbcmPGoMtBUsWO4poTPKQZHvE3zWgwJ4mHngVmm57a4V5yDhzJ3MI8tec6tL
z9D/DeuuEMB4/eZflwUTxl/joVCRI3JpYhuc//FzGbE/idSzS9+lGgBubvJqpyUeISxUkFiGN/zy
lgmW26sBDOjEBLKeE+OtLn+H/KE33QW8HRWC0r3Uva1mfHcf/F3L9HNW2k3TQhkaV8SiFl9fZ4lB
DBZRV5e5+FyS40pCSPTRldGmUC5p6Jfs49HGsN7U2QF2s45pCw6m+Eq5RZ1lG5xUI4sYIFBO/4lx
l5q9juwoi/cjoyzniG63Hc/7S8q9P+is8xJnyio4QEOMFG25ZQJiWU54Hykf4lkIZxzVG5LZQb0s
jGyWF3LXRQ+1+p7yj661VTxFhNBYp7IqbSJ6dbASad9V4Cj6CRHDWFJq5Bvpmd2plLk29XxjKO8m
Y0VoV6stoojtLg1ZkgWXx1+mnZXqXOS2HvmR8qNZuaPpr1lk5+k2bv1BDSA5uIZHw56oc6jfyA1O
c2LLhMNS3jq6tOvjkJ7j7q6VALj7TpjcEc9Amv+bra0i/jHRNUJk60wpMnNMvM9WLGyZI8xocOym
oRVjU/LMM72IzCObuDW3U6je+iqCP+HnI6iFWlZt0/1MVcCbUsdO2vpmGrQtw8tr1wibLvoN9b0e
7lZEsLFj5P7406SMaiQ4YdPX3Ph9pod3duTuhG+YWbBjwZNfLRD3F4UaZJMVBXBJ5F1OuAJ9HZRE
SLdNlDt5+57ptKEXEB77dGBoNLZC91hNw9aTXUHeYVfZohGUSJxp2pC5Tn3jmM2uKr+vv0pyl6lU
F1h+7yE2ec5lvbTFgm+f/ignKh2DE6s4ICURtJ8OuPV1UU2w7U1BaHzLOZpTjNt7AoZJWpxgBOaf
WXX7PWnki4QECHjxlRvICEmwkwNZ/87mj/ZccbHEQUJuC2Na+Kvn9wklMFBWzlGr2kofOmh0Rp3x
HNgR/GMzddsFtaRmfEbKoVNJzMm8KeZDmt/kac+TkDdghLaCHa9xrO4o9kg7AXsdWb0ngA/GeZwd
0p8U9kjpXYDvVkGShUZ3xhlIDDGGsTGa3yo8TsRKW1v1UwfPiRmbg8U8VfRqDRvdJHfgfRIqB93j
Zl1+nnjgJ7JfQ3wR58uMpIjVv678pXPr1BMnuxKcsHO7fktstZj8M8dtlpbOPMGEicNFGcPNaph+
FJEz313KmTeM9VOj2QCV3imtr9HotnXQTLv2raEElIT5P3bPECmkeo9QK5pueBsQlH8af0PmxJJd
iSTUB7K1weVjTsG46+EPBlfmjv5V0p30W6gk9xMmGIWqO0T/zP5jli7qq0IMgTxeug9l8Sv+Roq7
LitQ5bWMpIAZhMYymy0+TP6timgrSLYIT9BKY8uVDC7DtsDn4GdPyI6j9xRpDynhpHT7Yg9Yb8m/
ceTk3VeS+yCtNGSb85sk7LvWyeYgFH0WPv1PzQy7/UzVn3p4APJSGb1J/8mM1LesNHnI6qemQan8
AuQ9P4Zzs231Azz2Jl9eVG5dYQCF9WoFfHCmYvYxkABgXsS/qrqySuR6oEbVppn3WsU1PbO3bo3s
u5F+FO36xP8JguJkk4vzf8DS85FTN+lLEgdEx1i2VgXwA6i4RICheP3S061IE7P4lvOVT/zmFYN0
dgNv3sC1GuFNvMGbdHQz67PfzG9afkt5puKaMHGiaqeruu3rY634xuKEswdagiCMMgBCuAvUjewy
vF3kG/mtuG0kj+fNmP8NXAvRS6+5RmgPkR/WpUMlbDXd1pjIg73V3ICKp+8hauzqQ1VvfO1i5+Qk
lev+2HpA1ROWh69V36chtQZUDBNW2DDUCA3f2vKuQc8k753wu7a2zINjLPAe+2cRgfrUsdlWVNhK
7VpS5QzFD2kPRuSm57W9Kyr4isRNSPT+B1lxQhYwRdeLO6KXErj+/VZFAkB3c/tFfa2l7XPNT7Mg
l2yL2ZWKHJN0sd43Tc5oL2f15RSiNl0ogmzweTX1wgPhFujnA07KPdF6jx9Lz6ZewE3J9hgHmnGU
kPnJh74JLPl74l+u29HY1tmmFO5h/VY/SjnchekbzMlz6bEGRPotMV/dR3dQgfTbWbGV/NLqe2nk
MpewLb9Z4X2OEYVUNl8Cs5rEoL1qTgolxkncMTnrMOTjRhyfAUiJk1Vou/mntTJR1a/qXOxnnaVN
9SaerQwb6kZ41TE7FL+qIn1WEt7bHCxvhsjAXdXKCjfHfimdXq8Pxv+vdxobKhqglmmyY1qaquqh
0n+Ac0W/GI38IQBAbARteHLYVWF3Law915AJ8qwVGSgRbTVR99oqza5b4q1cVrY+1EFbh39iWv+z
RvNLkBO/gVreZHpiq12gZ5lXTKprmK6sj1wsmzLyVLbZM0ImBKQbU3Kq+EeOv2TUCPI+NH1WcMoG
W2Ur1fsnDBc7ov4HZV/80EIfJAqh23j2qlNzG5rIHZa/YVQcFCgdFxeYc6DyXxYVV1qVwZ/7JraJ
b/NGzW0lbzW9EqpFG5K/Wd/JUCezOXyWqssy3nS2ak6HrCGDuR/3S89LXICJydhrAKnl5Fhdre4z
0kQvnYh1azIvMrILEICXDc/6Lvk6js/FHqB2piK3bp9zski8P1fQ3M5u1HC81usBTC1cx0/JvCVK
eqnCbcqv1jThqgo3skXbjGuCoPtzHB+4N6fFWy1mrBftL5p+J5TWEQjAhgGfCArDkdT9hHRRIS0r
IlHL5qh9Dr0ww/0TfVgAvvvzFAXluFtAYiGroBKU6GKV8BfwPFtN2q86kLvs1hmn4LqrFmCi7brC
xh24hZPBNnVPnW8ledvtJtTdCoNmSIuJP4rdtlqO1Y+B5iozxjPgMijFOJ6FYSdc1/6FOgs8lKPx
qZkRn66Ty35hBFYdoW341YlKqU7ybVa2RUZ235aSu01GbSOn3jh4LNxq+6paV9QuxEkjJxDkm8yj
z5zMdzSpzhztU6YMkQGBvBaTKDUIo4ggKTr4Rn4h4HX3lRufwxQY8nYhqYi6rvlnRBNYQOCdRs5y
dWBaK9wMmjicyRtX4qAbT0X6bumHZTpmsKwAvdpO7dHbAe42zxLAufHyIQHt/yAaB/bkxpDHiCKR
z/g2LqdGuvV/1k+e6JshcfXwu54BsJLkNuvDp8TNsPCbh/he1Y8cJZg17Uea/FR7SjxIUaV3BOxd
/WibL80oMUp8ZkyPjJG5B36nzBsrsGiqCk955uflzRpf2tEV8pMItzxkexrYTcW8Lx8NqOevyK4N
7unXP1X4q5l2ZrH0o1XORJvPXdSO6+xofN6zTXKubi8qg6tdvicTbUlS4cbJZ90cxC+TXzNk7lz8
hNX7QKKrmp1ZASEhYY9U9bBWqdOr3J84BjtpF1XdXm3hAEkkgmIsxO06skmAHAP1ebzLPbPTQc/f
sxU6HTnLgDgg7zyVjze/E30zq8u+YY6TdcfqX1bplDf2PBH67BO04an70HhWnKru0nzOIjy/rSq/
y1NOgaLGctk+FGQrDcPGc7/JZAYLVCS5XYH4MTKg9LEw+qaf3avEalLbvRLMq6tcrfPYvjf31LJ5
HgBBASukCHJL+MvLf6SS1YVnfZYMmtJHC8wSpYFYWs5SbiIUsoWjGJs6Fh35nJTQ4c5zdvtcFi8M
A5xAovnV0Ld6Aj3HYg1TdLK4DiqJD33y1X5XD2w0Ft0f8r4ZvrDkvhhkfqurJ0Bjrl/hiFqifJ0+
hWcSTP8ioNJoa1psey/h0BC3M6tStRL0d4gUVLHPewZWQa7dcDis0TFbPpvkI4pdS/wnQtEl6l3P
LF97mUV31uEe9zkIvAX9Q3GHmOhvliR+DYWwjxpumpCgx3cTbF+oP/SUY9aJaXQnBH18EJkfZw67
RonK0HxZNCKudL4chPrq7xzuilTwRfjrONyKEx9QehvGxrOKzG8MOByIu/VUo6WLIEARYo8vdcg5
ETk6r3ZdfafxMQGZjiK7RUQStYHZFvZCOxsLQ9x+acKrUkyIgyY0+dg9eUMig+Ed6WMZe+laMkOA
a+vcUo3uGtnkLhp6nDwCeFCyU59Pm1oyDgOMPvnOgq3IlyG6UTEJ1x1ZCKQ2zNuj0bLeZ9e4JhFg
zLUWDRSIiVwHmU65jckWXuRezK4I8wxi0t/N+mFKPs8lyziQojAd2uqRWzwTCYAL06kZV0fJlO3S
vAid8/yox4vanwr+wCh/8F8zUmSM5iVXf8KatOx7KiLPl1jA5VeBmt1Y8+a1J+aIZZc5OUQVzlFR
BNKfDGhvxR7ISLOsyCFDWXVK/S7UfCj7mqNwfVTWVxdFz9+y5/lPUcXoEWvCQTWYuxNbVq/THKP8
Kj65sk0JONHQNyMS7cLI/nU6EGo+k2lzBwfBpoOADGLgQ+xeyvivg4df2HbHv1XtnP+EKqdVOw5Q
6xE7WsOZKJrmR8VIlLQfY57tFBNNVpzuZP7ikWnsqcXcF7N0G8gkmHal+hpmZxUtYxS+i93UOasl
nYZ+DN1Wfk6b1Wecp36xF+ZPSwK/RuhmD/wow3tiXWV59OZ8163wVOGljECUlEsf7SoZ5vAqCYFm
uqsVOvr421ZuDLuiG1vKXZl2tXKbCG+JPDJpf+vVlwrElPRbTYVu2aQtjZMlyHtGImxx7af+mBby
NSc/ekN9WVzsNGIUi2+1RS7RLyKscwHTuT6mjos0tm7EWPPOze2XPidvggXXXq+aV0oj/BPKR6Wt
ts3AG94PGuea8T30ICXcwNIkmMGQmY8wXnb09L1Gw26W3wxkxRUWgqS5a0J06QC1WxaMxBDGQwK7
D5xminaZQOxmDC2epoixV8va1dCj5KaoCISaiJm+XKutakW3yqC8R0U4Wn3LUebKmrIVGtSMxXpf
xScExJETiRa6/2Mew+QihFLDpzKQvVG12nthUaUnmONOnUa8AOSqbdRSDgYrDu0mNTJ7EJvRj3v1
K2qNyIMJRbWwxAczRECiKiPdoRLTfXkKBa/PA1Wy8Lc5+A4mZXoXuN9D7byMr6yfbbq3TLwTTeKU
KJLKL01XHYMihHWjtaxTGWH6Jk4Yu43+EuGqUFLEEopVxlKmCxVNkHASwoZMwmM29wo1gU11zU1h
30jCZJuC4mrkcsi8qJZj9rdBSxypDBbloZnwX7Kf9zwN8qOdWfEL1BR1CVcCZ2k+CTpSiCvFNggy
Wuvm2Mb1XdclKrdHmCjZRcyu7lJJO40EbwITLEyxJhAWpceMwUGiwxUon2pMRmUcj9u2K17GaVBh
tULYLgKGY9NvGpEvE8OcbZhFaIdCp27aRpXcOOLzNixokkFOFweC59CV7bmQLdvkFBHm+qh0/6zU
3BUEjTTjUNHgpDmzhQ5VU+ofTXgxqmKbRAPeuCEB3y98MTxpo5fSgmJhy1LogV+Ek2ISaEtSQHlM
FQZnmynSkAJKKBRuizk64FNKmDqX4m3Rd0Lrydau0vxovo3mXqXNFHsAb1tf9xce68jrKeyAzlJX
sPpUAI9U0IBJSLMkN50VcH/JeCM6lWu+JKQpWf91c7sDX2EbrXq7aF9rWjMitpsT9LZg7NX4qmtu
R9RE51gJOBNEb8LNMrBZ5GvABmBhkMLSaprugKNBcZE/eBUBtsNiOErEj1tvo8bcDkvsDSgQBpnF
snmPJ7cZhqDJlW2j9ircGyNTiuYQ0TPn73tzrYBTB/Pb4Nxm+O3HR95bBNYon3X7A3AWtuWxj5Kj
VAW5PL2s1q9qAnYXbCitvFu0zlt0Poda2Jrxl6JS2iI42M9Ii9rlUlfbVik+RMun8tFpa+QvVhs+
2rKhQCcNEZGgxpsl1REq/ZEY0srkQzFgN9x7SQzkNL4tYWaHjUnbnWprYYISohLQ4Y7d4netQdzn
XA3Wz9jWojuIi+kIUpS4khb+ShV6VF5qZegolKx7ZMOpSN9CoSkV/wf0QVxzk6+FiKSzoxHMiKw9
EmzFgQHk7eiGwsvSNBgaax/PM0we5TeomCYI+WqOwMZqbbbjrvKA2qpKRXI2At+YY5nu07kBl4rP
Daa2BnhkyMqDABmnjFKwokSch+pzkiwvMbMT8txjlqSX8GlQVMCdBsb7Fd9KgepG13XRFYdy8PT6
qRA7ztpeVFPzuiLtrCbd8sqnaBeduz3FxOSH8VYfN6tZBBZSf42BSmU7SfEmVagUlFvPK99AL4VF
y8jWi64+Psb1n9oEMnungpysRWkTM57g0ROcSL928nE2LGad2qHZOpS1jdzzV/zraqL/Qv0lQ4HQ
MiiXBlO6/siEhg1G0J25uJd19iaZi35aoLnBEnJW86d6W8oUJx9PRn3W43ehBaXeiWX1fOHKhNzJ
Qv+qdR405QNNizdk2NFEFMSx0vzVSPkzezQ/kijylQSyogGFy0TVspfe3FIbRPPSXyejw5qZcawb
Eo52PI3lTxZ+xSNwJ6+wufwiMpiYsIsUP34PSrGIktvq3jp4He4I8TyqvhFeQumohH18znBuKqgQ
b9q8/iT1OO3S7t3M/T7Xf7UioWZl9DXkYnT5eSjlK+WkT/QGjDnEitPXdta/Jrps6+TDGpOdo8bN
lD7on8o78q7RhswWml/TTfociOFcNYclRvCEetWUC1j+wtHjNtBjlNgu8XbGQpMDT9dmIlzqOdSW
8BMizJ4QWLmAefKDyxfZCRKuFhWIyNZd/0tI9iskjlfVbcvpuE7bJNzL5qnTUjviiMnG97G9QjpB
LU8FRKpnlSBviE4tbLm2IGneKHKtwdDEY/ZvFOJTxjSutvtZ+DdMlsehfUnUxhOmN1VRiV6d8CYo
TpkJ2kVj1ity5Axjx0mbXyLd1IK+XckAYfx3q3CAN5Uu/PdHObYRMTEg89JWWf+SsIkVxXqIJJK6
wSkUQKB+TKFVl5OZ608Vk+QXYpBXj3Uh8WNW7XaVbUn67MNqZ805Pwcu2OxhGGin+I3dEw6Eh5T+
igEBrNxtDDD5Hq9GpeSJAxi+LjqWU5COfN1Z9FfLq1PUMQQJQd6FGU3oClh7U+G3MHUUpKgbEdon
qR9HXk0+TAWAnSXBWC8m+922McfzLC64W8YuqQlVhdAuc4hrtWf9bAhE0bsFzEHxxvEvbgzzijKg
2YxxOZyHGESfY3+G14piaXFEEZ+HBVCVvohD2thjrb4byFAweFS6dq5LxU/wuexaXMkYV4QyMAvq
HAUG72ExeWFXRJSzHMbOM9Hpo67J/V3We7aOAuKNQOrFkgsQdKRNel+ODjNNTrWhmptGTk+l4OYI
RIaKgDlFYV00BJgF0cT1mLeBPApIWmcwQAaxyyBEt2jMnWVWzJd+Xh6zAG6oaGLrmDLq4cqwro1E
dZo1X0Fcs/bePjflTo7+KouU+UQ6Kwyiaj1ldmUZZ7mDVc5PcviKSj13s/RfQ+HIfB9aLs26uYXm
RSHAGj3hINIkYL7P2XfI8tU293j6lDjcYvO11++zBqorvYmAhulTEXRPVchihT/H4bE5WhPegTBu
mhdjgWQKtVwKjCSWHyFu1QLiNFrh5KowdCyGK3H0lOdyN0Cch2tjgaQa26nN1Ee/Nu4kNxiaw9c5
GQMlNJwim6VX0fwJB8HmWtCaJHlHIkUvg44go1VqA0XwJHy1YoQDJX10XfEbrTEo2b1eu22Thu8C
8II4vCYzkGysI7jptDwLYmOWeX1Q9VaiU/D4bTiHTM2QMAJEL6oe5OL3ElMyaCroipXvIjEPgBfD
aorQycwm2HKQvnGOaxUHpuGX5Z9S6hCMPZFEszTsxTmWCAv+rqa7PuATApMnYpH7LvO7pQh0ULxo
eFSkpA/xK04s5O6oEEc+bo6H6W2YkIaqYsm2kjoaiIq8wg4ZahL0jNEg6GBT0/OnSVuvbC7Qsjmb
vGV+doZ4jUrrX1EXDNDgl/pSCGgLnuEOiB79omjfe53xDsAt1ccDgcSp4KEbj/rZNzBEoWBWIURM
p23Zdtr0KVOnImMTC9AbENqFgupF05F/16kWfgD8coA1v7pcf418s+g4pBjpKGF72ZkgY2AS4SoM
R5NaGrtjv3CW5k6uI2oWJbKLCZSTtOQBW5c0cE6yzBWVdin4p5Stbj/220FEBLKae1pON9iKZwlR
S2vaeZ/4SbjQYww8I9yXiG+skQ618QIEeWhHgG9TP0tRFSCfLqKp/ZjpkS2HCv8QajUSno2e/13C
frAsL6tPacC2a3mxNKIN678pBMirZutjyFqo55itW8DhXOgquIxae5gTZjJOj8jam22XW2awWg3w
a6y+lCloH7OQ6ESV1RyUAaWZKbWIjcVdKDMMp52TphpbXcRT2IkjcylOlE5Dmx5bsIVqeNEnHQDJ
0I6CYd6MrLGl8Fgt7YvORK+YsdeZgMWmzTG2zyzmFQiwqLs3GeKUaQ4qVTlRCgh19wYPueCx8Kfp
V26MfZFarmryDcN/8ee9gu62xRREY7NN+GtJHRr+8a2SJk9L/3HwB0tV7BPLCMLOZzmOh4P2FqLZ
qWu6vVGtdJVkh2C7qzHayLB3cfgZtpyOPCiIa+Jkfakjzetht9V5Boo132oi4qqJVhr9rCP1xm4N
9SzazfqrotTqw2HblP8supiIf3hOThPauPLHGu6CehuMH3RgcfKIRIgUdGyDkwiPiZxuVbf4UUE0
WqojssWZ6hETWYp6HM4NiD9Tz0r6GU5nxtOqB8OqeYsRXQiGJ/bCTa7awIoVryU+3l6eXIwyR1u2
dF8xUcAvVTAK96nJfJ0kWyvZy/N7jRlJHul1U0XbTLonzaFLeWvnowAY+XzpJw72lMCW4dvSpjhQ
5XCbaca/mH7bscn92VCpFcfwVmK8KRDkyZmOygxhgi7tE+YgFfNm2EWHbrxNU+LXC9Y/vd4pWAgw
BboEKj598IPKJyWMkJ3Irgx1w448Yp+vQMtYkyJt3mWoPTRQuiK+tfqXkNxE3cFfhHztc5G/5Prb
gJeXGlJdh8+qXPGAptP3Mld46+vyU6rSc50QYtsp/Vmajbd4FckvKFa7tpa9kO9ri4i5jnY7cyuB
iqVslc/PIYr5axpYEFu+JwwtYhT/IEriPt6DHfNucXpWRuZHFfLzDCrzMNTnOLyxzMQVpPC+iJ62
Sa8ZUrfX0m8N4HS6LcIb837ShOdRg7qaCQAQowmxddizbwDJs//v+gwduDZNFxFJ6orS1lrGoGc5
Mc0k38hmeZSbxVm1YrfEmnylLwtNrNLjmUz62TUHFLiSFHF255Jfa8u3bBpfpfww8vNqDnbeCghc
5A5JVmFFR1ObHyjYq8xyxxAZn4RxZ0iNraIY+X6onlNSFRZvUguqzyrsRGk/8HyUT0b8mfLAhDPX
Czsv8RtKCaW1sBvXkRGIpie1lC0mqEzLI705Xi+3tsFbTUa+air7rIBk7s1wN2fKTU1jL9MUJ7Jm
DBl+nfqSgMIUifugOnLrl+lRMMMrpog++Z4m4xItH1r0g+UXSp9tVNcER46vknZJBeXcgbe3Rn0U
ZtHWVdOrdFG/GnOGIio2FI9ljiCnYvKwJP5LJtxXE0lthZmqDyPMSJ0dG0pB8+n/Y7uQIy6VMtYU
sxEg0BoswcPA96XN3hqjPcI4OZd303ygAFyV7xrSQEH6MDqzwCzDwVK/m/r6yu601bl9SgmOxIrE
44gZSui/5jU78lkvDYxHVDlJmWOxMBAPLUE2L35sRkcBzUEzpwctrXdypOGVmTVvqGXZwQfk5loD
+iTumhD0IKnj9zYTXfrp+AjwnyQoh6vO64vpGHWhHUGzVOuCPn9NHcU0nLya0NJ1jfSoV0uPgViI
ehXundHag8XJGtDkAIC9lRG5TbQC6LjWnDwCrD0p0ycH8CDdzWWrhnxpNnZLhv7rGhPjgnr9yqBd
RzeeD9W6oOs2u63F6hyar3Wpw8rcVt2bq5eeiUJqAA/U3p/M8MZ7VorE6gm/FWJ5Zc7sVh14W/Ia
gaJVI5lKa8GRFLO3k6jjA5bKYpd3E5l0gL1p6rRs8FHiNPA2zTTtjFq/UsJVO51WXbrutsS+ojhq
ouxrkGJJeeubilE6YiFwqzxUNk2DNa3yRNhXxZzt/JnCxNailKd0HjCQ37G2bS2x9CMpk/1VWr9n
/Toxo9Xr2RJ+ivkOLc6q/nSGUo5DQK9mrnZYpR60bb5o6DfNXYMCwuwCMZa+xq5GbFzsZgAZudyZ
40+krMjQk29DzsHEBe5Ai3yw975KDjNh4BTTmV/xytIWKutehclfmSmG+YTvBTRlcRcu9OUk8IKP
ooYlQdokw/yBdai3fhLlT9KDtevOhfY/zs5jOZIky7K/0pJ7rTFOWrpq4ZwT0EBsTAAEYJxz+/o5
FlM9E+EdDh9JkdxkAHBzI6qm+t695x7paNIu7vEdi/zgFclMxZkf6MU+Gk6FFi3Jfp0X9JDU+Fwk
L2bw1Be8D/GcW9uoRdNeIBtXDwWMqrCwKFaOfYtFamKh8mfRqEakT6uzeEWNVg7mvhCfKujcCP+w
UWCHGcVKtZ/h0bfmOIk8+HRltSJvaBr73pxWb09yooLzdoEIWjGsqds0s3Q4aEbCL9OZc2iM+Lxj
RU6JEUEq1sQkWvXZLlZ2CuscaVkNG9ixFPgnAzwks8PYOjyNDTB3nmZrnLo+1Ul9TeFI05ZVc8zr
aUy5y73X3HmesNhGpa195GNGFgUSK3wUqDzQS6BY8naIyieh+maxj6argM5KNDRgC5y64lB7SFKI
wQ0R5dlszhWVe0SXwD/S2RQ6r1kUFrkTT/0yWbR9u8tKmhx7v96W/UuvzQJDnyrhtgrOZbc3EI4q
/jGTBI+mF75ksbY2LYur925np0IkG8Ok21vYqDOxSIo3lh9rtueU/TBsU0+al5E3Gyprk9o28YAY
uNjqphX97U5/krRPPU7Qdxkb3x0eg/zVlusY/wqWh7yVZ7hUZ71SIYMIlyJAKGtt3fGM6je269x5
dFNUqbEA1pozT6rsUWrqnU9bpjYBSBdb0bjYxcTcK9wHNxifCv+s2/4m50orjryg+zJVi3pdqXtL
6nXIqCxlA7ck9S9cSVV5wHTMIu/BctNvGDYQAtAYWBDHNg+UtRMCTG50xCX9kMz65k3XVcpGNWUC
N1vCx6KuWlABaGuI5eZUsfu1LPX9LG810JzJLg0iCC0eq7GkqaiyGI3bLRyrInMtZ/ubd/VyIClM
DQtcnlSg6q589IuU0V66Ekl3OqwVrVKUkytk43Hk90kzg33+zG30em3LFBBcm5qCZqPftDrkolih
sKaI/jkfjkg8Q/lbWKTToYRYgC4+pwf9YvKK79z7nGaQjoHCLhZOULxq1akwME30+MLaLv5ISkzP
femwVq1R+Mv5k0n0cBHXLMPa6t1TlV2RyxtrZEJk8SmDYWSklr9Km3NBAZne2iCHE5dimEUD2ZR5
LWKd6XR9kRs/CDmCdxR0a6f9cLEq2x4bOc852w3LpcTqs2NSIFbDZ9+wAyWHVsfj18pHZ9xFZrRE
VOklkvVvIJBEWq/jKHhRXXy5SdzfmWQK3FM9XbEErTRqX82pjRBAybgb5iVjrajvLLA9yPd9772v
1oov5pIyt8x6TZdlmQF8yqL43oObxfppQLIGY5ClOgkNqPx67bsbHuN45iLTRh3q96gc+pMP3XzC
ehuOABJgT5ineBimautMg3LuleW7UmVLxtKsKb1tzQ5KDcVUpwtpRrSwc2epUCHyunutZ4Fm3FtU
X2el0w9TM45YakPJEnHzGY8PnL8gvmypGjuEO7lz32qEM1r5MhuXF1Tf8uw71t+6XVg+rjZyqgxq
5ZwrFoRcWSAmslK61XCNUvMooeUL2GfIIVBnAx+yU3QdSwmsb/gYPT+aDUnCe3woD2YrRm/kmSpP
Gjzk+QIDLp78k09TtGcX94huFI6AxFl3roJ/jGLDwo0frHru9HcybBaxZlhibc3sRSG+txUCm2BR
69Ou+I7+2yXnV7ornY3XPvTyunFWoStmnX9ygl2EBtWedcp9lC/69kcSz+3k1ac7b3z3dZpUTxXd
VP/FY65on6RobhJG1e4VCp0iAVOTsK8dSvb58amLqZxb8ij29HeuycLmGDJp2M3Z0GdJd1Cap0S7
txrjKFz9e8a7M7IOrIVnUnOgRVlK9WPubWr7WWXRnFEPjxonnZe24Rytup0qJTfNx+tRK5jB2LQQ
/ae1tXm0c6CHJWr7NDK1rTqaa/PcAv1Je3xawDqP5ZKVaHmwdSQ+Q8AUNcTUGmP1WBWostS0X9XC
oiOVlhvHTJkW6l5ZNgixpjn2Kzl+zqX3KOiXOZ6SPiOttxgGQDiNzy/p21511nJQrIssX0UC11Qk
ljJmAAsyTLzzxlyYbu4NPzxrajnBUUorm1KzsclkiR2IjIqa6ubapvlfUt7L2hcvJNA+UVjAGPQ4
5CV8rfsmZRWPLHhb6CyIemx5efwd/tzOk9hMp3iDA+/cmAnTb7+0YOV08bIyjqpyVNS1RWmITqRk
7iK27GW/t3R5oud5sdFMz5kFnv6NHgXgEdrdhQdKigajxx1vZO3dVaxVgNcrHOhshyjx6XZ4jcoQ
VyeGgjcLUJYUvMUW6lePFk2vaEvKuJnGotYaNoUa7mO1vPc1pL8iehSuv3XQaOjCPeilr06sDDNa
Faxsy1spA8YISGtd2s9AbjQ0ApMzDKCJWjxlAb6Gdp6KnVODju5jfZqNNqSQbvG55lFtmFzV0bFs
hEx0eW6g8jZUlfOs7qhy06JPJw67Rk/pMA34ZTypc+mbyJ0XEdAepkNlGFAPPP2Hwcu6iOYyAn27
XHf+wvBZrnj9pxsE28RGyY5hgRWUnlKs60eFZ7Ks7XpuImfz5GTuGGfP9fcVGh1doloxrs8jnLiJ
YW/kArjTg2KCkzPRBIUUeOmwVfkswBtPlrmOy7AUT65SzGw6BFXkIdw4u3wj5N2Bns+GgR5v0v/I
beQggtYM8JemxxhlxTuT6mGB0LT2kRahDpyo9AXjKJmXWn7npMnRiLwTMdDrLrZOWb0PWuBKdf2B
oCYQK0sc3VCfgd74Jjve1okNaRp6mBRY5dOOtCfUsvahg9Yp6BAWf42lkkeu1x+gVJeZwaGbDLFp
t9huJtL0bXjG+DwZ0YnndoJ38AY68c9YavUyKzgLg0aXFB0ln7bwxENW3VXO040T+DPLm73X71St
XPOkPlIVeStJbTYKRZVi3ytegCRRp0sk91n+UoctFlm90FnRe/ReP2rXor2kDR4qhBvf488sVV5b
v3+PsFKSorFR6QzdYcToRvjaaQUuhhk6L/xKyjyPpuSm0/t0xD6g7iDdOLR57RJcoJCLSjUGw+TN
0GkAdmF4Ga4jYczr5tT0UE3fh8R00sPBZhvX0bZR1628NurXrgJ4UPKAiXxZ2XgWcYX41bc8UuaB
sH/wFiu9FeOXAl3C1TQmObUHrTwrej9VelZqNieV33n9c8I0XL6qubzy0YFINmbzwDVevfaRdygm
KKyZUwunmZN1RFDUq0AXm0grkdlDgB9qVrQY6HmwVTz58cRwH0gmMQtIZzkj+1VqsFcmq7wuVnJY
bRJPoEnSCGtlVfgjYn+g5BuFf+siHHgq3dyvb6k6PkJ/GhsX+L0mC6M0TqSBQEZvd5zFG+eULv3J
2+ypXIXVRFoiMZEmz2KKxQ7N7GTTTu7rmTWhSD11l5/u9B0v0l5CEz3/+hspxrWn7ALP51lCKYXp
qjtXaVawqiS0HiL/Bmr+W2Eqk8xWKVO6c0p4YzMMdSvqUT9ocSqprMvBONLFiCpWZ5uatlXD0nOV
A75/C8pnn7V5DNlUP+XeyZajlYniu3ahr/d0m1pAppKuHJC7ntp3KXuM9G33qffjAUzAXcMqTu4C
9UlAS8zmqFrco+RBrxplAgeltTA6PTfo9BJjg+9Vq+fIHs8kT8/Ne6rTg/fY6wsJTEYINnQvWNDU
M5MlIJ1oHqmN+1LJKMORBWFSnA8a3utF0lL6XgIqvBttldRrP1sTzQsWxCkJL9JefQdFl53a+lVl
XubdxcMRh9uIxs+QHem9dhl+f7FBmFlY3aQFZtZMHJhQCfUPqkrtk/lMG1dXdyqvMdaLdbOihYHx
rWzXBvygOjyMtK5YfeiA6iInU36UGYOAPbCDrID8sQHdRPuma+iSvXrhx8MBqyJvGM9TJpJk8KC7
p6hw8QZpT5Ginfxg76ZoY+xjjAwRMEFAiaicV/26VDT0nPeWcqidD0Jtqu6odvlcz9+GZIu1iI71
U4EXyyDgI2OAAlTCHSNTyVLuQ4aUnN8Xml9D4Lbulaw5FXXypoTmzGbPI/PKjxP2ePDqYET021C3
p+wk/GLeQQxgs8kKbmIFb4pDMnqXLTx6rWReZ+4qdl5L6ZCwkGbbnmkWDFsQWApUE+RNqzBi1lEP
vMMGqvQqEtyEbxW2S1SmyPOGAJ5JxiJRJSxNfe4xBeDcCsrHot/UyVZBaVCgeUZLlwfYv/2A+VOv
Py3gbY6E7VFrp0RTGwPVAALz8DKY3anW9nF8hgYju2vbAJXjz1kqtiS7l/jRQhxy7kup+N8sz3sK
k1UiTe3sMazOWaLM5Ma9E6z74qbB+kwkWGJNvRqHSal6yy4NJ4igM6SQdZzefz2efwYl/2mGuUBC
8og0lt1nSDuhsmBXgeAomle/ZJ2LarFB0GrQ+fNYsA2RfBbaMZZxf0OQpB/eesUEsUun4kAMqXlE
zr7NzU+hoXOOq9GU8ZpR4pLYVrKOb8Cue2cEyIASth7CZjwWYY2Q0Sim6Dlzk9UMwyNcy2VJ22bf
ik0V7YW1aeKNbcjILB4iOm8RIpmoPGf9qg/KU0NBKLIp2Wd1tYwo3E50zzvrvv2eOvo0tX6UztZB
9iMh84+re2rC86zqzmHXvqlOs9K6fqrio+8isMGKe9CG712yVqu9OQy31jdX3o3qBeszMVpHrzU5
3vfngP4UaMaPOFsorOdGocWUIjg1hK/v5pVVjnpxM03Hy+pEcKg08OS1lRSY5OEKdWNz8W8dQRlh
2L+CS5PMyrwWH4c+hpQO7yWd/erG2+7PQG31MgonEUUbsB4K94EyQ6kooR3E9DMWkmc5TqhbIPbx
3fmHJ/4y/kaLsj6xzCHcpzhrhHJUo/XX1+bKm/Ey3YaFv1YYfh3SDY6pcpbqxNTsxcD2Xk+Up6+P
ceUOW8rv17+GmhqRuKTsnJCR5QveuEzyKG9SYHxfH8K6coGsywdWslFnR6Lb0X7BDQRorwDAhvQU
HKzuBhMLRWjsRgvUJPsEjUQW7oT/7kAfF86AXKubxc1hQAksPsKc+rIfrt2Spk4hFlay8UKmZJmq
b4bGvKSaFzczPbZnKuJYf1Tz58nSocXH/gqOXlhad170Lsv3XtDMqIdNeQEX8r4EB6aWFEFD/6VO
DikSbXgZdsT7Rf5ekINZdwtbPGXeuxxK52KgtRfEs8ZDgydDW7YDSvGiJqvuKdfODYnaVXxAUNFl
BB103zMfNDmZBzVtkd7eCO4ixUvCepL3bnhUCtoxXnwoOkwq7PDohAY0o/woM2+MY/nKnGFeDDOp
YqOtGyWtg2rpCQB2eG6/Cc191FyMKhsnhieL2b35eyPPHFHMv4xq3p5tj3RC2lZuZtybRVge6T9h
F4jT1IayniQgQiJzhrgqBI9mmfrp62ftGoDbvNg7SWKQ1Czp1a0oC3p3g5Mswt64FzVrnARNWGIy
B1A/16WKytdHnEvzRpSoOVs2yzW1zZSSmS351o2H/+dg/cPsYF5solovLhvXy9Wt15YCD2ZUOSos
+US8+KkEy8mn1/ejVdBpa41JY8dQJFQOOgBMrYpAe5ha916E0SibibK1AW8dOmZSJtuqxRCXh0px
7kxWOUrqlA+tbQRoX1uZ7vk46IAA+EjxogGyS22Vzo1J++f8/6eTutie1bISBBLc0b1RG7D4TOos
6SIFqYhJalo7Jk03WjNS9l2gbNWtdN/7EHz6o6v6Yw8GzUbpfyR1fJ9F/VJDjhwjfPNImrTIC3TR
lBZFvWoLWjS4UNsioyAPuNH057Fr3IqmH99hfzqHcbb65RntNNuRlNBOAT+1tKbQ00ylV+cV2nRA
6R8EiqXi/LNWukqxaIYkMkOn/aHfZ2e/eW0fBfsNenhv7YFhBaxnOWwFUiVOH105J0TkCJCcN6MA
ubEyg1dqlMBllYn9XH2G0Q5xOc/hR0QwO8UU3hvPBREe2ly8sz4VqC1gSH4gJxLlPNyUAARwNpNF
t0RBXiUA0ib5dwzNhTSJTzAqLW0elmcgJYPnog/cUkJPbuQIGFfeoubF/kzp5TwdgDrtgLUv1FW4
oS2xQ1E58UiRFpMHiwgwbWpsyFKdegsbMeREkEGWLQzimAz2juHMmbB6XVFXG/9qFk8xP87ApEw1
KjOv6hxz2zKa4jI8Ymc4REsW1Duox4hklzQD19GyXtVbb24tsFT93Sf44r1nWK5TGClnRZryFOv9
UllKZyypcJ9J/W5n4JPmxprLPOkm2gxm6fTj5dGdhQuqnVvc3vktIP6VHfnPCsgvj6E/1GHHrK8Q
3EbXcYaLZDpeImPCYm6KwX/iL7zHG5PjeHJ/euQvlnMF00MYjsdy9uI+WRNPcOrfAW1Pk/nfrIv9
fIp+OR27QghSKL25c2zE4nl4sBRUeUnHsuvrk7iyKDIuXi2V1ORWF7bmThajBbIm8SYPUjjpYmFH
+c3olyuzg3HxHklUuwC7PlAooduZtfVM6x/ZSyA7MBetQXpBubWGt8i+tUi6Msp+Vkd+uW512ja5
EyF+b2pQ8hAqRb6JKbwClwOi0s4yheSR5MaDcGXRZ1xM3yqdVS2K6Jjx4lgO0quK39u4demurPaM
i3nV1YysDzWV0BzXPDc51jwgiV/f+2vlK+NiLjLN2EoNr6YiWaSQi8KCjnro2UY1xUcB7rozBn0u
mdhmM9Q1R7mj0+vrwKaA+HvzWPdYc5LrCuxahR1Q5xXVkdR2J90g1eiEFeAgPaJIMmtApEvC3xql
Iq0jy5O2NeSIWVdhY2lwdAOdSqwXTYHVSOKug9jMH2xzZ8UynE/HAYUVSfaPGtjsNMo6JPyRlsIv
AEn39ZW4VuS+zJ5UZYaZFfjhvnUDOG1G0vRHWSQ1DVXe+rLHK2QgnnIFzDaY095o5/aQqCshd29h
ZYmV7DbtjRyIayPyYiqlE1sMaB7JnijB8sD7Zj6bQjaYKPqNd9C1szUudhB+oRuYfTiEp4b+skC1
N0m4mfPGRASny6Y0bzuz3CtN5hx9r6g3UYzbDdhrgM0qG2YBk+yNdcO1sXMxh3p9TOvbNDqeoZyK
gb+xEFX1fn5jpX7lYuoXC3VhqEYgdW6/E/meZAWlW1g2FJkbt+rKl9cvJs+ycbS0UwkJ8KOCqjVc
2HLfKNL864fy2ne/mDOlyo+jHH3szrCgyWiS/b0ElaqU7VvUBLce/CsTsz4e/JeJEtupNyiDxEF6
SjB1gHo8TptNEGusLr2tZQ/HQe3NCfTzmaIhSPn63K7MavrFlJlDmclzR+lwwT3W8UsaHL/+3PHK
/+GVrF/MlpZJ97XI+VxX3oTJiNNDnS3jtvTmxjD7+hjXvvvFrGn4VZ0n6fjdBb1pa+GHyY2X8bVP
vhj6BUwKs4j55JGXVoX3rXQjVerao3Qx4GtyRGOHyWqHxh/UcC/PUBhDz/v6glwbBhdjuChb1xUK
n66b3oTYC0cBEL/8+rOv3FDtYgAjyuncYPzmNl5PCcfQ6E5P7izYGdKNr3/l4vxM4/llCHix4w5N
hJRFUzB8q7SNDZAL79Q8vz6FK2sR7WIc+0k7uKBv072BRNyVBmcim6ay1hqwemTiWTyozL12RDc9
VeB/fn3U8dP/MBK0i4HtRQitBi1J97Vfv6WhqlPJV+NlGIFVSMMarwMs3a8PdSX1UtUuRrNR1ymv
xCHY478JD9LjEGNJnopz96hO+hsPwrW7NI6ZX+5S5vtWRvposK/UlA1DkvuwY3PrLTDRfma45m8l
71574i6Gd9T5tqw6JfhVxOz4ayL/yey2oseMVn5rvOxGTefKWNcuxnoei0jT0HfuG8nyH3Nu/Nax
U2f19S25MiS1iwHvuYFru1kR7DV30fgPQXOUbgXKX/voi9FO57gSjhYFewGbMzY7OLnzvLjxRr0y
VtSL4d6arC7lhqsSP0FHT3BSQTiTQQlOBwCtt+bZa0cZb/0vz5KuBg1yzPHa05ZrlsUPejYBKQ3O
pAOu8fH1Lbg2Kn6uun85Sm/JVdNHHCWAbVXMgoYoBKgJExxwtdg4WAbyGzPYtfO5GOuhX4XEEXMk
hLwo4Sme4pq1yjms94JohhsndOXGq+O//3I+NmmzTpjCc+zt5yZ6iaIS7MX71xfr2mdfjO4q1m2n
8+MYZMGpweUKD9ur/BuX58qIVi9GNMarUlWQke+1PXD2GmMZVe+TlM+19MYMeGUw/wwE/eXSaFXd
NE3CEerqCf4YvrwbX/3KBysX18XWHa9OjCzal91RaDvSZG588LUStnJxUUqvj6w8iqN9hmHfpm2H
9hqb8qR+d76VuBWJgLolSrh2EsrvD042yLVnxXm0D5D15uZTVd54aq68E5SLWa6Wk2HwDDvcW4NY
asA4CsrOPjh189Y8euUtqlxMdnWkFSJLOEItYLNXUC5OjvisCriWajD7+tm/chY/Qwh/eXh616fC
rPtcHoyutXYfOrS16cinw60A7Cs34DJLPjTS3pA7j26tEj9FZYVGU7x8/eWvXCB5/PdfvrwXqMIu
hjDaD+/Ng/yWfTrfMB5+/dnXvvbFtFapVRPhpo32VW/o0LaU50ITN/ad1773xWRWAeNwTZ+LXn9q
c8L3noyFd/76a1/76PF0frkknYTQKw9cRhbhAfSnkJQpGkyQITAI14Iz60T237xCF4PYzGKjdiuu
EP4GopFqrPlfn8OVKVO+GLJJTuoVvDGemArRxzZZSCc72Wavt3rJ1z7/YuTadaknlsvlJz1RfiDv
a4wzLvB2TlAbfH0K8rXH52LsNlnqe9LPW6xP4kP5mp3EHb0F9bs6dV+s1dSZI8L8+lhXXsDS+O+/
3PJK/PfTJPE0iYMBujHbg4lbfv3xV87kf0S9w8NxZQxs9H0UOA1vUfn09QdfqwRJF8PXscvUiMo0
2uvKJD0gQUYJTjZBjbD3s3/QkB7rM+fZvbE7v3aZLga0SMkb9HvOI6Ts/1Q8iDs8ozRrlunfPMDF
qO6soqXJzwFgkgwQfA7Gi/IAKW941W/Md1ev2MXoDnMhW2rAIdzX7j15Dz+1z/Is7tA3V/LSeq/2
8q0jjWPtDzs46WJwI+QxFZqv0b79DIcpUj4MxlDN7hSNwPBpsfE+6tXXj8G15+titAdCMiTLkcK9
SFDemXNbFTcGxrVBKF0MdK91lD4a1RyegISTuiS2lTobUQhz9GRLCQ+3T0ZFElNpbvHOzURlZnPL
KOtDVabaMo2qdMN73pl/fapXJh7pYlLQjDKt1EwO9zl5sojuvrmP+qiIm+Az+PoIV9b98D9+nwxK
qcXBTqjhPnnH842EMrIm0bPybp6db+xivj7Kn2+ZcpkTbuepKRGtEO1Nj8owZfO0KG6cwLWPvpgT
vExq0bzz/SWq+rFJtGng3PjWf17mK5d53lKs9gX+H6b9gccsETj81SbrIEa2+ezrC3PtEBdTQCqZ
YCKGJtw3UL3wy4P2MGgh3No6Xvv48aL9MtPHddKTq8uyOY7px217f9l6N+pEf143KPbleJfUimhJ
Pro9g+4mWKeYda/x/deX5cp6X7EvxniX+7qwWiRBZDd2D80Jbc6YCn2svpfH5nv5duMw4zj6n5OW
Yl+M9yj3wWCEnAQ5b2TI9GOGxAScmbz06b4R3qzeeEr/PJAV+2Igd75jOz5i3D0qFFhcegV0cNk6
E/89u7X+vDaSL60PY4i1BvWOxa1HzC3BKzh+WKnMzWKB+APWv3WrX3llzF36H/I6Lolf5rLlhBI6
YlXX+o3rdOWBvXQ/BJLcDU5Oj6IRIN2IVxYvKcCsr2/3ta998UJXW1EPNg7oXZURMMECzpHvfn7y
/3rv/tP9SE//55Ep//Vf/P97Cl7Nd73q4n//9ZDG/Pdf49/839/5/S/+tfffi7RMP6vL3/rtj/jg
fx949lq9/vY/uGf9qj/XH0V/91HWUfXzAHzF8Tf/f3/4Hx8/P+Whzz7++dd7WifY0+4+XD9N/vr3
j9Y//vmXoii/XN3x8//9w8NrzN/dcxFe/8fvf7yW1T//0pR/qKamGbYJstaSpFEJ1n6MP1H1f5iq
qkimKSk0tcxxF5mkReXxI/MfqizLlslfgh0xxuZmmdY/f8TnyQR/2yS6marEB//13+f92635f7fq
P5ARnVI/qcp//iXzB78Ne1PRLc0wDcsGBGVLfNGL6bGs9aILKnAOvipi0AJKmePvaowcT7gX2ZCN
nW7sZhJYTi6OWg5EsWi6eImMMirZvjdhiLFSw6GsSgLECu9qoGlBkkdkdTZ1Ncy1QmkJmfVU5Idw
rT2kaaqC+DHKCzzjfqj3xPsIT39GMzfG09SGDCoAlaG76e2oRLUaZ8I3tioBIM9h4UDYw3AeIfHJ
pSzCIBblKr6wtJaMLgZFncs5mnC5ypN3I04UC4grmM9QfiJ5qcLfRqqxVt/7ZtVRc0vSHhWZA2qs
MCaV5+n+5wDGKVSndk6MXV6rVUemkFmXd52TV/TasPYBAS0KpYNQXYWdjo+/bsBHKkTQU3awu0I6
WUJ2KHRLOj4vnWhwDUB1lwTVEwUclHhG0qF36ysT06EcgAyeRnZTEE8uamsA0oojOiDMr+sfosAo
MeLTTazxQSgtRjtyArz3UhhPKbyBCusDLm19p0RE3WGNg8D5UfveOY9aE/1MgtUvoXVP+V0mvqmC
uGEF6VhWaB9hdhBBZJHCaVNAn2Otgi1ji11j+zvJVGIIgU2/1fvsLRyinRUh2xuI1BjMJy/VoN4h
YQcuJaALFDOXWeXeqPgeOPnw4i0EFhOSH8lbridhYoPJrJPnJrZeitFlnPWR1u6sLi7njJxpnwOE
JCYFTmZqPnSpsciRZByzDu6MbeCGJ1KiNPEhZDyu08ruPBwO8Onk9s00bMAKXTGvY/ytTUkKilwT
e6BtLD4Q3RLmbWJdVLgVlgKrsHrO4xBhvup6vgPbAnow931oJ57dyeW0VfNtCT1bF/1j3xZjhm9k
bmzHwYnvaRrRDOExjAwZBkSPaRsRgbKoTRfgoAsO1XNC+DSEWbRNT7Y0YRfetMyBXNdh9c2ScKsi
6P0e2LBKHaGtyhbGmxoZ+lrCXjJPB8VeNrl4DXLK3IGwTmkgET4jPehOd+5znwAcApwR5LfbZMA0
KFfFvZZ/d4tqNRC5sxjYZYxQKofL2iK81SUTK0+qqtpD6tqEe2YSEErK/yidbZ4iLMbZCvPina8N
xcQ00Yo2RYctG1q/zaODqzc9NKpElkdFwEVgc/peutKN/o6M95VJwvKsHapkadjaowzuQnIwcYc6
mwcyfXSGpLqVXACimageyh6KcJ7DIbT7gWwfeKC6BNxIN85dZBevgx0Yd92g6t5CsRxyuQTszSpt
to2fU8xT22CW+V7yDim/BeMQJCN5jCKE4jsMvkIh7Es1jGdoQg22gDY6mSpsNxF5hAI0uU5ZhyrO
QmipDVuk0IgoCzLtuXcoOiBs9jx5oaE5zhpnBpQYbwVixeTDRxekoFqZyHUaq7h2jeoj7CUVV3nD
wxH06trspYNq4OPUPM9WNkqRiX6ZmduQlEEiwveYUPsGkrlllcFc9kUGtl9z5NGNn8GcTkW2jiJB
R7qVg3ZXKjXZJEaQOLDGkEFMkmARSBqIJNn3neKgW4mBsVfBV6satu6e+5RL2zUQX7zuITSZY+Ua
yXVVPUp5CnJCxu0l6c7GLbRvvZlE4i1WcwBdpBsVsNwDWWrHWGS0Q7KTqO+lDX5VahPr0InCJg2S
cOaUeTL0aXdiOhEnzfA2hZ8dfKLqti6Xps4i7YjAgV+ycHnpTNowf+DtCgktrmvUwTRT5c+EMNuZ
EXF2apN/FG3sfBYkpkY2qXmNTcqyGsZ4mTLy2Trn2Wn6Pa8Ase6qGIH4GB0mOXa+Dhr1kMq6SipP
qgFuLrM4fE0dkRxdwpFnMlDSGdmDqzAJTqpoDn3oojlNQ6taoC6WF6Imb1SpYWJBxUU657OkVmwe
x0yHJx+2WzkYCJzCjc144UdGJz3LOVAOzS49cZbdnExTUwM9wB/WWZDem0SHWOiL6wx3lK6HU1tA
/7A8YKKltISvqBO/FVTrzCFK2zA8cpoQ7BUoe8VnpwOy7BsduBVvExIZQKD0JlHg3ovutN9MPSXp
Dl5Akq9SK190DXAvXru7gfmoD4Z1zeT4LQ7w25h2vU6IPx7WnZ3CX82PYd6jCmvLfKrquLXgIbuF
VG1dp7OmMguCuadkgNzD0SP93vU4fgLP1fedrWh3aqe5P9TmI8oAT+gqV1CUZXjyGfx9GJ3tiuW7
3C0rhyxGUyH8JcuPPtiXSYTD+bte5nc94SWRp94Z1msGYXQH7mLWlcWqGBygY+VeSutyJXomYiPN
o4Ume+kbriMynPVN68n7uJI3fRCdQ2UNARdAPO58ZyO7iNbJqOhA+HpSuxd+vXN7GYS/LIiy1w9G
JohTZ7QRerqOFfcjC8lkx5LKnKzo3tH3tWjBUmZnic9MPtMFn5glAUNG99zYA5mjRgA+jbnYzsBD
mX5Ik8KHjQoy7j1jHkyzBwXITcv05UHxDn6QAYFRMT2mpElLXTuVir3jq9NOM7C3ug++5jHMyB+p
K7CpGIRLeSo8HJnVoRD3MQTgvF77Cqhl3uN26fAe/bBGAxMWfsMkg3eMMQlajJhUxlCUW9+Hkjme
RAGTCaoxTJjiB8XU9gzZE4tQdjwj48Va5QMoLNDdNslWuR/M4IMtXb/ZlEq3wiyyNMz3qNCPlq+e
PJKtw9yaxiMQlgzPWLxAFo9VjRJWLsmsF2AwNvY+hohqswLDtvATT2LPFe1HIfH+VBT/VAPNNH13
06XQr4oBoIOjgiQo55bICX3HJOy4bdMA2rFTwtPTqeZpG0VWCJ9hcdLZx8wCLBnGq9o4kQka6AwH
iCxeoFAaZG+VtzbPiqRk58AOWaiwsLamrV60UyMANGEB8VlJ/5u789iS3Niy7K/0D4BlAEwAw3Yd
HiJDp5hgRaSA1hpfXxtJvleZQRazWbOuSa23igy6gLnZtXvPOTvILxb3qAg5mgb3GJExZEN6xIv2
uSIc9Dz2GfEQwXS0PfUOfAIp4LUddDzsqjyDzm3vlnplJ8uxOJeWik/hnK85ctCc2hYLWMdvv+g+
wOV1LwD10rvXZinYroO4uXPG+D5v3pkoIWQwJ1ukJ9PG8dpLuxkunY6IaW/eOaYUwybNyYsXZXqv
3Lx6noC0YO/mCcDnqXzSWfNdKb+ZOb31/eki5E8IH/Z3Y54/hA41yKxUfxqKOd5Gs33I0+ay8YXe
jHgOPRE91G4mdkpWG35/HC0o5hNIjnKsiJRcDUDwT4sxIsy7ZXXLIIw3jR6cDao7ufWc6CVy9IUx
yfsyRMlejO5DMK/hKv7RpfM7m/ZCquwRVTwh6DGUDS1IPPSecaISz9dFG7JkZXdXO+uKJ3++6t1D
XECBJ9w9t6ASl/OVHSPA3YR8MZu0BOxo4LaKgbApEvXjEphS2O2HpGbxkpmOiVfH0ynDOhVlOCWm
vt+PK7Y1INLEEh/cWIOVs3fBXD3ksrxJpnkkVd59akXzfv0rDW1UTOlDnFiffJVem6G7t2zxrbOG
p9HHT9UURIf6wbDt6pRhP5XSu2UsCGsLDnVGUtkEXScjfcvNzya2t3OEQ1sQ72LL9mnCJeaWr23G
z8tIvo4kvxTA54Zcf7JbeBf9+BG313XYEziOAHUTw9C0nPBYxNXTROSy7NWpL0N9SHoS4aqmUIAH
hPuEsAI+rIbipDw187cksSmBRXAQQAPJMyEICGRXBELTWmE/+IzmXR4yFUgWchEWzKJ9EG/raTpK
3//UDXFzSU5HfWpMfFWPM6zqGA9ave+AoIXB2S/cjzigLlPWSYfdPA8izMyR4I06e501/iEpvXMI
2MnKK/hW/nRSxDTOSfSRgNZ5o6iHT0UlXhyBP9KJN2VEzg47YxIMGxkQEtJ+izp5Bluxs2r/xbTW
ox+YxzAbjpoctyLPCBzR06tKLwMLpKGsoF5yZdvB4nhHgDgmOD/frSlviS824aLUmXlXcqmnNbVG
VcT4OuxAjIqWU9SlaCNd9UGM4kjox95xCHUaK3OOyvFgzHwfmxhbrASxWlwxWdwEVCnsMBDGyk8Z
6asVp/ooEjw37c5gHvZURhC8OgPCKVGlG/lBSNjh3bewtPb9UtzFM9qwqicOvzkbWKET3xHQYpH3
m7xYSboDFueRiioUd4ujT0phluVkS0lgtFLCifLkE5qsa0tbz233zhTTQ60iiCzRxg5fRkNi3TT7
h1BDiCfIJenG53Jw8Up8N7+nVvpI6jZnA2G2a+r5O4KbmFvG1jftTnurIn/Q0eENMaTzJZNlBUk0
mmdBzkmdfU5DON1XARG4oO3SMgogH7SzA2nLS96bPjVsgnIi7K1fyuBzFsUALWGQT8u9NQ34yCo7
1MFRuS0A5yC3x28kChNLZ3qdnOMKxghdppjoiKrJP/mIpEF+Zl3+LapkEe1KN4iv8tz1Z9KkMuNu
RDjP9XU0+gm+YRpQOyucC6LvfVW3bPtWYnFvIV+Pex6UrFnZLaxkjS52S4nVvMAuTyjxIu6rWxOE
qEnTIADZU2YDCW3I08ORAyuPPmUeJf2hlY04u2oe9Fb0tB42fuaAi/SS1oLzUve4rrlIkKpVwm00
uiHLmRg7Fe2dyL4h/rl87y6ze907kYBk7ocEL+eCC0nmLMRFTtY8N3tYCAS+USHviBVGJOPlqtTk
EGYY0CfLmojCyBvi4ixdVJcF3y6l1eAIiA6u0k8hcYHs26on3iceaGD2rk39N6q5+SDzHpdo3mRr
rjm4B31IEUpdLd44dVAPkviGNzY+hlZfXY2EraXEky3mITeGeiMeivQxmar0Ma199bT4wfjNUvZY
7RbRrGPeiDgqOFoiJziqXa8VI3Hu3D8zlRSHWmZUb04p0Q4uCI2WXV0bYk/JessJemDHMFs5cJcE
stLo+yCr1KNHn5+tZR5watuVGq2rpPWh/XaTUSST6AJ23igWYAnuUoB5UDpW48aQOfROSlLOdkFP
OhUqGGY0RVX2iDMTAE2LbWCjpNgABQQ7Wgts4uPaX47t5MHuFF3sieVDBGdcYkNvvSF8idPcerab
bA6PmUlj8TCOKl63PSk+jtNiM+pykoYAYjzZZUzY+HZI81htpI3vD4fhTGf2nzdO/9uu6E+d1HfV
1wK+1dev3fVL9f9D/9Smgfkf/+pT/rl/GhfhS1U2X3/qoa5/83sPla7lb8J3CHHUvnY8apl/9VBt
4f6mfFsJrrrfm6sML/7oodq/EfTNv0yQgWdLj9zJf/dQ7d9srV2bf8T/1Y5DgMC/3tv/Qw+V9uvP
LVSPRqy/dnZ9z2it5FvpBdAAEu0JyzuS2DanBppESS0f0QUYrD3RyNnWZdO66km72EsuRsTph0+O
yLck50dfwkafdJl9K8johVoICC2CZionKgJDYOWgs6vSyBO7yb6KkVCHgLYLj0ap/z0yFBuPIiYy
pA4pDT2hcTEXFnmBo2qJZouJ4ogsdYry4tZ4+ma2PLI5vPAyTCm4UgVgrQhJ7WtownmuvCMA8uAY
cCu8qk7yW1JF94vqrgcJFcZT21oRZtf4zCX0beO2eByz8qHwF+7DIRax1OUgJf15Mly0FVSl7JP2
5Il690IYPngYDNd6fu3I6nWT8tbyJOzh+87qYNNVt5PDv6Zz+B7qNEkiYFquFlHwKFK3ONYN26k1
yOyimfSF70NyqazitiCjeQMeyT8qQVMyibBXt8inxSv3lINlZ1ciHQCo3As6nzrXW16PHMBr21gc
v/KkeBthJm7qpTlqaub13+667JjR817CozD22bbnhyUjD8iwJ/pB+2EsufsTif6QWvmWLKXrCPGC
lcAjyflCFxGASwQCZ3mkbljvBQ+Dd6RG+1mRsReL+6y/L8p7wQOlGfBc23cBre71hf1YwfpWl46q
7pmi78zypY6GT1lEYjtcemy46pR6vKbQh85vPzQFxPm5ebBAIdlDtp8MVAlWBVPJm7lDwKQ7a5+n
6pRHFHNFMlzXffEpTWhflE5+TkrnomStzTW2y8E/qFlv0zo8lCPPwEzPNcTVvk1ezew/Rp14/r5u
MuBq4D4o4yLi1K0zU8q7gs27t4EXTHFGjk2qjgoA4Pppk0I8d43/mJXTMSWypIZ4C3PzWLcWMTbD
dWHGS69878TV0Q+a8zCRqE4Z6JkLUm+PJMnBcKW3AjTpmMzqiJiVENVlP9LjCLziYSASTMFPxyF9
HemMq1r8RRYh3TkiVumnfakcTsT+3p25wpbRJZGFDj1r7yIhhCHAkX8Za+pRxHYjWzr0jX7NV8gT
8ymP5HzPRSe90H5+lfe1eViK2sAEMJ/8JoRGNpek8Ouo4LCMFaGTPSlzA61emloOLc6S7EwHaBUm
O64ROvpYhfxrlZ3RWl3/YSMJhouL9DaSaUS8VhMdalO10KxBTvAo5oL7UP8hnPyvHXXeZjDytuCH
s2ltYAwJrcH7LmlaFNfm0yx0cFHqdRXk35vPxTddkJiRC1dfWj6/XdfjxmTskZalUuDPpM4uvY7O
rcz9+KLLi/Kkg5IUI9ex4KhYcJg7gHMWnHqvGMBlJ7G6DaVtHmKvqOkJ4WvmIlPVcpd6y1HQdsya
+EDxiCu7vczpzy1F8KHKwr0pzTmb/D3JoNuQq7D1S6ntX2/ADgmLUgtfsaP/POK3Yk74EKTwMQAD
YHn3a2RhpF+Bo209f+JrSO8z6hayEZ4t3/7FJNV+o5ThWGL/d5XkfmEjC1Rv4z3cXA8m69PyaPvy
mPvVuQpGbPB0MqNoDeoJAKVgYXP36+46teYQwYymE9ZBTagIPJyn+uwK12ynrndg9qXf0hRciPHF
49AziagfjU6JZV/MTdzL4/pfSRymcfmjFWRnFY53EAo/VAKlmbZgskGJWQDArMeQKBw6DVXxYER5
KML5vG7LXeYxUUHlEmY7JoIXinPJGjREy/bK0AnA5LBdfzhLZy4KO7ysBjIyhnkv/GgXx/rU1tyH
+ujzaJ5IO0ATuPGy8iIN1TaZ7llj9KUK2l79a+jKo81YpGRCSXDDFmgRaf1cDODbxDaad62OfQuC
YSwffC/9phJ547jqJpz0jRtCAAmGM1pV+G/LIHZwKbdoHL3NCDOBbk9HJZ04sNZnDZfeIz9x6aLg
W6W9i4nt2orzfajYiyNa69nrnFcP6wdSHKxGnpuJfDDceVddS5h3WZzUOn9RN04LEte9+6Gc+aNk
+HHM+mbG+n2BaJtofW3zy2Cl/Lw+2wyxfK9mwLg9kQ4Du7YfeQ3wAP8gSvv171/se7nxX0KO35ej
EbbPC3m2MuqNzkLA5OpDhphcq81Nj3WySFKbfI/orhXEvYRVfyTKk0kIeYJTuK0lQJNffeLvH+nP
b4LEYyNRrsi30YlADWXhxbo8jj1ZAUV8QkdE8nhAVXHkH7ANEVvFA12Ps3p6HrJsaxJ3n1l0ZDs9
vlajPlSKw8LiSmkAo9AiipErNPz/3EAfx6rda4kxa2a/0tZFZImbwFtuIwaAa4HAxDcBOVa+OO6H
AWSNL12CoTwSZgvmHe5j4AA6xAw9XcuuPCXRFylf/VjcCrjzJgNNY4W/sA29yQr5/bn4yjHUq4YC
9Ls+8QchUmE7TjSIsjz26ItLW1yQAb0FN83JhnQ/a/YLKEPyqdvofQtlRk4wThemWNxBJk7LGLR8
QDFGbzORJ1PnV60d0RnMiiPNZwDwXzprvHdvFzu6lJO4qZbhfu6G3d+vrjcxLv/6FGvprGyfyeGq
7vnhU4zwGlLZs9cyz+YyWV5NM+m0YGjBTO/bbDgV7vBqA1/P1CNX1BtBYLloqGE754VeNLtAMtGT
jJxT1ZoHp+lupoGa0x4uwNpcr7VnQdgAzYtf+JO+S+bfrkjkPwLlhA9Y8K3u3UVDUIxqKiH+uq+z
FV0qyxDfTl/EHlEPDOgJVr5WN8tT5BPTNHYMKqp9MQvuvQUUsmz5vrlVLUmGFBm/OEbcn2VRf3yx
3B84STRKQI/rz49frIuKQTdhWx4nspLWktiWbOZ+Un2KYGZVJr1yCcIVvrkppLzAYXkMOUBsSu8+
Zj9fXBBe7pNuxaHqbxOJB76979N8Lx1YLrClLGyMQRM927k8pqROc5hdaLoAs26OkRl2BUnsZene
SbtdNQk72sOfB1DrKvry90voLzco37hSGNQtmlCBnz9pppcgdfOsPKrEvVurMUcMJye4GjJxyAXk
tIT+aTwikUcZMDtgI5tfaer+akf2kb1Il+RaZb9Vb6mqQghk8xaqSW8r4V2wmwKvJsLO2dhxdGm3
2Z6ryJfWUju3Zw44lR8UqKde5t/WKluH2f4X38qfb5FScIs0KIEALinx5ltZnLEYgoX1qcTVYggX
TuStIS9RVuWtKeMvdc+jTgFVZWafyl/Ir//imfDqPA3Xt3kTzltz41g7gTU3itVH4WlWxdmTKqgg
DWHzibzjnuo5zWnhveg6vLRG/QsJ5XfD1c8/z5/fwBstZe2EU17bHBjpQnohwAQJMrji7sJTkQ6k
JaqZQjvwx6nok/YiHVro0h9zzfVrIW1cTbtCv1v4PfOTOTbN53XXJ+Vis65rj/F6DVSC0SCQAHMT
NCAdqJfW0dYwqi1FsP8/6Ob8L5PBrYvib7o4Tfx/rl6K9OXHLs76J783cTz7N/Rsq3aNZH5qgjUY
53chnPF/UxA/tDRr+e6uQZp/9HD83zyX6YaPWJq/Emo1Yv+hg1O/+QwS1n6QEhyoHKv/pIez7q0/
LD6Wksu7Up6mveRqR77Ze6si0E4wkH7GSErd+YwULjtN7BNcPuBIP3wrvy4Gf38tT1O9C+khulu3
ph8O0HjK0iKmvU/MOxwSVHfF9VJV+SkYqvA2TRz794VIQ/CvNX5/9dmM5layyhAlPNifX89M2O0K
U037FhUpqx0LTY4CaidriKx//9HeHGHfPxobGFJC9Iy+fJvXKGGZt452xj3RYv6tTQLdax/M/aMZ
Har9OguCa3g/cOwsbq5m/89fnK2c0sr4juuoN89wsmK/nWu0vrTni5NrWraCYhGQipy4vEaJ194K
J+HqT9zj579/6VUj+Xb5+DR+FR/DEXzwn79iJ7RdSxlngv+c5NeOztOTW/W/NOu/OSHWr9d2jKCD
o1k78m3kjcnmjEsEZLPMntJzOXQ9TI0yOVZ57TxUjfT2JNushqxsTm91ywC2zrv5lkDafvhFtfIX
n9h2UI5KiillvO/66x8WcdDJLplyMe1Jqk5XgrUFhLksf1Eyr0vzzfdqu4Lfvs0H52h6c5MJnXKK
E49HOotpeY7meJYH2boI1xoVIBpfxpaGS7dotJua7tSj7WWd/YuK92dxP4RXvnW53qcYuLARvfVt
yLDxh7jjTWCB0ydvyMNn2knzpUPw0Ld4HBhQGse//8crihdlK/J42MZ/G/LlefVoVQvkRxEAZycZ
4Ks9++Hxn78Ijw4Bj6S7/qcX8TuKSi9TYCsrpJCpjmjaVNX/YKnQutfs+wiZ2YLePMSml+TbputS
cX1YMnmYAPnT2S9coX+xIPFfGFdhYGBlvhXNO2QC68Gup/2UpsGu9SK0xmD9frF3/8VacBGDK5AE
EEJs/80e05hsoP8fjPuu9dy9vWZIoa6Ny6eZi8dOTZ2FsEZ2v1iBf7GDuw5Z/7akw8Qus76rH35s
bhqs0/uWb3Cc84PMipIhG7uNyJEp//2SeGOS+77aWQnSRkHo8qz0myo0q5nJ5u0y7PvYkgYFRuy+
eB4KQDRuDSpaewESc5zsgRgqKxsK2F1mTr5Cu2/fRVwbarDXdThdeIh3ol+s17/4Huju2VSo3Bro
p7y5eoKZcePQcZHSKNRh+egXB0CV/nkkfOsXD/qNgWT9HniQkrPMXzt6CLV//s67QQxtOSGT8EB2
WG515GR5jK3hbIvwSo0IRlRi9sCxL1OL6M6/fwp/Wsyal+aeivAQjf+f2BoDUu/Z9tBOIQIJt4tD
Pn7pyV8lFK6Fxk+7q+aiwVHCa7gSG8CbH+Yw+Y3p4qrbL5YLZ7Qiwahh2ItdNRxhOFn7v/9Qzts+
KU0gzi0GdQb2gUvJ9qYSIYuidTsrKRkASyR62UQoHeNlh6jRNiIVdht5kfOlskoiMOYUyd+OiNw4
PonKNAl6SUHmf9iyGuHfiTk8O6IvHEZmur/KchvYj98N5ee2WwbyR0h8ig9ZVsCgVGjSQTZXCdn5
nQr6eRtMwF1BUxH+vDEl4gTU59Wgr4xqhy8BbJOJmXKs75YpCsjaW/zcRwsTxi+M+Zx01+ceIxDa
qBRrre329j5RXus8NQ1wZbLnlEf3tihjQAmDk0S3RVqV8+VSlNq7reniuPvZn/nUI7DPz3a1Cma9
eZksJAEQags5uPEWSVz/0E4MsFNkObgL7Imc0xFRdP5QDElMvn9mOzlkmkKqcFd7A9tC5dUlQPXQ
xqjQtZoQll6N2TuviWFbLGVa3RbCRYTl9bp+yYLMMVuBdUTQXuCFyqgOYNArwlrRqqIFaYJ4/tqG
OfGSicjar4EtnAWU32CLkxWid75AkhtfoVxCP5+PQFL3WDsW0NCDQj6ZeqlkLN8vNW3dnpjfyxqN
SEnoVLX0xLt6sw+tKKwtN7sp0SdDQhoUDKTOH8ibXrykYpH0HBY7oyp7lfuXfXoxWEErLriuFp+0
29FdDuMU1UVVNP4rClo7urArMAh0c/P40JBF353pkzo0lifzvuuqAb2bMkGyF2iE11kBknQY0o51
51mptndlgBOHiPTCIx4bHzeJ2A11xhZQGkCjyWv74dA1NeCF0gv9l0r7PYmtU6erjZVhZ6b73cXW
eUhriRyzn3twfJ2NPJyEwuByHijwQI5mTM74klGUjglcMV92QXnpDpYAgsVWAwNgDuRtGoZuA/ax
RsHr8m0+zhkdgrNX9N2MRCJtuktmw/27XKpI7sLcjsPdZKzqPSsYipKXhRFN3nBy3sUDKpsJXAh+
XQJKvnHuz+/Z4OAsxSpqPyKxYSpYVwGQx87pXcIV0qAOjw0w2HzjRmX8ufNMMuLlmLsXIt+VvV3W
Uhr8e958y/jV+ztUcNlDrCf+GxMaZ2cfJZDATwbbzUG1otYPk2thywNLnqCFLHm0+0Z2MB6WaVkI
2pFOieCrc2GN+PRoSEKvVNuxIkTb9lvhre0YMciczmhdOv2mI6XBuyg9DSZEsBGM+Jey2rrp5qzq
P5uwjvKndvJ9a4NQunqqdKmnD1FYtHco5jHLdOx8uG0iaIYwMYIlOFiKlc6PDy3/NpgFKz/VilYt
9j7mEEyjuysJCue927oonChm4OHVQk4P3zfLf2Si+9+pBWE2/cO58SctyP8tupfmM+jin9oI3//o
DzGIxzn1e+MA3z7/+49eATrT32gFSJ9+wVojYJv7d7PA8tRvXPCYznELM4qLhP4n3QLqje8BDv91
eHJyUv19b1dQ02qPHuLP9UE1i9SBb4ymgTTWrKXWPKep7ceenZ/5zQZs12uqf4VoNx+6b5UBSS1u
A6ls6w42U5LyGynzJke/HNRpLp19mYZua127UVjB0Mg8v0/qM7XVIoMbEU9yIjQ8DCK87y2XQPfY
ZMPCumulkgkiDavup+GMBabIo5sQdigyN1k0MzYPSfYrTj2rk++4PTLyqILElpvFh7jL6KOZmy+i
7YZ8P+fSnz93cuDqHIbdnO+TYWlA/+SYKGiVZktenoumI3GVGp4093QTVEhvTsTp5ja4HlxM4KEr
nYyIIabI7cQO5p+dHnrUV1coFclDrrq+jc8t4f5IOCwd1xzZk5t375dyCu55eD40x6w30S6xRye6
DtrSH9+nLSJY2wvDnUQZmOF5m/16j3K4qsBwquqJVyhefL+uMK4wXEOb71Jj0NbRGJYCM59bm/nK
pqCjFCFv7IYvJNXU3eWcR/q2XQIFKmluS/CNcrHiY+pqb/jQkah8QYVo75dWy5e0a8IteRg6cjbU
ous4UqA3mUKkgj33kudhGODWx0aK2WybdAznE18WNowJWyQo52yMtunQWChBB9meu6gp3485Qtmu
ny1iwuG2XXLuT2prLWZpD2ObB7hSyuIQlC38L5uB5gxpixrnOFnr7O2hiVg/z+2yWMm3tvfCaNpa
7LFID8PYvMP+NFEcCMvU28Y1Di3/OAHEPudu6F82nlOnr4Km9tHrbGcn4jw/0WQILwdH1lvGsP7D
0AvCb5JohjkT0bja1Tq13vWI5Xatw/AOW5eherF8DHRjertgmoNqm0b5J68eosNUOonc2pxDiATL
sEKtrES0IQ4bYa07wQNDYhQcUoOTinqweY//FIHToueGbOJaRE+51463DHYS8EvVEj8uzTT0DM6b
bvpW2DTy98otxwERiuH+6pQjfsnZ5XHuLWeuy2APijWI9kXUEgY8w17kfGG0ltluZ1/ZTQ6LlxMs
vh7yDO0RY2otLrnDQFCIG/rvex1Zq80siFqfWIiUM76DnhT3vMsmHspnDU9seMntzD2ISCynYJxV
dO6tyF62hUOaxld+wYyiiykgNUG11lUUlLI9yXkZJGuixe85ITV8zg1yktspSqGzYJ7Yt8ZtD23W
LdWeW9nwdQSO+N5f4vzkkLn3Yej7FP1lgCR3MwwEwnSwHh/8CtsGFUyBIN5HklIuomVx9k4TIihY
2ndp5EiefFSAWnL6gDlR2FcduvLaqGQ3jpJBOKL1vsYosUrDFixeiC1X+ULfL8C0RwTiwxRrfvu9
m3rXEvWvuBOiH+NNpzITfkauifKeGKgKbQ9h5afQGlrQ2paxEBRFsRvtoiVaTqNTlPZ2Qu0dgLkj
Y2LwvJgZG5raegjLp252xvdzOvu7NB+U2LFJhFsXpx+o4bDktrmdS+nl+6JUzR6zWHBehkkeF52G
t0NmHCZktGxChnwhU2WMdxbuSMu7KisI8uvMuiPK2m+uW+xn73Wd9O6zkeRdb/NgdM3ORANuETd3
0eEns7kxiFzXmlhPh7IfzHUbtV69k7lXlMfBcSHq9LMJtkO/NDWss2ZN9svCGw+5WbZLS+kcOhRr
zqdGLoO/V/Qqq71dsoFsh9ZCsD0sncSwa5a9lU8LCqNwpGpXnI0Iw4bEgIIa1HOAOxnTY7EM7S5h
OgavrnbaayBFeOimKZjUR6cpk9ulCv1+F1DRzltVTjZI4qwbgisrmPKHUs/tVdIEcLKNnx6y1prc
nciUfQ89Ub7ryyV4DUeYYCGo8M5LdxN3l24z1+AnkDKbGcwyKTFYJYM0gK61zIobR5nHUx+CquDP
n9vcJRMauaOob2uGgDXEr6YtD+PodOMdzQ6GfE4xDsc2jtWnpTR0bHiNUcC/y1P/QDhifSqiqdrZ
RchDdPGr7jw1WKiZUmnhwIwdzKoYJJWJ73U3WZcL2Tvpx4Bd6mwFOXpwP0DGxngvKOHlVjOyC5fm
zCBmcVciNl1B8Ure+cZiP/cqMGJGFeMTKHBXPMYCVfUWG/vyFdOW+hCxRdUb7FOCh42rRqy/qxAK
Y35o+aWm+4TLK3fNjqWySbo2eVeprBL7YEoi3B+SFqylh9HfD47pqt2o1jRyv85KcWpLg6HOixts
TfxlV77WmOt5iS5fx9NpEp6ctKnsUzsIsHOl2yPq8flnlb2xkKJ7G8JIE076Vsk2s8E0EszoP/o1
tnE7CuFsNA2WxXLjdGR1Fa2HUIy31gT5cXRFuZyNUSNWsBJteZBZRXWYtGp5Rz3bPZL0jsCauVhV
4EHkRlDsos49uEIshx5t9d7Rvn0wuaxzcgmpmDHSpvZw9tp2AvnrWDq8CHuBEqpzuly8jkgfUtpE
OWc1wWpcsA8c9/Yt7WTu5HMbmvEd5dPMTphkR+zFfFthFlP+JLQzXoYcJt0xKvsZU6ONXZ3kwyIh
3Q83Em5tP+W7STkTi21cTNBx/SyHFVxbom+33RgkW5kAqDvQFElvrDHPvBYzeq35UAVwYm68aXFh
gxqF6U43YGQEWY4XVu2iJbMtKfccTzwmPwtDxukdaJdt6uCjP9ca4MNFpRbb2dRqkp8LG2jIKTR+
U3F9RomxTuNHMnqEn94WPjvgxnWKagJY54KvKb3MuXMiLjxb1fur966QyXuHXzs9Bsmh+xRgPH4k
zJ231ifSfxLNwhI29Djuoyj2Po1DZn1M3NivroOBi/S7iA1rm8luHPEXJFx0OqL/4z0NzuG2Hrlv
AdJmo9t6JjXx+xS712seB1Jvg64vmu2c4p646i0HcB9xjXa3GZpGcWTVQvcbP7TcL/yXgDOrKS7u
wXTX03EyIQUKkwMJ/rgRq9dNdDXObfyJ2V45Ypl2XufOF50lFL79dgE/GinXxQ7hr5Z1y18SxK4c
eJ+q3iSoNdtwsg4jJtD8fnC7cGWje9P4sDjN+GWJ4/nDbBfsk8WAeu6Q2vUSbkxGR2/TVL6+G6x6
VMc2sqvpaU66oNq3CvHYwa2WxD8EbqizQzI2PnHzbtfTX0n1CSm3ulusynmZdFUF+3hwbLi9PeEd
TKXTmvdn9Wm2U9ikLXRuEnuwEYaNPJZy0CjOPMel5E1MdW7IpCj2ae755WVDfgZYVndZmFgA0hiD
8phVzojDKNFgxHuZfmlN21pbkmWsXdsCr95mReQtgFadimp87LyHweks+1xMMo13qRBFeRiKpEq3
tsPA9GZegjW8qo3w6vmt11yXWWg4v/0haK87W5YvfZNqyhE+PrNw2wlfh7QJu1tVRFFw7lQljjOI
pvuG1aOOpcpN9VJ3OZSmXd57xd7S7Oj3yJaW+i5b9IIJcplSy94Ojlf7BDcRXP1UM5mhZaWa6LJV
IUZN9ORzDnV7QuPO8D0GdmS88TUo8JucsRy7KFxqHI2bvhz8py7iyn4Y7MK5UlRfLkGMELM2erFg
OdiMXGhiJLWuQTqO2Kc051J6CEMl0/08ifg0k0I5nbO4H4+BqyojiRfN0wKh2bDcd1M7kfthLd5F
Xdg46qjvcRfTKI3FoZbs+DyOQV0FWWIrloUzpod6iKtvcZYCjhxnrR7L9Vzd+H4V3iR978YftbXQ
oHJkQVveU1Xk3KbVYiCmeiMAdkMKyWveZSV9ERUEZ3T6CUT1pqtCUjcmmKzSSqJPLtQw67LgA1cc
/o1pbz3Sxr823BbRUDpJf11PXBkuDJFD4McXi0A7Qloul6HRd3liWfGhKGUEuMkb42tuoPW24r/e
4UlrHX4Wc8md4CJbYl9eOaNX2Jdzklfurm9LC6V01Ltnr0fe9Sqzphi+iDDAvJZU/8nReS3JjWNB
9IsYQW9ey1d7o5a69cKQNBJBghYADfD1e2pfNmJ3Z0Kmq4CLvJknFdEqarRWhs817X7bZr2Vti6U
DivarOi/FsxsVfU7k8mEeKS75Ee05SY+Nr4nvnuZI6lMWrZ7TUkDfefP7BN+HzkPdvVYIDqPFIRN
u7iTgMumcjAfi2/C8rFNTIHTBUzHvK881UWPQeEl9pSxQZ++r1Gq629yjti/sUUL5BvRpE5RGZPW
w4G0L8+/fe9ycpJbtfr+44qePB/p+iToTtnWMCDoRuKTGIKuziw67beYbbF/HANvJRdMt8jyFKLV
/pzx/jDxLiI0WMNnR2DI1RRfs/XMmu3v6psx+dhSGepz58ihNiZZzrWdqrfZZf53vEfhR7cAMen8
2o3f48lzB5WG5ivifspfG9W7ebfkycpnOs3RQBvpmK2DfGr2uRlqdR7WoMrJAUeTt+vzkUwsfrvn
La3kJVN9joBHFWsZi+ysjCwfg43cp18CvPF8cnW7UJfIh1k/QXuZ50XT1cUcd0iyrph3KS+5F6qm
sZap2kU0aSVU15ynupbuKKEfIApKfKPHtMmKRybe+YthlGDwTPLj4k/WPhjDFEQlGybXiruLHsGB
IsgAlU+RTy/BGk17LkG+0X2RDO0PwWehf0RA5HWxaV6/l6JzDBd5mjTfOtgl9tSOccibeE2XfRTH
zbns9XbF+iv/DIz/h7KsuneSt6VP2jfVx6wu0udtDabHODA9b4mtowm+g9NBQNun0DbH6kWWpK/0
85CumGHnvO7vkiHenhCVt/lriNgnJE1O6XRrM1o0cr3cz612/7mozbKjsUH31Fbxct6gtDcwkJaG
ZvseCejgMuneelbHpNuJSdt9WmzmHebDWOzCZiQKsvRuCPdGCP2fS4T6KKNsoS2MJo+Yrkd/WnlJ
ZsVHWobV+yxg+EWShwx9ihHR1jpegpL25d7+AkoTvHtrHHyvLTCBSjnPHdtBmDNsG3Rtk7WgoKNW
/FumkMEsbNyT3np+qi43lkCbBILWmDRmZmvxjBYqXWERThvtbV4v1mcI6PkZElFdHDJ23id+UY23
UGzgMBxSwsMczkm5ryFsYIJMQsm6YOuCfcIDemU+0pRVjFr77HNKT+KY8/jh+TlNPQdZ8wh4DSYm
2Rfe2Hn5ly1G9UlOjyfoxieVStp4eLtteL+xBHXTlVHQ9M9DUAESwjNKMXlofP/OMZ2rM+PA+IeW
vzj7JMedpjTc4DCicqkdbw/X8FHyht3euNSSn1PU+NfcslXZkb7sPntQQPZOBareh0QHXvMwhuUy
SyXfc0ej0VHabYDtoz1kZVev831iS9K01Tqk8bVks/MJDDGBRqTq8qVy85bRO4u5pmenx/0muPQv
rljyjw3ZeT3qlWDrvRSZWa69zbzs0IRUAidbEj1GJLzPwTBFTzFegj8uJuZ4Jo8iSIGz8M/qpfpR
jSWF43O4IulHQUVVyhIkF6OGARjXZpP3boU8WGfVpgFN1KN+YirOTlz5RXAe4BpQApzBp6hLijMY
TuNNvfpkyaaDm5VXv7dNz4cnwD5M2NJOYuV6ntJkvgrdm2cBJONxTmUk3uuAQr6ApUH0Cyicuq+X
Og9ZhCZZBvHT5u+Rz/jDF4Y2uaSS17jKylcghvkL6YZqPVBh1KUXzwcZZnAX38Fd6UdkhHA4bXaQ
H54T3aXr5hGKADFdZMMV+zNXczb97Mq8Db6bFC/R/agRhTkvYvpmq2g115nTCnRKexMn9mNT5PxS
qijPXJfFu2ich/e8aQe2F3PrXksjmp9emXDk3sSHR0XvmMEhDrn05Jmi4R9OveXiyZZ40bTm3hdT
Vd9dU1BT/43cZ4e2n8dqt4SKZ7vnAXaNQ5K+O4smyfBAKcTd1OOy3CMuBo++yuPyuERdKFrio22v
PjLDfuJZOm9z/wYYuy85F5N9apxFG0t7xLq1i/onV3pi+UHT5AiYSKzxwWa+N7H+bmvZHFyXropc
McfUE9550x4mVNXH0SRd/xGJmhZVst9zT964Bw7AVKxtvh9rL0UBDlP1d+w7/6coVC5Oo/K77SRi
HZC5a6UMCxgdAdsdryzi7GUYY2MOnS3NqaKXnoiIE8l3S3jqCcsCBZEqWUjFp7XX9/vc6v4hBeYA
pGudIW2hWf7XoLnIAwHKZT2ts/Ob3dAUxQNz/nhJw6q3JyBElorIlJq5slzfTFndPBz1CmclH/En
1z4A/FMwgpilbljECHOy7kAvkihu+ij+3EjJPMh65rPMpTBvIML4gJAVEzK/jOOKjXdDldoAJ/BV
O9RibT+nKgSruXi5eYlCaz7AyvkQfFwey2seWWgcU1zW3zqxKL3b7LwUB+UCC6dMkfp5gEdlduPi
+z9bLcExmL5v5ovVdlk/2ODPP5cx78gLkpFnyQTEMW595lUVEcTxtxvgYVrnD2ENR+bsTz5LPXZj
lzqNJXHOUhf2zGnaD6+l9Aq9qyx1sa9xWyDGeVXB2b2BEvvVCGQXSL2G7V9NSepzKMf13KVj/9NN
ffXgpZ09NMKbj1h+IhZaokBoWtI12qGFJJdaBCyYLcq45NGUyf/mqQtPSGvi3DaTd87Z2j+wctyA
jszJNVVB8rwMhf+TxehCI5ken2+5scsiHC2iQx9m514E3nxOrZf87fOh7XftYjDp2nQ826is/tY6
jz/k5Hrx2G8DaW692vJH07X9a9V7zaUkm8b7ulD6LtBRKfdV6K3EmQqHfXHQK0mQ3gNHhKgVGr1T
m8j/RK2Lf0/S09cIsfY6kewDL2jr5hRJ23yvp9jRBF+si2lOQeqGnyHSPF+jbIDmViaivkPgHOK7
OsrJjsh+BnuA/yXID51p9MXk+IsORW6lvw9F4aKTCceQpGi8DBopINT0zHoi5v4fBst4H8SiuC9t
lP7oU2hvMIEcsDgT3qLATTRlf5Ed8TnDYyKk64V+uZw6OSNEs62H4DWsxXndGHsjbxufqqlN2I8y
Yq2nyaYGScGLABbxXJ9YvHgTX7k5rV6XZjYhlNh+WY/OjWnNS8KEiO952L4Mdp4/SxvCJZpEWnNs
CdYSiVrz9JAENpxfYkHwLAfD4eOAGAkHcrGJun5ZgjV7TQT3xVM8dh09r9oK/x/nHoTkZE7B52RN
/gi0JXxBb+dHEHXeRVVDPB3CIErFbijj8C6px2b8yqg6+jUnWftI+WB2TKScPkHwSL13Rc6Q6rwl
vwRRB/FNMXt2p2W96Ze+XldyWovvPVipiTcGbWnsThshn1OXt6/tJmx/5005m+Q6HfNfEV/v4Ngm
UcktM/q0m46lPOFOzg+snSAkjRqT036pezIPzkzptpNS5twtfQwhbLBkIHaaf3x7N1klz12YJ3cA
M/Qv58js8C2N5l0V3nJFhfCiS1J4BaaBlN7EdiuH7sBGQ/8UJj8M03pcrKXaR4cqOEjsk1ea2mBs
cIbb05hH3t85sigqS89B6mqFLsNLm4bdvjMdefIwtr+xq+cPta89RF9v3J7J/MZ/KmhmFzd58xvn
ynZYb1iGU4lL4iEJPZJ9GasccdbNxH7fUSMM23AEdiJbOzZvbiU/yt206vA0KR+lwLVbs99yv/1Q
cwmyR0fFP78x/ls1JMOPtnLi1DRLMf6oTbAgW3UetAZ/65JXnXshvTkjaB0Vp/bRSIqf7qIlZPRO
cQ1snIa0QF5ukIwOYgf6JTlZxLdX1JFNMUeI6iUbhdT3rS30di/0gsWEWcY8R4UX5t/6MIqmlyQA
zsK9X3jpC8H/4oziEeVnW2cTr/shWe9NnEClqvIyq855tRB6jWtGgG0G3HGgwSmZeVmpsjqbnC8L
hzAEzkMqk+TkL3MefYGCnLJjG+KngKYTLuNhCLwo3sk2oMIb0dPQcYxakd4rZGK3R+TTcIbRMokk
xnZM4seVEflP6fKpfmrVsg7XeMTqdeBJnJPrBv5DJfAqxY8injTrGG+Z36OxWeDgtPBNeVPy8Kpj
D680lwntwots3oUUa3CYPBkw8zbYU4CeLEeehQb2VoIs5w55NyTI0tgaAAEBzS3j+rCltil2iVes
9bK3sAb7fSqm9bzy7X93QGvNTvDrkwRaeqX2mfEqPsky/F1E8DN2SkwZDSH1/CZkNF63HPmVTdP8
y4Um/EG1vQXrcVtaxeUUwtuMKjPvwzGCCbJbtq2/a1LsLt/btQD3kWe9mF4TTLUe4MY5TG/Z8eGb
J8f0NVXD0t+RTieq7JyGfLdMMW//rBzG177IvewylqH2zmUHpXG31mM2f5W6DIef4Gdd9xeInrMc
RBkKQBzUN0aJHMHVRcWar3sniqDm1gcI95/qixGHUTnjmV63mVDaxj6P3WbSTcA9AFX/QapCMWNg
WQHYYQa9DPx17vDtrY9lIo14suvN9MxVgzA1C1w+XaT74JgHNmm/Uj2lv0JjeZ+BFZWXwSvV78Gy
S6HoaR71uDODdM1VoZRXV57i0d3chDNkpxRMD3tDBS5PmuyxBRUr9p2dE82DehmeWTn4wTkaEUa+
cdFkCqEnzdo9v8maEQVhY/7Ah1C6O38ZujNgmy19qsxYsLRswiTAzOPMuDzCbEuLa4DIqE+51Dd5
Henjo5Yhn1JXLfO/bQxdeEemfRB3/FDje/YNwYKnXAE41NI4KtbbpAu+bekybHfrME23W9kOXyV7
eqTS/2vut9+pwxIAD+y0reu8vvdDFx5xcNhP2I08jGwdaXHXclos122q1wC6gy+u6eTBI2hypArS
66v8jb4OaqkYw+1QDGMYn9N5kI8uiWrguuG4Hm6Z9dtPgee8Qre999oieLNp6+1zKfhW5xnMJfxB
8XH2fbrEmTpJeGw8EcpxyvQ3XGGWqqkWAs+j8oK1vQapt+2TbQmOaxv4t7j/+MMaKJv0jkETsodA
TsFjsKrgTcZpsByg2zXMwaAIU3xWmz74Kobx6m99+2E23yNLyL4WXAALIoxlMqk+t0FO94ziLNC2
WDUWL+CYth8hjsBf/iwc3x/8C9+590ooZSwpOoxcQ+y74MJwA+Bql8bI0Z9V24n61LXRRAyK1xUP
+0wDU2sGNdfvvFSzcDdmjH6XskLW6XaADRb3U2uQqxZyQzfWD9W8dTMGv6opCHOWglcc7IMQ3uEx
VuPi6ZMLACUX54bscvmVZcvaHxJPahP/hsnoRTsGFmQYg+C5vPqCe8JhxdRddR3Kvujm3/yxZHiJ
Few0Tv8qTig2X1piCzR/BnHYXwXfzPVTwuIJX4ZhyerPtC5tiyVA8wTF+KUaEAegcn3vKQx5WR90
Oi2wj4Fy2F1XN9I/u8Cf0LxZ1RRfoZ4LOuOxPfDk3dvQh7/qzYXGz1JrarRUiTZ9WuN5xJDTbEq/
T+xgiNvz1RTNtyCSVVnygNbI9neDGD2AmQPmYWMPC7l1IrwL2F0P/JJi3pvOBbr0jYwBR+mSWI8J
76lvomz4TQYHTudsKQc+kliuDUMxmRHKl1MbJ+tDWzItoKGwL+OJgIw9vXRbIraXRYqmm/YT+Znq
ILCAx9lhI+izzLtItxXc1W1Eabt4vF0B1VofFgGsxzZgSN7Q5yE4dtbMF4FqDewzxrp9L8NhEs+c
HIZ5mhUvG8HOyCYY97LTA4k4/ho1iD6PEFS4C9e1hfVS9GYd5F3ZbuPg7evaLNnfIc5U9hHAkawe
eMgCdll7nLIH2QA339eo2O5+KueW69Ev6dfj+4fE/H0gKGOOOVpVf2T1z+HWJxhJrpDlAvmElhZt
p8Kodb06kZuSUpGyKP4qLDydPuBnSobhAt9niA6xBTib7MWW3MxBMAt51h/ZX63ZXbrJLqEMY6X3
0LAurgoGCbHlvNQ32zZNdBFZLfQ9djIT3jRpskvwRCLClqphPXYb1ntNtZqDRxwm53bzRbK+aTlW
gXsvfBUlZ4w1LOWZlLAiApzcbMQ0juFE7apiim6sA4f3ZT9k0Ff2Jo/NfL95k2iOosTMlV1ZYJA/
zwpY32eTDn50VLJd5H5SlUSOGkxr87Ov6lSV5MR5neqL8rfBHLQ3sRFupfXWv2xhWlWdonz2qhN/
vkRdhcNZ8rqu9eb/a3Kynd9ivhXj76ny2K38S+rJsASOe1yfh4Rh2RWEJQlKYfbMoERzE/kJN6i3
h0+mvL9qA4x3yNeol+cWt4mCC2/9FVUYNZi9HLLebqxsOz9FGEvZz4ZKbHdLblPvqdFWDvvNBbJ4
KaKi5xoVo/SSca/HFYDulDVD8c/TaW0vQo3+8NDWHRNqUhoHTz6sRfirSYF41Af8m1UAu0h7IdvU
RGX/dAcnc8c52FO0jL6s5UG6EGsojDA5Py5D3H/zQx7LezUERfu72XwznKyxeSI1+TDEE+A9mG6q
YLi6DUfCtzkyHVBQCTepeZLo9eFpmdgVHOesq/2zNwxjQZiunKvPoWUIusbC27yftzVBetVc2NkX
x+NoiOS3o/wOk8SqJz2NmUfyTpMZwZc7Vu6+6DYNLAO28TCeCJEsGbfF3GxwgISXh6fcVfU4HMsw
F+5U6MqPD61qrcdV6cT2K091FX4ZxFCg62pkeN4VPlfAexunXnvueTx42zkIRu2Sfep041pOrIxd
MovBomCR6uP+aaGzz/5IwWVKRwr8yt7PTX/KXFC103Fm7C3u0HIGQ9l8krjPMeZdezd55eyBP+zV
VBzGxY7bFddOOD0uc5zk//hPy0MLbPVgnvKMRVR3RRrhcbYNQK6PXWj5RPL0KfPmujZd751qtLDy
hFVRtm/+4Fd7MPm8EjgTvRT0EvfwwqsiatecRwygh+qpZ4NV/Ej7YbLFHk+61XdQEmF0atwL5Rly
5Oi9bCn/5UI0iVoQCKfaNjCZJgzDFQgOTAQvZuLC3LtYVQpRx4aqvKZrNXSndg3a7n3sxz564/zA
VwEXAgPkWyM7QUadTBjHOWiPzj5UIA59Zu+l7iwInqyfv8et8Ya/Swcr9G86TrN840QeWEaNMZRf
xVkTPijPAN9AqJTmO0+wvCLpjsL0K1Mlo8pJhmhTz3zI1+nDbWPRniq7xmp7m4Uw8UMbrMYcGTFZ
odnU1RjVCWHZ7tPWA4tUOzS2cnduBnF9ik0og39xto10u/gmf01YBKQja5ZnQIChxmXSJPwmnxuI
zLHeM7PCLLx2GZnYU2qMr/ojcuC0/FrGwGA4Y4aZSz5PczBKdqfWiuYeGUQsE36uNCmeLUlsFByH
2aQWf2Reu2V5XuZha/+EZcajEBmqHgxMmIW5P3oIcplsTC+oVvt6mma1D6WP3TyYs9Q7yqUCZC/D
QAbesaXq3LxRd+TG8LzeNvTvoRzy8UJzhI2x42xtC+C8L1TffKWLK0fqqeoV7+YOq8biYG76rHq2
PX+9U0TBaDDHT7yi6G7HLoN342XA5Rfg/MDDJS84UMZb7QMK9mcZhnaVx9F0tmKrv+iUYXVZsnyD
IwlpcQeaOHwlbwluK6tviDeWGpjSp6n7IG9kg51yOvpPrEJ9LbWOXzuoGSv2es88zNOYxgfgEGQN
euU3xZMXiQj7bhdzsGOMMK47l3mSu6PKu4inNiD82RxTX/kDNZRyEW9lGKngVJRGdlCjkP2eMXWF
61c4UxB149tWcVbtdMY7D6ZOmXZnDJQzH1ong4DMifVj6Lybip+2Diy+KidYurSDYPGsJfY5Pyjh
A2mvhsbiBbF66XVZXMp8Yo2uqFG9uN6ppw1/GLn7wBhYxt5wMCs5hh0Ya/cWN1X8LDSbK1YxU/Ol
ZJOe6yVK75IorcE0Fiq6BonnfaVpzL9eeig88CKq7+NcZIcaIO0vxs34rGUS3Af8NPb+MiYWjgp2
Dhj9qCZ9At7Hh3DqUSvFXkfDuO6XbnkWwvNubXyzX4BcLVN2iyDDq031hzBy0WNhK5/dMRo0kYKl
e/e3LdynW5+9QW7xdosrwI8h1YYTj26L048T4nvPy/iYNW7+zDAV74e67s9ZN1aHcQJzs5arvmu4
8irKh0z6w6/U+M7LqUdB8wLyTGHRlw9dMHkFyKUx26M6tp9N07NeJiP+z8+q1D6z36kY0xTsNVIZ
4j+t19bsEz7otyNThH/a2Cm7L4D9n6fUGnXin8fvWYmMr0ZSP+Vz1PzsqhmHS6A0qE/FHhxzXsqI
sMzRVaU9/O9SlA/EAtEZvQqDCkDrjh+zojSaQxa6WwSH+6xLUyl8lLemlrHpjnPShpfm/3ZdtPUC
9X+jSIqbgVaEjbfnbpVl9iLCml3aIFf1zYfMg0rilHiM5LaGu6Lm01gpaoqlRJy5BrhKgBHSRsBy
NHPjLhy8cIX7ptyhgKf6lBKHpPQu6c7AdMURJDeWHG6WkM/HtEW0cPTNHsMP5MF+ndKztHnFyg0c
GDcfoiLbYfTupmU/vxcRPQ1fBP4FUOUlxoqLcnJWqYi/0LPkKdLNRhjO5SdWZSiGcwzVblub+rrh
zXimUaG/s4VgZG+W1CFSYmw1D6Hju8oLr3tvPZb3yAa5Sw7ZlLT3xtY8eac+3wnBu3G/OlaGfK47
vF6pnGeeNpIFrVBuw1CQe707lSHi0T6pQn1kXZj0T8iS0f0axqwqpJ3AxIZj7h140bcHXIXRtY6k
viy+VIL1RVheSw6g62zUeKHXz1zFhDTZ9t18X/M/fuKn7d/rmRdq7gDWLQZpmIdDLi51F63P0yrr
hzIXxaPvyhX7V1HIp2BZEaL9NM3eRFdgLYsSYIrDAhCwzLb4t4/MIzlj0myMrzakx+QUYXT4oKmh
hedoBiodbHEXbio8gpZlOxpYV10YXVltlItIxIOZ8+9ZuzJpumYXVyZwDyP6ycO8NnpghxMED2st
xscaW8tnDns2PCoCsce+S/Ngf8s85JfYFAqGfJvIOxIFfBWDueueVWswFuXcNCLm477rtkA8KGwt
NZm+QB+2JZ/nuxjny57pr+6pC9nMk2St99lH+Ps3ehkuvI77k7L0KhxcEU7hfjH9F59neV/fIMsE
5qL4qLxCPo5tmXk7dgjpE90wTKtks4AnFiymLhBq+LqlvSm/oUc7GKElC20/bu9YbavjgKm02kUD
EmEV4i0WZbu8FGPuDm0TQahFqz0lUZM9xcypUPadOcSudc2+DpieX/RqJkWqYCLbl+UrGJmGp0iZ
hNUp4Mz5C6zUjsfQ8cCasMz9Yggr7KUPe/8wNJX31pP1uJC15oW761Ld7N201T8aLtuvGny44NLx
RoYnn5VbkRUrL+sWFN1hWQ3gNlhHf0ZVlu9iVJC6IBaywdF6KsJLxOqj3dtRA3xED4lhE7LgeuH1
tPIoSAhtYRy+j8ao+DbndEVdNYLWec7cOjw77C7Bbi3i7aMqe/+pIvnClmIsXgOEpKu/qfU6sE2g
IHLVeXCypQ9lFNH5L0bMJHnZNm3ekSG1d6rqaS4OuafG8GDXrIVrqkXzSiET1GIJ0+8jqBA2nW0I
35YkIg9q6vq/SeCWq0gT747JoFHfVNNFxWGpKVy5NhoX73HMxvxbhkmT6pF2C3hg1LeCGbskYXhb
9KVPbRjrCFNXoH8vcRF83KwSOQEaJ1BKRHesK9l3Z38qwMhWYem7z86MWYNaufHvX/hptNEBZS2e
/6s2EbJwa+Ff7Nj5YwUCTk+ChPop0I4WN/XRi4tWr2xChvjWqVDopn82ZUN6PcWmKAGQspW4vf2D
Ms12CSlU6NF+VUT3XIRrzBGddVgQYHlQ1x16mFk09m8Cun48hniUO1dXoAuHAoc8s+RmUNMim9QP
Ob85TApsEGHy84MYf+A1p4ixlPM03zObFeVunNPoJdnKeXj1ijb2KcXJFak+xK+YpyUH5B1X47bf
knlegcERNzhMVU4L0OatG+bmuULz9qoEzr+gd0vgusNhfzKcRA5i0jzX9FokGqNiUegvKCU8IfMh
Sk5eQ/z5v4Xn4r4t+snccaB5v3yGkOlgE8qLBm9gLNK4QvnGTZwsOzktcsbhWdnsFDdxJi7ltro7
1gD1a9XdgiWu8U38NZppmn7kosbr4FYP+KwgOoxs6uWsarm8GI4z5Nv6fsa8SYqyiW+2xC0sp+m+
rladfRMxfw3nJHTF9K9bFklitOfvnyl24i4g7Kyn7Ccq7npC5sARC9QbwIKxYyu/a9vixi1W9rcH
U/XJiRBvM/0hezMarnCbBm+jQj58YC0z9+gPm86CQ7eBdb1S4kD46ejPhjj5Hsp4klzRJ9U3nquh
IBwi+zvog1JgXPehqoAnM1A1gV7CskwnhoLvpumy6DBawgx/kkAhZMqs4wfi2K1btLUqNvQVh3Vx
YTDxRmYrzbF18NehRkPOwhISrwf0uOyJYJTk4saj3OgNe2Zv6p0So+QfFcEy7LXvd78qoOLstmrU
lZ2QSUll4ta/ZUtP8xJV2+l+lb0uLiKoh9M8+3J78JBlSzYbsq2PhNL0+qdIkq3d05va3Y/0wmWv
Jcacv7iT1+aamm7a2OVxa99idOQzhqr60+lY84dzEoFv89NLnKTN38bT6x1rtzS9mMK3D1iD//o6
yzm9GroJ+i+3KbJ2CGMJYKEUE+u4r2LKu9i7sA/jNJw84T/hvRrEXvAXWP2ZXJzo8+xlGpDV2rCz
xWJoOw1RUcDR2E9D4mFO57FX+Jc55pG7T0k/gFLr4tLDIBMuFAfsiVrh2ZJ50dYv/comGlKpM92n
Z0bLfo4uPidPy5bV9mcNfSbbES7GoN914UKqK5yoM5DZYP66rJjA8Hd9vJEOXLHqoKo7rDzCkrJd
IrA36ZZozTtQqf7P6Adiu8c0nZEAKSqTeB+kQYqwY8JZl+K/kbWke6SlByOQWmvcLRZvGOXDvaj7
g79UskHMBJU6nP0Yfebo83+nDKi6LdhQY8vfLrXqisIA9kr635Ojv8PcrRuGTRh2adjpu8TritLt
deMPYFDZf8i4S97bys6WMoTMU+grzGKzCw9TiSaObQWq4vYkSH/DgWZ1GE/UwlsTx2R8UMj7Gbgx
VmE0UHB1ae3sj1RDwHgHFdc2xxuMiY8xI01KhWrvLaq9SmniP46/qVv3qU8p2jGZuHi+SK2vC3Ud
LO8VeYAIu5PKcoulSWTRSGvpOvbmKBavW/lKdLHtn4MhXvll5zBpgkczj5v36g+iSeMPZCwa6/1c
ieJcx8juvJ1io7BO22RQ0z4XBM8eKizMtFu0JE27f0aKIPwTFIIN57GfcAP7CziBCLM7FYJdFd3x
JAaGH2ZIPq+hHjGrDmHkr/dbzV/Pu0Im344xttiZzl4ZXxOJOWrnDzflaqIv4BQopFOs8xRccSqN
w9Ujm3XPmVTt84Wt1R0mfuyFY7X8kewbaSqyeXSg1Q3Ceb02d5koV/+k6II5RVMWPAx43pdfajSc
QUcdNaU6JWJeg+K0xbHmEi2wtN4kESvW6ziKxNuH/P4koQkv/c81A1kdl6jmZ+YZc15WRyNwGHVZ
goiExMGH1LJ1b5VIb4lWL4D8aHPKEpp1Po2tURs6ED+AYxLP5lG1xCM5FIb+FX9seReOyfBu8c2W
vDOp0kvJmH4azdLgMIQDls65IvHLCndcnyNPYaG1Kg0wRmGPna84Mdy9jCISJxh1W0GWjGsS8Rjt
gLanrgD2NPlK8T9JZ66qFc2zLDQvM0Pjygu6fzrcL5jVgqMySf2SJIUYuVPMrTarYJcasSdd9iiC
2n/+H0lnttwoskXRLyKCOeFVQqMt2/JsvxB2VRfJTJJAAl9/l+K+dnVX2xLDybP3XptWSH+86aE4
2UuOxs+dM0XkYave264Y9aj/qKICAiXZPQLwsnWjXU1gRu2bENGebg3ZJZ1w8w/PKSrKU8bI4UwD
9mBXYUK36Kuq9KEasbYRzhNyOSkWsNs8YvVCBYPOun3jO3K8rJqaiC0ROL3iXihRpogWzfyOTHHx
1yyt7lXIOsq2I3kdHn4q1eup9oLJOfAGMT9QyDEbt/JW4lZN8s2NF7vd2oPVYDIjldTfUe0VkRJd
40RRjzElXTX7J3a/ntynGt6hZ0nUtwJV/D00Ob0bkEKW/2RAnPdOiXh6rqUJ9EkE6/TqmFCwc7HG
4hB0qWz3t+aCdl+LwT/qvHBpV6tBbD5qFiuAP3J1Vr5RwYMSQ38GmMDNLpmvh7qfT/ZaxScDqOMU
hFXwR8QQ2UYt2Zb7PqwOJauCqLPlcEA65+lY97uQxMcfMWbFsSaweeQukTtOL0DcW80m7pwvnPVO
DnERspxlv8aXrsc5eFQWNpm97S2MbrW0EE8t7K54aNJblVIdy+BAd0e/s3NGVN6XNPQN2cxRlzN9
yDpwNWtCrWp3V7Cs50buBusrlmg5L06NASpJJ80WBJzJhVyHREvmFe1yiGiGQzeI3CRm0ui/Q9Yx
ME2lS7FOgK+A7QG9de3oBGUSMwm8UM3GqsdTKUuxWtA4UgM3Y5J37fixNTplsiaGuZlyL7wuTkHG
bwZYuauazF7ATFvjEwi2Yr+WVn1eprTfGX/CjDRSJFwTjdxaPY0hZIX64WGpSvIu3HGKE2glTOJM
RZ8EipkDEVmo/RK49SMEiWjrsfVMItfOy3NfuSlYGp3RzdxaMGNDNukSFXnw3kaeSZr1qvAPMrLw
POU5leZo8hnIGcersBqx+GntUx8NhZWElorxGoxpd1jRxM4Wfh3G7pGM8B6LDK7nVRTLxc3Ltt3W
5BWJNBUuTkFpD4jM7hgGC31ZcDcAX4wRA4Z7a7VEVjgOtnH2pVeyPJNOav0lSy4PcRXK76DHqLtZ
U9s7uaPGJdNoAO0blxUjOxcv/aaSJ3r3y3qkhA4r1ZnkWbuXwah2tt/ExdcArO0lcIN8xTaAdPGu
LGc+aeU7HoBxj/RdnbvxsOHqgBwQ5LL6a41j+KTS1aqONSlhe9vQh3FwaVv8UyvyhD5hyGuzdGVS
Y3GGTq9nzA4dPVNbquvsk0LhfSrKpX8aBq9Kn3Ok0sduRJTB4xByjCpxIbHdbzwKoyadBbuG42C7
yR08tdpuORCapvb+hKZZ0p+madN7JAbutaaBKMb5IwvJa7PyOg4FVrZ6M+BFfRxritPIxeOPsJYZ
HZFnQvEqld3Q1pfa4c5BKGLuGd0EhXlmfYZjurBF+uIHDgfigcgW7rB6zv+ZXg/2xpIIABtKS3mo
EmqxkmgkfCiVt9h7FzPBy5IuOG5ZsNmHXvdRtvPztuZ8QwDjT2StxMTsKdoqR+lHuwBPtMtaHh5b
VVgNWxGmjQv5Y7p4WWumDzNjy7tRNr8gtbySDyg1Ax5qNl5uw6jRD/RtGbjyzxyCZXQRw5Cd6rb3
7iOXRmgqbzPwaapF0N+EU0dqyfZrV32gnRTMpkh3/Wn2+rnZEyiq8faiuYI9wsuKg4GUgH1JuT7U
ETvC+IO5AK61WIJbTmQaiX9DvkpAbrbTPlS5YG9Q+A8YQNiTSp/aolM2t/pohqL5ab26pLHJrpcT
f+w9eG2DkZZv0XLPFDQa59IRY3swsSPPlqfrozWI7pNjazPcLyqel5PppoC1d8cLlJSJ8A0pLqHo
mAtBQJyH2zm1poSSZK22p+KkZzOwjgbDn+uGg0U3B/0/Op5Sn9JLLliyj/GtaQX8mXtOHSaKVyMG
mxnBj7M2BAqW5oQFSuSuelIYJPBTFkfQQOUT7bN+dgC/SQrTOIZ4lUPiTr1RFrPSnLsMdYjlrF6c
oPtLmErdAQHRC72AmLkTre0QXAI+VvjD3swgQvfioA4k2zqxgUpQMgfW1Goi6sVkbeCJJLy1zSNz
a99/+uyecRPitmlPEWNTdFz9KTuvizV/h5r18dLZNdahOP2sFpJA19tS2XwqES6k1JB+2+2YuuVX
sbC62HByXd8cbDZc0Qi/WBpTjmIPrqwdOynJOOCcCz1aDmrhRnu/HaY7fkUADRwO+n8AVdI3d3U0
+2WFDbCoctdH/XHAFuDMLNetX7qDOAiEEtoTsMtlhDfw02TEEzEdTenNwybN+sXDMUfY4UAOPL1P
SdWiwiODHrOZJPUhpkZVJl4z4cijpBUgha58j2YcNZKOOKxu3v+64dhdB4wK64bqKJaQXArYASqc
p9cycsLnptLplgDhmAzN4lCmNlHeyyyWLG6EgXfAXja/BhMejWAtBpD1Tayeo8bO5J0UUnYHjxdA
wRa2XNaTCaB87LKFLHCC5uTe6xrpipZ169R60iYIJ9qFJbBB0olZBwMaggoPEeoxxX93zliU/7Gg
zHz20nRAwqfp1qYdYb2h65w+gcm+PTYluAfOGn6LDJRb+1AHsCvhxk87UlQ8dYzl9nWyLCsZEygx
hGa0nY+YgUc+u5YMxcLfy30f8Eu3yA3JmI1RTctPNFMLMvOiiYAzke8bDpg4lh+R3rj7agI5wCQL
Ase/5aNanBD/cSM2kmh/NjxwonS9zRj51XOMWfKvoYiO64nFKw0v9ACuME0v2FxQfLVJ1x0xge5x
Zf1yokN9Oqh5rXDrji0Lv8xF0dzxuVgvwxCQpZYrFtYiwgbAVmdod9MQ8rlWHAJ2NpGFTzvj3vy3
2J22v60FH6U7rLi/nSVnICevXCeTmNQjQaTopB2b/VE5DTEHqAyA3ibPYo1ldp1Z1zRmO2Dwfuk5
zhw1BT0cZGRTHHI2xDj8gwWnaNf3lnWshMNcoQJy/HuLeNxAmTc7cmLXId9sQKES41O5cpXxj4m8
aMj3XRXXD/3U6EvKF36PmYjgWZU6oNU6qGNUftaE1lRG/kREQ33mpOnDnZXRXz0GJFV7TdMB1hz6
5Iy2kU5hcsSkA7XB1Un84DWoA697LzqAYSzaqFYoWapUx0B0BHRLqSueCxEBehTkJoS7J4Au7jvH
ByzAicaUtCogmbw6nDAiVFa+PfR5VIfjdGPu7hzq6avtOHgyPtaslttdBcEFP4xAaicjO4WxcvB4
G0loyAW2ggIdVNmhs+iafSJ/Ok6XkZDJYy2potxEhqX/ky00tn6ckz5WB8S2g2NlOXs+vnnKAIm1
KhAhw7wtimJ9zGaj+StC0j0ErT9mxLNX5kwcjr4vw/oOr3Nu7u1xKXHtmdEtDnU3RNG+jairvc+d
Lnbu+9UOfSRMFyd+OrTqGLC3+cDBWnzPcTlB3XMjHLO8i7q33uIcZfPupmNxxaynD6axJEQEJziQ
nWXvGCCbkontZtyKbnFXjmn5lZtK/PUiP7xWGa0Rl9WpTX7HqQB3I2/3uU4kawR2rqydHxpwNH8i
r8ofNV/nFV/7QPhbVEWERubOVE+GI1zSE3QY17sKDMreznOHHm4DO/IBEA3Jhm1oMMIgZlTIRHae
tpQKMXq7YoP8MGE7zBhN5z61GNbjeZ/yF/5X1SBukNKtmCKfLB85C/QOEcdCDnG0X3ImPqIw+E7e
xYyH/QCqkLAsiLv4tIxFdPB82T22442WtxagRxJ+moGcEY69k27ortqaZR0/TLl2/8JIzW1SLSER
5yZkQtuIclwesxanwXa2Yc9vW2xR9yJk4/QwZ6vh0/FabKii7ZGZIynYYaf0wBaXNcqqqyW6Slys
1cPeEnDRioNlpD67q7Xs2sUJz5UXpX/sGQcET+FQi7sAZmN2AYtVAzG0bSUSPL1Ve5bVYD9WedMn
SJjptW1n/VriM9abIMUHdtcyX0RAlVb6f9h1keFae0JU27i2xmazljUrs4x1tvkeRz4gCuHKKcX3
Hii7PiLNm8esSNOReBBdzEtWdseAhvtLO7v2ETDT4n6i4EeYrUsmB1lgVmaoG9TwbHGi97fplEbR
aSmC9YjKRdEK6CX/ZaEANn7EMcGJrmuJ/15iQhkrW37LS+qJkAJoPARy18FudzaWTX2a5eK02lop
eNgvKNNe8do3upnRSRsYRWS0Ypf5uOX3RUKHV0u6S0nnlYgPDwZ8D65754xx9FCm9LXqXFP+0rNW
4cf12/AF3388XrHsC47qjuQxELHAQ6QAkaausR+s6s4hZj/5nHFIDPCt9OU/m9HOf/Pqzoox6YWB
iTfDZEd3xmQggFrZYrMgqk+7ugqilCNiDpjhr+NPei+iyg4ulhqwrhCQ0gHBgbFekbU2rIfo4NgA
m3LxYMWeTcG4GJcLN4raBYEGY0RrVVK5MZ743B7Hw2qxTNzUygc01Hhxme6xcATnYmEepwMnvK9J
e5C0WLzsSp4X1ubkMCSEnDsvVeqGPyYqFI3GNLfVzZNrkTQ5wpQiRgASgYBwuxnx+lckLGu6Si8l
hXku7Vnz1CcTK3ZQEM5i8vuRE4Q81N7AtruY2HzRbu/l08FrrTE7FAMlZWXf2uab7EzgvSlCWT8q
4AeVfd0UlIPwECQcrXV+Vsa5vXBEuMMCP9JLtWBQPvlqAG8GQnQ402lEBNKArbsfvQzPJRQeH4mj
mZfge5xN6ByzQXDgxgCFuCF1yHvDxu+w/F2isnvp0bYo3kLOwGG4baqSnT1drqX4Vw1NW3ygPdjZ
EadDQZEdOiIGEhXOPu79oOj3Uedx2i2DzvdBS451hNwu1MlnokChdjtdr7StwYtNIp+4S2SbOr7j
ELxO/K7R+kMLFbCnMe8/UgSp/EmYQDywIlrLpJ96Wpk3BcJXtyWkYf1Xm753MO2I/oyoyZMMrdC6
r8QKbh27NClSge3ZKYZjr8swgTRE2WiJq73AWtr67ps11hjCgFOKH8AFt4ObKYqs+NKxMyNSLhje
xnlmoA65NbK0RcKBO8MjxHUJN79jtMUOBsmLR/MeKhTWUcXmVlDoZ9bxOAculKmKnfKHVzasVdgp
lqyJApPie6rX+5LND+QvhbUq4ZdvCeemMXuZsUAM73tuPnIYz2Vc5Ac9ZfWt6dCwlugcY7WnSfN7
QsPEovkzNos7XC1HpHgmwzDHRKr5wzB3bj6YQV+5iecriCbnXEx19RQYI9ZNa6fBH9b60QXr+JBU
c7QuhFKYKeG64fa+cb50+Omq8bYLyW/ip1xJsJ1ZBudfXheLYEPI3nvoAHB6LE1megt/kfrxTKUI
apui9ctHr24FGRbXn7/hksSXrMROuVtJn9iENu3lMFNxXh/m2kp9sC2dCqi5Lux3jb2ehaLvg/PL
sAUPR24xATmuk3mNVQn7RH1eA6PvVVFNr32Em5iASWaqA1QcUyZBUdf9BpZT87xyUt4GRlYPPRL4
vIkpk9+mWEQASGBVE3gIDwO2nZ3FIf8/bnxCUtQiMHc5hEPhWI1ReurmcY6OtA2it5MDW9+6dTLz
IazppHwue5pmwJlomkPDGKrLBnNXyA4+AqzwRdp85VbVWRhfdcH+asuRvPuI+MFn8Bc2z7aaYeIc
hjIlKistFqD+rJ1pO0V6/cJjP/xwPChp4xoW0HHpDFNKBCwPM9xr+5Wj34sjy5VNAWqCvR/ImxW7
Gu30xjrCXZ7uPcfGK1c4eExRUyQWcl6ZwX7g0dRdu0zkGNHssNg3dAVeZocX35VE0+ReYqfyz37t
1zbncASyE8733rujTRQCU+xF7ncBtyJyiG83HQkFK6i7vRQqkg8VtuniM/Zaur0CfKAwrUaaXCo6
fs3zNDj1W9Qy7VVxNu4Qc8rurmzaFQ5zCNlmATfl2x9UFMy/ad1ax1m3rtyuZlmeK6obBhRm3f4L
bi7cran63n0iZ+BVe8ZRC4tgJWA++TKXyy5Lre6+Yoq5wFFAKIg9Xys2hDgmT1E9pjvQwqRa9pw+
GbaGyNS00QwcI/Hnrz57Wiu2r5Wz3sK6iwdH96DN7B8dkp/nGtN9Atasyzl2zOtpSgFp71MMihim
qLymdh6oX3vKgEMfvTa+bfhxIQHqcprXFof2n9hLo62LC+o+73T/3xyUnoP1doK6kdn2hVfohGap
4g+b5OW8kQpjEleXby4TPvZzy65yC4REk+ds2TU/IdAQGHQMQtw5lmwmXxe/yfE5uZBQ6u9ltex9
OhOQZDhPbf7XNpClnXQ7NA1OQvg7Gdfb7n7ObKCmuSHuo9huuLsojNePqhzrv+VirLPd2KgaSvkB
XrOeYTSm9JtmRMvELzmyxH3XduUbxXb4ifnw4Z4F3BBTmNp9UkNnEq8Ffd2gvEwIy3wOcDbe4hi4
BQY6/xokaHVVmOexzYq++gsqgfSE9GfWoJ4tbo/IBUkMiF33u8Z9e13zZf2Vk/DfrNiyqP2kncm6
sDDJuVmQAD0WHo1ndoGN2+bN5H7Ea4mtyg2UNs13qPWiw0LC65AiUzGdMnZ/4X6hfNtKKgIaB16p
MuPZXoyPvIQV8nUW1/uoqp1lU3ZOcRBjNRb7QhX2fTCVvBksJiB4j1xRlCHNcfPLchgcaUwOA/cD
3Oszp3F9BFbOEtGegEkQv6xO3JgDDjJPnXrMn/6mipfU3aUN1iRgVj0vQYhnJGcyCmfDRKuORo3G
94o/tm3kDge+uPMQ/5mg/Rirb+9mOOP6IUzaWpGV42IQKGRpTMY7gqJ67ppYALgBf9SQvyVjw8iG
gIZA5BCc2hMembeNH7G3NHM+vdBMJgm1dYR1rpUcGMrTZSn2kN1h9o326D5CZVjdg9PXWp5Wh6wG
ZK1QvnbsoYHlOL2StBPH2WWSZFxglTI+8LinNNbv4rh5Qide+0e4i3iwYOTp6H7uBaJes9TKO7dI
6Vy7IBkxc1mZWnY+DHl1ty5LnWPCsRqibl5Mfj5F5Vq2WegRrB4UVFziVXgME6zEg0fB2oRXMrYz
t/mn1qh5oAMm+PYKHT3Plj8dfcvwXColvmbHdmnOC9YWbd7H5/9QtJXq9jhkoschcJr3NShKs+sm
ZV7YJAr5DFKfZ+q2bnJ7+spWJ27BjUUxqkPoKHYaw0iCffLZOPyL8qz2v30OGf9MtZBS7YtZ0G/p
5tsM10hEQr0XyEvV6F29JugDfmszr69MyN7tjcWupkqykMb5Y8XRqnsLp7Tt/1ZTlOW/nC1y0g56
zcozbRBk0JGEePMKlL4V32wV+fsqyhroIaKO/nUmiN+DTMLTQN7mtY/FgusCaVVPr6wBuTN3A6GI
h8CCcPOI+RBLImWtC0rxkkfBRxhV/nVmKGmPk6qWk+c3uB7cpX3x8wk3FV1HpBm1gSel4rQbNnbe
L+eiC6LvToGk+tMQzPhteh6jyJhh0/8xAfWsDynmCu8E3TBo8JjBdgZXw5uJ7C2W8+6bA51a/pKo
asuElLL7n6KioH4SN+iHjQrg4YxsUrpzeyxCJMYjjpIbT6TRueDJewnMokOwIML9AWMfHr3Yw1ki
uibaUVzJVa7HrtnaQhgHu4bX7+ANcPRq55gMDUyM9VRghZo/1eiH6gv8hlsw5yzZ9K1dZQxv5Tz8
wGBg9DNXitO/gxVUoCTmeBii7cz+jzx3Wz7xjIAH0xuJ30OzrFe0C+40tRN3igl8AInmgMgi/Tb6
x7qca3mShZv9w+EumoQntfvEyDqe43YVt413PPyWqu4+u2Img1FkmToS+BieNdyAQxf13c8EBupB
YZbQL5Gd5YdmmKblcfAILGJ+zm1kZpyR4KuYeopftvDGSfdjgTuFXK0XNfw1+RLsUEdpbW1azH98
a14dmL/pmnsQjVsMg2MSF7C3v3hy879cGZhStj6p/4BYOl0WJif33PvIKTieVhu9xdhOfqtmkd57
CfKjZO1WQLIgeyLElo/R+WLYE4BZZKUK6GIkjLmiZ2uUCa0Dq9kXGeaUTzINBc4/CsinK2RQrv6N
S9Cmux/JBHZJQ/XUdx0MUh/iQkysylqMQrSal3kOv0uTy/JpaHCegnyqGMUHdoEtJUaAGfIqsojc
6j4A6Ko7tz3Z3toEuGC7+e/QMI7fFzJi9Tv1RXY/E4v4yWNU9myXIdphTLNd1FMPyul8qPwUlJqu
VnnlhI79SfclOpie52vqQdY2W2JO9pHVKdpJQzLgp436bH3JG7+GB4uZ4+ApRCfUOx48sN1SOzGu
WtRR8tLFwswVXQ/fTdmEl4JkSoNc2ObBf5MqapsXKg0fNnUbGdfMDROp0iuZrLZ6q3O4jngSnLrY
L26Z7SoXePE+S7ul2DV9ETcQKcq0/mOT5XM+vHB1Ol44MAvfRmIM5UeE+wBBFPdsKs9QLN0X5L6C
PUsO0bG0RdxtWh5dO99PUSScTrYHev/6bcdpvr4XZiZxneN5vdaOFnorjBU8sfdO813pgLb9M7hy
5AKBLRoOB0Yb4icwGDnuTu4pZbBxEwQnbHrR3Esr8eKR1AIWI3KYQS42NqHPQ1M13Ymp0lqPqxtZ
1ivXv68PFCVn+U2td7L7lbI3586rZ1/dacNm/zJw9ahDqXXMHOizmE2yLB/uuX7Xd7BbtFDmWYct
WQ3YTNqQzniWkrn6lXM/lhvlUe1LqkNSYxhHvjcd7ACW1W4ZHQMVrVjIWnic0QEZNcupnW16TarC
pSQeCzhrMzIeJxqL8RiIaERFqV0SlZvKoai999rsHjmkeKmDDi9I4fn1e1zBNOGE08ofdKyMMK9v
AyUxEyZtjJt8t6BJtlghPZhTVpDVNca1Naj0d9kt4XQsZs75ZcjWcyeg7+wz1AoisZUAdhAHAP/e
b+CzgtmZu3nXM+vEG89DBeWaat1+hxd0SoiAwSQjdgGGidXSTYaHIQnzq23WjTOFUfPICp68f17R
TgTOAevPQodDzv7EJazVsCUIHj0JbXPjlasi7aAndilpuNh6h2iTIzWtQWoZsLqk0v51PJAAuXZs
MV5gDFr5c5iztnhBQmQiiB3Y7UemjkW+eYVpzyIunHLrZpKwFCenU42cCJEmnQ4BDWnUavjLGWc+
PDjgo8eFHHC3UX6BplE5kyBMc7udbRue/YE3Yh7Ymwz7gWLv3sNpwT0ym9+ID3K5Zwe7QnFzHFJu
mO8bjcg6cEm8rFy75WnAjkAybiBBi1M2jN6iKje0voCi/7DIV5BtaPgxMnY65yYU4r5gQfOP42WK
P7HXFXL80HjvReqm3pHldnEvOS9zSC29PnvCoUJJS70YtOnMZBfWRchlRYauG5AN27C99tnvTb5/
HRoLgmTgzCSQfNbiOx5bwSe2Geu5LV08ob72AfCCIrnMIzQUCeUVidx07U8LtutON73ec/YiweTb
tXucsDe8Sgk8/xKReU7ASVg2xDI/97dYXKpHqXqXSmWeominjkH5R/rydoi8S7vjF5xeFk64r/ji
Q/sQEoPkYzJlx1Z8prSKApzyrAMlrH1LH8pjOA0CTXOhRmWHu8Ad3mVct3+MwwKa3HHfYsyzw/Qu
FwuIFdQH981DR29Oc72a/kb20fkRCkJ6yTRvQBJyt/UZLTcki263nHY+WwHw8IdR1I8fB8yi/cuc
jaW4i8BYrq9R3Of6q4ckum+6GFZt7LSln7grw9XjysI3iZx++XRd8p437esf6EPcSbaCV9uE+KzS
se++/Xph2OiaUQfbvCvKe+DJ4Xj1Zo+1ScuEAwYrsHFT2kF/JGybuae+Z94YowDZXLX8i5uKjtjv
zlrnT8sijA7mShFOGqYDoJEg5GpQzWmyXArOgdWXPiLcEqkHEU3YbVZVFRcngkzzDB3DTQEkhe6R
F8daZ1hdsbDs2DqEXzaYiysZzhIAShuzT1q1y6ERc3VSMzTA0rHy8QDCgMM9FOjyPxlzk0bRVGYP
Zmjq+UcVEfa6OQwXAf1m1AffGatpP1WQgrcjdnxvy9Bbf6nQBb3aUXqcGApsvA2rOv+R14R4qTjC
4jvxJBGQJip/4daqC5zvWZPo1t4TcOMiqXMe1jvGifXFF3GZLL2wmoNHwn/X+ClBU2q8SiIn0Fl4
OtkHm4n7TRoi7JssnPyvYSETzmmYr2nmcJ84Foc+DpBW/m7TXfBC0KF7wvv1gxvV/MK7l8cZAg27
+7I6Vzhljh6AQTbwflewOzbBSQgB/Ce/xZo3kT3Y/RYWu7lzdB57u8EqBfueOrOvvh+FP1rxxMb4
I/tjVTcCIMbofrhsFNgUjcrl8UA/z5ECVnRt/4b2waXAT8mmWP5bc798Jbm6/EKftCBeBKmHxEeW
xbUxUuOWzOPH2djNi+bH/gJp2z8xpjKP+SCECKnZ+bWaTPBTFC5FjpaY4ktsT+Fyl3kyFAfCt6RY
ZmsODybnAIhBCXaWIKTz4DsNJzDGhZ0vcdFvbQWVFxQrnlGsjxcXsz3jJiBolHQcZlMsa1QrO1sT
3/amkNb5Iv+g6kq+Vxz9gbHp+EF2lX7puhyUFkNN+TGK4TPvq4CPq8TPoLXXXJw09b9a4C5v0ptJ
RYqhyI/hjKS/+svfTkbmUGRrcK26viiPETfezuPVN2z6wBWPqulx3YRk8O5Hm9P4zgzhSJArhHOp
PD5V0Q2fDCHLricos3fbLJ5/g762w70Fh2XfwhEo6MrKUUcxfOOPtfDIab4tqk7iKT1acxO7iTXY
L1Hsmwf7dtLCNsL1Kw1oSqzF8Z1bF+mzzTphs3ZRlfiIXkgbdJycdeflJ5b0u8Uvzb6WgmGL2Hlf
oPR10Xma1AjmxL9OFCMxZS7t2Rrz7H2ZwheSV9behdl3sfE7H5vGiZ4EAfPDWrXLdHJawAE8izoO
DZikm8TxPPec8/1ANUI8cDa+Z3yEmNFh1vCr5n3hMXwGgcd3i9AkkXj6PPpokTHXo49L4+rzsjoW
MrU/cD9QboHdGU1VgAIJ+3UsE+P5EQ1y+fCDP1O/xkWLE6gKiw/cmO6pCUATV6M7efjvwUVi7pZ/
EIrkLm+GfpNb2OFCzc/VzPCtitHBMc3JKmk9DzJWKUwIl9ewE6aZuHwk0kCFtIziZ4nWxLl+yjNc
YVaIYF/4laTJB6IXforaPmLJMn+nuZt/vMKpmWmHb+yG886tzIxhtU7jdytKMatl1nW9/aZ4INuF
sgzukRsVhsBFLUJ0Bcjc8Hs5xo7YAYZ+OpaU8FDcJt073BScRiMxjzfJs6DNb27zsyBiw4+6AtGt
c1wctsu8Awp1qyfW2j686o1Dx8YT+hQMaZY/xczU1Lulx+Mw62lL0N0JHIKmCWYc9FOcrUc+63jX
qRU3oLBQ/4jZ/rg4A5LemazznJszMWtWll04FP8iR+qNNbi8/DSf6gp0uXxZlziKkjE0NKNAQdCE
mNSWM2jFCw1I12fGofc2tY19f1OEmBExST1RshF9WTq4yEBNdyAEMvccZw4PVQey9YM9YuAfIEFt
ScxDNcVUc2FYqi7BfAukhzgtftPO4fMOKrJHcRmFe7pEegciB1e05Vj/FQpkmJsvwBdJGOxZvkwo
jjjBKuWJZgtUlBdxJOqXshUl7Muyck8RK+evSKj2bhYjsXRm4l/G9+ZPXbeP1S1wya2bCv5j6pA2
tmM536arHlutss8IvPlmQBB9TKOw3gNMp+HWZKBet0UQTzbRmpaXeu7/NpZTXXlhzeeASavbGFA9
m7Gn/eeoPIZoJlzoch7N0hPFPLdXaMUb693LbJOw3qO3YI2HI6sKmy0kP+aqWGAoenXPGHuwXMuC
3AKeEJXISrBCYMDdMNfHH2rOCBGMrTjiAkIpKioSt0WlXnWlOXFSGaTxHgU3jOpq8l0bBjkPmf/f
EfVU/UWbipudv2TOg5rWzCXKwOIIXzoQeuXB6zJ58wuFha43Lr+b35Wq9rcyTd0Hml6KZx/VPKn0
HAEk5xAwbxXmELHz9CqLpKpHybk161Bn4ThsmNr722Qh/8ypO7xw4P/qUi896AISMil7JgQUUpoJ
avWNDm9yBr9O3U26iPytRMSGF8CW7nuBvCO3YdA1052tOfersf/LivjWL+sZAFfz2D3noR1Boorz
m/u8xgAkihtulGbKmcS4+xp4lIXug76rvlXhyMOK+X5b9D7bbXhn7WGBbvaU9VP3zFGFZ0k4ddNf
ij6mTTeuOAmmpmbf0gWB3PJcEBTyAP3Z6TWUw/7mVthytDTbyQIg1C4qTazawt4xZ4QQ3ZIDEFbW
BkkjtM9uyoK3J6aV4CXWu3bKFVGGmuSqXUz9NpxHiiKKNlLDLl87RtkWcxWdXV0yArHkcbK8A6DD
/ugZa9hqE5N0NR+dzAJk/Bu8A7MTPJzsczLETCHrxWR+MSrLeZ7AnCOzhzzOSFM41qu7oN143lTe
28JzP1nUyK9J2N0pHuJwOjhVeYAaeXMflXw/pMVd+ZQ2bMT2woXJ2CsyO1v6yHDGpD0lPYY8dpGr
E6g365SjPrYHa2BH6E8ifKkIab8IL5BJTPKN5q4YLprQ7keltP1pgXCzDlVu/4+j82qKXFej6C9y
lSXn184BGmgyLy7gDM5BDpLtX39X39epc2ag25a+sPfa+c+oXRQ33FrVb+H15j5DjBXBfCfIay0Z
+t/s4xT7BHNUnBxjdqkHvzy7JuzWSofM+2FBYOUAyBMPPj1zg1Eoi3Xv3mTs0EuzsT0QaI1bIGPf
VQWJi9Bv+pdM6KLwSZ5yG595Q3WMoCr/YPrCPzZGT9XA+jQqqhNOgWjVhqZ/z4HU406ZZubrS5H0
r7qYX5L4ViPkvGl7g5QbHbDrbWY4Q1t/CMsjlrPkUbF3+Mxj5xbGUQXMtm8LBzmlHJ+4myi5YLHv
2TQw2gjtiuwdu710ITTQfC7Ui4FZsS4K7XRrdAniJlNMX25Svzd8D3N1ipl8UE0laUNYENjXuwW6
+pZ8lP4HP3ak2WglNQdcRO4nmlxnpneTlrNth2n6bVTOAnPkt/j1TMaTlVXx2moF/H+BS+er1YU5
V4xonD0lUAiym0U4LjQecPS2WWUx1kVWAqv7FyLF9M4Qxd6HZeQporB652kMmy49FoKd9q5fXBcL
DxY4vRIYtP6kcLmKJrSkmzG1h/94fEW9r1jYv8o8M/WXrXX9sHRL+xjAgXg0qE7o7VQkMPqHprjR
+8HaHBGzueRORYSL4iLRpdn0QNox8fiy86srjaPbMfJoucHRuObyEDj1jawXV+asJzNFXyN9XoBO
qse8gWjJel5Q3c7/qYxXYAkC6LOMnFCJjEsK7HDReX3O5pCbly8wz6unwIwaMMfSFqdMBikcvSb7
mWUquFWRVns7IDVe+YgFQJqtATH2Tl4dtZbG+rZL/bo+0B0ikc7HOngQBhxfOLg5jW25hM9pUnhA
5jRav2eb+W/GsQHjhmpidPS4RfVQb+NBWNEdAhjpr4ey8rZZ7tlbo+i7kQvCNCwyQgF3NK4p8zoU
Mk7UQt70fELWXK5DRPhNdLekdW3vBz25/1ieNqfCGcjTrcj7EAiopbnjLbxhkMkm2EEy6X8z1JoP
jHKI+Kki10UuHDtIMwE8sIUMcRfpje40YyAbdEFMhTGJ9egyWd95YbB8IrkhkTdwF/9V9+VcbxK7
9tWDGbCNEmPXIcYdVuXggRD0uiy/0eIknV66weSqyDOccZ/eO8Dy6he2WdaMOOfm+/2yaWKbj9RF
YoDOoGWjgq2Cvp//vJUYTr3Jqii5CHbq17JnNKUQ8ib9fKRX4MfEIZU/QzhJW9JabFfw07EUxdmY
uoUPWwr86hq7Tx0/OUmRJvkGbVU6KUpbptDZgaPBSgRjUidxrhHCCszCyCPTV9iKefwWV6OOPg2e
+eGkDWp+7CuNpdFpawh1jeE2IslQ7pEIDOaQ8q7mFYueVFuwOprYzu5lHDs2wGpYTxDeQqIhimOR
ZMFE0NWy2APRS6qb2ADUQ1ZSwvFHOaJzX2Bkp9xIYrxgtCE6+2Mlafv/TAkWxcBdyHK3RdRR+kZd
0zJWMSIL+uPCA5EHD6bbMV8GDc7Fs1zRhkQ3+wpZmdcot63+oGJwQmSrcJ2saMIEZrvWjjaVr+or
FxYvCxZZ5mLplDBFRiPdfxbJdFtOlVLf0+HGYNYBYVCBYTBxV0PnqeIwVmYZdjpyq08yNuzqaBWE
FwjsQONG5naRH+imSVf0Z7PkF9h3ebCfVeCExwn2Woyis6bmBDIjT9oZ6VEg97B98uhen8H1QINc
WW47DOdqiJngIM1varhbYTZdsTUhHK61TwstudnHSzFMgXeoujoyu9DKFrWJpkZ/SjnC7F1RME0u
ycxQCHt8kajxyy7onrsbvKMRtzBHJK+CxvkmBCaaMc4YeiJt6NfYPJJhJ+B7fTXZiELEBdnIXVN5
8jFIvfnG0RpQN/U+gSpHtGHhfOxax093QpqyuuOf9BWhowo9LseBT+ipNbx11hw8oX/S5oXoov7B
D7TLL0U6DdwSx1H7uq8cQHcRExkhFQ2/h7qMgra0DWd72rxSLNTj7wgH6Jf0OsxQkg15iJsM6/49
OoXuvS3TFtwtE/en2hqHv8jFHnLA7YqitURRemGO6OQPrpIUPk44bXns0m/MFUF/tJiurvw2yR9y
joNyr02ZFruaXLwf3yc+Z5NhRCT5gtFlcihgvaUYQDN+TpjE1RmImE+ClSUzd7MUrZz/GMqP1y5R
zbiP5i78gSJn46YmY5ExozNQQ/uwNuxNmvjNsXHz5r8e1ghzJdsit65fjH22WbV94SSdrvPUWm+8
toRCIRki+Cwc8zE49l4sLoauxd3VQhfnlF0bmmTTctTzzefuzlUFa+KOgQGODQz/bDFUHt2X0Nms
TYIrg1aRE0icTbk0bxh0fCb/NEqIqoXMMLRMgaBvkz550A3Bbd2FdIQ8INmpRT1S+lJ9xwRz3Hme
H59GDxM5F7YpwOCIBjehDzv7loRu+S+kfxdMMVD78iimSQNyaRTBHRkLWKV8C5rgzaCTakZ4pV9t
ELd5xVsFK90cqnGsfqxy0kxpmc3yzGaTwD0Er+jHzbGo4qAXcfAC17x45hutWQx0ZX8iCiT4EB49
3IEhoESI1Gu0x1kdjruubj1rF9IDN/vFYci+wZhC9+nYrjvtutYwL+SJwd/X4/b+zBYTt+fSgxh8
QgObJv91XVrlW2swQ7K1jFLlMQbYmEGPJZsNp8UknoGfw+P2WfjdEj8p1EY8gE9BNyoGIiJmSVCW
lIQrw4cJPrQFPc4tZ4anHBHX2YbCme0Ft+I38Yr0zCxx/StVCZBTXd5+4mG0mVfUVk1KjpeX+OHN
GLHCCG0qB6fMJ6TFleDc1ksrgz02F2jOnJT4intO3ieMBNWHaDxScXl68RMkGmTShgAx6GxciURG
KA6io06yLHnpZkbP2xGkFkHc9GmPGTCxZqP4HV4SDbFrMzlusgYnK+6tIbOxpiRLcdcMNaUXOfZN
9dl5Vte9Mk6t76xhMQn2LdNmJ9o+d6swagx7Jms8e+zE6gksKOxIFzX+HRM5+yQSTg2RxvpbVGGJ
j6ZcmH0KLHSshGaYmLdnLqmPiqUhEhpSzwQKSiy++aY2snsFIubP/8m4IiRkVQlGeN+5o9EqUHo6
/oGCUPurvrMFkmn4zOl1KGo+jWIWhlAk158i4DwRk6RpaqJ+Oxu8/CsBCdWsS6vS8942VpzvdRaG
zn6wGIdJxbOzao0afkLBknvnl625Eyhz2u+WeXKBqiHphiPTcSu5a0kb9feOzn2fCqoEH2MYLlzL
yQmROHWU3DhLc0h9PqYhwk5YvUE5YSYr+Kh9nRj7wFpgyL5Y847q3vVxmh+kdBvvmjNstld2N7bL
oWx6osecxtTeYba7PDxyWxgG4tkNdDok9MNQaCRLU8cGs7622zZ4qXFFEkMFIyr5HvRYt6eE2/+P
8Bb2NHzZ3bPVIeHc9PBBloub1PYfwuTpYUwMoOk2g+mC70HYj7OysD1NBl7MqWtk8IeYgVWd79pZ
sA7QPoYnEkiW4EtBFN2MITqoAbIh1UNVZpegc7W91dzEFn0RXjiBqnc9l2lwWsKItGRKKyZweZcC
+oMDv6lIneQw6KtY7HKbpeezA3/tWALDoXww9e8UoIle6W5ASKI9GM9bkdSMBgZ3BJpYl2p46CCG
UFFWmpI4U5n3wu8UP0+eDSqOOzuyQc/FZDzlYdiMTxl6wWO+sOq/MdXsC+739K5R4sNW7Hs3A0zH
h8VMEFeIyFMrD3zLVjX2ghvfck4h4MGEg9pH6F6HsXjHjjrkT/Noe/CqmIOvJecuaxBLPgRwhWyM
z5XPIKyxHgUS9LuceWqxrhj07VorJ6fwlgXR1Si3tiVj8iOaiRTGyFRFe7RjLPedKK8+lkpjb60c
kqT2Rk9WcdfNDmolLQCIDSris9BxvIgt8DTVsueKl7JAHrvgRmpy+a9QWKLSauJGapr6Vk2FnzdK
zIWfQV0gtgEJcVi3tuidykKuMtOANqur+ct3qg4Y74JRxcabcnKl85Iw6t7GVXiDWGlxQj4Fr6Gp
og/IMf9BOXJBs2rziOiQ9z8fF14C5rbew0QTdQUlPHHgMVHdoXxM3gZrcPdFyGNYmDkl+6LKBFz9
lDbAa53yHogBgqc5Gv613lCc6tb2WbsW6DW3UVZUd5GMi0Nf5v5bE5bcgWyzsR110INXRmEYRzIY
pvmKOyHYZh7aZJBDcbRSQyRhqOEf2qcjmdUIwbHNDUtHUHhhmuA+E1icgWmgYNN4ZdikwCdx3GXr
xS43KUSDS1ak/kOK+u0uFMQPMZ2GWxQwMkVw2aqfkWpj3FC3zS96cQAgUYlH7nfDeNWh5OUXW0+O
ZDTVcFkwKGv3JY+AvUO4Hjd8eoq7Y+4V7J26LaZuO8gxm46sc+14o8tqAEZLZYENhnfjmdeaFEZG
y0W700E62pvAVW3xXcyaPYJnTRy5ORwueAIVyYUvGfIoRDetBlWGQNpPwXaQAweBAAnZEXCvx5B6
shtX7YTg9dvQfFTzR2+3ab0WSx92D5OVDOaOWQu+Dh/DnsuzHyFvWCUxjtR9Yt3Yl5wE8KpaBinO
upQGWQBDnwgtpe1Ge7fV5Y1rS/IP10viXYBT3NZoQ/ovSjCUgQ5o51soECcI4Yho5gF+yJiEkh3r
c/JvEU1UcMsiotHouUeOZKe2NSF6DM0IuesrhDJ69gN+eUH3eZsjo1laZ2mlZm6jSoyMrwCgITNH
Nb2pZRI8w9Fik8Y/n7+ruuE4m8Oo/XJi1nxriEcRNwgW3vbaY7Pl651I7NxOCHixe+FGxpWKXRZo
SBj04w7NpfsMhyxiNYd8I0Hsl7fZPi0oebac2awo8yGNQii6MfL6gPuI15ysZkifqTagGVOgQRu3
lu58wBpk9Lqrp8HZY1GV0d4BbnRsItAuqDtSrRmdKJXfYY5Qaj8U7Fi2om9JqIj8vgWQElr9gzve
MjNC8unfKqtFzjfgGrkqt4A3C2EQbXCuw2zmJGlte0+0DJNEniSiaDOCip1zR+SixMlVd+kvvA7Q
zHU4x182ADM0J4PK1AYkRsn2yYm7F5uswt9l7oFqk/XEfY9qt6HBD1xx+9l0GLwtyYD1h6qzxFDX
QcY9qbnPCBckl8/ZNfNChhCtiEvHJKnceF2JqNvBnRyWDbJYWkQ0ypSBhP7qZQPLW4LrQ+cxHVq4
Fn+SL/arZuwb3tdzbk1nDk3c0STFufjtaLCeeL2xswZTF7KzioiAoSKIMovwGv+GB0C58BQheAZG
F7PX4Xmyi6NRgLDWup+jTyuWllwH+c0yhJy19uCdzp1k1dC3n2hMQbRRIdi7kZaCcByJGoHY6y4a
di5CJ1SfTjg3KDDGPmTeRD+zHRoXUpMsgUStxrAEoaGVTItzz3DEY/DdeNmBjZtlHz3pI+PTcVvB
ONQ6DLdTO/AIQY/xxzUrrsZhb1P1Vy9HJ38zjxobTB6HH2eKg7K4zmvaW0GNH25YZ3HilEIQrJNg
c/RhUhOTu+VzaArANHHrHhGvOMmzG6Kve2DV3hO64TXe9OkJp1E72J9y3BdlKKM14hHfYy+LJotA
rrD/TrlI+g2kgOA2ciV8b50iPn6espK8SCx8g7dPfMt4W4rwznnNQPbbL4KWy4IaHWQRDgaezw1C
lLK4G9ECAkKiED4VvtX9Ts5ww5tXU72nEEyexwDXyLZtBLZy8DRTeGf7IgsrONW6BNPg6Xre+lMD
gzZAFMhyfrhJValI/T84xCzzqBy88DRXMv6bvDEnp6p0st85Fe1dRaY1oxQgL3zvi1vGxIqiqUQS
FKEF6tiqsmSBMPaJFq/pGeNKaEc4XdGspYllAcoIsm9mBlozqW0RK8XKP1UJ+ixcFe38zJ8FTxHq
23a7OMjpdimDaLnGU9//sIidrA2livI2o5X24wNj2yJlkz7UMFmF8egme1RJ9zIJK+/DinHyHOci
Z8Djdprwd+CQY7Ge4ny80waD/2ZGdlJvGTG1ap1g9LuiiaD7zTvYfFbquW/l7M3nDqF+D1W2DR6h
NxNXQx6HGoiAdAwHbceyBYgW2kIglGN6IMGg/7PHJv+x+oxa2PRoKY8Sf7E4eNzWLzMkyz8oRbF6
rCU+2VUrq+UyUsQ8dH3uXeqkZR0Rc5jCsjGN9ZTMbWPdVb0qv1NS4/+5Q0IomGpRyDIYaIlqIBbU
3cD099Hl6Z6Qyaiz4Klp2/m5KQh5Xa0sv/gsFP8DbiR+EarXj2Eyo1DL8frtUTsBsbUTh1QxFlYw
4DryR7D+ZTekVhT4I2s0p6Bec4WgmMUE6rwT5jLka0pn96lUQM+3Re0jW2stl9Vm1wL3egalKdtN
h+Lwp7XpywmnsNs3QRBZsCYwI+t3qVRvBUf8fzJkHgcGLQ2+cGIT4uWJPMEsjmMVDkmGxg67sLaD
TTCnKZtVXAlDW0Xfsco6xijwlRZnpqpT/JCKbc0ua33/4lu9+wog81o08wsUxscyy6dHa5rJdOgm
cYe8DNpPlyYPOGbnS8dTlUG8nopjiSD36EuN6gLVcnrsde/vuGiKA6Js9Uzwz3xlob9safJIr5wC
6wsho30mvpcjWo7+tu2J8spBT+1E2M/viT+8mNo1SBfyfO2kTnCesBDd+3WP/rkIrVMdTvbG7r3P
hWdlG3vDswJZs6mh7iFPIPAOMU/NfpbhIytZhZkmClL9gWHhnZ19+FtieXqyBlgFlPjZIUVRSSJ0
GX21PrCkRGh2Zy3z21XclCUH69jv5sj1vzywSu9WWt8oVqOsHmsR2PeOSeM1iq6vOCSzBlZk0CJd
bWFAMA1Rd9ieXhYufXx5IUymyOo2mDZywg6n7LexQcvN82idClJUnqocRoNddvMj+kFCMzqLoKEw
7M7osatzUYz5T9sm4D/yKj90RAU+WHpc3n3eyw2dbIBTyFu+6NrnI1coFocU5uj7lOFdZLTv/Qta
ezhDVbqRLrv4N6eY3yTh0p0jFao7iSsJy3xfH9BxjW8jKjF2u716iFRAg92BirTsYHjpSJADpIHz
BLjOzO9V//AwRuuhq+SrjYh8HXq+PILmdg6uHpy3OE/8fyNet30nCQ1ChSAepeiLV8/L1YfjhbT4
shEvjNTrk597+Z74MLVflI2xAZ/01gKK4rcq34uq/UcmS70FJMEcr2QqcdYaXHjcoJD2tOMy8EXF
tY8hJ2CDcXtSe0g92s8lIlmqFeRhDkq0jS4KcV8qnb1BBSoRTVM7IisZd6Pwh4Pn1+YeniuU39Fn
BkBEEbPEiAEjLj/WF0xOjvAPZrQvuQnZ8kzhioo5euRy8StI13NwMW74POIwuS/SRflsmTv/RH57
8oku94qPpP10Rvw4UToil22mI7FN8VtTRDuLOdqnR0d0nvtK7hs0EVhMGdjio+sPPECP+IU/sp77
WZTW+IcdENcqbWPpTv0jx9xnUC/Ze+G5ZgOZlmmUhAJVk7wIt7lnwM6Y623KANqnNS4gGgBvL13F
uQBeEL+q0wfOOiZU6VoCktKgNKqtaKLyAExYPRJJhiO0MsFxwSO0K8VwxHRnIxxpo3xDHjh929B7
rzOykE++CkMQg/XcYtH7tAq6BvQT9R15cYTXuMhqIPiNmIpqQqAPrUzdgweSjeBvMIXsmWsmN4lZ
fiuRzlgABr1bhMJOZcZ3YdmoxwmZ9VnIJrARYjMyqqQX4IYz2fzsExpOMq6VvPuditczSX4vhU7J
CV08FfzAQTEPhcMiclV36IS3eOMYyiMVlT9J33sbH6KTWHntkBMCkDjt19JWT2nrARbo/TsFaRS1
TUVwBn9HgXdM2WtyW4f3PK31M9+Jv+LKDvYC3zszZk//Z7t29BEYtJDpBARfKa9yt0uCqD+BIwb0
F93Mpl4S8eLMCjOHJzF7ypo0VCKyryJvUGPnebYsaDmD/JU2pN2Hspo25VLCyENw3h79BIR52SJY
cBuGsD5CBgUZ86H0bDaifbN82hPxIFOMMJ99oTyzoR22cBA5siSaiwD++lHF0YfxYP0PNFDXLAmz
P+aeSCjajBGAXTT5Lsj8YIPTAM8HZWHM2LUdfmTA3Jqil9gbhvME+6gA5F/joDbqqVUxCQgMo8QO
oYNoF+C9Sp3CFOlN4Ue0fwy/110cqUNiqv/3pHgzaIves9HWH9j9KN/ZWTUnTuP0q0x8ee46/c/W
CBQgpH1lrnDOShKYbcgL2MVg59ZikBrGR51c2GJhCXVYm28QbOHsL+15Zw9DfcGzAoCi6Nil9Cm+
0Sb3a4Vlmu0cgD31PeS5e5+HOn4Q3pSjErTStT16b3BgkzdmMGyhEb09WFaZfRqmC0+T6HAUVlDj
FSDKe9IIHggzcB5LHYh9N0/Zo2MJ/S5L9LhDIYaAUsEtdreA77vJ6vQ+iiD2Ugs6+L6ASlwwmOAA
9ke9ZszTvDSujSC2MGrbRLFcQ3bSO0Zu/mPGO0HBnJKOiGobF90S9H9FDAYMpY9xrixoYqzkWhwU
s8GNLIf4upQhsIaE0DykivG9DkgdpqMmNAmtl/ONFwx7zTT1VIruyGmFS/MMZwXuDUKN6Q2YWpNs
/Iimc+XZbNuGxHHv5jlr73Exss4XidwszN0vVtKKOziT/XmaQnXCU6Heg44e0heB2jIMnr+6JH0C
FomYNgkfYeN+2a7XIkVlXreqJFYdP63lNQZ8sRu8uT87suX24Rrc+f7oHMVcXm8m4S35VjDrC2mx
PhnMfo74QExQjmrdmoTmLPT6aKURgT1k2CpPGonDc+AN4nUYOh+OvK37YRvj+hxWtU8PfOZK8g9h
X9tHqndxmOZOEZ9Bh3+kbbIpOxr56S9OfCzw+p/UQvcTsWnYdLGvtyOaDoFSueue5qYaDnU2Te94
9utDONRg3fhgAxiD7ESfJ9Uu91HHVt2erPTcRY3zksuQnzbs84jJEl/wDakxPlhdYa0LK32ZMmiH
BAlIxLsQk9y1sYmMwLFVM3qxkGdj+WOv7zKNhMvqpt+qj5uNMHH8oe3hAkDMe5LZjWRWBXF8dno/
fSibsXqtF885TROJ5NhQ5EU0C8ZUuhgiEpsN+TrVN3IAd0Mvj0dnweDN9lFnnOwNERjWGF+J/GC7
CPv4h1hu9xu4y97QxN4UCH3xxWkM6APB4w5OQTThrRf9OkwG6qTcVKTqlJptZ13FrPtRFh7zTFuv
yDHUxVNW3lF1Nx1G7birVsb1HUjmmcSJyXOUr+tcODNCTO6YWFElOIvf/KapHvbeNARvw6SzX/TC
CC5AfG087OV/cy3QBXCCdKuBTOF9Fjjvg8Hyuopmz5gNHvTyytykAB3u2dazxJ/yOdZaI5nwrHjn
N158yYxPNPhM37AlAfktHdRApIbvPiJ4gkTGeV5Q/001KQIu5oycCA7MOqxsPmKCFl7oURHHOUOy
Qa4Y7rrKs/ZJJcRflBuwHzf2OkkBKZV67L24ZMBjDZLqGT1zB20wnreMDhhbVdNAZDBBPuwRy5E6
1nRXLDTLE3A1i3Z/Dhj1laU+ZpCIqO/mgKyHNtwQPxgj6UzGb8+p7F3jtPW1yfwo4z6x000iBF1H
EhKH0MQNxUKXpQCaI/9IFnZ0UfnQfQ9cTHemDIJXjFnjZk4GtgR04h4xUA5Pg+qWIloxXW7WMePs
76IlYp7d1HQnmC4fMgwn1zwlSHFTDOS3oUeLzCNmy3RHTCaLt8IeHvsWOoMs0uy3lQ66KGu8RWzF
7hkBX35Zooloy9ly32rUsJtmqMZdEgky7FKGmO9IPLpXlpXx0XGq+G1W46VpluE05AD9a6JxfhJa
6S3eD06RuZerNOfIgJwiYO+EZEWLwhpOiCX7f0Gvxx3/X/xihTYNsvIIpxvh7J8klQRydxIlsiSY
7/xYTMc64Rq/PdcuQ0k5XDLKpJaI2RueS1f/mbkeLzVIv3vPw1SG/BPCuj3hPCyr/BcNAId9llo3
vK5W3+NE1CwjvtMEPWsF/jn5x2yreKAraD/nSZNfo7SoXxct3/DYMc/oSShctwO1d9QG40ME+bi4
Gcbrs+4y4PRktj/mVVw9e6UeXxWMswO/+XLC+BQ/uYFlnmWr1YXnddp4RchfIzuKxK4gH9P30uCe
DVjdbxKvEW8IculAB/zqz/X//W7Yr/rrFCb6NIAk6U+EKo4Hkmiq+w5C6Mo3tF8rwLkDfLKytjiP
s+Sz8EZOFIxq/qpMpnKXmYTOk2nxm9d3nBFRzgoXfuu1AOq5J6EshBll3wDJi2nTDf2irCDbUbb5
cTnMa1c1qJPHCsC4CBg2F4kKPtueKfcqBwX0RJ5k/LSAeT6STTRdG+T0Kz1l/ilDMJgitDf2MWUF
/s9ReX4HiLq5MHyddwjHoyeyKuJniB2Uiwv/bNbb83pgEM0eugm3idshE7QLB2DrXDELpQl4hydm
UzBl9Rl2CVUUT4EfolmM9dPElPOj9fT8QsZ3tWlKufwlt91KS3zWP7aMMNLb2XsGvQB8ok+h+oTw
Uje3TcNjnhqzM3KhN3LRpqlkcvZQ0PqzVhYUBzVrdrlQHFZdoEl2bxW0+CA2L77J4/MSdD7mSGdq
XirSTeBUsE1DRZsAs1uDFbEBxcU1ROCkbwyK8C5lHc1DxPzOI8VFyn3IcAy/hDAXmlAqF5afT5Z0
IEfhKI/WhYp9AH2V+9dOdOV4Q9vyjiMvYpLZhNTw4+TQuaIn2bkZE9mJtRLGVVAoqjTpDlNIc6i0
E2a7UYl2h/MJxBG1wKubR7hEpY3vB8vSY9wHCEsQxR+xXDlHmwPuHTeidZpHXV+BbXkA6r30z1qC
5BEHKu7bwg7fkeC6X0ObvpkwlUcJnHNtQpgQg1HFH8Ho9UPapexeEqwiq7CokBrqJfqRXukfreFW
XDWyfU1wRyMH0NWwgyPJwoDsh9PCcBnYWVReco9aYJ3krIr0KMZTpHrvqvhw2YkoCz441eE+BAhy
wDKVLzekYntwbmlt0IjsfYsl6W0YpbjA/hSnxMzWtq2Q5tRQ4Zkc9/XOnvHOpCztPiLG7h+FyuW2
GmbzH+UHjINyKklwl8EmJJcLoTPph8mGSXGzNai5AqYu3fBMfik23sBpPu26t27FqHecIZq8TyNg
HPSTiNJIk3hd6H44IGkZnlQ4FA9zu3iciCR8hMoWD6L3ydLWVf1ObmW9GWL3P3BfPQkdEF77qre+
LUM20OTo7BCAVruZGOrPfpLsM25pHXGV+ozyvPSnQAjDZqSWZ5/QSz5eJwNQgAMPiEkSQHiD6fEY
pyjIVlA0/WOifQfGUZ0/3XhkK52SuuUbXtFctDBHsJ31hAHIMnzEVD684OHu7msaXjJPi11rkDWP
zoGQhGAXYQXbokBOrg1Ws1epTQxQY2H7kUcaC8pNf1uHzYddQUudB8c6FG4/PVR5S14Aj94By153
4mVJSYphebKCdyj+KmxaGxUwY5K5a8PiiuhU0EV+RnUnKKPY/U4D+WpVW0QLP35BmEyE8h7hcPym
aUOjFYS6d4wm2NQtHDyfcdzqC0Zw87SkyXCsqQ5qbMZEsLg+dn0HSAmqaXgZLLJMuCXtYtmNlV/u
syg2rx4F0Jlw8eoqbmkuME5cZMQszP31Ima4OQ7OgnzLBeTiwypE/NSxeLtLQfx8hqXXPlqNjddN
q75b27aHBbcFGrvxF/Zf/YizuW6glp99xPRiJy20DCuAT8tBqCU9jC0Eauof90P7cnbWnuyqF7hz
PI06za1LRxQd1p0p81ht9Nn4C6JESHR3fsqXiNBx2zUZEqlo8skVuRl0di4StPf6FiLwxDRf+FvQ
e/KEmI8FGzP+yiNn0fPsaJvN/fjCIpeZ3lAFrFaznHS8Hxyh5on1QiJ2aWOI0DBIe6azk/YIpskI
TPJHZE2StCo6x1/HF7azrkq2VNCRbNZ0pHoggJzNGKC5twMdokxI0Q6IYvLwm878nSsIgLLe6azD
0TLnlYMnsDDQJtk74HDISJCfYwKdkIFHNN7DMln3urwhfOTtnEaLTyoW+/riuYjcgUmhyCpWX4XO
U8KOUmQiVdQlTwax1xVOFfqTtLCwm5va2sJlpKEKHKc+tChnqPfKOuyRP4qO7WkEiupYWeJGJw2i
5R++EGxZ4TKYU6cXsZwghbYvYK7B7XVoAQBUNLe6Ng9EHD6C0OUpx6RG6eGm8JxAwBUWzBrPYE+N
6FyZK9ZYRc8SHzGmnGyoCIyi+i8PmkMu5b0GuYbBtgWqB//e3hu/x/+T18WHQQNMkY0n0b9Jvkng
000bnZes43vJbI5aY90ObjiHkrEk4ggEyowXgipipazdFJqKsuCHbKc5tP8VvUXGDFY0+5yBXRAP
NsdvtJeV0eGuz2YBfbDyvJPhiwwuGKFajpFWkF1tW4F1noWu4q30RV1tOvAz7bkSUXAgAM9WR1OU
MAaDKRPfN3YsvYTumj/HM8Gu8skYWeWsb17YbPcLGT+QKXaKwDpzzoTt/tl6pC0s07C9B7ThPhB+
E7wnJGcxHmDG/NLHNKBbgbKbJGVQcHuvagAGRSXMg8xYn6Bk7SP0X80QW1ZNuEPTKsJtULGv3jBS
RPBCgNTecLE+S2bZv9ZQvJLMDCIniZhTwwvAMOJCp9HzN+DmE5pmJO9xIWdUy2p6hmYTnmkXKd4S
xh7veBNIxoggESNMJVm00NsI1OmqlM47XTnDG11Ze/qW6C3rpr/ZybMdoTQ00v7I3sKtooPCxUCu
AS4SNgtD+oSshbTb/3F0JkuOIlsQ/SLMmIKArSQ0KwflWLnBKrOqmIcAgunr+9Cb18+srauzlYK4
4df9OAaP5K+jsc3wMIAF975n3v4fgLPOglfzZqLdvHbGJ3NkIS4I4IPeeyKDevfXNGjARE6s+cPr
BNbQaWypkYc6HJbY2HaW9khFQpSk4TK29xjUyBB7TXa0u67g5PX1waaHEuinx/SLEfGp6VlvbCM6
0MBDzOOeGM8n/tHxxk7AvGRxI0+m8K1Pt++jMxRCqsN8I6h/LY0KbvmwWtEi97XQzGbaDNI/M6LJ
wSTCTmwZnEvNW4L+sqx3h42d+1d/sqebBc9xW9SmB5eVgCCWkeRVsY8UG7fHfgth8o50b70jtvo3
tND6J46s4cmvu5+ojW6gncCDYpDxL7KwmkfDA5q4weq1HDlgGgK98X2yLf85ga0Ligs2Rbk2p41t
U0ItWFyIIAVAMRDcH6Xf/guwLeyBB0VfM6iqvxH156gOg/skQEbu86iZNo5vHFk2slIofc5/k+zT
VXsWiT6v4wxKq/otNsSzBidysuDX7FuqOR8AZ+Rsq3lFsUY8xjmhnS6IjH1lU3+SsQxodxPI/ls1
iPJCWx/6pn9nBZtiXVHeBQZzRNY4MZOtu4wv1lLM7sZvoUMXI92xFW+cELWefQ5GyAP+HS7frAbR
kjSGz1n8agmdbHrtvPus7hiq2PVCB3iUTRA9GJN9y5j2NppI+x4YFR9VV/S7eZHDfp6CZofKXoUL
946tFl3zDSax3+MW7ved634kM2nTGnWRuxDYTubpHVGllREs/SvWXe8sVr2jtegmayPsjENLqNwe
gtcihstHczPUHe97IV0KMnOonIvEp36qksT7wHFwEQs+fKtNU0qpBXq1tn7N8/DHVvmtAzHRqcF2
kEhMdXGiMjs40jthBnZ3ni9q9LIoOeL8LsKY8Xbj12Le131rP7FO8S8inS+AC9HxuSYALXIZrZZw
SNz5go31K7G0ZB5oQY9jBt9jKfudwXHZYuLMWLpqkBy0p63uzZjc7WLH45M20amKJCB7EZlnuk4w
TU2N3LWTaxFhdGZXbWRSqV8Wlu79qGrYy2rElH2hFFV620FyNvBkgLy1rM3k45BmeSYOcKfsZ7Va
R8rYK8NgLtywG4B7jCuLkNcTJvW29h4U1lrs/layM6kgRrKkGh6yxs4iZE7YwO6PXARw/o3WsEmG
4m/p8PXhPmfcW4bKs2+23RFgzrht/bS+Rk7/BivEfYlbBxkvw0E60PLaRc6hkc70bZmiRDX2rxJ1
kXssWCYIIu0erh3gMrKQR8hS+UMHmefQ9Mb3ABp6k49ZjwebKIvveR09JLyKjjJt5Tdljphw8mKs
L7yK+U8Y2O0VgTU8zE1yIw9OtbswuYX5c1WHjjtHp0IaSAcM4uk5qTRikTsyU0jTYj1ERqQcVxJf
lCkqg+mBcIkx01aeWZRLGt4vQvN9j++vEOBKpKX3doDbdQM/rSefa6UPCqrTHniX2qmgSd8Sy/gG
ha/Hs58agEkJn//DzW0+lxZU8AORihpbekqvulFNYr+09AUjSiPxMaZzDtaOvkAMMo6Z1M0TTTfZ
L9QR7Gepcvks0TLTZq6fKNqQV9sZ9sH849api+LWcsFfIW5wPpZd59ekQD3P9k5DgAiUmTp/8gtH
bALfNu4cN/iCxt8KX1N2mBBff7lO7/0ZtI81yYrneTtkcWefWK1jqUl/6c6NHj1OpQua7R6vhn8j
RHIVjqTZNqvcWO/Yx3xUAzkHTlgQYD23jpRGpXIqcLnXmoQu330WkH/SjpnQD1S+4/8EZzNZmvli
LVX8kRpUhfuRLbf4531al7zfszP/VeMwPKsEudWF9bKhrezb9LlY1Mly9fPYeVQNVjozLq+qVC0b
ZzvHG56bYUkl0nZZfA4zIfxmzzjqv7FyJyxTaHdmf6uNQ2a3nEpKBld/9TDolDZtaqvWS2psWpdm
ajkAG1G+srui4ZfHenLNGixKkr9xW+OFxDaTpCCvfxdxQ2aC/Z1L5qGUj1gkHuN1bATBV9zyRauz
U/X2nsxD/UIbekS3OH1XO9uchp0Xk18tGde+sKtREK/7t9bAc1hWvkdpYg2TqpHMUiYbfBWsMBc0
hPtkDWdTTx++ivdBj4OtIru0TM6EWFE1bPjt8k/szE1Dc4oB0EYyErIhuPVpJt/zhVqcac4eTeFx
ZKlWnKsx2hdt/t0ZRbiAFebtD4pz5pdJiE+IIf7TGYu+EJiCbTXyvgabMzy4QeCwAknbw5z068/Q
xY+enayHn+eIq+HH3SG20u6Vo3QOzbGGs+KWffEpPc/7MScr+8HbAbAmSeswg9z5L5LRU5qSNQq1
7j87Z3kcvKy7FhMbwm1P7UKyeN3ds5sDDY9frmy/Y6zeW9aAGXm0yTyOohquLB7Xzu6Vl5NzwRyT
IRQ4RbccId9McGewr9OpXnjRuKTeT3Y7E8mZ+jjddC3tdnpoyhBBuzoIbfrE9PS6S2re2LC9eG0e
EbiJu0tuVvlbx8LgScuBZlQ054GtbJ2/1Q7vVWnEJInhKh+1HxyA3f+tMm8BFN6Fxcg3LM2xr6ag
0088Ju6tNpLDNBOuG50qynZdK9WurWx44akeDVbs7IxE89ZiddrgSYBaYzH0TmYJCFXQipS7a319
sYgHAoyjucGItS2i7lfQDEcoJyWbq7KG5BM85RlpNxnhbiErReuZnNMTlYTZhfErPkwYUq5D9YlT
Cpe7fjXogPOAtzSEurB/OFyyQMccYln7DN5VN1CBB8XVgGp40CNuzmrMj2anrL2Sbvk8EMcM63QV
XrOSfq2uYBguvcfYzY4W+UiSu1P3m3iEOjiuMe+pUWT4tiU8RK2b27Akdx8lgZEEXnYJLbtZlwq2
JepvIuDpT5d3LzxAFnWoxfRaueQJ2GCLH9HCd9kgW1r3vCnam03Uk/pWhHjb11+tEGSJNoOV3pPR
xqTuBfEqFTNE5UBNYZen28hLm2vQD49YNJ8bC0/5TB3kBiTMdzBU9QXKTx32c8K0OKxF7zlL+Utr
NOrUe2mwm2ICnrJibkvj77lkY7O4k7vHBPOaWNVj07QcpbrkX+smsTyOjEN3zaaYGNaEyZsdXzEi
UneDNF5Ik65KOB4AG//z+uxb786KAMwCxhwcsMXREMnzwuoMl1Ne72Ks6c9G1D8VOSRjhgozRPox
w8ZX2R8TjwavGR7cXgT5YbJKM+QN0gLEwgEW0h8qtpMy9HOq9UCJUrcQZaMBGrkMux5JCi9FqCUS
REHaWqGuLvHMmhjKwn7g52waV+7J63DTi0EdcwEGbY7S5lbHNksAZEUgfDz/X9QlVxerOnRZdga5
/5vrgHdagLsc7NERIORzP1QtDOWJ70UVcTgCiLFCLNFcaVEG+3HfRP746ou43qXCz15pljgrpcqb
I5Xzl9gSa1CdRZ+IOOOKM4Sz12g/ZF/5HvumJsTMpcjfaGuecELVC+uJYJxHVouYrXfmOnTsjIip
Fe4BxeVxEJ/BPD8EhjuysgC1kzsUUZwXYue3gnaCs1zAU/LNbeRXUMru3hrOQwMsAnmRPceJQAX2
zyTo00vi03dgM3BsiAxkj0vOFkprOhsyno43Fnzpdmqs7nNh/Yn8Qd050J/0nOo49k4lQuauRg9h
ljfpMaFNavwNGonrpl0kzoHgWrHjWasPcCRaAkOwE13q/EBgS7zgzJ30UQF65UOZJuMRTiCfjCiM
T6ZQqgZI5m1xoT6sZE623HZ5brCcEt6ZORovtpzKF3eK+7dBCfVQ57G575JlfLXoWojZ95Hd7jx0
ClHOl2Kgrqi2S2ZDipf/AQoPGCfHNbImqc3a4bqEL1bGqS72tFg1D6rpnL3urN95UJ2F348/A3e4
C/lKi3cv2aKJ3aHT/Uv4oItDXroetk2lwC6k2RL1B7ozRjbXUfSEO15f4iH2snuBWOPuR4EadPKs
jtd+w5WZ/CwqxCZpus5iz1XLd0U4JXQp536SqYHDc+kx0uMnrVzOgLx7ltL/sXSaoFW1zqEAVxZO
3ozlO7cDAfvaQzHl6rVfGCQOKPsY1rUEUDWR0YppViIeoNbtpznBGiLUjPbt5sufoU/V77mUf+aq
8w7F0OYh3oIkx6ZZ8iyjtx0XyDzPmSiNL7+pIwq6VjwA7mwSvL5N0TFEacXFtNAbAL5/4CMTX7U5
bVZ43Tan2vTAxanfqp6qHn54YCPJeq/nLl+fuzpuQBeQ23djGvBwqPf2dgmyk6hSjIiqHXAcz+rK
KxPUA2Z8nO6mnj86bdfwmwip8bKkP7R41Q6L37McxwxLTFvxNQUehhe0Z5UUIzDQvpPyiewxQ3ny
4JtTdyoq7FdbD3PeAVdgy5I4Ldt3OndIToPsccW5BCxRjw8S6xtrdEMPyTqPYUoZSBTXKSZHU18X
3OFwbTwpwqWMfjFtL3eXmLq5gQFgH5GohpOGXvFKJlzCbsFw+a7kQAsCNs/ybg7jeMiTAEdrzz9u
ml38D8anDgOKRs8QB74IxlTHhXzAalREwi7hSCJAZwLUWGwq1j+ydu9M7/0lnwC7YWxDwAsGK36M
vNZDxeZ7SZIA80szotba2SctPN05YWFy5ILbgoaV8f8MA302YbpiVECHxFRRmqfI0AkWT8oO6SIh
z/NNRI8ospP49kb2mKIo4Nj6hIQQ11BMNmgO+cE0LCcLCwtTDFmJxHqz8+E9mytkyHkGIQRVwcEQ
KdS/LilBqQKCzSaWnKOcH3MKjDc6wcLF87OboP4/4GPybi1GaEDRgDCVyxp9FjRWcR78SR1t7aNy
Tq7cBN5jVl+bHIwfoB7ucCe1LBp7TZNHqHKDHM9JVCybdBmKFaZkWRdtskztGISPJG8cmo+gv1IJ
QFGRgq+GMXA8T1ZKDE7Ccy+EeFqcekFFOJqKhUAVJMmx9xVh9hSKult0wa5Fh8HCy5v3i+mKrEDU
u29RYn/wqa4aONbnTWxk1yWSy0flgoesuxG7YGubW6Jh1ZOVm0PoDzN29Uzd6XrFAhGBzl77RCwW
k3IAtVjwxUffs+AOAPrgX7LuGpC4OakAp4K8kbx9+fbM7c5vsUc1Zs2klIHopE8voPtQVRc6XjSV
n5G/66cuD7N1Eo2AQVI8MvkoLaQYdgSPN7WTMUUGI51c0Ngfm0z+Yzvwt4eTQF4J8Etv0CiG+6vA
ydq7GGwXeu/DXkibu5PAVwv+Ed5pmtV7269WV9JS8Qcu4o2In0lfgfTSXxwkz2Ro6bCwYAQAhGfg
pzJt6RW1XEZ0n0GuEAiZ++mB81c9TwRf5xOJfoekGn+ZcWzMvDXQAHsKedynzLbOPa7iI6Jqecyy
ngIWmwrEdMJD2BcEWCjOwwZtx9ll6ovs7gfTLoHdfJCmA9WsML+X2DgMqqUjtABiqcYCfSuxg+d5
pLtCTlS6FHNz8huavjDYGZ8xLckQNVszggjiLYAZlfVVdTpp9nS3QmUZobFWnugPDKHtuVyw0VE8
2jz67Wwf23RcIRlU8QX2QErDCe6C+vlLRQv7UxYY99Gx650LaRjvsYGGW4z2RL2SIkXQjh10np6+
Un9F2s5fDa121BoYAWzTEpjNmjjxv2pnEHM4ZfNSXky48i8SqbY+47xArxja7jSU9QgwtvWjh6Hn
sX0Eg1YX4VTngDSSudTjXngLqeMda8SqI9VU2pepXV/ealAvUz7dM9sUO1sN32S2pmY7DzhZ0YeY
/JqFlk3A8mSOsRPNeIqSGJOggOywm7gZHss04Bc4meLP1AfNOUKnwzKK9Nf6xZthEOyMZ3R0E6td
Ap5+08ITiEk8T/k2n6YYbbKotlFu5nhXzAL0U0TaGrWmtYqLv9CeK+ZivOZuAVTPkrHaFo1fctpm
o2lvcX7Qcj6P9juv9fovU8Dy0XC5nMJ2kdMLWuvw4i4Q3jNS7kcLRfJcGOb7SiEPqfDowti0g1es
5T1JqmTEeO/0HRtPszl7pvJPDBMQRfJJhlj5EexsKnCeAFbMBZFvlRE3j6Or4FTKHw1nsMYLvUnz
GXCNhy3Ob/ojnpUxYNWhqm3GPfUoWYzeLGuB3N3L/HMuC+93Q1XT3V0K590BN7iB4swizGaHyFM0
UMy0ZVkVE8GJKBgvkQQC+BGwPBu3fcv4gz9UUTd7PbghagXb1YUc9J4f0WYsGwQZc97i0XL2ZJTe
U1h3t9GHEYcmBqgMAmc27dN5Ig9UjiLfznLo/vj1bGw7qZCfeFPtfY9Lds131yjTOQmheQDXV8T9
jhACFd9Brni0AuMWp7Q3S3ewubCZp/68M0nhHNMykA/1kv+C4B6HC2ltkodSnROvfSi75bWGBGYP
rIxgXlH+Yyzt3z5GPQxkvWlajxXg6LmSDWNZGBvPKxXEjUTo9d/1GlVp8VOSYQ0DpRWutjRYyAgb
+V63kXs0YWjjhy3qj8XLDm5aPnlJ+i/3eAnANyDs3mcEP1hDcH41o1qrR4Skez01sm2cgKTKNFTj
GNxqWHUIaOQnu/J96L2cXRmIc3RYXrAtzrC9wbX/ZA5OflsGYAYd6jPKDYuiJgqOWBTyY84tQRIg
nF+0ly5PlFLXfGlmVGCthn0a9OKCfMPVWZb6UBMWv8bwm/6CaBYAm2FqIScHXD9wDj3KeQ6OLKht
/Gxk/JeJFXwn/b+SJvULFUuMHFDsD7xyAOCKjA+Bx3gvJ2YE3MILITuv/mzYJPiUvC5U/PSD2IpW
W8fat9+sYCpqIkOF+jXFkSAeXbNa3BeptJ9x7T9TlOGcu5VGEdn+g98Y4gH/JdtMVsu0AFs5xQBJ
9JywpdxRG4qLgpRCT9uKdoIQ1Ob8pnRvfcceBmvbJ36ms9p6bLTFfKMgZ5vHKmi9nWjr8rEMsmnn
EBy7w4sUwX7mb1ebznEGWOQ4xi4sOZt3R0jV7ochGV/yobAflizi6+qk2ZHgaXFmFmRD4tnk72GD
rpt1hltWR7RnjwYWB08V/XAfpWh+923s/mKO6c95PBuHZrCyS5D0vYfeYbgHGGbWDyJ+8tecLcIE
iOTF3FU3ORW30R0eaxZJkAoCEvljkRb3pdL5ns6Utc+GTNk2GD0H1LFBNThVYKeSGy//41agvenp
ZqtA+Umt/qYptCW75bWOEMuBB42ALWGFnLNZqgoG72jdWzXxh/DM5kFXfFpZp/Yjt5UMZ8EIhMCV
0Z70PSVttKSAPgkwDLL5PIlGiQOsRYNViFfvGXX/BHxSBzJPpLtHfmCiX1FOWHFJLykut9Cckoxr
6LQ8qX6sT2CVY1h9c2IDi2DW/FzYwmNK8YbxQxpiOE21Gu/SCLoXA8AQqRDgP2IOvtsADdXOIFaT
zPWBAWSzxHMcccmYuvkW+5l+LwNHYIGt1I8XZ+7ZTpP6XxZjQdphGWX/11sjrA4PiC8p3NGJCA9a
80EayyvlTFSjDiBVdjTMpkdywGz+XaBBWPfkdLC6CGv2Ing/qbH7v9+YdCHfezYrmFitn4Tt6SMc
DCrdG34l/xK5FCddjNJgx8RrtzLpgglHARvNxxp4AUoW7HkSiqe5FH8Gwp1hZIG8TgS0SpIjLR9m
zsFDRn72hoSP2puLv4EgM0guCDtAj5b1L2tihPneKsZDJ4yjLcqClGb17HDHIe1AbAVhiXKOuEmw
8kCEYzVhsYyxPMM+OI2KrnQkpy9g9bt5Qz8UKm0zQRxjwbrHhwkvZapw8XuDN90WYtloUkpECMlI
j1hNUW4dPwCIVnn1Ma5ZY+CNd4LlVfRd4oVtK7uvoTHLgl6Ock530aQNtSX4yMOPS0MP7zCz8BC5
tTavkq70c5DlRvBC554XSktB3a2g5IS0gtv/LDLfz54bR/zCLTTPAYPDZ9KBVtzkievcVDT39Oth
7N9nQbpEB1IMVYsWVQ5rsyRugXzq0XEmu+vTFy6ikxNCP0VWr5Rf7jpjyj5FYud7h9uM94UuMOqT
MTRjtnfNjsJZsGmklTxOj4s9p+q5bqGQAbmO5BddB7J8ShBS3ZdOuOy3YHnUyfPAoVSHQRQ01SNM
dcH1k7Zw3ZwHMr7TfhCZIVYxL7l2KYWdzZhmzgv7VeJLjhn73QbgDU2TW+5D8T6NyKUjF1EXjkBn
UwPeLMWVOLBDZXll+Nw1JjEPI6IKNc5szBBSTqUrc5QXrK6YtusBWFpK87bfuAPJ+4K74EY2y9Re
Zs+2ipcJQo9x6FM5mtHGGlSNLhPP33SiLb/bkg7Ci+sa/W+SyPa+qES8PGKmzdqwjbp4fmNkhNOA
3p9WP77biWeGz1IeCtePSLBqhKyuFN2DUZi5tYWsNHqfxNfr5tFpLLEcWEvgstksFhrldk5A6jQb
RC8N4DKH8BoZEYG/1HY5eWsa35qtMbnFxOPXI5lz7TOZAbFhB3TY186JRKr47boZ5fVBx3zKUUW7
b5RZ+iFloVlcY6jEOHrwu52WrC1dDPhQl2/0YlR3LqG5OHIRG3n95xPx8MiCJrtJEn72Te6DJwMQ
pEF8jhxbM7IGp3YQlAVPq2tTKaFl3Vg7vDrpJ2OqQ3Gm2ZRvc5tr9SEDflchlBNE9yhj96+kL6Mz
VXGmdSqTPp6u7PpnQaEzN74tHQrJR122Na+7SJNQGvjMr2Uq3PHc8LB3sAId/4ghrbPfCXBTWuvS
DXvwGM9/sEIO7+xjlPhJJze9jqJnSBascUPwPPkZSlH/WIxWdTTXrFBtUjq2MRpUfjQVb01ugEF6
R9TLaRqtZBx91QzN47OHnZzXF/Xh4BBcGnvqrlpv3KUmouZ1UTr+m4i011gzE6n2eICm/rswhiD+
zqixH8+mPdr5teilPg0eoi2FUW2x0gbGFo+5EUfnBtOTecdrP93Jm4J7bLuBAnSvXKgtoO8o4QL2
gH/KxoyX8qaYnBQP2iJcnV6rpjWyB7O0KeiMZzs7O2QAGvhDicuijuv6UKBhUtVxrMwM47al4hyj
jhPf4yGge0IULS5iXRbUgPbZfDVw5ffsvEX6YeAjnDduRf31o3IiIwfnBCbNo85d3rJp8T+0xgu+
MaYyoMSry99V04hdNUXm3a+b6iRSr/8d24EnIdjYwjpzx2MFGixwhNMUgjFcw3moNJW9iC5I1lmd
HtDlaGEch9jEEOyQX+GdTpqElw0FPn0b4cHHn15/OV6sHYaVbCDTOWEXODWxOf4EXsJJmyOqJiQa
Cz2FsOGRZNsYstHq/LCi5hR1ysZVVnQLDn9TmfU5A7wCQjePNXqfOzyXE5sfqOFAoYAhOIu9fFta
9OM7JSNxt8+mOludJklKVYuaUj87tKPp3lrUgOXuWF7xlMOwktWGWJWA7ED9Eg1WQ6Oekpm2Daxs
dDNuLG1Q8FRV6FDhwLoYGZj1Qn/pjF67aKqx9B9Mehc4vq3U/lVzn4KlCbHQOiQUqJ0Vsvr0i/4J
4w2bM7QJOlm0D9F3JWYn29ZiY85NsrPBBJ/9nNSFQsXKaEwvshhngxnVa3u5VUE6dKBC45Tg1MYq
ql5zBUFDdFEfvDe6dYJ/A9lv/UicuKYxQAxkmQz2q7hxHqy5M1FUa1MW4uxT1ruvI+Ko21bDJ7um
o7YHWjOcKjk1PsPBUWM1CLFN9m9Om4K+a+Ka+/Pq9TlJFyaH4UERmukrkz/cQLqQij98TTH41KfA
Znt6aSzcg/feW02OPUZQyLMt29WNlBQ+PWir8EnVp2T8KUXre0lLxFTaTk24cghOklIedRqs1Zto
rmaefdYEyT86UCz/AcXUKx/wfLpwUgLLV2S9LcR/1NBMSLJ62cipIxOzt/YOa1f56ARxwnKHjcnO
IbkU75iT8/k69ZytT2bdIrzhdVIXWY71O4GdiSmpMrqPwrRVmKdlY30m0ipPKYMJy28Re2B9DNV2
bw3wgITdj4Pfv2UperDjCM6al/inrGyjP5IyBmR83VwAoUdnWrnHq0ytEhYSP4FLZXXntHhMe3I8
GStGWLACR0PHXZB9G38Be+gkBUQIOUw4yzy4D2QiumnnJgL0IzYuFweb47IDJoyahLFFDvxSlUGy
dpr0evEvnmtj/x81YaSe7wLZxlro4tBFirQTQUDzza9WNDeYM9RNe0nLMGdRWm4DNVOIQKCWq2TB
W2WbDUoWlBK2zjZhfH9PtQwe+c9ktYiPWK9W1zl5lOzX7I2tnT45MPt3dMPVrSMe2zFwTobPbhiO
wITtEagtdrtYCZOtiTO/O5brvdvJYD3nOmdzP66dEze/ddr+ZtJmU916VKDop2TJyJvDlrxPIQ7S
X3bklovoidxFGVcs08JIdwEp2bjgmOD7ezTG1OHIwRfzGk+lvErZj0a2oaPIKG6zybUL/lgC+n/i
vd9sutKQnwyllvFM0h64ZJ65pFFNyLEHPFfFuyY1Of7gD4Zwx4HuJJ+yZz6BXdQ2473K5oSan0li
KvKIbuxaqiDWImfpEr2S9bMDkJjESMsleufZPRG2riYrc1nKbMCItrJ5P7TRZiG38+bONyMarsQx
7Vc6ZiiaN7M+OKWseSXLdRF/FgDZ5x1WvYAHjF98dInghRLXbVQI7gXfeTUacut0U+Wy7rJF4j2I
gZvaGdxmKZYN2JwZY5aK0xUU4gB4eENhibGQOywG5igg5Wwm5R/P8vljbdyYIYu10cF8xgx9JLYS
nKg46PEa8LCE5qxVfHEmLvbbvInc8jFTHowPNDWG32JUHljL3mafaJs5PJdaep2B1UwISXDStwXa
foc5GMpp4IX0dXjTVwCG9sGw+B3aOyTs8V1XveFUO9Ii3SdMdKrhFTkN0Gls1i9xr+QZpWK97PXp
qlp4Ll87N3NbYqcWbFF/Y/munZ6EC/HjVGWppPzJ4NzYIAbji0ykN4ak9pYrWvTyGXeW2R70rDw0
oHam9Ekv9JYRORy3uAjdawUYEZ6jSKqMMNtK4CqWqDPesZ1GJ19iaL804Mmce21XanpOCfXW2baA
QkX8L1exL/ZWbzXtc5nMIzsUiLfcQwVeWL4EagA34wwnhOHhijPMphl7hiFjCHGVcH6CHZ5pAYkk
qzvrS1Eh4O10y9i8zWDQzPhmrDQoQI3JajxbwbosqxOb2/OuhiITcJ+Xo5j1Lhv5TrKGo168oGyd
h4IL2N5ei07iSYvvDLTCzedbeqR/Xfa0OC71dHcNk2uxGiOA9z3ZHsDRRebCUGjZDHhOMLU7McMP
LFqFuRd79/jNtipJfvyGcukbUfiCdLFNFeTeRlGNsINmXd4/J65mq+/0flUcYDxZ4o5YT0vBKJ3q
kKiI7EynImISrJZvzQAR4eiZRIjDrM7qC06GIhyUKY/xhP91V9YIYXoiurORVSJXtmjMx7y0N1qn
GaZjMXZdiMPP2aPpj5i/WEkq+EeZLl/7yc/zK5GhscZpv5h/gkRZf1CMIDfXhhNY/ONAJr8UD4zY
LS3AonjqwcJvUq9kx90X7htxXXdHjEODjauMi0mqndEOkbI2dk3hWxXsv6IoKDeHq4GhyK6i38vU
jeEAikW7YOfiBUJrXxn2WcWuucZPWbRrQoZvXmE03m+zS9obzvQFuFZTH/BJ0HLDPitzMCDNeg9N
bsJ1UGsEJKiQbsLnkdk6BCXZcq1pun4vFF555FN/vDPHZfUbjD7sD5y1gyQS2jPbNGLmLFCD7/k0
wmIinesJgzvNDvG2pioVM3VjzPkzLeGLfxg0A9up691IHP06tppXgl28I6YMVNDvaZgn2I8VRLFs
tXA3zXkBRUfmX5q25mawxOkz9vTWfQaUNtKAQ10vt/EgMWASbWpSfOMZfmbSUsVYMfy8wgjkIrWz
vRV4WgeGCIWXapa+C2dkx+WmyZInv6dxcqMHTI05Xu+8HrFtsQujEob+0S5s5Nj/dYt1IZ+h2Z1b
6cMz4k5KvZndq7c6jYNDKixH7WPbSnwcZcJ9LacueOl13r9abZD8nSBnmF8CAseK9PetP/gfR+zu
uRieGN0TuDMJ6TfQ2GrkOE/AOLX8KV1Qo+AafZy8Gno2flW2nu8BAlJEoYgPxxg8I4S3awQ38Dni
tv5XmQFqEe8C7xXsuZ9/F/mo58cCAP6tCXr+4yFjONTrukMZh26jXJYNVR7AOokmSKDaS+o2LC1S
v1vXKuYLeWsWJ7GyhteJANzvAEOYtcdyn5RPfmOCTI4C36xCpGzebebETBFjhn4FRmqI8+z6emIG
KsCwQzETdQXYPacOh0UMq0NTB8GN8E3T0OWrqIgqPTqQLiWO4II2XZpVCcEkrhVqWloudsM+HFwf
teqsFjn9QtyJ0fREXCn4JJhSvLEhH4ewZZl+kqVHowP4p/tiswk6cz31ynPMIvY7Mdvh3TcHWBxo
vDNKhj9Tf26DhA1ia+y/KDJVY3NZFNJQjaeLE+shHVhEUhBtNMMvKo3wy+ApWtjgAZWMiNMGJl42
oMYLOhkvd3j2Pv4ctzbUZaIwud7iE2AzlehuZE1JLRkNzsL3WtjS2AWnh8EKhsdB9fLBTuvyxYNc
GT0aU04lsR0NE0XZjewDa1dZTccMGDVBHdo9F32KFVR6THUj3hOXZsITngHZvXZMMvAFCjuxdgGN
QZJr9X+cnUmP20i6rv9Ko9eXuGQwyCAP7jmLlJRSMkfn4LS9IVy2i/M889ffh3U2FlOQ4AZ60eis
6hDJiC++4R1KtJKvoKsOqAlpGDMYox4f/FpGf1mhUb1ZskbLKO71H2mcuh6onOrvNtLbuzhy5G2Z
BkG6F26PHZYLV4Ou3ZBFP7OpWUR6zTnosVfS7AflM2t7aGBAudSJpMe3k6XX4g4IdlMdzJ4nBkAm
o40b5gl15uhEFdrXwja/yb7VbtBTaIbP8KNdnSkAxSmS/TWU8l+FQwrwmMmM1jNDkrlwf1qykfF9
OnQxjSaBmBu2EVws4P58c+SWMcgAtjmO0caVi8zcoe/nqL+nBAHcjRQC5cIYxwhW4l1bznhFz2Sd
N7YdA9EdptLF2n7qg+e6xKVp101GgnD8HJrmI9gbrQMhS/rvjRiksMYUw93xTWd46LkkPgk1T484
RtvlE+5S6dc8D+isDm5gI+4RldFmrpZvhxwxwKkclvq2GapUe5YCbZP8YATYxCDkP9Vu+QnhRESv
tdhCJvEKjpwhisUJOsZswApd1FuUbxWAZNVAxXDFHHfQEGoprRElN36v56Nri1mHVXZZ/64xoAwh
2bUlfDW6UtEYHGYI9zY2cvMyiJb42t7pFTEIRCV9ObpJU/g5QEKwRDqgmOstY34I/rRVRvUmMcBD
/x0kC8Rot1FthDok+kLlFReXW99ZTMDebX9EtaVFDiSla1IEFPzZhDNujHwHCiGjLOCvI/dPlWlZ
Cd4wLXxJ4z3L6hZpiakPA/2ekrIFSZgiIsxM3yxkAmUDHgvIPUfOGsOBGH9NdN7pppL1jry8prAP
mZFDHAnqUcP+0LFuTFslDUox5CZo/6JxY78sTPLyF8LI2T4YrHJvVpTfvxR0djCz2LHcKFcwKIX/
mv0YY1PEFPrGvO1xt1dbrNvZjUNX0W9FHWOhaQypDtipoBR5iDRVFo9CaF11XYNUCzZGn8v0RmtG
3X4WpcwB+AUJ+E28F+HB4NB0GNn/iKCag63/gkrqpHuIdYTNmDL/1h4CNJOjJK0eESnnQveTcrwv
Whdp5Ku6DSr7NYUKKl8gU2Qp9FJ71HYg7UA1loiWgT90h3cGk+YWO0Ed1D7dowBoSamJ+5QE/M0g
E8k+zXEevdg0bqnjaB//wJaFBM+RQf3JaOq42OKk4dzmnOuv8C9nFLInIGMUZzSOGK0aY3JlUYCM
6OYXmX0bFQF/wNMAJUk8NhxkWRutLh+Y9kUo3YazWdmfbUNNB3QnJFzgHEtKGnvmVadi9JzzpLpp
zDLRHhsqIRAlhmmNjwXxlAEtk4Vs3o6NCmxAOK75GiH8CEArcvMUAn8ybyCKl125HbJY1PeAe6Ps
ax4C5v0mbbvvsKwEg7+x/aYdNkmka/5TqMFXYtAvyRNg+xbC/lJAn1YaJG1TiHc4SczswJi5yQ1Y
qPJejBL9IkYO1ncXP0AfhhRm11g6EY3svTbTyMiodejh32uGn/i/3IIeFrJ0BGVElL+VfFH7wLGq
W3wqMt2o7s0G8+vPvUUf/DruRGnACdWV2jEdg8gXtMO8gxSB3bRiLAb5vJWzunMmVC3QHpnVfY6j
jmIaNNEGcXcpvR3GOMiYvtL7CoHTMZYlFXFQWYCYZVJKFXAyVNJ5sQOC6YaANtvPOLhXATo4mt+Q
OZeMNVNMGs3HdDbzTekbICxJG8PceWvoWFG1l5kaf9JFB1VL/TkBoqD1WCa0JDFAG/tfpssTbgwZ
0a9wx655TdIwl5uMztCXiVjMdFazw4w8bBpfG1Lsp3TuNU5WWL0jmSQPVWl0811lwacFSp0zAEJS
I3iThj7S2JiNxP5JpSHh0jHlEi9pWDnvM4YgQXAtxIxCy0j0R9NFGQkSaNKPX/OiCPzHTgMhjEEK
8vhNMr90RszX3+oC1YU3OaZGuHP7CaVcDOqqvP3EtRODv85QdHgXVcDxhJQTfiXEOF+aaVA0X9LZ
8KFYCflkaJarw42o+p7uWjqD38ik/DRRJeg3LUYo3wqnc6J38E6I1Y1WnWAa7vjmc1/4AtpSlVAY
hYP8IvQAFrMzQfEla7WC1xZpNucTVrTUXJwc9/vUj0hImYZzh99EdlsbCwOAhmn6Tho7HWgFQ+p0
TLvd4c+NMCY2Di2ib6AYpvvMmup3eBvR+JI46TDV6FII/smlW0oDkgT3R8tofSES2HicIUeESFZX
wvPLs1rtZupm+DcBFeFmbl0z+uUjL3o3TvhyekbsFozsktYu96KbSUMRYCz3YdTFzGbqSt0YgtQV
Vi/DLyzBR1tu8qFxHnAEJ/GGkMKgOSky5ysT8PJTJ0WPeoqV9U2/4/Vr+l3uqqH+aiDlpL0N0Ne1
zQwBbTGlRVp+FCmVZF4orcd9w+zDn4r8NL2pe9yFhHSgE9HY7uuDCV+6R8khyYBquU1SPjquM0DO
o97SrL/pRVkwzTWULMrnFAh3sTOUgh6JCCp66LCdB6aslpYGT6aGkJ8ejTh77LS5qZznIK5huJLD
+BsmnYi6oNKGQlkEhU/bGXWpyvty0Avg0A6RGfcMhCgLn+J+68+W82NmsoQ7N6fgLRBtA+wjQWUb
eoeGTSpZoUg3zZwN7pbKSJh/uTl84g1K2QyLkXhClAQEa1QxckKf4SrUISbSNGBS9mK2GqYkFcPQ
HdRyppWDyHYWimwdoyVFHYDuGhAYES6KxEpvYcbQ5Q2uBxPOeI9crbkxGcq9AtnXk+uY7GQZ2OuT
8z1HXhgdEMRL82tm0z58Wox/vXEo8resrWuGH3E3BQA9F5FWalwAhtchCSqE4w7BHNQTg/RbRwQb
H53EFcmtEXdR2yByUSrtvURhTX0tOxcJzjbg3vEQWAMsWBn8dxp6tFJfZ5te0eeQ5PlRjJ2ezFfS
BFX2S9ftmPdGYHGRn0aCbz7ALmgdRHb4xF/YNcb8DnnBDpBJirOweynwiHxhhDsGGGY4wd/IqXfJ
p6pyJGLuACf2qcY7JCtWwK/0mv+Xb7h7GThOmNH0fWpxsw7TgGErLFXzypkCIOFKDyghGFYA6TWC
IL4vu6D4lfqOSxvAAMsAezWyr22np+O0TMEnD7S5Vb/X0ej/YpLnFN8HLgosQoGZkx5pfl2/5n5o
4hNAJ/DZtyoaBAnqT9wfwpm/IxtWwtEjsYNniA09DkUlQcfqQMne26M+HNJZL2/rcPDbV7BHo/m8
iBbU+1a0aChsy66a8I7pfOKIDCHwv2BOlYUvjJsEa+oJFFhTw5toP6GG+QsfKsrR2GlDxkxxd125
jnqsZJ/cCJVUu8qI9b8ULEOo/RAFQMfhYlTd2bPAlYzmGHixmSN5DW1C18F0RfPeKHKKoI6z4Yyo
bWBahZRMRNsJuRDdmj/VGqivrcys4UseZKO7T7ApnRDm8l0cMsyYnsQGAf4c40mCB3oReDb4Ypy/
5AzEwK0a+RxPsDK42zfMp+xF55QM46oXllO+Mqxz5psAPmpC0TM5qOsRF6tDaPU1Y6SpvGc0mdcw
hKzc/NGFdvnmaJ0hEWWaBmsGB6TxL7b51D/Zed3dgSlSB/yRNKhEiQB3kQ8oI0yucpf2f46Wkpv3
87vZlhEKZfo4vOvQsy36TLBV9T5jC0e8V3kgWQqwoMzdF4ZNvONMc2KNQOZasE1xYbOgCGexUbwE
LoIxNxEhDuRmV5Bf+za3PoBYeowBeujpjnRrBo7hytLcJICC833RMRENgERL1PCBOx4ye7QSzn1f
W18BexZxS88hrugLzDM4TvMgYT+wQjzpofMJQG50PzdZWqCz4PTaUz87A/Z1lWvrj2NltLpHLIPT
SBVWf6txOnpKdK30P6uy04DNmDR9bkJfiOsKXoiX6fb0IOXEfFaL7PuJ0qpBO4R57IZ+nPhJr6WI
3vDemN8qTZG1UQuqTeHwWj/hhRm9NUx0NsByS+snc4i59HBKdW+zDhelDfK2LjOpGNspmM34WNxi
sJA8cS/AlKIkMLVdpCqXSXacQbO8bjI1w6gZIo7o6FWoIyL5LOn/4nOIAy6+4YaNnEtT0iSPN0ZK
9iDAu/ShLg9Jq9sq3gacT1LdzOrUSzxQWaKZMg9U9+akPZXOpEF7zpa29t0Muh15sRjiEKZZrtV/
M1DYTF6nZkwC1Ab1hraENbiwduB90VNG7InFtR5nVX1jYl6RaVedLJnJVA7OL1gXlMKf+me4CcFc
/a30uuthUfblBKsTllY70r0sgNHl07avwhxraqSRY9zefY0xf/Mamagifm6doh/vwetoZfDTJdmO
/WtmaRwwIOjIBwV7pwP+jJ9eBsP4gVpvxnRFKt0NUnQ10KU44B4DE8OaqD4f6Ow787YrRPEtqo2i
38dSqxgmGZUpu33MRdbBHhzhK+UblYEoNQ+MjsLwa9hLItZhwil2Kq+NHLie1f7973/93//5fz/G
/wp+FU9FOmFc9a+8y57AgrTNf//bMP79L8L68j/f/Pzvf1OGIEhqKSRmyNpcS7eXv//4/hzh6Mc/
/X/MJMhayGDld99uq2pL5TPsUz013m1BPQH5ENo4PH4s2Bvdnaheaocp/pgw44pAKZ3/Ner4xwhF
qxtnEBeKqe0yTV39GCZ5kz1w739NDFAfW0OW7hcDik27E302ZXtsc2AnV0lISvGHK6MRYFlCV6Zt
4tEg3OPXICSTIC3UhndyxWRfZxMmPDZYPaXs4K4btB+Gn5f782say//pb+/eRE3QdAxJ5xx9P8X7
P14U9BStJFAqz9i9DM29Y3Y2GqGttLIrZrMMoFAMw4HgCv6UZTxZAhostgeWm3I7m8iC4QzSMc/I
ikI/2DRrY5pYdUdSgJ3qApfUMDdPxrjsXwaj8x0vyChs7s4/xOqTmbprSkbRliuFBHDlmsfPIHhB
sxX0+vOkjB6UUjl+Qxqx3zVCRwrNJKn5MgkR3Jxf1Vm9OUPohnDomS0bxTLM1arF3CSh5dvFS4r3
MhTI3Mnu+gSiI6zmud3QFFbMmvEXvgkdvFgubFPrxOqmVJLdKqQyXXn8zB3Q3bpp9OLFL4b2OclM
6yVoFtQw4pcXlrJPLeVYwgSfZ7useLxUI0yNsYAsXpqWyjIHBLKB21Rfd4k7XtdKd97Ov9j15zSE
ZEMCO3Qs9qWxfjQL/aBqhI3xjMcoNIrQXYYt9DE24EzzA21/pkc26fH5VT++UFa1aONLQ5CEy+Xv
vwUhehw8KCO45yIhRb+aNfuvsKGDzexMm3/88VrLNrWVYxlI3BqrtXSsDi1odP6zHQ5oZ5gxMiqw
46LbNDcr/c/CisnrlKY0lCMMybjVXj7vbw8m4aTbtK4XG6hFXQB1wO/TQg5CmUhAp6NYx0Q0jYxp
d/4hjWUL/h5a/ndhx+YrEkfddTzD7CVKwOT4zypwenQTTSSXA/osmKk3OBFEw1x/z2zjXS5uTJuk
aXGU8BHPqIm0NhyMgVrOn5cB6tQXxv35X/dxU3Olu0Q+21augZzA8VupwjIYGkQ0nifEDqerMLPp
x8Hblrd5g71nlBbV+/kV15GW16GofPkCOiIlli6OVwwpk2cn1OQz38t4N3N4DC3dAHDatksbHzWr
g7Q1hvfQYNrrCB/kzfkfcGKHEygNfgdtLcMWqx+Q9AZ0lS5Qz3Y3iptUNrSQytQHjNt3F5ZaX+nL
pltwQQRYUG0W99rxwwbx6CMJX9rPYR662xJ+7zWobIpBpvn7PC5vS1K+K3i45tYwfIDkRQE2oJ6z
w/ln/hikLb6uxY/ReXJdrjZ/i2cPfILRetYGV6BiPDrGTZmmX2D1k+IXCOz2qT5t4epG/8HKkvvU
1dlfuu2soqY7D7VrlVI+g/hgAKpZo9qONJ6unRl5T6ZRj3U2Wr+iyilvzz/zx+9scSVxHRJYpImE
8PG751ZyoC00xrOIyV6NeChGdKfCeWtGTf/X+bU+HiNbKR0rQimYslpqef+/BRcsxQuLHNl/1oEz
XuuNuxRxobUHHd1ucn2ML+UrHy4HBbbSVEQ0SNG68c/G+23BDKxF7+gZk71AM8pb7Ctj84Daq0Y7
OPKt+tpu0ZbNMDJCx2oKMDLEsxMVVGwL5yd60fPnqKLfzmwrV+lGFV1xF0Y1tPeyDOMHN7Tcxz96
Q7YNlF2gSiJ4Q1Ap7FWg6Zupq2ffyG/FnM8HJMvqQ6FlxpYBXPochPqlo7f6Iqxn6sLmkxgYo0nd
WX19HbARhvdJxUTSxYM4H+DO+xVzSGdgSIF4vHN9/gGNJW78Fuf/WZE8UiEo5nDw1WrFHqREAXSp
umV23L65Usv2Uop8Y4f6eBOZs/lFG2SC098IEKTM2mQ/M63e6tQsO0uI8fXC71lO1offo8gS2JBI
K9qrPQkdJQCVhaITSJk8C3Ftrc2fQ1z64d9+ydjtpg7HRWZIT+N9DlQG0egp0V4kFlSOZ+Jn+/Yf
/CDAR45pImBEoqgfHxLGcwZwyZZPEmRpv0HhG3iCxImLzWnF+iMGoYCIacaip4QX52ReW52m/52W
kFq2fSaZLp7/RatDtHwxQ7muixI1ODCCxfEPcnVtINEf21uDnv61KYXxgodRughWlOi7z+Yv3aBT
dH7R1f23LMp9YLi2DdxZ6Ov7L+mwOOrob9xWiGFnG2Q6ZvcuQLUv2DLfc786OQRX+mSViekMfe1X
nFT7+sJmFctxW20OslgTdh5RxBLuKiw3XYo1UBM2t+GYTjctdoTolOrjZzeqH0j1JZpe4WOBR/HP
bJnUUPyaXE4VzXIbk9wDtljoxjPVGVH6JYzgruX8HfSoPQVoPl/5oR29TKZSh8hMQYNk9BcBz34/
/ybXR9yhYObToUwpsbJjix9/vkYmuknNnt6U/HRsjWwLJR0VPXIHqo0hTPP5/HqrC8V2HD4YAiRk
TNLBRG4JAL/F3FDUoULlXbtxHLfXYZzSeh6ZMlYBxLurNJu4wf9whzrOkpVxffGchv6huLJhKdDp
d1pPtnp5UPS78XaZEE9qZbOxrWrcIfxYXNgc6x3qsKpFFUBuZOkUw+tA5qgpA/KJ8YSjHOaGGVQ5
69FOGZYcKr2sp2vUxzTtZmyMsmVcD6phE3fMfS48vPnxh7g6+ieCW9XihctVwMh1gD01xC8PL0B9
uGPKFrbPGcDyjDvc7povsjNsOMYd7b4t+tsj5uB+347Tq+ojq7lrGbfqn+nrWrRHUDfWo6+Dudgi
AetF/vMhBuiXPFfIg/hbnama+6ORqIDuDMD7hKCwq/XnEgXZcBPkDboiuINmwJkduw1J08oJySDS
99LQbxp0inBwyuTIxHSKC22pQCM98oYu63q8OiNw9hvIUlrwag6ITr/FoOzTJ/JrtBFHFLI7cYVR
iJPdnN+zH84IlblrmSbbVunUrqsEVADZi/wIgJLd5IxGE3+wr5gtIs0j5vInHRXnwkdbNsfvgYW9
zzhNFwb/cQhvq8CSNPDIsZ3LPH0Y208I95YvjquCC6usE2vO4rIMRbUwMENUxhLafzuLJVIyMcjz
zAOpgWU3LcObWpoBNBomMT7juxstQ/ARr/fwISjFA0Lpaq/CKbmQZK4S6+V3UE9aYGMMWi+uWMWg
MTHR3sT2wQtcObzJKo2ucxzIvRzPxf5Kw60IR/qi9JK+qi69g2X7r161oCdl0ydQFBf/9LR+ewcG
KoFFGRm5B6l2EayO54cMTaXdsOzCEXbHDWAfxd5Nkp0OKnmT0pB5Or+/PsbEpbIx2Vx0ziQ92ePv
wDzeiW36cd48GWhqgQtFFw8C7o3rI1d9fq0Te1mAbdO5NQH0EhSO1+qHolPYz/PNZ4iKCK6O9r3p
+JN1HcRD8A66H1+HP16Sj6tQbySPcsz1FRM34ViGWRh6jcQESfbNLVxC8PUdADNL4HlyfrlT2xpV
aOok8gPi/roFXOvJ1DIVC73BTrlQx6Qm0vmEkXFMrhGf6LYwB1D+mOLyLvCZEkxOi7p0Xf248EPW
qRH7WhL56UfrHGIuvON3TeuSZ8SMxQsZERM3SLAR7EWl5wdMRUSnE2eyUVZmfAT4OM1wk2fsXS0e
Yv0rBhgivUtyJ38RYDn8jXKa6B57b8wVcBwWP1A+nfTd+V/8IaPhF1u6sumbk4Lbjr5Kd3s5Anuo
g8xDilbMN8OoRseDbTQmXySeuvNVha+a+W1sgBtuKAFFtLUL2txXs2NpwU/QdoakcQn7Aly0W8+2
dsVMxjK3teEGApF9MuLYiyOcQB5msFT9Y2UoJBNcHbGoZpP5nWseilzWQIdABCNyev4BT+x+Cihy
NrrTtk3ht/oiU6HDvW0iD+nM2QROjXOwDFTzZs3CKe5bpg5/n1/xRGyz+fgINhFbTLFuXox2LOiF
a4k3TG6/xeLJArKqIi/O8+i6NEVz15gBlpNlEL+dX/nEJWKbyK4SWrlDuL+On7VJDQyyqij2aHSj
xR/iASVBh7jppz9fRwlyYAkTzyQNPl7HtIDrG7iVeInpjDctPMiNMSWX7ogTZ2lprpFKEb3oaq2+
HIBrc+jcJPFaRxbqMdToWOwG4EgvIhDMHke8I/GXKEb/wgc0TtwQHF3mSUoKWi/rMzFgasGbU3Be
TdJkP9e/4bScQt1Fx8myA7TEJgSgQtWjL4NewSaTg3o4/4pPbSKuCN2m/0NiKVbHcga147ayiD18
pFJ6fKLYt+gjb0PH0LZZA70VIpXcBGIe9n+88rJzmagx+1/Sn+OPW5fSnGrNj73SNutdMiAHOgE5
vxvH2P41YgmIGUdQQD9xhV5euJs/XIsuuGI66DrTPGfpNR6vDb47iJxuFp4N621T8E99moWPfGCs
ZxeqoA+7C6MpRoYGszoGBaa+2l0WwIu8qXTh4bAtoMzhqsXI3t3ggo46fikgzqMd8adpJcnOsioJ
GCB8uh3Hz1enYOon3VReit7HLdUQyld4MV3lcxvtWwYUF97nx4uRMoh6hDuY4S2t9OUt/JbrCJW1
S/PEIrqD74fKiJ97HP9d2VgXJBNY+zzKePoyR/A9hJQBNVFcFyM6N+c31Ym3DcpN0VticGESiI9/
h7TjRPqBL72mrdx90wK/REIi38pamYuHt/6aQyW78PQfzhAPb5JqSpIfnU7OKhxGPjKao+6bXtrE
dgjCtptBtAyk1VcuGbaHKCIK1srK1KEGX3rhW5/Yyy49Ajo2lL2kmasTjMxzkbkilJ4Dy+vXIve+
b/sefXagtsiYnH+/H245HpXhJdNnymxFc2b1fnWj5jqJLc8ScxW/I1+HbA3q3sUDKK0E8YyggX1w
fs1T33SZCBnLkE1a6wecNS6ZLOhJ6zCJg6JSxTtfK9xHBz+WfbBo0QGRzeLt+VVPvdZ/OgkWaFai
xKpQwrioBM3RSm/SM1NHLqvBESkOfFq1Rgiy9vxqJ98repWcVzYtnJnj95qlqos1LZeeLAlDLaZj
G8b4xnUUTt9N1Ba988udejjKAoaytNaYYS5//+24djDcItSpTJQkpmzTChzJUDHWdjnaBRcqkFOH
g16vSYKiKMLWFW5lVMMsmTFDOfTlRsJsQG05j69zlZvYrk31mz5305bmJsqN55/ynwHlUQW2NGcc
QiF1GFmnvnrMGmGEQCDU4Jkow2cOeOe5LDZI5ow1rn1A1KHGTA2BiF2LsTLGzZKDW8VzdBBz3EQo
svvw+a/4d2NEPNEBnPTrOUeR4g28hS8uAARObQKFygKhlA4sKpHHX8VvfT+oI0jCswMssQcOio6G
yg55THGDG5N24f18SON4PSQ+zBaBIyvS8+P1ZmD5ZTUFqJ9nbfsTD088viw/u5BhnNprDsNERoqW
S9G1DsmtM1a6XkuvLar2BQ+o7LZtkZ+KmlleCMQfl6IXRReOwPTPEHP1vbFOsFBWShQZca9v/LAV
u66SiFFHvXkh6i6B7nhrsZTJySFpJNtfD3jqwIoJDI3yMMgQgL4bbadE1H4GMt7jDyicHdh6fzuZ
ZbfFUK2+8Ok+xkSWp62yFFUMbN3VpzNRYUKRIne9KXTmu7SU90mJEi9tN/8qNQEiihB9gfPH6eNJ
Zk2wRoo9Sj6+Ln5Ri8yDflrULGjfPevziM6aGkzcOFX+YBV4bDdDDzG70H6cX/jjPl0SNe50wwBs
YTir+7VxhrKqwAfhEp/Z8r6UDQru6DlXyefzC53aP0tdv1RxFKn/1LC/hcUesa9qMokX4dAPngCK
eBfZ4Vut82rPr3Rq+/Aa5dLJ1YGsrC7tJGz1aBKB45VhrYFps1u8R6M6vjWGAU27JK/6T0mqsq9D
p8e/aESYf1pakTUvGQutGlvQOV+dSroBpaZlk+0hKTU/+ugX4rREHf3nMYYCkVzU4aSQLqxxan2s
pKZQVPBiOddY7FqAkA4JLcc/jjKsw/1JOSEsAtpqj9DSnZ25VLZHgu18U3LObyEX1VSO+s/zn+5j
lCYdgKEpgAIyq3dWKZCSIT7nnEuPu0Pb+bqRXTPLtD7PUDCWtCi/8KVOHDuD7JJAYyvzY4XGxGeB
iRNpIJBnX5FRireSruqG6Vz3FYZGtkdssNsCLbs0hTpxHGhSMgxjRgkUY11+FxEGhFinKS90c9hY
GmOuqU2TbTc40f7PXyodSpv6iAaiXH++MNb6f+iXHhRi5lmBq00IUveAT2WP/IqGleH5BU8EUB7L
ATjJZYtO2+qqcDV0qsoyJqYYAQrPvXXTWfidupFpIX+CZ/Io+gtLnto4DNbpBTNkpOZcbRwqk6FC
pc303B7l7wAc7a0UUBh0VUhkZxL3Qow59flAPdB+t8lfuRiPr3d0umd9MivTY3IK4AAYBpJkMzYp
g/Pj/Ms8EaAZ1FJOM7Ak39LXwaSdxqrUe9ObC8t9N/qw3zrWWFw44qcOArofFq0nd4ENiOPnsUFq
FfCWSFq19K1yM+0zBgX5NugLOiNWI5oN8pDfCrseL2TLJ/aKWGK0Q6YsLcdaBWs09RNcA0nODdC/
+RVkWPtzU7jvwgBpLUfYEfVS951/pyd2i6BtwCW0YHwBRB0/LUISKiz7hLKO1ti+DZJgK93Cf+0Q
KNlWMDSjCynFqQWRRtRt4fIdEe88XhClAmjcA1Vs3zYSC/OovxG58G9wS0qvXat5O/98H/AYTGNo
DwKPYWZLiFnjvPS4nqzI7UwPmZ92YwUxcjdIdWyjYYCcMJIPXPWRifhGLxHLLPr6vlioPgNnGZmH
sBkuvPATV7Kgg8G0iAuLds3qKytEDdOiK00PP2oo7GYdLq4mDa6i9eCW1w08hgMu9Omzn1bWHfpo
+qWp2YkDC0CFbg0lgCPNNdhP+rPjR10t8OcZ/H3EVN0bq7rZhVURXHjYE1uanJXrcpk8gjpb/v5b
poOWoGmhnii8OHP0W6gmyLR2nf25oPb5Nal4um/NXt+f/+Qn3jAQO8YV1IMEXXP1hlvXUr0aLenl
OurCyJy73YxZBXouFF2uzwwYkcGHoG2NcoNgvLpVcgi7C08uebJV4s5tCrLHYiS2jO+PnxwdyhgZ
P4oe0JrB16hZHMD7UMx/fppA0li0VZdxvS5W90uRDmjyFQZlr6+YYaAfty9KvOX1BF6emTPxPf9u
T+0dl+ALbIW80rFWlwsuzAOetsy+as3Ifo6atD1f1tpDAQHhwj12Yqll4C+Wip5osU6A0PMLtFqm
0tNpjG9Qfh1x02wRdQ5EiKD6+ec6EZXIPcDjLGWHSWpw/LncJJ57s+TSzICrv7o9ldwVLECsn0yM
JfCedR3/wpInno92LXUVh5ArbT3JgRcTc5s5woPBpd/VhVXSTWzQ87PROj3/dCdOBI07Ys2SHYO1
Xl1pTYTTnB/7eE8ZC1bHQn9jIPkx4FdGM0Rvsx+/auZgXw8oG1BWTtbz+R9wIg7AlHPoH3IamEOs
6sgpSlUe+SUESyDeGiR5cwHDIYCD+IYYDbSKQPAkG+hZTnXhhJzoGRNtIToBvaYQokVz/GlhMldN
VYQpWZClJsiCPtJzuo0l1Iw/OI5imoNiXxQmD4Mw4g2TbLFz5tD5JVtl786/hxNRwQaIiEwkZ5UG
8upDJKOmU0nryS0ABeMXOyPblGlsfTq/yokM5mgV8/iJe1SJOiT7k1tLj/2tcEeJF0ngX7VOVnxm
TvI8R2XtdVF+CdR96jNzsShOErM0ot7xwjIH2ulCXb8dIIbJ26lGzOHVDSzjhdFv+q0ddYQBlZGq
8ULOduIswcUgjaGHugwMl7//ds/ErSZspCrjW4Qg6oOTN2IfxwZGGkF06f7+OE1zKWRJdEkpFJHX
WX3DduBvJvYbt6pOJQ4v8HGwEoqyDNONruza8gZLwc6/DvCuxGx4zLnmD1UF7XjGzxpe0fX5r/0x
dIGkZLy0DAXYU+usmKQnmf0py25j0v4K39J6ija8IuPTVFrDY9fml7g+H9+2SRFFsISuAa59jfaA
GxVYuhbjkxuO2T5P9WhXWVmzBfCfXni4jzvKBNTHWVkAaCTHqx2Fb2yL9RHkttiumu+hEeVoe3JE
0fXJW5jnoci2+uSio3j+pZ54xAVQyA1OLwFo0eo+6O2yizG39T1Eq5BMpdWV3WNJlRebMkkAPpxf
7eOBXbozFtUaGG5FnDzevibMVbxQwNsides8pMii7fyyw8AG53H0dKeuazeiXJDrtLj9H+cX//io
y7yQ4SzPqwRJxPHiBTQPNWCK6VlRRlcv7aZF+zN9SIOoupA9fAx/S2EDkoCO4oIUWmVmAKRQscMk
yGv9ip6plYr9AHxl98cPtMA/CPqkgIIr9viBBiXQ88VT3Zswf38aSgTdmPC7ux6byj/fJ5bFjabT
pVELxWP18lSk0hK00+QhMpRfh3OGJjUq4BCVk0vjvxPfiZppwc9zjrhEV1syHnINGwGz96ZORd/x
/kqf8lhLt9o8xxf24+mlENVz7GVo7qzeIA4hpY7aVY9MZzE+ISmSH0Qh8x3y4pdw0Mayt48TZSpt
k5advgwWxRrkAbVXDwfb772qbTsbJUurx+Z09F8KWVlf9do39kEIqu2qzmhi2AFXyrbMxHAQKWY0
RNUSq1pMec/voY9B1YLGsSBtSKvVh2mC0/RYGrrZgB7CkO1Rna13VeLiD+M6hAC0vnfn1/sY57hJ
KAlJ0ViRTOR4z2Y1XnUixoELsQNkNcQU7FTnJ16ImAxKHOMeiVB5c37NE8+4JIMLA2qJ5NYqMeqA
eeQp+pyeiZrvFw1Q8+exChHQRA7i2mgwzzu/3oldRVbgwuWFKrpwMo6fsXVHtHWyqPMaRKO9HHHk
G1r680Gpxtj/B0sBaQcUQZn9gWYypGVZga5rMe9Nq4fWCvwbUwvwBdX9/j9YijCztPEBI9K8OX4q
HME7lK/i1hv7qHlyNMPdk+sar/Q4nAsv8MQmUfSdgRDRm1Lwso+XilDZKPVK8VTViPy8VruHQeHw
qsJ4uK+rCbGqubhUTZ/Id+i12TQr6CZC2rBXDxi4Te2oTK+9YpjBsmwRPPE5iDrWNd/n2oDG2Fd+
K/BWDQ06GcgZLyrnZur/RJ+lbJ7Of9kTm5bki4sZRI9NX2f5+2+ZXtelmC/XBWBw1H6nTy3mB+FN
Xldo0lHlaAiidtJPN+cXPbFzQX1CnF7YaxzU1YtXzUSnYZaNp8xs3E+YgV1HaMEcpIZ+0vmlTj3f
8p6pQ13SS7XqGwxYLYa6MdUMMrApzefI3+VGnt+0IWKVIaZrF9b7mHrQaYTiu4yilrn56koWXU/h
GFq15xIAUOiH6T5hn3Eo8+ITtkfRoVkcxJD5aS6cm5MPSjbA/cyh+QC3QLQwnzQ8g72xsaJXttPw
BOPEArGcpMgrlvXu/Is9UQfSol4OD7nv/+fsvHbkRrI0/EQE6M1t+iynkm/phpBa3fRkBD359PtF
9QJbySwkUTsYjBrQoCPDMOKY39BuWMbtKdGGkK2geQIzC6hZmuGfnmNytp2GFrmZpsawJJoSH4nJ
Yh5JmYrod1Zr2U9+UrNy916fKL4o6EYAeiB3U0i5PMbxhMg5sjQzlTc5RGxsPz8FfSano94Y1dqh
ut5k9f1yYRB5kVQuu8h9XKeTnUv9zpCVi0pGhjb8Dn6R9XVCUfxL4CLAjRlWmu3qLhMr3OLrW4u+
wEsPW7V1ocVdThU0kzEhsaTf0SSRW69JxU9jqJN/qlJDXSZQDsZOm/q/bm/3GwsMHp2QmsfUJLhe
3FppKvkpA2bBkYG4nJ22/oeyMJudHzXFykl+aygonyq0ZSS4xJcT9BtHxrZDeWqoMutn6Y3TGfEU
RAh1RPhuz0qlO5fBEvogHBpyBB/G2rKQE/FUKp396S4Cf3ygmeog5Fw6pxyA4QkrXuAAjRactFSM
qE2Icn97+Ddm6uHmynbyIjiUjxczRZa3UETTu6BAgL4hGdkMeJVsUJfrVkLQ6+sB8DawV4uSPdS8
ZXDS6JpFCJrJu95GWgaFI+QFcW06FFgm4WNVJ4fbU3trPEipCtWB7AEJ/OXUaqpAuFaP4g5zFtvc
m+VgeMcIzejvheBDvq/5XKqVt+yN5QRnwDcJygFAsGtejgkSFl/AGE/KqLZatORyp2yeW9Ty/hZB
PeTvpN76sKCJuiybmF59EovRWkwSdSy6y7siGERxnKUeFAdLAcEe21JWxrai4rtyzb21quCxVL9V
iTu8xBavXmtqgqLPfarQGf5wO0T/M1wVE+y6XPGn1II1uMPbw/kKq6Ie0OX5NEZlQRSExV0trebR
nRtxaEezgIQli+OgNWsaAldsA1SXXVsJnihsvANb43IHuzLoPayN5zNeMpEZnPqacDTb+FiY5AdU
YGv/3qdYrX8tbRSeqP/4rcAlvJ5Rh/7RYRNgPA2z7+Ny7ZqJ9kNDF0ocrB7V3r2mw8A9NrALonob
jQGm2HFYp/mz0aUewvKVogf89AOAZZ8aDICRf0tixONufxYqJn994dCjA7uloBt07HzCzssJZhYO
rKM7hWddB3WU8mJvY3cqvt0eZXmtsYxkmSwllUOQFfYiCNGrqoyhgltn3Lua/iQmdHe3hVW7aHt3
qOCWkQGzr3D8XQwQYT/447Bysy1PDr+AmIv/cmfxRFmLjTQ6ZJHd0bfPk5FXEV4DFuao2CbHUfeU
tnrelRvVZNRXboCroISrgxuOu5xmvUfKqVbm1QdSS6yV5yIyz7gxtRTD5VgOX2qnHqIDXYpyeJ6H
bPAPoRaE4UEgvoIPWS6y6HEQ9Cj2MUL/yQo88Crg5zcRblkK3wynDMrH5W+KIzcCZSymcy6ks6mi
qL4f6UxvHUhHW7wisQ6CKbz1MemiBppFR4Ff3Vpd4HpDFMqbohiHj0xt2WgyiI+0BIDxeeC87D2f
AXGIH+88r/1bx6F6JcJfRkhqzqqmwimnwsJGLuZsTzhGFWZ/jt1hrJ+zIsjhdsUTujQHBKLjBA/E
GuhsvMVCL5loGeMwsXIYls8BvwGoHfUdQ+e+JCC//A2o/ycYktj9Gb9B8193nvJveR3nT3UTr2FE
rj9rmkDcWUTfPLNXsggztol6MzgdUoOlh3GHbPYuWezh9mf9xh5yKZJfEIWRRSyLt0HhlCAZhv7c
92J6rHPo0eh+4POTj/rGRyNwJWZ4YxOVhg0hyn/1jMUmBik819KYu7PF7g1f+qwim+kKCy4X1pGF
m99BEDRD7CZxo95EeWvrH2/PeBnrcl2SXRAI8j1zbJfgBldkHtrtUXPmkKX4PaR2OeUHyImQbzLp
oR9WakmHr2hhYcy+Jk11fY3yCtFoN+j+cIiWl4mdBAkI4mg8F4Od3uEG093NA9a3Y4uJTqPl8S6p
tOahLlPrYBmJthIHvzE8bwV9YVUFQS1OHbrXdxlGxpVpdyHAa7T9N1HTQYibdTPEckivnfiIJFc0
UFwGFL73xsy0wZAW0efbW3B9CEAbQhIh3LAhPC/parFXlaMq955nL4QdytcGCLun7zTHWfgL08Bo
l0V5F6Da5bZrXPXrEw/Lh4SGGh7YFoDvl0uANp9A6mYOzmNv4BekO8VDKv3iuTeQfpQ+o96e7Bvj
0f5Xa82QNEiWJx652z5OR+/cZBKz5cqyetxPa6hsjdBIAZpIrkSRV3gailzMTuFyFZML4NDlFA1h
FWHItXi2Wioxz7iwzxX5hz7RJvdkaCFjKeOKXgZ4miQhep4SoMlj3dfP5Luujygt0hcIfqRhvJJp
vrUaAW05V5EbgCsvD2COTAA9e1YDX4o7LRq/ICEu92GvZ4+F0JJ3xww2DRMXmh7YVgARi9hoKFOv
xRjKOUdjWmziFm5IFU3u3oiMcTPpcFBvb/b19wXsjQoGuTwsTEL4y5UfbdYVw5rorqvwN9jMwsSq
FHa88cutwvJB9o6L/ddk91+RhcewKMDDpDzd/g3XFxyXG+MDRQeeSlx4+RsKl75yaDXAtUajOnUN
jvJZEuc4N1AxKSNkD3Pup3d2dzlydHcVkAggM62CxVdFINRw/BFyxoVcM6F0wAE6OlXf4ZKYN8F7
8aj/DYf4JMOS6i5xeAUtNgoUQ3SHol+wK+jYHoPKKw/IC6xpbFw/+WggcVB9qvCqjbSYmSEygc2R
qVEI15ozYC9tUxZu9mMmxl65nd8I67iXQU3CxwN/QB54uXUitDAYNTrc3BxnPlgZDp+lG80bYaAp
Xg+DvU1H5FLRmcNzHTIS7rxBfLh9fN6YL4kE83QI8qlELcLdMNciXfRBcG67rjoMg/PRn+b0IQSQ
srs90ht3AXUS3mIlesGFvLimkjxwZgd1m3PPehz9otTFprYwTNiWfV5v86iAS3x7yOvJoelDuEot
mIye+V0ucDLbCPYPGpJqo2E+AoBwoOkb8gSprF3Rm3hjM1U1j5qT6pypJs7lWGY0FEaEucJ5Fs3k
7aVs9H+ojxh/uX2GX0pa5C1CKa7UN/PU6Y+zraXfMQm0V66kl0NzmR+SZRJu0WpR2iz6omySFm0Z
DCgd44mSwC1TDuNadYdwuOd+mfGMGFH/DwtUxJWEzLENbKl9GnEtkQ/OoGfy31Bqk3PnJpPmfhpw
M8Vgpm4K65eXdm6Efc5gxbwVYZcU59GcRHcIjKFERTmpMRvapKaJ8SYegTjxbvDPSeYfOP/E+tc4
wI5AHI1aNvHBsbMeBD3sBvOHjrfb32hiYYboI+Xt7fMhjbJnv6wKfPYQyljTm7w+h7AECIk8VHTI
Z5YLJKq5tWCUy/MoNB87edTFI9vT7gJQ/OA28m+3z+D1/Yyosboi6YxYPNGL/SitymTZWa2kEeER
7/lP89COJ5okxaGZAPfqYziuBCHX556wF8oMJ54/IcVenkVNs7HAdjOUXXF43CU1LTa9dNyNDvFk
/97pgZ0ivoJJBq6FatblUJhdFmWsFfl5lJP5zcbQItq1md+M29Azu/Eo+hHA8lxzm66MfB1WquuZ
hx5IKXX7JZK1CKKirvHROLvIAo0Q1SMdKIoW4elCHzk7+HaCoaTssXadueEO7543/HO0CWhnsszL
TCrSLFlTZhvPTl9YiHX73p60eATSMGHFkvvzx1LRvm8P+sa+BnQn6LJRh+XPxWJ34KabysKm2jPH
WJ76Et7gSTerGL3s5v2PLuVsHnfKk/TBqd1d7mwSYQgxGU1/1qXu7N0GJ3HCm2Azp9ZarefqG+EN
BNbj8V0CPAB2czmUh47zNFZxexYAL7HYzOUeA8DhaYx0465M8wyb1WwNYHq1mAqNogoZ9BGB9y9j
U4+anU1zrzm3YYQS/pxI58mTUyAQVRPR19s7dxUpIrsEHxXoEuhShSq4nGEypelc49Vy7poh2GMq
mz0Vgwg2Ebpl+wnq4m7KiB39rlQe3tJeeXuvXyeVgQG5hCZuc1hf/v5VJpglYKRwQJLnyoIej0h+
cLTLIUeDeq7jDzDG8u1EC8rmF+A3vsOqWJo4jaRr6LHrRVdbTU2fVoLqsy1e5CyoMFj2jfpczBbS
E23nYIaAT/gmR+f2y+01Vwf04iVUwMOACikdcnKQJaq+c0zUN6u2PjuTBay1xE0z3SDil2G2ys1y
sGMZGitf6FtjAjAnzqG/RjKyCKciG1mN2g3lWTaOiE+iMOLxq1tr+F1X1Dg+eV7Wv7cHRLpDBkjQ
6lC0Rchzsaahl49a1jmSKlVX/ePCp9q6c+R+nTqEPW4v6XV1lLF4ODnIRFYqy7o8xyJNQtcpOqjc
7HDa0agVZR5t87ptqD9q4WScrNgMir0vRPDV0Svh7OMsMZtPGs6mYbppLFm1h9u/6o1FJ6wEhAUE
npLhUnMMBZe2xfS6OKdYvX0Hn9j/JNGPtQ0Yvv5IzT9q3r/NVGRJM2nhqs7bYptFOTueVlnFucsL
2dCoHo1kF+PXNv8M7cz+ZrUYSa5EmC+MycV55kxBO4ZBwZFefjt6NliJQwviPOcyL7zNzIeTiK2D
h+GEZIpqQZhxLqb4zrJwL/roumU6HKRDpedpkiYaOq0zDdXfBr471lY4Rhu9eC+m+P10LuUQpC71
oNsPcRAgRIcr2OBsYoGJ2RfdG8f6JGdXtCtJ0Bt7p6RyiSHoZaBIoJ6GVxdTXFmNV44yB6JbJadS
c8xTptXj3hTOV+HH6UopXaVUizWk9mlDA2HfgK8u7mFRFJUhkrQ567T67rKxbe5Lb1rr0TjqM1gM
A9UPHAVPGi/1UiCxjgOkq2Y5nDFi6b0zJYESjWMdw5GD9D363aEGsN/djRq+CV8kcqrGXUSshsa0
hTnrj2zGfOSZeuEQfhuMOIg/pDaOcNPOCUqLXqjWRbj/ZcTlW4xvR4FNG1aa7tkZRu50uKE+OvGT
zK29k2RhewRyT48vUOLlm7IuJaxA0AfmKRF2b2AQLTxnk8355H1E9VZHjyfMg/lnW+Feiy8mRl+/
S83Q430RmrZ4igMjSfY5XZthmzT4BO1yX87jt9y2EZhJTLP/F0eKYnqaS6Pt7vMp1ixUbK14NpLN
FJeldlcHEo2hjWGiq5FtgHg4wRM6iKG/He0JY6LbF8RVqIhAHFAA+MFUJlAwWdRIzEbTlQop88Vl
uPitYdDeePvC94e0fRCjk0ZKcijXn+a0KBpeQi9BguH2b3jj5YNRy3XBcSevWeaiQGtYB/Kec4ve
73hqhDniIB7FSb6Fw9P8c3u0qxkr1DLVEtWpV8I0i3MOjR3xM9rnCGC6aTUdKnOwlasesHSc/sYk
+6eVUdoZOy2uC7GjC23If2//hDcmDE6cmUKXdkl+1N+/+rK1oc7BR0+S6sZYfrfgeHyvscLBjBXD
l//HUEA0IQsRVtC5vBwqKAtvcpOyPmNeW4X9Fls2T+wSjOOav8Y67ez3NhUg0JHigxdSeofuskg0
dDIVOcTlMy51zWNRY1IH5facG3X3iBcs8k6Z6axc/9cxssLlcHzU5c/NsthRO0X0CLMs3Grrqex2
Ztea9dbV7OJrHzXatnYr7OYxGvv1zqVVZDalDc7DSkn1WsvSdekAey7IutJ+9HDjvkvovuKz2a4F
F1dPwctQHkEqrVcU8RdPQZ3GYYOMh3tqYk3+sptgrvfYf2bPZtFa58Ka+5Vr4c0BeXmUDj34kmV7
z6rihq6B5p5ce/4dosj9OOAitjP8+U9h6snX2yt5HYMDp+bVoWDKHlKhUW/Tqw8Cw5wZ20vPPlW6
ln00Okf/YXdENPs0K10EHcuywr85HdrwbGpea2z0EJ2sHZa45v72T7n6NBXSHwQBCpqETciUXf6S
oGvoxCW4rw5zA+feivWj6TTlsQdSc373UI5ieam2pjq5i08TJ1y87ZGVPI005yoKRHFuuZ8xnvbM
Xyay1fXz7fGuLj5KO0r3RxGB8DbwF4copfk5jbrWHd3UHfZN4ca/pxZvKapM9TG2Bbxtv43ubVsk
KzmWeRVbcHJxGQDLQy0XjYHF0Hk5+zX6Nu0x9hokILk3KHwM+DBrVij2GLyJHWxX9H0Mrz3EwsBB
U4Z0AHPMGLHKSc5uV+EuZyMmSp+92KGHh3hYIapzjuAzqVkgsUDtO+ejI4borA84H+ZhbT7ZRuqt
3DZXn4aaC3ZX0M/pRpPNXJ6QBNBHZGOCeGS13PtYSnnOKz3dprhDHLA5S1aOyRXpgBAIoQufV0ux
IqkmXQ5IOOCWg0ibY2TbsThMZRXTEbbCLkficp6lGX0eEfHs7movzKIPHej7nFgBbMiDj3uH/iUY
Y187YrZJsW2joadkr+V2L2HCRVTnkl5R7FGKAPSXnMVno6Ed7LRjVx8b/BvujGYyN3Ud15tGJri9
E639KikC7/V5sB7HKiTNRPVh10oUfguRpkej0/2dYUc4VMVx+hFbbvvQOI7cNXOVnZH7zx7wJMQa
FAnlr0ErzEMmnWxH2dU4ibhxNw5mqwcQENoJE+Fp5fyqnOVqdlzw7AEZDWWCxQ4YPhpClVYfi8gr
d7Ct8ocXF/FK1OYuzLr2cfQdsdPbrn0glopXTsDVnaQWl4ITdFg65ldveFYbpaGNcXMsqgn8qUz8
Y1zLedu71lomdX1HgDSlK2ARMJAMLLWhDSh/o3Ct9CwLPaj7nZGlXngYnHpMD9ZchdWTb7qp9TOM
4nIGUU8BcK0IffWae0iP8ObwbRFF8L+Xi5042aDntP3PMsvH+ziqmi1uos2jMxTyrnH50LV2nk+3
78Y3B2XCIMjUtb9EIwyIxta+G2XnoDbbPtnCq3XSraW3cczpk/P8d2aaRZpty8yumzUB8qsNRguI
06XaI0CAkae8nPI01MKsDD08aQNyYJ2DvUnRe9meSlO2cpSvh6KWSA+Pq8RVJKbFUY5JZ9ykmIJT
1bj5iSKi+RFBDQ/oQzLub6/p1UWpqEi8pApg4ngIqlzOKppwRda9MDjxc5p9hFr9ye9N9342p291
ZmYr7Z23hkO3gR4akYkOR/FyuGys8GCKoZnklFP3upIDytFTO2kx1lma8NZAXy8Mlle3AgwEWlk0
0Yjh+Q9wrMsBob7poW0N2oM92mhqhrKSw0OBI012iLvelxQQCy8qNhTUonpTe7oo/8IDeNCPGa6R
7r0/2DqishiYoC+b0kA4EMR28w9BWvovSSXWrensAGCeSWDTve1m7nR0gAbMzQ4/quxhHDLdPRij
yOJNgCGA3IbtOE6YYc3hqD0FkJmfESmxu1M6wWHcospNz8MOQTmcvFQ4424GpRwdkzb0CpLwwpit
NdDH4kKBZQjUQ3XbAGQqmNHiYegdrOip/UQPem6Fx7quv/Wt436xwtHbejYcurT3gGlO/Vrla/FF
K2kmwFwACtBRQUt4qZBpkEO+VJZRK4vQ1dCNXzBuNIhxrXk2Yns4KW2Pw+0T/8aYaHJyR1vq4AOR
uzwRGCgnwpl9+TBGvnuKEuQLyk7493VqT+h3R9kONNlq3Vgt4cU5pK7J5YEUBAU+5PcWS9wNyoE6
t+d70UjwuvTwrE99788m5j1tXtFKM6b4T1WHw18y0yyclqsmt7dIiLufInyPEXVI4d5vpXSbZjOh
G/pkS1nWh7CIPe8xEpH/zZlrM/pepYWWt1zHANQQTs9jC+/yIp7kc9WyHmITRHguPyGd1aa7fmo9
/4uOA2+5k3rVio+WL2bjWz1UffHgYSmWUVkJp6zaljn4aiTM56DjOCoJ+QiZwBpHC0wfBpCUnyjw
oeGx1aUrwOx4Ihjlzoiast51uBLdNw2ktgN1wex7L5Cr29A8H84I08/6PuHt/DB2Y/8nw+Ltn2p2
3LV+2+LqQWaWCF6dMzDiL3txue8B7ZJmhJx6L7p6+uSIufqrNbv63rVoZwZKzO72OVtc4rxP9GVU
Mq+kuuC6Lc5ZYaEEZI4ifaoaPTpUdprfz3MMyaFGfe2dQ9Gp4ytCvpi8k1r6Itqds1CWsGnDB0km
+FmvR1hzbtz+yMdxjdXwUox+fZDBeiBWwDnmI0IRfxl8tMRxOqoM4l63ZRuAfSjD/BjGo/Gps1uh
f0JVxftraHwzgtYmDOMgUq3Ud0hoFtUumWyRbeq58q2nNB68g9AhvG2IkT3z0LqFn52sqZLZyid/
db8pFAVKfnztcCOuOP9zVFH/lb11Lyt7+gGGQNz1vYX1u27le6oh5n4yy19aWouVwo5a+NeLRcao
aBgUHyCIgSJbbEyZNW4xlHz1oFf6+wGb38ehdeXK9BaRr7K8ogqALDhbjzXdMjLhPXLjKi6H+8yX
/b6wq3nnzdpvKfLiZAinfY66JDlMyQzJ0hPpyuG7/q4UsJu0glOuwE2Lwk464VYbzGZ/bw/zhBgH
vtHbPvOdI3qz0aGsK3etFPnWfJVUkLIRVd1W9YteFSLGqZwrrSTuxA0ec3LTH0DIWPkISRS9y0jm
erMZi3b6oEc4+vRTsHaerj5ttHVUGErJinbv1TegGcjrw/oy7htn7nda5robEpN/2zlYY3G/MVXa
CnzTSNww5hKo1sJkzMq8a+9jLZJYX9D40LFv3k09VJcMoObB0Pv6qRy9H8HormWML2XWxflV9yYs
O3j0OroZlyvdVEbYTm3a3sugLr/JaNTkHuR1HH62LFwTNqBA7N+eMdfppm/tvtq0QWcHyJ2aobVR
D7DxJaLD1J9k1/ZyZ3dOdufXpvadlyWo9kWrAMVBi0mYayRRCKCqxizDw6GcXhCV9nTvFX332y5d
PdsidFN9RFrUzA66PU0CjeGuLo7uGBvutmvH8J0ddmbOaSbgxxBRkdmvSCS6MTqGrPV7B7+0Y4FQ
56b3wv6J1sCwuX2DX39EIDEV10856kE3WlwUddMbzkRh+77y+n9LSSYdDpH9wmZPN47Qq79vj3cV
BHF9I5XHNwtWH4WbRTITgpkbMMdFvjE37X9H/H72nT8E0cFJrEevi8qvppiTlXrl0rFWHSXeXwDN
1GRpoi8riN5khUldBfa9g6TyTpR2dA6y4g/2OmCqMFLaOq0sHg1haMPWU2LA8zx5GwDg4mfpD/7H
2sznoyXiNRWRZWnz5YfxruEARHjgoLF2ec4LusLVJDTr3o788S4lxN9UJoLfg5slXwZDDt9JuZ99
t3Y+xISID2HiOF9v78j1ncILRZcfIAe6gizP5U9gHdIc93X3PpTdvI+xfTlH3eDvozGZV96LNzYf
HMcL8BfhLLb/cqjI6X07MkhurDCj3IOg56mzx3QrBUoYOur7P30N49jb87s+4YBjAPNTH6P+T8R/
OWgVxEMwc8vdF4FRI/pq/JqmMHmyYUqfpiS1VgqAb8wRlpmqxaD0dt1AqmGXhSMECSS7nfS+CXt7
k4A2Qlsul4e5c/6UAd/X+6ZIaESID70NrUDWd+n1bhZoCbgT5KaEf3n6sewy39g1MJl+izgW4hmu
gvPOpoOyagWQQlCjNMAANahj9eotnP3R6Xt3kvdJ1ue/cUHxi51Wt+IxSNOuOQRhP/187yx5+RR8
QueyUiK7lyN6o9bk0xhiJdnL6tFsZv1Eh6L+jq5khxajtSYu/8J2fv0IqSmSlVIswLAQSa7Fx5kV
vjSo9zf3/J8qCuOW3RboFQ/aT0tLbbGBzwi5r0q98VlmmWNvNKQSg2NdeMNXPzejDGkF3OpOrQ+0
AHY6kmxy6ozvvGzGO1lfajtAmCCehYoX+LZl05AYtzerAufPCEB9RKpvJO0u8mE4nKsa/62NizLp
V3cW2nYwu/n7u7cGED0Vb4AIpDnLwMh3SspgXFf3mhcNxn5stbTfBZ0I4sdxqPR9ii16+O5Dj6Qt
OTwDci4A9l0eB2W6XYSeg4HZlFffxoHcKrF692eSmKG+SXyt+XR7ksuLkqjBQ/NNgVFVNXsZEjW2
S6BgatO9ouSechr9hzoAtdnlzXy8PdTyzlJDvTgsoWMFGGoJsRNhYDbolIz3gzCsvbTtaltNgX6M
yujvmfLnyp311syI8iDPAWdXHf/LpVRQksGCEX9fIrYZb2uI+N1uiO32pyOS9wp9erTQ1PxAfCtc
AYo9l6P1wZTYPgjvYz7OAx4AxfcBgvCuR8rvIes7e+XxX0ayDMenofgWaL4jCr4YjvAPN9Ve1seh
0+qnqEljMMS6PBAllLRlcNoZXYqrRmnnRy8Ip83trXzJS1/fImp8ANNQjKggY8m7uCh9IrcBcK08
VsYQw71NraB4ajs/aDfgzHKYY2YijqPAUHMTlaVFq09DyuhUwH36rMhpMSqXosw2UhQ+bJzGHD76
RuZ/l1rdmJsQxdfPehNo5bYstJHWNpREf4txdr6PUrRNQe7J8ddQFdN+ilAS3MaeKL7enuTlGqNh
o+Qo0ekGs4MCFqHM5ZaWRt6aPn2uwzS62Sk0C/Nu0oZ0b1HOaXeDpgmk35LyWE6O+BFl+po2+QJe
998PoLj10gcjsFyqoXuODKIMZOHBospxKE04vqkx659isMU7/Jjnx9H0nQ+tWfTn2miivQRPuktd
TaxEG5cZ/38/hA4muZli7VGpuFyJQsadFsy+fnDbkEY/NTEUKyP0ejvZdHehMOSz7LzoAHvEXrk0
VKj+fweNm0IVUYmrqAWrJsUyH56xAQdNEZvHzHOjL1k4hw8NCc3Keb68K15GQTyIh5j+AFHOy068
evfzpJr1zp6to5tPwa7vq+JsTGa9C9JwreRzeQv+71CEbeQndKWvDIVCIFuVF9vWMfE680Oitbxd
tTH+CKPRP8xzuBYpXk2NzgA5FzhIuMvoey2STl/r26Cmlnes+yZ9GtPkX8SU28eBUsv29vey6Noy
NTUUfSzkgriZoLpeHhPDaSbKvp15lCiZfuYdSyGhe/PJyqyagjCIZt0u+5PZ1xpiGrN3yku3pi2q
1XvfmmDL+8ie3v5Niy7ty28iXlIeDYCOqB4uUkEnIq7Aj9E81k7bPs9dF+4Mzfc3aCYYR71N/2RF
LHCh7epvYWW4m8iJ/UfdT7IvbonNlBOb4aH2U/cgSxiyWLY658nFCt700uTJawNxlHr7V4qd4MmJ
EbZKBoSta9iWxz7yCwjNyroSQYR96Xby4+3JXR0ltFwpwwJVITZSFiKX6x0mvlX6rWUeYdsYVAMb
8Hrm8ADPGN8C3vuVW+AyCfhvKYkTAB2RAyjg+OVwlTuPkJst6zhPtk5abZj3PFFym8ExvWtzmSWb
VHA/3p7k8u7hUPGR8NRBB+Afl/JmWQzfBPqKdRR8n3exASomteJw43li+qxbiXYfN7N5DrVmrdu1
vP8pMcJ0gE/CJaoI8ovltZywBgM7RaecpGgHdrE/WCn2hGhOORtX9D+LSi8PjevJU9ZZa5rQ15tL
QvDSbKOfSBa0GL0XTlmDY8tOc4AjtKi8al85VvyY+cRpKIKtVb0X49G6U64NKn6hIg3nbhFR5KON
1E0k4CJZAhWUw5BpxGYFqasfoLc8zqiskjv0p9vbez0stT+qQUQxHCr4cpeHqvYSRJ3d2jgVoaVh
MunrW7zb/9hyGA/JHK2BvBZ7yiwZjqIQUyW2J6q/HA5aRRfZKFqfcD6rd03gdfus6q3vVpnEPx0t
aE/Z6Ls7VlrfFOz4+fZsF4f5ZXiU6hT9Hn4wTbPL4V38qLoJjYNTzsN+12UeduKJNhylSD8kRavv
8yT7oeiSh9vjLj5dNS41CnVR8BQoFZfLcaNST4Imso1TLsPku4/t5dbOhugZwTXzOFsEWLSZi5UY
9c1BIdUBGITYSgh1OaiZoMPnB4V5GmvHOmiF6yOsw3NgNzHEfxK6nWyNYuW6eGODUWxBKpekGt7F
EkEegS5258I2TzFgtiO2i+EmNQx5tFLkHFzSq20Qds0prCpnBxfI/Pf2Ql8fZ1oThkU+DwsNcs9i
zgN6s2Yye86pzqF/5Z1TbE1vSI9+7KSbWY/fZ0+IMiAcHk4z6h2WKq4udVGmxLSyQWbuKfVHf+tW
vv8UAxopN7NE9HL7/skhhUOlArsjpfpyuaGoGJXa3HfuKeMMn7Bmrp/MQUEkB3v4VvDhHG+Pt+A4
/Dc7yITQOWhsg1JcHFtZzSPBWuKdZqrkG5la84MYhuKzWYX1xqwN61jHbnk0cxszOZCRx4lHcJOS
ux77op0f0tDsPzUp7u5kRNWzJcriufVgpdBJi7dkqEWyrXVioyGMhuJ9MaXaGnpIqDDwJ2CQJZea
gnNvVWHqnjxjKJ6drnC2loEosKyR5Ly9UNfXCtc2zVhb582Cnmdebszch0bZeD1W35WfngITDo4B
7OV5aFygDlB+t1We+IdEIhV5e+RFdPkySWhzCjwKtpyjcTmy2/BKxn7lnTBucf6aA37ARloSzZrS
ML7cHuuNb8t+PZZahVdBuujjHOfw1jt5kYHrtwctfvI6986FtbCt7d5beZoWUhocP0WFVywUtH4g
Pi61N5NZdG5Il//E09R90kT/XBpdtjObuP0y1EH8RwbpvdkJ59wjWLLBtJkGkiqetJkmV4Kvq4UG
WQ7imwCe19K9kvbzeqyvdSjKp9HT3G1a984dzNDHOGisz7eX+XokOJ5EzOgr0KfhdrlcZqBu8J+J
3c9TgHSDls7afhCeeU4y0105t8sdtZRWBZAVFlc1xZYXSue3cyXLwDibrizuyzb+pfniT5KPxSej
0KeVp2E5MUbjxX3hPSJjRv51ObGu80KtTCz77CpliroJ0oegxCBSm2vjcHsNl08fQ1FbpYesUGc0
oBZHta+nuvdGDkaiN9NGTK2rzsS8LdrQ2MeT9bsubO992QAPAGNSLbdVvZze/OJ2dqaUNq7dOOcY
/f+DSbdxh49puU3cOtm3M9W223NcvrRqPFprSsGT6xnRwsvlbHIsBkpqU+fIb+SuQ3hmq4+AFXda
5+pby3W1p15DEl8fi2CGE9jzvd7+BW8cH4Y3aCkSH0OxXITIVSGcLvAH54yLm3Yo+9rc961hnvVA
yK2MPLnyHql/36taxMsKM11kVdR5vVLH0MPS6/rRYbxYjh8LvUFhJayxArs9rTfOKcUWAPmgEIBB
LzUC7FKYbkaN51yN1Ve9HvoHRO+mf/rE89cK7G+t4OuhFivoovEr2ixxz6nlR/c1MMxPNnSELb36
8BDzuXx7/9TIM5gcVxi55OITpLoEua8eoK1IalZ5WxVPHi/VTnEv3nmNqeNJER1kGvhIRlu8iak+
lKEPcOLsh32WbkI38rcRPSNv07tluRLqvrVlvPOojFOtIjJSf//qaSqixrZyPUZ0CTeKY5Rb2mNn
UirIAMG+eyjcr1+cjLmgVQ5zOdQ0WZ2T1rF3NpLiT55b05OeznIjQjG+ewXpC6iYgm9LpUqLSXX9
4DeV13lnOgjxB1j5FjYpgxI1RLbk9rm4vi8ZiiKUenHBQy0LjFkHKy2MLO9smd2dmyt3Zn9oAcL5
gOI8VACs2J2/3h7zes8CWtSAbUinDKqri/tr6mbbrP05PLdRbYIELVH8FHZ6BiS6prz2kupc3hy0
MlWnnjYmbZ1lcm33I9pXuaGdU7ePNg0ogT/4LfUPdTd8y9F8O2u5ax0gLlu7QkhFWavl0UFudjeF
sXnXD2N7+h/OvrQ3bl1N8680znfd1r40+l5gpNpd5d3ZvghO4oiiKFIiJZLSr59HOXem43LgmgwO
TgDDC0vi9i7Pwm0T7nyqgr03N7e9nYG57FkFSfs0KNBBlJ8i2AMWEfiNm5hBUc5x4modRzT+3lAT
nyBH1ay7MDQnJzTJntvW7nSnslUkYWdtaHLJx+7tcZmBZo9eFoJD5Pfnvay21NYqhEMHBA7xauKy
uk3CJrhQ4TuvOuJUxjBA9CySPmi9nFfJA69i0RTaCraMWbtNGFOFmpm+r51pyg1t9XXXo1GRQM/s
vg9rWiAeN6SYYx+4enCcRjSVfdjX//HqAvgAKB+UGpYLOXi9TUXcKoTlo7MHBtUeGIG04ER5hDrZ
GP1/DYXTblEZQMP8bJ+KRqowEpOzj3AdX4PgDmlrgJwOleZ/5jeNOlS8wDqAwUQjALjz8wovmwfZ
QGSlPiRagatEHX+fEeXmCVHOPkhB0QtDyFP94avEoIDSo8WGyg0u+7MTD5w/HByBpQcIm6ltPUZq
G6S13vKQXrrhz1suPx8QQ0CLGQsWzhRnh0LZGCWikjeHKeDzsM6CuVoHqaATZHVTKM4Oilp4v/tN
ncGKR2bPsdL1gMS7nb8BjMP/zGTv7xe+9GWRh6C3CKjz62WUOOD3kLikB2cQMOOxsT0Z3w6FVS2/
QIZ/EwvgNf861Fn8ODIdTZFNKWTV0jGXxOPriQRkhQXxtarQR31/Vs+ACP9+NBA/0EYEJxDn/utH
y6YWdfseUoh6FFHBHSFWVUO6tW/nCdQBXh1NBBhNxJNkMznBCJKDMwMiDcEIn3r8JoO60ONU6Q7K
N8iLRMeqP42o8UYSHNcQksByB63n9ScsE955NIDeDG6g9oaO0Ufre9VnhjE3WcjEJenG5e+9uiUw
HkAZ2MFo7i7XxevxYKpTGfgANDCZ0XxD+SyvKR+hysITJ4diQ+/kxid9MSNw5LkNFb2KYYR3Icp9
cy8uKExUJ5fgftGoOZsXALLAA+rS5jC6gGPOFXiL0AhoNxH2+J+mEMtQqOt74I0g4zx3nJGD0FTA
+u/QNcy/rlqW5DDwpWviJeZkyz4uUvgv3JKYuFdlBW+x95fgb1b8wvjC3bH0hmCw8fp9W8gIisH0
7MA9bTepcslBUFetu0lMDxE6mhfGOwPG/VzymF/ALZIAUIE3qnDWzOXctZoddGwDrKrGALcyD31u
Mjip4V8SFTM4BlUxs9EvhIU6D3bCJcvFN5kbXjvQPbgsURRealOvn7vsZKYBPmaHxCb2wQLatqng
1HYI2fgB3zEfAydjRTypuogHOAL96X2F4RfHRwR84dJMPltgw9xXU9nN7BCOrEShSKXXKu7qA4AT
l8wA38SVCDyA/kPEhWYK/jsbqtOg5mubtQenJzhUwNR40gKeE04K2T9IvxX+WDeXZI7f1I2AyAM+
HX1k4GlwarwB53kuAMVepg5WJGnhUsg5KnDcQY4iAnAqDrGWFnxDd8zYWgfBuIUMTnoHinj0MdHh
xbbs+bGCKGRxkEKeB88aDxnK6+m2mdNyqC3anRNCYzjvAdLYMbTVC6y3Djokc3td4z3sp06Hn9Ho
77dkKJ3dn+01FEGXCiWIY2ioQS/obM2lkkbCCHDTxiCz1x5sB/IoEeQKuh/2yib9pcL4+cyjmIRs
EhCOBboFhu5Z0AALZQRePPIOWcijVQjmwCrwJYIw33VuW6gYQGWYx9v3H3JZTr8c4IgZFnVJ8EYQ
ieEMP5cQiKCvO5YgcB9J1zsI2BNy6wyuhjT9GBZi0NHOCpiDOAg9L+yps8f9OTIyKNTrlro8NJnO
5thWKAxNIOZ5TeQeRJWlW3gTQrI0YcMTjyRE4HHNXRj0LMDHoJhIsLNRuluO0PNCBYVmCEHBpT0p
YIVWjfbKDTXyDxuTyyjYUGjCIg9dmHVnKydSiRoyPrcnqJKMO+IOQV4Nlpykcuei8WZn//4knt1/
P8dDjQLi0MiuEZachdMt0D6miqb2xNKErmK8u520A7zHZ/9Sj/cnMPz1gsECBXYYbWbcC4gyXk/b
SJRSsN3lJ7DcIbqsAFG7Y5LFsOxSIZi/DXBcA2VbGOqBJNapdg8HAvfBA7fxBDysAj4hhKpxgApO
1aXxh1FA3zABKz1Yle3krd9/M+f31/JqgBv1MR8Z+vwgR73+uICYzw6Y7e0J/ZMgKWoJrq6nnHrb
mOERGUFwiyftH7tQZidInwU5DKi9C3Hjb6YHyEjcGujLIDoLz04zLjo6UJK2J1Gh1YfGeJkkeWug
JFu6M7+UXC775s0ELY4sOM7Rzjv3/ZsGPG4yYbSomqerJppOMMbKfvDR6Q8jfP8AWkNk2tHs45Al
pVtUEQokEOvlqxbSwZv33/9ZvPL361/OcDQXEUKci8rSOgwd+FG0J9KIKYVEk3Md1hJVhCC8GjIR
fnx/uPNk6Od4EJEG9grd+aXi+Xq6B+OhW+64/ARAFEd1gnoQzK/iIilD91g7CFYG4OO+9KkKn5Sg
wVqwgH/kCJwuLLzfPTguDlj/AO+4CGq8/iDwdPQavzb8xFP+KVZcQO1qjg+1D9ydSdILK+y3y/zX
4c5OHDPCKS+KW36q0UjecOuLz7Sb5rXG9ixESF7UODngtUIoJS3ZAPmu6pIiwO+fGIW3BbK0uF68
fmIeNUAaGo2DQXbTVVBl5QPao83a6QZnha521l6ITd9eIFABQPsAYCmgObFqXw8YKLM0n1J+mhiE
aWu3r1d2KVpoiF/t3ATi9THk0Vbvr7C39yUGRXkEXRmwRDD660FlTLsRxTB+knXf3UgCp7Wyjset
mYZbqKPX6xBolx385y+p7/x2YKAwFlQnnvi8NMUQoXgAdfETZWxGHTr291C20wBjxN026nWTl3Rw
cgiZX8In/PY9A5KcQBUSbZPz7Eo2DRohUyVOpB7nB+p07VEORBSJbOFeGlbyru7iS9rivxsUSh5Q
JEB8svgRvH7PpfUohFt6fmpZ5m3gpTJ+d0mG1rBh9RebReURFsbmwj362+MDByfyKxBUFgem16Na
8Cih4Cr4qZsj2xS4P6e16qm6V170A/at8XWqnI896Ponb/bmD56nhhWEDi71U86IUogEcW39+kHO
giPAE9JmmlD09yVE6uHs7jz0YwRJgc7UtwBtN0NR9e783IYs2gCCRLZJnU2YEiH2ZSm6Ddq+5IiJ
u1Ry+c28ADsNJgb2He7Tc4ZBF6PFOsYtObWweyniMZ1WSSSDtSeDFoqL3rSBekx44TB9s/YRcSzK
+QByLCJe5zu9dLqqbeBlc1KaVLDeApQ8d0fhDjnu9/bakZ7Z6KjKNizJxP37G/7NA2NsAIGWuiiy
YegjvV4SCCsqheSSnOokaR9SV4AeBpn0PePmUw2wwvXcsAun+dmQCygBHHdUhgELwrF2jkLqrGoC
w3p+08G3q97KEtQ3lgNsKyJRoH2YDLduOYxsk/nDFN+9/7xnxzgGX2q/i8AJUtCF1Pv6eelMWtSP
kvFG9LO4QnL3ASENXfVWeTmkVeyFgPx8OIRDi/DIggJZuG/nx9rY6TgSYTTc4/+tHCfy2UTNsOrh
XrYDmjG4ff/pzuJ/oLJRHcJZttSJFmL22bGioBBvadWF9x3vxEpBgequ6mn2+P4obx/q1SjnECcA
B0BRCurwXgUzXWfa6r1A+/tmcAHIt6g5X7iUzhfM308FhgoS1UXbdnnqX3p5USjbNopVeN8zzpo8
ifSjg6xvM6VJtRM9y64QLF1Kcs6i2r9fJeSOUC4AOu8NN2ZqInSdBxve154Lj4caHP94AGo6oHVy
4fnOw5ufY6F7jVo+QFyg9Z1tQimSkGeBCe9deO8V1ue0aClUI2KI6iFsn+yahjGklsa0ATQ9MdtG
GOfh/Uk9vxz+/hBgYS/NN+zQc1NOuBHUPJ5jvGXdjQX34r6Ahxj07wMxraCkXG1iKumGQUvkUUBK
t/CJK+96cEmL9z/Jb978T0MInEYeSq/nllCNShdjAhrdk7ji62js64OvwH6fhbgkDPOblYUGzZLm
IeVDeXf5/i8rCwj4zpuh+no/TrTac7iU//Dbiq64AdO/DKesiEGT/eMzAVRGFPaXHAZQpvMSWFyx
HkA0E937nrkm4NnnQeYAlMJ0A5RWYvtL5Ouz+2WZWdQV4UUJpvtCtD87FeD9FtDGH+N7uNABV5rR
YZ/ZEYrbYghPcwndiEYIwAws1AXen8ozNY10GRrw5WX/IF1b7G9ev+DSDBKa6V50303g+rK4h3J8
CDX3EnLsm6l0zUo0Vb2OElgeoWs+bgxpdZHA3BcK1TVb+7Pvg2QEGyh0EyDRwzt3pyp5CdL+eh1g
xePSR1USyECweha9r9cf06MNIbgl4+8oibvZFcqhzL8qa1f22aoMAsCANR+o/tCOoor+zDXg5+AY
diEOI+oG4PvsSiImQP0VFpXfbZfUmwZ2EAe8U7JqgGO/kD0vM/0/yfPfQwGYCkUHOBUuQPrXzxnS
aWJpYNPvQx1mRe0CSm98NsEIV3i3I3XaHdp9XpencCbLKRxV/+j2Rb30JyoWBEDchLBWPd/aEfPs
iAI4fRE2EOnOBHEXfutSv4T2Q088U+YOVBbmS6twWWW/PjYOM8Sb2HM/oVgA671+bL/u+TSEvf8y
q9YBdS0jcbOGHlbc7xMmO63Q44/c8SEAGTG9BTjUpdeTaonKQ78EEB5aHOV6KJFg79/fH69vUnwi
cPbQuF2q4fFPR6PXH0yaJNPMoe4LVejo5CFAN+tBpXW4ilTbf3JrBOx/dLqiyA0RAFBLkWUtaOw3
UgCpAxFBnUTkB+iuEESbrHmCx5/NvbYl399/uvNd9XOoJVRAYLncoGevnQwjNlw/1T+g9FcHR5ph
la3AfkrZo+fT5BY2kTD2w15Logsz/mbkJaxcqJ8A3QEZde5lBETmMJazT2FICWeSAqDYdN/1SdwW
ugOJTELhYhX7cnD/9OUia4ZmIMAPcFVcSOSv51OXcKZqMwI/VCdBT96phqjoKlaBCiqq7ftv9/Wp
jomE5s9yQ6ICg+Yg8tfXYzk4yPCYvaxyGsXlTvAWIAAmTD51Xn1j5iS8kSHVuYJ+4IUI/vUNjaGB
vsVNsqzcRTjkvP8vZ42CGGpUsEAP0+m6yqZy3SKJufF79Arff8w3Yy3IfRgGIypZ2I7nQC5VOyOw
ILzEY44l/TLHtnQKvqBG2lll6sLd/Ha0GI0p7JCFMOxjf7x+qY1HUVqfG0PQzEX3Jo/jps0VZVmW
G1xcF0Z7M4VIhdAaABQO5xPoAsvx8Ev44c5hNVc+i0nuVqFrMBqUS3MYP5YhGiQsahacLwgLWTSJ
UzCF6af33+35dbBkQwj4lj7Uwqg9b8lAcrxlgQ5Kkg8CbZjrJGgDvgU6XScbYTNYjElR0WntuTL9
TlI4DuRa4lC7sFvPT0Ek3CBKAPiFHiQaQ+fLicBlbE4yk5B8TIJ6O/psuBoE6Fxxn3A4I82XRCXe
HA9YvsBiY/PgHET1/OzGhcdJItNWg8FgA9p+ntruHrbCwZPgrl/MKHgduISz7fsv+81kY1CgYlF2
WcpraPe+nmxfj5VFSQuDcjOoe90Su64COq5Dxso9CsjjXRUHZhUhDtq9P/TPZfvLBbjIJaC+tYTT
oIGiUH+2rHVZ4w4SgUvyECG9enB7o+xK2nbiBb4OH4OYWLGzzPqf46Gt74LWH/lzzDx9VFCFNHkk
mukpcnnt5TZpp+5YUx5+AlA/OnmJsrdyJKCU11VknK0Cx9R+wTlojoMLQnIxDCCU3SaQqhj/PnD/
85v9r+pF3P79DOpf/42vvwm4WNcVGc6+/NdN98IfBvnyMpyeu/9efvX//ujrX/zXqf4mhRI/hvOf
evVL+Pv/Hn/1PDy/+mLNh3qY7sYXqDygpsyGnwPgky4/+f/6zf94+flXHqfu5Z9/fRMjH5a/VtWC
//Xvb+2///MvXB3/+etf//e3rp9b/Nb/+lGRZw7vhufz33l5VsM//0rCf6DBioh28YBcRK8x4eZl
+U7s/gO6YkgCFkYWkpCl3MkFCpoYMf3HUtdG92vB/yc4GpUYl2/42T+wPXGPo78DbN/yrf/zyV7N
0P/M2H/wsb0VNR/UP/9CyPd6wyPvQbd5IRrA+gxAkzf65mNXuVCSd8q1xw09wqrmZSJVsEJpDVRZ
EhcsMocePaUDQhWUBzX53ITU3aQ6Klx/8lGNk+IkYgslfwW/mw08jMcxHyvQ9wpRLuf0mMrsdoyg
5LgGHCypczNUht02NFJ63ZMw6l38lR4FfJlTCxfeb5FCk+x7FEENY7YjyqBd5ovqI3pb7Sc9JPo0
hMnXZPTQDuSt6+ZAEzCep6Q1bQH1rnU1xtm+j8FVD4eyWblOld6REC59Xi6sy7uTQQ+4VLkREkC1
AWDaY5bW6byrw7YYkd2soEw5HroURW8FZOoB6PyxiHpji8Gpb5PZuquohCeHW/fXLQ7u3OmDK1KO
XyZ4C0CBMvQhFWNreYAO7FFFvGb5XHnJilmBhNaX8Tbmc5N7QJERFVx5ZKRb1ri92uh+4FGeueUo
CifjYADqMhIf1KwgQeavlPIETonFalOHkCVz56A9ejFAdj2kYNayzYDXrFh804KZk7ut92N0phNt
lXmo+vYaVS9VXXetgSYsCmXyg5RhHkGc86TwJ8ccNYfG2wMZjnEnl8DtCp0lHFSMtC9q0mFUAJLW
mY304WuSWzIQf9XG0FkviIo+OFKmqjBVNRMoJZu5sBARhRs4LODFCDudD9PkkYcxC4YrdDM+9LWB
QGM8hu3G61y6Gd2wu4rw2m5d2u3Hfl4BSnYr+DisJ6/3Vww35wqJwsbT6hm8VIiVecrdRriS4O3R
qA1h0BsHQmegOfOyfCEu34CUMEbrxhcG3VAsGX0wQ0Ruq7Qibu6g+Gn2HWHTE0xaQQmf6u5aRcmu
HChgAmYmm6SqQrS1ZvR91kTCTQjGosiZR6hI5ZSm5lSWbC+HZlA5CYXp7lhLZnLoCADoKzBujNxE
zCRyFYFEIIvQcXOIWSOZgT5O3gOgFhW+Suqtcqr9aE35JfN1VdRE6UKDChdDvcqusa1pYUN3fgBS
upW5Y40LDZrx0SvnBNA7XaESl/gCWWtcA02TAooJcZMbsKLyseS4V7r4yszVuBo66FTw0Pa5rKcv
tW5/cNzynScOVQfPzZmiM5t9jZvAbpouGXKQvI+JV5cfIDlS5mhLdBu3qwzuIA4jFuyjGt4AFA6+
w1Zo67QvEEiEYL+CazkIvLSzkFVrDnHE+YY0nD+EUFmrc1iJjycoY2ZzTnD0NAehe3sLsCGFMDPV
6ZQHlOu5qCsx5hbh2MrOVB0c323vwftOHirtHmO/83leds50GKUGAs7QKxFw1eeiz5iAgUsMDeM6
1qDXGgFF6wlAIrZB5UptU5gGgPuTuIRtLdzmnt3egcMnelKqLWZl4RsU1jY6jP7Y3LlgTAKWrmR3
qoSofUTxE7/1x34UeWc74mwHFLW+6sqD/FMijW1zlogkQm47FWEVphsk89WPmS7uynIaVnC2QAXN
NPGdM1UkyHuH/chgev6JZVBg2Oqa6Hwko8dzJls3yQnX01paJneyj/naMU58UzYNgELItY8NI+aQ
OFptXeUH27au5Ip6qQGtsa85mqITbN1mJjJ318hU5r2unhCHsWqNvuVg8tAyuh26MrJ5KPtgccFi
GQ67Qdrch/wDXjEUKZgxzwPr/CJQ4E/hVWJhoSYkhJb5NFuhr5xOjmDENR7nuYkrOUPDxpsPYkza
a5qE3SeaKAMqYqa2zUjkylS13IGT+xikaiQrGz0iHV6aD6pClF1a+QQu+g3rQA12dLqDIV/KcwIa
LdiIn3CiyoOqE33MIlOErm7Urpq6EwzsI7fPGUpLix+Xa6H1I4eqTFdtD0FgaSFflqvIXw1xNB7J
nMgrxzE3UUZ6CX9TtjgahX5dFy0A3vGuq+v4rnHa7hComn8GVYY8zSN4Lnnv+5+DrL+DwBDLOZy/
8lZ2T1jX0G3UyR0gUFXeeOEdyPsTbGxJfyqz6IVOzXc/QduhSJAzruDi4l7DOTCOIZTMLY4GwO66
wm/BNSpMH3AQl1H0Dtv0UHOWrGQV2lPvdu0jb33A18O0XQeO2x+hgzph4aIkn8+lRPBOR39+hhvB
SkPgWyhvXEGEmOaD5Lhk61YdjMigZlr30zr2/BaIAa1XnZRBXzgwXdB5B3MZOGbM4brNqMxLZY7C
D+AL3N1DaGweNkbBFDHG/irLjz1HGg7AO+Qycx5nG1CjtgwCfEXvOxCIqOsGYkC1N36ZPc0fBwh1
7evB5zewqhBOQQFfnnLw8CQMsYD6m4tY8scyqSkmksw4JzOI24o7x5ttDhndJijKqlf0QHBxPU8D
jMpAHQyI3MLFdHrwae21eU3BMch9f/ymE2zVTYhOKi9SkHM+zGNaHwKOnTRFFLGF9oL+MAz1NZpH
uEpmVZo8UQzU9Mw92rqCppEhR5smTpZHBDw9SiPu5DGQV58bVG88yKSiYb5RWdnextMYhOuSuew0
NG08XLmesjZXtjtmIFJ8TqpG+ker/GtPNvRWMbGli5ElZfwbp+6q1jpgRUmavil83g+Pc924NkcR
6YhiUQuRGASFzTqw05zHLa228GOgqMkH2WMwWhsVadVCIdZngEjjcuQAeNbHngT3dekDuI5lQvo1
6tzZLXExOZsaempZXjLDvlbe0Iw5GsbUz8HulUMBa5OyK9KuJJBTzlo8R+OHEi4b6Jt228HG4wiQ
ixsOBQzPePVYDVPywri+K6k7gNsfDMm0DzvEUivM4ODnM6RUxYewS7oKft1KyE3Wpskz0CvuqRuR
zOQhwtDymoBoIcHNpPWYd2zILLw2F18042cl2PyydmZ0ZaENsbEyVv1WQ6f2B/USSGY50vlQw2N2
NWEp7Rzl+hsg1lBUcwaug42KRHyjfWzaNGhgQ0ir4yREelAUgKRa6I+SELnpPB/qVThHyVh4WV+u
spqHucVKWzWQu4LbJ8xxnDCmI6ZKdB8tDEmrYopd663QOrtVXnnkUPXcdOBLXJWtrzdOmTpkxdOx
sVtQpx13VZHWBVC9JUMBR4IJcmg2qljey3new/+nPhhKfAed7n43jL7ZIOOTuVezF1aHcU6bwL9G
VTw5lZM2gL1PFZx0HNAjQXnj+itQB3IdzEyd3LaH+EGsVjTp6B2xbaSwEdDrR4Z6FTWev8UsI0wP
2vA0BdDxyUbnQVq3rlbAt6hDDZ7qmlL55FcxDMjnhnybybRzm5bDkFmpD4nhFmQhmgZfweszuxGI
pB+Y2G5XMRpvYbF9hyTDZnnNa54i6i4/Dl1i19Cez770PVSFN8SqGpQck5onnNzpeBhICUGxSJq1
aE36RHAzs1y7nYJBQFOZr9qB6VRQsvaLmY0GxSQA0kizCBZNXeDsMxGwZxI0TTG4kyS5r7zu2yy4
B9sE4CuiAHHLmtP+0DhjKHIIaUKQbbbRxI5jkOCkBHwznleZoezTbDW4hEGip4OeKSTjuBnnbJ86
HexnSseDuuw81gN6YmPz6MWzzsC8B1pim0KlkxcGvmdtDuPRuDql/hxFJxKFY7UWDejWO0nRV9NZ
YE0x8T7k16GselvQCcdVTmIh8hJEw2GFn9PBAyBBODQSr+UvqMREHoLtzAR+jhZJP6N1NfjTFjTM
rhjaHnrpYI3owikNXfmpjb9S3epbBnxNuCEGIZ5ZV9hifMorNDrmh0zDh/WLZAkC6rCXexwEpuV5
1nfj8ww7RG83QvCnOaq5FvnYUqdwRweuSzJq+jsGu5DvTUL8Oodx0yJaV4bR4xBGNSLJMYm6ddcz
3LuTnU5tH4bqEdfI4lruVrJcO4I9YFoTcWi49ue1bWdmZT5CscKuSzmo7z2B3ebGmO4mM902CUgL
8u+kPsWRJ1jhKJJ+jHyNg51KyFLimlDypktEc1VCP/drC7swUFvhd/RZh4wPawLTv2jTQAtk2LSK
NEUr5S16v9jEAcmea4Z8qEAEfAciIXB9UzwMa1XhRFnpEeiPPOCNhZZGVPoINDNHR+sWlkQEgMuu
djYu7i6Sey6mfuuaBtqcuFThRzU0FE1yqJjFBYgNcbLpDaUGlhBZXFSOacLNgDQx/mK16sN1A+tS
eAh1Q/ihhD6Mzns2qWaRj2+nHLZw0V2LQlW/IZDtHY81Ab0x1kMV50TWy0Zt2/aHhHE824iMek8I
YKQsVKiXKKlqdlxrfl22lfhqpyTtc8+p3Y8xvDaRWGnCs6MbNuK2ybqIbWEPyBHEBQJgHzfQmxJ4
dXqKkJplewBOPdz7qovdT1nGCNi2XuecWF3FOy10eS1dp65AgqvFE6/IBHX4atB3rPSGrxJVyKKb
g/KH4r3eNN4U50lGXI7VYhHHoiEU3DDXgFJkvV5U+DfpIGxKKnrt2qA395EJWVF50RzkAFK5elUC
q4PGTV1yehqhO9kjJE0QQ/ZEgW5fjinSoUB7UwhBtTKt1lE5hOVmhErrR3iDyvtsLscYhimm3gUa
Z8AnkZVueQB50CgE8oB0roivQlnQyD8lzhzew6jywCq32Xodgpo87q1/q7MOVNapnEa1JRGCghzd
vsaeeIbiOVxVBhfQYF5/pPNg20Oma6fZK1g0I+Yl07xq2FxVR6jNIOsx0gaoRBtIOk+rWdbkIWWg
4KxsD9fomyCsJ5H3nonN3tFuAnsJX3TDiczIym5VRTO6cjLqSxCWAvqt4pBn3DQEBHaEubjJlOmG
z1lYNk4+jE58ZWnqA+FQIaqRjDp3E2EKlxRaVbgIp/t4ESsaU7delWGAtiRQt9cQe4v3KL2oW8ma
RUwGCFTmxPxTAqPQIyKQdJ85VfAARRryhVU2XICxqZcHyMpxlS5ul1hwuq9ymN4tVku+NasGgpJH
3XkuopxWrGOfqwMkq+ebOsQ8EFtfDwQd68yBJ1WJ42BleTkRVM1pOOx8D2Y5D6xj4Q8CaiR66r2G
P0FGnQYmLH1CUJnS2kOSxTO54nEV89t0qOesKZiIQRTOh8Ty7KsToP3Y4Fztmy/atN1R9th3N0nn
RO3O1A7wabnLx11Ypms3MOUKZasH2okHSOR9pFn03RlL96NhCfak1z9aAfNZ+BDd8gh/ymV3xq12
bYrWTVrS6WZEuPfQIdJGwyo6lV27i9LUgYdP9WFocO2BH9vr9itiVthH9HeZ6u6l7720Hj36o5sU
DW3XQtlnnzg1QCLDvirnezQOMvAy2XO/uKABAfHRAYct15G4lakAQLv9HMnwoXadGwOX2qOoSoIa
WoBghoib1qoFeHplMiwy6c3PkRCfQUlzV2lSR5u26+B+YL0hJ230rY8b/zuDRTkOugxtDFk9W79Z
g/Z5dLIONZkMhROW2CIaqxrq/apHlQhcDwiAw0MEOXTuKVCeQP7ZtV396EINFYUXBJ1Y7S8GzYHc
0/49oeKDVEiIIjXnU9yNSMfhlV3VjYLTdoc0Z+dSV0Q1VhMz0VPGu7lf824a8RGSWIbVUzMHgD7M
8oj7+bqcJO64YBrybLY3EBWFNlZ8jyrOSXh8b3gMi2AUOliEc8tDSoH2z6qcm13Xu2pvHA0ugU83
iWuvHMWvA4TwZUPjfI41tPBm2IszcjSx0554R10EBuLG1QxhSbxYpgTzppH1CO+6Otv71OKT2O4G
8ZaCz7TOScTNuh3TeO0Ow1M2JbfSywSwetVRIJFycT6hAwDrm6d+iH6geRUccbClB6OR5aJKA3Hm
pp+vvdheI9Tyc5Eku1R6KJyh20rj8qXiYQSt8vkZXerPHnQ11oY1e1E79VGJ6lZbAVatf62HKbwP
GFoPbgQITgdu1oFjNe8VRFV2cEzQUPxDSSoZ0yBH2tNd+fD52wPi8Ckjzqbr8AFx++eIWw9wdjJF
OUN13+uTrWXsWnqR3ceE3guwWVbIIUssvr4+CidSwTpY5hzysmCF6a8w+QxzH6YqsEHG2xRs7lbQ
si9zn9lhD+TWjefQh7llqBvpbrrJGj19VWG6h47zB5C6vtRiPLSgH26DZrpBMaHPIYJ87yF4d2fI
dk+a1tsWVhBB50U7ip7VkXghPJDaCPotah6xzvR8E1m/25mk29ai1TmuISwnnN4F81v1gGE6SAJi
eyz59C6R3nPPEPyCgmbypuuS/H+zdx7LcStp2r6XWf9QwJstTDmy6ERKpDYIUqLgbSKRAK5+npI6
eiT19DnRu38xEX02TYpVhQIyv3xtqzX6wRUGbYijeW5NJW99ILRQ9tXj6DYPTpm+SJ/gj4AdnGkD
XEBP32tQmCrQz27DYJoWxcR1LdiGZHAv/LE9dbndMo3UNJ4RtClFoi5l3dhOnOds1ZcdAMjtlPtf
rHS46gznC+0PRDHjcb3MRTKqg0yFfmu9CA1hUlZsN76Hd301xHXmVtOXIJ8r/OvFcajtkz4NfkhR
2RTc0oCoOEaWrpkmxWDn2kFQD+0cAPZBRlsH3dhXqzWH+tsYGGq/5VVwXaD0+ii6Tg+HPjfvx9y3
Ht2t3K7nNjPJotY/UzBSJblTI0IluCfOVq3MIyVWdVBEGHymhloPQcW8xCtGbycRpz6INN9OVp82
PJ6LtoPDdsK509M32YBnCFEySLYiysuenWZeho9lajS7kWwEtHX5ladUdczI7dx5ZdmGU188pGVx
6qru0W+2e/L4HzPG/HCQg3c1U1BLhxquawZS0yYlcHLP7SUpUOexivOimEOHggVkerlii/MejWoa
ImCmNmzJdLwaGFIOfkPVqZ5f8eC6YRXwzKI++jzqW3msRNEcminbOLmUWzz3XpMYBWGxzXT2LMCJ
pipuZak/rYN70EXfxzbo2RUO8eFdg/E7ZHLZYJIbFfujfV20wqFNfDm2gTwqbzmJpkk/Zr1crzMC
osfYq6xj5nKATK1KPJOuqR+GrbxBTnYo86Y6W7WaEnjY6rqYJ/eFrLSvtr85Ianl5Bv409NG0vUj
3I8e50Nf7ZQ/npZyIe0lF4+j17RRPponeivDvqCcxbea9rNZeEu4yO4t07K3XrSxoul91zjLFAe1
+l7xkHQVnFqo1V2zK2xW2o1DI6dJC3iDEyl/tTJnHiUpsl2d2WOolEf3gj5+K0ns9/BJ1KOxd1hH
joVdf+OAwwavUeA7NCT058+Ln0aOsT5lzcABOpNPrt27L+gArB33Hm/eF1kbBXN1Rpj6thGm9E05
2z5fvC9p0X6WXFBiinjPw2Dul7U/2pV7XKr0PKfbu6nPedQMqvFjim2pCTUXmR1hwJpIyADuCJTc
JnWu6nbDQvep07VdFkOnpSfJMvXJ0uVzOTlT4g/+Jy8tXzidfLc2eVtdWjoGc7phLlyj2XIAdKQV
EUmRxm0OYMPf/Oi7EwceCuPP47i92jYLkCwH727wqh3NVOfZ8ifQBMM2X+uSjlNUgNaS7jJ/or2i
G2hSA8cs2rCRnojtkeNtsbgTC0vV4a5pJu9W5RPfps9pgcg35xo1q5/QArAHgPGSLA+659rv3HPA
t/zN0VPxamjOs74JJQICDFafp7ouxS2F8poGw+ikRQyZF9wwcbXWgXiQlNxaG1486RWXIEqrdPy0
4Kq8z8tyR/GpOs1Z2zvh5nvbE+HLaxkqSsYnDsWaW8hoqXti1zWrnrvbGVAh4xo7W5P6od11U/kw
b8PiJNIYZbnjJKXyh0YznTpyJviZ1Zn908jS8b0Csz/rUpXvpjtlMsT4VSxPTlXPOiuC1x78wRKn
atwUHUWGWpzqzKfz8tucPBXnRNqRvmuAttA/VZO1BzRDz1pX1MZmhRMRU/xlbZpzRSBmQ2ITGyku
5KA3V1om9BoBSrcz28rfKcLSrBDnY3+j+c65SVvta8G9dmcgV0XOLOLRXOddoFKQZtqAyew+wQmn
OyPTvrHc3LSbldTe5MTCz/BY58MSz10etWla2gAIQZWU82R+c0yVxzw6drx0Q/dMhg6bgFS3Q1ri
z+4yIgw3/LO91fTM39xhpOGaOBccOJLR0YCXvueuvmnlNVZ2VKgcNq1OMVNY2a4q09qrwn7eENSE
rbCqmYfb1CPHq7adBBXNdr09p8/9VlVvdLnZM/JHZzGgQDo3kW4d+Xb6U/HyH8kW/q0Y4TcBw1+K
G/4/lC0gtfkL2cLYvLfF668yB37/p2TBdj+gsLXQhmISR1x2MSf9lCzY1gfbJh7wklyESpIf/VOy
YBsfLlJxE1LzEsaCxvmfogXUDBghUO+DBSODQLfwn4gW6PFBnvM/EhqaDnFxYzjFEkeuN2rhPyQ0
QL7TiqivTJh7il0m+jzG0jMn/ZZ7EVaMDPrK4hRXeNMTRzh/bzbuF9DOuCyqc06HWrR4nxq2WSij
z9bqnkSeXXmcqSuilieGtq4fDkoVPBfWYu8WOw3HrG0+VeBMV7CabM8Qgk2QRtY4urERFPUXqwmm
Gz0TO6/e7lO3T2OztbBgVAakSfaKit5MnBGEFtntZbAvmdyXtwwDVWhrGWQ/td0hsNbHwZ8PRUms
9CbFJyoUaLzsYakHpzTv8tEQYb1tD9Pk7LM5K8+F3foPbtnIe1VuJX2YU50AHxnECg9TqLljIlKt
u5XdR5GSl4ccw4KDvjeh/kK6vySIyDKHSxqokJHjCELV7coUl1k7usGT0PtbGlAcYPrqppfWxISc
9Tuizus3MdN4AEZ4nD0Jj9tIERltCpKmFUdVri8wZE5kWARObc1yPZsGrLkBhGJUmKcKNe3ZfctQ
su1ejVVARJv/JHCOKK+ZwkqUTyjgx0MDVHNvCukmATZPlr8lMleNWe+lm9c5HJcC7ADWGKW4F+vT
epw273OviXei0mYA0MBEsEcfxNAzXjB/Aw7tHQV/2ADPGPn2Jb1QEU3NmntBf8LWkR/NooUAakXW
hUs3PmFOb0NH4xjte5P+rLloqwyhPwX+re7nN+s0xy4zU9sHD6PrngIDBHx0s2t3En1kgxSFGSWo
YYmRZFphNWxVDCHnn+nTXPvBjRDEpHP4+NIYk3qzO1McWq1+mkfvQeMYvUVOud01JThohxgybNwc
ZJHRKmSzujbFssZINbmOHJ+nLfWuUQxC15lzl2Stdmek5Xsb1PtqxWPYN+7J6jjD+uW0wTNUN6kO
zQV6D6Yu30r9UzeWn0b/0nOIqOCNmkcUAEU1hcsI1UfqeHprZsT4N3qj7fDgioO35POnmdi9E3Km
NYFbLne4OB/YsrVo8Algs9omv3T6Ih3RKyeSrkrfi5o7hs6sJ3TpVlKUo3Vj0akYIc9kDgM7iv12
Mw+ZGvOkt9P1wXfACTK9WXYZO6cRkVfIOdAvyqtgWIavFdqhMzrYxN4KiOm5jOb0iNo5ONfCLXhI
66cNxWPE8hXV8Py5l033KIv653bxl6i29frJm4Fv887g5jTKMkKbz42C3rO1siZ2SLidR3/A6E4j
/eoNzb1jrm8BMeFn3+6a07wwv+pGWVw8yEMfOfVUQze7G2gIu2cd6603nAtnWMMmNcWTLGzOM5mZ
n5DAtp8xOAV39ZRaBq834k6DLUXAVy+vnccoXvdW2UWEhNRnmPbtnl7bMi6MiSHHhqx4MrTUuK3a
wZvjZk0pOW02aQKcO2v1MIu5eqq46pxVvPbBg93tQwaUwebIMUCNFBDxUZ7P3hDqPbUP82Y6SSAK
99XOTUCXVGjVebBL6OdgG3ayH8Y+rOaWp0lmGwF57diYPJ6j9Vogq/k8en1t7cAhukQQYZsYa9lE
K+D4wdQqbn3bX5qjcBdG4LbTg8RYRI6Zg0/EIGeEs65r1xSNgARbKde/KAvnXPqDulvMefsqLAAk
MnDlcXOK6a0cuiKs2ilVu1W2wREygGVGG6o3W3pGNHkj8MeiSTDjC8kBRuym59Fq8t3mgA6HmunO
n/BXZai0AGKibEMv5tmbF1rNZqNL6gzeptq22LJG42qUgpJPPu9RH/Ll3toW92EZ9PEqVYbxTgJb
LZmsFLe5ky8Hz8rs19pM7aPnCL2MXJ4TQCx39lnSg6+WVdV7EPDhZuyU3Bdp4IbAGGS1IsA4UkVa
JePa12fT0fxnYLk60dpJYUtusyxEvZq1iGWaLjLrJn0d8MmYIazT/KVUrn9Laeh0GCpD3Gc13GHu
zDTnss4RNUsVT1BdODdSlZ50/noiN0MeXYcovo2u8V3F5rofnUs87rIacwH8MTnvhtNI0NxU/+Kk
AZ9zyL00Tpm9OfYFIqpm0+ckQMrD0o+R59sLx4/Zup78RZyhNWQfsqlLZOpTax9XQIwo6LYRUwAQ
uZNPHKtMtwPhYChe7KIBGyBMIJZaZqIy2cR1V+UblpRSxjT6cF/6ebHdV16pXTfU0Ial4q5rcgWR
USO0Ap5qd4ss7Vj0mpGoyjCeIe+bt1UrysfMImjGkqZ5hQiTv2+TEh9iv+h30nX6Y27IjCWAs85h
0J1+x/m6vtMyiY5tm9UNQsAnB80dULuDp8BLOVu7dkOdtefFU6nUfvHsKe4aFr2alKXrSq51SP+h
F+d4AQ6oqGU8Nr528PNLulTVWV9W2MMI5Rx0hTX5O0tDVeFn63c0wgj80s09aEszPzmaq4NliN1i
qcToppdUY+fu1yCPm3qXzu1ypMjx0Hn6I0tZUtl9n5DJ08WeyvdWwD6LCSOPyFkM7UmYoZ0aMZBU
FwVNyTmPFLGwGUz0jCOeMDdz9vnsPsM80nfrzumZtxr5jnwWFxDUXmSMQXs5+L1Zv89iqx4onCs/
TQtgsRSFeE5dj8ujtbfN6qKSKg3rTDg+tfaeTc/CMgcPKydc0K3ASTpXBRGK04u8udRPDA4PNnh8
pRiyCofuoaVNDE+b46X0bhs73zWjH208fHGl0GR1uburXe3BbcY0XAb7Idfsl1XXpmey119oyTKu
nXooDgXTVS8PVmrGviN2Nie6Y02Oak8+Y9Suqt5NsGv+Ru0NjMR3bWjiPGcXHloOLgR+WIh9UiRc
oo1cuzzY09wguFNgkVSkR+7gFInfDI/Y2vqDp3lMDlWaVEi7oQ9QDa3Du89zOqnhYWk+Sk8dfNt9
QV2Q5JZ1AzKMqpJcUm9bARWcvQy+Ld36MI4kLQzEoIXkPhjxDCcxjPgV/f5GMmnJAh2Q0uc7wfZZ
lXO9y1oRsqHupwH42rKWxJWmFxcUpl0ReL+rdAgpUwRP2rYZ6FzW76Q1T8ns1sgPZnuJychHDaaV
nJht7wUJ8d6f3aRldD45MyBF0XwfMpMfqo9kVcHMe2Y/3ODC2fXO8h2R1ZPUnS1GFrMxEPXhkGU/
YJhrl1JANC59T5m3kIRXuCOEmRnsncLMEWZJ7Vmnx3BvXzSGwDoUO7v7bnXiLaDE3c6q7aDpm/Pg
F3SrC6ngM9P7zgRpCCfMQPsJUX8obRQohdHdZo7fnlh6USX1cNY0gl8N4zRFTc4CzmOgeSqmN8zo
EmOoHzetg7VISbdbzWnmhpdMbHl2XXuIWkl63wd68X1aKifOzNk9Tm2pcW7u/Aj9A4KMxVBsFe72
OQsom0C5Lc+oWtFCbxw+KCq6CrTSP0xB5l05c4NIrvK17jOJUBN++0YdndGvT7z1DWRZWlQ4kpU8
jq0Wce+mT3qK8HeuA+9WIkGixK7qThz48zgwFy0k8FML+4GOGKfvbCKWJzjBLr/19A54jKa2OwOS
+oyVaH4fpRweUvqanm22s5056dtV3QB6If3xG1B33UJwtayPiPEGAidn5Hh9gJwAffYW9a43R4uV
2kzPkHC2AiYRa2VH9sgEKgxYTpRR5fyukLpcpE1wrsN2N2xDpZMx1ho3XQA/6/V9eSK/2ECymaZR
P5AdMynd/IxurboGEC3vWgar2Gin6aaH1Unol9TDnhz3e4/6zdC0au2ZJcD/IunhvAJ8yyJqguSV
P3F5lGnJaF2r19Ri7nWbC0vhETqWDaqC/PjWZMA2bioj2Ruf/L7dl3mReOZ+3YrPHZYTf/ueoqmx
aEAx9UKBBqMCkCZwrbwkkqQH7Gzn1GTprRBulF269xFNVJr/SO/gOyM22WJGboSerV5Gm5a0sZxu
8+puNbaD4TI/zd26pzju8piuVRmPaTnvyTJvo9Tf/CP764UboDVhVtV868qGmX+bI3MamBLnyUqy
YKsTd8zUwemX7JkCi+mkGuJYiYzE27s4d2OBcJtE4ZXlNWcCzzvtcU7rMg3JwMu+6WjyEikmuGZ3
7khYcaueY0vjJY4u/Ds2sAaQWk5x7nlQWmq6lPEAGBzaccU4uCzmLmdJfJ82yV48WgFhmKM+vlKX
A2Sa2qb6XM5u+kr9XUYfodXZp83pYLIYP1E2Lf0WY6jMbiwHiQmJULxPAyEJKGyX3xcz5ebtlkPt
V9NWAF3VZoiw06KC05SgrIsLX6u7GzrHHMmPLYIGedbaf7K0uXyFdm43LjHaw3LJ3XjgeJwUYEwX
6afl05A1XlS3htXsOkSlh5QzHVzmPB8LojCux7IoDnafEmhbdeX03qqZTgnok8OwtGg26kDs+oZI
wN43pnci1jI6O5v0zsJaEK6+lNdzPeTjaXaaeu+yTBwNUVrUwvTDcVDuM4zWHgZ9CTFLQng5qu5D
ipD9hMIM9Tx3bvcwud2WYCNACmiNQhCEaUjoRDFvrxugNK7JyrNu8hK5Pw7jlYW4mj8LFoadNoqe
GWROd2m6wpCSlTrvCneiLpfCWMaRwr/uGK84lavLnJbXnzFLzJcH0njRoN4bMD4XGTaKNBGN6Fg5
eKEgesJn0Z/IX5Un4sX0b14qGyPUJ5hAkx35qtkcQS7QmNFroKcdXAuW/WSEDTk1S312V69/hwR6
t+l9DreLiqDih5FVe+25GNz5hOm2TBBeuysnQEj9gtBmWh1H7ZEw2fJ7UQZepHvZtie43nmBEWDt
16b6nsZ688rURZFISoGfStOe3VA6LlxzXs481Y1wOMVWutgHw6wKaF7pvjQGPu/QV215T18dcvgg
QPZQMMSGyM3AlCpVn6rUUVfEKzgoQSz1pdfR6IIgrKjKuFDTl9zs36nMMu8GZWV7gqqGcxCsVbLA
qbyUm1Vv7Dt2wY2QqzOe9zUO1vXVzLaX2UnvsgJqG2zmaqoJMgdn/2lo/D9c87+AD/8C2IzWnn3r
V1zz8vs/gU3L/oBmwsE3b9JC5RgX499PYNMyP2D8JNKQICiyZ+ns+SewaTkfLpZ1omouGWt0iPCP
/uHGuvy9S1s0/woo0kDl/J8Am380OuGovXQFkd8H7krEMP12v9sSaaufDZEWNKHM2zgimFBsO3qJ
yiua/Vp+HOnfvtcAKa8DYJE38hk4v3e2Mb4tPGgkco3CPCA97J9KY2H/mjR/eu0ct38WqYfYbpCG
NyUI4S9PPjaDlges4pj7y+X+h8nsV1PZ7+bKy6fA3kizBNfL8U3vXxJUek91Oi20F2qtiZB1u6Em
SicqN3uIIbES0ZRRVsqX//xlGfEw0VJVCjT8x8VDOEHCOwledK+SbA9NwEcLTaKpaec7sbifFbjx
35iGf7co//yov74mkPevpuFlUZrVT5fX1JejAVCKWhNQcxjML3/94X6EE/0Cef+4qFxNIgpgqrhv
/0jF0EeMc1pfmtHFPTpHTcchmEG6Qm6H2ld7nNbAvmry1VtDNIHguhqRVcsm1zFBwu7icuicg+8g
pQvnykQd0+dW0IWqkBWgiWm86k5DcSOKFCbWtA66u94SHAR76tDrn4wLXMm/cx3+bjr8cd0MGAZI
OTxYjvOjQPkXs7UhW9tsu3JDuCmy+nKkK1C258qLiWsxlsR28tYIB5/+lT0OAI2e9WbYnoONVI69
otn+CtGvgfeq3TCjGZJda8qG+R2TH09MtbqlSjR6mvq4Rt4rgQR6TYUgGHxE8/Jp7cqsALv7tAuJ
lL6IhfoOHJzl2EHYxfVCDUFef8pFtHFIoVP9cWnF5SoXl+s9VGuGPeHH16A0BCC2zjQb08IAX2b1
Vp3Hc97Y7/QOVZigWDq6E7MHetxukQsMuETWYNCJ9d1eMFRFOS9C+ZGy1QZCEljfq77YSDQHFfbD
ydQ0NAsgSUPUW3O64JbBL3Qt8nHhjzdLy5lG4BCKraF0EYfaFgQF6gHTQOFh53yvqzWliOqwDn5c
A3mCRkXTbbQmfrgWlx6yZbhQLNcYF5uhWT635A8X0OtmM+2CTD7Uo9weyh5NLwKsfD3npNOLOx35
sRFPyLAfGs4cx3wBld8RHqe2b1CtzZYoOnV9nHfBstws6G2zEFdyMST+LNaHzu+2jO6AFZgeg22a
0TBcWU5Y2+VIJN5kN17oT46nRVKOxhz7maiPtAaixaeksRJhpZukRxdQBTvRThAsuavWsBCM1wzv
HvOk0hz1aCLyOjHIN82ef8UdUqejyZl+ajYiGphcPrquli2RSDPze54uzPUsxdZ7VziOwfhoMgRN
1SxfCYBQn3DLKTtCC62HNaZKPxRlRwz8QqwbpgDybeJlnofxquFbWyKraeo1SXEIpftq0IvI8Ufi
nDrZDc/isj7PBRA2ZxRWbfeyfqsfS3l7WdU7YbLA+5e1Pr2s+uKy/tObPH38f83qDEhKRjzygRYk
fda7zB06sDGJKhqWTaxPfuwKHSWe5VbBY1ECaP7N8vcjo+a3Vcn1SAkgNsGHJuSJ/iP3QhHqpgDT
eROmd9tazTe/XMGg/SlgFSquFzleYiLN7z3FwrDSgjOCe207Y4CocX5Yt/VAjFjy10slm/uv5CCx
FB48o8kmiqea/fSPlfJ/LkwhPD4xbVF8eL8iWMH5cU0Q4XB96knjfDZcLtt6uYA/3sP/zV7/xWDy
y9dxsdr/ZoY/vfa/2+B//P7P4QuX6odL9ajHLvpz6OKHH8ino02BKkgGKX7wD/+77XzAKk8gB4mW
bLDcY/+cuUz9A7sgURnEUgUWQfn/0czFS/x6t+ChJz2bqhb+d2ke+PNukaY9jZsr5N28TpCwIvNv
0Ix1kYVV/uaXK/G/zEV/sNZoMAxCPsi+NzziAPQ/k49KBstNZnN5Pxbl/WKtn1tPPPz1S/zLp/n9
Jf5MA3QWPFETuNW9URqfZRkcg2J92eTfZaX8+TL0zhPHQl6qYztE3vwZVLn6hcrVNJZ30FKhoT3p
OSId7e9C6v+XVyGY1HQuiTqX0sU/WP7Vx7SCRrS4Q5iHoDDobqy/S9z88yvhg/ASFwkBmWz/mk2E
KXa08KoCNl07Gu6Jn4kY/37Quaw1v6yPPmXC3FeklxPhS7SJh1ri1/lw0O1Mn5xsuCs8zAJtcJIL
AWuyuYIIvLWt9glr6hcwupCEleSvb4V//WjB5QxBAgwxpiY5I7+/dL20upKQT7c6x+8KeGbS5r8Z
9I2faYi/f0CCVMi4R9hB+BDlyb+/SukieM60wbv1CLWL6hZuFi62OEyImQ/d0ou4ttfqmWIuSAeO
T3tFhIkeEh+QRl5A3VyLafocWFj9hzlZwC1C/FPFri/yr6h/3bsLwHMcSVRJsfGZL7peFpFcDN+K
h6KwjyMGk2uP4IFjoRTOt6JkF5fI4kZfDXEmHP+K0E2M7FKKzjw6eq2Stibrb+6m5jEPcH2taqER
Nrey78uwNADOfYmf2uopwXRmG9OAv+xGJeG1FI7BTBuftoWUYvQfiAPDuWBvvDBZ6sRJqt4ZuIH2
RMbhzvT7l5744D0xVyCopMKQJrkEePZyXIQYzpgEXXo3dEdjkFFT+hn1Rx2W6ED3lmfnZ0E2IaXM
qNf8RRsevErvkpY+kC9uJQUBvNgyr11/G55sBohzbsPue/iuQfXaIK5aqAwwdfutIHbn5OPViV01
V3uH4P5vIp0ULUkgexm6bQaHEYoWI0ICTq0ffb+2jjg2GK399WtTUBAoWqyreUcUUkUcQ1BTdlqv
+bCHM4X1y/IH3eyfsxz/pSUWd1f2qB2UXy5XuLm1eCIz2olNa5kB3GquVGr3Z508/2Ry5yFaGAaj
KevccGry4NzV9nYzFJT8TM6AsqEZeZvjOhzyunYwe5QV/NrqhSob5aHjCJQYvcUE3V7UeUbFe9Bt
ZUFZVzViZbONA+wm98vQ4aVAPw7y1U6fjEkfo0Erq52wIKVNXNRhNvjT0WjK4Mrg2HBtjEq/Hl3l
hFXtbCfYE2iKNC927kz8IRkgfjy0gPo7TfS+/U4D0jkYcdNtRNbha6u6B2LdbG4Zab97KzsNjqNR
votme259YoYWf1RYHC37ekspk6nnYHvo8JpcoTpU32Eb3+bGQFFcEXkhAlSXVt4vOxIcxUubVfpN
dfGR+5mbH4wW9Z5Pjh86chyoWe9Ztyu5tkcs90hZO869pcfo7WaDFbcO/yxosk/Bks04+Vn1Ohoj
dkRzNt+pGDNB2RWJXpBTCbMwliAet+NmjABiem5HGYlDx7bL+YLLDVgWj99OlPZ8bLl9HzjcUBud
28K6H2dwU13Cq6H8JJglndNoaLI+qTeHQ4Xna2FdCS8Uq4PLNjNfR8y/SWtNRTTZvSCnbR35/zUT
l0/Z7Bt473dvBhlHss8w58PTeRWD5VYMr/4KqdA6+n3nbi1S2mw65pnsbrRlHo6Vnc8JZKpzoLwr
OFqFWM9El3VYMwe+cLfN+GUXR1YHHM6EioWx3ZYibGpj3DPRKFQmHjEHBkJRIxtZrbEPq67Pd3bf
NRgpGiPyprU4DcJ2Y5mup1SL2/K1cZ9UynuY0HBhQ+yu3dXPriurb8LKbjvEtvg3cJfQ8vPoKwe5
P/D4UlahHFSRzFb1bczSj5PlThqLZWd/MbMFqbaYn5QLxdq2qXG0864mb8Mvb7ciTw8F0QGok1Zx
cipPS1wsxMdxlit9Pmm/r9dhOsu1p3BWWV2saqZnJBCZAByu5/uxl1/pHSsQYk/+3QgTGPv2aMON
UvBRCNc6r9pSHq2JDcu2ZHmQNZOzqhFK6SmmKr8Ft61dBuxwKRZMEIr0lIhkP/i1SdNfNdcRVxt6
gKRnUaWdHEl8ZqUEreZrieI3yI8d1adJXTdoSnEm7nQHHbLf40M0FABtU1j1AeO+S+cCtUH5MHzb
yj64xtilnaxC7yK9CCpUW45zmDmbR6rdusgtYF4NUgh2zmxkYbu0X1GNS84sNi0/k8+aWNUVLshG
HJa26e6NQc3v1NFXxNhI24x0V86Pcz+UV6x+wxHyy7ni7nKvSNOh1KJz7FBVGEewyD50Uo3oEBEz
pav20VHGfECu4e0QzIxICmstFBZssMzLAGRDLmg6umInrbW8wdvHgV/jQspBC16KtR2TrswaqqbX
/mC7S/ZiULWSuF2lUHjJ8g5fkZ8UfQpTtSKS3ZxM3qxqJrYY2HkNB5xgUdaXA46T3ntUPcLIukvF
QZiXLS9lbeM0CsFea830bFxilkOyGRRL+8WUtk7LV8vlstX6iMlAWtXHoCtJ6HBqTJyFkeonFNT6
zVTfdUFYleS0e+qraNAeVFuAwqEc7L07DA+D3m0766JONnJ7gzhU7/hxVahaJqLxImFZ8IGebTlL
1i6YRgK852gq8/c+KLmn3c0PqR3UD1rekjekkUrLpllAUllvXSGyb+astNgSqbillKZ7K8WG4TN3
scFp5tLfeKVlslTjY0VOKI5rbhqc04mLWXydSyeZGWRXfpWL3VjJKADYCDUS1X3uX9JCiMUiZWFe
ERmwaw+oDCUeIQjAuzWYESi3NO3sOuaJm46xICHgt47EhLNoCEZvX1P9sdOb/CvajjUkeMc8lZoN
7dsZ567L3nQ+RIx2Um9owKy7NizTEaQ2aAW7YWp1H20bQ95Q1OzX5IjjIUnd6Z5Uo5xcE0e/MYqp
vvL1LE+A2qg9EVsTsP/Ba4YIKe2TxvE8FoRw3nWp24Tc+OJ+IScJUmcg66hlD/f9SsS5rWc7IQna
t6y0SbxuLp7R8JXHJtAIIMSiA3dmftHXKbvSSW1BEKFpSZF2xs4gyRazQK7iYZZjMovye2mn42vu
GO/q8p9yxpgbZyJGq0qx/+nSvXYy9Vq6ElAu90DXfLO+KFbrd059BjOEzxNr6V/tMn/tlKW9oh80
d9L2ZaKB+TyuJMWgsWqRMdTlCkNMfXjcprOKa3Sih9lu8PqR6xUVmIkjVfQiKvxViwSBI4lAZoEr
BgWuFPN6J2v9lVwffNh5Nr4Z1vZuE+9x7DEGAP5pyxrpmVdcLXVbEAI+j5Fy5zd4Kz6zrlhBplwj
6oKMfLIEEAe5deZA6rLRrua8tLHWd/4+mN1bla03RCwcJt1ORvu/STuv3ciRbIt+EQEGGXSvmUwv
l5JKUtULIVNF7z2//i72vbgtpQQlunueBpgpMUkGw5yz99oPlf9k+84qFDYaeCbKRY/w4lqO9Cu9
tvijpNPvSlHIKUUFsVDJ1gKmghOTXUa+xigA3Ks1Mf6jHHNr1FxzYx5hp1l1S+k05cpAGHVJWD0D
fyyzLXvg+DJn5rlS+ZIoB3LYlUairquSOGGYSi2WdlVlF2Ww5rU0lgFp4cgg99jHYeeN6xaN/w5p
N2X9WP2ViTjZjlEbUwczyz1MlnZDWoeDkQOB0ih8nppmaws9HO017ehpI1HWLYYkoBuZmK96hOVM
B2HI+sdEmnu9sRFGGfyAeQZ8RmevHjdxu8MdWeOposptTo5zESjWFfa2aZlnk/LgJ7i4W0x6D6FI
IHNltuXA55J9Oqttgz3GSZ0N4Wjy04aB3EhB8Hkp7dvRxtOn6cpwmSTYv3LZvCJH8S7gOsjLMJHP
pmCnFaYC7kg6sR8IKz9HOoRqil1R7k6FpMnakjgzZK2xHdHl3TNI4otBs8uLYCx6GD6FuK0k+1eR
twaLbLCLhvzIgJOuWqMdjuwuvgEsBXSNIPMhqBg1NVHLfaRUu6zSHwu7katGG8RKTbI/I/uilemg
RQgc5h+b02a1qOqgRWYmx+ukNInuhVOKhjMkhLr3Rsr6Q1AvMeRrD3C6xrWT62A6nJAhXCu5dwi0
OBj4zBCBxHoHkKmrvBuykftL2Aj+JfPcuO3KRNl6RGqvJRZqWvRJjigybBm+CVVxDB3NZU1I5KKI
cjZaI1KehVDnED/ZOOVtXevGa5rFEUhaxHxxVrT36ajKaz8vu01qzfh6xsrKFh0LkjRw82ZUBHZ5
jUhR4XS0b8jp2NQ1X2EpZLOnf/eWwSFZlVlqLHMEtJu6nOUNHfYStgjUsAdDWXiS1GfMis6cS8bO
AgnLlBf6ygBlehmFTYXSfyQ9tSzD9VCOL/E4wUwixmjr5/5vI7WnSwczyq7JA2cXhAYyb3w9C84k
kDwqtoq67JR1kCIzGGLNX2pFreFOs4kM8SJtuhvCsLz2vE6g9B4dbDKtVLdt6fiv+jQ0ayjmxaac
ggy5jhdtE0SWL2FGvoAJmnil0VOe66Ljja0H40OEYXBfTh3gfwUwieOP5aXiKZyKR1keCsIUn2C5
Rz8UZZZqEm/Wu0DV4k1o+uoqnreloaPfGsGIu2wwhx5ClBHf6gK5BzvwIhYL+jMq+Co137BXC/YG
7ryHSC3ZxtWZ99RZ0l8zZWYbQ697N6s9falnIZiqXhnnbjq18WD01gV4Ok5bJs6BES06TYJw6bGn
244g8pZTKPrnrMZO3ep+fT3Bu19EZoQLAjAKLLu4WhoGgG3knzlq2tjcJnpkXKJKjtD0FXJneiU9
9pr1ip1odCWRp16Vk4FGVx9+phrMq8IJg3XQgkBxkNispomzficCTHi9zS4wbmkSGYm5p+dVIz5h
G6qOln5ZNeIPXJV01/Pdbkxlmv16szOUORJtvTyGwu93AXJTMo376gDkJ17jsMhdJjPtwooAJXHK
Da7yzKyOmZboexBoxoocoWyp5aZwEchl22rmb5XRbGAO8BCjFEMDP1HeigHHOD+LIPyt5GpNJYjN
a6rYHnIi51eTkneeCPlojkqyLUe6Ymrs1AdNDwMOls4DRymkXh07p64JnJVWY99Dpi1ctKDkxHvA
qLSJbbkpO2MXaQqWBA2nxkyehyXEcwHfLOjKSm1h+7N7MzBfqWbcK6HGPsxgXfBxtl1GTgcIqjac
fUf8xw8Z9t3G8HVjEzqTtpRl3m/BZhTLKK6dzeBgSMDizQmgVYwfQ5NqbhbS6el78eYpOk4EPD8X
GLdfRs+odl08dkt98obrpvSHjRr3v1urda7GQindiJgeJsV82PlppsM2YXYPlChDOGY521SDEERg
arCsUZgQOBZxYAqwwHetJZ/6UbfcIdSMn5rT2rsx9tJbHhy0xGmIX8tBmYdF+otWD+a7Qr/iIzEv
8kSL1yrt05XWGPSidL1YtLmpw1/m7Bmgr1u2mZa6bV43oDA4qZVF4nHmDFFQNpjX/a5FQNsG6LV6
DsgoupVZpl8TQ99ilO+a315eUQIqWtOtVcbDlLGtDWIO8l7f+lsH0Zvb+uZfCMp4jcvBlSVa71zU
O7XMtC0fxjLs5U62sXEN4yi9V2xIA0VTPMQONB2ZFQjE0QwvnCCMsIqi+G9FguXUyLF8K7XcFZF4
kjPntU+9flXOTm+k390a7gHmqFjtLwt8VCxN2lNcEVqpghBd2zAuqG0Jba2pPT0UK9eGDWhUB0Nl
FvBQOQ7viL1pluNMgNMF9r628bRVpzHViWTemQYSakjSp66F7GYhetW4ovPHjJ1jJJ468FCG5is7
K2//6LWBD7NqYxcmUb2qxaSimUxNN+5kfIsIEKhMWWeboB/LndKP9abO+2w750JszbKz1510KkyV
XYMHllpTOciEKMleXAze0DxHkfgJYKQhRbmJVoYEj+GD+1hHsmWbEFhyE5WYlyLPH7dUqDieh0EE
GM1PL5w6KO6hccNyEOJPLjgsiRKestkFyaLpq4j47Sjb8jsdjNpYV1DK8RTAzV5pBdV4w3LqGwJI
40Mv2xeL/zC9UR1JtDC+5twyoo61/atwnGJ2QMood2WMTThTemcbF3V+8EmaB6PbhIvA43EnBIft
LS21nhxf1Z6bSZ95kfjMphraZl3i4i4iPswoKHB5NCghLzwf5kExGIhCmJUXsuh+2AJ5AZ6wzq2r
BvdNPaY7vPDiWu3nnqwdVRs1KsWxwDq91qZaZUPp0Y43o3ylYCRc+17rrIkUgG5q6dxNKYtNhJ5g
S8xKty5D+2cptWaTUfO6IYpgWDlhqa8HjbE7NG1wHRnk1ufksW185CuLibPc2gorscoVKAWTgTuW
fc5TB3F4q5HHvkg5qyzhmgRHX4p8pyu2eZnBhyEnpC9306BhJAqRQ9vN4G+0AIWxV4TxziN0agm8
NXbbUZOuDwVr68sRbVfaFivGJLNik4p1MVJkyOyieuu9MrhTrCpzgfBpC3xurKLhXCDmeNgvlUpf
TwEFjX4TKIXrlw5ppTXLR5vqi75u5RYcmXYRowtcZhb6BlLGsIThKcwOKeH2a78VT0g5KCZE2JOp
0rTYcibstrHiLYKgpT6twWs01Sq70FRt2FuBnpKsiEQB8X5xodlNvXASmW3yGicDGbz55QQ3yW3Q
dS4Bs4ibwLfzLbiwAO9Z9nvy43THRNuu84xiHLk74z5CV8nI8thE+E2y4UV6286fz4ZG7cA4M5Qn
vNSQNC20FIFuDvu+r/N9WCvaPVJWnT8MAFXagboGBvRCYRwyc4KIwbd6zgRpgcSYHAhjbVP8WraQ
QjeEhEbLojNAoGUURMqwemCzG7kj56fVCD4YGYu0dj6Crtse8kgtJA17BdomXJNgIWQxLlMbzCrH
xob6Hcf1hFPwYzppwwUcuHvTovRXz9mjiCzmQMoWhLBqpRCNaspQU/lKqh28K6W2UNCjDMigwd5o
TGpLp7ZZphHH/+7rTv+ldVp7NziYrZHM+Ns4bRO3lKXy6HFCuNAqyo5hDByK7TQCkEGV64pa3G0U
36gZnlGpvNjpAJ4QrepKM2tz2wsvvKFGiYJL8G6lDqg5EHG8hnYabWqntXZDarX3JBDozD1qexhC
VW5q3W/W3pB1y7gqK248mfsKEHR0O4QYomvlsqstBofZhoc+txS3S3UCG6RZPYUxCviKquZdW2Z2
yvkX91uRxO1lbmgKginQmgiFtAc6LB3uWTaBeLRKn84BMdH098OVl4IKRjgUN0lyMyj1Y9XNBf5+
wnkQ5B0vuK8uLIc6SWb31VtcON21J6LyWss5vVqp1iOVDh+iyWsOnRdUMFwys2Aaw20OXAWXmYWa
cpWhFF/gFsp/SKgmf6Sn2g0CccfHqqq0tBYsFOFGrl5lg/OMqtrclFEvqEMl7ArVqnaNYbQPYjZu
acx3m0iLunXPOX5JWRUHjTLGa92GTDRE2mtgJjr0ckMfF8SgpN0qnGb/g+n4xG62mf+zjXPlqjXY
ZDXDBAjGA27Ld4PklyMi5IlUuzM80c5cA8pj1Ax84I4dVhk5GIcmNLEMmVhf4eFPjzUjl3S2Akm3
Aub9Qu+LxxLuiWuLqriXFUUi0b4imzZpRbDWENeSPNuRqqEvC/prk/0Wxri424I7UYimCcUv8k7V
PxwLf+I1wRUCr+yXAzD5ITLzVmHF6py96dshNFQruC0pvW2UXr2XAg5UqYcWU4i9BqGuXzHwHvQ6
t3tX9G16r7YF5uSgSDZ1O00Ig4sp3SSlZRpuVFkVUlpMfr97qkkrcgqqew2Q66WTmbE7CKfZaAXL
hmdN6aH2IFwsy7FJewpFOflhaTWF+EMpn5HtAzcB88A159E3ZtL22tNDfJBDc0tjMdgmLCHUgNlv
dBrCHyKJgMXq5FxDbzXdYKJUhPK9YaKW0bEF9qf2YXLgDAojs/S660qFvi5K6E9BTanRg0uDVaJ/
wdligphJg02ri66AMyqUi5FmhGs3xeDWDK8bTGVEvSG74ewzb1J8hZ1UKnLKV8r4IubOOuI0Daqr
+WqZnkpHIu2GaySPyqrQAw0bk0UlJEEMmWIlWtUUUCvsJ6wXYnTUP1MKETlwtORWi5PorsLce42A
gE+BnUjnitppfja2vtKscJX8wjo+MSMbysGxU2Tv/QCDEDRfwIoWti+NSOSOOnR/k6g2Y9nudWfP
LIaI3qqCRwfF/x55X3PoWVOXZTTluAJs5TIf2xsiF8GmmVPo2vS/VpzeKgpYCuczsCSgKApNPxRd
UW8KvMNo0NSEM0NsbdKsipatr43DzGzB9kNwrEYjjSJuZeGhcjQY343diA0JBTaiIL1xp7yyfytj
16yBHs3rOuc0uBs0ZsNc2Thhzv3q9NGKuPjl6Y3YElD0NujxtKdj+DQ404Md5W+RzlJkqd0DWC3Y
ii0MIZAf5Ux+opaS/7Bb5y6H9t9sGOjJRlFUaJmE9A5wnFT5UCpCvkWlBnil8TX7wosDnb0H1S78
Hyk7hhhLaJLrxzGZUhpfpbW3sfL27WVoa8VGLSblkh+HjRq+XLLRUni9ikU4qh7nYltPs3uA8xKQ
uSjycYxP8TDigPOCjYn06WcQ6dHFWGKagmycQFUkcSpMTQR8c94VNREYUhgzYIPatCfd2MlTmnmO
8lgTWbgKQflsNR98bkhbed3Bel8FgYrhymuCla0EwYH6cranrJPt8HcW3UbGWbtrW7vkPGTFy7wX
yoLCDOOS3smxjLsBrC42iVSm8S3HOZ95WHbrwTGxmAj24BK7C2BAaa1ThHprwFczn58ppJ0hXKgf
6dqN+bRNybBx7V7jzODj3+h8chKhC2HLjj3T7QhYW9NP+RVGHQSD3E5WrQwo0yFc5KDuVH+g6k3F
IvIRiC4iTaWTP+/09AwyLq/iWZaV+kY5XG34W2N111WZvWqJc1nGOY5rECv4xhrco4MaVJcoE+lN
jb3mKmj911ZtGQdrwEEszYYsO9Y2uuDhG6d0ze2nKF7F8/YON0nl4r7mCNNaxVIt6E6pzfhsi4AD
ejoNZFiwOKBrjPUqWzbt+NILrV5UlQr7rvPvWDJhdo6on6nUxo88cfHqlHANQNqhY4j1kBJHBARO
UqtiVXhNTCu+0WlKrTBLmJhgRXILv9h4ipt0eFBqoymhA+POc3DzunVXo9IsunpRNhSbrdh8Mupc
h1nAudsx/cAt2a0cpkwBrxgq1Llsiz4lR6mO+hAmcWDHobpUaf08K2NeBmsYW2QrNJB33CEefvUe
n/liinLCCWuzS9nkxsTVs3+5Gn0hFoUmKDQKs1rPuP+t4k1gYLO226Z+7++lI+TSzCztaUyEoS6i
QLLHcaz+ui0Lw9XNMTiYvq7+UhLJPssATLE2yBFfMtZ0FwtIu8NqptxbHLqWgZ/ah7E10CDg03t0
MOFTEhhHF8dts6xAc7ocPWq+/z7ap2qh0Y/Ekjphukf+rlvrBm3OSunzZsOvGTajgovXVD31scpg
mAFWk/tolMUdREp576fQFbyIPEbTp3UJpQLkXA1i0MzSZVyo0OactjsE0KoAWTRpRIEtPlq+bXUM
VvZaFr1sjIZtZTSuVYzJvTIm0RtNRPuFICn4HN7Q/SkwI645/vebdBDxXTR6zlaQKf4yxDG1/opT
EDU6fGXAdVYTCcz3eKH6W6bWBtqFUuJ2dvKZuRp36jXE5XSB+RNniz6F45EfRAdXrVttJvSj86am
wKCseGuQ+NlcjoANjKJcO62ursiRitqVUPTxQDUR0FhA7GHYynFt6Ak0w6y7HoAqLoGivKWgCNhg
Zt5Vr2fNQZ/SaDdRAKZZlc9yHMV4VduUimhhqVQSjZcxVtSVheUZ332q/g44LSz6UfGXupZbaytF
e41jKoAH2IUGzNVUCzjjDpTyGoWSESjK6C5g4NzGSR+9Uc9r2zV8xxCqhQojkE9lgzgNU7jt+G7C
8A6WGD8QwOPvukpo/VGtn9RdklBNBwzgbHna9RHQLDRBG9tOqOq0MQt44OyWjgbHPXS5Q9JtvJbP
lLTLbN47qytN1ctdHifVSlRADIyDjwcfyc7IRxKkBfF1OvF9U9Kk1FMtUVI3tcUE4ZYGEia/FKe5
l79Ji2r7MCr6wcw182fQDVjM/aRm4zFv+timAKPj31YWdVtBXN++EVCY2tF+lroxsBNrR+TfFVNJ
4WCpjXzgTS0wDZ/PPOL/gK8c5OUi5bRmuNXEpr8eqLvQD0FSgMYdZq1p9+NDUTT1lnwqahWmGnqb
NNAp7VdCuYrDFm2WFVQrpalJIDDr8j7PDR6GByBzY1RN8qcT0nvyam06An81H5zYo9g159HEkC9W
ZmLdgupEZMOW9Zzb4kTSxl7BwNrBLhVpqInU+sThYcyrNdbx4IelHB618eJ7wdwsVXsnZfv010+8
HF1J0g04kuAHHdXbcaCwUANSCdRV7hxHJXa/v9rpvehCt5HlIW2dUyCxQnwUzim93kAaJs8kVXcK
wvvtP/3zpqaqaG1R7Zi6PCUkGcYglZBOyG3Xg10/IhU5I/3+/PstjcBwQjBmkTWZgB9/f5gS9oDh
wbhFHrPoRtiMwRnx5In8E93khyucalntus3HRuEKzEgBC3Xv/TSZ5L5/Tp8uQtbe7EJxcKEYpJ6c
qCQDNnu6NTTVEbo75TtI7OoSkNT3Fzlxu3DmZtAKweumdWIb5sm7HsqU+FqtL46q0UOmhpKjokR4
SOnHf3+hTy+FAM1ZzoyYlcREeWqBilqVbjI9htsxdaGGVv4Zwee5v3/6ibRwWPSAv19OEDz2MZ3R
72/g05PScb8JiTmPoQt67ORJkV7QFIFdRne9Oj5XdCtj8ZoKaxsa9plb+fjikWDTISWy05I8LLTf
1olwVSV1yIYt7FyVGUQVWqzrJv5Hr32+BANLg3RiEfGL4fBE/EssmyegQzlXk7MY3iqgrfWqPafB
/fjEPl9kfmXvnFQz6lZ6OheRIwVXoECujsXknBT73FXmp/nuKhwHoNunvQPrG9/wlactNdQw7Zko
04/Di3shhFvjceER4HFp6sn8jlphGmUXhHd5CBPZx8F4hZ3kXFbr6b04ttAkLkFpqszApMp/vJca
Jk6hqjAJ6Dj4bjuN8QYyEAwuemVETMEv+H5Mz2P273XFJttPU2eFucnHh0fGPHl2IR5OHxCduEkd
DEhrDML+la0W2WWh2f6P1jKzly7u7wXUh3M6/RN/zv9e24K7J2dtO0L3k3v1chRq0tTFTWZtoRPg
gOEs2T97yU0CVCyo2eP/6FFXzTS4IqZQww6skvdRHJ75Fj6acuYfQtnCwhVqmrrB0zhZLkQPioMK
YHrMg0eh76b+yak5UN9oQGLCDAFUcOapi4/S+09XPF0+6KSD3iUq4eholQcmJLqo4KeUY/AW94Bv
yHLhUO6neyWvD2nRHr9/6WIeqx/f+nzD6OKxa+rEe5+89VEPG3qDfnqMymrvDeVTOyF4oQTdhWHo
dp2HSb1DxDkW5h7Dxr3C6enMT/jqmbO3YJ5jG+BgdPg40MO40kXDSe1IXe5qUJrLLiGEmXbLH2x3
T5DT5/Dt52GoLvPBcMFfRQtTsagUR8+RYpJMMvdvxXJI7aXQqgO98n8xKBxiZlkf+egx+3z8gW3n
I5dGVXNMUv2IAZFyJNm+jaTZkKHnMwEyVmbzinTpzETz5eDgFCpY+zVsa/bJ26mLWpBimaTHGCVj
DZypypij8Wakxo/CgNDwy64vlOFM4ruY18fTQfH+svPU9G4aHTnABBXZzEfYScAJt2X3MvS/Rv9o
BI4bDk+gWBdJfU0VG/n1uf2U83kioiP+7qZPHreahzlqzzTFQU6xgDi6GwMq7TJIERWa6UtnolVv
ZnJQH6AjogT3SvXid9KZd0ZiLVns1uVkXRToGY3C2ElCThaDKNAOla99AJy8DdQbQxnRSLfkd/Rc
o5rSG3YMKYdQjmpOsGQLZq/Hrv2Tp2gGjYy4FbpkzHyAXlDJKeYqyjBe0Ne6CgYJzm96QgB2sGPK
8XZfoGcmHj4P1mOTAWRjwPhEt/TasG09oulQXv5IPP/ezNQbLy7YwPPP0OBR2h9dUWR7uxSrzCwf
BYxuB8j+YsjsiVIrpLWiQ3yCX2ItUc8vAc8JVGyRW+bapjK1310pn5E9IvueOdipvqzG/BDSsqW2
ix7B9+/LsG6XUa09ihqWqP07poqVSOfBlOSEirbbFBOfe09Pcun3gl5ER/CUvB+U/oIcohWZz3LZ
4c4vav/2zETwecXjxTvMvMJkp8Pm8OOwYx6YqLmbyRH8wA11kjl8YSio8Sv7wdc2wYhcMEXrZ04b
PZoOYvB+BCF8fuputac9Zy35TUl4bob8/DHQBdYEzlHWRqqWJ9OTnlN1CWVeHOPyzWAl4D1JqrOK
+FFGa2K+XGV8brp7vYXMVm3OPJLP3wLVffxYBnsNc/5vHx+JSqepM8eYLXmnZIeJRgnINa1ahY0E
RKcM6p8KxMfL5DSIoqyquG6S6YXqYbDHyq2ulEQ3923vNNdVCYaUfJtmLwNbrtU+bt++/63zXPRx
0jAE9FKH/+g64WEnu6LR6lsBmbmmt8EHVNSkC2WrVDuzWnx+ICB7hTHvwVT8YvLkKoGDKqoJhvpY
GCBj0/bZQh+NYf2og/2PmvqCjvz6+xs73e6xH+GS5MlhHGMQnEaNk69mJQP0x2M89RoZqkI5qKXS
P35/Ff3zRoBXjRdYmlQOJI22j6/aRulF79fIj5WzC7u3MH+EowqoJaImeQNuy43aS1/9RVcc7vkV
x5KXKjIWxgQIaLj2ehR9Xufq9nMW0zzM/gxUYhIQq4PAgZHg5sOQ5usXA87uQY1vnOiMa/Tz65fM
2lAf5k+Fk8TJUhVGfoEpayyOk2wO3hjfwNAkDYiiz5nz9heLInZtuM3snbAscrr/+KD6MBeVRjsS
pA7yD7z6wRtV/WTbKNbbkA3pdejI4RLL33hA7IKAKYSN/P3L+jwK+QnYevkgLYcz08lPMK0w7b22
Lo5h+TD2xm2WwkKhNYKAxSFxQE3OjPrPWySux/aDU4DBmdM+mYMU1c9VAzDT0c8c8xX2QkJNHrKW
bzXB1sgH7UcaEw+jDwDynYby57+4XYJXTMdShQYP+eMTV9SW3mKZFXxkKp6QjsXIz7PbsEmp847q
Dlar2zrmmcnv83fHTf9l15y/CM4FH69aq4GHcmR+yAFJk3XiKtbwzzdYH67x10f5bqcTWuTyTl1T
HMnGcCi3EiCzLIwHFBJocwHPg/cS4Q5k65kB9MXXwpFb51wndczWp9vuQhf4NzybJyqc+84WdKI6
2L/JmUf4xcHK4PRI3RUfOA7l00NkGSLc0DKrOtbCuK697IcC2WPAxEDexR0KQle1nPtm5lHLap0T
hQ0HGroVWn8nLW6hkZ4ZSfN6dbJIfPg984f17nkTQ5KOdMIrNrTXBnVLIGwuSg7AO9W6j++/H7af
9xPzzVsW36nN2UKeDNuBKu0Uwss9ZmG4U3OUM22zm2wyNTD0/uNLsfgxa89vk+rrSQ0lJOYHRns3
L37RnWlQio1F4az9SPvje6N15il+/jJYkRypcWgC6fTp0KY7A1G/IVfTi+yYdfJO14MzM84XB0OD
+oOmo1TXqWGfHskRXEgUklN9tEnn0whz914d7c9gcwIsMBYMrsyOhOTgAw7+xd29v/LJGCGfrPRt
e17i62JbClLS7Q5d3fcv7PMHiB7X0Zi9Ma5q6ukikhUoDNFwGDdW15XYjnXzEuNGepjCZDqzMn4e
hmzcVLBcFtsW89PbIigcNRYRscfWsCb2KIgXAh2v8NgTV1uU8XTmoz/5xujywDC3dXbSYHA+D/uY
ZEbRgp0/dsLOlkqWkhjaqho5jWOxclS/xWFR6/+oK0HpiM45NUTH0LHLzLSCjx+2l2gJasDWOtpe
3a49ARK3J3jp0Bm9tR54vvu4J9Xu+5coTtbF+aqUambOFIZYVT+dRvWSykkyqMpRQ8iwUysRr5sG
U1SbC1wetS+uFSvsHzlP4hZmp7yHzBPD+uri+GmyAFpKjQDCpdP2yTEssIylSa3dTH7ISjvkwT63
xZmXczIY+MWC0eawz6PYyn7yZOdQqIAh/SZX+Hae49FtseZUN/F4Zl07d5X5TPNumpWlMcXOkCnH
3rHv1IKkP5NkEkDugXKhqrm+/v49nMxH1A25HaT3rDGgTqQ8mf1iVdFngVZ5bAnImyNVz3ys5/7+
/L+/u52yTrBEqU55LH81GAOC//jzT9aJYphyK1X4+ZAgrQR1zZkJTcz3/27V+/R85tf17veDLrdU
xP/l0Zlu7AdHHDlU0yJKKRboyw4Bd45xfiEfJ+X2v72Yeap4d+EG80letLI8YsMRg0u+9X/7+ydT
dVGkPb1IgxfDxIai8Fx19NyLP5lVAC9NYJR5M9l0JeWt6v+3gWWctNUsp22sHN3lkW0SKt2rQjnz
uZ8sM//35kHPciLShX16dqz9ZsA+oZRH274r880gN6J+/f4dfJru//r4/v8Sfx2X3r1jNe66xMr9
6ogvcxXNcooWbr/9qIBIy/JzrbszN/TXtuHd1WycTc048SlSJnYQatc7jPff39C5S5xMXkjQibmc
v3Yc95lcauKinc5c4utx9fczO5mwRFT5sCi4BE5zxMCO8q/G1d9/f77+u6fkCd/ICB0sj328rdJV
e/ffntDJhCUUvFDxxCvnHBi2LtmOffMf7+BkyurjNDHDxC6P1b02MDudeQHzP/80I9oSA8mMMkXn
//EBFRw2QWzU1XFI6w2eF6LSll0O/nM8fv+ovnzT7y50MgPapEQ2mllVR4jkipnRSjmzB/lytMKf
oCZF6cb5a+5/96oRG40R3OTqqKYkcpAyZ5bXqXX5/V2cu8jJeEL8NJjgP6qjGZI8Nhl3cWdhmM7O
FP6/nEocaYOIpdhgGiebE0RRnRwRER3tDdT53lze6CP5JTff38yX734GtHC2QP1xWtM0OnCCmcnQ
kmIfeQf9z9S45tP31/jqtSNmYPfrgGcDhvtxfKVa2UAl6KqjYl3isMI78C++j/cXOFn5EHY38Ni4
AJEibfkrLKszF/jqKVFEJT6M4jO3cHoHRuXzBKfimD7X/SofNpi8i/zMrv2rcSUFrT8NdQ9lpZOL
eET5YDqm/GG2F0ryNFRXjTizFZ0fxOmXLjUAbBIlET2sk7nKdhLb71Iq2Bie7zWnvFBU+8owZrSU
v09CslLkXFL/56///UVPppegaAnFUKjZG9brQnNevv/rX76ad7d08tRGPyWsDbbScYRc6e/ADyBk
a9rrf3EVybYBbDMqgFMmW+bbETtTvzyOqyC8toNXyZlFO7OSfPWd0FinzGaDpeck9fE74SzZYJ4Q
DIB4X6x188zL/3J8vfvz2sc/P9lwBLCo8vL9FuHpkcWqVdffP6cvB5iJuItRzEn+9OQ5pXT6NOC0
R9+GHztVG1t4C7g9JJpstHhr6P/qkf3/9U73jHVRkfoUcz3Cwdx0uoPku/z+jk4r3H/tGjnDWzoH
6XmOPPlmLHivgDo8WgHWFgc+3n50RTV4B3yqOEVfRON+f8Uv39O7C558L2GQI/KquGCjEVN3DYsk
zbffX+LLjwYoORk5rC8wJj8OBcOoaMxnXELBbTdoOCTfSsNaWLvvL/PlaHh3mZMRx2dvTFbKZbwZ
rF9v/GpD5u2oRy68FwJMtDMzzfytn05vM3EdwCTvCRHDx9sqUzM3siQojnV2E3tvKSE61gVQleSc
TOKrL/XdhU4r1ZZJxIZP2PbR/gOhS5dnilRfjQCD1EtqKWhW1b+a8u+2MaqRptiDmTFtfW2bmJMX
vn5mBHx9B39f4uRRAVh2Kt9I+VABi5nBpjs3mX01xP6+B/qbH9+FhEhgdyZtCh+nnpbGCxnio5IV
VqhzROEvH5egBzQjMy3KTx8vRZU86OjS58ccPHP0ytk3BcT2/VD+8nb+vsapSpIQaBhNmAmOWPmk
fATIUsqVh0PlzGXsv6bIT4P47yudtpcsdTBHj/jboyrSHCuFY18lZJG4Q4kqt8ZquOuptF3FoDIO
UYemHLAdri9roP9YVpFbQNlDj8O/AJhp7yoQKID56lnxnyhJuJVzyKksJAFAcCUgdvkZo1hk5jbv
rZ9AYBAEFtPvWFGsY2T4phuNZWm4LZkub3WoGw3QIc3ZZmnS3vSVT+I6lkRglwDKKJ/OhhsYyWIQ
1sI3OAlVuEYxIv+ABb4cAXm6+PCLDUaEV7upAtzkRBT5Zfgrx6/V4xlaRUPZAG2rId/VWP3CqTd/
OxaBLzn5ozDMJQayGJQl5GwNflcUEMo47rMp5fzbqEsbZomCtQicSO731rL2fQnPpgcJlAAhN7cg
SkLYdZVEtT7CgLdCSU61BhVIi01n4Ygycy0DUgvFagcqFLCqWBu8rWlExY2WJ6966ssV/h7rp4VP
faNDmttkZdBe+4qK1F+zyiUJaVho1aYnN5mcQxMA0z6tim4ZhGa0UszGuK31rj6oBb7urKVTDjCL
hNgMS6EWlnIrhJf/tBqflLu+LVeWxqHPyfHF2IFu7TNso+6UJMqqwp/uohS3XK/qftXSN5ekkYo/
Buj5ZdBSzh7VXsJ1NAnaM8ah/R+Ozms5WmQJg09EBA2NuwWGcRp5f0PI/XjXeJ5+c/ZyT+yekDRD
01X1VSYovUQPVqmYG+BLRr+MvvEAGrXYZdOYhRhOsInJFSXeqC1sW3VAzjyvHl6awZZhUdVxSyAl
W27KOTVujASpl6AVRFrEPU7j1PjsVNiR2nLwqTWcC1bTDF+tHAJz5i6f2eSBEQOSsAN9D0a7zsxD
K1kUZr1EXbLCdU/VrIaD5a1seaSoRt3UFpDzum++HU5UGquJbN1m082AdjaNiXPsdNY5k2Etd7la
f435PMeA7+v1uUM4E6qU1FCbptNtHLfx3srjPHC9zTos4/rLoojGdr3Lh+LWXWjDcCnDtASx2Bpj
vXeEwBcMJf7Y20O7m9v4TmQ3U3HKOl+bWtbERmjzbMobe3YlkkPdz/JAgBK2H7Qb9mhKkz3LWRaB
WYz/FH75brUY2ion3seOMm57WRF7wkXM8bg674ClVtunwwozILvavha17ftSOb5u9oKd+gRkS5Zq
9/XcuGejbYZosPLFrw22lMYxW84ztKvIboFjDmmXXHpH/mmezlILSPxAYPHAB8aGrSycz0XkhPQI
hgQUgHNUarHux4PASZFVCwMDM7uoIp2OfSzixzjZsmPfNq3fAEW981bW7L0NKi47zYBY6yr70gzQ
G1KCYypYZt5VJVz5njrkNhvS1s/Ym6OQtX5siLms4bLhV3TuN8xUO+pYEQxcvAFhX8VMCJtWnUFR
0PbXk8sM/uaIv4fAGWvihBjSe1efljBt3Po1qWysm/xjZMrRCheIldGUbw4LosiQ2kljJzePWZPU
ZjRzzRXf1NZt2I1Y0jMPXENmXHeZFxYAAXcCsaxI5hRixcTLP8J7wJ5riKHZpZtqfxKNNX0ggGBV
JZ6+gzd2a4Bq4C+lIeAn/dDv2c5Od0BlcTANbu0PebGw5GPjBnDdhO9M0oQpEiq264YrkKfiHmlt
Uzgn3fiUkBCKhuta/thuDcok7s9TDRIGsRMWqm4j2lh0sc+/gcF9A+ulp+1HPmZmgFgCuEyfSZQI
V1+0CVgPjs0AUBKFMjJClvm9ON6ppvN2cL3McIM2GFUaequrWOO7ihc96NiQDLLO+VRsiONVLH7n
uv9rWeEjXJn/Tpb2ZrYj3NXF/KnjKo56hz+A7Fq2nN3ux7JIXThG3AZiHEE1mzl61pHkKrr39Im5
MK4nB9xUPWjPqlj4MTvk7DnOs7Cr9M3Hdi14jvmbtJViVdutMThCmPHnjvvDJGVC6BQAWj2tADtB
nPQv/Is8iWUGyFJmqgHBgpU3c3o2BK2ufJ367kdbN4hB8RdxyfppHLXqPBd6d8KdmZwTpkPIZQW8
uTHjyXeuLBaWT7UfmbheWNWsLLNaPIPHS8zT7GksLzK4DwE226c6cf6kS0R/Y9X/pnc8aIRzr/mM
A3XCgP0Ch4JcVKImM8jsNt8bs5S41ugQ6jwvETQV+zEfxbyn4uwvABEHrHUyP6mKM/g62rthZliE
xZKyLdNY/ziM2nCyE4djT0Mpaw8djio3j9rJwwynwZxO6Y3xFZ/xnSXshLIiyvq2NK+rNvl2MqZx
Dre+N56yQhOfthknKmDpMd9nGjuhs+7lrzLuecUbXKR/tBbukQ/7D+21VPxN9Tl5yDHvBoMxsZbr
Efb1GvfLy+vB71oBJsjb5C3rswXYs9KxfYONacjAsrhhXvXu9NaHNY6vK8sovjLL7BG+bQHzihuh
NXF/sJF6+GC41LlE4XpvZWBJPFb5g6E3ibEtyJbVHC+lT/etYu8wE9I8oKfjM1gTS50QZ5FBdS1Q
AziX7ww+NDKXXho5Rb0w20usaCjZM6yvgK+65Axg4Bz7JenawHFGIElpXWJ5qLcTLrslMpSZH3uW
cG+nQhK5TiRA6lj+VR2p357t45M+DMNuRh77HkOjA7lJqVZekWROBaXGBcoSQvA33nv4imz4sWHA
ft1mPW+rCxthlDm7comYHqsFskYy6PVFSOBqs1b+a+GkYiNjNNXrtgK3rGV3WwOap7Km4kBCdLtr
m5GHpcfbciPtGZBWY2vn9Zp/gk+XhLz44qd+KHE7Wr3cD6iwdyUQC1YPx/a1Rtl6GKvODfhRRaSx
/rDHsgsepNEGBZt98u7gVfA1Xjvvx1VO47sImkLYjd49GG13J3V0UZydPLQlFymY7Vc7Zvtq1Nrw
ZbNmzCJmsVZgWLeKboC+ceYbxQjlRM76g+i6+DkeE3BEY7fsMXTHYeLV685OCBd79cbhHLsexE6t
GvfbsCbPOqijR5nyJlwHLlOFu0xhm0wx1nu9fZbXNeyCZSq0j5xBYNsIRi9mHtn55O4zV8/DvJtY
6PfIqOWj+2TXyNaNmLtkOrtz4ztb92fC3t+vYAke+GbzXRD2ny5JAXfoBLErEnTWeQsnfjkVzTeQ
ZisizKv7rAbJKMu3KmzXTd3pw6RBkvD4Xf0U7dw5R7z93HnrF3KVnkvQ+AsbMLmsi6kukzLw0eri
d7GuH9pCRsZuDdZkZ9cNBgA44H7W9LAsdObI5CKi0dDuElEeblMyqb5Wc6a6Q7ZFrUJKNLMLH8lV
LE/xsraBlvIwAkF/mTtRhCTT/rlGziyH4PqJNbw7yBShwTpTFf20evrMbjMr9AtZBaxm637uejuY
Qdb4+oJuuky87LDka0Gi1RZRpxK0S+ZWntcsLneO5Htq9wnsKpf78Hm1BLVEXg6nDEfio9VV+YFt
rSrUzHrDndAPX/zh170xFaywzuvK3NL5PzXQ9fwJlvLcAYUDaVDEzwAltv3MWvK+pnkGXdWFUc1N
RDC1TRWsnFq8TBXIURZmitBra/eCHTFBK8QNymzt4R6WHoWB3s3JZ59ThOASXOeHFs4N0rR16j6c
Ut0si/XJ2l3Lbrqb1qt9Glqw7jeQC3XtYumq+WSh/vp1ZNDnV71pArOwpl1nDxMD1x5ncto1OL+x
lbn2XQ877cL+IXNlWzp+BcfjaA3siBtQjwJASFxCNhsKASrYnYdN6lBsme1bQvso+4H9W9U1R7cl
fF50goLGrVJyoyP8CreYG2gaKbfsuHQzhaHeLI6kJtbdVOXpvWinnJx8rJynNPOgeyv5NM0u1tiU
DCuHvXtvZ84VjH81vKkOtSPmAGf4EJZBboDUontC9pUdzUnLog78zDEv2T/QuFqHSNDHkNAxt/5F
t4I1RRnp9QVdCgmRmMRFBe+dy4+ORYeF9tY85q3z5tkOD4urEtCKinV6zrOrFvmjjIc6kIU0IEjj
cy/m60nI+rjf2nlK/UQjkQIvvXT9yv8x1L76uQJkl4ceSEqu967GjypKLjNgjTgwrXy9wImy4Lfk
1nZxRXtfdOUHFub4MNusXvujyVK1VnpqP5NXfXIWXWEsTaF4mRK7pw4Y8IrfZv2ZLyZb8+kr9wAy
NNCKf9GPLj+OHk+4X3Jrb4mmBqk1pLcQW9kGTTZLVDhlUWnqpWjeh4rFdKN2TaBoi3MwNhyiWgwS
kDvHdDSy0bkrYsWzXl8xrJONwcrgthOqHgdb68beHREeAItW/5E4zp9Wkr0yKEVOy1xrb57hanu1
as2Xt8ZQXQik8rmYbZAOoG60Kh3wh8QaCWaTPXHOhcDSENoCxyAGRG7X17FRhB23gBsbmXmgI1/z
XVqDmOInlvXyhssegFPkFPOMTMyG+3iv9wturs0ydiLu9ABTNsLQAiaq2zskfkxnC2jxGGGum39e
Am6obXAHiDqRfs0VLoQ9+bsswKbAwECZ9jYz1FcJt1Q3l6iiwIDIPeGL1i2+k3YbaqjKngaD9kaX
DdNBWYQigb4mN6q3gG1UFkZvVv/uisoa96zVjp9oE9yzveTaLWRJSM4zzu4K6cd7ynFzBklShPlS
gJHmu2Xcc9UFdtKkkDK9Znwy1Pw3zbhB0mHy+FnK7cZIn0Y86S7UGgoiPhejEB9caSfOGa5A27bB
bzTN8VYNrbNLWUYMjcSwfDG0FIJKsAeepWnBr+l677KxwVKodau/rS35WTNjfknw2h0HS0MNoldr
kx2JKpYtynjRgqdMB/tfWlgLVL/FDOMlL3elTnK8bWPWSASumF219s1tPxi/SmT6s6eo9bjlUZal
AOeKeOIA2FogOjhwP2vbGQ5miTF3c6Sgw6zgSjQmoeE6J28LkODV09c3J8M3P2G/5tHGB+9ppbZ3
RhkHRUXfdq65trKZBj+tQASsUJZENpNR31EIuyBoPdDQmM56wvJM7CbLHQzgHjYi3pCs0tNDJuPk
4Ha1ekwN13niVzExQPPNxDSrLf38CbpQCxcJmEHnFuWTaAMONEzjjmG4fBuzNtutQ2l+5mIcbswr
ZMrv8DAxvkSMOnCMnifJAlI59DDG9PjNAKfKCa3V8BJBVQ2QTcO6VMah965uckv/3lQx7WBkwW9w
Tc7OzZsj/LHxblbt9zIp9UKzCeZVsiYRcUWojpIPdl1X+Vg76cuWz0tIBwiYG8Y+OBSsU9OGxD9u
j3+z4ZRBK7Alp6PCS1jymelQZ49YyvtHa6q1M/gh5wxfPb11ZLlFVeEWuw0qOi3cll9DXKt/7QMc
c3NXOAtX1aFWtPkkLYwEPXNt/fBi+fMsDBUj8bCA2TEtM1BNh8Q24p193ZtKsgwfbnLVS9jueJfV
kAGdmnddDSqIn89OcegY3S7RvS9i4F2koeKmSLT6r3bunkmjp1y6+jkyZFPdci2c3pYawp6pEKVR
PMIe5CsVIW7B91LYVAVbaxcfG9iJqK4nLhqrVe0oZxCX6CsQi3Yo88PQNN4pcYx/XbuyathuCMM7
C+CldP+1rd7BYy+L06qt1oVFqjqUw8x2WJKY6rGrxoU6vhxArCoJDJud48idkhEpV3wVLvexb+bV
N5EgpOcwGdMFwhRQE2Ge7Jov/riJnyvIw2ebp4ncOLYLv8cB84fGtwma3hJ3FTP4HWh9OnNyMsNx
8J4KOJA3zgYtnO4BksBxmcH/uuO9UxZY3G1QNmTZJ9/UUu21xPfwMJkifVC9WV+8wnXeMR3QpXJI
7PPHbe8SMm8RdCjrIJ1+DcF0mzuA/+bONjSqLiMfQi0ZDQB6TV99DIMdn6GWqkOaiu4Qiz69B+ra
h7XY4OjysQRjPhtnc+KjSeyEc1zvrF0zQ+CrYpT0Te5hPwZ4Au9TtL5poobAK9vs//cJqaSPtnr7
0tLRoQXbLljrZ2J+LOISKuO+FokeJkuPHPNAJBkAn5vycZQzwYFM2sd5kQe3zZ47GzxL2vTjrpQD
FZme5kdC7t2thybhZNCsPW8AknmrKCH/EZtqP2x3eI/bMj0LsIH7ooeAtmT5b9IvDN1nWsBy68ya
JtVoRUvWx9Ci7CVkBYZ2VUdBIJ1Cv0NIwfNtwTdZE0/fVY05HHg4zQjhkdxptdGeNLXUT0acO+/L
5n479cL3Ree8AfQ5RI0D+m3Ravcora7hLOnqZ0ISfWjAvqdy94ZAFFr2MRnOcJPlfRlYmQY9HUFn
oOHmDPO29ID+a+3Llg24V+hOIJWwhzh+4sMQlH1l6wV1D4/FARm/UzZ7kKK3rQ+sktOJfM4I23Qx
rmlUfX7hBSevLV7jyHqGfpe2NCYMJ54O6+Rcca8F+KhKkP2W8J6qlgrAovv+y0566gFH7KqfNIG3
VI9l9Y/uK8txrpKev46LfTH7dorqSmZh05lNkEL8Jzoj4atKa3rMIRiF+hSjLPIKJ4J+APJF8hW/
A8ecnsggox1IBhW48brg7xkm6zLatOY2AwZq04v3HKH8UV+6P6Mr5gPSLwBLaGqto1HUFflOYCM7
fW7ryBRmejFUM4P3deCoe7gYVGfIN3uV72SKdS5t7adVpD1qso4OAOiq4Sg71l+1edkZcTz+mpUn
Elq7K6VIPrTDyfWg0tVXAuygD+rdIIgSTqqidrLKwKjfrwzQuX8yGgypxVBb/1xO/xunmj/YY21P
iL3wdNB4op/5kVVk7JYE1xcNhCFYFOGistOA2GqCg5g78EfugMkzKjh8BBnzp0k0iqEBmHsQsE4U
53V6mFthBA2hvSO2purU2+TOefaslJXQ0W6ALY7eufVE+2FtrYpRM/RGtMrsZfRSqhRz/kjbqydA
LroZ8CqQTy49A4jrY5mFGIs2+PhVJYHFVyZu3Dx+XCgrbi13A/FGc7rrXzL2y8coH9TwQhJhDPQ+
8wCp9ehRutTUT0CP3eMCO/otVnof8vwSzLb7+Jis3CoML32NGfwHtZtgRhKWu48NTTtQ5MRH2OUi
tPJkfnEbVGEb2epAS/pyn48z7Txvaq6cbCvs3Pa70uvvoqlEYLJRXe8WR2ndeaKeVLsyHu9LF3zt
6ELJR+qUUzmlxq6D9kavt/geBefj1FYlPQfJeEWbOvMbYnf1j3Nq3K7+m52Xf9JEa+Kbuh7htUO8
R2IspiHL9opk/O2m2St7TDLbsymXBS7ELb8uEKfqlcAPYmv271ZADa9h7pw02fzEZXJtUb6qtyo/
210knq6/AHvgIS8O2z5L2InIQcDryaU6bjq42ZxsWNdJfqB4LUNhdmJvC2DaA+MlyHMg/hNbcL9Y
aqiyRu7tHRb8t2TS/DUvXoRgOCeVElFeutYjDrvv1bhOQiCONZKNaDxFSJBo0JcIKBqvush5FYcN
tUzQ69kfZPc6qJyzM91XJK4siLh0PI3K5vpelfE78TLvghB6zAJn1dJ/rZzH59x2+08BiRLr/GAK
jLabuC1y5Zm7uBuaO25L441rZJ+u2b8mrY5JooQOPIiJXhju5HO6NIoPuM4CT7acNY3H9pYEVHk3
tvp8lg3IRvrEs99kGvxzje50ndGhGOsmoRU8qCi/VqhQ2JiZmMB/zQljRpIaM34t5GKloM1P16jc
W418pyxjdSDtgnjbuE5ktkaBC69Vn+HPyRnK7dQaEzqVMYvA9bHQ3VfInFbiCJVJLwdjEW89CTC3
X5i5dFnqnHHDfHDeG3uHsUhgIi65w+2QhzFbpwEqPbjDfUkQRGdX5VoASyBbJk+5pjBfA8EewV5X
U/9XOdRRZuE2u6bnLhcLG1/dnPwtzpLusPZt9Y5RyHvHsRQwhLH4KQ2wmK7OTQWufGRokmIxaxf9
V2C8PreDDhcSQ5dfVWzMXN86fG8z81fKzWXqoQvzEZx3zT15a7tgredPk6MqLNEUBKDRvlwNfYIy
7G7dybWkcZhscXVnJK64MMlpLhbnCXMi67uhNj7nib3Cp7YgzVse2+q9SJHlCCa2VVxQqpcfepJ0
B8hB3okm9PeQjjPdYNyebl53MZ8l+dGwHKbhqfN0OrfIiGEcAsHNSgAClpOk6LGS8a6u1BfuDGMn
O4+1wpwXN7e60i9gYU/Qvh21MpYZ32QFOWh2neqijapqMSUX1UVntuSwdD8swMGnHGMWH4eWb3jd
Er26NZfSuGvp6gc8ZNwc9XF4mUXPHT3Xll3mtVfZjPHK48Tc2pin3WhZ+WlzvOJk69fLt+IjYM5K
MW0kXdQlRRoqbxgiNTnqwAgHv15Xp4Q0lvKoNZ7B8VfrvkejPYxz613U5Stb0u7Jift0t2WxccD7
Zx28xeA2Fw+LGzG8XB8nk0XpwZnNo31FnM99X900i4Ia3LtbyILRCtwYkuMipbbb2MXd9f1kgzzw
3LOT8F+gK/1s+qsZoxBMBnQj2RHoRSKlOQz/Fbxok3bTQypUqkI9thXYYb1ILgoxA9Max/AZs0Py
7+N7ThSJNy8WJ1uUxWEaZHa4ksMpdTYG+7lHuYCvaFcscO/BBLTBvNLSkohieLESQABioJhIOtVh
stAnZTYIg4WmbjQktMinHLsEUBsqz6KtuEAPC7OOpAjQtvbnhRzWWbcy42uukCupKRb7WUE0hOXc
HFw5lQ+Cm9o+yceHAi3uPrc7BDmyFJchvy5jS3MKQTNvZ9ai5cm2rfYoNQAQjRujN1SZ+kyzrN0l
iL0CyZ0UE3Zl8H7hRYAtp0CfpU9P5sR4xplRZiBFIcMWD/3OqrdriEmwri2shvnwNihYxrjlvGLb
Dp6X2Ltpkul+LmcGz9vb1k3qgMqo2TmTHB/ZKF8ZHsEJy7uxPJiAvG9aQ7XnVbRAZM2pe2itHCxx
t45c9zZmtPjW73o1P0muoAdtMemQDZpENnqdWUv9y/JUf1klxInaGexjvxrrUzuNtJ64YQQOt5oa
IiLsrepOpba707z5Nyvs+T2Zazv1V3vlCCo4FNo5+a2m1Y4KN4upo+eCUbfOfzBdIaj1LB8oLZKv
wTLrPbpLvGwDHnWZdHlQ5M50WxtYKVJjQ4FWxx27bYl3wnznnfQVJ1NS5C17vNXTOrYF+hTey1tf
rHvarCrktt/dq6KdL7WoioPjuuP1nqixCcDg0OiZTTlrUV5nqNyU1wYG/7ymvp1bL2U7ensmPurU
2v3VM9np1METbAp7gBoce8feaeJAy+bltl2SBlXA1VVgeg0yM++fVoofRXXC1PrHIoxxtF2tfJtN
WTxM6zoHukrGnclb+K6mXbwrJga+hpXUp9wrrBOwyWyfV8VLLp2SklTo594yFv4AAya3upC+wwCH
6RO7fvbMqiHDrPVoWHHyViTrbz10H5BG0kBwlpPv62mfTS13ASkpAjW8TlfJCWkXR79LYlaRPafo
o8baDB9jlhFmnEKXuuyBna0rY3N7eQGRTXrfS0vQ8Km4ne24gt8vtFdsd0cWVG/XRmQR04FbXLtu
tE3W52QMaWitvGpdwVcc3GV64/Gp7qnYxK0HxfQB/EMRyIUmHfs5XhSPpftLP0cAM3YaxkeFR07E
Vce1R6Zmrtan4nZ3ANFAyMSL4dKPi+nXaBGj1LMEj4L56ebM+1pLdUCsr1Vap79vcs5uvDoeT5Q3
kAoYkWc+lI2ZeBp9goxd+kDImq9Lm5sPGCSLi2iBB28p3JQtTbudyFoMsrTe71iMKyKvpk5k3yr1
LRvvajnJivUS2wXYNb/N9E0jvmRpSPMLXZvorcMWewzlbU3+i3Xn/weB/56aI4i9HO6No/1StzhM
XdoPbxnBfczjeCk4tg+5xq+TmPSC2l6+Ei9Ir6yW7bABLQ/srXpw5214s/nRQi9nQiZ0Iz5rOGHD
Ykg/SPcAkJeksafMCUWSzs9x4zh3XcoTahW0mXI2f4/t4GxRb2+EpqbXJma2mM8Y5IQaM39i+zSk
DxYHrpqqnZeK4WiM5XA/6vGw74usfvam1AwxcBkByzBIWGGG1kHczfanZej9YXJX8z2BO/eitW4S
cNRiWGV84oLJKWnsER4KeoqrnZvSMVy7sfNze3KverXiUTHMeZymCe4KbSlcLVeWtigupt31X11t
1Td0qCSTfyd+XumU+XY3w8xNahqzWcysk9HYBQed/lP0LjUPRJnvbYi791K422FJcycyU4pTxSSy
0WTQACk0APBxY/8bmvkt1ZJnLIVofa6xnaWkM6jc2CWgZs+vit0KhtlOHXU9A0UKJCYXkELvrHxW
3/rQTa9Cp/bJqXfxCazjjlKFbMHCmKDo7eyOcjHBLDI6wVjMySEFaBd6zih2iUcmoXLdX29u+mcx
mn9sPuSs7Q/OfjHMPBCii9kx5HXJWEg85NzM/MFmmoF5Bu+XwY2HnVzA7swuDsJsGe1rxH3NeJ4C
BKUQpSuVj/6EJOKdcJQRZZPz4va28WjK1jhQepHZsYuOA77lzeJa8U2cdxt1QZVjmYqfMojFZ8aH
1ctgEbaoV7e8EfaJrJRKKGnzN4xCTtDyxyFaRvkjXXJmTCv0R7P4ZIOYxs5DPNxxFQgUD6tO8zkr
jEtBBmB+zatIEDJipnjp6p9J5LfxtkJAv8/KG8iYunGmYeM3NAyK5Bd/Ba9KmKIlPP7riN9FKPtC
yjGybHWQ9jNOLHyGIiysp1acLYuu5F2SntzsAEI+Y+yjA9f23IPVccO7QbqDN4pbck39I/0qe5e4
4kyNP+9hKw929es5D9RdfqZTOvQ3ltqLjVpIPw80Qetxl6mD0C4aPS30Ys5Do7+YxfNW36XZvnfo
81nHtekZrP1V86GkHdVrgUHiu25uVvpLGdub99f588iksZwGJiR05ni1qeHfiH8lFX+9FiILUOPN
Uv2OoKGM+JZev6gU5jwUXB4ZllRFSfOcyHetuxFtfrQYXtvywem8yB61mya+Zm6aXctfHix8iKL4
rI/R0v+uNDCsgogjhZU+v670qPpkN0+kDaiMTK5e9LjL+SDyk1zPbpofOlmGljzo5UPdPtc8OYpK
++IOdPuBA09DGbbmDRO/wB3csJl+r5+anf7bWGuqc4BvG86eneXeNepN57xM2uJUGPtZnPGIHasS
TDJVNAfDqP/kKTZaEqqip6j0gml+ihOQJCMN1uWXA8ivxMkZ6crJ9qRm3jsYOwp48Hr92thHm1YE
gl0/i2ckE6eU/BHfGN4jIT91kUaduNewa8uPpLkvxXFIf686CqAhwWzxB7xoBh66i1ddR2EfNFlm
58FDptgTvnR+pHhel1fQJj6zjl5eYnffMtNi7V8jmjPsc9I0lbUbxG/JVLXirYrmINs05IeXJr7N
JMo9ElzFxeU9bqO8k73eRQ31LsoOEmFVoymGuJN8SXHTHOnzfhmFUdy6Ls/VRmVVXGbs8S76To72
QS0EpOS9a2lBZeJyLxF6E/LCpWDfxEZ3Tiekt+WhdGp/xt2YttlhEpjAIE4S3GW4dN1wWy4mgjrJ
iee9TB0Hr8eQraSlGvtyekFPEIKtDDpug/jPM0bLM7QYAq6HNcnAEz0tjN2qi42Ma8nlzurfc+2N
TXvFtNc1LwUYTa9Yg364s5YX3Xvs4n1OLHNr/9Gp3GvqVd8eDe+FWP9W/puR1jDAavDhQOM76FNO
Rm1/tSEZFr6K9SPrXjI8sJN+iJPlaM96UEAG7RpAYh52Dtr3XBaYJRxXQjhSn/CNk/epn3rx2pth
o2sH7rbHxrgqeNANZX8SeUrJmKXhZ6LR4LdT7Vf292Lz8eU3G5/WmB3bhJ7OGgcsBlBca/dkjEJj
fl1YevK8X3yevH3vHfuXSGCQEJq9EuoEMtvN2I/gUXOO25Wx/PGajZR4M9OLtwpuJByIfAcomEKt
rHdZr71OhNKwk/pu/FBY90taHArz0yDxvtYgyEk4JO1nM7EyOD3P6u76JlxoIpLOCkuNWEDre6ye
5yU30koQV3nGXa1TJSK+qdeLxDxrgoxY4jcL8U+exqcYsLoT+0P2C9o6Gcydlp87hIOuBTpnuheI
mifFWJzREVdWzv0unJvtrHDvrdhTUytMzNe6+dB1/iILBQ/xgMbGNxEx9OQDe7aTngbHLYByCdEs
cT8H4xpOXW6LdQgrLf7upzaky4za7mKvR616G+cfSz+s1V5waSq8U+19NdY9fLQgAydemA1H9ElR
I9bWvsYtN+P3KwRQtAdeq1mxp8NYzlqwOD8bZ+7c/aji2bFuUkIvVvuRjB8ky3Ys43HxYYombrec
fPth1i7ucgC4N7g8D/cjNr/qXWs+Oro2raS+db60/inhSRmyqKr2Rv7aTz9O3e5XgrckD7ghPElo
1x2pw1ob0aDnHNm1r6ovmdw7fRswn2VSA+TwqW/fkARVGGBpOECRJ5+3YSvByBhP3611fxWtetrB
sh/L5R9jkKb/JXV7wFdA7Vz5uvFbrVhlvf3a3eQdL09O8QEcvkN40cz3W/U8uqRltzvbuuftFnGf
DkA+xv862iX/JOFtm96etq+T13x60Nf3iqCIGM4ad6zE8QZ0gLIgrJFxItlA2HPCTDscecOpxPW2
59MfArxnza427fTcmeX9DDWGDz6NuL8E9vwwzeQIR5qE1a3waEHmkKZesxllsPXjLH89GZQce7u1
QIHfkqtlbseXIVjzP40JhIsKbiBxPacyJFe6Wtqe7iJqozcSZjs73m6xle0rnbIKXSVz7Z0oQPeR
fCrt8WMVZtQnx8p9Z2BAKV1GlfWWxn/27eAhaq8O/Zd77IY7u+V/OFMr+1O1H5jNsTl5nNOjjTul
bXQ/3W6uuZ5pfTE5VYuKM+N6QMjfivdUjDw0Tu+dCu4Hgsrm0UXa0xZ8yB8cYh6CUojIdVGGNpZ3
zhYcd4G3fSTWUz/e/EfSeS05qmth+ImoEknArTHOnfPcUB3JSSTB05/P+9xOTc242yCt9cc8+KVb
pZxOib7QdLqRw831TYOb5iU60mDUW7dZ+xhbEPKuF1HayL/225TRwpQHTjL3XwFoGCwKV48KVUII
fvaZFzct2gPSIFcZjeQFuLeWdbeYR9WzyoqDo73dxLVh+yfTgJDod05+KyFJ5vUBqSpq9dtFPS7z
p2fyxHyU2T8jdRHDIbOnY6w1bsZuiwQgUqiCxPQxe+e1uZfGTwNF2KbkX9DN+wnuY9T60JTHqnsW
NiLMT+GdpfMYzy+UnjXJcXV3Kj1XBNCv+8CHZK5uA5DZZr4r83sH/W02/CuzgYfg7PovlLVobrEs
wcXy4lrPSX4/TheRnJarZGp4z+WJpMxx9ZlXoozgKZ7QTSEfA+tWWw8tsPrk8j6+r+ZdMEYscmhH
vrmPYL0JrKZoMv7Vkkqu+uLToe6WFKyIkqDNfcCe7wwPaWFGmUUPWu4gk9jJDv8MKqmYy1lcKwxv
Kur7kuY4eo+5mC+T9S8Z431pBWDV9ByqWxaaUHqKtafeTFAYWuwJW6LbtY0Y0xmYAa9rZgIpaGtn
K0lvaTbaeFzAfv1Ikhla1Bd7uZ52+UlTlFH23xla6qqmxKE+VuZvOnmbznrLOQAskROhmIegzxUD
vIZXTObfcUm3RrYQzbXc5X1FOCoQrsk1x48PelY0pzJ5hxndj8E9TgumgmS3Xrs0GTq0F3ktWmr5
ZMlyl83945jQGbI6HDTJVsUf2kXNP7/E7U0Zu6HRQd+DVq3u39RX2zV9mtvPOCW7FZFnzpHQgGAq
Y5sJWAD3ntXvMrT0JztcWkm1iQ2U0/zeZ9rKAwu5ouTQG62XruSBbkrqLJJvx4a1yn+7qYaPQMuP
ooZLUW298TSR9wPPzbFL0wd4c80/WSNviWkL98CPcvU0Te9Ou5fDHb0YKDE4tOOdqn9s2HYVZPCf
f40fyZFUjzh+QSbDLt4dU2/cTeZPhyU8Dqg0vSYYj5U6tiCgAtfOxroqfI13I9fHhrYjdCdXVD/5
UzEd9wcTuZtBC9qiucvS58VaKQxUEdjfpR+6PNKc4HO8HaT9ahXd5yrkphR96Ng/XfWXut7ZpR0n
IY20Kt9nlbGcI3yDAoRxXicKR+9bg0s3fc2Cl9Qyo5F+tGr90qhD4ud6+Qs6Sgvx35gfI63RIx81
PTjrscb5srAhlvJfQv+z2uarOEzedBnl89ztJHQuMzCl4BsTYphtR6gfym/H7tO1H7qGIc2GqDl3
za4070ZvP8mj6+H/pyDH9SM0FOHAfCjrbD/S4Dsj77PEw6DOo3NWkOMy/alsN9RAx4NxtKBJW0Dc
3Hzx8Pcb5h7x50awR5EaGeaIH1kzr/qAMLtuY4A246u2KcsZh41dPmj/h4bCr5VeHadywsq5bexn
hKubrNFgPr+c7058q4yz6R2rfD8WNAzz2SDP3fUxcP9GOuFB/0u1q9K32YuJmuckwph0Mnh8YAqo
OrpAPtvub520qEWf4UkyBG8ozciuzcs/oW9E9+yiV60vhJHAX/Aki1vZIvk6qGthkn9ue/Ye9zJV
f7aU24RiIwVWlT3LEU6JXpm2u4/lSzG74bTcDl0M6c9I9mai+lrI+vQA2Fn4eAD6+MbLeO3qp2p6
NbonXz3Oy34iMKb2keIT5qZObslfaO9V/2GxvTjBuc/EsQEqKRamHwyIVflKl/edzsjIOWMV3PTr
Y+mdK/me0w+zLkPoScqiaf5L55Og8mwlb2jFlmcDrFas0ykzncj/JlSo7XhIqDenZjdrWHG5uev6
J6Bep4QCy8w9Jaw2sp8uv0X5tO1yqmCT9jBmr1OzYHBQMNff2fwZYFZO0R4Y9nttfXVq2qf2srXF
kaIYlF08x6s/PowGJeXE9MsG2UaZRoMibcSYdivVYbLDieFQWVzMXw6ivkUUhE6PF3xeJ6CGeIPF
75WqoXDllEZbXZziAFzf8G8xEoZrUV/KZoEsx/0I1EMJVLZE1tSfetLM+X14ioWnwFLlqHubANfR
NP5ip4uqmGDczgmLRPz5CmGSpSPDER9Bgp0IHLYOxnDigEVecfKG5TCQqySuPWu0CiKTH/p+X1gC
ofT6bcbWHYxFWCOFdaZgb/dDlJnXBqFp29XOoVt42b1lPvpN8j7q5h025xCsU+RLcWkaWpvbNQQJ
28ilvAfLjOxJn8D3P1yGQxlMJ0pyHuhb3c7zssvatNtYXkPWtYz8WBwH37hURXJObWNXQ/1vYDJ+
lSF3Y6Ufk0XA4kNUzVa4uv2x563JAqKJKvsD/QtzBA1X3MRqgzMkJMD4KbXtranETW13/3Thy8hq
CNwNyuBkctmi+Q7FaG86w47WwAhCdy4w/P0t1cPQP0lnYjxe640VXDe58h1a6H7Oip2pcQ14y2kl
+QVN3H0ZwA/Zwb5WJhQllVlmf1NX0Ho1DP2oDjqO761sIkeVEPpx7W9HiiFrY9oWsHmxoH8NYJmS
9bPPyXzlM+/RFd5ownnrxH2z2mEzcWEOhYX3D3WOlZztpKQdKX8xSQrX1vrSr30U8HcE8shxScJA
55HDwdHR/rouKzId+rmSAHHFujdc89I31cHueU/RVBK3FSrfQ6pVfHSGfyia+UaZOmzc+aWnThM2
k8L3JZhfUfcfpNKP9ES9zdN4cop4a6/0F5jUipN5yspz3WlBEndkOiGwhkVdGrS8zp0Yf8bY3QeW
QaGJd06FG7kQyxW7oiS+AVU7eWLcvZK3lzCoc1oyuRe44gZp3ttiiuR/3W20GDj9Fo1ZmKbq0PUD
XXXDfhSavjJqLGH2aMQ+elazlRgC7eL6/vDZuZERNv8G1F/OpnfqzXVLePWtbJjWJmt+mgCQBq/d
JQZ4nAD10a7elgDwwFK/YgkeM1KIQ3dK+aFk+asavm+/ilqXKwp5bWchPbMZH+l9d4EN4iWihAhl
DcKPeciPxVxuA1Uehajxe+b7TtcfsMnlNl5TFMKtsVMKGuaqPLTq5QIvASgya8oR4h10sRONJBGm
eSLA7qhJjLkNJDupJbNz4c8UkSX7eNLL1iF0qgeIKHV7bhLOcn99cZC+TgPDcGcEioZLqK/p2o4e
gAQKoc6Ii47FQg0T5r44SFlG1HW/PiIbGlnpaO2W9hMdmltq6u6oiCs3OVaESiVvHQ/vspAqb44P
te3RXOBU7c4w8yd7eC0mNrwer7wp8Qry6+TI6Nondyg+8kVGDrIVxJEHXSV0GTJSjS3zHBZRZJA1
0rNqqyGUYrO8KJiwduBIZuzh8ci5P7qxvVvQTvYpL4VZhz5aB2SsmLnRgq+c8nFGwSFvQtsxYLDc
uCo91fGwyeN2Wzdw2tgcqKJEGNmGquEiIu0dyTW4fBulyj9YgKs0WET5pCm58zZWYe89v9pabn3L
fHnC98uWxUA8GGFCFrZv4WlXEtsQ3ku6fcKsBgtz6CSGG0BkkDehW+LNGrpTkE+b5rqvpRSnV2Z/
cBh31Vj9uT2eu8pe380Zqm1abia2whVItvWQPfs0NKE39gdaW2pOTImNqB4LUD0Lv5+VojoLfNS2
HchKc+5ZBqnWDE1j3nEyHG3EdUuvthYKvWAuX9sxP406FyGq2bs1jelxdKrHxkWsiHqCrRATW+7U
7z3GNHY1OBYbZWxuihs0sTedzwctEU9xl0DNMpK5vH3pHodWNOewvivfIqAoVqVtHOuQOPGdHXub
UfqoCGhkLSVuMqrCZ2ThHnB80drgJT3+zoGWUbzyM5w5Ki++HAM5+xpHLZHb5TpXoTRcMI282kq8
yq0SXLtYRFN/i1wrTPR1V+9Cu64vwsd3bHKyNH2NUsnaBKn8sTGZhEvhhKkD8S989NNcpYIm0FJi
4u/734YJvOXzGiusvWzPWqooXkVkA+21pn1jAvt3mDc2ydTT9aqsc+2sz3ZuH9B471urf6Li5AFG
+KbllzNpuR+NSAcNeGg+H1La7JNB7jFObbGURZByD2JgVIWD9DEJEkz6QGrkRzujFPVh/Uyxsmng
x5AprHGw9XuGcma4dDQeA5vVba6PAxM7Tbi00Lp6PJXqWmGP+dny9oH+cri9ppYfTU78Rj0WkWaq
mPNxPfCnJrEL2cAo7CQr4nfneyF4G8X9J88eByxuYgcN8uAN76Xr7uwyv5sB5wadQgjXeL2Sc6a6
PfZ+6J0hlLq4c5zmaI4445ppb8n8ETc4WCjMLKT9UUjraDrBXyczasILbDhp/dRQt3Kl120BACfH
TxLRLmNLLU7s3DeE0uCn50P2FU3FKA1tziPXe18MMPih9whwND5mZIRhTB5iOWoNI8S/V1twSsFb
0caXdcSoNg8oKtPkOaj1zVCOeAgR/7vtUG9GHAyIs5o96DKMRoZhkLrrLIdd4G5wsCiivr5yKQbB
Aqjz9dzQPr18WHlBL8iElsf1SMTHym2FWTkyQQ/iVKc9LEDcks/gIupWcKtROmiaBBGtxSynNAMf
rrLNxetvaLffE/1/9sZlPMCu/fja3rlZftEAjDhQojaRbyKZdmOsnNt5bkAOfbItmoCVhhpg6ORY
emY40RHidf42ua6M1cIajztVsE1I1d8K1w2V629Qmh3tNvtrbP838NcbRe9JSyGm42BrcOrTrAjC
IEBUW+nJTcrDVQjD2LtdfJRnVwwISEmCw5iWAjLR68Z2ExqLwd8bg0sbKGwAn0yu96GB8yZjVXXU
gu5oYP8oUqY5GjlzSYhG1SURmoadtgI8IPTNwtrvphLatcdhXmvVHJ2UpEYiFjrtMnc7oCtkKKw2
kPgw7b2yRmM5oj3Pa4c4RAJoHo0Fwz6VyP5t00o6VvKCs9kWD8j/ntuyUhRg+1eWaLIeTL9p/R39
xsO+ylLMnVPpf+e9/yWUCPh1dVAQJsnir6sNi2W5F05cO36TgVWcCYwq9zM2ru2MhyySEqGQTdfL
Ifbqqtt0TfGZU4x810gUYEiI6ODZT6k/HJVlQhc4i8HC476Pk9OdtUq/16If9zgNM1zktaQoUxXU
mqbxnW+auD2TNeW5tlML5R04nkV8hfBf21ZZ7zj8/XvLWaoCDgwiEN+hzaJP07JZgzYUU5yfJss9
tQERGY7CWU1HPc5LinEPeF2qm46EkH2/Ovjd2o6+cVkMUVd4qJp6ZHqaTm6uBntFO1R7G4xq/U1l
/VLriMo2pxvb9j3rk7ZhBFsT4vikJWKgzZP41Gfs9VUxapypgQXzhKX6EVFaesyVjVzJimk5oB4s
f8axj97Lpw2X3MkA6NgMbJJdLOw6Dzm5HD6hJsl8P7eZ9y0rl+ySZawelPbjFz5DezFdJ3au862L
1Gl5gvTfJQlVu97ikfnQBwqXtw2PTcZM9U016bqjya/aipI8D4xJn6M25gRZVA+oM5E+gJNym5cu
Kngmqp7Tc0kfvHVo/op1YMXNmpol1LFkgAjbI3kkHHDx3TWlag/zKJ6UT7exI02AFte8qdwy3jv+
BD1OFskbMTfct4OP39glc+U+yFoP790Q7FY1m+9Qz8HzWMeQH25ToIXEz3lWvZp2idU6ZxHI8WXo
LSjgoFqP7JA4e6ReHvLCWP/qvizfBQLJfbfq6VDDltJwIDPejzyG0SH6j8l8to0f2SPeD4zx2U4s
aJaAVkazwJk7ZiwXOAz+e/BrYio43Iq8w8TcCf7jdv4uBGbJawb0wV7sp8zvrL07oyBhgGkL44Ra
RYBO9yDWblJxVJmgwgCC5StmWgSfyVq7OzRz2QVdjLW1LDiKFncqQ1k96CPVtMg+5DjCATYuPb9M
J1yJzYtoBDPqZHBSF7hcxKbMHbV3ckzwyBh7B0mIO+ybK8/TzoH3FWSKam1sYNMGcSv+xIJSE37q
bFu2rgbNSBirs9QPTVqXQWw5gGrivJ/4LzigLCjwRlTjrTUSsLwhMwcyWibY7EAX9v2U/VLKlSFw
nsGG6iLAt9BBgKXEdsF3tBTJlg2fxrR7n14capPLauHe7QmAWFIEtj54aJ6Py52hbiHp8ASN2XyX
meqaLUUPWe4xXnhBe2ib4tuO1+eq0FhabqZM3vsp6fgYNEnpCPSC1A9pzSFRDYe51T7lDFPzZkg5
TKurJ9qN3fqh0LbPtVS36Ouprz3SmXyNmjDdF0OPYJo0Ge/cGKy1iANsIr1c7gevao99M/kIdcEZ
ttoyPqaAPXZkCH4vFrPBdmlNx/mFNIF02vHR1THr144DAPSVsXBstlXutfRTl8mPHST/GFLWG1PX
zXsJOuQsL0lJNCCjeUrWRky+AXbzJMSAyhFXxfGfEl35KEY//h0WaSaw4nF29GL/LuYmfJpnR50d
A11hZVDuTPJ9wIlyPTXK1Yy0m4V9TD4bc63j40ctVT8dyZKE2k8c8BBGn9wNRToHJj1UDB1Rr0py
DbC+tgcbb1FIyQ0A65IsUCR5JxR+XIDWXFuIHUGvwnpN0h1fa3I0sg5WSEyYyusCh99qmO55Jt4B
2RPrwqVU75V63+Eg2c7Ex910DkJiiyENsTMM7UQhlSG12BSDweQsu/XdWOG7ndmweSbcf4vmaRms
LJqIV0IWy+ZCiVUMlm+Ym1qBc7V2/2++ppUQG9eHExXMhyEwYCCtvNvNaYUbUqSd+JzNivEb2dWQ
mTPNdiXjHSYKBnWcfpSuCfKs0lhizEXxw4svih36WF6hscJXBNeN6DrjNqJZG1U0pfEjP/amqZiU
E8P7XD0W7VKMCZOtW2wSE7TB9mM8IeNQ1mGbLSQXCTwWcYAbF61dF/apShAvyIcE6whlbC2aiVEN
8QaAK2/oJY1jtZ3W9qadh19B5c70KBnNkCHE+b2a7fLYK3x6Ct+SA4ye3gZZrynSM4L4JTGs+a/i
QicOzLa+at/7Ac8Konau2LMY+4swiKH/gmQ6Td6X60tEBlVHvrUwLAOJLR1D3OvVW9251gNOh/Gd
gCBcuFeh/Oxb/4ahye0oK2eT03oglSwh8ewIbTAcoV0Kfp+5uu2u6sfcAq3yWHIibyiqXZlwF+PV
wrbs9MF9V1ooGXvzXBa6vzqSWjSWWQd6Iw3cNm357q8lkT1++8kKOyJOSoqW15/5ZFJ0UYfQA0Q0
+Xla3BBcwCQiSrQOrrPctav8i8fsOuW6+huR70+7oILSnXcXSEPfxGmMs5dSkC70RDcNEWl3Dhda
K3seEJxX4FUg/FrLZm+t5uwfU4XDOdZxeyK/hWaoJajusVW6l2r0SXeZgzmFCMXk/Fohho1IAABE
oAnduLFSBJD+nIlr0BA8Mb6JMBfkF1waKfPgIUsCSGvH0Lx1ErTfgCmR5LQkOvjoBnSbBFfInetm
dwkQdzeaYWK9xwM7BYhL3FDnOevA+i1K91G582PnjCCF7XRvz8alVkX3GsdujvahAx0YJ5u7Lx/h
Qfrpp7J6AXnsvMxDChHmVa+0L6Y3TpqML64OSD4RGtTWxrJOWf3D0jaPmKyeSx8nlYONkruc03Sz
dt3bQKTybZUzAzrSIOUoI2incJr5Q1h+JXAr46ncr/gGqzvRlq9dcrWMLR60Vj0bpof8PUfin3RV
2I0rPIHPneEDVGyqafgr6+pXOHkNNoVSSLqw0R0JVbwyeTJOYWsbZDMIHtR4b2bxGEnfc9D12wzd
8+BQBshsGnadUe9lNv6zpop2t77wb5YhuZZNBugYnJxYN5WCIy5sSyExXmSq9bZ1GO0GFX82BY25
1Xllm9CtjkmpYN7/GbZXRWXBjFOuaK/L1fvOAOZ2dZN9tG2NjWRhEWpLY93kpLaE4+Khu8TjCYtB
CEZUL2n13Vai+iRA7arnLgApI0fBnHmJhxpfOi0nt7VARNqj1z6aVm6y5HOoraSv5c+gGyyg3GMo
E3qZQACkU3e42nGKXZwawKu5r81jk9cz739sIjhUS0zEToJW/JU9RB5V25I4MZjIB3Wj68iUU7ov
sKeT9bg6672ZzON3yctdRIZvvM2L/KoKSF9S5eodhVlkSXmT+zvZ5diEtTXfzVM/vbpmgABa9kil
rpnEVUEJDeti/wyT+ywwTm7L2PA2dW4Nu66E0Wf8TvE6iFc7paz1gIbEiRbH/518rgmWHo9UDBZp
RKAea5y7Ygsu/aW66xeguM4Lev6SyxZFxDMES5zfpEX/sCqsfkxzFqNZ0TkPVVpDT1SLgC9letoU
NfmvLb4M2Ci+k3RCipT1gwec0r0scvYfDApad1M6VedYjlbEaNMBe9IO57vUCG48Jw12XRyo3+Ka
2oYChZFx8oz7kaCpH5XzF42Vh9jgXNiiVfWj3gc60KMHTBz79Zd0VmdrVGJgMRHjhTetCUuHB47k
rPkgESndTIHsjpmf+cdSKbByJ8fXOg94PVG2Q3zo+k7NnDDVBOAGdGlfQWRsR4qsEuA9A7Hn9fwg
Amp6J+hGhoU3urdNbXUfhej7U6eC4qHXeXxj2VP+Jjw3wNtrjOFcZMsuIM5aRPHopJhQ1HJyXPG9
olMziIXbiIZutCoPjOOE//zgJNYYuWBkYe7Z7QGgBMmCJTjLfT5QnNrWaa4z+TkKMn4XN5txBwx0
Zhn5S/F/cRciQfwLePioAx0jnRkgbYEZ78zJ/F3H4V0uuPBFLpZ/PgDO2dbYueHimxP9dcXTKlDV
iVLrC1puOYSYUqCd++p5dTPSYCRIpWMgJDNk/tU6ihGJqWvTB4Pz5w0uryNzdJja0/KIfcsKNXTV
BmeZuYHOB2mtTlmwXAOFjDbURSZ3jin8cbMKa4j6kUM31cxmQ4x9qE9ac+frwNwKAcE69ktLYAJI
louypXKHiBef8I+49c6KFpi/2cLx3OuR7WjIjHWXMYD/FKQz3S8EjZMS0zH/E+RzGbV5Xwrnl/Sy
fqPSAZ6KITdgbCgkGWxTHe+0R1ymbjvjqfUKd1tIjVEmtmtq52dL+p9ybNNXRo3gfba4wHORueqA
SXJ+U5WT7xvMNFj+cBcDCHXN2+phFqsRSmx7Akt342TKv0w+Ok1xiKU7P3QlUZK7KoEkbIOEi8Ja
1KmzjZyoAGHgvmTcJmOtfHfmjuiIBt8EMOOSvVFgvLCB4IoM0ai2G9gmtaUVwDqLxVzOnrU2EQM3
+zagyak26g+i94rtbPXPZW+8CfaBKO8X80J0lXpB/9zfQkjb+BATICyziM8BBj5sgl3yDX7jMr9g
T/HbWH13SzbtrLGINyMow0fTrAIEawZkWZV74flqd3ln/5adcnEPjNUhrZzVOrtW0gw/2jNkhkPV
70mMS8ywaK3srBBvnTIPxVM1yRk9U07GzYCj1CsXHap8AWzixEmXGz075mMfu7NzxMwUh51vlfnO
iq1ch7hREHTknprKXZ6NBMiUKM+IQXVN+9w52B0XApIOaxKbTw68Kcr7vtxRBE2bLb6DCy0WUJu5
bAggMEyaDAMiUQmFj8q1Nbar580eEJMogFmW1t54viSvqRAugtvFfxsy8PjCspNiW9vrq73a0Eik
SdmApnGC8nNBkNTGbXEYTPOzSLmflnaBf+i7ZYX+zFv1vhbZmJDz2iAgqHRKYXw7EuYENnPvm2oC
erec2zQHmIpFZm/1hEhGjzByxHytEdXkas+hef0fghdvKIcvMy2zvYuKcmuhOttCG1ThMDpBVK1F
+bMGsboUbR4TKBeXswx7GzZQedK8W53Wx9+t3F075H5Usr+dqjYd4P+gpXpZMyCkpntLlXDw0Al3
3AZyoM/OALKbkestWWpd9FquL2TyNoe1mc170zZkGPj5cI9du9611kqcUW/qAzwAMJR04q9yYugA
rmRkWG2xxw6LhKPnfM/yjByueshA4kS5L/3GDLsZfB0bOYot3zdpM3YFik754zDdXPK6cr8JFSDN
zQXQrwh/XPnI8H2r7ox92ntpKJkatkpDp0ptVjdruyBfsIsJPWHKhQYTlXHcQ4/Ui5nhZ08Qungy
ebFzODluDMN+Fcqojm7Q9ufBvT5R3At7UDvKdXpR7TJdm/e8C1cOCmCzSgFFiUOjaXCqAoKExn9e
wlfdr/V8RXXLyBRZ+qa9RZwqMarnauQJQXdRIbCUBcuPAVNaOsJAv5m2BKMShuwTeUL6LLRYUat/
Zpp1P/NCYhCI/HjAWlKcu6Rqb+tJfwspk1uGiYrnCk1zoLoOm9RaHwLZzvdrW8szLmAS9CAit3Jw
iZ2xkxr/IBa5yed0bxWsR4PbnO0Hhi7IgL6yITG3hNtgz+lIB0bUt84okklSJqV4M6z1slmIedgl
PS+bCXB/ZdWZLIvk+gBznC0LYMaAy2Z9L5LReelT5rU5xZpRT4Mk/dEPdqXrVAcBhLXB8/Yuy/Ra
0qIycjqkALig/XRLI1j7onXBBcW0AiVEKkzW2HrvkKL4lyIk25TNHB9EhY/UrVDhTWR+wAWw2JjZ
vDB5FxjSdZDt4Mfs/TgT2kpAUnN3Pb02Hq7LTc2tG1HVA2c3NSRXjerfQswVEabxbSxxtsdLnW8V
uVPoV9I/ziDCcU39vkzIi5WK7UM6ly8MS0PoC+OptJnbNtXsdG+JFPo26BJxWevsx6FDkw/pJ8lt
4xdip/XM8x2k8z1bo7OjVLd/79oSoNqxkcm1JoRXmv1Wqw9NnA3ja8s9srUouDwSLWUck9jp8S2n
cEHCIU7P86oTKX5ISdI1sa7XG9eWq33xxQ4LnGQb6FWYnlfIJwp8U8nc1jmm3PsNm/Bsm9Nrktfx
rd+P6tJk9RSxGaHrm6vsCX4D17hCH5wRZpxuVmxRm1VlX0GVNeepUeUZcQYfnUQlAIAEoXQzDual
LFpwFn9wmTwSQg1RdjrlE4Fk9mFca/MBPgiFd18jRpuwKqDbuX4PiZkzhKwDWVmT7ux/7izqW545
0hfS9Jc4DeDUzG7uvNhGIJE11vqXZYO97W0AVOUAtswD1hq3NSyg5JoBnaDp2K/sSGPH3k8d5dpJ
p2BbvQZ83aq7kG+XHvWxJ50msazzKtDZ2KQSbFBwIggbGkwXiJQ2mjgttt/hsRyZLy2zetKjc1+O
SRsJkrn3pH6KT+8qKW+uzkLeHoZGx1VIdF1xIyfjyyxntct6R3eEv7YqynNzOpFEMtMRmH9it47D
qhJoeS0KcijnEDtapJZzupKck1hQhK0oPrKyRxLskJjrjekngTfVLkFjQfRZoS9N3bBeDAGqJoMF
YJs6LdO8QE4RSKvaZ2vvRclSqmGHNg2Geg10aEuD1dFCxOUrDZ+ph3OARXa5+EtNslfsBOn15C/u
U1D/LxoQXgCszIepXAt1tnHLifuiHMg4h0NF3Q/31h+sYVC/Zj+kD5n0/fs4RUqsaEq+oy3+mlYV
q5jrqMgn3MNL06BbR7SL/QhbTXpVlo95x2zJXtOe4lqnd6aPJbAGUCbXhGQuqy1/RQrPCpaNpw92
G6Kc5EhCCJzXjtb7Q0qIyR5rLB5/mQgiSAIQm5ZsVJmsrFIM6HvDwg/Um2C3qGfl1rGTzxJZ5XGV
proQfZhsSd828XB0WThzKoeFDuR5qul79nT9lpS9vUsCjL7F0sx4hVI/GszFflbNijFuZsQyjaHc
Wct8VWLytVZO85EnPrJg3+B5nnilbLP/YamFWl0tXDWkM+8MQkuerGkIeLfF1ZaAEp/3gwyjuZ9w
cTD2uA7ocRmTfloN9kC6h9tT4gGojt4tEHiTk5hyGiOXaCcqD2+FUzzb+OWnqF+z5R2fRx8GPbbn
rA6mTSyv2ebmwvynfHQWNqDVdi4LTCDDnJ8CWxOJXI9Ps1cXB5v4+NCbDdhhEqUOljf5l9nBI7Bx
mg5yrmt6nqE8sTSktxJyOVcZC8E86fw5bqsfjmMyz2t55Yma/HFcYv3kVmPDGZXj5vQ9FOMytd4X
Utkujl4Kpn30PwEj/ARqnr3UXU52/4q+I/Z0uksF2L4jY4HuY7WbPfoExn0/+E286nMgrJlfkZnt
V9oUzq3uii3tvEx9rSJ3Np0V7q8pQzAA/iheErIpNt6C3lcQr43zZk22tpamv8mhHLZJt2ZAzIY9
hNeASTMUNr+yYfWsJ3ye5qNd5YhBbP6dPPsHgBCwWlfTtpxj5gONGwjAKD6sWAwQAKOq0y1AnhFD
f+QTPK+gkG6Fj6MdQ6X/SkNCIgCaHSxDq1NACd8WDQa66prExxOVlQOXrDFovhoG3Hn6H2nntRs3
0qbhW1nsOQGGIos87axotWjLlk8IR+acefX7cH7sbotqdMMeYzAYwANWs1jhC2/Q4/tBQdI96Gpz
xyQFu9F0filWADC89J27xKi6O4MdhM54Md0jgqBQ0HWSiiDAQ0Hc9+CtUtjuxrukK1HdD3N/r5GN
7caxgzw4+LMaCPIT9JijEgVvv94Ko873kR2Zbm9YiTuGPkILsohm/QpjZdYQL/2exk9LvCJ1kvyg
0l+7WpofRiRnd62hQUD2BLeYIXZkAJ7+CwnRbkMR3UKSz/I11x+C+kWzY1CaEHwopdckANDEaQ4r
wCLUpq1uK6FEH4VNxKw3hkXZpG23VQbkTEGL55enRPExb3x0PbnNv9khBNa4I19EUxyl0h7IQCxq
HcndEeVrG+hf1lnGntYAYXKFxCSqPwMNwWg4oiyt3SqW2XzzSpO+FB3L6qnT0AmBNlOvtaT4SZXB
+NW1Goc7XbmtpUck0jZCDpMSA+mAS0A3S1grryRj1tog/WYlsbFt+6H5krWkGIiTEHH39g+IviC7
A8/YEVCAerHNipJ9PbTHoJThXd5SPNWArw1GN1NcjD7gDNLiV5suP1k8AIZmLJWnMrDTD4ltlUed
qhaF1bkwrAkYP9YEMnMYLZDycYhPA/r60ELY5TvbICGkE9dictHLTaDq06NjEljAHqToQ3cFmBOu
YX1EwIYCVqtT8ouGX0DNs4OtNBJ2WPnVUNTsY1diOKAC2PqW6H0/gcUW9SHnwNiIiXtMEUN8P8JQ
Bh2rees6QrzeKzHTThLqmQaIjwcSaFRlewg5KFZxFObaL+IgIjYzme/kqsKIooKfZGuoCtS2Pjx7
Nkhc5NeCJw2+OZr9SLndtEZk71vZp4eps8q9V04NQhxy/FbhGrGDLc9JgVYg1wCkVtoFzQuOE6hq
idSiHTCzTAgTDhr9po9DA5Bc7dXpYShxjA1TzOnRgkUkWOUe7jVdedRt0e1IwfRDXzXB96zQlBvD
oyE85cP3ztQslnMa/s7Q4gP9ONQ7LeqLXa/FAgZxaCBt5Rs7bQK6S7uY3BGjgJ3AsAOMKgi1INdq
sU9Gqo1RqO8HpLpXowFPu/NNuj+R12wno5agTXHUyJvO+lIVPZW6+ZgdYffddIbi3doDRfBVOFRf
Y0XYX8VY0VLMrSK/QRK42li6yadAQ8D3X9MWHCIYumxLH8I7yAj2jYeJyjZT8widCKkc4sCPtqHf
KhyrfrY1RkDKpW7/boSCNtSsCkaxBxWfIEbPRENVp5lKSobobvCfFBpoedbKs6/m4i4bQ/tZL9Ng
izR7TG8LrKxoTe3Gi2nk9ZZuH42mw3jHtl4JMfR7fAKUOwu5QaIV5KbWBlLLGyjDv2jTzWAqvJLX
oSqRYapzXD3iuEUXMnaim8QEy50gp2Y5SDNTCUB7PfkiMwV5xpw7NOvg4ATOpN0pcVF8NlvEZyyo
Z9uW5fTBIBa6jRADWFcW4JQkivwHSV/qvmfVcz01PRAIuAFZjJVXlyMnGJjfaRAZT9DPfwD9ozw3
Df6+661mU5Lp7h3SwFvcKbQ7Wx/rHTdvsU8mjr2oyhyYn2mPcpQId2FcO6/05DDtGyN1hdklsFIL
QwvsIut1WFE2YQGuETKztngv+Sg5oHZODyb6bug1ykhQAh6IFVmPhgr/TKFfOOQ5CEwFUUvEssWR
kE5+RCEAngTqQajQoYoItyWY6eljsA+sPiVux/Y5spQfXO+hQGmMI6mPJrGLPOnfg3kFFThRKuUc
Bmar5WKnq+lnyl/+tqSuuB47XSHyVMI7CnnBdlQkgVNaqL+nwPlUwXz5ZCUKW8quWgmTQZfPsIyr
nZOExFaQ3qDUG3LtAWVC0AJ0H3bs9qaa/Ow+SAfz4OugTHwUFSo0PiSN2EfakPZnzUdPmuykA77D
6pjyqdgE0YTAVwBvMFP9ZxRJDtMooapYJQ27bEiJxcaEUhhMRl3Jkn2cwrEmKIAxUCsq+lmIBAdS
7de5mqk31HtRp0jC4k6VnENrZzbjMfpRflBUwEENlSE0weDxxLnc10ZSHtMiQQgoqdV71LindahR
JnCsMD84NDIOgG5RONAIZHapjmTAEGYvdUa/nKM2uDGQVpTA/Uei5wKxy9VgN3LTY12zNbIy/Cyy
EYMQSoegN6nk39qKaXwG6WTu6jmeQOmi2Dc6NWgqYuJuglB+iKrO2aUDiNow7NDd6IERDyLNX+JQ
Zs+KCfOW1HkEukUNPE6Kj8446DtOCVTh6L8cmliVx1Cty12INvML8E4EPRKbfhQIBVqeuQaBlTbN
kLRIzSPKvMNomJIpXtn1xp57Q9bkGBP6rjFA5kwrgXrUDqVnu+Fa6LE5Ik7rgwejjwpkrYPqk5IO
6GTRK3xEPpopbor0iK474hwCZcl6KuoNRcYCfXCVKnxcJfdeUkwfc0KvezMIn0ZUKzZR1v7iUOlX
g4OjIHz/ce9heIKwCPGtCehnZREiYqBBsRnZNWoTGGk0SXdToBl476VUb6qS2iSTCfx4MDQwxY26
R3D7S2BzLayyNkD5GCiYl3SFupFm/Bst0JzlilABdNESnBJQXuQ5tOPg99+gmHyt0bm46adgfGko
mW/oy3Y7EGgUKbLGIRYIrAf6avm+9jpSFPjSSCtgo1MrOmjROC/gSaPF5lC7WCMu46zimNZiWlj5
2qitEvlhrqBqSO0fMWKQ96Ud0kHsiGRVdQoecp168Zp2Qvpc2HG6tztHbLyRMpFjx/gKlDhpIL2W
fAD11697zjZiZaA/XW4PyHZS06yzEHB47sn7QS8ASMT3U3msVbRP0PZXX82iNb+H+qyoJWEJWaST
6wgp1AfN6+XaauNxl02etbNVp/oc9TV1BUmabI2xSpUmGO7Bnms/OAGgnkaJxJsmxpeDrOABPUcu
U92vIe3Qi04yJ70HSpoSU+UEHni8/OAYJtZCkAS+hursAzTS7+j1xVt9MOofXtAGP5UcYcoo9sKd
Vobdyi9n/cu4AxsNBg6Na4OyVle0L6Fa0SwiXAORC+VUdlSuVo6HUVFUtMEnGsMeAXkSP/dYjRwd
ZOrB3I8NylW9t8vN0vptCaA3/Ct66dFROJhAJG7KlrrlOlZ6C0x8kgCMDZHQvy/jrKR0UqY3nFbT
J90olFudHv4+KVuOGIIVrSVoAhxDlhhJGHie+g29ms+16h9b1N2RKqfOlDifiv5TLqnvaRRzPpSD
tO98kOcANSbSVNHpcMuACsaso4fIkjODvMkAHE+5eqOnLZ4KlGv3hh6HH/WZFqZKLbinZBb/Sg06
0TD1O1S85/Ka1g5bpxmSOxKM/GkaUrFTcELbIdCCT4EVv4SKUebr+hDl2LygGedQqbUpsGOSsjF9
NJUPqb01QDyKmyB9gL+KMEnr0R4pGh2eR6RbdzaCP7NESvMSdrPMho3WadWnIEsAe9IIAM83GOG0
1mWVbzlIwm2DawRDYHrBKlA3o9IWu6wyKvD2uTf98PJE8PFnXEcWlrd+7UdgXRWU2tW5VRTZ4mhO
k0Fndsg3jmicvW3wpawKRQIV1SO6Z/kLFWb1G15H5sGK8me15FCk4vsf+BxkbXSaV9rgYH0UD692
bxcPcJ2CH60WdA/aRGmOpgwovdJyiCbQOkXiqU2fKAuPn7uco4AWLEbpifxUlkO1quTwqtEL+ukl
nkpnySHZwXlN3KWN+mUk914Z6RTu0e2zZ9k2iHRoprKoGlYL++zODHo8DcqYsAdGSsvuEKgazrYr
VKOKOx9g/Sq0CLEc9FdbBIsz2LO9PjvFNGgAO5Q014186uKg/JQLNHlWgR/4d84Qi1sAfcXGGkca
oKoxPpRRanN3N/ajllEuw+Av2futg2xrJx1gQXTg6QpiwjE61X1J8fmJvkaISGz2HVyPvxWk509W
UGqHoUNELqKPCLZIT2+pssLATfV83xlIzHlt5X8YSusHMvXZrZZ30HuN3kZt35tWI/naI85THM0g
yzkuSNO1IfeeLQvQpC8LiisZ6o4xDU03KysaSCQ7T4OEaBBqFB2MHiWiJirsx6qruUIdMYdoEECi
QY0pHvLpRhUmUxyPeIXM+RMekuEhtIFXkbPpswJ0dmjZjojeclb1jRNughBKitkU9bM5ooTJgYIU
jI8dE3hGBU6ORgG2HUNuU7v47s/Bc1aW3S8blcYfqdX6u8TBBGVKkGQJFK/bU8PMXLUbfWxiREOP
CwXaKAKmIw11pGqN/qAHzOSukbCuPQ2Om6ajMCBwIA71qrmrJaQB0xHjC/5YOkVGT9wCyYEgbmmv
NqISUSRJhw29MdFwawIkvAOHNpWaPyLjFcLOAs2B7V2/wd+rBX9RUFFLQBQr8Kk1D6aZnRRYLWTe
gPgTUj6Nk6j4JmritgCbv7OMzrkp06nYKxpAmnZSqgO7j4C6pt7eRDLc+Hpq3yWgYzdEdhxJTful
AFl4qIHOPJf2hFdri5liaEMOsxJCO0/gzkL1Sdkh/8nulTXB+6janzxNfZaJ2W+ifBT3kzS/6J2J
1HzCHdtkdCyAX9rPLRy7+7jh5ssbVkppgtZOlBbEncA0oAOHsB8dAUO2BJRF05XtQg2VCEwxkLSl
CfWAFVaw6WMDQg5i3CQ4sLPrsR45+ev8TnNgDxhtSYLm6XTVuyw7ILGlggRvo0NmmuU3oldiHqCp
yMPEScuJKNTmBsktljByQQoAJhLZ9LsQlYp6YFAezEgJH1hhxg0ubtOBdKb9oAcq1Ps2zzgyCkiz
silesUqCTNwprVxppKngF3XYJxVwEMp6ZOnS0Dg6gR0NcQVFKYZLo4BHfzbYZpyImthYE0SWTlQw
r0Kv/lxVVX1Ua9wf/dKO9/44aBuk18wNcN1voAHoESLBeZ9zA22txkeRvagRY4C0vQbjIw9JhK6A
0Tqc/aP+tR1keV/Tzod3RD+o1kA1+yUF/x6w8KbX+m+Yqql7mPf2zk5F+wsvI+tWcyJaSY76A8m+
dFehwvrs9M63QNpA3Cr6E3TTfoL21ba0cshWqbNTSkLxzS56UCGixWCrsyj9qfneFMRrGtRwaqum
t5MjJEGBr9dG4Au+lw5eXfmg5+z9wkgPrWL4T7rZpM+C5BEgeTN0OyKn8JZF9aNsaFoUaU4WYQfc
S16nbntdBV9aa+pKSiXbDPB6V2LMkCskmFsPEzxN8IH5tvW5CBuP9hMWfgGMuXDYD0qgwwuiHkMx
Z2ww0kIT0QFqdxthhbHhU5CPB+q4tZPst47H4gbJp+R7Mxb90ZSt8q3sqROlutFAShTPJWHmI902
JKlUb/hK7PcK4syi5gpNBlPUYVO11I36DvhCFOU/eTk2N7WhFfW55JBHtKbsIqhvh0QI5ITL6hhw
AB2CAs1M0H/0K2iy6hmsdsA4OK7Q1tBhyMVm9GhOIQlFCqdWhKRRcnBamPve6N0AD8AEqpUjGGPK
luqEEk2LGwjAKdBNtaymW8fpEDoO7Phz4wGgtHVaEHXMJWGqPXNIIWzd5IpC6a2qUNGvarA6/SuG
lFSW40SiNaKi8Q+rZBjyAz0bZR3HMCI7zcAyPcm4P1WIFWqPGdGUQaZ0BgtoQNcY+ILXENarEecE
Go93cFE+RHHMyWJl4642Y0qqATstQeQDTlcbrO14VGnp0FcL85aYAPw9VBoVHLJU6nuzsUp6EcBv
6B4I8o52LPyt3cnfvtN2Po3TYZizfwV9K6hUcGvMTd6PtBVLDwQzWrmI0UXW2N5a4Nd9gkKzbSoM
sHzOuzW+GQFZd619Boz0ubzHZbIFC4DVT41wOGgGx+zowJpoMypz6S906vi1bxu0Qy0FJXSEDUGy
+eZtXfgUWMBw/AxGxfwdNRrdYoECsJIUv2xKtHugOcUeo7hx/nnpb8gHYtMZNPkDnY2OhAQag7Oi
qcpZzEmNvncaoAakfiyR1FzllQWZPBH9prRUxL8g5d5RUqKO3xPPrWruYBhxMj5UWEIhdor0WWhD
Z2kdHdng2Kru6W5NLxb+CS7/LwYHTaBs0zZUtqINRkh+4JMAKKo/lRZgJgW68mdsGSGZQ6yTs5bM
jTErI4iOZrVl2Fz+mWHeSQtEXw215YYstYN3ENU3MUa1G4Tm7a1OKw8ZEUOiGRKZt7oWh9iHDjuj
hKRc0DXt+4euU/QXWtuQJoVOkdKS1q3wCDO5LKA7aYa/LdKxekBb3NxWU1oiHYF5gKxCGG8VBLnB
QC/I5CFeRXRZ5LMkCKVqUGlhuBZVi6CNZYLs9NEusrUOxfguoZ0ACR4qZtV/jHqvedUR70JqlUrT
sTTAnOU4Ea2nwkOL2WD9VSEKL1hSvtg0yHfS++BAcCDWm51L1AnYa6mArDHJR+8pFiJIDGkMHOjc
Qc1a8dUnZvhSZjTKpi5R7/sgM59ApM8VYN98VosC/trgOHDvwQcCj6yozJv0eumHw8gCCS5NTbuz
eriUite+Tu0MoNQRqVVDeObkk+22acJXwaW4SjoKFxTYxZ4FT3FO9AJ5GiBsCIxHe1TuAE6oCLXN
Yq2KQiwSqQ4tWOJmCi+q82DWCDmiAFK9kBFr+w7SODRpvFRuS01jr0TY03laNBx0ri+wscrwKCly
q4ehBJeMG1ksi2M+wO/1AFlxGlEv0/XKXtlJgixEYfPZUgg3oWMij29m6Wcw5i+ysThwuhT74xDX
YcuJq18o+AKAIgmukZa14s2UjuiM4Vm8ckoos2PAWa4MiJc1/NB1VCrm8wQkFZheWH3GQUbf20XS
u3FgWtwpLLtap7lKG21a12VkbQO8l251HYQ7N7cGgMVo6bJS1RJClmjAZfl+agz7R85uXpsI+q58
DxDVZYvws87thm0LmKhC8ue//6s4MYcHDIfDcoiIMZJpiBdan//08aahG45uGrSAUH/V3j6+Fb4g
8R7zI/zoj/5UrHNt/Hp5iPde6gxhOsTshm6ZQl34tVNzkzSsu/yoTfej/QJzzoohL0OIvDzOPBNv
ndR5CU06OlNlqJhgv32VMKgmc0yd7FhEHyhfiALzMQ7mNnwtIR5eHmv+zZfGst+OVUF2CmfvxOM4
vGb+bwcRWYdGuEYFPkkf6voOsNjlEc/Nom1ITdMdg38Z8zo5WQei5foqQVgdwfHCRGvyR2JjcBeX
R5l/9+K9hCqlZbCTHXDMxttRWo3Wrxkq2VEYtyaXOwo2JMaHRD+U/c/LQ2nzsy6NtXgjH8dOFjxj
5T1SDJAB2ukIvxZI4y9Aw+tWofBMu6P/6TjuEFNwra+87PutxWq0pWM4qq5xGs5TfjKlGGOlDnBC
ttatJKrMDpdf8MwXe/P4xXp0aCdXxhjnR7W4D0sqLHvFR7v86fIo5rlZPHmJxUq0HVuz7Z5RyvTW
DzaTuGnFt383xGIDN12Kz0TIELq+077OtK5oc3mEM1PFdcTyFkIz6O8tRkgGSnngI7Lj9yT/2sGL
zBxisSuDaPr7qYJLplMf1IAGo9L69ntHvjmKGrbbMf4mV7/ImUL5ZCe3pPutcivaR5AcgfNy+c3O
HEqnY5rq2zFBjxgpWk/ZUSIvD242LhzASmKd5K7n3F0e68xSeDPW4iyPPEefDGxgjjZV2B4iqUCu
RRu/XB7l7BvRohEAzoSjmosFl02SUqzJttWdl1k4rt8oHZIEJvCU6fvlofSzb8T+tEzWhsPt8Xb2
AEbLXm14IwJqrFqOqP/trN8mLifrj6X4aBretms/BeYNvnT0amk6CKhmH5z8gVAi9Ch5fEhQ0htu
8Ku8/NPenR1SV6U6I8wNzZz/efvLhqRsFCVw9Gezq79U+icg87//3QjzLzg5nZr/G8HIj5nz9C+f
vphZ6rkOdHR+f6WBP4o3CtHl5d9v8fveHO+LGZr//uT3V55FVVtlBElXIseabJWYd/G1PX12FPBt
ujUf4OQVb0fpNGhJmLIZz5ReQEIhlaN7iCB1Bg5o/Q9FB2no10d9SL5qtBQHs3RnXKkfJXvLJvPv
cKdckQfuL7/7+9VhweyE/WJzlTq6szj649wbNFUtMBJ1PlvWp+j23z1+8dICyce4p1/kVkisprv2
T+9FyWTOF6Kh6gRu+uIcKeOwAPxjUuadDu2wj4YrK+PM7PB8GySPI1U29WJ28KHExFvRvGcK7tnK
sv/i5+uWJblQ0PYX9nwNnCw8QKtaIdVaPmOXUiF8fOWUPffrhSYEvEBdJdBc7JxYGBHeCYOHvObt
uKuGP/+2ujnHJKawBCff4pLSitwsIiXxXQuhP52N88cbH2iKrdugmAwOL2PxfCMQwNQUqTyHqAEi
SV8qD3+8OE8HEIsbD7K8NmbYNCNCB9Jxn+VXAuF5ft+eKxaFc7QzNE1alqotVg9IOwgiTe67Tgt3
HZLLajT/YoECSbJUYgVOeHteAicrqFCLCEsGADe1/9N50CHMX56i94cWKiuGxdokoNfVZdJlKk2j
jDTWXE4g7GWB7xlYCul/vlDfjLLYB5oyVk1lGKEbouyEjFh25S3ObIQ3z19cgcjjw4PAatptqpsm
vKEqfHmWrj1/8RX45QTPoQjd8UUiZVheOaPPfASuC8eGEyccAvXFIRqa+DyBQkjcPNuASk/uyOGw
WLv8DvNiXCxWLgAaaZbQ6RUuQ866rBLgAAyitli3U+TM7gFjVajCR1dm68y2YEegmCKlqoHXXhxL
aYjxBMiz2k3tRzJRcBLC+XD5ZeajYfEyb4aYZ/RkW5T4z3Oql7Ubg2/dYWOYQrIfS1zZJvXJiVu3
rk00UhGDogydUs/+8+HJD1TKFJol7GUwSKc4gJCjV7Tk4HJUE/rTFtb2j4Uumw9RgR24OoURmCAM
R2ui7vvLw59Zjs7p8Iu3zwJ1UoWiVe6uHL7EypfLT59X23JuBX9I8B2VisxiM5loN43gcyt30F6q
yS3RdMaYEj0Ox263in9zebRzi0VgroXOjE5d5p/U/ORL2gCmAFrYFUbnwFXp1pbmL6NIr3ywM4vf
EbbJHT+HQdZy8SdNBlMtNysX3p2fibXXHSdsLBD3pg59+YXOfRzTBPJgs9UcY1klA39QlnY/VC40
pufK8m9707hyr52bM9MSNH0pxFnacs6qLBwmO6pwNUQL4xkJSP0p1hqEJCNFvXLFnVsMUtd5HSAh
mioWAZhP60SNjLxxQaLmtKG/gIM/9BYqSw1oxURqHwZkbC/PoHZuCiVhNHHfPwfiMjDwsxY0KoOm
IA4o1Fu7gLZg8huhyJ3P+F3bfe6j9qmHGNE56OKFh9QRu7KRz5d/ybmJPvkh2iKAaMq+CiiNN26D
eJ3VHccc+ZTy8+VBzp1lp4MsphhpzBoqaNW4bbOZlA/xeGtK+ucwz1UXo+/62v4+O7vGvN8cchVN
zC99suMQWTDjYuSlVLA3VXOMPO/KVXNthMX5JDOv0wR+dC4gO5/COeIyg3dlm/0z98tjitUPUMem
5sRl8/Y1HOmovTDH2q2VJwAxOVCeUHtyylfNyA7CO6BntsJw88pBcvZjnYw675eTyfNknWbZONVu
MoBw7m4y8eKhdD0hGEszrk1WJdiQy+tDmxfAuzc1DUlgYJiWsUzwPbDOSL8GjYvt3kbVbtL+NfCe
Cm+PHl8a3HQh2DXlF4jpK+969jOejDv//cm7+iFSsYUfMm4gPtAr/ezhN3353c5uMIvKjSptlqS9
2OlB3tS9Uni1a5C/WA8pkqT67vIQ74u70nKIRHA7kqrAoXRxnyFXAW2CEwVvlo7mpYM0w9Gqn/T2
XnPkWqt/5/K75n9Quk9B8ZgGV4Y/N4m2qoEaFdwG5jIY8lH/mLCOb1zUPlXoY+WVGbz2/MVes6Ox
h83D84F6AlsR7ZUk8NwFcPr7F9sMgEmcxHA93XakNg4zIt+UwkcyUWrNOp3Bk0EyBq4y0c+7/OGu
vdliq4kArcHE5s1ybG4mXPLS/ObyCPPcLDcWH4a8h7o7UueL1aeNsNhSVIdd7Nsc68WuCXHw2Ph5
eZT37yFVlQxOCpPoWy7rQvQkHaw4RO1qOwWPWOg1m8sDvN9E8wCOqan/uaQXB/qEcAZw8Y4BBiAU
ex3xM+LevxhjLmoBrCNcE/NLnpwFOFoPsR74tdujRh1vk9mF7cqt8f5r8Brk0QSdVH2c5b3k+IPX
oRBXu7m9gWeh+tyG2zi+Ejud/Ronoyz2SwpiuGrxOXVT8SUyPjjp9vJEvb8geAvH4Kz5z0wtPkY7
GITPhckFUX6hD0j0gikjoOnkPq0PY/loa9fCpXOff47MpK0xefbyDKXhkk6gF2p3BDavGGhq0sru
rnycK4M4i0hI64yhHhNZu0HxAQc2B8li7fnyzL0/aUgXWQAaJS3VpvL0dol5UVSCbGC/I7CjNEjm
rjsa5BFK+0jnXjnVzr/O/4+1OFvUwQ5QJUqJUJq91GlV7SL7yq6cf+7bw+Xt6ywOlyhShwm2Ebcn
rhgRJmutpJFk6isd07uqupaSnokS3oxnLb7QEHa6D+m4cQP/2eO0DJVbtfBXtbZpbGy0KxQk78rh
dtCubKhz2/bks1mL8DXyyoE/hJOGdt/FuLpvhLNv2iuzeW0U/e3i6My2AuHJKER7Q/TqR/dB9cxd
dHkJXlkW1iJUAKEetg5iOW6ANOoshogx5ZWD9Nz5czpd89+fHKSDVULKGVkWNiQrNNP1K69w7fnz
K548v2qHZvLqklcYPg8e5JCny1N09vkztEFXLWoDy8+d5yJXkVVrXHxH1kH+ONU//2IAXUgKYTQm
1GXDQomg1felQfUo+ow8cvHyF483OCm5MCXZw+ITV4MatV2v1S76elgp6lcOsbPTc/L4+e9Ppl/Q
9rSngcerOvLjN0qb7i7//rMbARwvvXRuy3cJOSBjY+w0r3Il8mHZ9FJRe6LasG2hC18e6ewBNlfo
HQoA+rs8sbXVUoGjR1jRA5qy/J1moTJT6bguNS0w9WQ6XB7wTEo3Fwx5LTBiOhHZ4siMGxSsIktg
uJVghCv6dTR2KLzvDXkbSzxMZ0F3ZQWH9fK4Z6eU9ga11zkV+af1e/LNJChOJFKp5vUxMsioCAiM
5dNX27y5PM6502VuDVKENellLVe2jwrsiH4TRcuYTF94W0yNb+JBXBnm3BLUpT4DSgAWvOuZKbbZ
Aik3GtdCNQTV6n6fhJPzF4vjdBD97TovIAs3CmbtbklRsAUoC76/Ll/zbldUV0KPMwkcwdTJCy23
rCyhhkSSsbKnwPuI8gCg792I4amiuqq8p/yDveaYqEhKepswvXLBnZ9PByjXXNF71yNEfARAHb1p
1wR3ONXtA0TF18sr49wQaCjoqm0KQei4OLRRZ9Bio05bl7Le6gkF3itf69wKP33+/PcnKzzA7lzU
gudLI1gnOHQp5aNsMeLcX36PcysctBtJAgGw/a6Ym5TSBhOet67QMcSG3pbiGZa0/e7yMGdfxyQJ
mZueDgnc29dRxxrZVQWlE/KIlW/h4bnWcS2nRnd5nDMRKecQfRkMYHSUPxcLDztSw/dRLnNzUawt
WOKTdtOXNzJ81KtNeS0mPbMIkIogP6RQrRPGL04/fAAhyabN6Fr+z2ZdZd8uv8yZSdOAyuimxcVB
GWnxMhXA8s4M5MDBven63ZTeNBPM6CtT9k/ZbRH2MgwlFx0SMvS4xcGAeppMlG5izvDYMPxPETzc
zHxW4qOQj7q/M/Ng1tBcFZFcY/q4gdC5FoBtUUHEWxPs7V+8tRBztZyIRS5bwLlQc6tswtFt0z2I
ebTgQAdHXy8PcvbLnQyyXI+x6LRejUYOqHT1KZ/+IvnWjJPnL+YUKaYoNv1sdEGs94jBpdgXXtm5
Z1fHyRCL1QFRoTGh2/AKmD6iGnqPHHkIZ/jfTdQ8kSfnUDQo44SVzOgG9QGH07A+Xn7+tbdYnKOi
GTS/sRImCo9EmL/dw+TcO3L770aZf8XJW0BpNmQUxqMbmndWoKzNDv6Wcyuu9V7OLyt2KyGDCap9
8Ta53nmjGuQjqkUbTa71PweOAU8Q///8xXuAadCg2bGstGk3GIcouZIqnLkN3jx/DjBP5gnnphTQ
QTW6/rT1NIhUECl2lz/F2SFM8CMWpQ9A6YspMmw/TYIWaSq8Y4xi22PEq20vD3H2K5wMsZglKBZD
Wqf+6KbVI3bLU/n8756/mKWgwvIu6HkF7B4xzGPfXX7+uSkCx2pYYE0NruTF89WBXmHX6JNrWpgN
/xiLDkrpFXzH/IzloW+ymAAxcEsCpHr7pUdoddkQFqoLqBXRaNfPUEKJDlLeht1w5ZOf+x7mzD8Q
hOy80eKk0uoiSPO+UUlL7mpVWdfdeOWUOpeHkCBKYE80IaWhL27iCrGX3CdHcX2B4h27PIs1dWU2
CAxI1IUjDBn1+nsbmrdTdA1Qdy7m4L0gKaBzY74DT6Dn3KBMGmmuU884cDu6xVA2ETsHppl35UXP
TSWkdiJDk4DgHaY1RXxzouKqu61QNy1YRVRSLy+++cMvF8bpCIuFUU9Nh1g0I/QofD5Gu+G3n/7F
+qanL00aYyrrfLEe+jFLoeYLzVXTDSa8SN9F/pUE8dw82SSktOBoUpESv13e0vPEgLjP5OZIg6Qo
sSK1fnmezo7AWqbdbQpTLlecEilFMKX55DaobAZNtPp5+fnnDgG6TyaFA8Ig3uLtG6DxZDSQjkfc
HKMtirtepGyV7i+m6XSQ+SVPzvsQQrbQmmJ0Jzx5jJWu/8VJfPr8xWdoknGKSoeXMPw9FHGk6S9P
0rnFevr8xWJNRh3DCQxaXIf0SENiEBuRxsQz1LhyXJ772rQIqNWTVNjUud5OlKHjCdvH3ejGEULW
es3O/vNXoTgHblDTaGu9q6QQYw0S1YKeMhTet7n6YGAdkwzmFmjKlfT4XHoOB0gIA6YOqJfl7kjT
wECeq+zdwauzjeoM2irPIa+KzEYlWk/DNe5t9RrPPTwTROEc23ooP+oWnlQD9XDEpdShu3KynfmU
b37T4lOOpgoWpuE3lVm4btKfnfJc6o+2eiWnOndTvBlncbmGg5KWqlb1rgHVb4iPaoQ4ZbgaiqfS
PnbKtm8+CQTsL6/T9+wRKXWybIqwNk3ldz1lU6P2WsW4KsU4f+HimugVSrwbmIDFsJd+spoiiLXZ
R2wwKqO4MvqZu16nDUgF0iahsuXiKFGcpHcUW7au5nyLsH0BdQfHOsvvPPNKk+bsR4TZQWuWuILw
4u02qZFtgu2Qde6k/05QXpgxMQXCzljIXZ7QM/sRQKQ6I2G5rEj53w4UJfWEal2LS1W1w4E5mK4c
XGdOXwC2XE82iMH3ZRFplIqdIyXttrgoEjLvJ61aV8a1dva5YUxWA9ED5Zd3oQNaLWleinJww3ST
hlDhnzXDvTxT14ZY7Cs8j2PYQwwxOAj4YJ57K69VEK4NsdhSRoSg3jAxBG7iY3gH1U67toTPfW8a
8iwqCr4GPYa33xvx4RzJsHpwUaNRkTFbX56kK4//59A4uQcDXWaFavD4/sUWj03852kVRZz/+/X/
NAJPHi+sJh08zlDucgzA7zLk2vsrN/m5nXc6hP52glDJ7qCU8g18HDf+EXBq8c27ckddm6bF9p6m
JsNZohrcFhE8DCWn6Ne/+w7zDziZqFAL6k7O+0EMX5XviGj8xeNn0DwlO/A9y+MpaAqs6tDPcBGN
TVrIohDi/90IixfQBbL0dcYIIZ6cWEJv/+bxc55BijMXHd/OTzrqIkPFu3eLqVyrYbq+1qs6d1WA
hP3fAeRin5V20tnC43a05SPaOwjg4oyabpRhldtXAOFnoxDkQanygfKV4LLfvgws/gmln7F1k8rV
zK3f3RjRJ6fYd/9D2pf1uK1j3f4iAZqo4VW2bNeQqpSHVFIvQuckkShRAzVLv/4upvF1bFrXhHMa
56GBQrRNcnNzj2uZz8A+CFtzG1OOKexwwHhv6n65vZULUZtwgGB8MbeOJj1ppVVsFSW49vjBBDeA
3/NgALGwMJMJIGMAWz2rzm5ha5HRhAUDnjmyxnL3owOoA/zBrw5GDkiNaGcnn7QaUH0gtQAWhkIP
xa+XorgLYWL1ZxeJe1YEtDmvOtiI68vise82WvMWsx9ZcnIzILOOlsKELu3n+fKk/WRwcTqAa1WH
qGBfmxYIcom5aZvp0bIdAFiA43MeFE/bgjlC/kh084OwAoGkpEC08bk/6kZ1KMxg+lEqvr5gUS++
Lt01C8ghRefi6/0rG79M7oORbf3idFsLl3pALqRIJrUZfKDlWJAyTbsBKKM2fW9iuu78XzV6qAHv
p43bqHlswKR2W7Jq8yRLRerRy0HlUh0EoglSfX/xpF4sTDgNZxqoNcBQBDR8dUDTQQsgE1WlR/x7
WcM9zMWgCRCekyUPdEQJ6PpQVS8PxPtG+bPpPdbZ9/u3CFOA8Jx1MRljSf05DFxw1EpYdWDPwKgn
o+LGLJ3A+ecl9dXdFENKU14dgHXX9197IHD/xe8HgzD8cR3TJ47Q8LMj6AbdsDXNKg+T/eI3n6Pa
UQhYMmkepg3h3CAJgtj4UkAxNVZPEMocaFk+jTTdtCmo7oCQHDeA56kGRRC+dCNFr4HvYrgR113y
M5GbLto2wZxG7+21EqDlJVsDO9BVxBYLmkXQCmijHobI4mpUCDwBVVw1BT/QXwATaP7BaNftc1kw
lZj6xkPg2OiawGNwuW3IsM1aOzN+YMCuCmrNfiwHMIwBqhdkuesakGOZdjdcBTo0zmVK1z3ziO+D
q4UfeA7Yfm0tKH9ur2pBnS8kSBc+N4Bhag5YVTWBXDbfZJ5qZnBB3S4kSPqcD6DUSTnWkAGGP6Gb
DsBy9RYDA64K2GZJBZBdFRNBeK5Nefio8TR3HKKYH8h48NpPoOrtyPb2di0lIgBt8z8ZMrgDqLQ4
CFHxYNbNQ9skK6KdGADPfOezHb3mPbiwPhNT9UovHhICZ6QDHA/JH+mV1sveycCqAb/AA3XPFkB0
t1el+L7cdEoBGJtXNb7PvE82EIrHn7e/v2ACgNPzv9/vSxYn6WltOLFdHZJWFKhMb51lz9isfyfF
vLygcdKXQ0wtSMnBn/xgg5ijBc27Ilmi2ivJDGSmxlnnYS19337lVvkcVenu9kJUIsTfz14AVG/5
f7erSsIG5eFW8YSpjkO681RzGru0sFFzg7pRqAHIVwtm1W1UrUK691EUtTrXIcWNtzl4I6r1v9sl
6V3pys7Ui1i4Qgg9A7+Lu+cRL9mX21IWrdeZ6koued2AKbrPsYqMr3r92cQQvb5J08+pqqXHWLRe
Z5KkS16in8SyclxCH9UhCo7KYQaPm2e0a9Oidph5UQUsb3Mb6dmDp3WB6TfvjOo7cBWAXwFcJH3i
fru9+NuKgi5RSRFLAzgZBba4zMOkWLXNc/YN44+3hSxlWc+sgyFn6WeeU51luFERgJ3XcH5YEFVx
t84aOgRJxWZQN5B9hsMOwRVcB6C6HQFiCHqRGLPICgO/rLUoe9rAFMNshKRVRuL4fOCI9yLwU5cb
MM8rVivsg+QBY7V/BEgK5VeVMcOHrw6pVe9dIKNRGxiEgMXgjRHaJjCRbX/Tj+RxwCpN0Acjh7mt
uf52+3csH+2fnyFp26xnM6rJeMfK7tntQagCvk90NCOAdhXnu3yD/idJ7pcvEmtwSA1JYCKbk6dS
/1wkuzJ+Uk5oLV+gP4KkV8Z3o7rreuxsb66Br9DQAJfi9q4tP/9/Ts+R3pgsyoYiKhCh8xLcB8bJ
KV94/kL1T3YFDPTtEH+fkim8LXTR8TyTKb04RuvkwMuFSmIC+EgEMHqSASg6BnhrGRqecxzMRHEL
VFspbsnZCxSbXlshpwSHw3+2mpfcQz7gr17rP6clfsKZCLfljlkLEcB/Do26eyNO/DCVzaYe3M3t
Dfz/WJg/ssRlOJM1xxO6MziBZ5C8tOaP3D657hfBQqa3APGr/unNkz99MLIFeo1C+xX3zJHsCYBb
e9ZbUMrG2IL5XfdPRRRmnWKFi+dF0KIJVDskAuW+EI1Z1Vy0M87LBdvNG4KSlcJuCXtwZbbOJEjr
8CJipnmM14nUD363s8sVqY6ZtuFJGBtPU6Modi6a4TNxkpW0+toH6uuAZxdo4EDevn/mUfQx/Nkw
yfxVLIsr6mDDeLZ9b1WPiGKz5BQE+j0ycFRjsxJjjTxa/ZnGPyMauOVzvPqb5pLzpViS2WMARzUs
sRRiJhh/i4NE8VQolMuSbB5nht04gFg+aGzTxejOfh37h9s3VHHccttExvoxAdshXiMwTez7dFTc
wuUl2EhaAq3EuRpNrsw8HYE+Xx2sehf1PYiytjFAXf9mEX+ESEaTjKVvsVa41fVuSj8PZPfvvi9Z
zN7Im64o8f2JbAh9AL7t7e8vmirw6f7fJklWssGAI9wCbJLRvGXao5t8M+OtC2bm22JUZyFZEtdH
ecLLxDbFYQrwXgdunEKE+MS1sXJhCNGnhJ5k89LeA9y+HQaOKoE3htrwKyu2BAyNpvsBPH2FqOVN
+yNKepx7FIPpQJBziNPdZL+3/dcO+ACNq4g6lzftjxhJtwrQyAxuDieqib+CqEhznsDRd/tcVJsm
qZfZgaWmcOBmDC1Ij0JMEwQ2uNcab+X4f2VR/qxG0rSJF0D5+p2oAeg7GJfylRJJavFcHDAA2gb+
dzUDlA+VNiKigoEHxWlsPXvFp5J/cjoFbMuS4cKMBUEdA+1FVzNAo5sDWzwdYXzB/jJuddW5Lzqc
5wIkVXb92WdphIcQPNRZ/r0rt8ztAtrvW/eNNP+4PVuXvWJRS3t3LlPSaW5b5kiBbX1wQJxaAPx/
Y7phXr/fr2/nUiSVRmEpycAUWh1M7Z1PoKtBG/mGgqVFBUyhWo6k2HnrpHXDGiQK/OiQt+Cu4PWG
GSDuy4pJ4dUu+erni5I023U7kpctFgX2F3jpUfY4jyDPWg/6Z8883d5A1bokQ2qMMfo3eqzLMNcT
Rc/0bh4/gfL6tpQly3O+IskTKzq9sSYGDcc0mFutrQl52794eGzM/6ApCBPpKLZemmuD66OfeXgR
Osd5JlW1N7xhS+FZAs7qLxrWyJksOdVZdmD8M4S3VD/EOx1N1ODmVRQ8lm3C/5YjZzs1wNaACgxZ
Ey/fGu2LZ/+FH3C+BMkkdDFl85SKrAxwhXT+nwaQ/rfPXLUCyQDMYwvqiQQS3IM1B8a3f/d16eJ3
aMxCswX8ybzcOk1Y/M2TfL4/0n3v8jiLnViok77Tui9O9rmuvtNE0QixfC/+nLJ000nidKBY06tD
XH7Osy863Wt9+O82SrrgdHJddMni6o3TJrZWqkL8YsbxfKOkqw2C7az3Ixxzl2VrnoIzKvuSoKuy
qJ60/LM95ht0Ogee+90eH3vzU+L/tMC9TFQhskrbpOtfNkDccMFDcOjQxNHGG70+3N7HZUP5f0eF
PrRL+xJXVWfFIoAxjbfR3tF8MyavRvrltpTby0CL/KUUEBhGc5lDioVIz9pZk8IFVH1fuvaGQwdW
V4iRTI5ZjAemas5cVGgLzcxonXQ9R+7LwHCUA9KxGmFe3qO/1gq8sf4eVabCYV5cxpkYaRklNczJ
sfBqNfXnmr5HoBz4i3M4EyAZLzqZKQfoCPxYsMm47U+n/PrvBIgVnmeTvHZo+xEryMe1MQNIXmF9
F9UVaGs62E4MTGRL9qs3QCwJMlfRcrRKaxA4bQ0tZIPCB1dJEX8/W4UJijU6gAb2UGMSYjTCgXwr
4fIzV1W8VAmSrJjfF7RPImwXuBKDJj7a4EAHUOg0fPmLY4H7YBOkQ4glj/VOQ5u5cwqzP2toXbah
v+jYui1i8Yr8TwT6My73rMx0RqMZNl/3kdoJ5ui9VtUHFq/HmQjJiuRuHwHsEbec/DMD/+Hn7QWo
vi5dvsjVvHGcEOK38R7deZnC0Ko+L129WqttbhY4As3dFhZg2RX7v6hKZ5sj3byotcyautDZwtl6
m/Lbm6UqRqlOWLp7cQWiQkdUwglbTekLCsil6jVa3iSAfLrAgjYNOTkIjlt0LREsAsXwbFhlyhrF
4hpwATzfRic8bPmllnI4oDnLOPJEIJQGf0zgDE/UeRkSY2NQP7BovzbKvdt+n8ljFoFVDxTF/jPa
LRWnpfod0rtuDS1nTV/hd0SfJ3BWglZGpRBLe+kBu1SA7pvm1YBPkUZtQfohR2+RsfNZsbabn7dv
zNIiziVINwaktzlI9vr8MFu/4vLF5g8W8DDulOEh6QbcDdMlAl5MnrQkLDKHfmrKU1ZpdJeUsfOE
bI/7UE2Or3hbDHH4F6mx37KIj7wYGoavui/HDKhqrJzLU96YqzTFHNG4AlTKugMrY/PcMSsoQX4F
BspV2WZ7MGlQcIYatHi2syqIXHPV0AwN8bpiC8QjIP8sB14HGposgWkhWw7WzZNW9fwUN+C1dNpQ
S48leomN9GfrKSLaKyuCLTiXJVkR1tced/ORnzzvPfGzAHSvqyQ1A8Gbdv/BnksSynX2xk66k3GO
cvLJiaNwSkCDOuThoJxTWtw8D0OHiIfR9CiPWcCk56QrOT/pxU99rMAy/Upj0JDP2rooVZQ6V1cO
u4cJcKipg/931f/N3SilgEaqTkAE/0Ja+gRqY4WSqkRIdw4oyY6tofhzitryewYy3C6KFHmaBRHA
mSEA5CcWxnJ/h0ZnJ2NPPSdaXlSnNtNX1btXNIo1LCjZhQDx9zMBKDiYhpaW1clMoyAbHmE1NuPg
h0T15l4XN4HPcr4Uyb+KUXTAsFCGA5lfCdjGQZQbAOIkYHWznssHMFds0rZdWyzZduCjzOp7S3XA
UfFAi0MApYL/5KEuTkq3L5OhPFlz8QC696zTFZHPgn6LHnvw4SGX7wOO+3Iv3bwyyFQn1Wkco22f
miNoBGew8WpoW2hIFJRNppC4oB5ivt6wkZNCc4mMLe5pXpykESQWmokX+vuo8r6XBIBrwgJQrph3
liEnXLB82ikh5alrP6aEh72vAsFaUEAfKFtAYvGQUnPkTWuzvi0xT12eCMJd/S1YG/TLbesm3m/J
ZkOCD/gKsMddI6QxAtT/sdTLEwXlns2HwKH/FKR5atm4MgZnZXjhqGKiWl7VH5mSacjG1mKYNcNT
CVLd1t63+pGC25KM29trW5QjwC6gcS5cKfH3s+ub91UHMIcOSo1uq2Gc6zBO0Y03VG6/yoGfef9D
4WOgVzRIY9QUozWX4pKmYwxghdlpHjjKLSwc0ATF9bsxEYFTBp8TdxXwnzoKoZditC4rND/yU0Gf
Bc5Z1VzkklKff146HBPE6x14AdJTxeritSZ29eg6yvTelUcGiHz0eYPNRswPXIFSgXTb1DBgkJza
IdloSRGCdCWsDRUQ67WjhAlVB6O/NqgFAJYnHUltjSX4hsb2hJGzdWrtpuzDTR4JedL9TcG+31a3
652DMSDo7xVoG0DCkGx44+Td7MTwAKcpXnVo876blMQDOxV4BZAX8dDALs9d9G7ZdcOsVehzsTdk
+FKy59QGvNH84Q73pnclUdLVGQdatXXlVqccHLF5wFUjJAt7ZaAVEmx+aPMGWpj0GsQWA4QbGnBP
aR4Ngac5LGjq4u7nG1oDFBeYZg8OgoxIBrVKp1ZvuxPoevRq49QYoV95KsS9haVgMkJ4vRgmhlcj
RUgNuhkNOszJKYoG86UeizwkHq0UmeprKS5SSei/hrMDjAK5AY8gCJvriEfHuG7JGjQOdWOv79Xf
SxGSYfH0RBsM4AMdSbLPx0Oz+3eflwxLpGUTbwEdeax+ay3L7h6rQvyICRVfVHBFxVi67HZB8n5s
uXc0uirsP8fN3ZS+kgDpUjgWwFDruPaOzVgAQgAZt3trtpIAyYLUoNi0EW14x7Fs1ujWCViQzQBh
m++G7oWzZ4pgA6w1hoMx+Ms3hGaDDupoLz8V09NUJFlgTUh4m/cr7aUYSaOmcSgnYCzlJ3PLk3Ft
6yoQkutbgTY5jAohw4qIE6mSy3VYk6nP9eBnJwwcB96u14e733QhQKQiccXh6clHTqIoszotOxH2
ikGx1Pig3eH2vRCfuPTA8GAAxhtomWIwRH7Pi8Yo88zrM5xFi5HbVWmv2iSs/ExhDRf26kKOdP9S
I2ITGHCyU0T8oPoPTVUopyoB0mF4mdtUzQQB1YhAebRXBr23KAv4ShtJD8GWZcEflk4ji7k1Gb0z
HIFehlh57c0q/LIrvwQSiC7m08WLcUV9lHt+OXpsGI92t27jdeyGQ63wSq+26VKEfPcQaqWFk0KE
gcrcq68CPLhSJ+nz0p1L28iNvQGfj4zH7leUYvqgeizvntsQUmBi4YoCV/mKzI+RLHdApjEe6aOm
g7QWE/133goIEHEoSpuwVFeTgKM+Nw215v44vfXOQx+doum9U1FCXo8A46mAicIsqxgzvZrJKiA+
crzBBOgBD6eBPOU9X4Em9/Pcge0cmMqaFm3syf5VYjxM11Qv7nXx9rd8goQZsE4EltWl/Sr4HKce
z00ghLCgIsbasnZsmlao4a0G+7FKPvXTM21jsAFvI+CAjnTntPtOZaevdUZsA3ab/GZjkCMXxhNE
gGlvHtwyXrWAkW4StnYx41eM9zoBYsEGIk6woWO75R5RjjkIPeGTeSDver/Tyb1pDOnz4u6dRXzz
YIB7o8LnrWEM0cqftCr2wWWVgb4AkUpHvlfGpSZcazyPE6xgQIQ3lEGJ0fGIhraPeYgQvcKVsykG
N6iUMxjXtgl7dyZZBDtni4vmIbPYbJuHRn+s509D/OTRt9u37to2QQQCZSzPFHCBkj5iwJN3ZWKa
B9oEvbvK5vXt7y8omqnjSuO1A/AhAtnLJQAoJYor+OyoaoQt37GnhoNtQfHQLewTsKGR3MQSBFCf
tAg70qyEWoV90OrhgWr9M7XGT5zPm9trucqcCFR/zHZ7CC7AxyT7/Vmd6K2h1za6xL519gOxfrUY
wYn818bcMI6OJF01vLxwOmiwMjAbjWuKySZpYbydi8IvLHIoabKqzbeRKxKqC8eDZJYJU4BAEyUM
ScPm2q1HHiXOoUnehn4Oyo8aPZ0VOd7euYV1wN4KdGUbyI2GLa2DWLPrlkwjh97fmNrKUqxC9Xlp
FZnpc2Rt8flGfyNIv2SzovawJAC05qJhH9jTVzSwNfdprUcROTh1GfxwM1Xzw4ICi5SfDpZ2UU2R
zznzo74uOuYcsvFU0wgYEcbad+/2pUBWYECFwbUMFIErAqF8RqGqHJ2DjlZ6v1yx+Mfdp+zCO4BC
6eBbBj7o5V2fzIIa48Ddg21sumRtq0CYF04BSRDsvu4LOgK5YFKY+mAlyOUdcgzjoK4YpuG9CwC6
OIaFYEQgBKdxuQCn8zkbgTp6sKJ1U6w4u/uxuvj+lSMY4aFiyCccdOOp/clKhX26vszg6UL3ibjH
4LC1pP0v/KFxW8eIDkNOA+7PL/7YvLj9h6si07lW10tB4u9n75Jde0kPRPjokMZh+aiNoYoid2kl
AlDeBMCsdY3yOppu0secoevEL1ZG+s2xT3EfGI2ueDiuNQq5KMhAiAFAjSuYoBYD20ZqV/FxtldF
9JTYh7sVCt9Hyc0EEwywLKWNYtVo8qZr4yMyg1m/S1VAZEu/H14VsjhIhOBiSwrrDdik0qLxURuK
PWnHxwxglgq/XCFDVtoCuDxxAxK944QZ3kHf+K5Kb68loDUd8bznEtxquMWX6uTnqa8VvuEd2jWa
r1uVtgrrfxFuI0tw/nmhbGfaapm0SJAU8Q5TFg7muLJyfWV1L63lriLLWMX3h3uQB28EvO3wd68A
P9uYVrw3qQ+YZ2/jtP5GYcevb9/l96X1OP7MmqKKsJ4ZFD3rqPuk3//eXYqQ3+uJ5ZaRQYTpbLQ2
qMyH2/dC/Hv5SAQUtgA/s5yr9zSaxyae3Uw7mPMImgP4neXOi3dD9OJH8d0eLvJEZ7KkLMhIM1aP
E2R5zR5pYb9QtQssqC9aWEzU8RE8ou4oxd+R27t+pZHo4H1JQQmgJ3fjMQo2axGtoZdzAVJUj21w
rLhtdGgeS9sPZ2sIbx/Hwg25ECBWeHZDanRVNHXURAcjzbZx5z6Cp4bk69pcO2a7iyxvc1veggZf
yJMuvKONjDkZFsSI/iPJuh1N8t3E2M/bYpYOxkbTgSHIwIF5J12UbuRFTXMsK2VvQPxwFLnbxc+D
+wRxDTT5CpQ6zW2KZoEqAlvDtwID/8XddT+cO7qLgPYEglR4VZJiDdRouOMV0aHu0Sm14ebdXi1Y
zEHuiUIGoH6uUl/U7qbOaXxysOp1b6wYW9/e/6VjRqQkEs7A17/Kc/YlGg/iyrEPLC5eMps9m1a3
jbl/b9VfhGRnYuQLntTl0CE8BLbPWv9HV00lCi2RbNXF56UkJwGwOVAVfftQAAaS02w1u+kqJnio
VKCFi/sFxABYKw8VUrna1wKhKi3TlGAocf6uZ/6nBpNBbZpubx/Lkt6i2IegG5Es2jIk495XbecC
X9s5GH27asrNwNy/OXgfGS5RmRGdVJf2BFgZtAKkExRrnkEExIFfGk4qI7K4jDMh0jJsPWf20EMI
MKCDxnvL6b0FOKFXZwKkqLJKCy+LYwjophzjFGnwF47ChQDJe9ObEtMbYpuAXrb2P7n+/fGMwDwD
FrYoTyNrK9lZvWSpnUSudbDK+WGgWjhXish7QWUvJEgnbdp9FwnSpkOkvU9NWLPd/aoE42rBSgEa
0EAfkaRKJatMvaXOIY7GBw0EBuXIA7Pf3H0lwPBgY4oCjYyAGJB0yWyowBGPnEOVPNuv4Le7//PI
gIJGAihgqDZIxbfcaaKxNwvnMKRfvFfNev+Lz6OHEHkc0T0svxNJaZTF0EGPkC62Puj0/fbnFwyg
a6C3EyzhCC2vmjxjy8/ZXGnawflwSL8ymLOqyLQqfVVd/XpqFl1ipoHnWsD+o4FL2qfScNk8k047
6HQO9SEsiiedv9BxS41s5VprHQlxr1Q8Hwsq/BupHUlqH6QlriR0Nmtd49nsH4b4nTsktKtqx+K7
A0F0jMF3+z8h0lMeWzro3oSQgryWG3Z3byzwibFxaIkUOPBX+jtZupbMQPg9uBn497r6U5boYdPn
nwAiqwiZF7QBeXAgqNsOssagULy8kGmt+aSaWXTw+drqAu3n5G6pqg1T3DfpzUWHBRqG0MjjYhhc
uo/ZUGcz7SL/MGMq3/W/O84+Yg/Wl9RQtd0vnL64M4CMMghKgHI9RndoW+MFQ3TQT9sawZpRY1iu
Mbe379D1YwXYZUegmwK6E3NxkiUG2nlS29HUHhOnCfYDKMjv/75tgBYc/TXof5RTY6NGyFz2eXss
rB/5llT/3P95QaqKNwT844Dzvjz0DnQ/41h4zdEfP3vJyij/5fclKx9Vc2nVDb4feyv3dDenre+A
AUfsO34/AjTpkRr8eZzHyI9Pk/5Qk01zt58AMgFsPXIMot1V3ns/j9A35dL62O9cJw/9WoUkda08
v2MAhAK2gdSt3C+gmVOEnHrOj+jj95NQj+5OS15+X3KgWz12IpswDmCg7FMe0IIrBFxfMuw8YBuQ
E0QK3ZRrgF5mxLNXtNWx9Kv/tN208nsxkWB/3NbSa9OEV0NYQRSSUaeRe2cTzA/oRc+aYzN8y2xr
NaHTOEJXQs5VVa3rE/n9PjkuYO989JlJRtCv62QgVYvr3G+5H3AV1KPq+5K5oE2vUavF9614PboB
/XF7o1Sfly7ESDywUA5Ne9RQaCYfoCe72xyhNw6INOIhR/Oi3OznDE3FI09vjzkQ0esHY1AVTBZW
AEOK4B4ahRshT+2WRW/TeWrYMc2/tmFxN+Es3BzcNtR7MSkh+Igv7d3seJOTV1V67Lx1AxoJxWuw
cB8uPi/tP401yC/x+TUjH/yh6L7dfb4X35eeT5Y3VqQN+L4JuJn/VF6yuf39pd9PfHgzjmD7Qob7
cnumyTDnWcvSI0tCe9oaUTiaiiTndUoKnXEGtEj08CJYlV6Ezs+9eNbTFI1xR4+Wq7ZOVm0KAGfP
RadREQyq8d0FjUJ3Kpq5YaVAdSMH33Zfsnr2kvSoD3pQJA91f7y9adcCfEDaoDyNeAgVULk3dWgi
zMBqBGO02VsU2O3dkdjl54X4sxzeRLMU2SR8fk7HDRmnoDRacNA4iqNXrUK6GbjxTYnsRXHkQZmu
wap0e5OE5l86fperkG7GDKBGREv4PLOngNhftHDqvqKj+G77hFQtyvgIyODyo+B6uVloMARQBmXj
sS6rwGU0qBVP0cI2iUIiBkWRdrxuZioZ6BM7c+yOzsru3ph5dzghqHlQZwVlL8IWObBvtNny+lwf
jgZ9LnN/lcTF/ecsIha0heiC6VH2i1Eyqaep8acjpY/xNvHvTj2KiOXP5yWHMknHOIl7fN503rv8
6IS31ejaQMEPA4wHJkHAFgiP+PJ862riGnFK/QhUfu2x1I08QD7NQ6tTWysBTOWzRqUYZM4IWx0C
Y3hFl2QzBHc5t+YjNx4+M2N3eynyjfj9dbh3YD5HahDezeVSHGMa5rTi89HLJ+8ViPzV3tBYs3W4
DnZqlkV8dVvg9XKwFA9oLqKIj94gae86z50xDUKHffK19MKYK8Lt6/Vcfl56OxL056dpjc9bEziy
2q+mjbHmTaKqMKlWIW1bpie1EROI6e1V5QWzr9Aw1ffF38/MLQKO2G8ovl/4qLVPTw1TRBWyCsOz
RH8w7h5anTGjJ5d2jQghfD8O/d7gR8Nfezou+dvdJ30uQk63xFaiZTVyqHvDDGq+UqHRLmyRoMPA
UI8vrqHsBKa+1fHMyvt9p2+94tlX1XWXvo9mCVRGRDcCWkcvj6DTaqNsadLvkUYFHl0a3L89aAP5
PUlo4TYYkgtiArDJs8B+sBejixQTx/k/t/dfuGHnjx2OGLUjBOt4+G10eUk62tK+oQQ9GntSPWgR
Zk2DyHvAW5dpx9uCFnYKs4oC7Q7erCBiutwpdB8z3Oio3VMniOK1oXA9VJ8Xfz+7C5nrgS6uwucH
9q4NH/a90Au/9+ns54urcv79ifbFMOD7uv7NqPfp/vbuLFgk9FAg8Ys0u5iRlrxlzSGNN2VFtwc8
zAevmo07aIHWuRuQKyj8joVLfSFKevZyK7dQsci7PeUbo//BWFh2sUKGajmS2pakLx1nxHKMZB2l
a42FPg80qghhZP/895n82TTZdoB+hNYYx+/2Yz0EtNQCYAMFM2lWKf1l8IeWqpa1dFng6ImDwujE
1fzg5FRgoYzrdF/FbvRheCOYLpMqsx8SFk1PY8qnR2YMTAXycNWwjYUKUA50/v0X507aTq1K0eRR
uem+rjP7FXTtToTXpHABzzGAsMb1fw1t0m0i5vDnClufBIXWTk0wes6w0eoOBIFROhdgaGnyTU3c
WPFO/O4NlKwI/FUdGXO4hGicl95rn/GcpUme7Xlb8a2LiVSwvLeG81gVgxVOJpBgW88GdCIfux33
MPTLDCPegEHmGxo29Z89m8G1pVXapwIhe5AyP0MraM5/3r5lC6p/8TMla21g9ijimHvZN1Py0tnF
Tw1MH2bvPtwWs2CLQB4Fqw0kLBC/eZKYNG1HfzJhJcw31wjvJtqCNrggqhGDuOiQ8WXHcqYtccba
rPftRouOfrW//9ejNIuGJQwnXFeAE9PIud3wes/6FWFrMqzu/z7KsvAo8Ggi7pFMXT70rs77rNnb
9CnddflfbP755yXzFqUNKa0Gn5/IkeTvXJETWDhbgeki6gLohriau5xyqrVU05t9ba29NIxdRZpS
8X25EsQbraBJhO8P2dqOgkHhTyzcgPOf70oXtWhpVQ4AjNnbTfPAOpAw+u1qmt27AwYD3qLuIu5E
Ttr5XWQ7ey1TXk9tqZN6X5DdTEkw13tK6pWffr+tS7+zPJLhQSXIsQEp4mBOUS6aFlbk8Nhoiz1+
jbXyWs9aGYWTrfySmZtEo/6qAuhTyGC5nhK/qNcOG3vYJiDj/kArfX1wk/GbFU35r3mi6StINIZj
yRO6NfrYe+WpO26aFC+KHo+5GYy15aqM+8KJoJoh5upFnIsy9aVjMWi5rcdewfZ9NzzYIDjfcUbn
dR1ZX2/v1ZIgDF6i/IsuHgvNaJeC7LzMXZ82bN9URf95qvz+Cexj2dtsVKohhYXnH6eOZkobbafX
8A6WNzKaV1qxz8Zdlz3E1XNP36ZKEcUtXBXR2YF0mZi4AK/o5YKQzQdtZ+4W+4o+G94mU40OL23Y
+fclS8LBB+l4Jb6f8jfT/8TTFy9TXEfVEqSH3eLdiBFYiNCN7fTq1OvbR37tr2AkBWEDABvgshC5
B8bPOzNpHWvcUzsw7W+oLOpmGCff5x+35VwvQ4y+6IKj1rJEdvHyJNqZ5i4BcMy+THc0zGqFNVn4
PBq3BGk2OjVRxJEOojE59Rq7mfdj9yvZ1feODID5QrgseEjRiA1dkvRo7Emf6bHf7xswIFjvxd3N
mf8VALQg9JkiP3PlD/QALXQIG/ZD88N0f7C7H1S02SMLhwARvhJSWpe7X08z6nLahGRJHK2yLVDt
FQKuLwIECJcXXWHI6VuSlg5uFqO/lI97kpEgrveefojye+d4sUk2wOvQKoQ+cryrUgsEw5BW6nJK
9i2IPWH/WkU29NomgdUPkDNIjwEsBQWhy12aO5Zg+Cd39uS50b94FQszvwyJ8X77Klz1j4h1IIDD
bcCWCQ9HkhPZUZtw6u7rZG/8Axxnzd7Uv/rpB7CAdnGp8LwXrgakCaAhRNTXNfehSJDEnCCtS4BY
ui+LvzgWLAZ1axTS8MjKCYg59r1SH4t2zwwn+OTzexF8sV34PqoeqOKgc0T2Bnswj9RJ0rZ7NDav
zBBMTArlFcbh0kMQRTQolWdizB0tspfnAZQhl2I2ud07yYDWydeWvjblk3fSvlTZHN4+/IXTuJAl
6ViRa4nfRZCllUhm0ZXG720EFdsFlAm0P/giJJQptO1Rs52pmds90V+6xtp5WR+MrgEYExUv0NJa
kLwGTg7apMVMo7RvNcsRwtTIbP2ndbaxu71/qxAewXD5GKRCovzy8zECVi1OM5EhCDo3dJq7/XQ0
7Zx9XzqK0kjQxBWl3b6Yn7R0xVxFO92SWsG9xdgOIoHrxGJVWSCf6rN+n9o/y+lbk/yo6u9M/8jH
X8RQUQ5dQS+KY0d7PcrNcEiAxSMs9Jk/TXptmIF+2O390Q8KO9TTXfM2AU2y1d8dtvLZQ8Eeq++c
r6ppNUTrND9gVhfxG0Y2b5/b1SSy/FMkvShL3+9Mzer2k1uB5vul1z4m+pFqLxkTjA+k3c/Jq0mP
t8UuPEG4wICqQBsp3EoZmBSQ7FadZwnM0NfmA90I6Bm4LWDpPAFKiPoGlEYUnC53eKx0S7MBdrd3
3TbkdFf79UM/1yvT3uU+3ZTet9vyFhdERF86gB/EDMqlPN3jlDWG3+wjQl5rLVqP1XTq74bfEKeF
8ALZCMAmCCt4KWYY04KbFcIvIAlo1VZTdfeKfy9bV8xxwjODh4lkh+Qa2DPgCbQ4qvd6/dwkznqY
Pnfes1O9trzd3L9jaJLzHVFLEy2Gl0spKjvqYtNEYJ9wK5zt0gySaeAgtnRVUKfisKVVAZZQDCUj
1QKHUxJFIlI6dBy6/QDEqK9FNjahkbyX0WCtTR6rQMEX9lA0hf0/0q5sSU5d2X4RESCEEK9ADT3Z
dLWH9n4hbO9tZhDz8PV3qfc5x1Uqooj2fbEfOoKslFKpVObKlQSFLtT9ETRcKsYAkrAL0HidtBqY
yQSs4PecHOMFlHHvfjFh7WAOb50iuA6VQDpO7ZgOi0yYRru867yBW+7tTVq5NfhbuRllSLw8VE6H
1giTIp7t7hRWIS4mP262Op2kRal7A7QN7AAGfT2C3EnzdKq0cjx1UbEH751rp9MHfUiPw+x8zOzq
iZl17eqRvmF+a5oBvwfs2BtjoapZjj6YaCC8P2X2dPymsfdyVOCk4gn1xlFJ0A6qFruNcWroUk3D
KfulxXt9C8264m/wEgf5Hd5QQOPriiMgejRjNscynKbQdO3+FeOOvWg23r/98gmFzCdw5rIn6dKU
m6kLB1MgNZl8MX4s399rW0AVoxUXtwD63K4g5rJzkwuUOk/DkD0gpntAHm7jVr9epUsRSlTSVy0P
W/h7kEOO3lLxI+aCP2GO0gbygEjvfmnEEiCNVAx2Go9mFU3Z1xOdzbxNTnnYVhj+NQ1ghA+pZy/9
B9up7qjxGtWt35JoxxsWPdZhNn+PkrT8wTFmYe9kbHQn0I4cwt78DhYZ8IFUJfX7kkd7J6dbWKvr
yxGcothNiYdGhUoNPyKSj3ReouSUpMUhoo3HjUO5zHcDn+4YgnZgHG9v9UrFAxLh4yX7nEwjKobU
D3XugLAzPWW5bnjUyNyKPLp+Jxw/1cW4s/NodInmmH7KGXBGkfmzqemECCQbdmOX9BvhwfXplxR4
kjuQIvt75de0tE5nMejxqWzvKk9kd7f1Xfk8h12DzgOYTgRyirolXRJDj3NxqsfvObpdf9z+/LVZ
w3GdfV4JbkB+L+JW4PNZ4oWp46Vs9NmWh7m+NFGgQgkcTSpMtqAqHgZ2M4S8HaoXnfpVKXwwvPlW
euzIxhm9XqtLOcolRqdMFFoPOXbzMgoMg/j79mKtfF+eTQBGwfGM54mih8OKHHmzLHnpfjL2gKfW
7c+vLBOcFx7THMDd607dPrVHfUDJHbky/o3p8z4NtLg54NZ6d4SJTgIkIdD3D4vFCJtLXxzVGZ+T
og9PrRaU/T5a9ix996kARRZSyoA3AUKAJtdLEaQynUngHfcSTTvxo9qC6azsxMXnFW9MS1pXxMHn
tfor/yG6jdzJylMGTkZy39mA2MrDd/nzl7YGWgGdlKc0/TznKOXquzp7qMJ7Pj7Fnenmhr7rmh8O
2yrBX0d8IBhA+PLGDsuuKBPihYxLbWfZyQIF9SKmryDX7dx45I2bdeZzabb+baNbeUDKZDzS8Zg3
uPKAJESIAuPY0xPGZ7pz+7CIzIud4xBbPp2+9nxPtSfMhPNNcp+DZL40Xh0HdMKWj+J2MnukeL39
g663Vva5YFI6Mj5o0FTrNlkBJpolHDKMMd+30THaSltde7zL7ytOogYHq6NnfXbq6uesLd22r91s
k3t5SwvFgERmORl4KbJTlFg7UX83NocbbOhBlWfiVMwssuY2O83ca6q7iRzsLbjrqhIgg5SPUDxD
1EMcmcgfFc2cnYa/U753jI1EzKoGZ59XDnGL56+Tg0TshCzVAMw0WCC3GKqueOzBtSshGaBnhEkh
UlH2YbRYHjGNZqdkvh8d4XbWvhge8a9Nj2WR+Vnp2f0zXV6ncIvfcuUogw9INksjjkPGSap/lpkp
LTJZDRfZiTiPVrZPlsKz8XjTP6LXZ+MFsipKRtUyQYHqmiKKkgHlSVpjo4QfhX6fuWF4zEJXDO+u
QZvw678FKeFCT6y6pAKCqPHMxVN79/6zz2SkIOnEkddSbXpshpp0+dvZ77P9uGFwq8vETGwHGt2Q
kpB/P9uRZuzQEm412UkzPcxl1z6Y3zGpsdyaPLlm18hGoexioOiCCtulGJbQWuQUl8c8+bbjk8EF
YcXthVrV5LeIqyp6ZRRkYCw9ReUOu12RZ554Q7jLNx/V10EJdvxMknKRp+EcjjFz0pNjuF26z4f9
jKG07514K4/puRTFFTSirXk58PQEEuNxdKutUvqqFkjcIMUByKdjK1uS6XzUdBZnp3DxTOTEJ7cs
7qxqI4Bb3XiA9JD4BWgfDUaXGw9u8QqIBwu7glnjLPpiT3dg/Lu982s+GXSFktQfoCqIupSB905v
zpYoTxipZiT7YQs5vLZS599XdCgbtIguRlueFuezBQLgBGWECP0ambM1FestLac8dcGlitQ1MuUg
4VSXSxRFmNg8qk5pHreuPdJvecwxP4d4ukAHR18dGZB7mRkfStG5XU3d1kx3rf3eBkMYHxpTMdUb
LgdZXjXBm+Q04yxFqZ2Eu8be861YeMUsEAiDgQVpavTZqkQvWTb1dW0VxYnk4oMIw5+Z090VU/Lu
1w+gG0gXIrcmMRxqVE+KFqjytIWY+Od3awtPs2J3F1+Xfz/zncnSNOhSbYpTTILMPm21RGx9XjFr
cwJ4qkEi/+QsX50dyz/fPjVrWwCWAIQBiChBz638+hHz3aK5a9OT1SPU+KRZn97bxSuN6FyCosCC
NjbS1lIC3RV0N369rcDKsbz4vHIss8FMkq4GvtSpj+2064YnZqV+UzH3tpyVfA76gpDKRJ0DaGw1
v910C7eyNk1PrHtMp/iu1IQ/YtB5gqlZxQkt938iD+NQJA7FRIeyciW3A+Z5TGaSnuoidkFsfG9n
X8kUaGwXijsybmWP1swMJx1T0TDBBnUP5eWbzllhTUsMuGy6D11AXm6v3pqZAQchJ1gBenR1AUSG
PhTTkOPmL4Rf8oe2fF7Iy20Za5aAC0zmvmRwoQJq21bQJgZ1yknYnScwpTkcPgEk7mWZ5t+WdK2N
5PwEVkH2pUtM6eWRH2jj4BmD64xkzYGUn3tiYIjIr9tCrnfkUohiADNrOoxtRiQDVLiXm59otZV5
3lJDefCFU6i1dIKEfBiRE/roOB6rxEa+Y0uIEmCwti1ZGSHmM5tjLO6W6kHfojhfFQGQEIga3nhe
lUjMmKMFlDzYDlvbL4vhjqAbcci7X9/YjjMhSiA2RY5A3QtCxvRrEv/dhBv57XUl8C6SRxBJNGWd
lpRatT5hnTSSeU1RgzAFgIhuK95bSeBIPf4nR20AwDulxygGhK3da9q7NPPL+jB1e74fba/9inHU
ZKsDYAXecylS2R+LDEsCHob0lJStm84xmn7uhuJRQ1YVGInK2Ocg5866d7uDS6nKhpnTuHTjBKmD
5Fr0xXy0c5e+H/KBJB4anUGAiWmSV6PL5qazo67SsJxj5E7hByP++X43gNGlDh6XEkKtlnA12lR9
nGg5nmaxa4RBGG84szU/g8oTLhkgVoAMVXZnCUck2NO6OGniPnQ0n5f94bYK0lNdhrMUPhJBkgE6
InhnRcJkz2TBAPf81Hd+TnOPp4+iu1/SxHOS9ysjy1zIE+MpjuKW8k4uCnSSMDFGp8iodmb8YC9s
Q5mV5bqQoCjjRMucdxokVB8acyfs/e21ksf8bK1QKQGhuwUXgJsfOXt1rcqQpkmBvpaALr2XYeJS
gqmy2vKt6J57eurb1J+nDQtTPM+/IoEQxQNMPv3Vlv3RTgBUjC0e8PKBZgfW3KG/6bZWGyLUIbx1
144F+MB4EKXpD6c3XhrdWVxQnAW35SiW9h9VJGYDxRtwvsu/n8XiVpFQkSFpF2Aq1k8T7XmlHJcJ
iOk/RuoMbiiovmEOSlj4r0QOgKdEeyLskJqfSRRoeSB8GXgQ2uG0c4Zu9p2QJ7C9tPD0rtN30VSj
sEPDemNN13QFuZpJUNCHcLUeGuZ1OJOJxs/hctcQb4r9zjo02Z2dbySHFIt/UxG5QvAsMzQy44a9
VDFZUPhJQIT03KR/9cYvkOrd3rS174OUCtgzrB9IZpRNW4ZODwfRxM/gvBrNB2pt3Kyr30fhGFhM
9AriGXj5+0tutU0+J/EzrR603He2XgZK3CnXx4bjxKnFLMFrus9UH81oqCM7GIbpgMEJ7mRYu3J6
Bq3z7YVaFYSkLRDFQAugGHKpyNChc7YeRhaEIgJNRHqnT8tdTx83CUBXVsxGBQwvN9BzYnivsmKJ
VVO90jsr6FPmIsPggLH4tirypypuDq8BWfEEHhAylNCziawK7fHECqg1BrWZfRq15lOXV+/Lyr5t
jUyYylMiG2mVFZto1ncYYWAF6fjQmHek8G6rsbZQOBoYcAR6fgP/Xu5IUhtF2U6JFQymn82HaiuG
WfEu9vn3lY0A9ZwgFpqBApDqVX8VbbZrm3THUfMqAE7j7wSAvi2XBMjirIM77QpV1RGWLTx1aACQ
RHQssw1fqSIU3r6PSgOGIqIpU7/qZ9aWCuQ80UgDYyn0D1O4ON/QxdO6Ha2H+6iCC7NH1jzyMuOB
WZS6l6A551BVS3LgPa/cujFL8Dax6dEZS92/vZdrJomiBFg3wf0tB3Zf7iXg4rW+2B0NopGjeqof
raiqfFsLt1oDVhy3JDVGVg0uSTLYXQoqcj0VIStpYCKDCCEuKLy8Ro6JTw42STfUWnMaaKPAUQYu
BK2DSryy5GjxLuaCBkQLSFP6ZhW5nH7efH2vmSogRuhpQb+AhPdeasUx05lGcW0FxHmJ7cIl+tOi
f87oY6U99Nq39+8V5iXAVjH8C5ADRSkRZxWrndwKrGgcPE0vat9Keuaz2n7nqIE3mz0XpRxxHiId
hPZXuJDphYqTw6oNV7hqDqjqSngDVk6NWZD8H/jY4NCNOa93FAAEPxf6fJfaRrobBst+jOOGbxzF
VaESCohfLy8txQaB1+j5hGRpAAiTH+bRLqO7hPJHdAXG6c/bm7VmGcggo6MK851B6i0t9CxEsoho
y6zlVlCS8heNhVfa5d3QGF8o777PY/kprMkWNHntMAN8hL5NUF0CnqxYo0a6eXQKWCNGZXt1ERjk
iDbEjaMlPYJ6iYFxCohXgtbcq4EBZViU0VhbNGjLD0J2SG5hT1e1wOA24JAkmZaauO7R/GNOkU0D
QXy9ApE46Cz2tzdn5b2BlujfIhSvlxpJYy/gsAl6DbigAgQKie0P7a/B/jCU34clOjjT622RKpLv
7UjJwytHZSMIUDEkIunbvnBwDaDc2X1cpiG+T+KMHahRU98SFUpELJpcEKPq3jKgzaHhffuhqWbi
xVn6j7DFFGSR37J4X4EIykuj0D6Ebd+Aw99MI3fgvHsn/OQ/vxklBGCymOxTvzRiag1mY4/yN087
bXA78+jYXmy7w9akuVWjQrECwSrGZV6FLHRIyzGL4a8jMKOAq75wKWNb1f+1488QrUo4MB6TaoBH
9Ipodt3TYNG/zgRex3bcof5BGuGmxnC4vd/rGsmAFfkFgJ4UZ43JOb2tjwsN9OUjt++md5IWvm0N
0FR4Bcn22SsUcJvHRaQRBEmaSD432fgh14cNH712iZ6LkC7uzIXF8aR3WhvSIGvI4jqDto8ZnCVC
2F00FP7t9VLzZf8qhFoDAlf06F6Bdk1Ty8MIUCAMxo0Yxmzkvql1D3Fa7sbe/EvLzaekqHeY2vSl
X8oNgNeqpnCbeLYiPMF+XWoqlkIzxka3A83CPCvemXyndQigK2qMeyuf643LYc3FoTcBNSIdXgaj
ZBR5Fu26XCyQpxtuH5mHcSZu6mwNmF+zQRwq4F10YEHAoX8pJqlK02hZawesDkLtKX++vWWrn5eV
UrAZmXgLKFfcVJt2nKMZKQCrYu2X0d3tz781A6s3DVoP/vd9ZZWMpbUzmuL7eWHllkubtAjqZWYf
eWrQ1BVJaB5qTe8rD0nK1zbUUzxzC1Ah2LHm1WDcP+SkiPd2Zo9eZkymT/VxeGVNkz7P/dR5cRVm
99VcOceoLgbXdAT/VuVxuKHHmttBNQukaHj0gYZSXkZnxyiyiyqCUB6AJhIjC023yZ9FnINzJbqn
qbNxjtZMGRMS5WNGUiyrLdAmSfWmjWYeiOpInS/zQ5I/E/N4e2tW7BcQMDzHkTzDfaZGb45oDEOQ
kgdF/pKXwFcP2J5041BuCVEOpR5lPWpneBSRuDjQ5TAP075wNjRZsWEwK8J4ERW+DXS93JyClZy0
wrEDRx8+z07rW3m8VQrYkKHmAcNoMSawddrBhOkoUTc/8mz5fHtD5FpcHRVMzAbPAMATQDRdqkGi
ljhJXPOgHXdF6et3xatWu2PrhVtdsmv2hZX6ryRVmVRLeWzkLQ+cWnuOMYQgtMQxWsyPKZn/vq3U
lijlCrVBCxtnheABTpCb55a/cOEmC7LD84/bklZ2SHb9/k8p5bljlGTSqhRHdLb8RLjaVll7VRM8
2SSGFY1Var50LofarEOclz617mu7cnV713fW0xRpG9myVUM4kyR/yZmzmVhi6pM8mW33vSwBpHR+
cjr5tYXpW+3f6VaKe3XhzsQpLpqHcZWUNOdBzoib2zIq3TigK14A00t/L51U+EwhzLkowNcGL1Bl
x5ntyfg137potpRQDk+UzmkzthBRjCe7+0Hp4bZ1baigwhjhdgY7jrFIwvk8WX/pCQWL61Y+WYW2
vsVPZwulEvYUdcObdq6QQ2onvBDEZwoYa8qbx6EyXnTevVBe/yNC7WBamAbc2k8VGXZ/oqhMzAPf
CkiakrjLx6jsOJnsQETOh7S2D5ETfRPj1oy/9fX8LUbu55lJRFls0lab7aBz+sfMIT/BOrtHS/DG
UVoVg+ImKGUNwOvUB5uBjgXCwawXJNHXKvlLRL/yrYHxq34B4BAMHcJDF1n6S03S2C4ZZkfyINae
rKp2AeJxefqJ5J9ub4xa//7XOM4EKacoE303UqHZQTg3ft1OHueh1w4faw2l7/lrVDx3ve22VXk3
bwH4V5fRAuk5xlaixUR9dbEYEEWRJDwow6eluEuol76TW/M/2v0WoRgEyQyWgFwTTq9xreEQ1++D
0v3n+284TowevupewVTrtIwiG5YQ2t9EOnwlZrhxdNZ3SOLRgBYF96Va8bbaWBhmTlgQ6d+iKJ7Q
hA2i/rZMcpcl7S7TTQSo3XNRaeg27/bTkn25bSOrtoioDvrJe1CFSOQkQQxrpXaABoja8tlrjqG7
lXdbiHSlV3HKmRDlSg+FXtronreDkegi9vVB/Og0Wn6tOns8aY7efy+XaNylcws68DRcNkLK1Vw8
HAeYGJB6RJ1ZOXB5kyHXXAg7MCZ2H1fZwR4Mvwt7zyDNJ3ThHOZ4/imi9G9zau+YnTyn+XDPi+F5
IMN90fNft5djfc0BDUNDr5wZJc/OmScbx2hBf1rIkNEt8gBvNf5RT9v51MYOPUREbCUNpHpXyw9+
M1AjoKiJUX2X8jTwruuTntkBz+8T84HXPgrFlB6XfOPWXttnuDNLgnlRTlNzeGlWljl+BAsIIis3
YWKfW7R303I4LcOig+ix2kdGf4wn43R7SddUlCQDgBKjPIlyw6WKYKFJ9GZBXbIr/+roT9E+sb7e
M+c4Wxv3g1wsdTHPJSlBY7qENatnjQVZcTBDDNrzb2vyRpxyLQA9pLgbgO5Wg3o9xHypvDdYYOei
EG6hJdw35qbeNUkrvi9x/QXXfeaSWm93Y6yD16OI88fRasVzPw7DXZfG87FOTIHZIjPb1TnbSACs
uXZJ9vSfH6i+BVicaoz02OXZTO+7Cu9wQJ3EOydXvnnfcynKjsaZkWmAU6MAXKDW6JtbacFVLXC/
I1UPStKr5r68pXoYm7jn05D/1dLwPmTVa9htJbhWDZMCz4S+V1k0V9TIMcWEgQwAL02r8otWeLGY
PzQs/GmU46vZiNa9bT6r5nkmTzFPu3OsTpsM5NMW3Q+L6kNY/wEMBLN4LCQf0bYlaawuzxrKAx1Y
RzkDhsZLMYS83o9sl1UuaR7MrSfU6i6dyZKu9MxVDmC/m60SrlJk3GXVd2bUoFw53F6zNX8M2hAc
NWRs7auyIYD/YRElSJhp4q4KY3cqm2Odgi54yO9uS1pVB71NWDtka64aOwug9ObCGu2gMqefYkaF
crFfEIhuKLQhRr3U0VuVTnUDMQadg5omR+SSdybbii9XbQ3jbYDQACLgasJQAuKTJjGBBzLC6Z8o
rx5JTjdADavH50yEYmt1V6Jdo5YiBpdYHs92mvbYTJ54J6BauhtkhBDmgWsTnJGOEiqzxIp62uA1
mMefSfmls1+68kvycnv7VxYMaTMUpwF3Q5FLTQhorOnBOI+IEnwOxPTe2fn+pgNK+oDoIKIENa/i
a6IIRX0+NHDM6Gya/YptXH0r1zuaxX9/X/EttVGNAiAQFgyi2pd28TC042kqC38w2ZPGl++cZN9A
0LEhduV44lyi2C5bA0BCr+Ach3ieRlTFWMDSxJ0li/ce1eKafr69OSumBjEUfEiYIAkgivz7mavB
+MawbkXKkA/Q75DToS5D9tyY+70Zd0dzERv4vbWLXvobGxND0RwKTNWlwDrO9F7jlbzhyImSryL+
GT2yHNNobRafQj2K77s8NsHk3eteWhhBUWT7kKXVLqa5/r3P9OIOwP2tvOWK80B5F8cZeWQsuCON
+GwdSNPXAiSMCOLYgxZ+m7TIM1H8+4PFZkiOIxrFgXOkqZ0JiVMzJcCfsMCwAMOOzPyw6PnnpbS/
YBfuLZQcb8tbNd3/yQMV+aU8UfMKE0pwZ0UZAnuf9xgYn3mp7c08dZPBa5YNT7921MFywdAHaAB0
pYK+CnibpLMnhIm2b7Zuebqtz9bnlfWbuswudR2ft/rX6V63/+TzqFlgPp3kPFVhDLysBkwcxecL
+8GpPqAw+wc//+z7ylkbEcnOmDfLgvyOGPs62d/+/Npug7oBWA9Z90Wv7+Vuz7WlpXhvWEGbF52L
95WfLO03TIzZleOwKyvtH4NnlqcNW0Hrmqs6F6ycHWd0kIYjM+AfIvXGrPcGS3iU/Bx56N9Wcc0A
gFmRrDMg17iKJLJypAy4FgtB2JdUf3YO/6/PqxHEWBflSEDEH6Q6OjQS5urvB6py9ka6CccH165s
EWtJN8z9aAbUbrjXAlR6sOas25Cyth/wr7qsVuH1r2ahujjCo1BoZkCKQ77sx/pI2uO81dq5KkX2
FKDqaWCKp6KLwfvRyIeKBAJ0HZNp3/ECjSWT1vqoY225ZxmIKM9DlBOAnMdNKKdWK0cnBdZ60uaO
BO1sRu5cjfeFaX9Fn+y3BnBwN2dO5DZIZ9y2h7UThaLsG1MgeJDVPFWR0QgA08kEqF081EBoclHs
IzP9PoN60uuT6tV0UD/pcyf9A1cBnB3iS8wRA5+mcksu8ZLNrI3MQO/7T3HhPGRLsXETr914qALJ
rl/Ma7xiwimTqUbPcWwGZXvU5tkNNb+Pv91ewLVtkyhTVM1B53XVeDAkcuaNUwHeFEVV4mLa5M/C
qUMXE7fLX6SbsmM+xpEfVqa+uy15VTtc5bAX3HtXVduyai1T6DgDRjsNfwneTF+4YLkvQDLj/YGo
N4iV5IfAtX7pd/OFzcTWahqEWfWU8OKYGfF9WKXvB+lLoBuQXG9i1MoKavdTIzCrWKYG6tLLxIbJ
ra6YBNCDd3iFfMZI7baaGL6/NE8Y2dKH37nx+Q9WygHcHHikFUYSjikObYW3QDBUzReLjkcnCf+u
e/7/E6MyRCyoPoZjw0zc42btVyR29jNufOSTYrbxUltdtN8avWW6zyM6pvdLXHIzEIBYWDGyf4lr
b5FqSOemOj8A5f67bG/VsDMhLYoKiT5HAFUnrCYukgPasbArupvbPvP0AkSco7kJulpTDelTvNjR
/Xbdlra0YS6R6TTQi51Gj3H0lGYbtYZVEQDrQAIudMChLk+O6OeEToUO5PKSv45h/cHMi52VbvXR
bImRN9nZ+jEjKmKMP6HBrGFUc5bQxAclgfZtXIx+t2Hh8rWp7hWmhiG5Bpe60gln6IVpxpEVgICW
ukNCB4zKwBT22rby3k2itHoslnneV2Vd+bwNmSeENnktWJ9wsGdAnbMuO3a2VuymyEDL/qjr+aHt
p8ojld7e8xk8yinrRnex++SeVfVzKiqGVHqT7bvCCo8RGpn2emaij6zq3SJDJ8nMDLj3hv1kCUcT
Y4JJfyfEIrnrjGPvjTGJ/tEKAuxppf9labr2isci2Wnx3D6284Q4GFVdug9pYuxQ0TDcDGM7Xqww
Mtw0iROflkN311hVsteHcCuVuBZmwCchKQwULmpqio1UdTK1tHMoQCuOb5qFa2iNq+FBHGXvpMd6
yySci1LsJI5iWjtjbAWR4+XsqcGTk+xv28faUUbuEDAvOcEJbWyXppinzpLmNpxsNXSPMs8rqjDa
DZX1ERQwdF9afKMKtBYx4wij0KaD2vaKQ7GnXdT2GjUDAJy+2/a8B+Tn+bZOq8frTISybE4ShcOQ
mwgkDMOfDQt03MaxKae722LWYgnQI+H209eYjpcqm7Syt81gGosvnSHul2Y5sIIClR0Lv4vABZRn
W/js1eWDtUvOQIeBMPByvxYtItmQIAJkxWlOXKvfWLuV74M+FIBCaIb0lVoUy2fLynomzGBmaI3j
GHcbblEDrxwgxJGyzoo5ZM4VOX41hb1WTbiiGHd+RqTTX3qzEDtMoqE7Ohps4/GxqhEqjgATyHkS
ajVs7Nph6gc02dggrAmJ5dfDRuC6qtCZBPkLztz5qOWLM+aQ0MchRik5x16LH5p+AZtZuRUUrWoD
fnkH5T3QkquxnaNV/SKDpcAe3NrWdqFlbHiEldODm+B/EtSwLmMzXs0Egeqcht8jBuznNIqvfIKX
u31+VgWhBxgoXMRfV02SmDYwNnkYmsHYiX+0EBMG+IKG84I0W5LkoVDuQGB9f0tSNkig8XAhMyxO
e+3SHf3Splg7r099Ue6WeSNPuqoWTFcOTZBlUOVliGntaKJYEBzRtvtC02zHixIQY76RSnt7NKtK
oeXcBlsLONSuBhdTsjRdwkYSdJOeu7NeAG1KCwutem0fYPic5ZdVr7tOu5gnNNP2nywd1FEmQrTO
ZQ1IsUJm16Y7FVHzdwGMHJAO4bAnVje95nxi3pS2/NEUTXvHuFZ9Qg955hlRKF6wb9lDscC30qS1
vNms42M3hEbuYkBXsSchLR/CDMU21xal7YHMnB2Lpms+WlqTPzgR6ATm7Lh0/V2DRjwe+Tz30XZ+
iKbcnwwv0bwJvHkl4w9pVNMnXOFISWLApq93tDvFpgOAuqY3DwYfrGcM5Ix+IWrhO8tJ232Tjsu+
mXmyL4eqRT8dCKLFiFilZxj0gb4Q+9dc2eDqqFLiEtFrPqWg8DFDnu/NvKefkVcX905IGr8b9GVj
z9YOLyoOsgYJ7w1w06Wj0EQ1D0Ob4miRe9L8E5VbzCdbApTSQz4WZpcJCNBHP7xn84ZrWP08EnnI
egDgfNWkOzAqigh0ssA31r96c/jYV7l/2ymsxCNo1gTVDSASkodMnq4zX7rUhTGB9oQgXA2PM/eF
bh+r8vPcPGv6FpRtretBTsKS/nKNpL4a5nTU8wKPJdLtEAh9MuMJ9LvOARXxo9EPH1Ma7SgrIg+I
lU+3FX3L1ajnF1gYDMQjSL4DZHmp6dS1GYBTiFLMOmu8tqEPXcwPBG4wHcVuaTHEycgEOqS49g3s
lcyNneiAeH1yC9nxvfFrpOld/Rp0AwJSTsEFoYLKSdz38QJ/ELDsvgH0JbRqV0Q/0C3lh+HiEyPz
Y/GU6D9uy11zlmjwx4h6RDTyDX65CFpVYAyLMZOg4A9kuYu6+3bY8MdrRnsuQt7eZxYlBgzOs8aJ
BHr1uXvKk43Lf+vzirtfcMXXpgM3HPevpv36/hwLKhe/10fGoGc/3qqFMaAhjwTkizV1PovMjfO2
9fOVeBLDavJ57iCgmI5Mx/TfiGxko9aiI9A8YlSYJCsF7dulCkaVOVQDQhl1w565Y1LQQzcbGHqj
a5pb8y7fMOVVk5JjGpGZwjg69X1WF/bSlAshSCNafrzMOC66N2S724ar+CmCzguUk2SAjEjWQd39
UquyaUvSkDZ/cdLPpvkSF69O/sISP9xiZ1E2SAqSmHV0eyBilp2zl4KstLXs0eqKF6EVrsU017Y3
VFmTgOQ/Jr0CAyfLgJcSBmomrKe8fPlY5Zo7zVuNsVvfVwwAEyyx/yIsX+iC+P5Yju97Ub6t0Pnv
V84IBsmOaHnH7yfTMZv2fGN5FHuSn0evKphW0EjsADOinJDaqHVQFVX5S8q/1wiCrRRzS5N39mCq
UtTQoC2BdikMkb9ojlv9ZF9vW+vKFpzroMLTM9ryCt02+UvP/WXatfTuD77/1m4phz9dxbxDPWJ/
nSR/WRK3Rp5n8W9/f3UPzr6vbLFphF2WW3H+YtNdM4BxzSu2GKK3RCjbPC0a5lFgbM0LoXsn9hN+
MJL3ecJ/9/i3FuowqXTIp8rGfMOXjNvD33NKzROt59kDZjDcAU65FW7KVTm70/+VB7YCsCPAD+JB
cnmwJ2ppGsgYshcLuVjwOvrRdKisf1orc0vztVne+TaFEKQOkDtAiQ8ppSvcaUbCIg0xwOKl0b4n
7ejS7n137ZUAaeZntyFClNwkooaZNc+svqvH98W3V9+XNnL2fcuaomqecNTD5biUd5vT9K5t7HKB
FE9bRWm99A4WKCp8YfqD8yHvN07K9UmXUA45uQJgB3SdKs62DK3RnAGuOoFZGXPeqnfSz8glktgf
6AFsCryqckzsOKqKqIjYiTQfxJHlG778+lq9+LwKMlqEaGiZadapasQHTrV/HDu9B4GTD87IAx/e
yVQitcHVimlFRGJs4N8vNzyv834y+nA+5X78Q8T7ofTmrZ7QlR1BjC9HR8sAF+QWlzKKJMud1hr0
UyaCCU/NrSloW99XTnndJDbJNXw/Nk+iCwBou+175RpcehEHdW5UZTHoB4waVMo/PxSp5LzL2XAq
q2dTj5q7KWk+tI71DzhSftVTc4+UbnzvxC+3xSphI4owOnp/QA6P/9GWrl67sTFo8xKT/qR3qVtR
12piNO59iYa//0AOMiiIFoFPuFKvMftJ43rZnxKndtvBB6+LoMLdSKtenXxoYSNFIkewSOye4lnC
qbfrIq0wlqw8YC5ADDSSeK/zggiQ0KFdSiL/r6fGEaOPjaluTxkwgF7S+3PszBu2cGVrUgb4ufFe
Q0kJKM1LW0gHnjM+IguTh4eiO365vRUrX5f0A3iRI7cpObovv85bIVJtLubTfA9q+2ir6rbxeRUw
rw3/R9qX9citM8n+IgGkdr1KtfXibqvc7bb9IniVRO378usn2N/MuIrFW7zlgYFzHhpQFrdkMjMy
ArmXfMXnJ/eR7gdVx7Tq88KLgJWRYbcjPt9ru3hrmbcvLyYHPey6Bbg81uF8cvK8hmStrS/H8ZFW
h1HVhinZoGefF349ep+iMXLw+QUJS/eDyT4gD3fz8gKKpyNAQE2fe8TzEdhauqSsasgx7SK/uF88
leipZAwwgGwyTjMOgphR6atZr6clIcjBR34MHMxcNMGIPuzbxwErFFVV4FQvm8U8yFrhPJNjYW/q
eeOqQJmyYZx+n2+0E4c7j8Srkxnf78hzkX4sq92aHq4PweOXzplTR0AIkQe+DoCvITV+bqNizE2T
yFiPtl4mHyy6so2O+usm6sY4ga/twqRz96Y7fMHdMv1qdDTh+dVEmszPMp0eUy0t0buUUXNbxU5y
bHr0wnhdx+5YEudBDdqvp6RL0l94tXqzn4H8QUP7sLduBvCt3burM+7GREdiPC/nwFiq/Nvc6vlz
Wk5IPiXL2j85s9f5nQbcq5Pn1afM0Lv+vrDqjec0m94AujCwyQQUqVMu3S7qyILOtVgL8VY2dkNO
k71lIT1ZkylJfAP6MrskTuMf+pxMYYROYA11Id+CQp3PyDis27pzoOUJWihC5/yweu3KfBA60EfQ
x2l+3659HbSa6bxlblvu+4S1hzZjfdAmeRcis7v+ik1jfAD7E5RsClCpuilNAlfryG4dvdaHjqz9
VrgsDtq8Qt67oOMOZDugooOC808yOc6uqGzzOBs1uuxpbEXBsqCQbnsr/Zm57syCGmQoIXw/iTcg
teAQqbjzXiY2s13jxD96EzSgt2VT+DUMnhuQuBEUSVBEEeJJKFIBzp5FK8RAtul0Fxt+U9wGWfmP
ifcyKnKPeGwLJhKrTEDDtK7gat5j+sfskA6KUfDtLG539KTBL3CWIzQfnm/32DZQ0sys9QgkZ0Db
XaY9WXpYzr3CjuQOQM/NXzvCsWrRvLRmmb0eabuxf603dhXxmeJQYBssTWCZQIL8fBhpxaA8oLUQ
kG+CNd9AAey6W5D8/LPv6+ffb2a3h+vpnGMG1Iul+3NuKnyniLbnQ+A0w2AuhWibhB6zT3TwbrHo
ONM1/t5lURQWrvM9R8HxrRiTLMiMSl98BzT3fjFo644r4foe0x+iBBRuOlJ5jfa7tbRPKOi9XB/+
peNFgIsfCJQenDsezufDb9fc7EGqZh4NM/HLaGem28j+ed3G5RSf2+B/P3Xu09C0LVSJjjTdeE9J
c3OUgM8jxgSlu+teVmhcozaqanaMoz1r911QQSjvH34/RLzwpEGVAEml89+vmVVb9jHcVIwg2dWP
A1OM4PKoYgQnBoQjNJrodKCzZR5X63fugq8H7GpNBgl1VdpTagiFHx0FVDDOij5hNCEVnEeNeczc
T9OMJtLXZfni6irgrGxTYaejnY2HDBfwA3vM9WlCrudYoT0zae8ZFAtZ+3p9VS6ezXjpUyBCUEkC
/hlwzPNVabIkG9p2No4riJZWUGFW81Nj3tHhlWW/r5uSbWDQWUOdEGUz0EMJcWhXkaknQFofjeZl
1j6qmNveu6POXTXVwYaKVwxHGF6w2+f6DAbWaKTHIZ/BAvwna6Y9COlBw3fvub/07p41jxOJA61z
tnX9MPevUP/2G7vdruWRlk9T/1Q2P4113ySK3IRsJf/+Mtwk55O8doNrxB5GnjIwYYG5MHBGxTNR
NrnAoaLAikzBJUdmbs+sYFOrHwk9kOVhVeTP3vMZ4uQiNMYBsznqX7zNCRmIjvANe94ggVO5fqnn
wdy8UHbI8y7QwfvWaB8cdwcE3macdnnt7mj6O0ohm1B9q8qD3h401dPjctBov4KkNvAZvI9CBOg4
9uraHRIPISCDgY/oSnHnXB708+8LLhcVtJR1DN9fmj+T4WxNFHuX/M7tR4Uh1UCEUwh2dMOsJxgy
EIaNepClKg5r6VAwT8CWoKXsIhpLuFhIjD6n0DSrj6xZPvV1fTc1/bd2VkEJZKbAlQ1jXIPoohsX
GBaIxA+VHU7j9GT38b5rAc7pvDzQ9fj1uk+5PFlgADuxJcQdYIKzHJbDVtJ/MXCap/ihVuWTZIuD
yI9zNnJpKDEDkwFZakZpZIUNkFNe3/uqErpsEOjUAtsdDtBlPb9ERwhwYIYVJubsE3j5Opq2ODzX
p0o6DEjnmUDP4QEn0v5p2rysGSr4odcmAfE1+0bMKQI0AIX5NQK2aJ1r9J17OZuZXWT1K4Yx5Ntu
JJuMdS8DEMHXx/Eeq567onM7Qizr6KMLfTtihSnIcAqux1nQrdF8GtJDm4OEeAgWUvld8cVwP183
LZnCdwp4XJMI9y/SBB5liUVHm4RNjCyB790IoOMzePZ9bv8kxEvifrabGd/XhgAgfzML0rfrI5Cc
zTMLfCueWHDSDBjXHhamdkfdrylUAX8ylSKsbJpAm46gAglYnE9hgUa8ZQhaqkjoOM958kx218cg
OS5IhyOHAgQoFsEVSnpabDcJIETomTOaoBm34H/wmap2e1EBw1KcGhEyitFUa1B6wBjStfS16Ee+
VACBfaTNjqWHrlEsi2JI4tFpW/DZkGrGsqTNM8ilvrtTc++2yfb6zF0Ge2eD8oSFWVo0z08LBrWO
D0a0T7sjST/oHuCTlSrVJTUFGmjAw0EKC37W84226hqNgSgjoZ1BhONt1YvNNI9AIR3LWsVaI9vU
CMPfFUEBeBE9GzSuu25JShKahrkpyfeIhyW4cej369Mnt4NoA5gKkAqJFANO4ZY1sXsS5vGeOmlQ
MTRyfzLYr+tmpJuBBzX/bUbYeou56IPedyQc4iQAewyajy3Nn2isGI7MDtc6Qle1i4D8ojyjm8yO
m5SGjnuI9U0NruCX20dyaoH/ghNvY0WRSZHLo2HPgZPloYugbKUYhczZnNrgi3Zioyy9tSxW2MhA
z7eAoUXxbJXOEp72KJAg23nxaokXZFRplNNwNb+b+SOiGG9U5FSlQ+CED0jN4O39ru1+MoQinipv
TEoa1vnojwcXmb3r66AyIOwovSSZVfQdDSfrbdj13bfrnxc50t/vLVDt/c8A3v9+MgAzt9tGHxqs
c1c+NKgf9wPScYYzfQH1x8F2ITS/lvto7t+KwdkwLdkgHNqSNAlqOwObf5/6WekFCZs3Cdrc+g6q
All9G5r/Pz8STyQOfscci/XnZVrT1qo9Go7JFtBhCFVenwXpJP/9vujD43JtFoCXaZjSPUvvGpVH
lX4fGBmQaCD1flHjQlUij8dIx++3X93+5fX6r5f5NhP9cYhyecL2QmNh9fKlLWOdX6p36+wFi70f
pmQ7TePmuiXZzQp8HbpogTwHVlcIE/UB7axxR+CtF3bneMWWltbdYqJnhGqDv8zNd3R/KNZGOroT
m8JtZBVuly4ZbKJA5mve3Vo+6EbjO+3v62OTOosTO8JzhEV2seTNSsKl/KyRJ8v6Fsf/8JKDEMvf
+TPOHd5IAaFeItjAi/zDMC0fBoqiWI2aS5QqlkpEGv/nzJzY4nvy5GAX2eBEy7iQkMzpprSeq+zR
abap7W3cBUjjqvZRTdiU7Zdq/lwTxEWfrs+nbN3Q7oX4AU9TZHSEUK8nJfo6GgPzaSGn++xlPnH9
ke2vW5HtSAt9/yhjAqxgi/7XRIM1qlIY5ZR8yNhz23/QxpcueWFztSWdItR7R60Kzxfoe/21Jjhj
1hjRPE+wBmnwe2v1tuniPc9mEyCG2VJS3zXWeKjSeuO2bUDc9duM7oa+icEBRTdDsX6NwbfQN43C
PYqQ9ve1PvldohNf6rhPDL7WDqjAPO+3Ed1lDjIfg0/yQ4IORQLSnmhSXK/SFf47G2KcmLh6moLh
jIS6uWzqxPxsT9qmBnNmzFzFw1FlSjicPQCxdp7h4PTLrpw+1tOmag6GpnA10svwdB6F8zmVy9oY
Lp4nkZZ9YHQG40/u10X1SNvIX9Bo2sWQ+U2Xo1Xmuz4vP3bgtFyaDM21xY7FqA1Ca5Il2caIc5+x
uYUkjIqdWfaGhqwTikIQUgSrgVjFheKg1zGPb/n8vqoOoLjbUfNuaB+XlvllET0mDWLPsvFnlECv
nzbZPXZqmr8cTnyKiw5wG9ufhC3oUe+Ztr3+eelhBgfUe6YSz2nB1duo12p4DsBl5X88BOlFgV5l
hop+/82YvyeJChsisQeML64krhoKbALfdSfDybLR6zQPDC5pBA69HflTz/vF2Fn0JVaBDLlnEDwH
HlMAwvM+FzBpCN4wyTOA0pICM2cvf1p3RfN065dueoTuE/iAoe0BqOYO5CK761MqudVgF8PDmxi1
LZGb066npI2KhIRjvLfZxkoCQwWKl2yKMxPC2UQyabQGE0PTpjKgzRuQdbdvuzMLwrFMydg6WYF1
cuzF90jmV5VKeEU1COG2zEttmvQFJqLsU9fdg5H++jpIvw/wJHY158A1hK2tx3GcFyzHm5rpm3Hd
AhOzuW5BttKcaQc6VOiqvKjR9aOVDJlnrGHZmN+yKd8AHfi7VCL0pGYoFz7lKmIXDUysTVhfZM4a
at69Z0MMJPVXqCpfH4vE3QN+8NeIsBpaCS+MQtEaug6kAareRzvyTB+zVOFwVIPhfz9xANDRKJmX
mRiMuU26wAPbKVWYkCRTkHyGwBIkWwmvBZ6bmJGUrnrTW8OY3i3zPUKu8fNk3QymAFwDcE3kbnkR
+wJM0fZ24qBzMVzovm33QKrUKqChLJ5EAzd4ZRxAGcHbKswVI0aH62hZQqbrBxDk+Wk2PA9A64zM
AXUA8OZU3xfd8Kc3ugeHmcHYFkFvqJZMcpDwM1C7fdcNuuCuItBEcs3GWEI7YHkWmKuKL1uy984M
CHsvoeYIyLGzhCYwyPm2Nn90OfGL9rYGNR6ygUwCTV7QjeHlaGE6oy6uR1QnlnDtA5QmMoU3kEUJ
6FfEmxM98OhJFknEUFzrddvTFoQyY5A77NAYRVA5D5mh7dre8Rf6ZEe531ofifPz+umVbhVIomCR
kD7k9enzPV/Wpd5la2aEdt4ZQarT+9Zyet/q0YOwtNkrura3MbXvcgsRVef86tb5Cc30nzMzUcyy
bDHB/wvQAurjuOKF0zdEeob8CTHCzt717k+nToBk2hmKCqvkjKN4gvIPqFhR0RJpwUaAKNcmowao
yx+Lvt204Gjo5j9l5QUoal2fXOmIoC+Flx20jOFQzudWzwvdWAbDDN3peY2+28NzTgFUYyoEg8wO
AKeAZaDoL0lZtLqZ5PkMO6zbmtZ9V/nG4KOvJLg+Htl5PrEj4nO7BbJtI3q5wsl9ctLGH7Lw/2ZA
uHlRCwB8xYABkt1DTT1XdROIKiDvJxnd0RD3RmUJUA8hKE6nZFqbiphhpedk31mQB6zpAAIm6haP
UGxOttHaNfsGDMp6N1EQM9E66FDq9b1kVGHe+NES4kx4FAqPYuCKRnb4fHuAeceoEm2ywqp/bPRD
Uz5SFa+f3ASuf15TBVmp4CCHvo9RFK6t0AYlem7Gj65XHVrP2v7DugHW+z9mBCcyZXGy9gRmUrPb
UnfazP+QWsVc/bXAj8DJ7V+kLqgU7MoKc/Yyb2f90/UBSF4XoDR2Ob0scEYX77SUrkla1tQM7X5j
RQ9minhpx7IHlwRKtIN0TU5sCXtw6WbcWtDZC8sBokB64NaA3KqyV9KjemJE2FvD0C6sezfSB7/J
7UBx3i6MFjKIK/LLURiCzVB7HNMEDgdrbVTao+4sd9dXROrTTkwIA3AmnZRak+KkJpX7gDbfLrA1
b/C7EpqktVnOu9vtOag+gIgWN7xJhNsHcJrOHkgJe70Jlq3CN8whyMph093ehoAJo5Ay4XVVTmt8
vpWdpZ41r67NUGsONTscro9DtvC42nAT4Bl2KRWagb28KGgMF5r72veiVET7ss17+nnhHIKwxF5S
viyjubWyoIcwt6lAcUme34hb/45A2FxuXETTWGAEcbkHdL8qUaw4lNrW/VFX/mz/Hwck7DMNtG5x
3cKaUbtIxj9NlAJ3tb++KPwjoqd3gBlzPAgCoClHCATAM2L2pcHMMM0+jVoGrYrWj60fuvEZ8m0Z
3MB1c7KzAxQyAI1IJoDNUpjBCrJWHqmxl9Grgm6Az/aobdKJQVJR4ff5hy7H9deQMHmRp0OmXIeh
BW2B9x2bn4fE0/wsyT8XSKxs3MZQxTrS/W0SG5IKlP8TzmnldVOdzZkZzvNHN9mmgyJmk3/fxHMZ
eRj0mwmnE5RhiNGt1QytZF9zujvFlMkOkAv4LK5jvsfFAhDq+I2b17UeGtNuKHeojmS54oUpW/5T
E8IZzZNpytGNpIcJOBzWzazfV0kAWYjrm0w2UWC5f5e4xDqLcK1hjd0WwpF6mPVN66fUWAOvb1SY
LdkOc/HiAv0U4ja8Us6dJUlrA1pDqR661Nimq33n5eD0Aytj0CftznCa4B9GBWwnOibBo4uWw3N7
UxRrdkVRn7OKIHkbVU896dIY4J4CJysYH0WqDRBneetCMz10ljj67BSzsW2rtgBN3GJqgWdN1j9c
B8g2IJHpcfZoEQ0+rVoF9bZOR1n90amfIKB2fb6k25lj0aDShBZdUTKpRSdU2RdED3NabJrkY5T8
pkzlo6WzBq+JRxThVPjCJmidQdfKycas1ZZPVntjRGRnZs9GpyjOyAwh+4psvYlUKMKj89XvRtsD
MxVWfxhpHmRW9qpPeufrFNAnI6O9YrPJNvepOT65J0EtGMBsVgzcnPU1cV/zYhfloMV6Nbwvt6/S
O4cS0hc8zBWcGsUjIAPvNGrawxdn+haBgStVELPKpw7oyf82oZ+PpdHRirKOMOG0d6m3rdc7s7uj
6f76QGSxwelAhJ1Ay85l0AvWQ+Cd13kXPyQ19Iz3aeQbfyIVdbzUGDY15NBRqEcm+HxIYFnVe0PD
YS2afrkjINr7xEjn4IFQ0Dtr9lC2aZrJ3iDFyogfRbNK4ko6p+DrQOSA2uyF/lnjulmUgCM9pPHw
oWmzH3MXoVSEBKI/RqrNKDvJCEj/1xj/MSebEURujrVoOTxfu21/lQykXgpfIbsxeB83bn7ko9HU
eG4BKtVr5XHfOlrHNH2yq7vrm0M+gr/fF0aQZ3pRFYTpITJsfqf/asvD8g9QK4Ttf20Ie6JY2Np5
I2x00ToHs7W+YedzGtzx7f82GCG0God4YNTGeQIeaI+MsW9q4ybVNtetqJZEuO6aZGZzbcIK/DuY
RDvnABnef3GqhsdTHPjPBSS+gDZVPaJdBRtrE3/QSNB+mFWkGtKlP7EhzJYTtbWmeRYH7XwDQ1xP
D8P45/pUSU2AOAXYNP5PrM7lXhlntMJU6fl9GX2twCJLpkhxRFRGBC9a93pOeyPCOKxn0no+m7dm
qiIHly76yUgEJ8qGJi0MC0Z07SMn77g9O8DpAeEywceEVlcRv4lG35HNk4VEboWk9feJqIKOywEY
BFIeSONydi9krc8dyUp0IAw05HDnh7W2/bJXCVXIDKDEjCoQ0KegUBGORUSXudUyC48ARrbunAWJ
Smrz0rWjtMxJVdHiYwIbIKCzmnkGOeiMRKRRL/FjPNFX9OUDBpZXR69VNZNzp3T+TEPKE5V6EFoi
WwMylfP5iqMps7OhMMOm36zZ13aFIwlI/A2sLdfPiGzecJJhA0BOJOv49j65Q7oWjBZp25th9AFg
i6hUOHj554EPhWqegZeHMI6517vRYnibkexhLPy0+/QPP59XAJGgweqLtZC2HCNLS9Ee1C1BPu57
Pbz+/cvTjXlBdRE1Ht7DKmocJk4+u8xLrBDctiw/QC0GbZPXTUimiIK/ATo3SGZesk9bFfqDG3Qm
h7SY6UudetM3bU5Mxavi/dkl7ChExzoEudBMg8BEOCBeSV23B0lgqM0eUKitD9ap7/PsIC753Fim
787Fvk3vu/l5AeHYWv/KB0WWSDZQYDR5vQgdPVAjOd9qIJ+pY8vUSAiSebKvUn1/fSIlBxQ8qv/7
fbEmt1ZrDOAf8M4LXXZx123nMvH1FnzO0c0ZB2QvAd7X4Qi4sKKwq616bbWqxN1ldsv2aWjm7fWR
SGZKp5glE5UGSHhawp1CzZJV6YQKn+Z+HcNBhR2Ufh6HHlsadf4LvCxoNgoKBR4jdAEznj6bt0dc
qB7//f5F0SnOS8duXQOoQTADPwIs6HuzYrFlY8CFAo5mvJKRNROWoLXKFB1HkxFmOJMpVE5VL9jL
k49SIyrhAJ7Dr+D4n+9W0s9G30MaO9TyXQFMTApdh82tywwTyMfbFI3/IO7nl8CJ742TKB9rE9QZ
OXuNEhZ0vSIAujwRMIAZAkkWkCsXtJ3OYKFvztHG0MirHS6pAHIUnbbLXcV5UNnhfz8ZSA0IPQVx
/xjGCONbbWOAiCmyDoWyw026KOjHAD4Bub6Lxu+e6gX4/vQR/Szlpu3JzxEi74ad/Ly+MCozfPOd
jEdHtnKxGB3Dsjd3Rpvd5XX1wzXy79fNyKYN/B8onqN/AjpewhajkJSx1noYQsZCx0iBuyp8Zi2b
rr0dWY6nIIIjhPNwVxd0IOg97O3eMfrQsvel9XH0Dnbc+272MsXfF3Zz6oIbeyfktkDELGIvOqvP
kBzU+rBZD4kT5tnB6BRXiWyBcOaBgYDk6KUKHiid9HxosiFMmOnX5MiL9G69vb48ciPg1eAqLiBh
FLxwB+mvDBxufYjEkjlvIIliuQoPIDMBwVQDoTeeqMhgnW80kmhjopnYz3n90qNUVpJnU1W8ku0y
F6giPIAs8LiL1y5rB5pDmHWCN87undp88iprV4/tprZcRbR3GbUiggTpNIoYyBdc5ErTzKmRmsnn
0F0H3ynupnQLnt+NMb2wVpXMlk3dqS3h/Ri1Xj8B8jmH5vTqup/bCpQW6cv1HSCfOr7JkPi9ZNdq
k0yfowZTF8/faLqb2X29Bq4qYa6ywv9+4m0sGpeU9bBiavOexuN7p4+jP5FOAaThbus8BMTyYJ+B
Kw+14AumgikevKSFimOIrL8PsXc/XxS3snRRTiwIi2LNtZcxr53D1vg5V/cRA2RfhSuQYK9MIHQg
JIVzg2NpC/NVRn3r5ks5hxF7q7TPhX6/ZvbW9HiPO/Pjqgw0/b7VH9uhUQxPbppjGvAWR8Qulprc
2E3Y6OgTAE/1F5CI37OSfsrq5nl1ja2x2sHSGA/ouye+DXj7ardfr2/I/8cPAN8hKAPRESemhWs0
l4+Tjr3itsdS/0PHcdMWu0a7I8Oby7ZDfejpo2ncnA/CjKPF73+sCp6wXPqlK2xYXazabxASNZsl
/RFbCvchOwinZoSYrmH5YLHFnsLG/WKXX6HEXANUdDP5N2hQTq2Il/tSWQnhVkCD6id16ieKpj+Z
FwRLOvhpwPIAmD3/+8l5bosVpLTLhE3Ssjogc7eJ13yvee42JfFXzYnfrm8KfqjEYw2kzfsN8s43
fm7PgIdakmgFAxuY5PTmjhaVP8x3dNI3OppT8mp73Z7MjaBHDR6Rk5eCmuvcnlcYDKQt8RzWX1j0
aqrYnPiddzGck88LuyBPI90dK3ye1B/LIdk4Mag9dR/FJBDG+YU3boh2c/mVt1DhqcUZci7fW0ab
pEjcxlVoVq+QHfBNtk1jI6jTz7fOHE+EWOhPADUHSnzC1gPHYTmAI6kMK98GJbynpIW/3Hr4OKpg
KOIiprggGAG3azmzdSnDZOfRrf3HW1AJ2+b768O49PLcynvTL5EI9KLdMlnTEVYy8Mf6kKrxVfXw
yy12ZkF8ylfZmFsut0DdHScTtILrI5B+H0QJSISgQAmZtvMtnHRGN9Roj0b8eCwCQyWWJl0G3LDQ
x6ZokBazRmthrVNiTPi8A6mEFFp641dN21BvU+F1dH0ossUwXFRyAVEHwEJM4M1TDqqZJCvRH/LJ
wTui3AKBc93EpYOxEDaiGx4wOxTWRA7ZdrScLBmnKiRptqHDfbd+sdA5gH6lbVruNFLtrtuTTd+J
PTF/wOxhrue8q8JGH32ag7zfSj+ZhUd9UheHuCxUIYVsDkHHgTQc9wKXWsqQp7FKk5QhI+mbPjME
SCxYck8xLtmu47kvjh0F0YwoO2Gy0i2G1MHxB3PGHXgZFOskHQZeEoi/UQMFq/D5rtbGpXCLSStD
V3cBg3F+0xIMo3M0qTqGJMlE5BEBP4eqJ24ezNq5JYinwAUkrMIVl/t9fac1dyVUQYgNLm7tYNt3
XfGyDhQ/ovL1+Tkvt7fvkFP7YpxppsNQrrBvZ/X31qSPRcR6H6CHXdyWH83SUwDdZTOLmjJw7iiW
Uyq2suksYm63xGBwzYPSaRFkLYdGxdIn2x6nRoRJXYds6NIZRkqy0Ro/Ol6fM8nnsScogGsU/gIZ
7fM16xZjQAm6aEPLT1GjUvkh6efxcZ2ns8hFISHx8naNyqUGijH2u/GtUoS+0u/z3isUEQAuemff
PY2qtAiUrC2+H9Wfiz1hr9dnR7LCSIji+jfQdGWim+h8dqKIOvFQsDr0hmRnk3ab2c+jyrHJxoAL
AUh2ZC0QO4mhzVR3DdJkdcji7/2Y+v2sCGRUBvjfTyaJjJ01InqqQ91+a8w/Hv10fZYuI3Rej/o7
AGGWWDcm0M2Z6nApIn+09nO08awHUn+5bkZyAQAoCHwSmu2QeRXRQ9VUjBXosqqwIC1a01qzgZh4
EqKw+BaN7hct7hVnQ7r6LlCRBA3oNh6w5/OGTpAq711ahdZYoQdyRpGniZ0HzWszhY+WrRBqreiV
AbE4RVfLuaWlqhtWznoTcjL5l3L6h8+DbwQ4Rc5EfdEb5EVZXrg2TklcQzx1Xor5WA3J7T2pKIGe
WOHb5GSblckyghUZ26wi2n02mR/qQYUMkcwTEPUogiCKBcJbJIY0bWhXjrHeh+Tb3N3P5c2pEFQN
Tj4vLMPawMEkKT4/2Jvk40r21zew9NejBgLSDI6AFMvdtmkgodPg8/E3c/hqaKpOccl+xR2OUAzN
gsDYic6Q1a7WJEs+hASwZIJqfV5tHBVySzYITmjO8WG8rVooeDsp0cZmKoYQBOFBto0gcH19liTe
BJVbZPGRWeBZaWERqiotksGK+nCxH+b6Pp0fFuDTVSpQsrkC4gZ5XErh3kXRC6/vmphpmKsFpMdx
+bvTf+sAdF8fimyuToy4gmcfAWWp7BFz1VlfmmAoFZefZAwAeuHJDSpvfq65+ZMDN6PrqB0I7UIt
2jM9aNeby9zIw558n9s/+T6tiVtUFr5f9/ca2M+NYK0VLlbi0/Goh44V4GogOhaXQU8Qv89u1ocd
Vrily8bUv3TlcS6P8fB282JwQQ0XuFN07F7kOUnX0mEu6zb8Qr0wXxRzdbnUgBnYeNZ50JBD6Uao
2gydZ/V6SswQYObuEPWKUFPyeYRnuILQGmhwpImwFKtu1Uk5G/Dgsd+Cc8Le3jo7yGRzLjioZuGV
ddG0STRnRpUJ0JL49/2Y/Lr967wdB+AV1JdRXj7/+fnY9JQyiMguH/LuCcq2N3+eI5S4mCY+DiK4
88+bRu5MDcDFoZfrO6NcP4NHSVFbuvRKNmBv2KKIBJHkFdN3rLS61Cwp8IKtn1hB622i9mANikjt
8kTz1mHUfIFMBMBEbGtc0qQnxTDR0O3jbW5vmUN2kOe92cPCCi5QTl0F9yQi/huzmd1Ia3TAVya/
cu60ZVsvITEVGU/ZlIF6AU4cEjOIbAXvV8W2s3jxqocVLQ/EwktwjfMn5FjR2e3e3qKOzCqEcgCC
h0MHEON8C7hunORa1Gmh45ftWxJ9vr7DJAuDVg8P0oS8ao7BnH8e/aZuQ5vaDdOxfx2yCEYM8Jlq
r9fNSI75mRldMJNb5lI4jRsWeuXT1R9nxZpIDNiojyAHiFLFZVvEYPfQDqQ4iGb7U3/RM8Xv57N8
nqXlbPWAwPAsGt4yfBpPbozIYLpdVroVFvnPuN/VX0j1OOs7su7S+c/NU8WFkcFYgc51cLQKptBH
2KVZAxLgZkviezYdbv886CPgc9EciYy9EOaslpGsI9HssNR9hvqJKlsqW4jT7wsbyk0JWwhNnZB+
aqMM2tyqpmTJ6UNYg+QV0GPAwxjC/IBlxyudKqZhCXqqCXQeWQIt9roINBWdqGQogG0hpgVzOPLk
IhEWy7SiW+qGhGCMHz9Gi6LMpPq8MFOj3rBUy0DvmflOBEJ/hTNUfV44crWRtqSY8fnU2rAkSG/n
w0SXEGJZtOhx2I3FI6CTI9GwwVpZzNawGI6D/dHMvs3sdueEq5v30OHQwd8KS71oNZQ6qhZgY+b6
HVqpnOXenBXLwD8iHG1EmYg/cIEDACVGaolJstXOGTgr9djP5nDuDN8ZX66fOqkREJ3g/rPwT2yq
qw130FgbkbAunqFKEUEl0FIBDuU2PGANAWbjYL3zBRlYhxShBUCgrd/HGRgy1udJV8nTSE4fz1Mg
pEIpBAdDWBLIYUUsykBtRMo/lf4YJXeRBqzV6/XpkuzdMyv8V5zsLbI40GtoElDjWb8r8jGLdte/
L3Hn0NGg0JCBfhVP8p9/P8kZYOE5iIItdjTZZ62784o7Y1n9HprlparzSDYaLl8NkCOelRdl9CnO
PCcbQNcUjdbWmby3ZVBtYkmlHI20vAsIVEqcO1YIRKMR5d2maEmok+VHO+nbobASoB7qQ44idmI1
B3c2t3Zlb3X0pbW4zRRPQsnuQ/sCkH0AjCOeFLECDQRKiMapiVrt1Vo+GMldPt5dXzXZPKKagHQ/
WsT42p2vWp9GtQZm0hW0V86jMfZPkTcq3lKy7c3FM7iMI6yIHodG1I7bnJtofugFCPi90p/AOfkP
MCUbAwEKGskRRN6i1+mxClbdTHD+pFr9unRMnyzzxk6NNKjr+fP1mZMtDkrz/JmCvAA4Qc5nzk1L
vDIaGzdZlQbWiARK+ilKk811K3z+BU8KeO1fK8KN41apZrUQBAgLzfpQVIPflwOsfdfSfm8ThYu4
HNJ76A28JzSEkKblm+XERfRtG7fpnKwhG2pUymlAzWKra1+uD0lqBXJIAKxCE9C8OFaJjSJWDv4m
GmkxKFbWj+tUgjm2ihW3kIR1E+P5a+miBkzSpUafHixR3S+KT5Hz5hV/rPSlA9UDGdDJl/x/pCku
9zsaPAzAn+HSOcETH//JLA6ZRswcXHWgfwRZzhYcn6BWXVX1Z9ks8q4F7mrxxhAf+ZFuz+h6m3Gq
UojYLQse+h899vP6Ul16BwzlxIjgHayh6eq2WEC/NpD7tZ0eLaNTbHDpOPjlioQOFzQQnCwYCobV
7qwldLx9sT5ry/OgEi+SjAK1AIK+G05dcqGquGbor+pYVx2f3db08RBRuGnZ9/GwQFYKSG84UmGW
QFEJpLGXVEcrKn2XZv7tnUkoKkNIColO5B8h7Hu+o/TWYgVewSXElzZLuUteb17l08+LWdosauBN
HXw+0V/jdWcnL//wfbQ1A/HDbwERpJzObUqZS4vj2k++jppupQCPyxYA0OT3zi2k0xxxfuIib5e4
KI6Z30VfqurmdzAAHiDv85B7RMJOLIqvpKwddybNEaQXATrDIUu8uT5Dl7ETLECE1UXKCG9t8RYu
zZn2tKLN0RqChPiV98CoT4rHkgEAq0hOXU4WbAH3x0s71Lm4t4wxneqK9C0Qz4/18tCs7c3HAf0C
oDlHLQxqRPi/sFsTQP2S1WqOyZJtiv/i7Et7I8XBdX8REmDWr0AtSSpJd1Ul6eSL1UmnwRgbAwYD
v/4+jK7O7VTqppQz0kgjRYML4+VdngVuiMUl7PbnS3EZAXgrKHZAlfV0QfXakrMt5mafdfFdHGd9
nwaJM/5v3gM7evG+QungFKEg7JB1uYnVHtKpGZ3jFJfG15/93KdAmfZ/RliWxT83xRhV6PKMGKHq
ZWqYnZlLcNPPdxFmCjD3RSAOMaS7/IJ/RohF6PMasjD7hl+LGpC0bddf60vyJmfeA20FlAhRb0ZJ
zV5+xT+j5BOwrDO2+b7Tau3Avsy/lFycGwF8IJyxgKbgw58csWFRFmOcR82esAdZ/+i+HQVD1ATu
hhB/QTD86QS3aD07FWNiP9EfMHSV3z+g8Hz0IKE1BZYkBvk4QQo8oDCuaLXXRZNRnyTa2n69lM58
aJh3oq4CHsjyJU42neNDJmXSQbXvvbWyboP2GoqV1SWhlDOjLNgVH/tuwYnFJ+9BA6eqIjPIPeR+
2vd3Hr9dOjzOjgBhGZQnIBaA0/DjTAW9ghW1GvElyLWKfhfsCHY/yIYXpuvMgbvUPxYM4n+ykyf7
gqMKPfoaV57l811p/MwyXtboeD3aoF8nTffr689zZv1+GO9k4qqioQOkx+V+KKZV4OmVfYkCsDzh
Y6IABB82OiprqEKCb/px4ga7nEc+hnJPm3VEi8SLksbbfP8tCFhmyK0QhACo83EM0vSVF6FRv3df
jEm/X6BAOxrYnNABVHA52j8+Pa+dQkrq1Pt+enHdd/g8f/3rz80QcD8xDkNoF6Oi8/H5ThWGfRW5
ch8eiE7i9oZVP/8XI+CgRR0VARMUjD6OUJVmHjuvQSAFTlHEWBr7dTKXlzrF5/bIcp7/32HIyUQ1
HCyt1scwtVh58odVHkAsctKv3+XcigUyAB8aKAGUtU8GgVK6ioTmct/E7+LQX2J4nX08mm/IAHGi
4A78OFVtNYRAUNhYrjHiHVOtqrK68L3PpH9YUODxY2MsRYHTuprtNlbUlY7cR7aVOP3Wj2iWq/ey
LFfCmpICvSWj7ERdNGk8t9IW7i1OmHP6S1FVyLabfbFX8zuJH5zm0Z3+fv15zoRAuE0QKgKUAAzl
KSveK1ifC4OYOhBx6tTkJcz5Zvbln6hxkzj/vk7MoiUKgSR7MfhBGP/xc3ka6VPXUbEfwJIlkOSz
GtgCxhfW3Ll5W2hm/7nowfz3pKRSl8UAK3WM0gy7KNwMY+Ze4l2f2zuQ+QeBHBhArIuTIca8ssqw
wQ3WixvgRlasEUln7jpzCfpy5gOhCoUKANy/EFJ4JzNmXE8CSzkVey3GX4N0MoSBiQ1jw0APq9GE
T99eDyhSAlaKAAY1gVPjn7jRZOq4rPax+GljvZUPyiXJhH9tevx6qDNbFwhnmITjbHCWw+HjWuCj
QPg9+Ag1wqcgGdzvX5UgokBbDFwhxBini4BOM201Psu+OrI+7fMLp8KZNQZmITJRqE2iC3K6caRX
WNRu6nqv3ayimR9m0yVF+TOCwyh1Yv0CeLhclqfhXl7P+Pgt4voyeM3DVIzlJtIi5cNa25tq2gbh
Y9y91vKOupeSljPr+8PQy9//CcXbIOzmkFC1Hy1zqwOThSPZ1YJeQV/mwm79/7xmCMU81KgRnZ/E
nHZdVNCPQnJBIJKWl3eRe+sNt6V6Fn28CqLfQXwksNqhgU77S/v4TACHarKNBYjLw8YR+PE9QUfN
nTaI1F55f3R7E5MdmCSrcNrQZpub+dKrnlnzCEpQvQYwHr2m09Jy28SjykeDTG3+gT5KqiKYyU4q
zblIK/89yLdes+pA1XChTaaaHzFZ1fHz1/vuP9jISYiHUjBulaUfQD6XylQTcs817X6YrXuHYmug
yZbRgq3dnByJcNd9R36huwfyrEgEsVeD1a1z5DRi0gKVY5k5DLKDLal/f/3TPh12yPIXuvbyNUCp
PvWFyUU0FDO2FRzb76G1m0zOum1XXrGx828X2zAALr540RhagGAnpw8ZlYGneq8ORIh0o/JLcufn
XgVp2tKJQ2n6k+BBMFmTW0Qaz3eS2p2yUbZZ99Y1v4v69etJ+7SmlqmykXLCHhpY2PDkhqh4qcko
vfYQpPO4EsX624/3FpEW1FZDBO2n0c/ISFOptugOzIfVyNikTntJtOHTJkRSC6NYfHlcPEuH9OMm
9KU7OXMbDAef/OXywMaN3W6Mtac+9Jm8CzfcmemCgCbeBwEdmr6ncCe3t0xLgro9SJid29fOj29P
F0BnxIPEbAiwy2mvrROcDl5VtIeW/M1XRP79/uPRYAPyDN28GNXuj1O1dDgiHrjtAWT2N30pcDo3
N/8+fVnU/5z6qhdBHzLSHhrxOw3IhfrnpysTVZd/n34Sq3ulzgcvwm9/Kae99WL6x+/PDWpgONM8
KOJ86n9bnakGpJzNoZLPWnZp73gX9sLnhbrQvHHro/yMUvrp8V1DbsdyGD5uEd+OI8L/YGe8PyS8
meat1X07P0O0h5sfqDnk4igmnWwLy8PdG9VlezAFypJCw+tr7YcP9BLn9PNXxzgAGAIuAgOpT04/
QATF9ZD37cFhq5qtLrnHXXr88vd/FtVo21UnKzy+73ZMPVTfFihbpimAlgBkReCEclr0Vl5cFjnF
820dZWOd3zeNSB1HpHYkU06i49er7PMqBrQJQQqK+BgUtaWPr1PFnQ7zeTQHoD8Tx7znIezwLuih
npmyRTQUKUyMRAlI5Y9jmDnnCI/L8WBCk/l1m7nfPgTRSEdSgSnD8z+xTHLaVUXAeoOFnHTFbWF9
//lonkOsE/igRQ735AUwdc0UwZDloNddrIAq/DbSzAUxCrgj7Hb4YX/i5cyCV5MbFv4h5i9+eWDw
erHXl5gfZz419h42OmoL4JGdBocgBEwIoZh36PYQkoblrVgV39ZTxIv8O8ZJfWTQocZqwxiMudBZ
f4R7z4VM5cyhtRBX0ENZen6fUlWv7nsQfzGCKjJB7nCxrCv5bk9X8MLi9iUgyJk5Q9YIXhnKeouO
3/L3f3a73Q81wDvEPUSzveV2BgU3S+ebr/cg2jPLCvoQxAKyDADgQjqBoN8nRc2m7WdqaEAObAgf
3aKXtyA6y+3IvDIHZs/dg4ZZ39MSVnUuDcmmdSdoxhpQ3pLKstAncWgwOmkZB81m9EW1a7R+dWOe
JxF0bJPRs/J2pQu/fJudgj0UFbVE4lHiyUSWbsQSz5C3wAMdCLgrctVwudhnx2OZla2lVqaX1iZu
g3FfjP24t6Y4+O0hFYbvTRVaa+0oB2yZ/K9qinUflpD0YoB+NI0FpyvitOmQhyj5xaNzxWj5Wlq8
WCsdtEns8WpNnKJ556PT70aIJt7ISKNI27rspZAgZyTFNLlYqRonYpV767kFCTxtCv+lFdpHGy1k
v9pGBzyBzsABhiuPlenqbA5n/iTisM565gxrv4rJWgk5poND5y2Dr2ES9Q5fKWrhstP8AfIq+a6b
LHtFeut1hjtwmwx6doskzCPx15rGIunh9LHyuAru1OQ8UGPzhxbSyFtHtfAu8fuwSvNqDpysAPmJ
rPqkXHwFuY5/GXT8ulUEM8CNo/rfvBmenFiOiVNP7k0UY9ITGdt52mo1PpeqDtskrP0ZZFUhHiZV
I7FyrZheTYR0qXBL70fIjFcnUStFlUlJop9e7xp0UAqR5rke5mSCKehNSOrpjdnDO3wdunWjuhc5
o7KXFMTKncSzC3RdqiF6NKp6HLvoyZ3nqUhAb7NhoM6xuMpF/Nua8syeZaQSMeRQOQzisW7T3rLk
nyACZqnKaZ4OHZV7hirT1ovbI3D4L74zwriiLNzMdOOKdfa7dkyb0DoY7+NuNjrrot6vbzur7jem
lX8r44V0DaID5A+6wT8GbGj6lCqw5DNHE0jM5kPURWk0TuwALMkvGWiJG8UKRhR1zJ637MVpwp9T
qVWXWKX8ZRz1NhaNlTS88FLJoUpi/Nyk1GNhwlQRrTsVtFex1QfQ1GdKripVFiKzwcO70XDCaRJF
Gmhx5EQlNqPDKghKtqnLOU8GX6vMAVH6L1wY1BXn4qGaxjyxa+6tZJ0/9Z1FHgPp1lfT1P1pAt0N
SaByea2qyUp77b/0OZnDzApJF20Fm50/sQosSCtObvlkaw5duQbiVcL0BsKRvEY8w+BTniO/RVfr
EagkW28sqJT011PBe++e2sBZzF07J42v62ykhKfjEAdZWLG/QdnILOzKXq/qyK8SX/d1tY7GYcYC
8t3ENfaunIgtE2/ymuaqmwT87XvfSYPSNKnMGyioVTXE8x1Ij9mg0aQohenMnvhPt4BEivbGV8jp
Nhv4ruSpoZ6fFjXxzbrrWt9Luyn6Q2arEzvD21sOrf/bxcjQxYJoH1whdlNp/azCWlmbeVBSwGzK
hjk9ZUc6Vs9OVOK4aVx79DMR93V33Uas3PlDC6ZeL/ngJJYDnW5RlgVNeJg3t4rYIFzxmJsHacPy
/kr7Vr41vsoPEwQkLLCleoUYy5cJt3KyiWaaXzVaSLYqrbCnGyzOe97aG00ZS3qX/wptUP5x/7VZ
YAKTdqGqU1K0OZweOS3v4Jrr3bcj5ZkZhqFZTb65mfJmTAZmbwnAQmyRxamGwBm2chyjNxe35Xos
qP1G23VfrQcA2Vc2NVj+IKzfj6XnUkCYghzCvnZ01zJXsIzXfvsUtWQ6om/6Cmls+0bo4Yes8FWk
FNOvxq8LHC2sK1IgNZ1uNZtqTCuAo3a5H1XryrfH371u6YYMkXiwrfFhluUz2EXqKnIbf+dWAdlF
DVYHtrCVDv5AE0DWdFJaNstQ4KVgustpPQNFtrM4teQNCYZhTCoxv0JKqbQ2Dqx36CHWAjodRk9J
Uw359NvTnptxM5qsx1mfVIUXZOipelkfNA3QWtqf7bQK6jgxxosTElVvQ0NMWlkDjlYJMsxV63Ol
32M90zgB8NSHHXhXwoncEvCq1o0xfD3KmSbahUEtcwODC3uEYh6sUSnt8BWm53qqoiwQ4IkrdxY3
+dzuOlPoRA8V8IpO9RpHqFcVqrjX4exm3dCSle/DlcA2QMf5ZvCSzlPWM66Nv5PHmJ3quu6zyIWd
fTIPiPQS2dtKbUhOmbMJcfvxbIYrHd9MkxRYs0VeJ9yJSydF1Oxj/YY22YURanVE0zEDqmZbhlY6
V2ABO1JCIRO/zCYCC6syZFNbxF2xwo1S1kflLRm5SKq+2iifJtTBh9EDfg/u5/4AqLb9w21zmYK+
jD1K52iWK0isVms12e7KZ5xitdLuEIwjpB+pan5SAAtSFBinBDL1Q0KgjL4DijTfVONcJJE2fyfM
YIprVqURGnk/AkggbJbCJHYmMSviGRjEMZea56aCvBtcvH8AxkNX0ir1Mw4/81zxacpwLtfXdVR0
+whm1TgbQliS09DwO7ea5l+sqGpya/WOeYFgs5vMbQtXRunUaaEd+ty24s3pAn8dMB+QVs7c1G7N
lJq5tK+DDtMRh/0fj+i9bZxHV3kNcDFWdIhUSdZRXwRtykZgAQhaK6jLBHTrkLbLqCrqFHKbLPXg
6bObigDSZ4HsrnAKL8FSVK84a8MjLrDmzhDeX/scqiPcxfbo3TosU4Fsa2O4129g42hu4pgiCivG
yEV8qme4J8vmFixs75kM5ZN2o+LR6LJO/DFqbqrcha1yWYKz1iFaUmGDDTPaPPwRzU2sVtYwkiQv
ifzTaTuEe3mNW7zrKoHoqlnqrJOfBm5Rj1DGadpFKbTvUisYuL6HPlLxVreUJLg3ntrY/ak9wXYQ
yozRkm3imW8c2Fa06Vy3O5uFex4YjoXsVEngt895pH+osqm3VixY6vJig1gt8keohY5rHLmbtuuH
Kx5YXuZYI0wyJ6lTALWbpLUHd1izGkpurTMv2C1c12QSXepKcOl7X9zlM8lX1Cva1Wg5A/6PLovz
320XinSIK2dFI4h068FkLCAZUwr+TXE0o2kw/iWT82qUWUNmQgJbj74CjzdeGWUN9f/kRNrJzCko
CiA4JmHLwIApBSpzrEji0uBFAqVTZHfzrRrYAbbT76CGVutRcTjEut0T4Q1LKzd4niefXXPt3xvi
QjsrUn9FLaO7Mrf7P+Du2DsW0f44R5Ti7JMQPLBM+SBzXa8EtadtrgITryavsstb2Bk0iSXi/MbG
tEM1FjTtKDR1nLlt7+sELnIIvUruhytjxys7wt3my75G7GbB9aXDpflLTbj4ErshxcGDpO6UWqyB
7HRO5XPI6t/Qpv1t8oCmYi46RG0lTFXMkU71uG9ajaCvwEGzszs9qKziQWWnZWng+x7hRvozRnO0
gTz38BuxQ5uhbuMnwmPoypS6bVZFbjUrn1bTKuZueQO+f3vvCmP/6HTA1k2gfHyDgPO0zDsRJ4pN
9IFrBYQjdbsq3Ok+rN0k94Z5zvLQcteWa/+lhR7uK1c+tEEgVjh3kS/YrNk6EnavgB4BPzVYIv/N
OqkRoLZBG63Azyo2NQ6m1ADG8OJZbX2DnAGaZrNVjGYnPdG4R0sor94WKvLkOkBgCzlzWq551fCM
s+KIFuGfmiPEq/0yJX4/4QzskUzE8984HjTOcB+nTohfz/H1V4JH/AkAtWg3K7dcjSVw4RP29UEH
M8L3utEvzPX10fKs+6YdgPqKQzjl5lOfyq4R3qquBOT3ZOEc0WWP9MaZSlZSWLsNuXXjTkIWMAoY
YO+HyBStCd03DeLFWa5zY4Mu1FvB84AP9Eyr2M9v4U0bJCEAeVubjbV3pQbnDr3XATqNA6lT4fX2
tip90q+KqEWFJ5/QjQGg3btrAhaBrVW9uaWPWBZShHdOzAy0Pk1xPeQAHCX5KPoHj/LuClUXg7az
72LdygAy51Gbm2vPY4CjqIoXT2OQR4kVVpgHAJUgLaZqsDIcUq9Ah/od+DO3gc9H/OuN0Q+lO5V0
bdEANjqzlOfl0XYmlpatPAhbP9RoEVx7sZozP591MsUwPKSFEPe1LWQ6ohP6JAP5Y1YFojK7D1O4
FWI7F3Vx5eDm2DBHRRtIXLjYyyTKANaW15B3tNs9uD5uEnm0kbe5KRpxBw2PvQ7sFzgpdf2O5tqL
flLbhvjSbPdVQpvqTfj90SbVg4vzFOvVG54K21cPUdU5MPl2p/lJef14h+N2F4k8yICn41j1cfQy
sPnJi15lIXEbKsve5oFvvZSytJMKAWuZtHmEgkLR+TLMKGRynoIcP9+r6/B1mPso6T3yE/rV/mqa
1GNd9iyVJTaGiLr3bohybLP6yTMjsv8ZuWAxNnUSNpYPz9ZKph0BB6gfY/uIKPihiDz2BBH38DdE
zYrr2Xca3KVdWCXVSOu7uGwDcGV9La4rMFNWFSAHux5iVPbamXO6ryMZyww+DVJtZ6/fdzLgZsf4
ItNZBUjqihictt7Qd2eY3rnub4YGVvFdIH5P4XxwCqjAruqQzPYa0dorodJLRAN8KUoLKHwlzdzj
CgwioIKiUEL4LoIUVrmqdY0vDgF69yrWdQg2kddc+bX9iizg1Yv7Mq3lJBJf2K+wboYkFs6iZGaY
DPSyBPrKY4E5a6h+nIGqSafIodhC1fC38WYrqfwwT6c2nCvUG4p8p+XQXyti9SThRu3onMOHbIBi
/E0+cn/P8+BpVKAVOGz6MVZBmCGzR6ZnWImDJT62Nn2yFLOS0K+8zcwqlU4zqbaziYp1XdIev4w1
PwMjB6TwaiFf0LJ9ASlfZ2xGsI30lKajnuOdYHme2gZcRD5Xw9Eyc/Wbw17sF7iQctiiGNTel0Bf
Jy5uniE1oXeYoaT10EC5YRualpWpW9h8B6k1/0HxnGGHB60Ggg/WTQkiR/KsQHK+mt3R9BmtrbBZ
y1oEm6Fv1r6S9hPyYZMJoLbuBqiHrjpRd2AiEOd3Vet+2g45CNxIpIB4zJeTwu7jJNZ2k3ZRPG/U
GP3CzFO4ZFfI2SKErNNsH+vKM1vOkPyHw7ZwnHXMdHxtt6GBBQRl/Z3WvPV2cd3Pq95n7jXr4DiL
vnWbeUY/oj5KtoHlPscFUqqxjh+KAS9GuJ8Ehb+jpX0wVCMC5/lb2KlnBGfhai5IfGVa717FaPuP
ITcHlRdar9rWrtLWNm2VWrYts4ZQlrURUhs90dcQkl6pb1XQMPSqrajcrdsE29qaRJsibG7ghjyv
mm7cxkG1Je2viGx10CXO5L+7Y96uu0Y5N6QogNJE3fXdR+HjdxFqJOLSzvssqCCqO1XyHnnno9vl
fMWHQSD27Mq1icMu4X1X7TyDOurU2M+TxdSNEGEoMkPVb8eazQbnKtu2xRzcUc8zPzlVcVb2np/Z
YXkUen4r89rfcBZJkL5ct9pVja7SoVAwpYyhI34c4vFRNdqGqFgLT7emYkPGsS1Srp34qqkskZVQ
baoTiovljRnpP+NCNvV2Lss3VOPDmwown1uWB002mnFIbJwxN3Ok3HvtCA+1GmHZyeBRaPZG1q/Y
NT+8eXY2rfTMqi412xkXssIUtLSE9fJvVFjvrV/DXjoqDyGH2JlC0JyB5v1KqYTcKgXyic4svMp9
OGpejxAze/Rm1Luc2IVhaWFAyB/yNopSP3f0vdeWM+QSfIU4ILYK1E1FmPTOoLakK9UDk/niZB0+
DbE7ZEMVOXtjiHpnfQM/FYqDE+fhPP9SuA42miC7XY/IAX+2gYvEMQiUeusIh3xq1+xbR7sQJYaA
carLwmgkT/IoeTBe45ZF626Kq3E3VCxcj4N6nYCqFanXlxNqbC19gorODM3HVqzy1orvCtnYGc9B
ailBtAyTlooRJcL4BRWAMs216J5mYNHu8ZPUhFQogMC9NSPhQrIQrQK3YTa8VGi4NnQyqd2XUNp3
o8epa9l7jJLnD2hMPfW4irYDgKspjYwzpO1okdVMgycHNbsKh3EaQNgeOoMFf+tbV+MVyq5KlDeU
LDPKmvacdPw9XJAMjBqcgnFOXjTyzhtrjpo/tF8+u+39wI/vsrGlE6JsVMgyN+6HFdBMzZHGyGmd
Id67Q0HTwavDxCU1dqMUJqk85qUjTp112dYj6prKxX8qn7xHngifALwr+8S4bEksLO5hGZFxxPmK
RJgoU25ZZwHCBggz8AoKNanrmQTjxrPF9APcwejWM/APm4QvN8spsdetieestGUEq3hrQGFhBhQy
J9BIdoAuCdLGIfxC9/VcawFyK87SxAC95RSbppTn0NxM5BAOT3O4Gsi2Nt/vW0HKBQgEiHoA6+Cd
dGN4GCGqEJyg8ZY55RZlqq8bF2cae2DNQyMBkC78c4ro8lGtIkUnyUFYq85PnfwCwOjM85dOMeAg
IDfAVPMEmyy4TWPexdFB+684P7EAv/79Zz7Bv88/xW8GXWhQYsPzKzWgOrT15FWOWtvXg1x4CXKC
yXLafIoKiUEctsMdYl1oHp17PIATUNIHOhBsuOXv/3SoXBR44KgShEA7X7/nl4wHPj8d2n8AnwPP
ApNWCFl9fHo0xcQirCcHoMmsq0hsv56bBd/xse318fEnc4PczXO7Ao+31S4Or4b5ykybkF+CHlx6
i5N9gKok+huWJgc5v83jkb1+/RaXHn/SQ3dVp3L0hMlB6S1q2uTCFz47SehCgg2Kjmfgn3wDqJ/J
gOHoO0h7HfFkUon3Xl8SYj33DsCzw5AnRn74SdCIKqfgCiWHgxhxLU51AkfP78/Sf6450AIFNPtU
6pWVnRQMesAHD2VI5q1E/V0KH5h7/w6w9Fj/2QlBWc+lgojYoSdDYqKM2pfw3ucmCcB/OHAQEJgx
1scRrGYgqDC53uERNbMkoJe4GOeeD5GTxWlrgeafwrBNHHFGVB8cDO5BhOuhsS58hGUOTjbcAsPA
zwdq87OPa8899Es9HR4GczfnGbQozKbdx/L7O+LDMCfYKEuUPI8jDKPQLsjy6sK9cGZHoF9u+2D0
AKr8yd2lqVHrKIo6RHTs3/Ix88XGQ2u4RQXm6zX7+YKAgBgAj4Bzg8IM3sTHD64DhwxCxUgsvJnt
Jl8e0I3w71U/eBdGOvNKoMKBe7VINECU6WSkvEBz2uWRfXCc99HlqRmRCqLbjALu90cCrAxwaIBZ
fCCyTraJYZDnwOKbDnpykQs0ph1ugClwX7hhqEAWEf02hhCqwlDRAEQYyw7q/B8nEV21CSA37R2K
btUNK31JZPw/Zs/JogYk1QWEFkTqBT/zcYCWhEhRaoQhTowKXW75VSpYFQF83Ha3s5jzETIHCqbc
aOvkAH065gqpVZjo2WluZifiV+g2sr0DGEGSI3neoMIU3iFknXZETLa1mYKgv3fQkL0j4wuM16Bg
Fmy54+t1ZedmJVuQmpitQplQv+zu7TnMV6NvW69dxZ19WSL0/HpdnlktYN+CJwTjdECvT7XpY/hS
2MHckkOEszSujpMLjMe8QQ3v63E+g9kXmi+GQncPMQDWzcepHTmoYz3zyGHwWULMjx7aFChpTR2K
U2h15+Ou7zeuuEIOiCLzhcPqM1UJ0DQs0gAXE/giONw/jk6WopOMbHpw7rvQh1Rxjgl+U95DzOrU
UqmDpCe+II/x+QzGUgUIB3wbDOye8uFoH9RROCp6KPJ8Qy1r/fPrKT3zfHDMwYNYnMmgtXcyo+Fk
myqgih2b2txJR1wT54IC4qURlsXzzz1YCx130Lpkxx4NVb2ygu/qCmBSFj7zAiWDTmd08lW4D3eo
nnB2LEtECelFRuLZ3w/x+wArDrC4U45d3KveriAQeHBcoGDEBmq//4tP8M8AJwdSR0dPTQ0GUKhG
Hm33wgH7+fcjYQESG7Ba8PE/iTbag6akRmnsACIiV1BZ/nacg+fjC0A/eEkdT2kF3MktXRtqHUR4
I52NiS5su8+XHnCn/227RbgWIj4f149raRhiOD4/RvOVjI9lsJbT9Xe/wMchTuIDOTa+DfwLP/pW
BjKWuKRxc+YT/MeYBSsPMe2nTZZDxZn7EjZ8nn0lruv82zsgdgIgQgFnBefr04UzmKIyYrbKo3wr
gGMevr+AwLkHvhEHBM6+8GR2eCNc0UwxP5ICNY6kfvr+5P/7+JOs2h3aQIcDHi/kTdTftuGFn7+s
j4/X8SIZ8D8//9TP2UMLkQ8enu/0qQqBTHATlObRNE9ZdEk48cxaReUEMG9AJxdNsJOtPJZBUFSx
kMcweKj7IRlh9HaJ5vT5sl0kd//fGMti++c8bUQHkRmEZ0drpQxLhpWzlC1X3/4oHwY5uRaiQEII
gWKQmsBCrryZ5bfvNbwFNLlALQb9DqHmyVs0Ph27UsqjHfI1LOKvadVv/hfv8M8QJx/DdDSQlFby
+NhNt2P57WstXvD8iPIcH5fP6bHEq6Edc3R3D4K/asCu3AuxzpkzA1w2oLBjTBQY9yefuaqB/hlr
GhxGO2NXgMZ8e3I+PP7kA3ML3FsA+4PDwMY1RNFqPl3Yd2dfANKxkGVB3IL4/uMXrlwWzMNsMEEt
sI0hzH3MhRGW33iyswEawr0GsDLKiaf5aUk7B3S2KDyYdg14W8DXdFh/PU1nNhtMTpBjo+z3367+
+BI1sDxujebmASK/qVfe1daNytu0+rafA+QxUbGEnylULBea5sdxFBIEBqnM6JCX6oZei4tR0plT
8MMAJ4d44RZFO6FTf+B/gSoq4rXP0rAC8fTCpjsNksGsgEYmdLxQH1qSn1NG2+B4tFMwIz7qEPGY
C4CBe231jyFICn1/NcdTBrAXOhLF9usv9R9f4J/VsFBGkEMiOYA2GLLW0+qv1Iw4OR3JcRqBKwH2
iHtJDvDDQzxPZMNgtY3eRf3ItG/eqXD7d1MH8Y1Uhv4VcSCuJbUfgcqo18IFls8is4tO7gA4GrGQ
Wuim+z+knddu5EqWRb+IAL15JZlWjrJVqheiLL33/PpZrB5MS8yEEqrBBS7Q6O4MRTDsOXuvA69j
SkPzIWwrarp1cngHsXig2D2lB5zs2CsOfpKhCjJgBc+CmaNNKJuNFdXWDgVEuZM6BWkdksNDg1CF
UifJiDQ9s5L0GpFp+DBY2hMeUdH9eGBWU/g/46IQMMUwiaF6De0OZKvPQqNXniLt6uuuyK+Trx83
sFro/2lABbxK9Y4z14+0aVpLFDvlSewDF2F93csXunCphdVh0VB2WlZDukCRDWHn/0MHZHi+hOu4
vy7M+feLL8wJoxWNxM+rwi6Kw/2F+5ly5hPgzsOCqWKJFE9MpMoQEUczK+WJmmaAUP0kuQ0MqXyW
2iLwRA3sk6DNlPEp/BjhBWpHRKXaDdlo0ln9YDRbQ+m0Yykn+oNW5+a+o+jJT30YbvwpzfaiPJgE
Z4TYrWKhPFhzI+1iTRD2c5ulSNTFcDObTbntWxRVPTYDhHXh6EwRBjiHTH9jl0kn/qqgMtudj39i
nkblClnSJVbrmc/I9sAgSIQTmSrrMyfGMRrqo/qkyH+s74Hy8vE8XB0HyzzkA4qSijcKpP/6OChb
37Qy01eeiCnaKpqDcTyiBf+4kb/Y+dU2s3hvMPLA6iJTtupENhvtmFiB+mRMhlukO7/5au16ojfq
N4R4iL+Vwk1+Lxp33c2mX7p0rxvfegLlQn/hCiUtgaSTPwWcFOgKgxvh+uUlW40PU7JQn+SuuKmr
dDOooSdRurgPKNYUzreKj8wJPoNSSBu5KC6syjOzeqHT/V/zq1WJrKjr4ojm+wYRZWLj1hHKq0Cd
LzwAT/pJ6HkxTsrUoFvYSWv65Nx0luazem+JFd4JsE30ks18KJOtklbxZoiTu8qMvo7CRmoST1Sj
Cx2Vl5TG24GGVfsfPAghQyKV6w0iGRTe6MTW7uRubm+KzkIoLYjIBYvyKavE9IYiUMUhjBN1CefJ
B+ZOi0oTJ05CRFsT952ZBk7QW3/mNgZKngUlasER/kLdD3vk7ZfuXn839fVfrJJsXb7OGc6zWPfJ
CFI3vGtaQdtEo1Q9RPU4uT1Vm7c98cPbqZRyKtDnhh2HOtkJZdiWCF7Fsv8V5V1yYQjXc8WiyAJg
T8aOp5F0ggFXYjGt0yyN7odAzg/lkLQ3hhRpTtqhRp4j/VL+6Gx7FBWjRYKwJ+RpS2y6rA6K+D4M
XcxgtX6vIFZXDh9vBusN7W+v3rSyWgGxXE5z0dGKhFVmBld1yb+43tLWDayeMHWfjk0e0UDt43Ew
nqX+oe43H3fidHnxbXhgLIQONk2SPe+PP06+sMb8FdxHw3SVRMWtKig7Q0DPW3bd3ajIW0nzXT/y
PUPCapCbzx//Aec6STIRnhC3N3ayVSfb1owQGYnBfRp2bhApu8a4K6cLl5RzE+JtI8unfPNqNjD5
KVImBffylONmoSL0RNpPuBc+CbynA4wm6gDw6horb23O7bTBQh5rhffoW3+EUfFL1zE9Wf2Fc2i5
r79b4EszlJZDVURZGRSo7/sj5eNQRLkS3scQEe0u7GFGIqCLpMcyHUhCKX8q6dI+eK5NlVpCXJHg
phGJf98mn6egmF8c3lv6D0vbx9FTFh3V2rIrq7EH41L1uXPzAvsulQMo/8IRsJqXTYENLRiq8H5A
SFs/xfUL15KPp965BQwUgdQpBVRwm6+eXYk0VAT/zOAev5MpPebx53JNy2QweAAzXBbwHd5370cs
l8J5shCsehW+WWk5qD8XJfjbAJHdpUg9ohQ0F+8bSPO8E+RGtbxs2Ihb49LecGZ84FWRbITHxyte
W2bEm1UjmaUxSYFmeWl/e91r//DHAyVB0EEVLPmEwT2KSi6JhWF51M0rtC9DdmGNnFnzJtQh0Ngc
AFztV/M11oVYmcIhuG80249/KrojW4icPxc8Xj7Bu1ZWO0tgjVE+BD3bV5rv8Ep8N+rkc7Gm/20C
VgXhV1Lx4uqc6UWfJxzSyHt9mnZoQq9qvI8fr4TzY/XfJlZjlQVQYeeRJgL5qAiuiVcy37WXslln
lvQCuKVqCugw+EDLjfbNfLKUvqx66DFeWmv2pIDBPFSPH3fkzJQl28Huy2OAFaGvlpxk+u1cQ6jx
2tZR6z3Cw49//8xAURAO8RHhM+LhawlSJkZmMrUiK674LQoDyu5j2cvO8ElUKN+cWQUSUYJ0w0CZ
q6U3pqYWYJSzvPlnm9ylL13/6dVHAxpVETh6+SbrckJYL/NaC0zTy4Pr6FDpn56zSwiIKgUUfFwY
sasJJQkNOb9UNj0elNONFl+4ep3MJLAtpLP+5pzJaa2v5KMmmH4aVbLXFVfqb3m4kszNxx/6ZCLR
AvQOIEPwmRYSwvu5WgujXwtTo3rwmVy1QX89fy5zpjCP+MRwNiSm00I8fd8CPjgzrGNJ9Xim99kh
My9M1dNXAF+YZaagaiO/y7XkfQNaH/RN7pezF6adixOZq/6O16stRMcce15i3kbT4yC+Btqm9vd+
dWEKnN4sl/bBhhIj56ICk/Z9+z3EgBpT3+xJ2oNay27oa1C0rmYMFcTE7ura5UUUXJgZZ74bgShc
rZRLQU+7fhUPkkCUFWafp2MsFa6S9sIGc2bm8avIfZjUZ1SsXRoLataVkyeCdetu1OYohJ+9NrB0
OBR501Oggnf96rv5+WApviqOXir/kpQIB+Pvj+f2WkixTD1a0IjOLyufzO37LyMHqMGDahiZ3LUd
tQMKFYcHzNDeCbMHeuNVi/WNNmb21AT7j9s+O34LjZDiUzpqkdWsJ8VeiEVUjp7SWS/9lH9NJv1R
qS+FPc9NA5lLF7R+Xu8cBe97mE0oCEHrT14ny/1mKMJinybpJdX08ivvruGMI1MbZQBTAWHzahwj
KxOaPhYmz1Qw+bTsReJv6sA5mphh43z4eOTOdulNY6ujTQ9wrORlwHJucA1kLoLkSzvGSaRj6Q+Z
/OXoIW+z7g/0OdazoDG5rUczxaykp7uuei2lwa7l0MmmwM6arXippNrZYeTyAVCaSXkSuutxzCaE
9iYv7Boqofb604gcJdELx9e6XZOKF3amsyNJdITKZwvaai1vS8RKG8rOmjwDt1oSZtez0vxLE3/r
BiBMIU64+ljlrEqBXiqTNzTlH7H2j0Zm7j6eD8tPnEy+N02spji3jzhIa3nykva7lEt2lt+NeUrN
qwuz4uxovWlndRURo8Q0C592cjgaVokzUr0Q4jvXwoL0XzZsk5qvq56EbIYxDi1aaBVnDNTMHo3u
ErV+CeOvhossxSKTYF8F6bjaeMSpAiOSyYNXN5izuX4SMa1GjLt5bDWNnYdhhTm1SK+suFO8NEyG
C9+LtPDJ5mcszwWegkhZuEKuxYd9KU8KBv3ZE+Y22jZ+MoFsyIwAn4dU47NKahwwrGxQALdzkleu
EKepW2hW6ySYKmCJdr0zls1ot7o/b8oeKoIZ4FKac3AA2Imy0E7Lptr3iMnsVMm7x6BT8NB0ab2P
MtncBEOj3qrTIN0rY6e4Lbidm2I0+30qBS9K2QxfMlUZfyVaZu21IBJekkn9JRjAv1FqxA96mGSb
ZqxU1+Bu4UjawI5g5j/KTsIno4hzmbld0eURFQUzfz9bZbYVsJ0fqmjU94Fa93bb6bPb6kN2ZUXT
tKlErXg2GugyahWrmy6shTvyoaKryOBShn7CiRKW5U03F9ZuJki8bdLOOPo9djcIKyUYBWgucOpE
MH7isJnjygxtkm0ROlJBcsJENx/Mmprdg1hHdxb1WG1VDf4UpohvTqvTu5QqAw5ca93xRSGyg6Qg
bYk39yZTQOdQnMpyR7gxboUrbtPV7fdYwZytapmEQ2+SXE7ywi7CzL82Al28zeRcfGgy9Tog4Fji
HZzyEf+wn20iK9FtsOPBQQ/aCaNeckPcW9oGukGwLTZ/aVo2u1FcRza0MSBHukVFdsGqNt0QCxur
a5KvOZ5cN+iS1Bm1XCReRurYVvXRkK7bKHpYwNMgS0b/Po6tH0qRDHs/VYX0VsRYldmC2oVgTcJX
a6o53IHlfpXmyBxAhqhB59T1/DrVsdY4uWRmd4IpDC7wdvkHNawa1R1Yu98iMxBf5bZtNrA+hdgR
JsN4lic5/+EbmfSEO7q4puRxbley9bsW8/bLrMDpYGgemRjTxs/a35kwCo9zwSVtnME9Fb0SyYcW
ZNRisa51V9Ui02YuysWe6OefPo/152xiWEIQXW5mTgFoGb13elxb+7hNqYkqxmZpWxhSXyyhaX5E
ZdQ7ohAS7avl4bvfgNwmlSa4PhGlwImNEJDMmBo3SjU8GsIYXtVRP+d3pdoFO9zRAKvGBjpTYFFQ
WQ9ml792OkZlq26klgM+XGbKpAH0GofJw9Lf76ck+pkoU/wtD8zuLlTm0s4ZkeeYrIZ+8HHab3H0
6Y+TzwewwWIE9wbgj1tByoOntCq/yUaZfWlK+TXxdZ7HA+jiXp11HLsQgrEAf52FUdvypcY7Btj6
okyt7CArk1wsxq2LOLjYotYy3SIRX7GMaRpcpgbFVtSVDs8x/lWTrw7S1npRcdezSLLcFQOl2Rij
2HwLWJ6lYxlZcKNWbUdHzdRuTXyq0w8j/tFzAQDoYPfK7yDVZvy2SeJKQ9bxpUv+hxoOdb0x4p2U
xY1jDlbvzrpfuFprxdsW1oST4210eEFLW6Wvq4NSWCrWwtB4blQgKX0EtisNpgA0gaI6ExPPHmYf
m18wik7pU/EWc29yrLtBwKGrY87GJo8zIYILryZK9aXpVeEHTsHenlWMgZlR9o4cpcKVHkbDbk7N
zMnwe0Lf6kUnol6XIzcdmtEqUptHI4VlJvuRuaNQVeHUnTH+6bmXXtW8n390RZQeQG1o+IoLOHZy
AjJ0wky1Z/cRHcqPDm4q9tILMJSmcKaiba7hcCU/NIFrjx3xkneUuJ4XbF1/VOJK25WDYGzi3Gh+
Cu2ExXE0S8kVeiAPwTSY+1ILqXZSxIB7werA36iTJzlro10dkWXs9T686pFf3I9+V7KXC5h/Mcc5
sdSJt10Sa1tIfM0D1tTpPk6bzu1akwHMZ93tzKTweqHVj4JkWvu2E+YNQJDkK+CGbB9Pk4TXEQpV
m4rAV6OiOMpx0jFvxLi3Q8lMr9pMVcEyTTU51uA7VKbciX3rPhAk38UC9gvpGLSjIW9sNU2/kF7I
7CIQ0L2DGXd74B1bqtOzdVj5fJsMLY5RE3JMUlWcDjAYbpoKxgJP8t6W0xHpUAsfr1b9fAPwi7oG
IAriowWUx05UfP993HbbqE26m1nGFi4WZr1RkPptqrSdHHUSCjfUJnUfBKK09fPA2oxk/J0qkLpv
HMHpZgrjaDOPPMMNocToGQnxpkyY032h6ocagrMz6iriDiFN4BpI1o1eSQk09SbcNJb6J7X0+bE2
g/qhjMts1yg0y/1Fo8YL+DIrSMaXvE0NtxoA7pgQK2/hi8CT6mLxkFh+uyuFptyERjcerTYaNmnW
69saWzB0AlE71Ik4OkKd6AcVychjRz15R2gkSBtiULlG2bVOkxjyxgh73Z0zEvzChBbEwRgbc3I1
gRu0YPLgzqjX6WQKe5wdwl7zDRAEIbQAq6BoVjawaUxCUh/B6Ukb4GzJQxNbwU7BPP5QF2l5yOq5
e67qUXGlyVTva4gTG06zFIJ5335PugXVZ06VbUlo72OtHSAOWd2fLg9/1qWcezEOX1u2gnyjAa21
E2qMHlLZV1ywgNVVuXAWlMnCRs5kZmlH7aM6qtHPWO9it68x6csRu7Evw4qM5+5XoSmNjcootmWJ
6TYmhXTF0vUdYtbydqH07Qwc6fbUmvMeOQP4Gt8M3PjvHTOrZluZU/XQ5kJ/yztSV4+kIafBDmN4
LEqjPyZxUB5HEARwH0Tmrj6HFCMoig2CcP1YBkq/rTLNsM1ezm4w9AaO3pTg8wotQ1bEVSs0yL8r
I1A2P8hfk1ycbV+dVaggC1YQX9p2MNUOUmVq2lOuN0DquxJDnWZtyhGsSV7pP825/1kbo/Ha99QG
8LWIra+TxV3dFwA7dKR1U1T6+7Yu1at4CgPohWG0gwNVvCSz4Duy1rW7JM0VJ2uA51RBFLsieqCt
Jhb1LkdAct1zi2Tg+8IeOwAbddFbG7QF910QWpotGTLEIWAju8gvUEMVOuSqaTl04rav3XgBURJT
Uh/KSGO/jmAY4IDHt6/2EazGpjHA4bSsO6q773Pcld4MXWFfNF1zm82IJYS61W+rnpvBGAfBXdEk
4m2dF6GLaErYxpIw7IqB1PWEusWwMzYhl4hauY2T1m/drjO6x0kOfqda4aSKdlctjCOpC4cvuhn1
k1PMQv1NMabGk6ou+aWWbfLVmvVgo8V4rAcx/JlICSwgYeCv9WcFPoelOE3PvVamBsq+0HprC5xO
3KAShAzSN4arzea4abtodPwMhH5fqsE2FvTWnqtB3VsSSMNUkJh0RA3wlBevU2FJbBxWdmeqc+wq
eYhITJ3xdOulaY+E8DaBWgibEYpm7HA5F7Wjmk9zv60Hyifk/ejbahh8CWY1tIO2raFJlKG2UUly
e6Ea99ca8p30GFtxWXKpRcdEir1zY7VWjlptNbdWYPwa6mSwy4L5roIV24JO5XI6BObetwZOnoyT
MEoplDzFfXtAv9Nh/JPCrREU+asig0oikdY+Ga2QHpummD1dCCLdTpq5Ka7qYNZEksN+5cRNM3Pt
Rppx14zsCaE8j05HUI5TBblGOiUQH1Mt8RoEfdQfzGEr+WW6DQnnX+djbz4D+fJLJ+aJfuR8SWK7
9cUBJKnkR7/TPu88VTCyxxSO3VUGxMFVC9APdhvqpVNxydtxVVhqc09sClqEW34GuzPL0rBPqa29
L6yhcdXE+Ebopj0mukoSdfCzl7HS4+s+BDGRZEugcuqj5zDupi1+Zrits6nYSlWJT6ZcRp4cCKCC
tCjkRVR1u6yfhA1MoOqpTyvCPzOcGKvkkp5bAIECch7HsIV0VwTlF6GpG96cenYdVXr+2JX+F0kQ
pHs8tdWdltbjo6FXwUGsY+YHUIdDpcV/+D/FbjgoHZpKFqQWTv3Owo904MFVeVVZWXuhlkxkMerg
b8Ik6L10KgRbGIx4o8htCjKLR0YWBsOz4kMp1mtNvLNYzU+tqBebMPQzN4+H0I3ErLeLseqvqA+f
bye9nx4iNWsf1AQ6kEJcw86HrtnWie+YsXmADPeS+KrgdjG6mEAeIG1leX8rj7yWGvZAR1TzZgvz
Q90ujjhHacRhF2q95IJH+e0nNcgXva+OBRVIbwsZqkQKcG3URdBQ89CjYDLba6i87fc0x3MP9UO5
gckEG8GgYk8yVNS3KcbkGEI6BUgRlm4yi7tQEmzTymEizfJ8HEg0b1o/ro6grIKtovm1HcxB+0BK
SnYwtoG1a+vsSjF9awtzNYAkOJjXEh5kt4wta9vrEWd6XTRPqpT/iqPWvBMVCHC80LizDCBdI0FJ
D1MQmd/lWsoQUvidK7d1e6dnuXol5VZ7NDrxt24U7MpdLR3jURntBse/TSA43c4a6uWQDJ9j5a1q
a3VBEboOyJIfmvpGGEdpBwcQdFNqxn9UuSPnpARQvfQkPkZFl20TkFwOeWjuJAMID/ZtMAg1p0Gk
NYAlRAoaKBZqXNyRNQBEDdAwWGEbo7XpEuOBtGKF6QFnnXY1LsRJfyhDW4uC8rWt4mkjDr4PoafP
nFlM56MlT8l3RGb61qyl8XquwTDGSfqsKgJjqSUvAyV3t0Xn/+wo5PxYK3HptamPMHeUZa+Qjd7m
Lhpseiqy77iFAxiSJNklQjLAASsUW+L7HLoIYp+sV8KxCyLo0sROxFtKN/hO1wLsTaX8NpQG6eAD
y94E1iTcqS1hCT1WiysyH8VNr8bDfRbBFAV684giElVyKWbWo2+pMEtE4VmwIqAcSVpEdhVboUfc
B6RPON4UilUQ6vL/WHnSXRmaNh7lvsoPKueUE0F0s0MhmTtHlOf8JZcBCBYMjkDznWgcdGgabhLH
mV3lcenkkWjaQ1MHjh9p5ZVSSeKuz0XTqUqz32ahnziVor0QJDP3sJryP0kPyXieAAj1SphuEi3o
eYfV1R0cFNi2sjVrdlFK84OONu6gd1LscN0Vd1B5/tRpYu17GaTcGOhcyqJGuark2dhmgnQdlkPm
mEEpepXSL0NoTIfWEiw3UpLvWZZEu5SXF6CTtCOiALEXBOnCdAaLhwSp1o5oacbnYtTHrT+LPCfH
OPuaCEL9xR8j/QiPGEpdLNb2pOM1E7hE2UA9A9esKgJcfSYBFvHn214wRjsstOKhitDN8Wz1r4gz
ypusHIU9nnBQTQM0BpudOtyKQQ1oLE1byGWZtckJuttBV/024eOAHJ9lOJAloD6INbYx1sJmLsvy
ntvybAso4exKZEYFlkZp43qUbsxuTK/DrI5ePo7InsQxl/Ae5mJS2EtJsXVcuR4H2HKgIL1OOujy
9Vx8NhLL71MbY6mQIHEpUJYQ55v8ed4EjY5Ua/ba7naMD6F8Ibd17u9/8/sn9dBQ/5pSxO9bdymG
708aNshp8w/5TupNYdg48cyMhskZN/qzB1CAWOGRqgJTXH42lrxqZBWtbrRMG/SeRpKQ2Jl9yQV8
boje9mH1CSzEis3Y8vMGQcfivgpePz+FrCWxiK2VGhhrkfRkVBMMb7JwWfPNa5Tvn/51SjIR/KZ4
zoK9WHr3ZgL59dAKda+LnlDL32RiQ8TAPpvVNqy/SkKSe0xWWnnfBG6ZISmbUvN8Mbsj9Ug+Z1L+
fNyNM2F02kALQ16PB8haEUzmylJQqWqeZN1JjVfnhCmePm5CX2cLlm4oS+0kbZElrvkgnVqo6NUL
zes4IxvZeNTSnih9+s3I5Uvgn2VKvstMLG0hgqJBiCc0937IJkKN1VzmGgfkuE+y/jj73T1klCdY
bD/FqSMg+VktPguRJnUVTMECD9FXTYqlAFFVrTSvwD2YHsPg18fDd5Js4feRZbDGkachk1nNglRO
uM+A/fLk/Nfc7rJosonegsnjAicRAgovrPoT39HSIYQUKL1oFqv2qkGttKw0B0Pg5b0hbSrZ10iR
1EfN13ckf4Ekg0mb8qdRETZDDtjw4+6e2RWQsPFkZ1DRHa3FIoR0W4H6ObqHNIj32zHWP2nYW/bO
dy2sMs09Z3o4xLLuBajlMqak8Q8TfjERc7zoS4mt1cZWcFmmbHDLjMCjQpZlUMnhgDYOOuGzg7Vo
dxSGC8kxFYqNZem92YQmiXv/YJBja3LLCSdbIIj78ec4p3xZqkjhLV1IKdZ6+sWzXIttVcveTNIs
4H2We3k92EZ5nEuQkkDrhDb7KvrqrrHyXdiljjr+/vhvWHKW7xY10ieqo2oUXkOxZ6y9wJlArQng
nugceIcaemybFMSQYcMpUuP0ySWXxNnmaEWinOkCNlnNj7ghqrRQMj0Kvm2U4uvYNXZKFLXpvqjF
BcnjyeJeuoZyzMQMjvRqPboGJd4MCQ6eN47ii6wF21qneopGqoC9foph0uegsdOf0mxe+LBnW7bY
8JXlCnGiCR5Upax9SRq8DsPJ0BmUIaEeRH7wlWupvwdF7fjQoD/+kCe7M72liMCiJqIYzomXIOwp
ktRL5uBhBaU2xZTd6llJKYnKLcxWtydm1CaT5UtgnHPNQjrD3kpOfJlG71eJ2jSdYNXW6GksRFio
IUTbWJB5XEgu/7EoL3zUky2Mbi6qHDZtVIcnB15KERXCiQrzFQdjRlDmkqBumYHrBYHEfyHooW0k
sfm+Q0pKZQsKGJHk52VjWiFFJAjZtZ/eipd+kOlYjGayCjvofTMsAbLecjN6s2q446zdSUl9+HhG
nB0q8DOLYpx72lqfFU4C0eW6H72kLLr7ySSGx6UwePy4lXMTALAF2SUZ1T1SqfcdySy/1jShGD2m
JEmovQaSs0qPZUfBXW0/9q8fN3dy4WHc3ja3/DlvduW2m/op8qvRk0Iy6eNvU36irtJ2jn9+3M4y
/utpYFBHgsYWzeP6stOJpRUGWj56xBceNL+8wq9LjSH1xWgkW17qsffGbYag+sLWcXpDWDqoYthH
AEJ9yvWCKoBIY9+NJy8q0Af4As9xwPEaFKjhV2U9F1wQAuWHeskkdG7aYwPgvMMLcCqCFARLa5tI
Qo84P8MDJ7DzpxR+fTym5867vz51CZklU34th9XFiAwShe29QLzT2IHlJnKE9K7zdWDxgIDnez3f
K+JNKP8RhsPnjVBsxezK/JvCt/RxWTBv5o46FHWqRKLsVTkFVoi8BdFFf/fptHnXxOp8M9tqCR7O
smdmjT1mO0G+/3gMzxyg7xpY3UpqVUk7LaQPUkzQXtmG3WGgplAcv3byj4+bOrN/LHpfndNzcUxL
qy1KnPFSx+RkPEP/qfvfL4kSL/z8Xzvjm6+BPXU2pzzl50Etx/YM2Pbjv//MlDZE7hjqsv9xl1vd
taNeJYsQSYQJanTD1dRJzxVijWMySNrnTyVgAjyHEfLy5Pu7qN/0pU6yueqKAQmx9KelCEZ+ibwg
LX/saj9618KqM1PR5LNUiDOGAYsqRa+qcj0L0TYsXtTwF2VOyIlUexMBk3rhoXxmf3/XsPx+0cRa
ogSj1s1eHQePiJY3ofLFH7xWbqjrt+/SC4LEc/sf7WGOYOahN1/7/EohV5C8NbNXysEPPRF/lHK5
IV1BgDkM7CjOd5RZ+Tn71bXSI2n47JRhB0T2RsVKqjafFAbucq4zFcZsD4YAt+FjXVJI8JLL9HTi
0wimAFVa+BMnMlK1D7sGhVnktcrhUfP3/9CFN7+++l4i5uImlvh1HHkc+tOtVAi3vuhfIpOezoul
F6ACDN6SqNgXje6bKZ9HU8PdWoo4iHdjfBWkB2o0UBLsqqYYiHHBRH6psdXsD2GIdkYjRp6uvoKS
FKlDIKP7TQIRgdtvn5pd/zKI/+3cahBLkm/Ux6NzCVoFH/NvTFGd6JPALcI1yxBia4Fkzbt5bXzI
UCEFVOSNvFSvk2fqBNVHg8pNzx/35dx0w11sgeejkvAJCiAqYYComh952vjYjQinvv7/fn91Is2K
vxR/i2Ivk8V7OXttU/nl4xZON3J2gzc9WF0xCYqPEEPoQZAdxHhfiruouLDtnB6rSxM8F3Ey4J5f
h8SNPqrGrOeD1+1Tm1/BviATKdsghJdKURcOpvNf5L+NLf/9m6VjaoIkkmlhl6G6wlSYznTh8npu
ubztzeoWguPXGIDKRB68Oyr/BfFIWVKq/JWxSyFTcoCfNagykfH8aVwVuNch53rfIdmfpNyXu9Dz
j9MrGZGPP/+54Xr766sJJmNYiABZhZ4iqPZtWV2SdZ/79m9/fzW92jlDymDx10fdEkeCQfEtEb/3
wd0lova5efy2oeWzvfnus5pnZrk0dDcIP82tkH7//w3U6sIWC9SfjZHOermCAsTRNx///Lk/HycM
+ncSXLgSlPd/vlHkGmrHNPRmxCVKOLlUwrFnJd593My5z6FjeVgwfjiL1iGiYQoCM+jD0IvNnWUd
JfFBkQYu0kju418fN3VmnRAMJfTGzD2D7CjicQh9ZQq8nAphoT9skaoexbF5lsp8jxv7kCX152+l
hH3Za3DhYLpGIvN+FCU/F6vKsgJPgKr7w2x22iXr0pn1glWKDhG8WC4Zq8MyycxWiOY6xc8WPGfK
QeLW+PG4nWkBRxQsMK5JC1dutSIVRRgExLyB50fH4GiNFzbj04m2BF5MorzMNfD8qwUpj5Ep6KrQ
eSXqQSEYK8c0+6dAzi5sW8uf+f5OTTsgTcnYk6c8sVqoWaYPslH3XpGYym025r2rUrV8qd1iUCy6
Hy60d+ZuuzRoGsxrUHNA/95/e20WexEeX+9FhknxDSSi0sZsf0aUdyvv6mDcCO3soEL77NcipEB4
bnn8EpNcx0HTjgNU1QaKnRrzvi7yOyrsXNgazjxPljZwfZEPJFezftlTxdOIpmhEzpP3doDMBHWx
VO4LZEopJQ07AnURxc7GyLDV7FKk/m8ka/0h0S+DNof1v3hh348rVRjaSg2j1iPSeTNGoZvUpivp
+ZaC2kcdIIRtkZivFGUz5Wgkg7prbZ3yG2pCzLssf5cR9Rd10UXZe2GHOTeVyV+RY2TwT/19AuWA
i1mrWiIeiuBkWqxdhaFJXsSvrQt31nOzmTwjUUUcO5SeWG3PsamkDWmTxosVtwgTu6NIIjmsS4iS
07WPqZQtjLScRLx5PZtCs0sRHsuNl+njoUilB0lIL9z2zw3aYsglSQYuQl7XbgADV4vgklsPKJCE
EqZvEjstLkzZc/1428hqzpihQV02K209C22pfHMpLn4aP1zi/n8JYty24NG+n5KC2Ephmcud52tQ
v8PfYxpCEPpeqMauEu+l1EOI/el70vsmV9cLmF8Whc2kzlNK6QtvgadM6f5hK3nbq9UNo0VyiMOA
XonzDUGUvL4wh89+lP+O2hpbUPqd6usxvx/kvzPlZyn/y9+vG/xDQo/44+qrtCzSRhWT3usxE8Vp
4uafZpGYfIQ3Law+AgTARunquPcSatg9SKb7+b0c/6kGNYvr9gksJE3h8OmT0XlxfW85/qVqIKcX
Iupw8y5FUcAVAt3C+1krNbWhhpXSeeij9pkq2m3d8cDvr7PUfw6V+HsiKRd6dPZQ5CYk61j/F7HQ
at+KAlUPKXlKm8nOGr+m4S02fSrkqci0g03UviZVvVfr3ecHkng3d1lCOfyzanXQjfB/SDuvXbeR
rVs/EQHmcEulFewlydm+Iex2N3POfPrz0b3Pv6USIWKtjYYbBgxwqqpmzZpxDEWO5PZkJMfg5zCe
/7fPz4p+4erDKKxErTNx/WEkY+qgXoHFWDKRuF5kYAm5aPQRrFczD9FoE3ddrb7AAwdf3uAWa4Dj
i0dzKUXwV2xba5VRYZM8e0x+JpKuP6aeb3wqy0p6ySeFFkZm+NxwCr6HTh0cVQiKX51ZBdAbXBFe
UJz0m3q/npnF1DBPeooZs4FaHSyT+ye1vJP/J8AR8lh2Z+WWn+jtKTe3kbpV7cObdO1iDWLTh2T5
oTwM3Cq9CXdqLW2Lv++vYclsXgoQzolcYhjEJWtorF/GL097y+dVlULiDI9HXHatzBW9ktJkDFjl
B0XFsbDTlTNYcl1m50hTqJdTmxHMsmXEoSI5I5cx+M5k3S6144OpPmrVjzfsEyBdmkMzEe1rwvNl
9lSWS0YxTrL3Ej7JxatT5ejqfz8vMqNp9K7+az1lO31q++RQq87RjNWdXIwvvqEeg3bN6Vs8eQ2M
b4NmTlKxgvbSTJRVNG23Jwf2PhDWpjWnYt56wbWGRIsBuxlzz7zJHspT7lUJ7eOn2JIZcz5H1WNb
lo9y6zHMvdYdsnAXZ8xSSFQJx1iOoAd1wQxp59Xlycn1XV90B1kd3mXFWsJnYdOIu6m8414CGyaG
C3IZqC08NeWpnR6t6JNdvt5mXX1fuI6lXbVe0fL9jtZCmOCj4eG+Hi8ZZsI5uvBIIbNTIjBKHfgz
eWhRUgX8kGidawxM+NJyDn5nIr0vgwSE5+9jlm7vy1XnV1HUBto9cWcVYgxivWtL4MX2qCVOVZ/C
TnJzNXPNgQlqL9oFw9fKe578g+J968wfHh1Zsv/QMyWhRB/t7vME/7hCDj2ZB630f4ZkeEwhQC7K
93q3kpxYUqKL3yga9NrOIRpqm/oErHUhbXProXk15t8cmvx3G0SDHiRaWphDV5/a5GsenrQycmv5
8/29XluGoETWWOlBpbEMIzuTkUy1Br7xFXd4wd1jHUDckAKhx1IEzpPoguraMqpPzNr1L9C8S0f4
sjVg7iDM7vyQzpRO+jwyrvgWBb6ULCiSCqGuYTZhfbJSJgL0B714YZ5kF0B7Eeknq9nHxWkKvt3f
0qV7T1oR7Po5rLxJUzPrVWWKgVA9C9zqWSl+3//+wjM2d3XS2mbbhPxi23Lf4fQx8VKcmGTehOWP
WjPdQdp34f8oZ1adC+ey8Wnz8hWtOOn6XjbpunoXOgclXMlWLSkgeUqbJqs5Fye6mAXTR2lZ9sWp
ajdN8ZhMO+/1PWs2KUTwjUC6Y55YRAyUVF2rao/HBWxh11A+2PkxZn6k+hLkj+Gasi+d/qUwweP3
IjmRJxth+ugWyiZeYzBaeikvvz/LvzgVfQyhDG/5vlKcnfT7WD749e8aNALdWMmPLOkZPZR0jZHp
mQO1a0lOpReA/8v1SQt+WiEoGOB8ANisVX/d1+elHcPrniNauI1u9FkthsHuh7o+eY3kum281uu0
8H0qnygYo1AgIYrkIXEq66Cl0OrUfVOV5zB/fPXPJ82OnZ6D/Rld63qbYhSvz0w6+RiiMX9Y+tc3
fP5PzYvWfogcBGeF2TrZYuiOZqbwawlU7zi9RQCOqjETbnBHBIUdeH5tZQJ9pAOUQmLstl5zhP60
8AjvucagBXwCOpEwkf/1FtkKGCxpbZIBBy18H+rVx9Krv2pB+TJ01sYKO7duq3feKDEfHD7D9Px7
JHMNF6Lb59NDFDsbYMGfwrT6XejmCRSI14fRl79PnPQJgEKQukDrTvoMXMbQsLN9/SEqrB/XFhtH
Uv56AxjgMoehGDvwHy2QBiu3iVdOcVYDcYupkfw7bQWHqCAhKvO0byupo7GOeePRKD/abfpQlhCV
MtO4HethZUkL1mEGzcNgO5SYiNiul1SrapY4XdifvKo1t3U7/ert0tqEVfw41P0/r9+/P8UTprUt
+mYEBfLVIohbk1INlOvjOydfsXQLbxDr4MN0L5DQEF9URoCLSK9tpvELZpH3vbTV11KaS9ulqjKU
kAzXzhfters0rWjsVEm6E4AiRytIz23Ub4Yp+TDARHd/sxZFUf5hsImxOK7btaioluzanNLuFOnR
t3IKt02UfLIHG2wTbcXBWjKtMD8w2ARU+eytX4vyqTt4ozx1pxp8kF3B/+4vZSkCAS3VIgagJAw6
o7AWh2ZKxn/6/hTnjFrLbf9+kMv3iuY/EF1NjwQk+06JX4xIO8D+8QazQGcugEQG3KW8Hderi/Ok
p52jpedYPZvGh2hzf3FLWkehj1I9MehMEX79+cRiLjTtx/5UA2GTBz9l/ei9kpiLHCv0uDSZY3f4
K71Y1zK6qs5GsmjdyW/M7S+JetX9NSzp2uX3hcevmMgeOzLfV6vokYFiMOvin33cfXJoBrkvaknX
dI3+0DkYnQfdrpeSF23iT1PETIf0s4sf1OBw//uLx0GlaS4Jmxg2wcaEnjLIdu1wQ9t3avWshce2
foNCzcWs/4gQ3xkpqCpnjBGROREQFqm7NhGydBygs9DRzTwKWJ/CGvJRUqShMceT4e3t9GVUX/r2
QV659EsbBVYqRVCapW7J2EBLbYeBDnnARM9qea4BYVrrLlw6a6w8PIXzrAnNBddnrVQjPNJGPZ6k
8LO0aYeP9496qY5M+IQ9/jfCFgsQA6gL3ZSU8mmyyvRb76TeNtEt/+ADp+DKMzYFha3xqZlic9t3
wOqlWVWeq8FRVu7PwkJnwllCRZMRipsh4KzQRgP6Hjp6R7LcTuOm1cprMB+54BhcSRCMGJNPvW0O
SCirfV1toD71lHcxLk7rpvG7fg1p9oYSCDNzJU9QwYDJeMuLjOnU+fWmGb/Kqba3jBc79lwj2NNd
u8nHDwD+7WeUg1LbhUG98U3PlY2D3w2HLDnl8lpL0cK1IIrBfwb53oaSXLC0lp3lOhzQvIhq/i61
8ofG/FYC3lYPyZf7mrV0nnjpJi4eqLFwhV8rLnolG6nukSKvwOpId3rYrpjBhdvHUkBqpfZiYNmF
FzFwtKTwgcpj9BG8BPV9Ir3I1Rqb0cIygIwmplGJaObBnutl9FqNs1RTwByin4mbd99evUtXnxd0
MhoyK7KSsKNx0N/UhzxZe1qXfj/OljGTw5PmFe93NXRg3eROc6rHTbRX1hiF1j4/69tFDG5FoxaW
BZ/3GdiUj51hrBzymgBh/5PCDK0i8ZpTOIGG9X2K1irgC1pEJwu1CXrDeUzFA5Z1UlT9EPQnMwBq
z42y52ZYSU8vimDOknoaAOQ3FITQpuX9GBP0VUV4yLCrU7/L31Azoh0H/3DmOZtHaK9PYgxDKwSV
ZTiVcDS4Wbbioi2dw+XnBffJb3Rw9RypPyn+Ns82b7lmNIcw/zV3aUG6cv3rk85q5R7mQyp2xVbh
z4q/sXQE82goJMuzqRAzOFaQT3SCGgNj4JvGd2vQarQ3aCrjY7hkwDTMjSHXS+iCwYutP7NWhuLu
qIW8/vsmgbNFvW5OrtxgBNu+3nZmM5xUYLMAsAhWtHQ2NcLzOGNvzOUZuuWYlb/+/YSEZjQknLDn
A1vXuIVWbbTwvZ0/Q0y2jYeVgvrCS3QlTtgu8sXTUHsMtoTT5pf8s+7cwnzLjqkyE2gcO82tgs5C
xdvJxjTPzgCjlB6Cz/dt94I/AYsCtw0EIoe4SNDZBpyeeMiYjDTKKTmAACId4sCu/1YnwCJ1xWYg
XxpT/9mfAE+b4jJY6dq8vZKk2YhnkA5W+U22MHYk+OfmXE0f/i0rYJq9vg/8WoBwRGnbNIYnqSSD
zqP6HAyP9/dv8fdD8zNn73mcxKJOpih4nzFhjNVT29S/qmtDYvPvu9Zofv+FAPVao9sOyBcPFrGT
Xu2HbldFx0E9vGUN4FiQs59r9cLz1IdBaTeVTfdR+QLqlrG9//mlFZCmJ05i2pfGWcGoS7rR9GmX
dyewUd8NHah5uOvgL9hruB8LguiUQpV1bUbmEKPjqqID3ajq9pTK+c5Kw4PMn2FcS8gsHLk6N43O
6U9MjQjx4Ix1mOmB0pyAP4PnUJXXkktrAoTzaCJVzvREQ0BvgUvtuYG2Yib/ZHIErcJPIMFtqMBU
3DgMHVByVesgIgI/ZDTOhfEpqf8x+m/p+CCD2+k3Jdii8aYAlK4dq+3oVbvk9X11eCz0iylka+d+
JMH3JQGVSfOA+VEqe9e2y41prPRWLGgEES0UFuYf+ya2zYMaUQ9t21hHtQDgsK12Wa5+MJJsRcMX
Doy0FsMN80w+k4DCQuS+dfQiKa1jahgbJS03ydC8+hkgNifVTmVtppoUE8K6Z9eB50T2MTULN0/B
QZdXKndLiyAxhxljgpFuXeGh0cCflSUldI796M5zX93rLT2u+3+/LxgyS8o9w4Gj86iPmybZ1l/v
W5m1ny+cQShbXT82fL4vNgMIlaG91meyKMGCUYbBfiCmtPnfL8IEwFf7AmxwuH1SsLaBqaGD7g1r
uJAwq/OFhKoa8x4sO+cYZOfpC2H2/c/fOke8sQ41s9mHvCWjLNUCgksv4PNV9H7UpdgtQ6dzTcn8
K7Tbh8qRHhX9LWu6FCrsGkMEcl5XsXMcSsAvJXmTrY3+LF3ySwnCrjWxWo2OgYQp2fvRJqwfAT28
v3NLR8+DwngvQQkpXuFuDNDf1jUl/OOoya4hMxnw6kQD54IxBuFAAexARORytBzvCILqY7/Jh0/N
GtzGrZ96/XnhRSmMfjJUUKKPGXg9NBZBo1KUj7H9+m1i+pWJdgZT2SexMh/6mpb0euod5Rxs+hcj
+/nqY7j6vnDH8ymjUZ3s3hEoY6fca6+PD4loGCEg1UNi56Y/Vs8mXqKp8o7W8CFy0+h8/+cvKOrV
5wULGDERH2Ydn3c8t21de9qu4XEs6OmVBGGDks5I9KlFAsNP7S55/UwQ+4PbQK4BZWUg9No+dWTK
wPRvPN452QWwfY0XcEFNKafiJc4ztepNVc0OJdnLQLjE/mWVm/nGNs2zU91oM87ySpFwURY9BPNr
Si1SDNYVM0x0re5xd51fdfvd0D526ndprR1m6UB4tP+/FDGhoQLr3dcpUiaYb0ywyOXi9QHIDGzG
pcO2EygI9nVgMCrU2t47bs203dgwQ95X2uUV/Pf7gnUdgeKWA7vzjpEGPPezNr3hgQBrgwAKIr9Z
vYQIlGZLKe4Ygzpm0k87+Blu7//+pUt38XlbiD70GnrDPsZ0K8NzYvzyjV+qtOJNL20RVQ3ykkwk
0BIhbFGdNEUN+6d3TIJ8r0zyez9XPt1fxWygBX+dyiWQZMxwsFXm/BMuPAMAyks1CxznWMaM/U2W
v0lNZWfAGmSpPnDg5ILuC1y6HjxD5BRpFuKPcCpgdwDKq7AmRdI3dR+7Nmi5WnYqgxW3c3Fl/xUk
1oamdEjabkCQFH5Q+3OQ11utAdm6d46St2bgl1flGBCjWdQcRV1TTSkfdQVl1pqduYMXanoerd/3
d25RG+gV/I8MUeFowPQN35ovjPfda3c+SPivF4CTTgVbnu2WGE+Xnt96NXlM/J2IlJBb0EB7X8LC
mQDNgb8z52FvB55aD4xjCbT8o2Z/jsqHMpXcIPgWwQpk5CuiFnYLURotyX/YYMUpgbyNbb/KOvPY
vrfVj0b7/f5KFg6c8ixbRd+bCfefeDVLW/KjKrKOmIhtmP4F9tsTaHdOt4bM+0dPhRsK/Nb8+v5h
fxRbG1Sr0RK76M3jAAwc8N/RcxxkT61pboN4+DX0vfzIvn5W4drqYe98/TIZC59hqix6c8XedD9L
RjVsAuvYDdlToD8EL06+91Pn9YbOnCctaFedoe7E3WQMQq/aHDHQsPi7tl3RhcU9vPz+fJoXVs7o
YayzPU6rUrNdPByM+rGXT/L4lJeF66eF27UPXrbygC48EFeLmi/DhdCpNvPIq1iUdDSdL/Sp9V/u
H87CbboSIHhNJNwGCZxz6zi040aO6Ysl+xUUoUv/JH//dF/awoUyodylMIrxZpRfCFUis/ICBZZJ
7OnRlH6U4VpCdWk5oM/MONcwBzPRe71fWTbYORPZ0hEVcQvvs+H3LvjxeyXJ9nFc7u8vZ+l0LqUJ
KhFHng3ovS0dfVVp3cQHoMKPnyunXdm2JTm4nPSsghCL9y9sW5oFnpx4BvR81fTYFvW7EKiKOFkr
3y9t3szZPntqINGK+Eelo/WTX7EcqLtcj8nzI3mWvnGZ8Xr9K0E7OTk0PBICftEeSWYfJ7UOfe+o
l6TzIEBYMa0LOzajeM9eGykRpkuv9aB1EivM9dQ5+skWdpxs3Cnj4f7hL+jylQjh8K2sVI2wyEgZ
nQOgjqMV3Vr4PJBXM4YHhahbJCV5KqEMzG372OTTY5UXuzQNVhKQs5skvArUA6mk4bvRDS+ewoRv
O3QBEZOjSxtH/1yY59zcaw4Tnj+8+qVenbxaWtOlwPnfL6xZmE+Do2sIbGA8Sza8ASt6tXDsDtN8
8wSUAfO2eP19MgmF3GQArQByJD04MG5rH1997LT2O3AvUsijkW7e1Is1dH3UZ72mARTyBK9Dmz3c
//zCHXTwBfTZ4wDfQmy5IKxMYUdR/NNQQR3VNrZbBsND0f2WtGKeiZ0+3Ze3dCRzmWCeHwTHQzQt
pTLUAz1Jwam3n4dNpK68X4ufB05lHubDUlqC5aLqHA56WwUny/p7aCLXWfn5SwfOd//v+0LWog7H
wh7hVDqZaTpuzLHYhl63G5WuXgk51gRp18eeZyDQlCkLofLYJJs02dTdiogFbnAmBEnjwQ7OvP1N
uVOdIM6yamCC8sHf11bxLo3LhxbWt9RW3yWZNZPVG1umDWFkojoSKHDpQc6Zr1yiBUzTq98hRj2Q
gbXa1Hn+CeKi+ggRkgH1mqaeHQdmHbLM8Y6qRvGsDzjhdmN8S3yzeZ76pnaLalR/y+UagPGSobrY
mD8tdhd3roz9KbZyNobHa8+sIwSJn6T+6PuwQQGXxyxBP61EfgtzBPO4JjV5oO1lupLmi3ohM8eb
zCyTi+Fw8uDn/KB/ybWU8uMAXIirF119sPq82Ch26e/b2ClcNQ+tzdS2nVtW6bCV66Lchn4bbomY
9W0Uhckzlatq7+ivngJj3oFCNSBMVHlmZu3r3+qDGJ9ODFCdvGj8nKT6x1LqV56jG/2/FiHGdRGx
uNGa2CUjeOdkXyRzk4R/3TdFN6ZPECHYCiCQq6jPZR8kC6Dq6t9t0MJ1fErCb6Furej44nJsKklM
AtPzKD59FuOUntzUPnRMzHNmT+r4T+P984b1XMiYbeOFBhV0/Rla3vqnZpC26di5Sv8rrwq37p4H
ba2La/Y2xLd8JrieW8cBiBerfA2kw2PRz7bD7s9G0n9IpvDoG/HWcYqV5OTN3tnzzfivKGFdSueb
sdREwam0NBzenwFNl7Ao3d+8pYdjrgPR9kHHFX2p15tnjZPs9/XkHesMmrDkIc/WfIU1CfOOXhyP
5A1gYNO8cuzaUzfuIvvL/7YCwYA0VRwFicn35b/TaGt0K47C2s8XArdRNtMmq/h85lGS2ehrqPRL
CnV5AIJNMSFAlVNb8Y69+Vwn46HRvU0cnRN9DRrp5tqjTuCkkLCnL5k6lqBOmQdzq2p73tHw3kvO
Y69EW7tVoAo+evoahNGiLDSK2SVS+TQPX595qA0yNQ5dYlHBeydgFqw4F83oOrmyU62VmvLiDs5A
snMrsEmX1LWwokxkh9dSOgLKtyuidFfo3tcgl373fnm4r2uLogiobTpoAbMQk7xhV0L8rsvUPoAf
1/x3aj3uVP9dwuDz/yZo/iEXl6Y3QupoE4LU5ClkWD5pHnM43Adr5fldsjEzmRHzETTV3iQKCr3p
daejcDBJwWORRu/90XioR3/liBaa8+ltvpAjKETfEqV6TjsX1ZxPQRz+7EMm5lrV2Wnp9F4K1U1u
1fu81vaNLB8aLf12fz+XFJJzg7oMH4P2A+HN8w0pyahmEYLF0PIVvSsV0GtInxPSv9nH+7L+JHfF
N+JSmLDY3BwauNRN7+hnZrtPdN3Hm7N+F5HdPmleFx7KojE3WhnKG0lTGE3MAPB7cKrZfKFRrto1
0FzSRrWzRjX/HQbWVwnCRdszccqm+p1nqqnrjIn6zlBooqjI1O6bRDLcTgYnIWeIbCPhKrrG1Djb
FBcSmpvM/2DGsfdY1JXznELGu3HgsHTxdJxNFtfeQyV7LX6v7r0EWQQ+1Kg4z46f/oTju3qeaKDb
AqYTHfoBCm5ov/vHMtPzF8gz652XQdNup6b3voqTf4Y23Ldh26awpKTVRo7M7kVq6mJTxaPlgmvi
QVNUN49qSyGM8QF9hHo4eY4mp9sEzqhtco/KtG9G/i7X/fQh7sJvo9QEW0tW+MHm9AtvuXIhXJKO
Hli4+2nSHber++CgTynj2drQ/wOlZr+9f6w3KjS7TUwRAWwPywIFmOsrqXWZmlV1gtvklH+BfNDs
ynY8W5LyfiqrDWRdK8//zcMjyBPMminDI6fEoX+ywmCn28Em7N/iCM7D4Hiy9O6LfCVqAaVvEUik
PM2voyNvmvTZoCl6Kj4ApnV/85YMp4OPAW4aSZYb9LSylbMokmycgM7Vp/N+06k/7ku4sWTzdpFO
IykBQA8ZL+F4PHS6bdAJWzr13Q+gGdN25WIvnsiFCOEFlWyaTGplko5JAusylJoP95ew9n3BF9NH
irehwfeBXn7OT2/4OOWBefRyDoQEdWoiXRo1x5OOchi0UCZY7yW7Wtkg5eaYBZ2d79DFszV5tUod
NCKiHdLeLa0g21P1857sVqdK5fdUdu0+cSlQF5s8jcZ9JqvVIZajaGMoRfiXXDTKVgshwDSmOIY4
q3TWhpkW9WQeOyXwZyPERIzKjAoEkfxEaQTeWv3Rp+q+lL2V93tJikKCgRwTswY3cK0wYtkgUeEA
2Yp08IdHA1QqzVrxRtaECCo/wUGiz+dKLxp0vrL+qw6Hn/IQPN7XnDUxotqH3VTI5ZwVtz+P8Smf
XtK1/oVlETMdIZw5NGMIytkR6gAZQTmhKzrowaX2QRkgQC1eP4SDgip0H5MVn2dLRAdOnwkpLJ3m
EvMwGF8yZcUILek/3BP0YXDTQIoU9L/o4UgPWyxqNzovmqM8+KH2FI7BVu71zRtOhSZNjJ7lzPRd
11cNmw6MkGdyn5XvZvDbsx5g9H2DCGbrQCYjSXYzMRZQJ28CFQJ2PT544VZXd36xe4MIctEKY2mM
1omDDWWp6ANYRdKxLqIAculqOJhwwR+yulyLdOf3+corw/8EvhN7wyNBEknYsMQeerXJmdRX2vFj
7KSG2+b+tykLP5Jy+buaiFIGW1nDp1uUSuKXHue5cVcMTuAylycjbpRj0QY7Xz5E2eAa5ZfI25XT
8wTW7v39XHBSYGGyKWYAqoB2CApo2J4vdbkjH738Hz8DWSH03J6xUM16LoFbvC9svpU3O+ow0jt3
CHClhFvryeNotlGmHOOs954tjZhoDLtkXymgWulSBGSyZez01AxdPbL87X3pCzaDCvQcXbKvt1V9
UHGrPvYj5dgpDRTV36rqgxdIK0u8rUajNcQMuH0kfG6hjPyoCJywVpSjrZ6DSXXb/knNZdfv9pG1
9b0dToAT/7q/sj9aL2wsvVAztSilDygr56VfPKONR4SSJKVx1PO43A1WDpa5JgW7sGzkh1SutW2b
Kp/jKa0616qm+tA1TbaZpqb+267sYWuGufLiFEHlOoXVurFsNge1CqrvnVY3H7OqmlytHOP3fckE
Ga+U+kEtp2yv+HgG8piiqOUQnqvR/D6MZfowWIO6keW22xNbpBsL0JNkmydhvjMrOdhLUzzs6pL5
SehjYTUbMCVHb5LMj21lAdGlFGuNUAtHT4+DThIWmApqtUI7V9AMhQ0/OfUtK33fQmWlxMmLOQX7
++cgiKHniSsEyhTHvtQJWknyRCo+LM5S/Y0R/K2Vf2ggdLkvRHD6boSo12c9VDC2+UoE8BMBRQ7d
48o7sfZ9wewF0lT1NgXUs6nN2bEPcbU2nLa4TUyQMFw8h0Xi5FCYpl2a+nZ+TifmWgs40Ffuw7IA
OquJXOneEdGMLK1IxrSb8jNTg++MsXiym/wdWd+P909CMNX/nsSMwfYfMYKfE3e4J3E85GdZk92u
O0ymuhmG1h39F135Hgbf74tbPBjMpqqBrs9/wsFnmmnmssKq+rDZYNOhtHvLgi4kCEfv5YZc1rWc
n5XMfnAmZ6OYx9pnMsKCcTFyw7Uky+I5zZPZDq0G1IWFa1n7RuTLZpGfJzV6YCryn7Evy83kSY/3
d0545P49qAs5QjInHMq8AIw1P1sqXVaJ2pk7pR7LTTa0mttZjfQhnfo1xoflxeHTGdjlW2QXo4tL
vFS0o+9Ttzy03pPfrnRWrYmYFfTC7IdlrhRSgwgnlFzzyf8UFW+6q3PbFgNf9FiLzVvGYHZaU0n5
OTI+ZN3fTvkSrrl0i6dzIWL2kS9WUaRTKrVFUJzzfNrExjlsZNc0fwfxbzLOr1cEWFj+MBDT2Seu
JvNIBiSVl53bADixPHnvpfnWURSIgZnCVEh9rRjrpROCeJWMCX0J1LMEzdMySU700ZphNRVQLsId
k3NuHa9BvqyJEUzDgMlWAot1ServKO95rP8y1vIlS8d0uRTBOKRTDoiQbiNDGcjKFVsjOZPfdhvZ
35nTh/sHJcRFf27spTDBtEr+lOZ+woIczkavvhhjt+3UfOetVVOWjCpNKUTwOE5UHwSXVFZTg8kn
Pz+rmfEskaHXgrXp8qXDAUYDACn+o74hbJzlm2MEvml2jp3c1UYy519aZ8XzWFrGpQxhvyqllzyt
A76V+nZRuf7aKNPaGuZ/v7ijxmiCY6rwfSkEMWWqtw55uVpfsdNLpw5IxB9eaaaaxJRcB0JCCcp7
elaYVpb0YwUagpb+lau7+9q1uFsUgGhDA6+RlqTr1dReGIJZEadnT/oQGo/e2szf4jpImUHxMPO5
20JQpaV9TQxgpmd5OjRJASdH7lbJ4ff9VSy5HwBHMPgCXiO9gYIUPRj8wSry/CxN2SYoHtrph1Y+
dUG3tTR/q9drjqdIffPnUqLGdDrOrvRNxjTXrKSqzCQ/D0D7PFuSMW0iqdK28kDOKrKB1jW77rMn
l3SlqMa48zUz2nV9K7tVnreuApvEZtS0Ck5jKd+EqpM/eQx4bO9vy5KqAkZIOyY1KpqbBZNrdWbP
SKeDyc2+xGrhTuY3tX1dFezfnbiQIdhbsy0YepWl7CyrZ6k8VkZOfWjlSi8e74UMwWxMzpjRh4dl
qp3iyVL7D5Y2fc5V7amMii1QeSUxcrxSQljbO8GMpIraJb3N3lXfUuulSrdd+RYJxGDESERkN/0d
ZKEmenUcXL483ZTdY9D9yujAeIMKXAgRljGk9mSNo5efQe3a6AwglEbl1tGnN0jBuyPBDw8VHvm1
FaGQ05lpZ3JA+XPQT4dJtRjjXrMlS88uzhdFlxmXlbzFtZSogCKlHy18vC6HBfeTlx9Sp3LH8lOQ
/L6/oHlbLrIIf7T6UtRs1i6MfMSUqWK2+HrD8KXvXrSVzy8pF6Z9biWgyfwmxW1lRmLFMJGdGz95
59vqXun9RymwX1e3+HcVc3cP3upcQxY2zPLKsDC7ibupgwyfy9JJsu1f93dq6VBIt9DBjJNCfUQw
vQXZSYUsRn7GeqXN3gn2cnDQik2v7O4LWtizGVcHRgTGDWere30kVe5nnqRZ8Tlu/kqiXans47XJ
o1lNhVNndhUHCAQM4jAxBe3kkWRYhhSfzeKf3gMVzdk4IHL12WNYBFuF4bFxxQYsPI9XEoWwJY4J
BmOUAD0b3Fh7X/qBm07mxpTH1xsCWlioDzByAN6q6HoFYZfKYezE50ZK3SHaV8w1pPZKFLa4HFr8
nNnHh99HUDiN/u/JqoLkrPrfjLQ4xOYDxd6tkvdvUAZiFxUcT2Y3AY24Voa2KrMub1EGXfpqmZOr
2N+acqUgsaRwM6YjXYu0ad+ga/iqWfhTwNlkqjtJUG8e5f7v+zq9tF9zwE+la6ZyFbMzZl6Gtl3p
CWkTY2PHjSsrNGWCRtiOK9f0z4CjqNt0JMBfpVIquIHzlKKmm6q2Ss6ODhR/abY/ytTL8o2hRWnk
eql08jLvGCbhXjpHvg5NqrHPcYAgAC+kh2ZS0m8MNsc7p5lqtywik/h0yr6Bdxs+9JMa/5OAX713
JtV5H5uV9kRdajzYk1TtjMKot5akNg+wgwxnr6ZJvOr74RBLOn1UjtqdqyTq33ewW24rAMB+50kj
PZuFIuXuVGsOpc1WHzZqZrdbrW3V7TSV/T+NDgqcVow99Qc5/OzD8veXn+fOQ+6FypORpxI9Wkl3
sHVm8Dr6NXJ/8h9CyZwOch7o+8aUm00nBRPRb5e7iqfHD0kcZn+3WhbuJDNi6sM04z2lF+lw/9gX
bCaXkGLDnCAHG1F4LhM1zWonVuPzOH6K/kCRZXG0ct8XVYu7TpaXWRkaL65vSB3pcRIGDfe9PMiS
+zJIbrEGHLHwStIXB5LHXBOEFUuw/TmVcEjjkZFC+vEiZ2vDPrdrmNkJGAhmVp58vlh2Ms1SyvSa
W+6N+d+ToeyaKvnaB8q7lD7n+0dyuxRGWKCRAO6aR5k2p+vtMvKhC7siRtTBax+ltbSb2DfPU8z3
KYNQOCUFenPT81yZykRp2ao2zN06qPHESlAYqrzb05b+5OfD81DJP0bPfpfE00HV8m9yFL86qpx/
BRBV5OGA1xNn2+Q4q+TUQvGYVz4PYfQgdyQVjLx+sI21PsZbp/1alirs6JB7mhFq8bmdqn2uNFtz
eoynZl9UHyi0vI/WnoTFEyS7BOoBxAA39eOegolOMMIOd96+8BXoJc2Ve7soggwWWslw4M0gihJX
TmOTzTzHMubI/7tOi80b1BCaFGJKENhVMWLrAikLm16LztPeMZ+qNWq5pQsFeR2Y0QYzTjDBXJ+J
L1VqbnRDdE6Dlk4cZ6dE4NCGsDFVtrXifC7Kmgec5ucZnkFBVk8/U+xAUnT2jKl/njoC4MoCdr+z
hmwbOGVxvr91t881bRokMYimFJYmOjhxN3qO00fotnqI7Z3UkYrb3xexdP4zbi7pGIIcSsTX22e2
pRnlVo6Iwbf2vqUWu1b11viKb18HFoKfaZAIVmbG4mspkLtCkNtm8TnJ4DBLvxjlL3vaK9Se5sbE
+ytalEXNe55PwjKJuDx1U5mN0QQxOe20+wRrR7kxiLappWmed5BHx/qgdvorcVz+GENyz/8nVTAN
ANBkipdyVA1zY7MHsTGhPNzQS7E2J7SoFFBqMmwLGcRNlttPxjiuIz8+G/n3bKjdqP+gmq9r9ZhX
g7pRmNU5L1RQeGn7wdbGikr3OSSOm7qtk6lbfa0ysKB6V0Lmf78ISH27pwYZIST9qdslkzrF9r4m
LOwU9oAmohkfja4A4brKYy4nBaxU56Ivt00jfy3G5L3qv7Iz889mQY1A9XluswDj4XodhqK0NVS2
rOOLWn+Wwo/3V7G0TTwADH9gAGjjEZ5xm/ZfnGo+70nxxnxQ47WJjKWHnOiTk6aTlRKJ6JOAhlhP
qkyJn0nF8V2iSh/BM0j3Ff7nhpacYWsN+a9KMoz3Ztd34OU12ZOdJ/+PtC/rjRxXmv1FArQvr1Kt
3rrUbbuXF6G3oTZKpHbq139B4547VSyhBHvmDDAHMKAsiqlkMjMywn0AOstYg6wsLheITVDbAZSF
/OXybYL9j0MqyM7iydQ2wzQ8pmPycvuNLhzjwFKgJSnLiNd9IjECkSI0OF5pvbpuuil1e5+2DzwP
NkZqbtja7OqSH+ICDqyrCb5WXFQul5QytxwqyJPF4BT4TJ3mKeDZoRvJt9vLWjidwKYP8XRcVXEt
Vg9acKaKvmMWkBpJcyCD/iOtk2MwT3HW299vm1pcEYgtJHQO55Oaiftgu3TqzM9ijwOHDSTE07g2
+bnoB2cm5N/PogOXebjOsEnDaNQboVmoIOTlmu+vWVFCRDM1RCfcQ6CD3IT15IyH2y9q7flyz85W
QbuhqVsfz589urF0UOrWZCUpWTKBXZcT/TpYsgIl/LSONSS49yL8VFvabNYOtoXjFBhMFFksBDfc
7ZTHE6tFfLWBota6g+nem/6XIPuqT8B3vT8TQZCTqG1kCdcFVxRJ827qijQeZijdBRgFscqVyful
V/XGZI2bHWog6oHg8KIL5BUyTp/rIMx+vX+vz5+u7HUZiMwl0M8FdCeqq4d2rVqoTs28HTTnBpRc
rWGtKJ1W/nyDb2oaREVrRFoutnU5fXJTTYS0n/6KoXsk9vTC2FpddOmgAPQJY1ySP8LxVfQiYn7Z
iZ6TmBQmSCpOrPtVaf2rWYILqsvKKLecfdUZW8vIdy4xvhTGB77X81+gzkhPjp5wu8IvaF37pNfJ
y5AFx9vbuBDbMMyL/pJkzwepr7KNxLX5ODYmifXgYdIeaROL4P15PUxgcNhArQ/hWvrpWVRIfZd7
peWSOHN2Lb2brTst2d5exfJeSeZjXNElp6+CvnEzp+jB4UVijQbVd9Mb+GbCgP5Bw1z1AyDXZG87
qBHVXqJFY4CyVMoxN+MJoh0Lq1kreyy+VMky6pnyBqCeTSOrzUafnDTujFNJvzn8L6lXCrUqNlN+
HiAJRIkbojJgq1WBZzXVB2TGVRYj3v5B0/J3Suyo6P52vN8ZLr3vq+bFKsw+BPdGunLpWIgsKA4j
ZwE3iYljUfk0Ox9soFbhp7E/ZNH0dc7S6PZ+Lr7AMwNKFqg1YrZF4qUxmx+M4iFjaEuuUMEurgF8
N0CZAlV3lS5DpyAxMD2PRHPm27EzQsqfby9i2QK6JzoMwJKSCPlFX3WtNmQxyUeMtWIsNKwxN/+R
vQBjz/+syF9x9nVhBMICYBZW8sEMbWBYem6umFjIICGrAdZXFArRMlfvswHz68BraIYiN2+nELNn
2Zd8HjAZBwz3QTBDfAp0Ym4sb1qr6snwc1n0hpdDj09e/XBnV5tT3J7zYLSRrGu8v8No4V3pz8/m
OLwQYa84xKLPnZlSfC6ZgHetWpgCiC4Bz1bKnsx6HjFbkq+596JnoJ8HmPobcZASdGentrS8Qtbv
9fvqS9GtpGFLLw0y1xDg8JDCAJZ66RIJBFVZ0M9ZLKx9WU9PvvVglH3EW3d328PXDJmXhix9tpva
h6GmfEl6+15rP3fVdCyDNbjG0gszIECEQrKHCRM1vCdT3uVVraVxUu4b8yBWIBCLj0fxBDkSpEFR
CLhchyBlQWeGx7fB0/iS8A8cgGiuAsMhp2+hW3f5eLSNmJGDRjTu5YShNxP2MhFnfHCbeW0wZvEg
lHTvUHCVIC21lsEEa3M2mWksWq2LEjBmRlNRNE9eAtx4aOVGmGbpfnKzDUpUw8bJGYkYMPJ/rbEP
VnqjS18USkRIKtDtlwCWy3UXVQ5l58QnsTv590YJhPyQbNJy/wEn9PBW5UmEEpiSsqeUVek8VGms
191vP6/3IIb8W3C0vLr2IwuCOiTgVuD0gFzV5YJqnIkOtNnT2IDm3Xbkgn3qHV7djXxcU8Vairmy
yovzHYEXRfFLU5gCG7jIsI8pxOk+tSVgMg4/Oa0rNmQyzMeGcHtjNVysXBoWHQhzOZAkQGNWdm4u
DQda5nI9n1IAo6oT5j82ZeOACkeEgrFNh0Zg6Q1l5LUBxqTNbgOy6F0irPdDdSUFtYepZhccn2gG
XP6KPK19NjMIYHocA9ySd/c7X7tzL0WvMxsqEx1LGi8xfdiY+n09DqEDXQFXHK3xneJdb6kaICJg
1kNJCfzmymJMvx+NojLRJC4Onh159Mv7vwDIpwHSgsFO4PeV5DfPdYFxlZzGZTrsW/4NTcPQ6F7N
7gMnJISnIX8F7hep/3G5KcQsNDEkgsZWOodgtokAn9aA33n/anBNQAwzcDWGKM6lFcciFQFRAcUI
zm42oWJwBOeTvTaatrT551aUtCmfalCfWSONx0aEjdNsyulnnkJxS/vzgeWgWgFYLvi2rhRlB92u
Kkr0Ms6tjddEXRAm9U/RTStvbSnWomYhb3KSV1EtXCTAIDQub8u4N0CsDjqFp9rqfvROsXLvWLID
GxBBQwkVFyclLuXZZAWT1wNTMbe4T1mEh1ZQ72favtx+b4uB6NyS4m0ALAxNYExlbFh8V01FmOv+
w6gFYVE6xyxzNy6R9Af+l9l1QlZmL3ZtrHxYS3mBLDDi00LDEBQZl65I2rw1tHIuY8/vfmBO7lSn
a2DntwqvmuGi5YApQoCiJB3BpQ2DORMkCSoaB9x5tvm8KSBwPHIsr6gjHDaApttt6I3TA8bXoN8V
3NE6hyK1ubn9vhc3Ftk9mqIYEriuduSzSYOsoXFt8m7Tanwz9366aQH3/YAhySIjoXNSifhywQUt
MhBkIFqNU5E/VxC72w2sFzX2kHygvI5WsieVGGRqoJ6ixdyQzu3wco12Hzx15QfyxvPHKy5KEy9x
+gknyGC44Uigh/L19ruSX9OVc7gY1UcZCM14Fdzd5L0L5g1CY8LmPx67C9xIo9WdNTvbERwct40t
eoCPth4qC/Y1tsAISDcZAcCGHqji7TLU20+lt0YhZixbQbKGzAZS3mr/qO2zoOS0reLO1ktwIs2g
ZPL3fpbvbMyV2lmxZaEIe4aJ6405a491amCeNz20/bhG7C/PXfXtOgjMElSHPFUVc5hSl419RzFB
U2J0BhCZLkqtme0Mv/I3njfQqCIc6k9V8AIq9bWIvbS3aKNh6B/VRUyNyRd1dnGnEM0jlcGr2C+7
QyCM77x281DgsrCduPdPn5baBzYYDRnvDU0KsI9ysub6OBQJmhmx0B4k4CfIvtnmz9tOtHSuOogg
gD26wAyo4Yy5IBYdoD4UW/7eBIdjujODvTUcb1tZciJZkYUgPKrnOIgu351HAi0tuU1jNBD3vKP7
UTee5nJNOWEpCYc2GHIrXabDnnK/hYI2Ev0goDE1vgcQFk3IXx0Kh6n3rXdp2BtiJTQunTfn9pQN
sq0hT0Gli3BVRqXzj2mu+dySAUBwoVIC8AgSOcVAPeDr504hs4RjRu6d9zdnTInfgFYGMhCcnJfb
AkWoAZcZv0DWPkJUqQkZn6PbO7+4gn9NqCVx1NrngvhA+FZpR49i4uWTmZJxxcpidRW5GiSJ0QAA
zEpJcxBrRKM3wFk5GfW+i2TKDlqm0cixh/EwFUmxH2hqHHlXJoDgZPau6kW5hiVa8nLJt4nIBAbJ
K94gMvC+7NwBuZY2RwDdfCvm6VCV08pil14p8jnwgQBljoaU4hTenGbGTOUEXJJEAvWAVbqONQvy
72ehTpC2SsscFpD9+mXYObv3O4UHMD72CQBZW2X3c5LWT71aK+PZfyw3/ZrG6dI5gYa2nFNGj/6K
8Lm06iFvoQMYD/aDn3chqJWjAUgXnEyp9hDk4I5c0xlaCqPnJpUAR5DoQ+4ZYN+O0NCvp4g2RxNd
PGuN4XEx/zy3pHj6DKVeYtAOl9PMO1RNcahsd9vTHDRmzt3o1qDf88idD2a2QOu+VpW7ARf9c5/k
K4WHRR9BAow0GkciMoNLH/GIN5B6xMXCntqXoBzvgEQ/vN9NMEqB9hDSTvyjmHC45taMAsKJ0a/0
2U9ocu97w/R628rSoQEmAJm0AXyO6a3LhQw1MDPCn4t4cqdNSl7sHNXXx9p56BwQVmifb1tbyiKQ
rknpdOBZLPW2TPSZtBMFos1yKwihDMGBlsExLcpHUlj3AcRzV86opb4sihn/WlQ+5kBr0T/PgW4T
efs4MJpGld7ciQE6LBPt7ycwFWuDG4pmICF4LHjodWtsdEu+cv4TlNTJpGKes5kWcduEYK5O6col
d/n5yINBdIzOmoqydQbLTwKD4xwjn83y96ytaaUsRXbMqfx/A0pi4XRFp+UNdi2jIgF8tzr2evnb
stdYHZbCCKYOAdSDFLQNldFLXywndIdSDTg9ghk/UCL2nw0wmFtF+dPO3ily+1blkkAc6MjgE76q
DPhV6vUYIyxilI4ePWE/ZzbdeFb15wMOf2ZGuXMVky+o2+LVOS5kYYkZEbCycKJti6IK6dr1fHGj
zqwpGY2hV9rk2FgUc41N2qUhS3mYue8eVJHO8L9XBw3qy23qEWFpWcOfteHeJzu9+VSv8cTeXgho
HC5NYBTn/5nwmoM57ts/YNG8vTGLce9sEYpPs4Y2YKTBxpRW/zClxncKmGNDHcyVgfmUjF9ac22M
f9m9Mb8AaAEuyGp9xk1L5ufBVMRNgI3ZF/UudcP2A6BxdNEA5gbEFlpQan6EPsuo+Ry49ED7Vpz8
+uvt97a4CExfoEboycE1ZWeS1umDOmVFPDATddtkOBLdOUApZ+83a0o/a7aUPZqqDkylokVgsyJz
OthjODrg4lppkyyeSWcrUs5ZnvqAnlKsyINer5SW2HSN/TDM/rHAkTuIVT2wxWWhsA7sByAsaBNf
Ojf1Oyb0BoNe6XBXymEWETWehpLuR84FB9ofchgTUjnKuUOsunNNTsvYn45Gdiij256w+I1iskQO
LkpZDuVk9QoXIyYprk9N8FPXPlvs95C/3jax+KY83MHwP/NacDphrO3LDCvoaDQ7x1yqPRwwcn/b
yuL5GUioAOYgZI/7cj9qYpUDkfvRUfKX1vq21pzft00sLgRMp1KSFieOqXiylmRBVnh5GRciqp2I
zKGL1ubafXkhpqHyC+oDHdkVesPKQoDfT3QNuW5s9PyI1ZqQBO+akI/O53byH71KexX5qoLNwn3j
wqpc+9l1qQbwzPUIMO/ALD1hGO4OwSOynf5LW83/mJP2U2P9rk7XxhYW3M+WUgU4vVHrgsrzpdmK
OeNQ+pig8v37BgzRLbmHhNLKKbFoRF6jAN5Fy1YlfiLAOjtQGilibu3n+UkLnrJsf9s1FrwPt3aJ
gYf3Sc73y3Wwri8r1rg4iKCfEg3i/c598XjlK/WrihVmgsfPGdix7rj3/iADJU28fwlsBmxTCWbd
kIqysoGf7jBcJqJqZdhh6e2cP17Jn3rWau3k4vGEbsv8BawbKzu88GXawLLjOg60EErJihthGD4x
gxzgFtzTcXUl4NdJDyLD7YCv8QksmgKWX5ayXCSgyk5ndGLc9IA/8ew05BXZtOY/+kTCyVyTfFsK
BADS4LtAaguAoZIHJkXe6FXaZ4BwYFC+dA96B34nEaAzybStmWf7fGxfb/vx0qeCLxtLQ+/puvs0
l9aAGjoQamZenqbAvB/b5mUUHyg6IrRhKgoThQh16giCYdbMt7McoG0ek/nJev/nImmAMVEufQFl
x8uvcZgzk1W9OcVms/O/Z2tNi6Xr6MXzlYOA+iP3uAbcv+YcCweq3vYTCBvbxg8NejcEz6T5NlPo
Fdib27uzkORgDAZVdEA8UYZW6xW0Chhm1awR04olyN5/l9Y91Y5jdWDkeNvSgu+hg4WKj6xESqKf
yzfo0cGqdEJG0IzEWn8v8gKCpz/M5sTFV73mK/u14HWwBpALIjSyKbU/Y9EyE4NmDTEN0kctd09t
5bxk3bC9vaiFMASfBuwYd1NJCKFs28Sd2dGGbkCQHkKRvgYfmFO6MKDEhiDoTMGHHqPpNbhud/a8
sv8L7+ni+XKBZ4d0i7FpFIPxfJ/+Itpm0rce+XP7HS1s/IUJ+RPOTED4kRJvHuUSnvUxg45Ch1Dz
5Orl1q/uWbXGDr7g0hf2lLyjS7p0dECsjIuOFwopvIFMHb9gV3Snxl95f/L9KM034PgwJoucA3NP
amkiC/qxBOXfEOfNF2dvrImALr2788crH03f63ZCPTxelCEt9nm3Cfqn1onadM/fT/0ICDH6swij
cqhYvYaSwKGtz+shtsYno6MbPr8Sc63xsXDWQXMQaDAPKJ9rMJ1JQZtlN2YfJ+5mgCQYzuCw9yEn
4Y/vz5+kpjLAozharzu0YPrPTZ2RPk7TKszs3/PKuba082fPV3eeVdqA8duyj7tTa2yKesWxlj7M
88crOz9ajBakw8+3ABPJ7+fpruUrKdrCXmB0B9g403DRJVJpE9p20juPlF0MngqcLaV1kLzwa/i0
BY4yH2bQdvAB68FRr4QwUZTUMKjZxb49YPB1ChP+rUp+JebrWL4UTfiaHlBo9U7pX82PUneH+RiH
HG7HoKulSvzLm7iQBxgnOnuXMYgS28oY+n2nzADph/HZ9x9p9aMonv+bGTW/EnyeLAEzg9GEjvnZ
8p6mHtUQsOncNnQV4+R6cGVEXoUs+4q5o+7MykszZkK8U9uA33lf98aB+X1E6plDzNd578ck7eHg
lqPgGM59UwA8i+EFqakRAJB7QlIyZmAGL9YQFVef06UFUyke0kbzeiF08+QMX6buxVnjIVl+PjId
5ARS2Vs5hQCGzbhTWeaJVt1mcrKnNs9X7iTXoBC5Brwi5NdIPECie+llwCa3Xc9b44ShMuc5mQKy
9epafymnZtzUzC1eAWtwNzqz2fOgCXKsmCkgJNonG0ozY9ukWfNScT14JJgdfnm/y8gkD6Li4Aww
1KpPMw8WGfPZOKVWsc8C6m90s380k2YKoSp23zX+u+HueB0oZKGEBogMrknK16BRsxDc5XAa547v
un7lm17aUSSUAAIAAYBRSuVt+xQVAK1JrZMLkvzW+5UW5koSufSVyVocDkRARQG8utxP6gWdnQFd
e9KmU17/MIgfsbYLZ/uuH9d69UurObelZJKCei1zdYLVAKBRtYeSrknTXKMBsB/nJpRA3IzVBDZ/
zUQWhC6XJur6UeNmgnfnmNtgEPrO6arqUAPkj/Iz5VvDQt/0thcuLROcHwjCQGVL8d7LV6oVJimI
lzknZmyBAV+jJ1iK80j25Y1dEnCo+NFmZGUKeQbnxNsHPQV98X3bHDLqf2QV4CjAmYbP6WpqrYBe
HeRnLOdUQtVxCpm+4trSdS+ySuwUuruY5UB9E5Jrcpln4XbgbV7wsXVOlD153cs8Y1LzAxEdxwcQ
bDhGJNf3pQkOiZ+hbUuYsL+YD0O+gqFZXAHCjMQsokut1rIFgVDhlFDn1KW/UGeMXBf0a/PKGhZ3
G6NvFhwUCautnOqAmebcJdjtugynz5xsqny7ue2viyYkkhT5EQhd3tSSznaiTZoUqUPinNxk61E0
zUQW0vz3wH7etiNj4dWOn9mRoejMjscakrLZc05p/pKybdpuZ7Yt8jHKMO9isA4cYmvheXGLzkwq
bw+wLKuuEVZPwbjL7BAsNUAu3l7V8tvD/RjNDFl1Uk4AHLjZNAUDvACZeJhxb1ul1mEe8++aXa6c
vouR5U0b8M2WCsh1wRkitFQ4p0I3Dumcbcfq+fZqll4YznYoLJo418COdLlHpoEMogZo9RSgVm7X
nzX3VBjZSmh5q+uqnuDKqxFokIG9UMes2snjJdhS7ZMxVu6nrvLGcEon3YGsxNwz1Gj632Rg1WFO
9DmkwiUQlcvvCudxtOzECscS4qMup84T0IVmCyHCxI6A/m54COGcHOkVtT61rWNtp7p3I5aJdlsM
VtOFiUHsE9IQ97fQvfQIMR3cm4Uosp2YXPcb08tcytALoMdEvR0sbn4Gl8gQEpM1Y+jVyVOArJD1
LCJkr3X70tP7v6lgeWzO2R/TachrWhnVFsRPVVQzII/8UpT3SKQg4zjX486cZogD4sA96Ele/rq9
eUvugflSKLejMwBop3L4WWXvdTUr3FPe3fnBXb/GYLTkHMDgggRBzjtdIVjywRinykYsSoS/aVpt
i77SMbfWblOLyzgzI/9+FidKA/MQ0JdzTjqPenszrFEcry1D/v3s+bPZFKQy8XwHh8Lw5Jhxb3/g
cAtABogWpy8LNUpWJTQvqBrmWSeo/v7Qsvwbt+w+nDpr5XSQ8evyQ0JbDaVgmYhjaEXF8BqQe4EC
D7VxSBPvGPSaFaai34mZJtBi9af7bBr7TcPQO36/q2HKWEKUUfIGx93lOzR10Zkz8+yTa+8Y/5K4
7723Izs4f755+XyvxsiB7SX2KRUP+Fcjh8rcBWuo4SVPO7eifDCpPdtWJ1dB3aj63K+NRC85GgZv
MBslaSGvQMmTrk+z7mARcxdO7nNXvQCScnsfFk0AFA8zIGi9uvHQvA9Gbk72SczEgcbIVIZZLja6
la542tIxhzsIBhwxOSkhZZcbojHcuh30BE9BwuzPVulkO+jx5j9nQsgzb+Zqc3thi1uDuUbQzKPs
rKtHXd1ihJyKBh9p8uw8WuP3//Z4xX8tp9MHf8LjDSM07s1304FI98XhhksA9sZTKS7tWQS1Y9fO
adSPdnNAH+ADPz/AXJcOVt5r5ibTrRhqgojE4q7WSNiQv//t+UoIbk1R6ZB4wdsPvfIxqFdgJ4te
e/bzFWfq9M4cG3mQDF99ETr6vpxW3HXJgocKLyq9kglUrfvhxG+Tecanx/wjM/YWK/Y9YytGlnz0
3IiSXeaJcIhjwYhb3XOoDa/MLC2uAVAmaF6DxxSUDpefHKu8BIwszDlZ/iezfmjNSNjb9++zvOGB
n8mVCZ/yGYBVAzwKo+/gunxEolR/ZAUoXaARi9CEA/FyBYkxt4VwmXvSq43IXrL6aX43JB5fGuag
kKpibh0tPmUFnkcdARJH92TkA4aSOr/ZgiWnXjnPl6IfznFQouPMu9agQMmJYkQ1cE6QiGlCzU4f
pyHd66DsSzF5d3tPFm0BI4xaLhDsutqGtSZhg6/IhK3BbyLgj+hdZiTNfi6HbgRZZGrFtw1e+xmS
CMmyj6lkMCT7yilYOpNvFBT1ilkPEyfdeqAPRQnotpHrb+XSiBJR5pJiaK6EkbzZUxoRf/ffni8X
eZbU+RmjViKfr/8zNF+KNY2y6+Y1iAQgzAmdGPz3mkfacUuOF5jjwMiGfa3b0ci1EHPpWsjb7oGO
1h6nsB5aTOqXDdUvbTZXVnjtF7AML/MxZQgMuTroAjiQ1uejpJdq2NGytTIEVGPXVPRLwtd69Uu7
hQfCI+BooE/wLt/mmBVWmc+dderaY+Yf1vKuJY8DDhQhB16O01GJC0ZqpzZNa/s0WWBtwQgfpAXB
Z742lSMfo2bHZ2bUafuM6kXrzwxJpFZ23p47CT1Zo1G9TmllnkhmFiQUZZcd55qJf7xqSl/e75QA
A2D8DUFcIgUvX2NLtbTJqWadElSiqymqWrESLBY36syCkicPGoR3kPpbp/QZ5PClefxvC1BCQ9L9
bwH5nIcTi8pqDRgkPelqj84WoMSFGnwrnj67FrouaVTyndHi0n6wf3rDWqV78VUhT0anDqwguLhc
bgYTdZFWA+5KTvDLP6bGj9uvaqEzAqoRVOmQ+AHSdjWxN1AU6niAamNiPvfdK0cNxd4PKKMAzx1R
AREifw4z8C7lKHcNxq530/Apf3+PCb8CxJeQucF5jlvh5SqpcKCXlqIcNf+ubNw3Pt9e5dJLRDkV
tUg5wnVFYEHAEEqTvnJOk37S8q/GGiRt8fmSeQMcUsh71ISkGFsvb5FPnCDSAsmvesWfF+7LmL0B
NhxU/UibVYmsmjtW6XlzcspQQSqtX/NB+wGtnbC055APax3MhTAnqd+Adpev7IpcTmugPWMWPDgR
nmwY1KJ9thtBa/fuLcGrQodUplgSrnm547pgtubPjn+CqCRHY3R8fz/DwP3yLUNE0Q6Hz6UBnhoW
62sNs7X89TcUgG7//IWXBP4QeaYGmLCGIN7l07uMJFZRCYwhJyjkbSrrR7CGMFlwqgsTynFTU5qD
xAkmnJ2GE6BZmYdbCGHgb0K5QjZecWFVNsAHawFDX5rGfgZlqcSLbOOUlTE6B5G+Rou+ZkuJ9+WU
JVmtg3JFyiybWE6k/fTSx26NGngp37lYlBL5jXG0NaPraNzXmHZC8zHLoO/4mAFH6/r0QCBBEg4C
Iq15G7YDJAZve8XClmEeDx+NLGa612FsEkKjpAWrkPOJhV6/smXLyzt7vuJ1k53TmnXg0ND5zkle
TP/B4Y9OfaABhl7TI7O3TvZok5V77+KqgLbHmDLo3q4ocXFf9SfXoTROxzu29dZUzhadA6gjcFDI
YqDaLQ6MzOrNHBwaufY4uDN6rM95nx2gdbuZyEqBbmkpLuoyYCFBaw344cvPtqkNzkgJvgs6RXqv
h066JmqxEBgkohbUQhD+Q3BQvtqmAaVmNvn4kDAsYHSPDapo2rsJo4HSRKVEtiHAoYW5lMtllHoD
5vDMkvMoUW5ERbaZ1460pXWcm5Bv8uxmwjKnEbkc2u4hR56PL35736DVcft7WbgcXKxD/ogzIwXX
K8op1pGUGwfsJiCjaXdIrm9bWXKw86XIX3FmhfsUA/UCGkqj6KO6+NNOAVojv7N87/rfb5ta/ELP
bcnfcmYLegicaRls+TM/EEvfaoax4QRwx4H9TXux6/z+p0n4hgTipJWr2qNra1UihIdx2cDO3RL0
fFlUoILXdA+s2RN+sPP33+wAjEbG5gM7DL4HxdPLDLNE5ojNm8Af5FtPjReNxs5Z44Bc+mTPzKjX
IYrGioEOARwxNcMAmkududKfXHR1B0kwOEjfYBiXe5aZWkpTDvo0Mf3orAKIx1+mvhJDFz39zIbi
gxYNMJKbGKBaSDeZF+Vo3fWRsXZALKwEYGcweMjEQS7mciVWy2sy0BJEAtBy9Lw8qubnIH13eUwi
qv81okQGF1QzejeB46OunwpQA5t39bCCUVgAxFzaUAJDhSI3oFhIR1i3d70HHcQEQMMYuzSLvABD
9d/bNXqApS8XywKnDAh7MOiuouCb0gI5AWfwM3Rcnf5bndx15F7MRTQ3D673vdMPmr7R0+3tiCG/
EuUmeWFWSY3yUsu9hMBs25XhDA9HyxXSQSIc+21n7hIMntw2uOCJuEogc5XXV5wgio8UTlAYKPoU
sVluECOScZ/PkbvGrr5wZbmwojhJ57OsTQSGmNDSMcXRs4/t+LMJ2CbLNWgi/7q9pkW/l8wZGMvC
BK3a1xs8t+GQZgRpi/mPob8YEFBY48NeM6HsUzXWRunUMFE3YK74ndOtPv2+vYpFVzhbhbIzQBu2
FKqfEOAzzYNR/bDz1wDMAGz441Rfy/yuSlaC0tqalE2ahD/krMaMo157W8Z+tu2x0scVf1s0gslF
4ABlt0+dY4HwK3SXfNDsCee+SvYDyo2V95GFnNlQFkLLti26Hjx6VRlVLOzqTaVHtzdnaRm4quJ2
8caKruZ1lVFkPsAeYN1IP5dVyIov4/sxOajRozgBUkr0Bq7oeLpRmNyQ9CGBFvXZ0eSHeviUTGvo
Ivky1IgDzCSKISiTGq6ab2sFGYClGUBwMEBU+ED1zx94U2fPV466ImAOyPLl86evQ/pdq//63cr5
sLgZZyaULCsz6eiMuShwW93k/RPNNqZ1+G+rUBIpt+06MCaMmMJstyQwQqs4dtlaLF5Yh+RtR4cG
FfLrdrHlCoMCtcLjym93htA3zL/n5loTY8kKOnE+CK6lTI96slG3d0nitDw2ujtuHGx+FOnKB7hw
qCAPfOvGSApadcZv0BJmGKxt4LrDxrIPRVdum+xPKva3d2XRDibjgRKSNKRqNyHVRj7VlWhiG7Sw
nQDbU9ZvKiLCVvt229LSSwMjIponUIyH+LYS79Fqp3nS603Mq2LD8p+Z44YddF5vW1lKdDCE+68Z
JebzqTL9tBuxIINt0jwHHLMOJ22IiLUtRH+gqR+O3IKE9dfbltfWp4RM0WjjLLS5iUtkOKP7RG0z
rNYK8YtGbAAKJHvw9VSrxx3i1jO2qxmmuyEb9/P0kjTvz0dxz0a7FjUXSWat3EPsrmOYqu2auH7V
dVRd4gRo0NsvayFkSnkCNLVRNrim+QSUSJLSwr3HQhwDp9wIa23kZ82EEm+QLVlgroQJDOT8tsn0
x1xlsVjYDTSCA6AvcIQBNq/4GgZle+qDXwbESuWhaekTBhh3tr9WLnorRysHzIUdxbVKSJ6VM25U
GL0sxB1GZf40g+dtrJpaD4WXGUfgl8wIaDlvK5wxCYvE8x872/trDboTc8lOwlJIMMykqMNcq0Dz
xO18O7reX43lfWgFwtk0Ohvu7ZmWx8Ymf/MeRb3Z1p5dzu2otfIqAn/CazYMiKme/WXWc2uvcS84
sEBLnudaNx99kpavtlFBW7ANTBCViG6TCBOjvD2vIo8nSWg0eoYCSx9EVTDXh9Stmh1PqzFqiW8f
BOXzrhqcKUJiQCDnxKwNmgx1OAQZJJHyoj3O1NSjdDTs18DGcKVGufcMvGOLS43efx141UeJ6/Zb
kjYB/hroIHxj/N43WBK1vkG+QvfC3di2AE+C3VsDxkPk/yW5XW7rbJvWd77fFXdSni2EwmD/qant
6q4oeR+Cco2Fk5ejyAXtt32vO+3WarQ+EpWZhaTkkGfrbX97+0tZCND4AjFQJr8WFMaVqrLBu6lm
PK1jr/4+FJ/aeQo5bk1rqfKaGSU6TyxzWUFJLU9nSsO0eEwxrlPvbi/mrY6mejKuMciVgFTEB6Pk
GSIlRIOX1DG1Z+8A/ecx4kAyRBWv8tCxJm0/O5m2MXkFEPDAs9A3J/AQZK5x17lNF+cdzQ5W12cP
lOtz1Kf6fD+5XbGdB2597qiVRxOz7CgTOvCOVt9sTNKVUe2308vUOcG+ysY5NDnHTnL2k3XZ36Gv
8v04Bf1W0326IdwnURM4fKM7sx4xgW4wukR+WFKzigxcmULDHGM76URYVRhab+mQrpSl5Vu4ektI
YxBUbLDuqkj8uhe+n496FdPxR94fbYNve/5gp/UOU0Arafg1naA0cWZM2RI/oJCNbawqtsWPVrtP
HBYV2ms1SYd/qYNPulPvWvufQfd2Wf0tJysuseR45+aVMD2ZtV3qCcyPwJhZB9zKymIzjytl6kUr
0JmCQpwUBlPBNBhcTng5+lU8QwXMjAy2L/rQ8Va+1aXzANJOAM2j7IH0UHmVbqIRc+qdKm7p1gSS
ge/qduVsXjjVACD414Tyuua59u3e/z/Srqy5bVzp/iJWcV9eSUqybMeik3ic5AWVZQISJMGdIPDr
v0PP/W4kiiWW575kHlzDFrZGo7vPOS5/Tr2XfPwaeBvfX5so/43gGITAwIAs7v40rzsU+roKNKon
ezpYkZoOLduQJVjb3yi8olsLzT54xS58WpAWFGBmDKL2T6N6ICaFq/mroJ8nMDjf9jjzfCyPEh6A
6NrBtQg052JJ7MG0uJ0HcJ9zjrqigP1/puK+kz+r/q50Nor/b7/8ypwLRBP69EAmufRvjcpyBQAu
fy5IP4auqE3UE7jT3uG31WExAceQOgMyYJyn+8nyuxiUMuJQiskNiaYVd4HmgxWJadneF2V671pD
sc8dv4jQe11EWlojfSU8t/7YNL18MUDevINGrQegfMM/6l3z2WFNvrO7/ocji+EzuCG8z9x1WYyw
eDpOBlKlmdPxJmwqv4oHGoifbcZ6MEI25CBd0qE7fazCtlb8c2mKbuutfL2/5rc4Ij5kNdEKvZSH
6gXUJqUl0+dcRU5zKLOnbAi59Xp71a9PyaWVxSmZROoJs7VgxY+c8o4E8e3vXx/0y+8vTgnE/ayK
ekDddeo4Jqw8TlvS6hvz5C+6VIbKJHYnMAKh3/sKRZZwFH/X5Mu7xzGHFI4H2lNcxsuHbNPnoDmc
KH3uq7CZInTGTv3GXbayFGBKBDABXAvA3i1boKH2mNl1OmhJivAv8H41+rS/PYiVqULBHaDbWQga
VhZROGgj9BziOCSZhBXL/CFgnzxxVw5bb5ZrV2Je2JlHelaJMizNH3lpk6TQvuEBE2nBsxlUsRtk
iCW+mdXGxF07yUtz8x48M2f6dDIDCnO69aVkCUkPsvya24/M2uLHut7NgF7iweejpTBAPXrhjknT
lErmRE8c9w4YK48/9cPGgbneBbMJXIwzWvz6WnFpalXC4kbCzcij9q5P2eH2LtiwsGzrUn7BuvLN
Qgbm90hsXbxrk4Tn8My1BvagK1C90beZxvkEwDt190PufKxLeadV48YwrlfdB5gXTH9vaFVcWJer
XjNHVyrvjaRy+R0p+4PW1r8MAsFD6Z6abtg4O6ujmhXO0AO1gpRXNcS1ZYdRldp472Qk9Lke6vrP
22tzfXLm3nX0qzroWAVaebGVHavxXDN19aRNpwfWiI+d1xa4A9VPQZDDVuoT2MA3ApnriZxh13/e
5gubLuVMBRxv5ob9zXFJmpDHMJqoFsc02Mo6Xo8PtsBnNgu5475eYj+p1xl6w0j9bKI535XPjfZq
oVGysKwjCx4NtjG0660+K95BqhvbEcjsZZBRB7bKMOEViHiQrTWyJ9Y3u9srtm4Cne4Bau9Icy5m
r1SF61Ivr59Fo0ZAZpm27zl7N6MQnh4oAKDHD0xZCAPnNTxzcazNqgygzeq5PTL6iKn6F4M4+/y8
bGefl11K6ynT8Hnn+2PAf9z++vW1gx//FogDATkn/i+/Dgp+bdCHrn6mXe+gBF2VYdPzNqyI9og6
fnzb2tp2hiQOHDTUjREzLxbERpom00QKaxVDVfMub2nY68jMsUjD5f1vjHkAzSA0mEkBL4dmZ9zq
iraon3lzLIoXBwl0GoBGoWnDzt9iIV7L2OKY/rE278WzZdIQgPiaC2uiyaKUqBDkXL3/1Qe5nfup
Kb9SvQPn6ffbQ1w7sui+mnP48+It7zwjFd3QC7wLbJ4MbDy2QxkSW4v66S6bDqW79cye12f5MDhL
4yzfVZKA9dCQBE9DROyafJwQrqBefHtQG0aWd2BP237QJhhJO/3BpuwoNONDQ0B7edvOG0PNcjQI
GRExWOijvtJXqHNaUqPw+DMxUhr7JQQqa5mNUZW5UgsnIkGrlVf+rhn0r2zMy8gm7rOesiIW1gie
P861I8hj0rjk/idoJuexNVAWa6XqH0Y6vHggGtv4zdfqZHOe4+w3z+f5bJsZZtk5RonHOfogDnzQ
XoM+fSCN8QoBxX1rjRGHrlxgT3dgW3lkpIoGtZW9X/Oq5z9h4e9kQPIuY5g2XX3VtHuL0I3X7paB
hcdzRuRN03mMw1+OFzb5xufX9td5rmbhFwAgK/saCd7nquGxoz7U5ccBdm5vrtUxnOWj5r+frVPL
oK6U6TDCyki6UboFldgaxPz3s+9nVV11xTwI24+YimUZme+Uj8SZmC9N1E+QCJiLkYvn4YCCrV8O
ukxMJyRQw/z6rhlafn7ZwDXyPJMpoNcJgoOwana9//tfGEAUim4WE+23y9I87bKO+WKQSUm1v4ZJ
z0KP+lutivMknPmQf0bxx8iSVK4fdaYDtCzxMISBSq8+8tx5CbTgF2A5EXpOv2oBgih0Lh1uj26x
Af4x7CJO81HuvO6faNsp6wzCVGJ0X1yoHvUHayuwWcQGVyYWe9juXJAydqVKMi+2v7fGrmzvOmej
y25xUP5jBIkjvHkRoi2zaB3qWlanYMRSsQPa4a15Wh/En++blweFSE2vHcjYJaLej8EB0CzR35nT
RpC2vhp/rCx8Stf7cuAjrFjNTrfC7Iu1NY5VC+jIn/MDgDYuo/PKlegUTE2Z5AB7x4WffivM7slo
t7gQNuwsoep+mna2aqRMnEn/a4KWK4iBGjREd+/r1fhn3cH3OBMoe9dKV2DMajJ78GCn+sDHaOqA
Mthw9Ktb68zE4h4JaOtBRw8m6FCEHYqGztZzfXVzobaM166Jt9MyetZGPlQdc7EoFSRchRlOgxuT
+h5pu38xFjhi1MtnCCMc2uU2zns/A4jAVgkYW/qw2pIkXFv1888v7vTC7wEKHvH5dPBi8+/xeRRb
xMVrczWrDmKW5sTpMvaHLriVSVbpSdrEGShnjkBPu+988b3tKogRzyQecy/8MkD1Rk2xqptU4isZ
S72vQ+Y7L7c97+pAIM0KMi4TsM8lKM0vCMmoQfXE98QuYCBEIFWYBcbO32qlXtvAFnLMqPhYWHlr
6YBzsHA4mlSJ1/rjwShMFPaQBN3wXWtWIH+F1JaHbPZV4kz3NMfVMh0esttru0nt3j9dM3s0xP/w
TLnSm3RL6uhEOSqR1hiixT0CZm03VHduv1EdW9vD4K8HhwTe4df5CxOE0XYqyJTwTA/H/DsfvIiX
d7dHs2Fk6R5bFOmtoZ6NVBCwb15HG6xIZOOwrxoBSA2YeWgBQvV4cdghhjoiVJmwIm1Uar9hC6/y
T7dHsrrsCPDAsDRDkpYJZ9NyPRb41pT4jAT3narNA6HD79tG5l+6DI+wGv81stjBpPHI0LrGlJR5
FxbNV07RuGp9xcoE1b8xBc5TtLCgH/OKxEfYYxkoT8iETbIKTb19CDTjeawQ4DP3pTVIfHtoq/MH
iAPapUGkABjU5SLVRWujMdyWie7UoW8cRb1FYb/maEC48/8Wlg/hHAD6DoqnMgm8A9NiBW01/45s
BWBLqO+bzwSQ2J01vOdE3OKaJAAF1L2NieOp7BBZfBCuDIuie6Vt0T+QoUH5VNRDWPil/0UbXBmh
1m6F5TT5hyEYwiodY+aVw0aAO5tdbh28ySFAAFIoXK7W5fyOVWHk2pDJpC7bH6WRfXDqIY00r8+i
vgYbGCr+46Hh5Y/3L+u52cWOBQ+iAFVlKpPWEVHVpLtGfrxtwVjbOeiCsXDoMDps18uReUE2BGkJ
itK6JCLkfT2GXPrlHsG2+6BLo3vQxix4mqCoF4qsssKJa+WOlXlzbIAjOlAT7PvaYLONF9ma25lz
ZQF65XG9LauajoLeMbcx40w8pF8G9I5soRpWLYAdE+lMoBtAv3458iwtRj/LsNUMmYa536Ja/FJ1
W8CutXODVmXkZNHBoF91nTa+KuwxgI8uJiPmqr/P22OHrpti65G/ZWixVyg0WfqRwRCRAJDrVewV
zWkqJ2C9A/v19q5ZOw7olEeoHKDVEHiky6kTGVXw1xZOqaZ9MIXcVYF2gFjnc2PkKiwEe9X1bKMR
YG188zrNaukzInjh4ihA5MRvlUoKcqpsCEbroUCmdivfs0xqvXmgMzvLS1UPJDNbiagtn3hcZca+
a7owmLRQz//yigerSnokbwN2Pxb6se63stJrU3tufpEDLyV6+jQTARA34g4SXuq16u4NJy7NUPfu
bi/j2tnHfYjJnBtT0MxxuYxZPjWZO5h4KLbg6artPsTLMYtuG1kdEFhu0b8DPpIrCJ7PkMcPKNYN
b6/xYGmaerQaSiJi9fVuzAtvx2yRf+rKzbTUqmUELjNnNf5ZBvlWwdEBieJf0nZ3rdlHbaojz/85
M+x9AFajLYDHSniBSB8YYXD6IshY5r9bPxPBQIhKHO0Zj/tS7ut25j9z9Y103orjQmCMSAxcG7iS
l1ex3btTVzKmJ0zzAPz6pYlDn/51e9VWtoYP5iLIZqKbGF1z82k8S+l1uiFzCS3LpFKfido74vgv
vv/WqwypYvRizmM8+35d0dIYp8ZIuiCaZNj4G3O0+vvPvr/4/XqrKB+swkggwxTlBjo8t8DHqxZA
Tjyzz6A1bRkX68h/lIW09ERP89CMVbDV17NmABw7qBUBQA1o0sLh1X4nyhJstYn/QTIr1LRpY47m
DyyCGmzV+dO4+8HdsVgDpG6KjtijmdhF7sVDUB4Jc3aaGB6syblrIdAatSIAfUeef7m9+iu+3Aee
ALSKqPPpV9XdgefQFO1xVFQVggvd/UsLdiPfCG3WjaCT3EOXzIxXutxiVk5AgDOlelIoRvEGA20r
0UmUBurFtcqNAHHVmInEIfqv0Bm33A22CEwN4lh6MnTux2FgnyjVjVAr2Un6WzHbil+bQfX/tTX/
/ezsaB0rXHPK8eYfvxXFN6N9dgEuyl6G4K8SYly3l2rN2aCWDHAEmo3QX7a4IyyP+x64uFQyNjRC
qBb2AMeNabpxS6xt9rlFA5hgSESgT/dyTGZOwEmqOlx7Vh8FQfdeybf5Wp/7ZdAVgUHAny02e0tt
h+u1i/yxhgziA0Mz7u2JWh/BHwMLj2O5ygu83lKJ3exdcd//ffvza+uAhx08DabIM/XFOkADwusl
aP8S9lWifw3EV+8kB/5nhhzcXtjDAY7MIvIIPJEqFgxIV5W/ah46xZZDu74goacIgqBZQR7/Xfp8
wyQFA2uXd3KyAoCoexp8AelJZEEbdWIbGd3r1YAtUPbMGWpkrJbnEfir2jEyNPhUxn32kJF3Fwou
P784gpnIXUNxfJ4/+lUUbMVMyw5yTA66ouD1Id8IvpGrtF5QS7cwxt45VXKXtkbcqtNAaQgBTsM5
1qYeu/0vg0N4T3swai82ps/v3W2X9hfjC6SsCuoJ56QFL43jR212P5Rb9ePrLQ0jM+sj0rDoM1wm
fcZA8AaNWc7JyD42w6mhZZh7z7cH8tZveXnJ4WlrQUcE3RAzdexiV1cKmEaGEPiE3Hyzb8fSFdFE
LecThAzZK2bZisqq/Mihd47W/MI4dWUNDKVWGCRSRT3eW33QPUym1z4Jhnx4qAjLXgdt8A+9PQ0P
dpbSpOdDecQtUx4c2uaH2uLmTpeFlUVTZvZ3CEVAT+dwOd1PiB3vKBINYdehcQq9nMV3gDLoMypP
U8SYb7zmatJeqXT0vSfTOhnTQnwYWlWExC3SKKcqDzkz8sgrpReLfDD4ARfPGCK7VD+xio0HUdnW
y8SCT33V/86EZoZaOvOvFyrr1R55sPTYSkm/VuBNe2ilPxx9t8mqqBgb9/ekj8bfhSm1+PZKrK32
fBPjxY1c4tWd73FmV3rpYLWbU5Huveyufaee3tupOTOxfLpZ0FvgKZC9pwDthPsy3d8ewZr/Qj4C
EkAOaCuuAoqqwkxOA3VPug7NA+1ONX/XZR/a5J7q7xSk/M9Q/thaHMCp6e0C6sHuSY7+gep/Ay/3
7hsX7E8znz3ybDNB2OJgGBXlFrjTvZMx7uvdezWz5gGA0mxO3sAJ474yLy90j9ZIF1LDPxnTpwFP
oMbpQkPd2VtZnBVH76KHCxEs+jvhQxYT1bGMNsDv+6dM/zY+cP/L7TW/juvmO9cBchORMppVl0Gk
b2t1SgP3ZFid/zz5yviLOY32GcKk4skZ9WKjEfENs3vpr2zbmGcPRwV8istGBzIMdFRFy09gG2ye
RS2Php+aCkhltPcjc6qHOPBffb3Od0LlHQReeBYyYB9C0rdAsWVIF3R+F3yq4KL8nQ921b1sbY7J
973Igrz6dwdUi8+yn3vgtWp4980xe3QHaLQZKw7quct1p4XRj2g6Kk+APOjOGKJEEbbvLq4ACgKn
jnwCosVrhDVibTs1BDt5ehMpArIOyOgwZ8NhXe+s2QpyMYiHVsIV3qaVyQaPnbTxwQjSSKj3u0RY
QMSIwh1YTK9UJYDck2C25fnJKoGA9EpIAQ1gVvl9ewuvjQOsxngIgb0SUfAycqykY+dWVZxkFlXP
MtuYputXpI0D8ufzs/mz1wgzegHFTHyeOF+hm6L1jztBnpsecpMHYwswsDaWmbMFbMFzz/vyTYdq
iidB/V+eTF588IAgrMQGkOraAoBG6Kqey7bWLHd2ORygtz3m91V3qs240w7VFt/17I8uzze+jydI
AHIbdHctz0dm62kWWKw7GWbHPoy6n37WQTULCRa3fbTJKI6WpnsQbRHFux8os+W5XA9sNWSIF64s
tWuzK/qmO/W/oNbLXt67yy6/vvDDusy7XGdtd2oYwMr9cfwX+RCUQgB0RfiANnT8e7kyARDDDYPL
O02hJmTIrK14dG3p4bJm0vaZhnoZj1rUsLlhY+ll+6SRR93aXIH5FbtYfGBCHOQHgD7GNl4MwRjM
NKc+NU89bO0oh7QVaY1Bj/SiBO6bqiH7jHdeFbkBt6NawysjCvqxwaubyAz478nRvlckaKNeJ22E
k/2CHWOExUhHUNak7rDXUEd9zkfTj9Mq9fegzdXAmSDBjwfRsWiyzE9U9M6TTxztjqU8hVC4qNTL
FLjSDY3KpHcd+vzreBBet9crph6E2YiXsscdLtxMoLWk0zwt6lpdxrMSy8bL6vrCRbg+830izY88
wLIqw5ls6NgH9smxRhn3CFGeTJSBDjgo/DGdUAB8/7GYmbSwo9DAABjKwj2qINNUg1zrCb3Drm7G
dq7t3n00Zt1Q0ObAjHElBp8j5KdUNfapTq1nQ/YflcY3grklMxgCBvzEOck+Y0yB21qEW6Nye3CV
O9YJ8S8qMLo9/axK7hwEA3x/fkk+OLnI7lJwyAHxlKexQwSJUdd/p3T22w9BFRqJUQwLjS+L+590
srNaYlkn29mr+l6qvcw24vCVcwoyWzzmEGfgIbG8BFQG6EjRudYJT50qjVG9u71eKyUglATRgWJ6
M8L1KgYDrFm2teGNJwDsOjQyk+bFKvq0CANoQH208tT8rGoIXUlS7cdyMg5pPfZPzC1LLawCMh43
fs985yzcxpyPQRoA9dBr6Ah0djXRNZo4MTsf4nqA9jX3IWEQttXk4ymHk2j0qIwzg5cJ2GK0UPSd
E1KC4HBjbq7fQLNsDDwwQuH52b5Y3hTSQUVNHeMkKzihNGyDIa7orgtiW3//sZlJdJCqm6l0rtJF
XWujFxPthyfLPRbusyE2hmKsXMUuwHnIEsHnA2m08Mas7Ku05q1xavW8vNcZEnfOMI4Ql+6N3egW
lgzBdpZBi3eq9LtuFO49kz4KghU1kXmRzqOjgn7fMsNCfVy2u8pJ6WfqehmEm3q5xec+/5xbu2D2
nGeBlgOEgNno+XRS7VEL9tR6tLaYMVZOFhYWaBgLcfU1ppAB3yNFCxOSP1nQKtTGH7e38op3Pzew
LF3lyJEYCHink/MpIEgl33kqCsTdbSMbo1jye5jOoEHjCka0IGRtuCkRtLYQZ7PkmZcL4UqcLjPn
08nXv5UZJFcPvPp4ewjXQbUza6+AeAtEUkg3LC6llPQqMITen9pCCjvM67IUIfrf+a/GDehPt8sg
TVQHKpq8ylQhLsitYOh6kC4aI3ELA2Ljgd9hcdAtJdI0663hNAlziAJKT0brPRG0ZWwcww1DywYU
qZRycmIOJ82IwS8li/3kbtyO104LF7eH3iU84uc+jEXk69jlZAs/708IG8ccfXgR+q97+3nYYjFb
uYYvLS2i4FqovlJW1p8C8y9D7Zz0ASwpJt876cHPu7hxD1l/X4AN5vZ2ud7xl2YXi6VJdwAUB2Yh
b6OOZeo697IchuO7raBY90bNhPI2rvjLfa8baWaPBjK1BH2Gir2WNL5t4No7AD92ZmDh4UraTqot
uuEkcw2qTzUoxjLgw1+0Mhf7nFhbZIbXp2xOPuvAq6Evwb8izfB9zchzkDKeyAt5McrIl4c8snlk
8UMrNuLalSWaFX+REIHGNzg6FpOXTQA7Ky83T1X/yJpDusWfsDJ3SFZYuJoRJ/hIWFwuTi3ysvLs
2jyJ7pGxfeBFRreXP24v0OogwO2OaUNlApwsl0ZMPFRdXqbmCWBMBOLDVuS19X3z8vtZW4uuc+f3
kfxU2q+28/32719xBJikP79/MUn9aIDDHez7J1FkeiLavvtgoJ2Zh4M+Wk0oUjN74gAeb+QUVlwc
UhbQY57Rv9eN4FplUMUR2Z2kftewh9KMva1614aJ5cXaUb3qHJcYpxygbIi6mqFhbziZLROLxZdd
2fOghAlresi/jezY5hvnf8UCuilMCG6gbxbx92J5/IJrldVwdcr1zo55kR+52Rah67Qvt/fBqiFQ
QaLGhprwVVY3NwstYLlUJx+CT8o0gZAskUWV7vvD5TdZHGTYTSR8cGouN/Tg4DFN2g4jyqadr146
NCCYGf9gp2DLCna3R3UdzyJQnlk70IiPJ9hVbE7STlRWUCUuYyG1fjvkeeq/uMMxqwi44vx374cL
c8tqyzhkqiobmBvUN7c4VtUYos/m9pCuF+rSxmLPKcmnwjG1Co2GHwp+Z4tP6TuJbfCwuDSx8DnT
5CALkpIq0ZyjgGZiN/24PYZrp3ZpYLEHmGs0vWmgkidHduj6PdH5xsV87fvh+JEyQQ3kTSx7Ed8o
c3SZXVZZ4k1CD6WT3lFqiZDWHri5i/cHG5fWFjGO3ZOpG9smSzJX7DyfPaXOZq5vZSsDQ46UzJxD
uNaEG4cxy2jmpYks48pPxu7ZYdGAKlL3LOmGM1gW29+4P9Gx54GUDcAT8DNcHtKxafzenNw88WRz
9PsHk+4FfQSRQsQh8VHxfdd+gQsS7LH2PhnBVslnsT9m85YOkjsA6eaKxjI6rXzB0WxtlgnxksHK
0FzzzhTXlYXFig35BA6AUZXQMkYnQdS/Myt/9f1F+KnqitgcysiJzsZYKQ15xMPtM7TY4UsLb+j5
s7fv5Fd90Vt6mVDzPgURZpOmYaZbMfSs33cHXVlaeJwOwKDJAnkzlO3UrjLdne2gMG5uJR/WBwRw
kAc5SiCEFnuO6X7jjGhDQ7/YvhmfqQPgVlhsPXxWrYDUBD1Db430i8HoQ9nnGvWKhLlZaFbf2+lj
pf8athrSVncwEvK445CDRIvV5QGSHhd9Dn2fRH3RWDRuXQKrn0fkDApqH4kae/772eLbhHadgmpI
MtBPjD/hOL3vlnlb87n9GRgWBB4Qmbs0oNvCaAPS8yQNDsLfQdNebzc2MLAr+MhZ+uY/RkBgh65H
oEiWrycuu3GQY86TAMIVD75WEWQmiB26Gei7qslQkTchXQcKjRc/EE8sC4k8tF/RVR8XjnvMRPU4
6N9RzkUf+PB3PQ0iBOsfSp/3UBjd71WhniaLf+t6/I8Z6PnJnZCeiE09By/QpJVx3ZVTDOJayLPB
s4akhJyZ57DvkGLRQk9p2U7QtgzRRWOEyDc4UaeKLAL8xIqKiNCs+KJkqmLOzF9UAuOPbnw39Omp
o/1DxqqfvWr1fSmhnqksj+5o/cnUmw6EovYY9W1gxYEwX/1K/rTN0r4Lci990oq02HXVWLx2CMw/
WJ0x3LG2P+QJS/CSuusD+qjKR2q3sZ/rx0A9jDn9COZe/+AJdPQieVfESIlpO4hlf2l0Q4V9Pflh
+TMABtYT91Zx8MyjtIMosPYsRbUYdNzS/jnkvEaDiGOHeiem3WRJHjmch4TsKD0KwBpizYOCIBAv
qI+4cdVokWv+ZEHExgiPWIuHarIYRAeB5G26yrjjRmENIRoAf9da255QyvFjoln2F63VvpcWRPFK
L7d3Njqro5Iqdgis8heDlnLYUWLu+taqQmkrejD1yQC5x9hGwHBre6Kqn+Mw+bGiVbBrMobyvmyK
eHKhSNfajohrH3KHOtezD6XoxA7NPzwOjNaMyAjywr5o2WnwOw+81vYU53jCPWZj6yNjnH+hjehi
Tyt+AMuA5itWVPt+JGlkjmzYKzIWXxDeGjveG+VT1WHbDnXzrYBWAjBCnMUIbOSjJSZvV5LqB2of
RjRI7ysvKPjoKRrjnCYwd8yCPqfXD+neLJxPWDzcqx2l94I7PGqQ/bpDzRXKCx2PiroguwZ9QtHo
yOoTyT16mPLgBUc339vI10aEmUZIB27HvhDdvRIZ2Nx64u+RubQfuC3oV0uAhbTnaoobbhho+3cC
FevlkH0HxzzonMd5kw+5/eA13A31ovBDi+tsN1BZ3bOOe8euJAXmoHMjrfGtsGtKGg1C2o+ElX5I
pnYKQRZRh1k9YPlEXodotqAhPO24y9hMtNu2zfib1m4JFmZm7AIVlN975Zm7XJBqZ3RQsPBB/mrs
96MQiJtzRWLTnNKThsXcZXmbxr4G+fFZ0CHKVcViM9C8PSpvOLMGtIwKcH1GHUGPk12N4Hglyo96
W+agg86bL0WKyntgQDB30PvuYHpF+2B0U7tzgUCGjr0czLjtU2DKqjZHr9Ssd+GqYgeykz5iTgHr
WTEcU9PsIl3LJkDJCd31tLKOU9DySBtrI5JWSSJJLaQnR0Zjj44vfKprpGwsAGWcvyUvrAO0ib/b
wICE7eS+5oiDD1NlgDDTy357Nu3ifhRDJByMSBvkCfVELbI1mu2CtrSfUg8H2uZUxJSKImpUwHZA
9Rphlrn+QVaaH49t1XwoqsI6tgFDj90w4VAaE8hiRwIQdGAOYQrx4ntegaCz9UQJRXeqdhKqCeim
xDHmeTOGkkqIiZbZd6E5QZjnXnVPMeIw11q59/WW36F3dTyWg/qKAJJHzA5orI8qjbWpzbGoLSh7
LKfatXXn3Y1m4e4bZm5lR1ZvECQvZgoRKBgsa3xcFlmr2MSTrv5l9X1UjnxH1A8KP1ptPVwXD69/
bqszW4s71+spvKknOOgKHk0E3tIEATTbuHfXLnZkq/47oPlHnF3sqWYTuBwY6ZxXr/jUeV9vR41b
35/Do7Pv672R6WD05wmI3kOc/2CrTXbLwCJwcNOyI6bAiuA576mw3uJ4XF8FRFU2eASQ2FsE1vOj
j/DU4IlII7hTIEAqPb49R6smUMjDdkJ6Aq33l3NU2rVfe8GIhSZPqnwGHro1N3raVmfpzMTi+TH1
utTyESbSLM5B6/7OUsU/exXxLTL7wChcpY3KSqUDDiRPahfCVGAHsoMeT5Ct9vXVYaAigyca8jlX
2eK+waXhaYwn8Mm7ejpa8MC31+KNOOMqRjwzsQiku4Eahj9kPDGt3I271pVHv7PtEOi1IYbcQHpA
oPKC8IRFvarFh9ydyjtH4hI3WZsismF+qIz0m5fzIFRODfGcLgXjekERA2ZGHclmynaDVO7OE1AM
mHwiY0/YQxj4wMgQw8v/zRE/G9Ei+TFBjjyDdZ7goglFdxq6jbz66v4FcBm07kD6AJx9uX89IAin
3PPLhDnfe9x/bnXUzXeSt/yzw/4YWdaoRhDjd7hhy0QZuRG6GuRnKaLa26u/vr8CF48DgO6ukpK8
HXpzAug5IWibPOn91pNz9fpA/vn/v784hoyQntUdHiA1ziA/TP6exGK4N/6N0z0zs1gQ3SKiGiiG
MZQ/CHt0gt+3p2nZnfGfxfjvOJY8zjyvRAMClzLJSfUAzew4t9VOWexj2RixMxU7j5j34N71IlNN
u9Ttd4Fd7W7/iPVd9+c3LB7WnjX0A6kheg+MtZuyUJIX4bwz0fbPQAGuBpUjyDcAYrnc2oRC+gYp
aZ44JNvbYFu1nHbjeK6O48zE4oYE8M+Ea255okOEeAIminj38HH/o5XFHeOxdASvAAYCcrKoRfkV
jAIHukVavXp+zsay2N8mIBPERENH4qgY6Q6Aw2+v+VoyBY0o/12OxcYOFMpFxK14wqfXPECwbN8H
1ec83Tg/G2aWaXXul/DsHoaRI7CbKjNUlIW2+WOyNqpSG/O1FIQHEkxrhI3xoMEJq5E9Nkr7eXvK
NraXs7jPMgIFlq7GWFpjxnojydVmccn8DdKgdTNAlQFmAJLnZZWlhJmZWJ8nRvVBKRoW5mcje749
lPVl+WNjns2zWNLNRW8R1fBkNN2Q9R80YK9pIXc2OiJvW1pflz+WFsc+611ayxSjIeor07XXXqFJ
838zsTj21AtaqQ0wUUklQvBhf+yrLXKB+ThcxTIz1O8/i7I4jtyQQWG7sNGU3gttEwsEVZP9FV2c
Y2ZHAUsja0uSZP7kLZOLE6rxOm+EBW+GYPGhRGeag4yBXvtxoJUvxKV9VBnkeHsq1/feTLumgwoD
5LeX+0IO4CrqKG5Vl+wGc5+Nh+Lv/83C4hBRXWWdBL9rAgmU6Vfa7vvpX3g29CTYaHhHq88VNIvw
iVa5CU+QGwdSFSGq4AHf0WKLn3LtDJko54A/7K3Ou7gH6kAAScN9jKTrw2Eoo94dw0o+1tn70J9v
N+e5ocXea2ytH5zaxVWgP7YewMSAmd5elLVDem5hsdUm6SIB+3+kXdmO3Diy/SIB2im+SsqlNpeq
XGW7+kXwKlErJVHr198jz0U7kykkUW5g0NNAzSiSZJAMRpw4B4TyEXVuwV9QuH9xpJ18Xy54xK0+
mpWJ7wvyXTc/W81dOxyvD2Frt5yakDzXZEbJs5LgnFlRrKBDa+h9h4uz196Q5A+a/sd1e5tTZqxA
LPS1Oo4nHToLcPcD6WOcoMNnp3eR2FEwxGwFuHgH6AbA9Widkhsc6CA0VtISxWIDnOHOYUi/pkMO
YoNvFZjErw9mc/IsMC2iUWSF5lrn234cDS/PHLzMTXKXdaEDrOTX5GB9Nc2/ceUTQ+usntw7Fss4
+k5hCHBfBJpKRrzNgaD9aK1/rGAo6bYxUwdptdotI8Oqw9hKkIONquobSgeBNh61d/KK/G9nAoMH
aicAFNBocz4c0/FyowaMJEKRkydgpVY42aYPnHxfcrK8dC0WV2tgzvxFW6F+E93nzSPa5a47wPpD
5bsGTL7/DkQ6y+weqvLMwUBqNvt18qxrFcjHFIIlKiPr4p0svsk8qqEjqYzauX0dhu5DMTuBYahe
nltXNfIaoHhA0x64Q6VFic0aOg5WWUXFnO3z9Gasf+hLuW9I7acUKWyn2kHMRHGCbl4GJ0allUrd
rG3NtR7m0ihFmX9OQvRNh47VhX+xUgD7oJcE1BwXHSUtpUM8rB4ujA9Oh1zpgfWKTbo5FiB10e4K
pqGLjoTJRqM1140SWiyTH9P7thE+Kx897+X6UNbNfuF0J3Ykf6BuhpCznssIafLPOVdM1PbX0VSH
br4NPLyezHHvJT2+3hj3kz2/aN6seHNsOvRKsPv/JqRFHxko+5tUIJHyxUw/OoBCuoqlUFmQ9qU+
zI2zcFjI0VPvREN/78WKfOa2CYwCzMcWYCrS2Y+WUGbX2lBGA/2mZ59GKF6Kz3+z0H9MrEt1svGL
sYTmhTGW0WigvPuVD4qs2daORzczFGQoaDIuurNXOgDXSxCcz0K/cbvRnxeKouGn2flVj69p88Hp
/+b5fGpSmjVU8DUBZjWkT5PmfhB56C48nDzjtp1UvYhbC4RoduV7AboPCPbz2Utq9CATsiA4Q/l2
br5a6EHWVLn5rd0CgWcdNMLoTUE30rkRz+pmt6sxhR7UVnTu3oCBTxVlbNoAKGmlT9tgMXGTvs8L
yCxGYJhaDo61f7+XgQANvfOrnjs4rM6HIMrBxGszLSOHvjj9o6nY7Fu/fk1dGWirA8WUHFoMpTdA
CRT7pCtA0OnnKtiG6vvSYaJNvMiKBKehU+yB4VWCN+XvG2sTooOEwtqiDbSz9PBCFGl0qTuKhxSY
BuJ9qwcVeYF8b8gWpD1hZdPoGXwSD/l41PkHl76297lzuL7KMsUn5h/a4Gtoh0UwQYMiBfqTRmdq
jUw8NKPxaPJkP8fJiwGQe5F/LRMIRWVRAepURNW3mvbJsd6GBcjuvlRpXVxkbtcfshI748cAxQOy
lHN/KxiAEhPx+oe4oU+lTr+KKu5R4wYKps+zAwjDbibbPpZZciCN/s1K89R3FrdXpHLkw+/3z8BL
3cKLg4D6UJp1kCM0qGziZxjJAKA8PQydnYZiHl8nDkSNnev2znPK1LcWT9Xi8DurdnqFYzNAnhPN
xeBZAvJY5qNJrLiAnlvfPizggTjEQ1/ekq56aBdvDgiLD5qrfeJJ7T3wubsFH9s/0FH5aSftD2Pq
X4cEhV5G44+6xyCuY5b6hxgyavsW8LgdJGKeC26YYWGMVQCmlxAtBzcp2kHTCQgjstxadPmA6ywg
XRwWPVqI4qk69K5Y/wU8JjO9a5Ya9OGc/AS7x70DuHwIwe8s8BKGZk7nwEh5GHLU8Lom2UNs4oaa
uCr0/mNpkpUOt/iWGL0KFX65DRGMILJCWzBk4sBtf+414FRcLLCotg/dpzK5tRIFmYS0B5GL0FeW
Q2Pt+HehMimdIglghWlng4UIbXxhZ+xTdF9DAsqgwfVtKF1Kqx1cSWitQ4MLBEBkmGeBEmU9tSBE
cbxjbdwBVuqpCGo2hnJmQgoPOYLTEjI/HlqpfKjvuNNtOt9oP66PY9MIBc+ljhcj2Lyk3ZMtPEcn
MQhXvPyjbRyzZlXSpFyVBZU26f+m68TM6hUnEZBo0gV9rjBTOGUooANu/UzHcMJLjs9+2bx5KnFI
+XS6sCifTqam1V0tvMe4oMEivIAAuYPSy07QGmi5O3PeWznSJMY3wEt69+b6tG65B1qRdBCBkA2a
9akBYw406b3Hhjl3U+Pexax7GT0VW8fvUuXJ+fN7lHjng0YB7BYrFf75vKbtbKOKDZXgvAFx2bSL
wW6rpZPvaLXvpl/N/LayHV/Z2rU5vBOz0l1aovOzBUzGeyT1y9AekP2lqSKmVZmQHJMtTGP90niP
0Fz/bs35twG17qkkiszPlv+fTqDkmGi0q4mRYAKt6XNdHJueQt3xMFq79/sDELWgkQXV42WjNWEm
7/hskkcLnIvcfB7YS+GpWnq2xmKh2wb81GszvbyX9TZtSTql5NEerF0108BazICXXzumGM1vvljZ
7RAtQ5MQZOOXhHZObUETXk8I2tNKsZ8ycBHxZRlerZKmu9ll7RdiM6AdDTBpiYmNez2v0ts2d5ob
NB6hAIIBpHvoOVu3I4OGHrj7edBbJNtxJ81vs7aobl3WQMlZs81gMa35zXHrVdSD6z4D1C3sp87d
Z43nZP6gj1WCDGHWPgswJ/wECKm5m5zCg360k+87bicRAfwz7PrYu89TdwhmipJlVpPpg7Fk7Gam
WQKZmJ59EDPaBSrdqH3eudpD1gL3+X5PgKgSeK/BLYw0veTXmZ51zjSJ+NGhj6P2Ey/aSfUc3No6
pyYkn061biAlYJSPgj5YxnMhnmtPcc2un5AdYIU1gPB1jf5kjLWdMWC7GxY/Mij7Zho6lDxQwF2f
KWPLnz0H4God7AQA6UiHG3HcbqlcGj8OIOry7dJPjWOQD8DHZlV21Nr6tiucm5plhxgEenymN64m
dj2JPxeFrQi7Nwe8Qu9dVO5BMCiFLWNl6QNYl7THODVAmpIB4wyE6/UBb62bB24yvOOhl3DxQtFE
2yR2ZcaPmqMh5c2bfdPbExKfhsLQGjnIq3e6faXIwl5abdE0HBSggrHbg93dty76P7tbvjyN5f76
qLZWEVnNlfcYsjZ4g51fUXUOxLXVCfdxyBCMlsey/opN5o/G83U7WyuEaAxVO/TfgENO8hbUwtos
62z3cUGLR2r8Q9/fl71C9/DtlaQEpIe2fOshi5LNfeI9pkGLJxUFU/T1IWw5AHKaoLGAKgUeeNJU
lXEvbAglIGpY3y1hlh917y9W49TEulongZhF0YdtryY64ylPfKIDg32ffLk+jq2lsIFBBGkMeI0v
XoZOkQH7nunksXWetTjKdu//vAPpAOAb8Z+L2Hs0oX5oDR3cFyh7N/+QaCq+xjWtKG8QtPn9ftIh
oSYfb0MrIIjg6jFyvkPAh+EH0iE3dQdoeYqWrpYLxaqo7EkbUgyl3nf2iJ1f9B+s1j5USX9MzOww
Qj+nFkKR8pR75H6Hjafjk06zNqaJBTB0/BgL3gYLDvmnOCU/kQetDt3c0j1rCyhoGEkd6qT9NWjV
W4xH4nEhM0hsQfH7en1FwRq6MeN4viMJi5I1eB2k3YvcppGM3RI/0sFidw10dfYmUOuHYow/m3xa
9jow6pnWWg+TpTX7ZbbiG9EPfLfEjruv0q7FI7/pwsUYAA7mwPUhQfbdyqf2UICD6rZaSB8KvLF9
zYzLHTjw7F3KSiOcYzo4ft9qsMVd+uaMNYkK1LTCtKvbO1DWeIeC6GzH5x4UPWjACBuTdUHRGJVf
Fi29q+gw3BVsYjdU0Kn2W89ufBLXbkjmpQU6anb2Fa+rW5FYdG+zZd5PzQT8V+9UvjYVoKABNO2Q
13DjJOuQO0oz4kNUdnn1ZoLIZhjzAwgHgLcxQGPr6jMB9lLozzYZsmDJ5r3b5T7h+vxBjxPzBqQR
ryX+Vx+6AXX/hSzLoSvtN+IW37rcxleaqjsmRXZv6yUAAik59NOiQ6apgbrcOBWB1aCXaOKW7osl
Ge6BFNfukqWYg8JLbN9DZ8Wz3iA4AxC1DVqexaFLFvzBIO4Ozbd9CGK0+tWp0jbsDUCce7cuDm1f
2wEawtE8otvig8Ys92BD8mfXe3pyBCfPFDL0dvjuwF9o7oEGbcEVucMjuzSDUfRuwGL0COUd749G
wpIHiG+zsGHT4k/IV0JLfPnZzCCgaXtDR9uM2YC1oxXoCEB8Cdmd/sNQ1frOnkCeNltoVELb0nDX
jQwNPG4/4EfG/0BPynyNs8G4pWguoAFEXpZPDWgA8l2lWUXoFPErFTnYNxGB7wFJ+VUO6I8DF0D5
K+m1r+bYVg9LgfhW0Io99zOwd10PSnwvjklQ20IPTGLnXzy6T43bMf44VR6NNCgqHCrTiH10fdV3
iRAWOiSaIkjo0ouw7hfnPq9Y+VCm+hIMPaf+3HERmlXJX1OTNNHiFXBGuFJ1M2HX+Po46XjjIl3O
jQxYdq01feoOxNjrTHdCvc3f7EL8Im1bfvD63gpMJN9/2U3ioS0nSQ6gAx3vSxtd+5pl5vvJrnlY
iArACJt0j0UjMuyihO+rphtuGTr70TW1dNXO7XotJDgv7zoH9EpoVMFAp5KFhV78HNu4Pwxjyp60
jK1NQ13y2nHd7Hxr1iozSEB6d0PqfD6UvG188Pelt0am0aOpCycgS5regK7AO6BzaQprYxx2DW/t
IM86UDtXY3rDrI4fhuXX0JtBCr/tQF0eWjZX8f5tHdaoC4K+C1cACAClw1MfBzK6dQ3dGsAH/ZL3
jd9VKURI9F91LO7ddvhx/XTcOhvx/wazCQVB1gUSYkp6q03aLn5sJnq0GlL49dQd6zbGqWCqCHy2
7m4cNxCuXpuXEbedBwj1bHk1SPfjR+hWU4DNuQIKs/l9gv4HpOJRm5bzf32bmVXGjPixtPud2RpP
3awstGzEUSCsW19XyMyB/UqKo0gF/SfaMRf0GQedHaoMMhjvT/CcmZDiqKHpc82ZYaKvUa0woT4I
YkYVpmdjrkBWiyL+6mUrid35WhS4RAwrZVkEOR/3ts0UYcDm51EHwGsUtM5w5fPPDyaeTHPuZFHp
BW7oUkU0u/X5lbcCHKVER9FFCpc19G/y0luyiJWdP5LWp/PL9Y2xaQHd1mub7zqG9e8nwWxpaKmb
zgaLugRyQIHX7//b9yU/mgwuOuT8wcTwObP3k6bwoY2DBKxgwE/BUR0U7qStxpPWxqsZRA/cobeM
fsqnbxmUSwUBz7L4/hdDObElTRUuO6eiS8eiaT/bH3X9+frnN4eCzBPkmfB6uYj4J08DI9NcZ9FQ
EDDu7fFPtDrvEaCHaM39b7Ykt2WV5fIR8UtklWUK9v/syzLouQ9OU7R55mjX5Jn9+brJjQNlZaJH
hnV9ll/UmDQdjZFizrIordhBj+9nVt+y+O26kS1vXp8cYMLEsQWnOPfmmFizPkw0i2z6Ad0HBVFs
93VepEcN6tsQIMLVpaPjUAqxTcossOwaWRS3YCRGgCX070Y87mKqQO6pDEkb3xuY5xUcG98yfnje
l0qz/bh9cWrFTbLhc2fjkbZPiXbxiqHVN2LLP3XZBmjW9EvQhzrJU2d+vb42Gw5wZkvaPprH0zw3
zCzqeQR8/cAjNh7+woRj4tq1UODFM+h8+e00FbbJsfw5+yLsXTbvXF3hxpsL4wIOBI7ylbpA8gBn
Lt0qJRy7NIfWlZ+WWfqSWln63HRMBwUY1xVJ/A2XBnmsi6sYSH4wAUsuTRYSt+bSZVFr7xZ/tHd/
MWUnn5fGo/dofwdzchaNZryndvYh8/Qb0LMokp3b0/ZnFJI/x+nQiTERWdQtEOT9h7N9yvdxrEia
qKxI7sxmBLY0brJo0W4dfqPZL3UHFwj+25RJjmzYWH9IoGDT5LHPmzRg9n1H99eNbBXfsO4IkrHq
ODR1ad1rMPgLIBeyaOZGgcdC5f0wGYpRhbPMD32NaqblhXmyp6VdBllf6qGNgy8sk7xWjHfbA//8
EslFaFtrSZ3il5A4tOadpiuGqvq+5BsiTTMNgqRZZGK/hnMbXp/JzTMOOva4WX/Xm6XlGsdcM7MR
yzV1T2X+YPbPcR5Z7AaM438zUSeWpFjHrhYDGYABt4/2cx78pVKcoJsTdfL91f1PYrW21NwlabGJ
wDiA1JJt50Fuq0KD9el1ccUBwIWgDE8XVNvOjcyD1scdcA5RWeClPwWp9m3p453XG+DlGACC+dG9
W0gdqh4AAoCqEbEBuZBv5IBcJ0g151ExoKPvqbIVCMiteQPEANA06E8j6SOty9oOXS05zSP7AK7O
JVegurZOHcjAodkWzT2XOqy8Sxs6JWYRtc5Xuw7GPTX3bvxy3YsviVQxSQBj4NUH1p/LymQBngyz
mWFlRmqs/ThloZvdFSBd6EIN6IZRLP6sBQIsZ9cNb07eSgaGVnJ6WRNw1x+Tjwvsdvfxy9gqAvit
zxNUGijA1vhvubQRF5U7Ve0IQqYkmrI9Y9/e/fPRAe9h668HGMRLJHdOHLF4FmNR3D/bb02jwKNv
/Pyzz0u7Jc/naswoPg++g8xmIfj4w+sD2AibTi3IISc464UxFlqKdir7tmv1j9OIUqHTqk75TTtg
YV2xYGv4JB0uplXwrrLB3qx3bdh5PwWyllyx2Cob61F9coCV2UCqpcBrTUytbw9AKDKOaqQiSN9c
E1S/f4P8UMmX7hPeQpQBMTqLmgYBk/aiqxRLNjY8cDhrAAh2Bbw9pUVPSGonRWyxyEFjbRL/ykWz
h+5c23HFhbJlCDsPWFow5eKIkeYrc0RT94bDojJ5TK1fWv9LTCSwZ1WtRmVHipvNFu3bFVia8dr4
VhW3NfveDiER79ZThF4mEOKAX64PwIvHut63SWkvyAWM5hzGNPXrUpV62xwJOjcAZkRW5qK+uBhF
q7v5nEaMA9Dg6vzoZdWrRbSjxt9NP/97OH9sWefebM4NaInwWsK1BVFjuko481kDbZETL7vrh8BW
NAikH3qSgLHHLSOXNbUiS4STDqB/RNRHkSpl9fLT67Rbs6pDJ01/mZ0O0i5IksQEyrGx/jO3VRKP
W7v39Desc3+yeyuBije0W9NoMAYXXevermPVE83UqjD4kBSCnA1WcnuInmaAkOs48jz3HqG2HkBq
7N0aJOvqIRmxFopXOkBp9aquKMUi7DRq+6ALAG67vmJbh9Dp59e/n0wWcecpSWIXjghiMeTV/uJa
M5DORAUSj9ELcmsvt1ncJS3WQqOjrzvs3pgMFTR3czOdGJHG0FdtY4xjn0Z6E1nW19S1DqZZBob5
8fpcbToWSgFrrXst+0h2ajQ7Od1qh5KbWRxQfICavAqltrUg6EzAStsWRZFUMkLQOVaJJsfdY/0C
+CnRFVHg1iDwLgYqF9gAsAdJtw7IY3hXZB4WvNrVRUjrXaE6BTaHcGJCctm0KpdCFDBBG7DJhSR8
/zIAWQepW5wTl/LQGTjheTIjVc7dzC8dw5/FrqwVT/SN5wWaXf8Yka6aWi/6bAQd8/oaczqwbABh
f6/xY1587ZtvYlDEZ9ur8sfc+nNOtqHIG9DNJTBX6y9xykAVh6YRRW5je1n+tSEnHat6KnMdwJmo
cG9yclBp4ilmTI42Sm2pvHrAskwOSu3adJzZdGz0fucV/UNnl8/taO9RUFYcYOtCyIfwyULJvR68
gfZAN+Uwq/2TgMgxiyNqRlk1HqYOVHr6f1soU/JtOs69q5eYxGSGxpy2pD6o+0EIaveK6FDhEaZ0
Dox9POH+hCG3/hGnT64H6sbpeH0nbR2cp3O3/oYTryOJabStgS6SNtkxdmz4A238RoVD2vQ7BFMr
hgd9w7KAQpaA9I9MKBhoJTvEeRaK+v0PZwoaqX8tSDe+oVmojwOmGpGa++NbW76TdmMF0ZwZkG56
d25zaE7AyUT+WB2H5C8uFsSbLqCPa6zuSGvdkgopR1dDwAnKMDY9NfPnKn5/Ch1D+GNDWusE2iUC
rGEsMmgNgtKfi/PS9Xt9wdv813WvWifjYkeeWJJWwyJdAlnJBHnHcQdqWZ9rDrD3Q5AByNCly/66
tW3v+jMuaWloJlwr6TB3Gjm6hj+pFL3XX3ttNNJFgP4IpzA0D9U04z6Lv3nZpzr3IEbz/fowfoOB
L+2ANZ0gC4D8iXQvMy+b52Xd7xO0RX0xDPVDawHb1E6EB6Ye97tyrmy/G4BsGTkVweDq1j9mDwo4
odVfTH20AB8CHtJsMueprMrhZtbdn1OCZxmr0QxOqCAHYFvJzhgcHngaWDexHAbIjJsx8T0GatnF
Bdkbzz1r11EHkLjBEP5gd8veLWPnWJvOu0U7sbFQCNNtRFOOAcTl+QlUcS1zyhkpNbvdI+Wet4qq
xNbqnX5f2lkFpEJjy8H3oasL8JKe/tL1726u2FtbPnhqRdpbaA/yEpFWeQSevPneEYpBbF1xp5+X
NlSCFrsSBVAMQtyPGvOb7GdRA0DW3+HNyEE2e90VVXMm7Sht5gMxBcxNIHjN/Tp+duaD8lZQWZH2
FQh5ZiMWeR6tFLJZ95baYECsDyT/dH00qrWRIiuX9GnLOozG47/apfJH+nbdgNyl+ftyOFkemWOw
0ldwUl3kUQ4lUDHc5fROi2+0+LVmPzJ9CobqWbTfLXrTG3vL0G6H+XD9Fyim8ndK9uQaNwhbBBpq
8ygGTySYwqEiseyN5Ob9VgCFRlslng+gbJS2atP3XkOWCeWPkoLWtL6roVXTaEuQ5baigLA1oJWi
Y83ZotFJhpMkTQJdz4GyaCnRwYFmGnHP3KU/2H01Rl45asH1oW3GWif2pKEVDrO1rIA9B9zsUKVG
V1WqlBjbckSAe1bZAEzjBRoqr4WdgdKKRV66CFSvtRFEOqrC/6YRQAqQ8KMUuiLS3p0KJKmB82GR
3XzLYpAkD4oH/eZUnRiQti2U6Wvwf5i4UxJyrD10o1H3I9QTd9dXZHsca4MnoBioYUsrwoqi7eYE
AVeGhiKAIFXCK6rvr38/2TItW+x6jnHb5p8aIA7f2eD+v3gR1zh4TaHYDDjf+ee7lAjWdiWKovln
WxzwQP2L6Tn5vhQsTKi250JDdR/S8snwhHH8t+9L029OHXe9FAVqbwxpuVMlnTb3t4c+EbCNomtS
zhcvzkDqvsJTkS4/TGcOpgpIe/dztaiUSDe9FakOpFNAxIxD63wdaGclHJE9HgaGCyYDgGRzI3DG
Mbw+XVvjAYp85bJFCA8x4nMzvJ/GOC9HgNOgbA6oTQn1kcUJ+85UXM3G1oDAaACACmgy0GMjWbIy
zs1kwknVpsMhjasXretYMGgZmsoN4KPrJgvydAir9DAWCxi0Zh8sfg95PB3qxj6Q9Mv1kW/tIxvq
9Cgv/NbdlRw9SQDPgqItHH08vol364HiFDv9uuTmVtW0wxDjyhFfrDm0NMVsbk3m6eclL7dnjbdJ
PgO8lO6rLpyrR0sogoMtz0BFH8QJQNiupCbnngFugHIcG7y6aG77/IXcgTtvalV1ka0AEXQI1EFy
B20V8qmf1/okBMF+ihOQ4zsfBDmm+XGsnzkFm/T7daTWZTkxJ90BrdtOc54hbWCwV6TgDPF83anW
SZGfQgDgAUQElTfQja3rdnI409R1QS3hJdGiW48W9BvCNEYtqQPtJBd2SAHMSuL+rR9U/rbejheG
UeFFvxG6vpDiPTc8ajpE2I0MiUsdmP9xCq3a3E8mOZqm+NiOKtk3lTnpdFrMcvJ4BXMpmuT4OO1z
VwsBfg3wJHr0WPoXp5SDg8NFHQFNL3KWIR84i4eFpShrZW+NlaMbNQdsU/OdvlKY2tpZaO2BNDP0
n3FSSW7PtHZ0xNClEcjQh+YA0RR0C1x3EoUJOerWOdg6BEFlgVdvRv2pS75P9Md1E/aGO6wgBoou
QDSmyoetyJ0SAmkoA8/NXd59Semn69/fGgKevUhiQ5IToGw5WGNpmXgOy6OqQYbEnu5s45lDpOK6
la1RnDxPZPEJeBny5N760Iq/VcmXSfX62Py+h3scHeJg+pBpj9OCmNpo1sAqOQcbUP+b6z9/a5PQ
k89LN0zZ0bYx0SsSoZk0c/b5T8h2xMaBqdibL4cB7Npvqiag8K2Lrt8UpLflsABPhEDdt5E4HhS3
zeVVAI4IgG7BPAixOoS254cL8hATST1RRCAIgDzRl07sWv12KlRSxpdeBapOMALCEDBYF1dOPWco
fxIAYTh/G+bn1ro1HUVCYsuEDbFKdwVCIaW7zuXJAW0DVzjq7cAg7ijQvAwVHUWWfWsxTg2sP+DE
wGjPlVVXMFCXwgfWWyiL4hsW8AoDbQz6CSB8Jq9GZngD6JnLMrqb+Ws7vlx32o0JAhoShSjA/RF6
ysRNSHmPtNE0rHXRIT1X+QOYtGilak+6vPfhUDoYQfDWI5fdsW7SuEvupAVAvk9lvEMX2FPBnibc
/mV3a4t3PwrOrUnXvla5rdN6sJYfnQ9MRRuzsSCWixsfFz460JCGPF/yyaTl1CSMRxqkMKZnT6mi
oDIg/Xy0VqKXS8CAl0GgI5z63fU139jfZwOQ7rxKm4i+cHy/4l8m53YESfJ0mzkf32+FoCq8vjIA
s3OkncGySTS0zpoI+Ux+HKCelBxzfrxuZGuq8MYH/QH+gRtKWgveGrFBGeGR872hn2zz9frnN3YH
fv6fz0sr0Y9Mh2yeyyNeDEHdBWUfevGiuPY2jYAnDC2byCFB2e3cnwjRFsbtjEekv21TCtZqCE/O
isTvphECHgdQ8SFq/E2ecnJO1YQxLa3NOiLtPB1zVgyQ/cv6V3tsaHh90rbWBGLnpgtwMFr2ZABi
yRvHyVjOozq/i0zt3dXG31Lq/35dCkVLaIi5To6vC+e2Zdy3IJLWqljet3YIIHvAN4LhAyRG0g7J
jSKtwVyNISQTutxu5hkcvM/9oliUjZkCbgJzhNMX/TWyzIijzTEhIPuJbP1pVWN4/0KcfV4KSDRc
vFpX4PMx9gePRkWYsOFSAGYgYQFOBRAYym8QtwVDSjNZNRAzaANuAP52UKQN6WIIRWS1aQkUlVh5
upqSAhJHz0rHypY6gleAy8/yjYEFI9ikrjvuuqrnj6oVX/THzLpcJ3skRnZ6iC2Yyfmnpp3QxUV9
03mM9TtNiyxNBOP8/brFzYHRNQWKqN0GK8W5xaarKpEsNpZ+Kv3JCuf6USsV5/Cmk53YkCZPDDjD
ytUGa38k1hIK7+f1QWxslvWJDdyUvvI7y37gaW6VF+OSRCa/X5ZnrerBflwf9bFTrM/WSE4NSVuf
QNVDQ0EyieyA5Wiin1SB78ZygAQVSH3gwgFtt6QNM5CCgwhn1h49800ne2Hd2CqY2cZkOdjyaKBF
9fySeGZ2hwklq0F7NOlHO5t90/0mSOMv4+76omzM1Zkdaa5ABEHLvoMd2x39unhruMLA5WsHEbUF
EDiIlhDZWdLVWCVsBsIsSYBhabBTvIAnpt91RgD8pG+17wfunpuTTmSUJGLoqcbaY55/bp0HGu+6
9ACJzuuztkFdt74TkAhfQRpg05E8QNSdrTdmmoDIG1pibQAEzd6we4T1rxP5QtAdkFcvMZ/e79kw
i2ASl84qSC7t0RyAKuSMeBKBUaJ8g77k9WFtOsPJ59e/nxxsi9mXtKF5gui7CxhEI3mhOKHX1ZaO
zrMBrDvrxELn6DmlbZtE6A4rQrc+aOyzDoJXvlNxum/uUQftNOjeQ6JSRu8jioGGLKpgj0WpPxsa
TW+8aexuDKjFKsa0OWsnlqTD2SI1yCtaWPJasDJCtEARyWx+HweNAzIiMCvJbJ0WiKl7Z0SXRvtd
nw5MRbW+NVF4MiKrBSJVcGhKofE8tnVq5wDtT8nwJkS9yy16B89/fwyDK/mPGekcEOVoi2VYewM0
8w2yOx/n/m92B8BfOm5JBK/gUD13rpg4XdtXgkVJfTe3x+lwfXdsnWQmRfCN4BjJDjnY63orq2vL
SaOKQAVLg2xtRsOsvq1TdmNYitt4c1X+GJO7Z2y95rSqCRDAS75LE+dzASDVMNo/r49py7eQpwM1
uYFQnMinM1iLjLogMDOI258g0f2br2O+KODzK0vr+YJ4CbfAdwKk9wwFyeFByXu+NUkgyPj3+9Ll
ZUKkHO8uwNVt8UxJewCvXwAqI8WpqLIibZAqcbwGwitp5NQvey397BKFgS3HsihAAeALBJ3FRW5Z
Z8PQ1dgaxAQHTFveOXH5LPTpJqPaLkUdX2Fva9FBPeYgk4O0GiKl82UZK8otEmOfIFzzP/R4Sl5f
9q3xOKBrANobJCYXWWa91AuboSs7msStOzx4BohsIEURsh/X7WwtDA7FNRBfLxW5SOT0S2H3ZgM7
Xpn5bp8eTY0/eI6KLHxzvlZJGuSkkKPQ17+fXFoaeNPaqcF88ft88HwGwaDrA9k2AIJ3cBPh6CKS
h9V0KNFrPAGt0aY7z90NmR1ct7AVTiJBsTbnrI8IGX2wAIxHZm/C2dVqYTbGfm8/9WMagphIMZZt
S4j10JOJ4FgGCiSd4XWemBHvGYFFSn+Aljv3J/evBvTHjHm+JgvkIhOPwEwyAo8EQEUD2HzddQdv
+nR96taIUQ5ZiIVXN11bqC5K+xxMe+a0iDWA9YV1dMa9bdyDwMPt8eIP4lZx22+0mxqoOvyxJ91i
dVzPAixVSTQjUK5Q/bbaPciAQLa+L0BzGTIAlOq/yDCcGV0n4cTFdbdJsxQw18gqINEbalzhFVtb
lUAVeSXIc5HhlY4cA7yNllGPmET6wIY5rJq71Gv+oxHpOhj02c0KkB1ES/MykDao4xsyqx7/W3sV
aUQgvz2doLtVmimQw09jTvC4rN03MTzP9vG6u23OFCXo0UOOwUIO/HwlemqZNdVEGvUWe+yn+WZF
iA2c/7xuZqOvDSkMqOzZDmrSgCRJk6XNZuOBPxF2uNb5iYhvkybeW1oeLc4UzPOK8rODeuh9B2LN
fTyGbvF+Lszz3yCde67JnKx2mjTSKKTt7+ZBBfzcuolOByntpdR2GG2ttVlrvMvqN82u9mRxw1xH
AKcrvG/LMQB2xmMD/o0QUXoS9hMnfIwJwnRxXPIbooiltvwCfZUmLm4P7idHn+tt6yG3lUBRrnwa
J/dBM8enDo0o1/1icxR4CYD+VEeWS253bBaE5QaQTGgUnrt9nmnkl9k6TPXS3DpUQbKMtxnyvpf5
eMdIJnDGIZZubYRstXGo+A0tUj8BP3LqjKFTf+wdVZy1dTWdGpW8QRNmKUxhpJG30mlWKTBFb00a
B6mu8oWtxUKmax0gjgmgFs83cVfGFYg7gBYYvXqVbOl8WrOA0f77+1frxA6VSgLolV56a0D/XjLa
YTIZYapivNu8jiDMhJ5uSKVgsaQ96hjaFJvdkkaT7t7xhX+MS++x6jVfH5IIxGgv4FYFAM2N8rwP
tazZ/R9pX9YkJw5s/YuIYBXwCtTWa3W33V5eCK9sAgQIgfj19+D47rhKzQfhvjMxngdHkKUtlco8
ec76CBdnEplvBC84VEACXc+k7gkZ60U8r1n6gNrjWcTJIfas91xQYFmGBovuoMCiukOQPo0A1g3p
2WISZa7fI//lsq3E5MJgsKvB9QYgyUyKoQymzhNhmy1Fx4qpPQ6Odpq64aAV42l9zhb2OcwQQlyE
e6B7VpYsAStmaZmYs2x0UcweQZNDwkR7SrZkNBfHA4KHmaPCnkvz14sjWDpkNQdzgdnmp0RYB244
odmRf27zA1gFRDyQ6wEeDO1E12ZKwwaVHagEz5p3TNLDVml+cRR/P0+UQ2SmY85NiecX08BEK3ng
uT+EaWxcD1tWlOuhAmguyQrwVXROh8jEDzQkwGS1FQMtZSbBuAKC6T8SS5Btu54srQXH6ois6znv
P/ka3TciDqnNohziOwLM7EbxYphNYG+JUi9ctVd2lbglqf3BcTgWyUGTYlqn4KT9GNenagLFLcRC
13f4wi0F1BgeGHPD7FsckxTjpDVi0B5R7vlKyyrssuHjuoml8QA1h+41/IkmdeUQ9ZwMJrEn7dHg
n9u+3elohPG/A6waaXSjgXnhvELSCyuGLAzUvdTz2rhtDcBpk4CJBVG+d+sY8W7q0b04vaOEPDtR
SCpCwwEqa8qg7MRGLr5GKqOU3a6YjGMPMI3fOLv1ufuTh1beTFd2lJu2IrxndWIByia1+1hzwqYt
96PeHbLmGbyaB8ugoR33oUDzHMpOx85j4Qh9+fWfMfuFtV+h+A2eN3EFgmDcjtwKoIsZlhDxysbb
Yvrkx0NQ6CBWmp7Xbc4jW7GpYsfyzigBuUJg45IOmYKHxMvDsef3fWsenHo4E76RKFw4CiDcs8Cz
Cuf4lgNpqPKGVwyt6dhhUcG6qNt6AG9YUIfUN7klLO4jmMnugYwMCP/1jjkDrAEwNShI4OVz7bJk
YbEBWZ7kbFTgZ45kukuMyC8+NMNheAfQC8WAv7bmwV48dNng63lu6ck5lrvEunXpiz1uZLoXPAdM
IJ0KUiUEE2ptaDRRekh9B8/Q4dbI97S4BxmK/ei+pwh1ZUhxucJukxhwETwJchHofR9I/Zz7Txm9
q3RxU7p9CIWZMI9f15drcT9cjE9ZLq03Ejuey6uW/zQxaPR8X//+1vwpS0QzqwalFL7fZjvXPLYk
hFiJ+OX/O4PtDGDHfzOkDcU05aZstFbr66TE9BE3OXoyfmWj/TETNg8Gye1TDvK9DY+0NDQ8rWy8
eYBpf1OUGvTKY+6IwNl3quTBk34SpfCVMwF/E+Zi8vf+UNS/1+dzIfIAeSVUyA1ULUCTprjBtrPN
DhJmMKo9tqz9jpLm9zjZuMMWjSBxhRIC3gr44/pcdQbkykBPn4DE6jv3tSAfP4LcdmP6lnYeGGDn
Jhsk3XBdXhtxqpGTTuJZFeddMDos2Hq3La4PHtIzEzDCczV4qjy30wBsTM914I63mX9rN6jwfPr3
eBbZHYAcIcUDkIr6pnFrYMzrvMKbRv+Stzdp8+/dE0hC/DWgMpfCydnDpJdIe5CfmbtLytAqwF0U
mDQcnWh9dy2uCZw2CvwYEThYrtcEorCd3/MEL3ntRtt53mn980v7Cp33uFdQd3tbdOMgquqrxtMe
GwK2I8kA7gcJ6F0/xFsCt0tR2IUlteIGqkKLJ5A6fpz7j6buSZQ8tKFqQZ1/R526aM0EtzgqbiAw
UM4jl3pMhMQV5CWQK4T+i3eLpvXqaX3ilgKRCyvqrV060FEt53yR69EvpiUe6t45mrbzkhTeETFv
6Bc/1y0uLRVBEWtOfnl4qimnszF500qC68jlhzLlQWKGlr0xd0uLhJYgZCwtVGPekBaSqS4AMAPu
wuynwNAfSgNxnNsFnrFbH8ySIVQvUI9BXQ7sRcpghEaHfKxhKHbYTVwncZDa2gHEsFFST+8oyCFc
mFMssxqrqxbkEp8IsFmgB642ICWBAf07P+pc3v1rYB7tRdTjo53aERBqPQ+OHiZQoBDvcAOwAJo0
qOm60FZTHtETS2KtTmy08eUQ89CrYGNzLawH4AlAEc7CfehLVEaQOBPn0HDGFKWSBhxHtDbd0E3E
r7b7tr70S09ogDnnFxm2MyrXygEtp7zoY4L6ZSziO6+tfzlNH6bQ3EHn1jFJprNo8xuf2Ttei600
wfxt5f1waVv1QoSOmZ3UsD2hzGONdyXwhYN+y7VhVzlfmjYLrWHDUyx4cJhE6nru25kzv9ebgyL3
4icUKd8mg16PPIz6lt76gmcAvT72BtL9mFP1MHXV4I9+3KLtyHUgX5gE9uBE1N+q0y6aQZMIkDIg
vH+Tu0Ytcsz0YkJ6zSI3Rm+EnhcfU9vfiO+X5gtVE2T6DWwSQz2tAIaQWpuFFSz32CWQuNmIchY8
N+46YK//JLzePIfKRrAOuxKFmKIMnQbCzEdwvwniBTXIgErHDdf3+0LQ4yEZibwA3pHo6lSOrlU2
nd5VVoFnch3KvEAlHXw65tFNk2PrbvjVxcOFHpW5vRblQNDCXO+2msdtk/tNcdbrJNCgnJlSP0iF
Abc0BCZUf/we0o+/SmfrWfaHrks9WihJz0kWH7Vc9VgjGeqmnQlOE2Dc3FuArWiQtq19y+k4Bkgz
lRGxmIcyWF2HMfKakNTqi0A4g7zxSAkyQVLdxVmbtwFP3fwZJA4dOjeJv2tq71fqSnbTD/a4Y4hf
NwLGpY09Q8xnBj14WTViqEyvd7yOFbj1ig+1LYGhsnFN1FsAqqW8DRrT/jOkBg2kqJkEc1txbog/
BrWenbomu3Pxgq0fOyaOyMTetUMVjdAHg77aXnPoqYPo6PqGXDpgQG8hGT/TBaIN73qLkKpJBCiW
SrRg88OQasf0HYVHCK/8tWBeW3BH1k+9Cwu0Djr9tt8S3FxaMERACCc9/INX0fX3rbaxKI5bee7L
6aalHzz0tifmj3dME54PNtDsIAJQJeyZYRal5cXl2REzbUlEt/A1S44IGkr/GVDu3KyxrZQVMAD0
y76n/W6QkAPDafmNetHN0OplIEstjdaHtVSZRnYBzZezziyKg4o/GoF9brzcp5D6qEMr98OEgEOs
+OVkVcDdmzze+eKRELp3m58ZIEbr5peW7tK6svl6KirHiV00urG7uPV3pZXsvW4L5DF7OdUXQVkI
ElxILoORd/4VFwEZ8JYetAWSEjmULgAJzBGS26c4bUB6QM3TgLxAMVfcbe9mMsWnSpq33pjf133y
a320S2GV583Y7LkhFa7x+ndwS0v7sqiwURuQFtl+y3ZawtkO/HZ9kCZWvXG0F2YXbOqzfAcgW7jf
FO+vVaXFO7+uUF6uQmAGw8x9NsSHfx4U3DsyHmCVwP/V/mBfr8pRjrhAuxxAJ+ADA04gn94jMoUs
8rqtBV91ZUsZ0FSMThnHXnE2yr3tB4UZrn9/4QxiGKAMmHO70IdVYlGrR4OfM6JFMbeeM8PZxeyO
098Nve/Lr9CF3rBmLISfl+bUWCDuW4CzY5jzzCcDxNrNyQBBb0rvHb0PivE+k5Aq+cY85BrlC0+e
5ThGFVToh28i/l2Rveb/Xh//4vz+Hb+apLN6axJoMabnUeynJ0Oc1j+/Mb1/fNHlObSgPthqBQU/
ghb60xP3oA75JOrnJH6l+td1YwtcJ4gYLwajbBa3MjpB/AzWwL4up89tcsvkV137xbzbLuaBFt/S
ugtiboZ1/kj5CWWhoLI34v2lM3j5K+YpvxhzYyB8wdVOz1r30rOAJsG0xQOw4FYw0DklROZStztP
+4UJ6RIoqndYtcLpd86k7R2dHgvffARq8Lg+qcuj+WtKOSA95DYdvYQpnd6WeRdK6ItscZ4sRMhI
NgCeiboZCt1qchPQNZZVDrw186CsSr76gxfJOxp2yZf1wSztdsTh+KCNRj/g5a/nrRhdXGgerj6a
7xmEOnfrn19alsvPK2FPanPemhbG0eTHjEa6BxZbgB0O61aWVgQwJVzf+tztpVZOsSl8bnGzOLM0
0ulpaI/Nv1PJIvtzYULZX9TvJlbXMFFndkST+3qO5d8hmQ0r6FgAch2dWLradac3RNqD4eLBEGTu
XULfcXXMWC7cvHgMIfVzvdial/dof5UItlkfjA/g5th4SC4uBN4MwFziFfmm8dLuu9xp9AHPhqSE
YJEeUnFnkw1vshSuIUZEOySe3ahAqm28umEKWSWYJca8u97ITrUOzLczhQxKbcijgb5Tg0p7AlrO
pnppSRWafrzBrrC0sUFLAK0i0LURnJ/rqWzsoWbDUFJI3PX6HmKtzg6CceWxKKHIyomoXta3+KI9
RN0AgOJ5AoqQa3vC9iu7ZbQ8Z5hRiczMQaSfUahat2Is3U4AOPxnZv4ZF250bg+x/BGUDmDivCmh
a+wl5QMt0l1lu7cp6CX1tIgqpIdSd7qxmHkSFSQIbPHN4fkXbtKHPmM7ZpF70ngfNn7b7IqUCBYd
Q+gSRwMcSA3VbO+cIjN1GdMzsr4/SMM5Ild03PaQhLxJCnCNiMIugkaXkDA18jvSNQdwnIuN3be4
EBe/QrnLDD2eTGg4w2FK6MG/TnodTICzdvbHdw0X23tuwMWqK4c1xfXMrMahZ0vm9xqUxnVqHKwU
l3ZeMQh9pw9ktJ9bVz4WZfWRyK1AZXmg/9lXkX40leCMSWDfH1+s8TmxAr2FYOTGjlvyGCis4ZZz
57Okuu6sLpuG20WFUTahxR8q9FHr2X59LreMKM67syEPrdOsOgvne8WPmvgxmRuudenCngkpUScG
nOZNnbXppO8mCSnPJsr8enMnNT/UyXjU6E3Tko3xLEEkAWH9a025VkELNdpN5ZZnN/2K0g7atNIQ
SfJAWOhyz9MwaUEZXd7Y9j2aejdWbMlFXNq2rl0Ea2ymlyZs570TlPaL8NMQbJkBweHr8o+ozW1c
KksJvKvRKkfORQ5AT1uvPMcG1LU7MBDqL8ZY7fr+yZtb05udYUP9p083pnlp2zjE9GdKIx1t0UpO
RbR14tKJI2eDZhLPupH0m9FvQYSXNg4S/tgzyNzMTCHX0zkwt2MygcdtpvZlcvzbsjJuuE5QzRrd
UxZvYjiW3OilwXnUFy6+AxN3PYDs/dy3+6wJwH45WVHnHbKZtToQ5hMlR/4OHCoOBiSmgXMFUF1l
o5WgezCkB4ygS8vQpN+07KXYYrmaZ0q9H+ZwYC6potdfLXJbZOoHcCQASK6FxaE2d+tOZPHzwDPM
V6Bhvmkz8qmddCZBy1QNBuSS3Tfdcd3A0nabUad/0l8oKCg7gRLu8ykDXlM4z6I+ad1znG9ELUtj
+ONpgWU0kISZff7F2vOaj7lnQRjFrG5L8cnNNrJMS74BwdB8X/2Rs5z33sX34zEz61RgCBUIlGvP
iVivPSEJhE6O6Wy1YldO5fP6rP1pT1GX/dKm4gtzCqbtJgMkGAIAe1oVIRiGDkmtgzq02BXgLE2Q
Se9LGqF7a1836T4mWYS0M5LNeE951bmhU5jh7zxe35U8vQO9yqlyWITRhClPf+Z2scvM/paDGlor
m8jr+anu/Fsrdk+NTXZ6OUXrY1rcCRY8DsHrHT0/yjIBgT6BoHRulxSnvt659aF8Rws5ZOtx8c51
ODgfJbpAlJw7XsbQudxHyCJpZOO0LF5RFwbU8qyJrrJEAH58Jo4XONZJgrHT4XRPtCfq7rruiWs/
WhC36d7W7C1uwr9DUzOMFsS60CABdHWvQTsBAoruh2Q8s+4c1zykWzSNi0fqwpqy/cp4ICYEIaHb
xsULT2UkimLrWbWYxrmcTOXOJSNAl36JgmlMimPVkUC0TlCQNsgy+0TAF9hU02dALD7aZrPPS++J
OuiicqwwHcGXPpDX9f25Neb57y+OuShQk/Lm+q2bgamfo3Y1bdz5iyfgYlbnv7+wUI+xQKcJDrXR
DYGMjxN/traA61v7RDllhGuZ6fZYubwWYWx/kCDhS+hJFmJf1D8MfyNu2po0JZroCu4wN8aB0Ppb
C+oqebOR7FsqN+JM42UPrps/lfXrSUty8KBOPpYlMdEF236O8w9IWOjxw2g8VeLBc561qQua4qNg
n0raBLTe2V0c2hYPqDjU9LNRf+fjvmo2ytfGPJNvXPTFD1OcTSbdMmkkflhBHkSdRx7aAZL2rMuT
2cmIWQDs1+fe/D6xn3r1TTT7NP6dd6dKfFnft/+fc/S/M/RGaBmsBpWRUXg9Ohlho5GHERDCIDOq
vYPYZ+J60IGHKLHbSBv5YYIqoo2fC6LeoxHrNwhifq7/oMWJgRCaAwAgEATq60dIyN8xiSbpTvaB
xU9oozgOkBXsnI2Lf/E8XRiaz8LFeZqGHmKMI5qNbFPeVKh9d1V7229yqi8dKeAx0R0PgjUAgJRj
O+ZanKYU9790nBBdgx0ZQuZAnBEypkOWHGi81fy9uLcuTSqneJJp0k4tvD3tRJj1e9/7OiLXzf2n
ItPDUUcPSpFGY/d5zPbohApNbdyR4aGrEdL7W5z1i08ViMI54KIFlusNUsPwNWirzv1W1fRJsgNU
uoNyOPbs0RFZINg3m38eiw2E2pJjubSpzAAxU2qI2bE4fnZkQTqlx/VduriqF4NSPFdVd7ExFRiU
M7AdWtnCin3xiRZMHY8M+6VPDuv2lp5ECCFBj22hYPmGfZV3fT66EruoZdlBNGM0xA6KQMM9mVti
CnNjeMvz9585NVKxTJH3tokdBB41Bty82BjO0tlzwYSN8w1EErhPrs9eVYAi3dXhdExgiB1xcNDh
nFX79TlbPgcXVpQQAXvZ7ntgJ85MoMIin21yW5XFAew6Y/tSiWc7f4zNu9wyApd9YODnjbvnke/L
8rT+QxY3y8XvmGf7wtOA58PUYo7fIaa78tXPQ9EFurVrvTvibo15a2YVd9P1ugmBZNhK028afRLO
T/jPLPtcSAZVydfGOXN5IPlXrzkIlwVzUzG0e9fHuxjoQpENK4yEOoD9ysRPvJq0GsRPZ6t60vlH
XXZhzo957gQOsGd+DCFC1w4Iecq3zuUSeAaJg7mJC6AV6Dgrpr2JTRlI+tBcRYdmx23De+ZCfs0d
VgagDfhFSEN3emrEe4fwHGDs/Hcmzfalz6rvQ95tJWreLr2JAjvmAnAeMFSqrCVQwxq6spodkSMD
K3v2Ju+QiCao+ZORv9rjVgA3O7brsOLanrL8eeFOSVdj5hvzqYo/pIMGZaL9tmLEWwcBOz7aTYHj
wlqp6KA0FjxjI5CgeR+C2jH2/tlBXH9fcRCaznMJrmw8WLwwGZ7BiLnFSvB2ZQxsFLQuulDqAAZO
eZe7w+iW3dwq2drtrkn0cwqpWg3v46wt9rQtol5svcsXJJ2ubSqjwv3Y+sydUz668wCY204U5o5W
7c7T5V7jIrLL/LEru29jHh/1OotwiUWMZ3fCMqP1M7o1fOWcEE+Y1TC/0WzpBpB6CrNZvbOFJDnd
Dd5RZ5/W7S36pYvpVnygoYlKEyYuML3DjQxWAwjB/JYu/bZuZmtYyv73RDroeT+/KNpjZfkR7V8Z
x90SN2Gio8wKL7BucI7Trw/c9ZIqkYZTNRw6c7gps6R6iZvqZzmOpzSug0qCatpmdthXYoey2fEd
dlEC0S30mCOwVLavp1kDhTYHMntpf2/QDt1m7Avk8HYlLW51rTplxRS54h1dsj6SL6aFrB8ULVRM
Xe0CdWtU6Go3/eKYTfWpAWKTAynFHGdjZhd3zIWpeakvbs06NerYTnFYLCp3wtCejamPRF5uQM3e
ekwsIHqZXEdHf/GbKmI58sxudJgpKh502a0JIE25a7cwXm8d5rUZZZ9UsjeZ5sOMGfNvhWb/zmt3
YySLW/FiJHMMeTlhVhKXwwSPBoLP+9RK70zW00CTjgC8Em2ptP00FXJXSwgBr2/GpcHBMFrb4LUx
k8qpS8ApK4YOijdOW4QjONzjZuM+WLKA6wZJOUCj33aCDKzPDWED7u1WJ/7A8v/j5xXv5LdajrQR
Pq+VX2X2Ld6CdC3+/JniFSgcPAPV0jgfNPz8CQ0FoB94yJIWd/N7KjNAevxnQhkCuhqp1RuA99te
lDlhKcJ0a5aWNtiliTfLXPOsd3rE0zy+9cEl5zIRxKi2lrIPDbv4hWv0UUvacH13LZ1QiNfOJXgQ
fIJYUtnXyZS0VToh05chXzrxnWX1r/4A0cqcbeyDt6ZQxUDAht4ZAArx77WpCsqRoCuHwBq2IFCv
2dcGMWIXu0917ZFofVgLUfJcMsEDyLLAXmyqmA0tKyc/n2WBwPIeTtNPgF+CSeaBVh+64ZNuMBwj
ZOFItsu1rRzB4kDB0kkQovuzEM31QN2eT6YdM2gEkQHdw0Cxh/rArANi59YICFiUtiy+decYLaAa
kGYDHNRUK4fjALQ8M5FuaQbtI6jIoW1dIAW3kdRZHNfMzO8hNEWHgRLWxMMUNxAqAcWehB5x77Q7
atg3tPfvTLlF5/f2OGBEF7aUE0eINvlOi7uwcHMoMmi3RWlGQvp71sZRVpY7nTdPbSk2mnwXh4i7
d94xULhVt81UEEbAL4L22N6O2mpEt3IyBH7Gb4oGUnTrm3Rp1SD9RRyAwFEXUbNxUzwyp67A1mSy
n74Ehhcn3dU2Ypm33hH1TySG/lBv6m86k8w2Npq0Q8rPkdOIdGODsmuzFe8vGTHnpopZQAV7ULkd
XbOXg80RMNXeC/psAqfcYrpYmqtLC0rAMgxOEbszQ84EMqaqBnYD0V8WW7t/XxKobQG6TcB6/UZN
LDFjNMP0qOlO8U2jnSoSjMOGx110TZc25j14EUqAEi7RW46oVtZ5MPoQNnktWxmR/BBDynQwn2L+
IMcuMOwP64Ob5+g6nEYEcTE4ZZVAJmrQycKzJLfaHSvtINW/pGg3ZlOBArMA7cXWvlhetb/Tqaya
xo2kFQ4sssz50JftoRE0ykHMt3GSFrJR10NTrrHU7YDylzBUlocm+aDnVejXR8P8nabfW1pEDb0d
7Fe0jwa2dVOCCN7uRWj1Jzd9WZ/jJQdyMccqiqmGuhlEs1FIcvU2DfTBeTar/qZo6b5vzNO6rY31
9JV7JmsSzweyAvUX/8GQdyi8+HoRxMhGk+mLu9X8vLVvffN632adSOzawfNv8h+L7Jdutmgnw4Zl
P3roWccVmGequbPjhzE8rQ9007Ry82QQ1THNYZ7VJtLrT0DKZ+zX4J+Fhxs9/mJN99B7CchA/2/u
QAXLGGgUK1INQ/b5rhRPzDiN/cbY5kO3cijVXssm+99DiajotbDNU9Kmxzw1grGnUe9qGydl2VP/
dyJ9xflM/mjFtoeZFMZvsMUHUnxeX6uli/vyAChOxks1J/dbeFDNIkGqgY+Lgx5ZZBwkJOltp3kP
vc3PQ/8OlO7sAvDcREIQ41PhmmNb51pJEZ1YXnoojDSYjPLQCREOVR1ObF+YNzTJIl7uc+vWGzZq
jovLCH4IE/wjqMOouPbJMDpnLOGAfP1hjCMSF2EtX4j2QQIWvD7Dy6bmwqszd9CqQM0qyZkQDC+F
AXSFZsjrqE4OKYmcrerSon8Bb+r/M6T6MtvN9DGfMRsxaISMV1aLYIaflsmdaf926+f1YS3UsrCA
F+YUd9Y4ZV441Szd6L/QCqjGsoba9kfCbnTrZ+fel/lxaDae9Yvu+sKm4tOSGmwPNbJmoD52D413
ZzZO0PF7x9+IKxeP3YUdxYFJK9VTSOMCX+AgA/jajD/XJ29rqWb7FzGFneNt3JgYRzu2u56ZgdW4
O1f4kQSpUGvWUdoCbbBuc/FyvxjT/PcXNhPpe1UF0eyzQ44pJL9pWFrRuonNPaG4q6qxez0rMW/O
ND1WXhYllfPUWdkNqCujEm9JpusHgBOOxig3bC86MhB2AdswQ6LUN1WFJmkdjJ9wZFUXutVdAsQW
5InSlzgXey/+Xv+7MBn2PwqrYOBGcR5tk9fzOZSorAJXBrH5xNjXpf9tKPMIebpf63M6b4U3F85F
1UTZ8qCCtIVXwVPRnIWD/439u579PI6/ZRllHMyoxUQSXJpcKz+NA0S8SfL938eAt/18jc2cC6r0
SZeC/dOXLiLZjOxqpPH1bmP1lzb3pQVllnqp9WkhPfg+MGP4KJTYFjugrLk+jiVXjtZYHf03Htp9
VHzk1DM355UGVw4+EbPtd3L4oiVdMNlWWHQb4eLSwl8aU27mGm/D3OxgDK3++zZ71LwtOcVFC3hs
ot0X+YE3oHTeML+lHkFwkftB2QPl1wbrE7ZlQVkWllFeNqOTnT/408fcfV3/+tJtAAwAiGtRPPdB
pHB9AmMXfK8JMLHnLqi1oxxCFFTHrT6HJVcNCkwT735k+d80CE+2INDiBjdWVv5iJY5gloWgkgwK
VBSrJLDyDbjG4h7zUMjAexYta2o2ym+SIXMH2JPYWHHzlRl2mHufa8M+SPJlfQIXlwdJ2FnCcc75
K1d4DUC0M1ZINjTGZw68z8/1zy+uD1q5keSFPg1EMa7Xp4ktjdICnyeDs9P4GE22C+L2LGyGDUtL
iwRmBkSS5kwxrAaTDarWZq/j3jGFE3YDOAa1+6q+Ze0wl7oe0rR4x8aGLhVaxnUbGhwqdUcvPdGA
zBMZlCoSAdXD9ZkzFweEJNAf0YpZQuh66vyaxnFZ58U5l72OFgaK2mgyIRtpOaigjcMUsQxsdijw
fTIAav8qKnAfpE7c7Og0ID2QiCmEPrhxGLp82GkgeAvQ68vAbyKHx4ywIZgS9NnGvvHTrmWNZjzG
IhA/o1NJ80cUJC09olrvfREsnjZ2+NKuQ/WNzPoVM4BZCURYznuHgHr4rKUQSNGhuob9sVWGWboQ
Lo0okUg9Uq2ZKCYQnqEp8sBDwm6w3uGiL40oLlq6bQY2ChjRgsrbj1t9q4sThXgeUDnE9G8S01bl
g8M/bQuQdpDuRm8cyJZMWr6BUFk6pbYHIqtZlMxFNvB6q9mytRMAC9H1qec3OtWCUlQ7tCkFE7M3
Ts3iooAuCy1QqI2BxenalOt1yeCkTn7WbSaPI6E1+HdjN9Bdlh3XT9Cf9IYaNwH4B3ZzFz2z4Eu+
tmVRlxRUs9GBydEE5Ew4AeXoWo+OXUFJIvUGL/CsagT+Lu533RQjgTd23mdM9Rdd8irUhV1HHbiP
Tq4mbOwdMQW6wyxk4fz2AbdRG1m6BsId3g6faQbJ2Kxt5Q06qdsgQfXuRyx1EYNYqrUfG8q/6EKm
t/4oyggPa3vn0Qzdknbv3XsoBIRT6rnnEvd9SGT9GWwV43OrV9PBsfrPSAB8k7osno0EnZY5YEa3
0iPFjqP5B+RLCK5l8V2XTXLgUz5T4gDhVckJCRZzfBFpm0PDuDfvRteJA65nTgCVogeQf5PjULtO
wIeaBui7yQIu6Bfdl19T0KyEqOFP+7R4LccP3vRUAz0IrpMDCM/kvmh7CL5UU5DG+RANQC9B3LQT
IE2SYZ04YVxDGcw1vAPzyzJqOnRaWrWFvmgbSafaonXYmdy78QADCxvUQfY5q5v3OADUYAGqQ1v2
W8abvqZTXwg8OSawbJhtGU72p1psuLKly/rSyOzGL95UdU/NjiZpDki1HkIh+dWk/m4qISczJHus
+Mb5WQAoz0pv0K01gX9En5Fij3KMlVOen3OTi6DK4uHsp1p9qokf39bY1KGRynHnaqZ/a/R6+tI1
qGWETB+He3TDkr3V5PRmxBPtwBNqbbzOl/wVYETIqYCSAK8i5Xgz6hVo6Cf0bMhP6LGKP64f6aU7
8eLzKhCTGkjVTik+L7ObZrwB6NN19oLtrOxHlW0MZclTeYBcO2jYRJyvhpbdWOsg3kH/NiXxOXGT
ewIS6J5u4TqWfC+qZkCQAMaKnapcIH1eJ0bvczTxzijoCt2ndpTWzl7rN9zhn5KO6g4vLSk7h0CJ
GLWSHpZI8pj3gx70mnmKoRTqyCwEvjUqOhr43XC03Gk3+PwhNa1PJB1DS7Ijp2WkDWY0DFu3z+JE
Q+ACLhoMmoiork9QaupdPMQDPbfuD9v+6ve/nC1loaVDCiqA/0wooUBlGbJhuaTgmP/Gu5fEfzTZ
Pi6eE/C8re/QLUvKciZWPNVDC0spu6f0UfR7d0R7SthtkfxszZqymhS8lqnZYNYcWwZ+eeLj3Fi7
EYQub05M2xwWoGtEuUG7KQOxaNWByAQ5vXgUoQvgYeaeUDTZsDQ7hreb86+l2bFcuFGN6G0W17CE
PgQ9BJdGG+bZZN2YcZ7tYwvOO6sh/powXB26RClofdmWZhMQBwLsJjLCb8ISYqGbTvpNfh79KaR6
HWU6WgSLj+tWlgb5xzeCNHRWalZ2Oq1iltstUhSZTejcIjp88FsdOdrWo0HLbfKYlL04GAiN7wip
nI1BLuxNwIARdoPHBSkrdTXBCcVAxV2Cg8oBmsIU5G6K81NcOccmJ58qW9utD3eBuQnEWsjHgSQK
vBCeKj8VWyB59UUyAuMD2bhivCXpJ8019nn3ADiCFpe7Lv3c+G3gNr8Hewgz/Ya1PzzrBW+GAHsF
7cbZo+FtUQq+vUUQC0KIBs/E+aWoZv4hp6elSRLLh8r4JAq2I81nmVmA7vyaOvuG+c/r0/B22jHd
9hyFYm/NHMvXW3tsSKFpti4fWPY8lN+b8gsF73VpFJFufFs39XaDXZlylDcjCKvbmshJPhRlDAzE
3s93BTCenvuxT86NjMCZt27w7X2PU4NeamRfwLmBgtf12AyqmSmUJaaH0trnIko37uDFzyPUBUMr
KidvMi+MSktKh04PbUKj2vhtxS/rv3+hTokBeDOPEopAeMori0Mh9YZ8pSYf+vHR5tDaMU+a/NR6
DwXfd/a5tH/R4Uk6fOOaWBzYX7N/sugX7o5NqMuyIp8egDQi/nP6DkQTCKkBigFGDHCqNwrKInNo
ynLgpwvehnZzm2VzG99Ba183JvBPHHTtua8tKRcRIbJPsyJH80iFBl4LFdi9M+jfraT1PpZQ/gR/
QE0+t56bn0rK7FNhExb1IPn7WsVT+911GzTgOvh5+uh2e45GMPRkWHJf6t0r3orOA9AyYCDICrID
sNj9mMTJz6J3nT7MJif+Mfm6BBHy2O092vSfrcz9kPe1GbKOVIcJnSYwgzr4Lsn97LGtTfN3NiSi
OxI8CG5NMZUfPYrbjPUEen9D7N1lJRufm7JskSnR+FPqaa+pW/hP0NAodz6t9QOVIxInSVWkD0NC
2gNqbk4RQNPA2rklGIfC/yHty3oj5dWtfxESZuYWqDFVpJN0ku6+QT2kGcxkjA32r/8WfaRzElJK
Ke+nvaV90drl2Hh4hjXIMpAHySnEoL3CQJIpgB+rrTyPJMCQO1tSoMuFATuH3LG3Pc/ETVPM/aEi
LjJHJvXR8ab84HR47Co9FjsDGwai76CSc8gDbGXNrCQfrewLQVwPSgM4Opaj8HyMnMeWXeZhJFwz
+Da1jXFbVINikTu58tcUTPXR1NtgEH+zcPjpAPs6lcZeV3biQ2nlvqi84Yab8q4wRmfXzkwcKq+b
N0UH8AnoASZyOaZi2Ttj7EPS6DaT/ZAKtGO+u1Zp/OlAJNiWcyUfnNAwbnTIdKzs0f/BvIUaUY7N
rTuoYUc9VeELE61iotzixyBIcNchCIDkVPlHQ+1yyzVqaoHnlNumZ3xjhYW/1aXbxaGfTUcwLuDI
ZzfZfirCHmksPAUAOADyq7PmmBBaHUBm8fArk4yH2foluqAFIV/pRLtBkSDMHWOjRb8+fjRLElNj
pvfm6DePuhuCe2p11bmAhlTUge1x0/o5uZVZDQ2MbGjQiYf5Uk/y/pk1QuwUdlBcQwd+59eZeyZ2
Dv4AgOgQg0d1QVkcXpWwzAaz3B8j4tb+sXZb+6epbOMvGRErhhUEAjwQQA9DQ8VGdma7K4WJxZ4a
2FYEU7URgQknA9WNW98gMrFcLg5e1pGjYYth5+cQjS0z5OOGIixmPJOxVVXWznMYIqcmcK/c++/j
JRhdQY0HAfviPrxmrFEB4CmRXnG7MCm7hh9Du7/X9vzpwtQyDKpFaLj4uP7Xz4twK19St7j1CYk9
HEnuPTKFyuV05Y1+H+i+vcRWz4CTGb0/DLS6BYVra4XfWLkLoUmfhb8/vi79Cy80CvpQ1gAD1Fmk
498+mCgX5jNt5/J2tgvvJ3P9qoH9k8uPme0JnGkU3oSTBRvfHPUeD6OHuVph0ntsOPqEhtHcUAPG
5T9QNY1duJqc56GCYIr43jsmrHn9cSNKkO0nPeovRWNOvwKOE2B55ZaPkxXDeMWKIcDm3LbIo3dw
RZ431QQSbiUanrCh7s5jNtr36AmxnWHpbCszGI7Mlp6+lMIwkp7Xzyrkw750UesxnMpPpJDQhYXs
9K5qevFLjHW7bbzwt2rhVpgztLF9XYZxF2b2WTGU2YYw2Fqu4Pem0tMmCAMGdCD15AOzab3nQ1Ps
uKmKLQ9md+sMUCmwlSl2EjsAYY0xFHFTY4fP0HhB69xEoprZMvJ5Of4dS+JEZiWnXcZhcVRQGMSy
mpe3DRF93PKC3U2tulasv/Ccv9mnqzeQUWYoWAIWtyJ8riAoUQNQ8vHGuTSCu1jiwsIJXhPrEq1i
Ye91gUA4TObIcE1YP1wJSS5ExYA/g34KQ26kAWtEaKjDjldmWd5qA7dUoKHc1EaDYUSosCaQNo6t
a+rnl0aEThoAMcDTgrWzOguNQq5U8h6nuw78GwSX/km7pt6QloVp0XsBjcyaFw96tD5vDYE1tJZL
BUB6NIvWF0vZ1YYrSXGLF6iDZB34Zi3U2j7+ZhcCfwgYo+qAyBU9qXX92cpyIMmVLm6tKbEldEc3
ukpAfKzEf9gcrwdaNs+raDIrK0PjZcNA8jZzyqhtruQVl8JkVFDxndCOghjBOnNtC6LgHWsUt8zW
aaGKx1pMEhro019dTndZ4aKebp1BeDjxYnrp2fz4+aVcqp0AFC8CSGsmAm8CLgEqKW9r2z93WQE/
j8x6Uj47hm29y4vs7uPxLk749QO3aonQmTVta/rYIL3fnbxynE8MBbzN5Apro1u3OubIfGWEUDO8
tUcvvBG6MI7ogWZXHaaWrG0VYaOUil3kLE8HutBvPy/MuSoHspxZ6utOlVHhNeGOQzDi0bUaO2Jw
hEm8kdd7Wbkq4cJnp6Gp+WbqJ1jTzqz6DskFcoYVerapYSoaa6/PHzviN0kosfsHGB9vs8wM90MW
6C0Cl7/g1bAzC2t+yMe8H4DhIfWWukzet7X27gowXmLCa3WaCpCFLVDyEq/05wTNFjQRdEjn7wo7
8i5T0r+DQG3+NxuC7mtuIsL//IeCpJ6JvBqyWEtZ4+3i1EpSM8i0nVqEqV012dZjA+Gke9/SzSFk
oOJ6KM/Dzcjrt3mFM16wMtxamuR/P/5LLtzQ6NABkoFa7j+Jv7d/CAmUPeVC2Wlf18ey6Y7XCriX
BgDlYOGNQMUWldK3A1ispTRXuZ+2J+Lette4jNd+frXLmsmYS25D8WSUx7reo0X28fos///VLl6M
hP73z19CsFeXVCedmoCO7acovbbyD1S5+TVj5ksFpxDSuAuzfFGFWENzwZF2iGpKL+39mmZg7xo+
5GxKuHWB0Dv5bONDPv5uKVapHSuBw0T7rj8aGSjofMjv4fcYgZtkb6n0u7vKIOZGom/yMxg8UIIF
C51vEMG4BoW/uPCv/ujVwkCdsaopeCyp79/TwzB8DsiIwhNMy7FnAFOA3w16yW/XPWjR280cQVJB
YbJU8ROysOdPfdplCBc0RKAhUECx32EvlN0RFarGT4PCElE4GsWTWWQTok4prgy1WqxlKBAfAVdb
nKMWT+G3swEN15hwB0nkiXnYRHXhiF+lgez40zPCrQJ2nwvNcETpq/hAWuhbIiCWqQD7poFPupDP
BbkWNi5f9tWR+DcZxB4QZ/inS72GQZQMmaPbqinNZntTQ5tLFBvPPI3iGm/p4kCw/kDWsXDs1qg1
MozZZOpxSgkR7aGHA+6mGCAUxoPiO8GRSD6/euiZ/e9wq9VjnQ8+nYfhGKsipEHJrPON4/75eJRV
KvU/q4coDtUtNOneUZgs0foCcpJTKqfFO9rbBSp1nCmqqp8cULbQGQAAotuPB13dYv8GXfh62Bq2
DTX5VaTvQ5pgbocZg85DNFtfvIFFpX2lp3xpk/uLTTpCRyDz3jkAWOZocyB0Uqf0I/2U8U9ys/7N
4vUAq1PkKSYc7PEpNZ/gNB45W4dc849bvvF6b78eYpnjq+sebiWqrjWGyPcmJI6MP7HOUE359fHn
uLSxgb2CAitaAnBvWuXtrTkGWScwipaREe5muGpsvf+0WkvCDogkUHL26pvnvi/4VFCZFjzcoiAd
KcSfjvfy8VTWyOl/HwW3GmoDuBMgvbk6Nd4YDIwSECRbjoO5LcHUkahuFUBm3FAXSlFP6pqO0qWN
9nrI1cxKA3BGO+9kqs52t5na/cdTuvbzq68zIWplVoCF4/ndqG/hdP3x778/jPAYgpDYUoXyASNb
dserPcYme8yMRky4pcu4NdPB+eFodiVueX/NEAAukMWBIgKM6Vp0NYBWjqirTqXVYPQQYDHnWA3m
AMCMb03HYuyMZ+o4+b3tNezGgXvYNdT+//BD1mcpCBwbNyr+5x0j1DTy3B0NY0xzj+O+CSHVsqXI
yDSc2fX0C2cD5WXHQX2jqnMU/gro9YYUUIUJPZsYdvddovtw/tqOjbsvCZRdZtuanjIbpo6gHvBY
WIYRI3avHorAabcso3D/sQu7iZyg7g6ozLtbUlr6pEotUXayjA18aUWiG/KrbEN+qIn2ktaCpLV0
5ieJuzmBSkefgIBqxGM1+PvOUC207xmJjNwNj+3QPmb42UROJom6vLCc2CGDiATN5miuON+hnFlu
vb5F1iKK8cZHvLYt/YamIx7UByXEkPpTKBOfqa8dbae0JCa/ae0hUsGB9Fm9LeacAeBYGfu+n41k
BvHNqKFlKizGn/zJkIc2n8dkCExY6po0OFgBrG8LlN6iouymI9KZF1zwwV0BvxeceKnPftCwA+69
6VtZLYAnISFapRTpjzLv50Q5kBuKZAXRHBzxv6p2a4CCTCOZLLve8tYaE+Zy/tCV5rydR1mldTeA
ptbn1N2itKehgrpgt7raBsbTa45hqPI+sgdSflWOdjeOMOZ4rr3flse8g/ZYs1Eo6R2bjEAQem59
hnt2tuGLU3vnolYm4l9L0YiiyIi1reuDYajqnne9SCafAEkKlwKodPPsJfDqYjMNt4QBm1ZCHwpp
kyqtHo14aOPO5tR9Ua1PXizoWwjo5qH+DYVRJKSZZk7EuecfdCjUKbcgMVq3aHBD4mOIQyN04taY
O7ag7fKb0BN/ysa278LK7w/c1zaaRkaVEt3VBw29t6QZw2YHUB2o94pyG4oDMMKZALO6CykM32Zr
7uG/Ld3M2aog60vU1JtFfNfQCQEizoyYB2BhJAI1o2aof0t0X1ETYYRGxURHB02+3tkK3VlVVPQl
ZL+sAp2jyWNx72u6U1CV2NvMExEXYfmI+5HtKooaKQLTPGWjOSdVNZRn5rvthhnSTKymbe6Im+k/
LozcowAIgrve+K748xiXlqV3QR2Q3TwUxWNg91Dj6U5lQGPZZM251GJAOa9O4D/ZPbUFt38MVU4f
cnRadjrMi0NPmukoiCjScIKfBaryXRGhiIcv4xazGQ3QobkpFSyyYNPJnrtu1I+tHatG873yQgZN
uWYkmzJX2DqZP9+ZPuCMeZt9H9T8O+N2/8sYgiyuSK/h7VPpIDWCHOr01LWjUMP4njEc+9aGcwpa
NNMRdRFlJ4NoFVQihd4hPQh2AxMZieA/WAGoDKJpJa3nQM4kwRvd1ICtErQKhrBEkyI0XI0qQWZv
J5NaZ4AG82PuGX/60HJ2FW9fcguLClhduMGfkP11W6PfzkYuo8kA8NACbThG7edvWc9j1E+Wt+9q
09/XfR8m0sWtbFmGh68MqonREutrYDEaT97808sE+0OG3IIdhF8mIWmds1GEw43hqXajbYedsm6S
m55P4QloFC8CKIRHkwtAtbIMmgQl8ePG6YGeBtIyv0JJvPReglSySJQj5wAg7O171gedRcCKFmmP
66ZYuqSfVFn/F2Ms7nkOYPKINKxVMjhA6CoHGUOkRfVo5V5Syx9N/e3jV/niLBZMwIKLxtuzCi41
9ZXjulSkPEJdN3Z648qL/P7ZN0PI2AYmYAHo3K/TpnHKOOwFTJk2FvqABxpux3b3H+bwaohVZCGQ
8JNKEJmO/CjVfvz0DBaoARA4+M9C8lgtUS/x2FSDJ9Jw7I79yM8evwfU97NzIOYic4+BgJl8l8PO
rQHZ2nGe0348AkSF0t7Hv/8+wsfv/7MkQKXFgY7E291KJkWFAJQ6dSDLJr2/Ao3bQh8zR25qp76C
BLk4mI/6M64AHz3H5d9fhXpB4RilmTdzijN7aNQ5BHlRmWVkjm5k8v+wcouFDvI7SCeCqf52sB6Y
+xCpi0rzn729D4IrC3ch0gflAeHk4t6FYxKsft/SdlvTwZhTNOm/2JaA0lbQx1CLuQdhH7rPQ/jo
UPpgyPw42tPjx5/t/elBJ4IshtXoygO0swrKZznkjrCFSAWxnure/ApG24vNsyuTfH8LvBlmDdV1
vEGDkDeJdGr8v6aC2Baq5R/PZDmEb8NiDAEPNDRyFtve9Z6ghMkRblIizfWP0Q62aJJBcIYn0NZJ
/sNIuHNQe0ITDtJebzdEzgNukKAXKbXVjc9kHkuXxcWA0kY98yuvwBqoi0saBSHP9wA8MkO8BatL
Oguzntn+zNO+m7otRppis2HD3URy/yacrHkjPDN26C2oCVU0BG1+rDy3BwRkoA8K7tybwirDqO89
vemE50SZlOPh4xW5cB7f/I3Lt3l1Hh3dkbqVkqdDbW5oAYHuemqPGhJKDmmfVdNvPh7v0reGtCY6
gpCHWjR/344HuEEggRzhac6sLrJyY28xuQFX9TzWV6WolptrvbEgeoVmy+KlDaXmt4MNwm1N1vU8
JdaLnl5K45tvP0r1hUARu0VIeTSpcXAHtE7Yn9m+Uq+9tLKvB18O1quVHZCKhYVgPOUtR+Pbmn4y
f3qcqRnGuvX2trxGL/5XTno/XVxE0P6E6fa6tzzTxXDS5jytzZYvGAKyZ3YJN3RLDWDMiOqmr+3q
FkkiwL+Dm8chIqjIHYiI8fa4V770pfsJ1XDkUCYy3ndlvZHVTS0LPabDBMIW741bKuuXubiGOL60
o16Ps6p9wJYdLRYT4IGWnYmoEqM24qou4rH9pAHEv/OM6eC6h2YbGBur8xzkdR9k2TCmojDyX9AQ
4hGlVfHn4xNycd3QHQWM3kPpeo1q9STXs6fImI4hQ6Km9n4/b0peXJEUuzgMcAgOyu9A9K6fD1zD
PMimHJPx2r3w1cMQ+vEEy+f/cLn7Lujijg9sJtj8b4+BAUyJHyoxpiwserRZuxvghbetxRRcxvwr
3lwXajxLMAzxW2sxrV6HrGFFw0aDZ5/6jZvMrnGGofiXfCZNnAVAIYA2tzXb4I/VXQtlL4UCEGYG
kRzRAKLB9XJSkrmjskKeOuGDaewBhMQRa5MMuYZqk8J4HqYcN86VAvOyt9cnHsENKM0QYMFjs7pN
BWW1j/41TxvUaIDlkwDWQ/m+NcBBqd1w1/mA4MzZNamlSzHBgvVA1Oub0C5cfVMaVnoyGIaVuFgK
6j2g4vbr41Ow5kf9O2zBgkhDTArc+bpcx4fRLmrLxoJqqTfh1OpNRoDfzUbDjloUWZMcAMI4t/v6
q2zrpXzi68SQAwEDr3dRLUGZoG8RMzfC/CSfYvnjILcG0CJaMLBSXUcsoC/NoyopT1uIHwHGgBrL
0bCO0n3+eBUuLDTQvygkw2TANtH2e3t4uAuYVSkxjjSf5+aFDO2V03lp374ZwXo7goKQdzXVDYD8
83bJhv1ORBJFo5A/DATsyukJrZLIs3T88cwuvI5vxl09zU0DEFjjYVzePzEnjwMO5Z49p/dV9vT5
kSDWs4im4/55H3FkLQqbyzvs0p/wiirmVLYvHC0Tff/xQJc+1quB1kRvYWUONH0FQinrlJWna9aG
135+tRdCkxeVk2EeM6CGTiiBt7vWXry4G15PYbUbAOJqGttYYpY+VQg9/S4D95xum/FJW22CnRJT
Um2Vf2XpLjxGeIhwnEI8rO/Vii03MwTQvBzq4Y3aiM4ZN4umzgk0rP7Kxrs0FCSq3OWJgDneOgWA
vHsddigwp2FIT37h7IvsNLhXYr9rg6zWsW0mq4X6A08zlKDz5pn7P0uQiT/eb5eO0OuZrI6Q5/PQ
lAFC9yI45Av6zds71qNrf3XC5P9vpGVrvgplGbSWx77GdHSRlH6MQhB345yfq/FKUHJpj7+e0uph
kbYGD8XUeM8ydWPm7r1P7V8fz+VCuAjRz//7/su/v5rLXLsNxCywah5S9bz9VdoktgBkv6YpdHEq
vo/yHBAVGHD5eq/GsUbmF6zGUaKVclEVdc1kNnS3+Xg2l/YAuqWg+4O9s6Bi3o7SUARsXrmkU3UT
3ssBBNCBmh0Qv3aQBKOeTk5p11dO66UlfD3oancXU1XMWYsjROoTkIOFDUDYyWgfPz01Hz0yRFPA
y8EKeRXbDAUNcngSi7REg+zO0mzem3UXHAKo3CUyUONdFYpr1LpLOZSPsNuDsTWqnoAkvF1QaeIk
KYLtoY07j/8cUJEfymkDV8EYPO0d82TiFuesqM5ZNieDPnw86QsXB+w9gO6ABj4eq/Wu6UQIMk01
Dim322jKUd2fn6xrWhcXNg0GwX/xKjogeK/mCI8fkzWsGdKChMcyBwq7H04CDQhZH3t5NcRY9uAq
SIUwzT9iFrhzgF29XVKnnMaG5tWQDk1159aZGVnVAFNr+tPlCx2M0jLKpfPYyCEavCKeG1ZtP17W
C4dxKZGBtweokfOOFirrIhtUEzJg+qofIfteTuKaSMGFUPz1EGvKHvJnSNpxn6WU7FH2P1fKg/Hb
g4VOTO+N9841D1RrOWXvlhVoZGCbAKJChentslIBRh1YSwyAyZwcfXRK8qjPxummHkZxALiUx1Q7
epNz+L0K2FScM9OkSd9C/cKoeP0iZLD0l2Vhoucp4Go+z+V+dsYmYjIk92MIUhHE12URDdKFjZDf
tfSaouKl/Q4fqWUjQrYMdvJvJ2HXUJPIHYelZdv/9MT8KAV/QI/xmmHNhSsLNwh+H8lECHj8ag+K
2bUGPXosJZWDUsi5EV/FeOeV3z+/z1DCRLAOCCsy0dXjIkOQn/0c3yS7G91zUF9Jby/NAoWUJYgF
gvjdwVWtmLCfGFbL2EzsRsqf3AchbPPxJC58E6BSAU9GrQP1gXXGDq2a3lQAHqdN7R65wWMt4JBH
5yvDXDgwi9LXggUHTcFdf3qQqGjL6twEAmt+6QvnezaGf0YRnJrGyNCvy/qI4J/ijyf3ftQF2wik
EXJ1H+nl6sEs/TFUc6/M1IUmfaKFDhJmGZGXO3BNonmsMsigEHWtxP3+AlqGRZcLhU8CvtCK0FvP
emJGW5tpTxLnUZLdx7P6t1hvL4O3v7+aFtJjRCE9fh9SzHUECfc+VjCQT8Rcp3DI3dDG2Ylp/G2V
3TfkZT+HQW97A5VQotvYqHmWaALgggpSLYwoLCxIPTpfqszeV8F818sQZ8Xi51ozmZi2eISq/tc5
B0Yl73ddIDfEYg+07dH/lmD95/MmQ7F7BIPPFt4T+tpHFLRKADDHp3bw9nRy4wLCgTZtjlTKHd7/
K20ma4W1R4YOOuniq4D6O+77d5Wg1gsqj05Y8L6gt5oG4jh13Dq3M5F7oFTIPQy3SxmBUtjdho75
G7Cc4UHlNPQiT+wy76x/TIXo68RAh/8cZl6beH3we+gHNCZGoa6chvcb5N+fiXgHeqHoxq0+oOGI
zgdwxzurABzbb3ny8QYh3qUBFrsuBJp4jNFJfHvT+oyqQnXcPbeB18SsDDZupb5xoWObTBsYmwF+
wfKEZQDetfYW+gJHd7Ch2svaA8p3v7wxQ+gzZHeGHxxmp9q37XDATyUdTJ5M2sWQQULwqUbo4kIh
sA2oSNSMEsIQ5LfmONIjRATglFY7L5YKbvLOAiTSGr6IPj81dXjHuiG/mbvhLIoObZmSbbwObNGq
3FW2En9zmwEWlVUccIUSvvA+BOLbbNrNffDcVmMFXPicFnM7RZTwjUHqG2sJn0qb2dFUwLBehJof
WAn3zWZyrEgG9bSZw9JOSkoTyzf+Bn0VzyDlBmULsm4HQ2iDRb6EGBu0/cqIqnLcZmjIAIlU1N/n
wDvJdnwu3TCZ2uDg9OzWJfzsVlVi28X9OBaHOTMPzhjeZDAuKSt+hED8M3RqDoXj7cEahjQ6kFdc
J3SqtzBSPzcz31cd++pnw0G7+UkX9bZD8VeP37uOJBN3N9I3znD0wp08hRt36mGFrfad8r8SL7uv
CwmgIZQoEqq9Uz6YKPOz6afTms+dPSVoSKReY23YFILWWqctnYpDY0hwmoJ5YxXYBYG1KUr3F0wg
j2Y+irgNqxy4szCPZlUX247kJUAfZartCiX9qbovZ5zi0flltK6/deDGl6D6Cnm2qf1h5/5wZGW1
8wRsTlGR83pwfm2VUFE7OzdvDo7fgAIJYeMY5GzUSoPsZ1UWw7EeQgI0mAnIsT8lANI5EcjmRSzy
/sc8QkLTy9zPEVRxXaDW6AKia+PiQPy/PBuvsrUyK0yAQ8l89rw+5nPKYSA49A9BXlw55+8f17cD
raI2sIxcf7Q1IhANKN0LeqnF54sPr4cAUPztXIQ7SQNZ7Xwu4b9Sfe3Zlo2frm+8HWJ1W/UtqPP9
sly02WgYChs/zGuxTvD+BveIiSaLiRx64fetVgrMvj4D69A9e4Pfgoqph50ViIcWbBNS2HEIJqod
CppoU0/bEKjGrdVrgABN47fF1aa3RZLRotkgtI20lMB5ht5y0x+kQe8Nr/0m5iEB13o66LmucWXk
xakaKXju88iAHAJJn2r2OHfQGvSMKh4y47vJ+rvJMKFlMt032r4DFhLins6pnCZ6ni3ZwHJT3Xth
u5HC2Vm40UTvfMto/SNsiuc6b9wI1FoSk2FwoRcx/2wr+cMl48ky+7NySFLK/uzX/SGfdEyL0I4C
iLSpsfyBJg7eZdc9lWgHb1WedxAisE4j5Oopd76aysXlzGJH2rE5DFunkKg9AT1fSHKTOda+rPQD
qW1ASavwhFrpw8fvy/uUEh8L0BGYYoI19a4gXtQBOi2l9M7uKJGG+KyPeqHuhVXed6YRZZ4XfTzg
hecMyr1ofEDAF/2BdfbTtB2ZOJXu2THCH6Trngt55aT+a9m8jakwp/8b4l+x9PWdgOh05LNwz2bI
zRSLmEMberKeldEBMAcpCQQSrp0Qc5uhpauSWzlYB7OszM3Q/LXNYNfCRsCALcT8wlgy4hU4d4ID
JwRIYtqYA2jpwNraSm66hukEljr6iVaEnyis964EiO/D3oUMjCa4iz44pHJWJRuqaNdIqsk51Aug
syiC7KjaeXyYaAiHbqiK4CIq1Hhuueo+nXwv1kho/YEfjNhm3S0yB9ZTF3IOZ4qA/wtaknQLK5vp
Surlvc+H8RJ4UOhBIewC1Sew0ObxRTadC0iknpg9sEe/GZuDGJkdS1ThduC3F4+AJhiLWZP3qwYf
4AicHixFc9M+wtJmWIy/gydog7inoRzpNkDZ04lcvwBRc2ZAmIIdXz6otp43NHd/dYOVPwjV9TS2
ep5/mStT3qMS4m7cOofKFVpV5pPV2+ZvnkFv2JEjHntcTl+Iq0EUgtru98x0x23Y+eFjkFl4FZTR
ohzJppOveXZyeC9vWFCUZ8MoGZCldNwrAoF5KbIRekekvBF8hpaoRf0vXGbqa5Z506Nse2wzRNov
xOLQYsF1EZfQ4sgiVnhGA4MWL4+rTA5Q8J7tHbT/r9Wml8v57dnB54ZXFTJtBOLvSOi0cibk4YE8
23z8NljFhrkyDpidtLi6G5dt9ZTdAz18Jcy9sM1h3bqkxiYE6N6lrgH3jaC0yuncAYsnyr9d+ViM
h7oAGgDk9879+fEl9D4fRwsQ0AbkFyEKamuqPQRVWGjUtjxP+g5VQqhq3rTOMzH+fDzMpVm5GMFG
FRR4yPVdpyqjDmY/k2ev8+Msd5qoUc03f6a/Tag0LrIxTxpiE1du2AuTQ4UBhwllZdQD1mgHpHuB
DFBkQqSyEeJWNge4dzjXIon39zjgKosqCJQ08NavgazMl6zPg1adK3an2tvPU34Ay3Phr+gQc9GE
W9V9JlnSkZkIVJpwQl2LOkZERP5senBq+/gjXVouBEWg9AJ4A0zFKiSCwHvjz7k9n8n8EFhbnKjZ
v5mu4QyujbK6x7HlST8tF4VvlxFsfXe1/X1cej/u48fTuRCnAlv8f9NZLZzBoMHfmRjI7P4iB4MC
t2k+//8NsWyNV+/rbEEVhFoYgoZxPp+5ExvTlYLZ+7AEn3+pACxE0/fyECN1MjI2y3Jx3N0wPy5+
sjHmQEOVVx7YCx8GihvugsOA7/I7ldGezEKPHZFn6voSvAhT7yg8Dm/LyrY20K8Dx/Xj1bs8INo+
qBYssdcy9VerV3fd4Ijek2eIf0NHhu4dTKsFuiqbwys1swurCIAr4DQW+hIuCZY/5dVQpqsd1SBY
OEvuWQctSr1r+579aYpwfrBHs4r9eQJ/5OMJXrgZADFZip2AUeIFWU3QzmYqmFHLs+sMbDMo09xK
XxlXvtuFfe4CHw7szgLaQSH97dxcexAQN+/lmUDt8wubFUU5LCcbJexr8LF/aJzVo4i2M7p1S3sJ
iNdVRkPBtAFhncpzoUEYko3TRQSagrfCYxw6o9r+TdUIapLv5umgtfGzKmi5h2vBBEhs034fdVAe
M4Qkmz4rdNyOwMkatajuQxmiotGRDHU4+JDZYIpFXuNaIs7Hpt7UsG6K5rqAuNg8wjaddWw7yzpI
pkHnJ0QzIu7D0YwQFUz7Yua/x96RQGQbODOiYxs1d7vZnJGwyx6uCXYLvWwEIZHy5s1QQCZ5CmiJ
EGvOI2CS475y860zu2hg1X54KO2lo6ALK7GY4R5EC3c2r3LqZ4hevJB5dF/CWYMH1I/jZnSIOFpk
yjZlMYKs0zJ6a7YCoDSBhtkLmKfGuQ5Gq45sUkGgzRv4dDdW2dRe2fKXtgW2BFwiPODU35Xj+ia3
tAlG99kZzew8dR3/QaGLdyJjp66UKi+ESuhKLM879jrK4Kt9roestwtJpzM3RLvVnhvc0kxmt8yA
qzEkLu1NNnb1ybfq7AWJQfEfZrqo94N/CYAMWo5vDwDl1AA7YJjOAVG/BwEhEq+CLWJeXyN5XrhF
3pRYVvMUpC5siDTO5yKLoK0S5Ekg71R1K9vtxxfHhZsRcj0IlrwQtxXcr9/OqKgniAtU4PiNBdAr
+a12f+SExrq55hzxbiBg75FK+Vg7dDCQ9b4dCJyP0GMTq26d8AS7rGz81gIq43//5HQwimdDewX6
afDCWqdP5P+Rdl67lSPJun4iAvTmlsvKUlJVqcxNoroMvfd8+v2xcPZpiYtYRPUeYAYzaMwKJdNF
RvxGIMgQm0bodd2XIe5BTSqusC0AbuHGUlgbDzAc6NemDqdgmWdGcaHThxGhFxnaLdN10rvcbZP8
NjHt8/VBXRzuDMo2aMHMahYgNhdz1HbGBE3PjLwxvbOOxbRx719sX37eAWtKNgZH6qI6MKqFKlLg
114lwYK14o8jdU+znjbgKn/ahu9O9DmOA593xmBCNJn/jjc34+DI1IkGHH0cLd1rxVHPKFR/COMH
0b4gZBA1HwqUA2n8uNHwgqDhxhV5saX+hIe6M/MZLvHtdpPHaSM3oVf21lwh/wA79ltLYyUSxe2E
fsL1SVv9qrza/jfcImEDWFskgYEGW6waiCDGO8X4Evw122kxpsUnlfWhT42xC72sr11Lu3Xqjf20
MgpWnWbRNXc0nm+LXesH4Dv0nlGUob5zUgUa4Gua31z/VCvrmyAYIwAStS7B71JsBUij2si8JV+F
+bqFqViZePBrOn0itAwgliy2D+tOLrnZI6+QKQZIdDvvMl/vviMuZ+6jxCIlQAN1f31Mqx8OUx4Z
4tasE7OYmT61/alXOB6Q59mpdrkbnZsgSP7+ELJkYLUzX4YX9RKfZxqlVAz+xPxrgdvqz9nwGtWz
Hu3GDF08qnm1E2UG8PLvi6qUngZqEhpW7DV/EI32IB+bAvN3JBU/2ZzrcO7hO+tRYZyuf8alJBko
XiKDm7ZVyovzn/D+0JDKEuwrWkGeVgYHRdJPdMmP+Pp8G9T6psuLX5VhPMTmtNfL7F5tf18PfzmL
vLYx2AJsiaYwCMj30RErTWyc/XJPfq6HXdK4/l+DbYAvvYmw7HVnqgyx1iQCbWPjpSnL7PsQq93W
QlkdyJ+CH0c8dfvFQOBWCy1Q/NwbhmP2c2h/mfbz9U91uYnhXM63E68eZCOWoJGudZJyqrLC0yOn
3kW9Xu3lot9iRK2sB8LM3u7mDBu5eIJogxrFlVIVnpwkj0JWEekMDrnzqkWfski/tydlHygmNAI6
jU26sakvxghQBbwK/+L9swIp6U17KiNl8uq6c27qSKqPToZF0fUvOc/Fu3tyEWX+K97ck9JsjpHa
s5GkOIUjCAsEFNPRPpTpTZ6c9KlxuTyvh7xIZghJIQakDHVv2KaL5VFOfo0XeiZ7VjeI+4w3kZcO
Itqr4Fj3jlZFG4tlNZ5K9Yd8BoGuZaXJcbJ6iioxeUOVhru+MA5Wlt47RfSjhYtyfWwXS38e25tY
i8/p5JmmCSeQPfSkPVurT101vJiTcvgvYbgiZdCQ6gX7QCp8AAAcRF6CK5s7Vc0uGezMLat+I7FY
+XZogEHYQXcPRNCS8qQPJfKdYpQ8Tb2fis9x9ag13+so2Phsl+BOqPIy9wq2DRROAJy/X4Za2cQl
KBjJk3P1xdIGd4qhlkx3mYHfbYpTRadk+6oajPtAEvW5o0F/sDuMlK9/14urZ/4zuHkAIWMjfCGC
KQ1jDtQDRe+pVVwZSfP80IUCJcwPWdy59Guvh1tZLYQjVVDmSwe2yvtRx4Ypwf9i1GFyG9k4cXxq
t2TwN0IsScJOGUqGLlqJfORRir+o5qnewjvOa3pxhLwdhaa8H0WCnAKFoF7ykuTYZ8c43sg7toag
vv99G52Ywqj4Sl2cuyCLkb9LXMR1rs/F2tST1ABC5clPMWYxCl3OUymVbOE12o/ATnaK89Q3N4p0
54wTT+ItU6K1j0Zpi3YaFz62L4s8MYsCVfMdVXj99DXEi6OstgxXlLW9+zbEPOI3R/sodUWrRoQo
qBzem6n2GkMg7lE08aSkSM/1ODhu3ORV5Rra9KQ6fozB+vhdG4w9Yt07IbSXPDRxXrXbYmPDr80p
5UpbVW1LJsdb7PdKiwrdF0J4yXSXI0o80J9HYun6lK59AM77+Y4B+XlhXRpXiT7Wo2x7I6WGm4/i
TttSfqSHubL438RwFpCOLshDvaal7KmDrXhjQpUy6/BLKHqgObVNPSwdih9FZDnHztb6L7lZ5od6
0KybDkALkvT21yCM1F1bk1TX5IV7pUYFUQayvDNKJ9p3qdHd5sS4VQEonEtZbW/8rJOo6nXU6xrV
6k6SXOcnJWWL+2i1tq4tt6arI8p6g+tDtKfjGrrjDOKOTUXBZ6ood6oeyq4wwm9WZyqHoe0yKoeG
ua8B9yQmmKS6taW9HuowwXelApVOfunBCthjl+/8agjcYnJ2qZzgJxD5kjv6ueU2FT6TKIOrj1qo
m26sKrVbKFqB7+1Q3feRkt6rvdWfZajBp8gx0ehBiGgHtl56kLLwS5lZwGZze0i/1N1A3XMIk3xP
0XdEv2GspFM5Fc2h0yLj0MRB8RT5inaGR219Tv1AO9Fd1/ZjGza3fSXC2yw3E3jHUnMr2VLkymk4
3tWWXHtBgCqX0hVgSpG/PyFh+hqEGLWJ3hKHUbWyW32qo3PsGNWpTeXi4ASwRQLKO3tstk2wBnXi
QcISu1CgPkUazfdMzWafSdzEIu60Q2Vq2bGH5H5sLAlPVhv7gWHw+/u8CfTbUAPL5LdKjNKSKA6U
0yneBxj8oUvp4OExqHiU68FuLIZhP0CWd4PBGu+LsWqZoLa/F3acuoPemyd5ktuPtjQXhCNLeJUV
iWNPYcqrLSt0jbAHKU5HAPVGMCy6LNlH3RCPmmiSQy1iYP3AAfGzk+VP1/fexTsYRMPcHZi5qNQN
lk/SZBZFCu3KxL4ARKmw97EYT5Il7jtBuy+JNzlXKycKAdnkkIy5SZewUkVpEBqbGtOL8HxMpOmj
LskPg2P8vj6u1TBzBYveMt2JZVdCLsaIh4kwPVUvJVdS1C+tqjWnXDWK83+IRJuXHj3cCGyN3h/f
vVzGdT6qpldHIPxRcsLc+9iXWynP6iFJ/qHBUp7R64t7L8GgpGuEaXuaYu6sAKB1r6R78N2vUat+
vj6ktTsWMw/e1lTmLplXoW0UZJS+8Jwhs12O7Ds9iR8kdQDKaOcwveK9kjgbYh+rJzSdZj4hFIOL
FLZIQiwqk0Z46jcb3bfD9SFt/fpilirNmXIp59fNHB4SEFOj3aiYruwkvhcwHQgyjGC5kwBaJc5k
DMJT0uTW14JTUkb7zDGe0ITPXSk0N9bd2oh481LmoekA0WpRBLGtPpo6OjueM6W/sNU5VFH4H4ZE
Qxbtjxk5cQH1HymLtZ3WCw9zzV2jy/dWji+U8rM0mkMgOX8LiSSpRyoX4DW5HRW5RaoFIU5Eaa44
OI9AQ0f2IjaiYzJt4cRXToZ3YRbpVhT1HVLpk+NNlheqpSv1N+R/GynN2mJ4O5bFi6FJtR7kB0GU
1Mv7mxThwuG+AEFcb8Bu17bqm0B/MKBvkseijaYBFhLK++2pt577/MVMEZcNNByLf9fGRrl+49st
T9XJbKQqrEeidc4nTYpOjTneCe7M65t1NQx24oiaOZysy7IRnDbSpWRwvHHa5dETICdJurkeYu04
nYWZEdDGMeeiPYkcU6Hb0+xY4ItdJwsXvJedRztoDdcDzTO9fHXRDUKwB1QnVnvzWN9MkMAqICss
fDYlsKb975B0TgtvK3FwQnJOeCWgPf9vEeehv4moijJqRUBEpy6PRY6cVvE8GN+wVnX7/ByoBfSc
rT7K6jJ8M8rF3jV7cuZqJGapp7s4S8niXk0HzkCRHuuk3PWDvvHaXJ1Aim7gqmbbkqXm2kgDXPaD
QGDgfpxwEPQNQPPiaxT+uP41V+MAKZ/7HSyWJa597Bo/phGGT2pt7gf4F2XxzXfqo2g2dvLaeT7f
HqxG2tjAYN5PmyJ1MWBH4XgFIpiqfQjbLf3eyzopJyyMMWCF3Eb0IRZrkd55olXdYHrIdXlZqZ9S
2/xY9gPTZLzU0XgAZZO4szUQVgHByYm0n9c/5srGprFCummbdP0u/CaluPcNJUxNTxmtGm91P9+N
E7bZdilNh+uhVk5gQsGLRF0X/PuywRPHtdzm1N48U/o8DWe/58ESm+cQ/7NNKY61YSElOSM1kV6m
Yf5+6oAW1UVuB4Dj29qrZbVzNTiZx04PtmSqcdDgtxbnCTOoWbPGA4L8yzmcAfvYlveGh05p/jxK
FiqgA3KjoV9BFHo0um6Ha59EsyAoq0NphjS3HJR4par4lcpd/hm2zlC6alMpZ2Q9cE0x0gpsvqI/
l7Hf35HtDUc5LeJ9ktTAX5K+mFyStmZn4NS456/6NcYKDtp52L4miVIcoEVlN33ZFjdhgE5o7VQm
bmu+cx+Ugqqg0dU7ID1IvIRSVj76kqM9qSKAGuOn484MrZi63WSchNoEnsib+DD2jX9Qi6AiScu7
g58iueoDCn7B9Mq8KUHlupWsd/sCvxfXNPIMO/N2evCj/p8s5S+wQ8u/7UHa72ruKiD0Mt54+hDf
wudGe0GZTcH8yjkVpaw9NF1t31up82XSZjJUzmXjG5F9Z4OyOQW+yHdAy4c7P4kbslIf9Hrknyf9
GIEjyJXyzqA8E7Jf2+wQoorA49S2bgs6Ymewpt0pAgNzh5qs7I2WPj6nVe98pOWi3tW+IR8kSc7c
SI1h/bWDdoP4cYTsrGBEcaVNtwHonX1S1Mkt9nd/APPOx7jCmxMuUX2aTXSPNrCmndUVyg3/bXK1
uPURsg7bfaI1GcQGzXd5zfmuZtdwsXwNSnUz2xbqjbpPLBJ5S0ztjpdNtlPyqNkr8BN/t4MlnTIR
mjtZC+3bFDWgh6409Ftc0fpHcwBC46PLd19WSCUJHVXpuOuV1xi9aFaWNgxu2NnKpyypxMYhuXLP
0HOEkQP6C5z5EsrRG3ahp7WJ22IwHbLkk9T+6oYCmgpKRf0/Rb3VJr7Uc+F9/Dbg4jLVAixRJdsw
oCZ4Vfp10P7JxGMYnA3tmYKnW8vTrtvCM60dJ29jLi5T8infbiViwnDyu30F5888Xj8dVy4bnCLY
dnNvBxzdIkQYtWg4GMIiK2n2HS9kUZyuR1gbBExM9Dt0ClIXGKLYV+FomYPlddpPReAHOqXA3bZY
6X+sfpbHoWEqdP1mTuaFAu6gtlx3ALO8ODOkIx6c+bkqUMuT2vyfoW31O7SVtc+JbkY7BKDVHYas
1T6pInBisVXsGUH9HKWN/feJskPWN/dikOMHY/D+RkAlWcX5ju9r2G4ud7uSY7rxN1Kg1U+McJ9K
7ZTe57J/CyckyYZ4Hntp/QbP5d+rmhkdtBiXlr+fTJS6wGUjP6HZy+qp1CZS5Ned4fnl787HnHHv
lL+uh1hbkW9DLOobRZE02uAQwriv8QAPhy2s2VpCQBcOiWEqXpfMhj4SbRKaiUGTOP9q9mLaiXwY
XRHKr0ZVk5VHW5Rhfe20mh2hSXkoDFwCZagmx8E02Z5vR+U+6KHZtV35WW4TdSeH1k+YQuleAHs/
2Dg4wO6I4lOTRbN+GNKek6P7j2ZrpC59DrzKwjw8+mMtP3AZm3S9UD/tRiSf0zSWbyQ70jAPryjT
Y1NLDdMZdnmYKjd5AS+fcqV5h2WCeXLCwT/AssleQ0TeDqYktUcdY5K0QYjcp8y7b7Oc/81biLpo
PIANBbZKNXWgKjnoB24VUMQyQnE6lFOugY7LuMYBxq7QW7m+JDY+31IQxBxUbUyEYnsWgvBRLz73
XbkPTdV3gQydqrHbKRlK6teDrm4qNCM1EzHAS0ZKruVmA++ZoN14Pxb5KyC7j1gmWxtx1tb7rHz8
v3Hmwb95pTm+XA4ZBrxez3t9DENXn5yN77fydEG1+d8QiyKE6iQwsamCeijEqcldbXA26B8C8rH/
0yf7oyTwZigW7KhMrxiKX762pkJ28invnq7H+JNDXxz0/w5m2eEusTNLSD5tr8gp3oXZx8SUXFWv
H9s6/Bln5gdGW6IXo59jLXyIItlFcWU/GsVGBrK+PrgXQBDgCrLMv6U6G3kJ1rbXSclOgomawqhH
yOSwMd4L8u5MNYQ5xJmL6S9F2PfrwxiCLE6k3vbkWOxFVt5i0O52in7WR+1rZeg/mwje+tTf4Ci7
URtZGyJZAdnBDMy8EDZt5EzrsO6b53MnIa/M2ny5Prr1CCB+UdwCF7FMP9Qqn9LcKWzPzB7lPuUb
vmT1t+sx1jYYuQd6ECQh8JYWKY4sGrkjubU8nHKD7tj4G1/pUl+TGXobYLGDDckpKlyDqSKWj5H0
NbVxyRjOhnUvx4+2OLTU4Hrn3LdYoxgPbfEwxI3b9j+vj3I1QX37Vyw2eZnCaxwmhimnj9ivu1Fg
40V8iHPEgOxdFvxSBEpRv69H3fi2+qKbGg8qcCtuAc9Kc69PzNc6sTcOlfWBAdkmfePBe4EdK9MA
Y64gsrxoiL2yHO/sAsiCnhf4posvRph85939oanEj0i1N77qH0TH8rSZW0eIw8+19eUuDyxZ1IaS
kx+3WinvGkwUd9Yk6hu71duzWRbhzrT97FMSjsKrAx6tkJcyLOvQ0cDtFlPWQvpRdz4zEHfdPvRF
cFY61Tra09Dvk9FKD1h8fB/HyqSR7DiH1jGxYCll+bUzDQAtMBaP8WgPaCgIg+pxao3763OorW5C
WhZADYHyIBP3/oTJ7BrUUmBZnhpzULa/zVrK7rveVM+WWijHPErjXZujGlFOObl7U9nHIlVzHtuj
w3qW0mccyaVTGrTdc4/qCR3MyYLhH4fGIapbZI9GkTouLQRx9kmPOEhM+XYYRHVSKDfsgFZKOxAN
5S2vdP3ewa0Sh3fDeRKizQ+FVGr3pUEnNTHH8tWpNo6HPxfGcooxgwCYaEJRuQD1+E2DM0dSUybN
KEiUzj/VqHyZDKDMTf5iNTENSvEs241HuvWsSBWwNA3Phcl31WSiDqJ9SeX4ptGizi1xSwns30EX
AlXXtnbC2maz4NHwDsXz0V4elqbZtJFhUA2XkInRn8YtkObqGwr02OyISZ36opMkF0rRqDi6eVlK
HWjXJy5aaxQJYv0Dsv7lVzk/FprbhDsZw9+/FqzkFH0bfB79m+SBA3SsCq1xvCifyn+cskmOZWSr
G4f12jekC8yscGnPglnvoyCpUk8VSZwXIiCpGe3B1M7Xt9P6bvo3wmIcYaNno6Hw4pPbcJ/G9V7C
6sfK/r5J6phIvLJwkeS/gMoYQYD7gq1anl2UH1WsdSdL3QixfvD+G2P52CuwSquy1rC8vJVukxb/
qMycftmYs7hD3Hm6Eh2GQbrNOnyCgi39t7Wc9c0AncUzUG90J404KL0B+w9f+2KZzznlSYwdrk/X
VpxFtX0qQUsqCYMsbQy7Xat5zMu9uuVvsvbm/EOjUejRAqKaF82bxW3VAVr6ZWZ77Ws+gSKic1+6
moEO8EZCtbq+Z77O/ws0D/dNoKgwMJiFX+BN+k5jnuzD9c+19fuLZCqozLoLEQ7yviDWMIOINp4q
a78/6wlTKaGWcSE7j9s2HLE4tz2lEuhLOWj3S/F/yNwhfwEuAsdGh3mxtBR9CDQ/Zodm9V5OX/wv
TfYfZoF6zKzIN7fLzcV0S0XgB2anWUBBVNfMEbOROvWvWb0cmLNqC6YM3JAXNHlwRTUJk0KQLjtP
GtoXW64fq5OBaPosmE6nZimJq8ZBqKaxw1PLz49a/V349sZ0r+2LOSefsUdzeWSRtMqlHGa4tTue
L58d9R/eIocovtWr6RxvOYmtnctvQv057d7sDOzZpJgeHr1k/0GxMrdu3Ub78Pe7g/yJPAIWhXrR
/ykdObcx2HU8Sx6faCg/jY31/B9CWChy0LbTqNguFq9Tm6OvGJ3tBTLFzcqdwq228eqsv4mgvj9C
4miyksrnwVmkuzp0/wOG2pmrwfQ2aaZe0PuDqe3jVFALo1g1dL+qENua0/VvtLqq8FqDPAPD6gKB
IwqlV8xUEKKEUR8nDvdGn8h7Jc3lXVW16slS0Za9HnR1fdnkZyBxQC8t8Wyd0fiZlsyUYyQvO+Mu
7+4Ge+O5Nb8kl6nq2xxpca6kup2DpSRBMwLdbScLBY4nZzpjfK9EJlqTG8t5NQOwDQwm2Z28gZav
n56HVQlHgee5UHHR1EH8zgfRPkB5bV/F0GftpMZgFEHAk6KW9g2ZcPXx+nddm8y3f8PiRqNUW9th
19qe0XQAtqaALBtP1UBFg0R9Toxyfz3e2jziyMHSxJ2GjsUiQ+xybDqkgqKHXtaHLMLLWoh95Y8b
J9/6t6V7yynugCta3kKNTD2/E8QZ/OzRN0YBHTm/axwNs1QteELE8nueD98aYez0Ot34qGt73H4T
fLHH5QbxjdwJARFO9kNURTdOlG4kVmsUEVr7CCIgkQkmcrkh4lKXshjVbw9HNyfDb1fc9gPq416M
S2+fHtS2PwjV2Smmf2qUrZ7IWl7Hg12ducScAMvP69hNTWGV6MCoj9qU/rac6jgZYp8m5VZJcq1E
9zbW4mvi+MrB36GJV000V+lanhpf/6hm08emQd3RH3I6uu3RGuTThI35xkpam0teTtBf/ox1SYQA
+iIaNZJMLxju6k9as/EM2Pr5xeBkkVRTFPDzehm7R4P/+Nv9ht4uxwvPGabpojdCp4KK/tDzyih+
Zk2PZvnZkH5dj3E5BmLw3LMgIM7I2fmMeXP3V6NBeQ7gvBe7kYEp3MbRf7nW3v/8fGy/+XlzVHPU
bvl5LZC+YmiMI1t+LwHxK83ir9+vhOJxyXyjAUdR9n2oSJtUtfRH05tAceHN5cY/r3+qy+OWAA4u
mUBLULlbgi+lukfDTG+By6QnYFXIjXwbePR3xZ1mbx21q9PyJtbiu5X5FEadDwRczWZBwHpvOIfr
o7m8MN+PZpFfBngfDYHJaKL6ObD2WYNkETUr+sJm+2uzVr82Hor0SPRTQoGTtJicKbGawBoi0+si
5b4UzmnqP14fD56oFykAInBY0nE9kENdtAN8iVpgo4/+k5lDWD/GGEifUxXr6obbut4NRmvc+Jo9
HVK1rz72VhfsIyDcN0UNSa9z/OlpkErjRsZT7inLiuDo27H+OQqj4UOeNeOJE6z/DJXEeCGbic+d
IpJzoZmdO+FOvCvlOtpXIVwOhChV44AQT3mIafx8wJqPORSBfhIDPjBlUyJmaiXdOcnUZG+bSCto
dWAfstqKjhoiLe4kx8FtjOtnsLOGNr6NrO5rVZm/LaLf1UoiPzUmpuGpGjsHUOZfp1JuTlUSdfug
iot7qdWn4yBi/Q5hHaNzRdlRm+ry0UsG0/eMtEaoBGzlrnR07WgE0T/DWINazgNl5xdImuqlkB6d
MevvYyeMD5TwOwA6cXF0elnfT2Gf701MHT9oKOy4Jf7Vu3xohauGQXBwRKTh3aMWL6IN0h2iM9ar
kMz8KKImRWfIkE456NW7ooxMJJAH9aa09C8FzRzQU7bu4sPhP1Nb7naSD6JKqcGA2pWS3uEF9o/f
K8E+qyU6dO30yyk2Dty1HY5IzgzlRliQY/f9EWI1ZqjrGGc+ic44Okl8B8kT6g9c/bE+ZUq3cX9c
5lMg72YNERSByfuXaUBj1YrRK4b/ZAXBMUVERNT+XWJtAU9XwyDIDQcU4OQFE9RvZBO7G9N/0gel
dfMsuGfyvb79e8AMxQkHE0fOX7r5yz3eRUGq4eUkvNzOf+gGgkyNIjZSp7VzZJYhAWRKEnqhHlM1
aiq3Ti156khrU0M/OdkogaxFoNI/Z/XEQbDr/RqIBCiO0eAUsWAqCReeycYiW7sSKalTmKTxxqW+
uHHbDv5ZUCHkGYkG4AvIQdvHSj53478XgcAXiAaiRTEE6j242fdjcRDeHAet8Z/USDk70XDi/Lkr
7GJPHR17DlzT0/65MvXvcZM+iET+a4TP+/CL/Kj12zYcAFM8maP9dTLUVyNoTn23Jb+48l4AdPzv
ovjzz98kGUqb6uQxEIM7szAxJ3Q6N0/js984n9SyfTYra9/W4405cLxJfy3qzTcGxzTnAxSDLnpw
1ARsI7QK4Q1WcoyS7wWNrmT8Hk0bK39t2cxIfzx+Zzmo5eMrbAatldMJya5sBLT4CU9rt7Ve9OzL
9Xt0bf0TY353qRwY6mLSihEwpVnHwhMJMKmHeIsuu/L7XN0zeYkDCaL8fFq9mSx2RNjxJBJem77Y
bpa+XP/zVwDcAIyR+oT2ji8DBbT3vx9Kk2ODy5Q8DnOVFYFWdSbhnIjGhv/QajHWEnVqo0Pc1Gd4
rso+6wf7DCQq3F//S1YHqgJuoxaFfs4yH+2nqW4zFeW9rt5bD8awu/7z6koChyo1pbTZ4RzA+GKg
OTx1bUCiwRsbUEpqaEIEMZxuZ2S4AUWJknwZe9xp8YizTxRmil3ViehUhLLBHSuCnw1JxnGIfcgP
dRmB+W2Tk1ZMX+3Kh+IIHvFoxPGInYbkH5Ki/R06xl3YGb/auNUfplpt910UprQox37jhFy5sBjZ
DOhQUNREhOL9FOolmKVIhr8uWQngM+3gJ9aznOXn619wdYI4hrmz0AGiy/s+DFmqOlkNK0WzhZsD
Hys3Alz6g/DGlv+NsERn9T5+dokUSJ7A8CWLS3iuNIdzzXpKJ2NnNxnCypJbYXqIavZJt9qnzrDv
RiARvpndmEa7k4LqZA/9g2LX2KuEZwXZj+tfYfVjo3BDuZHk+aLoqBhlCffYZpkWD6a9x33BLbds
6lbyKgWaEpY4s5A65gfvv3RSGf1YyIrkje2LkAE9J3tVLkHvGcd03DgA1rYFtChgJ0g78bJdXK9m
rMNVDhP/KSyY1fKHZJv7ID614WmU1J25ZW2+togUaKDscEp+F25JUZuVNbqmkjeMj1F0Ln9en53V
JcTjnOVJtcZWllc4Bb687lQUKfrBUHA1xss9MDSEgooIWPwEYjhtHPV5ogN4Lyy7QefGSkCfii+8
Yn28hzRxSDUt+WCKRPwYEujiRap3bm9JzVErO+sO4VP/w/W/em1NIYkw54G4XVzIP5Xklmqf8FEa
+5OPCriGdgDOBofrUVZuROVNlKUElDFKcVyEBkIrqBW0u+hb299F0UYFazUIshZIVP9hki5O2cY2
SnPIMg4JWkp7npjpvglRPRNVqgBJxXzh+qDWtgoPcw51aj5z0v5+q0yJ3/MKyiVPAuxSUNLtnd9J
/NiU6JTJG1tlPRYVyNm2lvxlsVVwkEmdOmds0vxQa31XSdt9jkxqoUgupjTu9aGt7UyohP8/3PzP
39z8iZ6rhZEwtCkyXF85OUghWM5roz6HlQp7f+NgWw2H06uhgAS4pLdrveJEdTE/FbJTGXCCurHj
noDzQErZXx/ZyofkpKfjOFfr5nLd+5EZSP5XqAuR0wT9WfLDb53QTr0UHqo6PBXJtPFuXDlz3oZb
LvyqD9M8sKFRI+cCB7hNv1wfztbvL9ZgYtVAqUx+f8rJk9w02lgIyvw93jdr4NbBRuCNyMOEhvP7
72U1slYrMy97rPWfqrWnVz6djI7k5MAxHcQu1onodJsHOXU+qFH5TU4711ASkg3rdej7+7IozkIO
N/b6yoqZOX+z06FMY2fpBm6Og4pmHRnVJI6d1LhJeSt1rRsHwXnw0x0SEBsfYnXdvAm4+A7KGHUx
hCvh2RgnGrFzm2WM2yGzGsf9JCkbO2IFIMz4KPqDkTJkfnixTmEwiSzGFMEbO2MEedM+aFN2lOtv
ZvIhd8udNvYnTXTnYtJPscq8+4W5cWivfmOUseAt06i9KKKOUhPYujQ/YxCj0qXHdjh1xdFsPMf5
nGQb99DqOoPATF8KGPLF26wqEFGAwsK+lLO9nhgHW7n3h585cF3BOZDaO2FuPNP01Tnl5KY6QSWE
g/z92lY6Wx7bvBJeYL7kMDQKE8OdBq65rgChebaGLzbqIXrg8v/FYcNxOxhZBZa6tZLvpAw/zT/k
dN5400NsyXvH712ggI+RbZ7y4dxU1Q5ToF1tqO4gzlKv7iL9zirvQnnkrqDx3Xh5ArlYnGzjMaJK
4vePYfjdEGcjvjHV75LzeTRupvImAGV5/dxQ1iaX5cWRS7+FD7BYz3XQ89hAZczzh291d0hHL0Mp
3AomV5l+mGPmtspZNbsnyXjM+giyaUAFYjyozgA1TXZNOcLdYksFWF2bkflPUpH9IFFb1qWEnoym
kiKaYPrYJzX7of3skPGj24LejXYYJyR/FOSB7/Lim6ZyJ2HfppdfJXhrhjEd9Ogfv8b0CBrFNDx3
jb3XM5TEZ8ek3yK6d3J9L8qtmoa2dgZrBjksq3ZWZ1ls1UZAh4oiw6Fn3rpZVBwClkzp/876aa8q
t1L/mukND77PTfGQw46JtUNHxU0NTpp8TPXoWMnyTkEeXYg7RUpOiBtN1seiO3W6V+fPtfPa6+dp
+NY1yY2Z/UxLlH1C+1wENxtrQr086+fKozPzolRkLhcDse0pa4Ja6DSpFbcLHqX6No3vxuoZ7DBZ
7GtT/tLDG7oc8aZbxso31DnPsVqbARUX5l51NfYV+GKdHv0T4PLi+frQ5tW8uMVgGZOXo/1FXWa5
2nWcofBuLA0vMvUHZwhOhkl5C5nJ62FWR6HNA5jreBdm0RYQZKcoK8Oz1QiDp/tGKf+PEea/4E1i
Nvjt1NV1C+1Lf/aN2o20z38/BNwPQBAzDhC0y3NBN7MBDX7DU8F7uVad/IcBzGbTTAQPgovamIYv
qVNT1PXS2m3O6Y//8Ne/+fXF56mq2tHahl8HT5qpj3a91ZBfOTYpCFNto5gDOGoJgXTaUev8rDTR
stUf9KEFzm9/iobiI4p3+9Hyz4NRpxu5wNripe6BFr8Jy/WiemT1aq90EYu3i2puxNqqPuQdvLes
07eEXi5CsfFhCM+1Kq59WgPvl1dkUgEJyzZ5xv+qyl7N7jhtCQtthZgPoTcrWDVzqeuKMnkOsrG7
QcaKplUbJF6u2luYgovbhNFQu5yLC2iVXODyJj/PIj8glNxjZNo3JzmKLBcBOATsEINo/ex0ffld
vEDngDMdk/oMDZxlsqz0pYEOaxE/x+HnwMRL7HvFBgq3ilVr44LvP1tEwMmFEPT+E/qYUaRt68TP
QDaqYxOkx8KuIZT0P3iznY3G+n19WGtThiAElFwys0sAVTlpvS8cM36uR7Nx5SD+WPu6V6j63zYh
+HygKKmdcAEBHFqsvgTqqOJMU/ycoLVSoWJb/Cibz9fHcrGBFzEWyy/yw0CPhBw/8zz8qev+50kz
b4E90FjHDdnPH9Gn2lLdXI+JvifaPHTDlgnCRNNjzAc9/h/SrmQ5blwJfhEjSILrlexV1kJKlsej
C8IrQXDfl69/Cb0ITzea0YyWDzMXhVmNrVCoysrEPRp7DXuxhnLTkjdUQYz+k9OslUYXl4v8MScj
3hXwQYHigCThgObmDA9Dta/86CObQmhcYEkEu7ccPEM0M0LDSZ2GqQ7yydEOzckN52Et57l0pICn
0dDLIeQk5XfQ4ExUA21nGSaNzZ6NaDb/4RWDdN/nmMLlXt8ci8YAzQbUSug4yIWbycyjFLkBEJHU
9aYwUJcq4qMQCoMK38o9uGQKvfSoBkCgDqUHcn6GU6MkcZc1Zdg18EbDl6kA/cL8A++E60Na2nuA
JaHLHT5dQFbP7WRm0SWEKEUIaXVtpyRq5CuzuXO49tPS+QtC1nu1NdqViRT37Fm8hVMmpHLApS8I
t9+bDU+cPFN4o9ocVlv9XlPu3ZXX/9rnxeSefL5M4i6Pq6gMwcrPN0BxXp+zpQN0+uulObN40Sg6
+PVC562o8GjrR99acXVrIxDLdjICbtZoRREjmMFo0+zIX06QFMkP3KizOsPnO/WgPGr6/voEiX8u
L69rC5FkoaZygURTAe3owZRRhq0y74vsbhzQS/eVF885Okb1PdjBVwwunBZceOAkglYWondXTOfJ
dHX1SPKO13mYqxWQum2k3NtJPXlQEVU20cT1lR2waA9SGuBlhrULrzPWc0GrboQ9d8dfUPv8la/1
oLyrpEmTiLsOsYklZEcuqh/mpMWW0rM8zKyMAzgzcsUfcKZ8IJQcuwxqpmx5MUB+zH1tM2VbQ/In
TSYTBK1NMlSBbqJkWMYa9+Cmu8/FDF6fzgGVpqf3UfmCE6rN3uSk5Ag7o2eV4LAu+0y9L4kZb8rK
UrdlHteehX9ypLkxeFbTxZ8ixqk/1kMSNJWFb5UKz/1SqcH1qkYVbzwwCWG1C9+KjE2KpKk1g7sG
6ZPeS9MxxRs8cg9MVed7POiUI2B3dINl4k9RmuXajgzg8NGA3AALDPBHnl5lbyAX1J7USntzCvpv
GStTswOJCQCIcaJuB8UGRYLtND1U+mwjB7OF81sjPf1CFFX33DECkzBe/Z+tskmeU/BDhKrG3HTD
LdAQ0JnVR+AunK2h1OoWwnn0mwuRQXQxgwXBV5JY91MjN++yFNLiVgOCWA29oI/ZOJHNUCTDY51l
NqZnqFe22IIHADYRdReRx0TFTfYAkCFICd5XuDe7+19Zo61knhe2sIHSGrJbePZij0nBlNk6eZaY
RhZGkJWL5zcteYiHux4TeN0XLDhLZCnhA1A5RyAgv4j4MHc1beM8hAS45yb36CIHhGOl1LIwWYgB
8CLBVYlHF5GiNqaBzUot6yzM2JG+2GsURUufN7EKonQnBHqky7iYzLnRoC0Y2tHrkFCPlGR7fZYW
LeBNIPQgF/IbblmqscLyPIwr3+y+WGul1JXvy+XrEizTGe3xfcPdulvkH//q55vSZorchJrqhM/b
n4D8bvnm+ufFhSq5QnRmgVsIrelIAMmF4GZKo5olZRrOVuc3ZXckBEQRITzeUVXW0BhLU3VqTDp4
zpCaaAcr0nDSQIvmEf3l+mCWDp4AoyFNAE4v5DrO7yojyUY002MwoH0rksbreOFl2mZNRXvh3IEq
CX3OiMFVSHBJS9KzVnTRZzgScwQS9fwJnCUHOupv10ezbAYAHXQZgxhMXhrEiRBpNOIsZKQLUWjw
hkE/lOa0u25mIaJAVkU81LEJLvGVEXpvMqJGNSgAB0930dE88K2hQRnzyQIRNe0Hj6YrfMALG0Es
EUJ95GyFMsz5QnEjx57TijpkgZLl27oobj/00IAFaZaAWEIfS9oJmc1rxy6KKiTQ8oFs+FrNZOHY
gCQMbVqgssKhIdIWiAuXJEmrl6Gpb7Ln5/ELJOT5SvJpYTeLVkAVQC0kvS4IQysDOo08pWXoptNL
X26nmAOPqjiQSvnIbKH462BX4//yi8jONaPiI0YzQhq9w3/h9S22tNyCWw13IrrmL5oOpgZLlKsc
WwwaZdNmnNamatGAEH0AkgJN6/Jyqwo8PLDRdYhiUAU6wpsbDd4zstCtQOIU3HDvcLqTIDjVCtce
shoTZOuHrmW7VQ20pcVGxPDHgnTNtnal1U7U41USpV5k69CZirZK/71Y65hdmioQprpCWhLJHhm5
y+J5qqfRqMLoW8UO7prW0+LnEb6jHiOw1Ko4OCczZSt9pE6WVYVN8WWCSgJIOW/fS0B4/jEgnWw+
JCUIcWDAyPaauqcr3OELvx81V6SL0OYjOkyleMToqsywoHsXNnH9mzQI7vV8rfh5eeXiAQCRJVEN
gf+QfIeTljOgSkMZEoj92kC7rczQwlY6+760laAm0rEWbKvhwJpjogyvyOHsLBofkOVbuTsWZuvM
lDRbZGyQI2IwNdWeOnja6/W1XrgBzz4vzJ9spqKb9aKGqk1o1wf4PYrq1HC760Pi2CCQYwIO7qId
RonrjKGpuwgNq0CpHbAexZ3WqOAWV0TILYB8xcG7Q7ruMrtTCosWWBGj2s5N89YYxq5rsy0ts9tv
VuR/ROspgCNIDUrnTxttBkSvU4Y8uZ8PXbLytFlckZPPS6fPUiumd9CxCXmTHG1122jboU6O15d9
cVedGJGmC63X/YhceBnm2c6BxNThrz4vM93jNTBUKbfL0AI7LgQV1sAbS6uNlAlBC5yNBIacntUh
C56wAluqyvv4cWz0X0pM46BNIvVokGFeuVzFlEsRPOIPUF5gHwOhLHusopn6ESTRRTikufYwtzbz
9aR3vWzqbF/DZQVS29h5S0msr2HVFnYDmBdAII17HSU5uWrdZEnOs7HKwwlk7Wl7qNNDBJDc9eVa
MgKH7IJIDiAoYNTOnUCauWndxUUeJvWvrHyjwyMt/7luYmEKAXj4z4S04ZxEgzq6BRNl/M0i8TF1
9w51/dFFE1y069jNpUwBd9cRnQJ4L4QDJA/NstnJdQUPd1D/eS2YVtCg7SkZGHr7p5L9UPjtBwrb
EVeyEEQCBFca32RMCjrwGNy0CXEgAO2nD8TbKO5DHBvM5WAClp9ECnUGi7CqCE26i5Rfg337nXn2
fWnGIB6WtPlYwE0nxNPHX8maUsSCz8E21lwIiIMfCzDW813WtVwvOlXhoU188CSna2HL0i4WCU20
jCBti+ji/PtIp2mALc08TFyf9kdF2VY3E0dhV52akOKKOqK56kYjD4eh2jrdEGpdBUpBe3/9sCyN
BIGqKRI2KIPKN0wMPVnVRmlDPLJdeOd2n61JMqyZkI4861x9dNmAamQ/l3unaBoA7TjdgoVc3fzd
aKSjUdGUm2M1JSHWLbAHBlLy49w/XzeycCMAWgVE/3vJCSx554tf9Y47g+UQVdx8y8lhBulu7dPv
140s7eBTI9LNX454DkNgMAkny/05KxBqptqwsvZLNmzAw4S+F7o/5W4afZy13NR4GuomJBL9rF/5
/uVEISGPMoNAPQKl8q5weBLwlY3LUIZmbWgAfJ8aR87AEwcai5uDJGQ6oD4KOh+8FR05ZYffUKQK
tDfCKbW9qgBFx81wJDysTi1IZxFv6cKthAU0OiOJAhGEWxcb3xdpIRD54DDKEaWS21Whcr0J4y+F
8mssvl3//OUBxOcxN4gg359x0s/Xq7TuS5W3oc4PRuxD6Wp1qS+2EmpYaEzAkRAtTBfZrZ63EzW7
SglAJd3HkPBg3vUxLBoQ5ACAn4C8WG6hK2mkqqmR0CC9LyJfvzn5Ln7/yeflM13lGfDB+HyUbrQO
cDDlZ2Teem9LNqQjjZqQmbSU04B2xDPrxAOO9fZJQn0f3dV4mKDqLllwSROh7a9zg2L6Rp1txtZA
Zxc7CUM4NSC5cguJk0x3W3Bx1oW6Q0Nv4QG/Z9yXaC1fma0lU6h7g6MDlywyWdKmzYky8kov3ADJ
Sw3d9hWg8MN0azkE4xEoQ2wooEnQX33uyqcoZUZUlUoQ2x3bdlpffEpzZQ3NtDQU0esOtXOM5IL6
ps+SpBvAuhA63Yi6QvTJHshea9IVL7JkBgktPHzB5XPZxR2DdzgbYp0GdmIFbj88cjzi3dxc2WQX
Xh1zBgMmekwQ94Jb8HzOSr20lYwoNCBjvXXywTfb+BGgJ3/m+eH2/QwmnXcMGBK/F48FKMDSPnGj
MM9z9SVVI+PVpO7NRKoY0KkVKWggszZlQ89YuDGaH6T58YExvHtfdAECEiN93RiqyUI2MAr5BPpF
F+X+zRzldHvdytKiuGAaAdGIJeqg5HxRXC2eEsA1o9DVf1vIM7b/lurbmK8EJQtWEPdAUwNHEtVQ
OWBI0XDOWydlIbLxqD37batDyKfYtHxecfcXbzh0ApxaEtfBSejQxXMyqipnYQP2EBv1yl6fuGf2
7ffcjHdct1+yUv958xyK3lvxAAbaEZ2N5zaHmFv6RLHbJmjmxkASgJxAnR5iew2KdcmFJUZ3Ykly
o6Uza41e21HYjom+wUss9Tmxym1jKOZLrOiD10wl92Mtn32ugqu+EF1xaQrkPsQq6jWvvrisSG+g
exHwpguiX5dDmY2pTRQWrulX+bMyo5pn/Evc39cneMFBQQcLhAGgXwcTn3w9ae2kayOI8ULNomiQ
hAzFHhUqiIeWcbu7bkqcqrM0ipjhE1PSDLepY7l9OUXhPKH1Yppyv5hTgCRa6oHAyp9BQD3PYNzu
65WM8+LGhSI8Xp9wj3iln2+ijJeTPkAbKEhM9LTMcfkbjbshwjJIE5lf0Cbz5tB6LUe8OLFAGwNq
CUorYOPPjY4Vz7PBKKMwJtU+G0r0kFUbCjLx65O6uE8AV3pPRuLBKB2QsiCZUVksCtNxyvx5arTH
ZALjT1dNYIXOYmd/3d7SImqgNUDVDKUgJDvOh+VWo4qwD07Ntjk6KADO2FnRVDz23YMybnm1zbWS
e9pYrOUUl+YTsON3kJQAMkjzmfdzrrNUi0KS0z2b4sSrLDTFGNHKhC7bEcAlMLOCb1z8/cTLQQZ6
QNgMj6ObO7N/rLvvbX+4PodLa4bA/I8J8fcTE4jLQNOQRCys6gy9ND8a+8E1QXH0+boZ4Y/l83Zq
RtoaLaqrylgqCHGYAp7hNPkGTif/uo3F2RKQcLEiqKVKEWHqqAPpHQde02m3s/1Qz+Y269iKlcWR
nFjRzyesqtKumzSsCSnqKUjmOj3mDiif/m4s0tZuqDaX/UQxFkBCvAlEt32BR3Kb3iwHDK8gYLFg
ahH4wndFg5P1N/o+qsxZrP/ohuAE22usWXF5S+uCfDWEtpBDQNJNGkuV2Bx66wMNHMSGntbk2ZYN
05M96uoH1gb1FvS8iLEgRX2+NiD0cFhs53gERuwFlb1gitYAkouDQSIMqWm8DC4Lqt1sRkpb0CCr
J3fTGNPPgUzRJ7d11hgxl04mngOAtqByCLi+dGQSWhk51Axp0AglVKLX5h5EFD5i0dK3UmeNc3xp
YIgkCHA0qCxccMTUY9qTrobzrsddm4GX0jr0/Oa8KHbbqRFxuE5222woLZkqcUO4XmI9JvVD0u9u
PznAHACvA5IUtDZI00ZGyHUC8QmfSbfWN5rszF9/Z0AKHcAM6eqGHUVhl+S6n9Gm2hpQrPPMbhW6
urQmp2OR7hkbbA4mBDOjUIWztFM06v9Si+MHhoNzCTAeyBUuYIXZkJt6USEgYbit0096EzYfSGyI
eOePCemOKXtiZnNpKQF1VZ93yDCtsXUvnZVTC9KiW1Gt6dGIQczJbhw0P57LLfq6fTKuXJdLIcep
IWnxZ2d+Z9SMwsz1i+Su7B/d9A5qqIbjgZMP9IHXF2fpskG5DSEgIByA7UkzlxNn1LE2SpB5RQX6
/3EtJ7BkAOT/eDsLn4ZSyPmB1KlSQ9OggYHip1b+WKMtXtrA8PquCZyOg50srcvQmT3Y2U3kAkpl
Q2f9MW1fi/jmth94FRM1WPh9dApe8E53WPE2jnPE1HkJUgSQtln7SiFgkmsV7TAObNqncT/UaKh2
slv7C95tC5+JOFS74H82EzVtNStVAiPBs0ErPJOvbLnFOcTLHQ1haBW9CDYTjpsOVXclKG0rC8dC
pXcpL8gha2i64juXjpFgiRUwZiF+LPkbsG6WeV/OSmCO5mZQvxoWNIiSf3F+V8KbxW2HbhlcNMAt
QDLsfNs1bTFDtRDbjrCtDYZOc3P7uYFm45/vS+em6YFGz6JWCdzo3m4gcPj6d9+X9jUpTcQAtjg2
w8btOVgT/r1u4JI2QOyrkxFIjqamjds2wkLs+FrmoZ+Nf1F+kFD5ob3/1ysbxfAAWiqhAuhRcqAv
13/B4rYDyE5UrVFLlkFwSuxMJKY9nHa3BY5vBPN2vrLdFkwg3QmFIrgHQYIlBez6rI0QaGdOMHX6
Rpknn87kqViTOhNrIT09zqxIAfuQN6M6GYodFIx8ydxsV4B9MQYu2Y+yAX32a0xti/YQdwClgdo7
9vf53q5Um7a1VTgBRXXc7dAn2ice8JAMzR7kqLfGBw6TAL1C/10FvuCi88y0FZIzVjuBzYdvk5tt
1Kn65+bNgJhGgxgsAmsh/SuNCX68debCDmz6oLMXMj311bfrJpamDTeRCKrBFgRAzbmJhg7zxHPu
BpZSQMw61R4V1kBi3sj+MW0KaXRjDSfxXl+Ud8apSeGlTqLRRicVreLYDYZu2CuQxo7MYssy53GA
WpfGop3CnT3j7Zeub57UedwOZfpsTeye6+nRRL/LVK69Li95OwWyBk25YIVDs9IFeKMZ2UzcCO8L
tAK/lEocDlmy5X1219J5Uw705xjhx1X5sCGM/Ly+BMKnXMyHkK6zHDSaXgDXRpiimm24AelSkKZZ
tPVbPS33eaG4fjPEw+cSvMg8BZfodcOXBJVi1Pgy9G9gHQQf5yvB0wTdIlRxAzAgGfczkpiHscnU
hxiY+HtIiHPQvCTsHu1p5XM2or+oNS3rqGXtr5UfsjgFaCjAPoSKBe7A8x8yWnbcxjXqfFZMTL9O
GsOL5hKcz3zSDtCc79+yCmgRTRv0+6jjw8YhGd1i5tJNXtXGZ9roBaib0MlFy7Ha4zEUjR6rleoh
r6Lk6/Vfu/ZjpSPTaSUhQ0zdAK0wzGdlOXmQi7Je22mgftlabD80qrlxWbG2YEueG3j4P9MknRyt
Qsdz1cU0aNG95bA7aO1tlLWq90I0Aij/f0bEjzg5niMbqJWOMCIU0fQtc3ZF78/2CsZR/NSLTY/d
JfABuHPlBEhigyR3YJEb1MTYuVB/GOO1vOjybP0xQSQ00FBGXY4A2AmGOfmS5coXaFYBtrMaBy/Z
sXRwd8JPizqsNGH54CiW1TI36KPnqOFeNRq7qPt1fdMtzRcuAUDZ0Ix2yR/FoZyezhqcZg6yRQJ8
0+g+X7ewtO6nFqTNZc2NqgPEiCr1fCidQ2V9z36QNQKOpbNjgWxaAL8hFirDsm03z9Ea7DqBWth+
XQC34b5p3c9Zz7Y4L74db68PanHaBOsWwh1kdORKMtVyUMLHmhtU5G7Id66+UqleXHvko0yAaRbE
BLhrUMoH1Q1SKB1trbQvEVHV7pHZfO1R+l6jkI+MdWJLcpLgaY3KWhvcYDScXyZz76vGejDcCaRL
JUA8Zjg0QFZS3RsK9SAoIqdeD9BLsRI+Lu4TQSHggKgVpEbi7yf+oWcNGlinCTuxI3ntGSkxfxR4
H3malc/fZo2vqWmsGRQhzIlBzmuIbZszNubrDN2dwvgWq94a58h7LHUxu7Yj8GPo1AOc5dxKDjX1
hMeJGzSdPRyB6vsyl7oGUdQxfeiTtNiqTTJt6soyX8FfSo5pNmcbe05LHzjqOIhZnwvaqv7A5qzb
G6BJ2jWkExzI7uC7rWnshoTRTdFX+n3D6sJDJzg7XN/tS8EcYhjk4PEiB8eIPFOtAt3X2aZBQvie
WAfTPJhqtUWzs5f2m+u2llbl1JY46Serog3g0QGUDNCcwi6fHS2lh26K2E+HFa1f9hVdCVaWTjL4
s0RLB2pdFxTJStFrHEJ3NEAzvvZWJisHefHzSPcgnQBcAwjzzodjQkwqLxqggJzkkxVoyQphwVJt
WQcSDnIwCJGE7sj5951m1Hqw3dJAiaPpxSra5H6yHe4NiM98UrNv/UytB2Uy7cCxc+f7pKhq5GWq
1od2Blaf64u3OFoDKB7wjoB/0ZI2ewsU61yJ2gBhG9X0E2Vlcyy5ebwoIFpgOOiPkGsPs1Pw1qwY
sptK8VZRMMSV+bYtRq+BpptXZ+XvmBofsYkCtmh/E/GLtIJ2r+dt2WJDDso9qzed8U9ZZb7S4/H5
rVLZClZ6yfHbIOdEaRfJIVt+RJcopUQ2xVEjczDrPziyEY6+FootLtOJEcnjq4WlxI3p0EBtE69g
mbdWGFgy4AD/ZIGfHsoBjhTK5nxoSRcj1pu2Gjk6xcokrX1e/P3ER3RaVyLmwqFiI/ntxPYTynab
6zt5aR1ORyD+fmKiGgZOswgmJu3JNe+iYW90K2d3bRTShWe7CZtLDZPUPKr9S81WPr82AslpRx2J
uW1HcGyqehc19G3O1UdbdVYypmtmJH/NaN5ASgRm4nxPyYZ2PuTnP7AW8CgoA4GB+CLt7DY5yaPe
diF6vXGUQ++gUHe8bmJxLU5MSKOANFTdNg1MMLyyCKA4K0NYutVQv8IFgwZ30O9KbjpLLD6OfQ8n
gq7HCCWGXT2/VWud2YtWhLAPGoHfI6nzTUt45ua2WuEy6Hz2lBle85K1/vWZWnzcA6L5x4jkDzv4
wh7gQxrUef7IjBJKjOShH8cXxOatVzl4Q3Rz9qubx03UNX5aas/Xf8FSNHLyA+RLZhTZ2rbGD8hy
ZJai6tOYm/dDTl7SaNxYjvmB4j0q6uC+Rx0aDTJyGZonzZgI6bqgjb0OxLazT5SV7bG4/YiLjAk6
FVTAQ84XLnGzxinAFQfyGnuXQs9qstZI/ZauTkD/BWWO6CyUm95nPQZiAy/AIM1r6y1iTfoZxWN9
p9qtdhd1SXtASpJv+ipJwuvrJTaEHAFj5nCn4X2GXnhp75PU5hlz4Ofynn9FaS80ONmUYx1USbF1
p0z3FXv28oaveKbF04COb1AtmdCvkbt2mpbMxO5mwAcgynpIFUigNYir96OlQAiWNvXu+jgX7bmi
uAdPJSiQzhdRaxGL8Ri5vph8juLfzH1Mo891+XrdytLud9GABrUVgHlAYnFuxUa4mqaD7gSA1m01
hD5D8TQUr7xCVUFbCV5XbMmZjh45fq5wgtx39z0FxYvulchEgS99qP69PqqlA3AyKnl36pE6WP0A
S72+0Ry/XnFaa5/XzyctGWpLaZE2CLjzbai+kg99XvQq4IZChCjdHgpEhnWdWsgIJV6UeP3Nfc7I
p7rvvRD//7605n2rQPlRwfe1/CvNMy/maxW2pVv8PwtIN51PENRRomEoHQfCgo/E2pt0q9Lj9SVe
vDhObUh+oB5tgnekyNGo0bFItI0et3d4Nr02hfLsuMMnzcietaS3NkWrf1XzNZE4MUuyHzq1L22C
uiGo7eLmDPq29FLnNZv3bm17ff9YQnqCDeEw/bw+5Pdr/cIk0v4q3s3AGKlSHEzhDeI2T51AUasY
5P81tZBOnuNncD8ZP108O5803iMDXcaUPbT2NO+bmnIUZZIOzPTsaz8NyQF9BtWThWT5ti/5/JQx
Om5Yyv4poszcozm9RqZmGFfarBa8GQq56KUEeSlSMjLPVuZ0hjVRA8/GAQm17HFb4H/2Gshv4WCi
Oi0aP4D8xCtW2hPqxInWM80OBl+Nvjrp2/UFWNjWSP2j4OliKDidUgw819bUlhNKkiWY3UxwxE+m
2niNmh2u21kYBhpP/1tn8feT10LdoMtxnLkTmN3dUHodXblaFh0xRBuQu0HOERmY8+/3lQsFGzsS
3692KIDuBwq6/WJvZMUmNrIPRCNoNv5jTXJneEIDR9InTpBkdzw5JmvdV4uzBQYNDYSE0MCS4QKs
IJXWp7kTVC450rp57Ynz4/qCLOxe1KH/MyH+frIgjQ4m0sqOncCg4N9LfyCx5Rv0Uzt+vm5nYYOB
GAcbGClgSxSIz+2gZlQws8JQUJHmfmpB+rPm+bgtXSVd8Z+LewDdCiDdwwZAl8y5KU5wDdQc7lMv
m4eyA7tCwe/6lD3PU3rsx5upy8SdA3EjxGwW+gjlJ3ykKCRlYIBCpvdY88PqM0K4vgvXiPQAmGyQ
Q4ePOR+OCVpBM25rhLzdlPyaUBP2Cxt0Ad6oDspea139bkaZZQaKGRsQ/WfYKry3LK/i2uSxpoTs
A0nVlYhncT0BOUb3KlTgAaA7/1WpUjRWb6FsPevGjrbjzio3tfJ8fdMs7n9Q+KB1Dy72QkVUsSPe
8CZ1A9vpvMe27G4/v7jBBRIHaasFxhKj7Su1RjClvqFhOVvrtl+6yMEU4ABBgAIF0sLSrVYWud5o
s4urQRufTM5+EiPbWCnfOLHymaVAT9tZs9Xt/rnKyX0xdys1vqWqOvBh4AhD2Qo0HbZ0a+h9MlZl
YQEDYjmeTR4IlO2a9iXJBLa631Vm67Pc9lU7vL5wC17lzK4UQcz6GJVK6sCuPX13i+lrqTmHEeTK
Xksg9f4BY6gbgPta0LDLz1w0WIzFZAPoApph68g4WHpmNtONYQ9fXOhMr7iX94eDdCABGVTBkgXA
K86jdMdEld7ZnZ3BlaGJ+7Npsugp1Tvt2c6I9juG4vhGLfXpcQSp2cadnHk3F7oO5iCEOA8ov2Pu
e9CAHssudh6cmAwbHtvRsWIqiJIgLO6VtdH5UaWOXlsntg917uGembMWjkYdeX3WNr7tUvdrleP9
iwR1ins61rbXJ3XBiQLIA2gCLjcQb8rKtAPeVUobG07QDfgJ/SdjHsDhFKrGb1B3XDe14ErAGiS0
giHVjeKP5OBcMkeZ1eIWjXsQe1aYKGhl3379wAYa4TEkIK7kk1ggJqGVg+vHAV1M5I67rHoymzXW
scVJQwQIZw00yQVlYq3SboCEooOcdO0NzDjQyHhEX+qOJbHiabayEk0tOhjRdogmBqRbLhqbZyc2
Gj3qRDVXeetj8mLF5acxycJp1hsvzRjuPwoaBmUbc+M5dfOV2HfBQYNc/D/7UgCU5DRRY3PA3dd2
d30SfWrNNU6UJVeCnkqE1gBI2eACOL9ohqidaw2nKqBNrt8prl6/jEXn7CsrcY6EjcbKnC7uRgNv
UzAOmMhDSvamDFzClV6hDEkeePPIjZBn365v+MVZOzEhxVyoidOismGiV6k3uT9UtpLQWTQAWmmC
zlchrCZ5qFjve0NjSMRp6qMJfC6P1mAEaxakhU+hTgINdh2QqXGnQ5ttJbpY/LzQOwKyD3QycnTB
xnF0c7BLBT1wzQpUj35fX4GlUj52k2BqBCsamOvlVVaUuhicERC4fG9Fd91vO8erehs7Xj1th+90
2paFn9ob5d/rhkWYK98dghIJTZ7wdBeQbd2Z9bao8LRO1ceMftHNz0YPtTVw80/F12H+3q0dH7EQ
FwahYI5ObuzoC5w2U9xCHTPEaeCw2qFMc68r2V2ROaNH6gmNVeDd3SoAvF0f5tL6AZn5x6r4+8mr
wq1zljXgHgnGTPsMiq6vXYmC+3Ubl44BGVLwSyG9RwDkl1068FNWqytdFVq08Yn1MOWvjftKjeLm
saCSL9734AICRansEFS9Zb1SxzwsHD+z/Klf+f6lwzn/vuQN5tJu2QiRY8E2Mzs7d9y6+UoceLkc
AoxgmWizR6iLRO/5cowmzxPFpXHIWnvTtK7HipUDuzQItNiD/A+NtpeKMZlVqsyo8jisnE8x34M4
Plnj/FszIbkccL0naB7P4rDvfCgnJ+Y2uv29rYOI4L9RiNN7sm0nO1dbwjAKq0Ev2Da7We8cEhkn
35c5+YoY2NXCSuPQSH9HWea50UpsujJHcpZohFRn7UYYwBT/Y5W/ewgEqmtkKms2pNjeqUq0zKew
0VW+ig4TcmdMm+tHewGhLCYKR04QyImrWFoIPrFSqRQW2oBwqlrpjwnwcA88P3b0NSO63wJR7r51
7Fdn/VTcX3l8YN0uqZvd9R+yPNb/fod0Nl3SNzTXKAtnfdPpO4dtoFh1uwm0bAK9+K6LJzfGK2Ce
nsqWx6EDaLO17+lLzfd/Z0I6/nbd93aSsDgssGLRsWsP0Fq4bkJMxPk1gyjjZBTSglFmNLVSw0Rs
f9WyrZIf7Mq3zJWBLPmxUyvScuA20CIlizBXdNsMh0r9yFqIlBGKz5aBzrPzbRebgOJHCWFhoR4r
DvWKPZg/r0/U4hBOTEhrAW2Jtm9SHTsbJeDcd26nhsFC2KipGULpEC+d8yE0ipZUbWyxMLI8VO+a
ZOW2Wlzok+9Lv98lZVf0DN/v3Mco83j+6MToxPnIQpxYkbZT3oHNpIYsa2imO51/SuDxnZtTFOcT
Je2lYWqtus5sLMRXx/Qdx3f5XT6sGLkM986NSIH44KT53OaYrYHlu6pVvQTZOMf81hnbzg4tNUiL
5w/sr5OZk25J0INrDMkoFo7TjtpbvuaaF/fvyfelK7IngLFYo/g+8R0SWMnNL8qzGZNJ60AX6gKn
hO8jXmx+pWv8OSs/X9aZIC2365pjQWbdq75a3/9q8k3patSTljjwtSxs2zuz2vVrjKqXhw/NpKC/
dYGPxH0hk+Ay1rs1H1I1ULOSgSA/Q9uT/ZNUw6EmSbzi0i+nCsaEHPy7htCFM0QNcIqmulODfPxC
s3+zaK1/6/JyPTcguRKgwp1yjmEAIsgoam9ixQfMbnN9SZaN2ChuGeivgtDAuT/UHZ7NVuuqwWTk
m2pu/Vl5NpoVI8tT9Z8RyelC/6w2Ud/QArc5tvMTzvj1Qax8X07j8txSAM+gaoCcu5dvbDS8fMCA
JSgXgJG9RICYVg/lQCxIkBgvcfwjNda4xBaXAT0ASMK5aO+SebhANVeRBhSVAYtjy3Mos/bAt1dA
YxNr5e5YnCzQXUJRBC/8i7ZAABJLrVewGIbVQCN38s3bkx/YuCcWJB8LzTI9mitHDWq1fGG8eIEc
fbSyIu8gmPOICkbe5ViREQVIRtpTRB2GBFAMzJjFI8+A8L3O1Puqal4VRjxbA59yVDe/irkqPcbi
Q28VB1pqXsMVz6rK7fUNsuR5oAQDBjDIZwAkpEnHKO56tRvRzmASv/qiaEGjBdX8gZVD4g3YfwcQ
gAvCFHWa7L6jphZwwrKDM5rZpirRxnx9KEv7Ayw5gP3hGkP7v4TgSNwh6tVG1YIYNB/R5x4wkb8z
IM2VU1Kk3zA+9KXex+Onj5zV09+vny9FbZgRlOlmLZgpcsyb4p+/+/XSvqvm3uwLFZ9X7ENfHgt1
5fuLOwlpSZAxioy1DHLryjFPss7QgtLw22rfuE+udq/f/lJAu8+JFWmSaJVBRTcn8MgVB3FpvPl9
fZYW2glQ1gMHJxIromdVpi9kignlXxKrQYw+Xe0lt5I9MwOmP+pxcV9D+Nts6aZPR/CrPfXDzUES
jAM9ByAYOoYB2TjfAkU7lzWrnDlwnHwTR/nmcH10IiyVfQ/Kzeik+x9pX7IdOY5s+St1as96nId3
XtWCpA+SXBI1REiKDU8MSg4AR5Agia/vC1W9Dnc6j7MVnZvMSIXcHJPBYHbtXtSjkK6c7eCEVFUN
nVIRkRFFKx9t7G1gKaT/OpajtuW6Wl5ZxsRXstZLOwPuGnIqUszojO23zLWeAbGuIifrJX5fUXFr
MR3V7g5gEdT9+hV+piV7QK5Lnmd036J+eDqLYIZMjTZhuFU1e1d07p6VV9Te5msKqUsO59jObC9O
kwqR1KmR44pfBWn3bTV9/fyCuUhSYrFQLT/LlzQktoWnTSKKp2pnpfmtpcaFb/LxlurWDRiCP/8M
xJQdGZRze5Qpo6mWp64KgyV7tfh1ZTdhPT1zaDxeHtjS3CFzbWFUIFZFTfnUTqMrcTMAThjpFjSb
vEAVVfgHFgCeM0HUpQPGIb/B0UgMMUHi0p3wFMtq36p3qfb5BC8CG0ipQTZeR8PPHIia1VmWWELu
azBYxUZU25qfkx+Xh7EQYB0bmd9qE+1aJ09hpBq00YdY76aGIItv6Wvdh8uG8PqAa0AQNK/W5vYY
k0I+C7xuz5RfcXfTDs+Xx7Kw6LiZkQ4D87DngR74dEkIKvqZoxAjKszXxHunf/CMApBOFmGkj8NN
fPr5lYaSoqLoIsqr25a98mZHUiso1iQTF2YK4RL43UGFL6+72d7lTaNVk6KIKGM+6e7t19r6dOcK
yBEBQgBzAoh4EDidDoS1iTUx2xSowtWbrBhuuzHeNO1av/3SQAA+xCUnyX5wKZyaqbXWdCcXd51Q
blUB9IHIg7ZeqSAsLDpQaMB+IouHSu+8zluNpTA68ExFcXWnTnf0/fKeWhyD1CsFogF94nM8g614
IHt0cxzzOt0CtBcVtfdFxOrKzblo5oOSGUg3C8ZOp2oaHMUd+wFbi+u7SeFbUnevWbomULQUfoBC
CAA3WWWDtuBsCzutS1q7TOB/PS/2Y12ZAoNmVybrtpCP6KCgme7LRLuya3Eo2+pnq3tSKDJ5ujyr
C4GCZDJCiICODNmzczrc0U4n9CDmIqJ83A40vVOs4muf2y9GDNpwZ3q9bG4B74B2HSgp4mkEtowz
6A0afdWY8k5E1pDrWzSF5b/61uP7DOFemDYj30yeAGmPrdDXtgeldBWb4L8CXu5PfAh6rz962mWZ
c7YASeu2qiK/SZKOqBlPPhiSQaxDAidfOeQLIC5JQAyaMhWwI2An5Z47uqEmq0gbRi0R6XbV36YJ
eSHKCIZ5Qfp0R+2qukPLhn2ttiYLOoDrw15x/uDJi4OPJzU0t9DZM/dlaLiunaLXRDSydGNAtKoz
1irVC+HYiYnZRVwOeVkyA92cSAn49ojGeiVsEwLwwuebHNBgg+cHGpU0EymCmT9LhTfGUJ0UkWcE
oCmhn6fjBJMMUHcfBwO4v9neIINwLEdME7DaPEEn4UqcLK+/WXSOA4CoH1zjwMPMqxRejjcy17Mp
0mi9t4xvGVU3jfZUJEkwJo/oV7586JbWBdeMnCdDerbZJaMLJ/XKuJ2iG9152QZK8vL5z4eAGOCd
Mq0MKrnT7d03JlLkpJuibp90oZ3egS4vS7eXjSzcLrLRDzeM5Nk56/7GI250Gj5ZkYfOnOe8/fIn
H4+zKa96xGHzOTKT3lZIZ0Vl8a20rjJvLRm7sOb4/r8NyJ8f+YDSYEpLSxiAK9i1QBMiyRB67rNu
8c2YNAHXk/APhgRgOLrIpXzJPHGaEneY1Ixa6LTbZMmuWLnuFy5KZNDQig9+Zwltn81YN/C2ZG0H
hGjiZzgnD+Wa5vPSkh9bmE0Z4TW3mcWcqBS/SA/1G2OtiX9tDLPbr88SnWEQTtTHG03bqG3IVs7G
sgVPqrejxxBd7qfLbsSGVcmGkChl10jNVuSgx8HldV443liI3ybkVzjaWUrZqJJNBNM0Qk1Pkd7Q
JN/KL5etLC/GbyvyWxxZsairi1ZgIJm6B6GrvlYwlNtl5hNBAgCoNSCCsro6+3wpazd2nDqRlX63
q2t33EHkznxrxechHJAOBj8WEhWgbAOw+3Qg4OnyCrcEI5ygb0x59+rPJyVOPn+24nXTazb8rRPF
Lg8GSE8Cb4QOqHpNkX55wn6PY7bsaMHUM84xjkHbcQBV09Ak2/gHhLEvL/zi9pLIc8OWKkvzVBJ6
T5QJCR87UqwfVAmYe0/MIP+T3XVkZJZhaeJeL003tkHT4L6khb534v775XHI+TjfYL/HMVv3fNJV
QLUVO8Iz7K3hZJuUfPLHeI1od+mg4DYEEYoFaBuaGU/311gl1MWaoxEOkMAmTOLw0+Pw5DpINSRE
lPMHSiO8TBsnDoYVb2cVV/0vJ9lftrAwApQmIS4oi5RQJ5hFP7rJeDcYthX1YAj+ma0RSi0sBMpU
qgb2VNnXO8e22o3qlYxbuAlrHuR5E6TtweDPnx2DBwu4+eBLoBg0H4M9IBAyx1yP2BhMhu/xq8uf
fz4IpJ9B/Ycuc5B/YBSnqyxsK6nAtIcyCpqhNCPeVDrZJam9Qv9xfshhBqEuGlAAfsdNfmrGzSxW
tZqiR9MIkKmytZ2HQjt0ZKerKyfw/JifWpKb4si/p52tEogY65EyPnnNdQEsowa8EW1W8oHncdCp
HTmxR3ZqO1eKCk3EkWYPgWnc9w316y4ajTJs20O31k+8NCw0z8gwG5Q2CLpPzbleayaUOHoEfhDs
gtS3klvuaL4uHi9viPNDA7T2b0PzFEs11ZBxkIZiV9+M/bcWWJHLFpb2Asr58MAyx352LIfULtEK
1VhRDQ0UYRKIvuTDj7oj24yTH7oYXi/bWxiRhp0NQQq8UtD6N9viSpPEvNfGMXIG5xe14Wqc/NNl
EOljPjipAHY6exhrRmWynJpjlFuP6dZMV9Zk4ZCi8VJSQiN1ixf4bK91Nav1NMHHOy+kP7TpLdqP
/2COjizMohbL6YuxiI0xignx++5pWgvulhZBEkrAz+Nf8Gen+1dNXScz9HKK8mySzJg+T4zPuzJU
bH6bmB2RInHtERztU4Qew6AT4YD8IF3rfl5I/CD1gP5k9Okh3D2TOUyqydB5j93E2ZURB6Xhlw2A
+7tECXAcrWnT26G9VuRYmD3U18DRjO452boqj9SRs0l4W5C265Dq1ofAZX04/MHkwQIS6bLfBG1W
s0MSm9AK6o0KGJvkh5uW/tiEnOwub7KF/BHIL5C8RfeozH+6+ukwKDVi2nPUaur6drKmLYmZr5ZQ
Z6VXSX+bVNeUF1d19elAFlZR70D6XvLDz/O5SPS66agjyc7Ac5MK/nNozI1amt8gM7CSIVs4qJg+
VHDQwQ4vOm/m0DOr0NS+QtLV25f8fZAUyl8vT+LSVjg2MTupOakBP+8b5Fs7JYQ60S2DMvwfmECN
C1kKdJAh0Xa6TI1SaA1RMuQ2c442v6q709VhxcbC9YnAEmTZqNsgvpmXotJyMMTIMAxl8LboIb4v
GjeAEP032sRhrFHuZ6xZcaOLU4fiAdIiQHSfHV2i5Hjml1gdo0t8CxnKX5fnbWH1sZmQODIQneMp
MfNx6GzlmV3HU1ShvbIh/ggabZ59/qpBBzI+HGGt5B6aGRni0SUsQUqPCiXMoZRWrD2UFqbpxMLM
j05MKDnXYAEr4r71a/ry8tdP3y8ACwBSg/QXWo+QAzvdXTWw23oLPqgIXfjo/8lMP4doQ9lNd02u
37lJY/tEM/3MW0v0LI0LDTrIhUot5TM5n2YE1Wbalz1CqCGAamEAGbbLG0B+9bOh4UEBakcVpE3z
VJIR25PZT2kfKd3gW+wwKbtx8A1vxczSHWRAkwguFMGGZMs4ncJKBUWlpsCOUQ9XfbVVwf6qKvu2
u7Zdsde6NCRluUvQ8OuNK/Qci0NE3IaLFvN4llFGvUooiUH6qMy+KIIEtL+eeiDb6OfBUdgmR4Zm
d8VkdDJhTvtI2EYekMrPabNWOlnaEaC0wD+eipfJHDqD8lDm5DUdwG/9ohBA2VbO6tJkIeQ0ICyr
oY48TzmgFxvd5wQlvqZwtx18qdbbV0bihoKuuLaFmBr0EigCoUnRPdfDSyDCNxRFyaOBPYpk2JD6
e6KgeBEn26x+u7zLl9wcHiGmBRClKnEEp7vPNAvbLDvsPj119vbYVUGRV79AUroSLixcEShd/LYz
2wGCcW3ozbyPsr/shN22P41v3VDdNj+Dy+NZ2gVI1IF8HFRnCN5nHrWr8oIa9dhFhIedbzYrp3Vp
utDxBt4N3HYGxH9Pp2sgWcFLxvqon2g0omUkbtpHx53+YBRAdWCbqfA9yNucmrEBVNCHwsZ5IWn4
nmhr8OUlt42kJiRpsJlRYJ2vepVREP3GfaSWUZX/ZfIXBPBaf6jRspB/c9aUSZaODrYy6uRIb3oo
x58Ox1WMtqQUfiYGjXqZvrX1z0KgcLyWLvj4oLnPPjYkd8dRaO1Bcc/VmTRU3BksD81yPAgR7w27
/tIYva8m3b1Jqi2Yd8vApL/yxA6xyCurt1BGB8ukVH2QBHGIIWYRPlMhOdupuJxKvbm1uu52yEpU
ccF6Z9kAo3dhVxQvqkoOjJeeD9joPnON58sHYXHO4atQDJE0IfODXQ+a11Y9DhwY5v2C7l0QDjuv
VeyGl+18fNDZnEMGGYcbMsVnjw1uU2tUYngQa3DCMSlvqml8rgeOJqF28NXJDovcDLPyxe2SH2MP
GSmrcJDqKINWdX9CsS/Uq/Gud1HS1MiuNui9U2gbBg3yy1906egC9yM5FCTV9DxI7csESKoMEwLR
x6o5EDRKuuTzwDJ0fYPZVxafEDjMoTPI4noWQJtTZKq3pbbTvl8ew4J3QzYHZRtJDoQS7cy7VSlY
GcxaH6OsYn79Yk2fBxnjwQj3hksUEE0w8JweIDGkemyV+P4VyYIG+TBAJi8PYcH1SL4MBDwfKZZ5
D2ahkqRWm2GMFGoEjlsgHf3QTT8N6zlV0SB/4zZPlw0uztmRQXlQjnxCUlcecWO88RvloDDdd4vX
PzGApC48HNZ97t1Q4wTxbKKOkWVuWi8c/2Dj4hUKVDMiXSCYnNkAGrO1ptGzeZQ4nn/n6l/Sz/NM
ykcodq6jAySPx85sivTOrZxG5ZHR5q+K8LadANeqB2AkqVjqc2uN0H7BOR0b/MgtHK2JaWYEujAa
jxyq+nTc8iYL6uxJ7T7/hD+xM7vnIF7psJbCDnG9W3Vyr9u0f069zzOPnszfx31wNByIN+hlOQis
EAgoe/3Obp9L/jY6K8HH0k62IC+LewX4RTjc02XS7SbVeoYIlGe+sA4xe768kRc8JHpoQCwsiZhV
dw5mq8SQg4mxHyMTFA5MB4QF0A+2EnAuDQJEvnj0ghYW4c0sELTN6T/HsRSZz8hj9Xlyckj7oSEI
6WgdOQl3dvl6ad2qdGiHqE8RXrJ0JZBd+v7HHz9zwa1rgHNOsCFqxlA4AVmLMOXXm12nJ19/dhbV
DDg7MeDzXShLdH5c7jTtuq4hlhVeXu0VQ948lG0rW8tNGDJYCI176j54U0AtZEBXXpnLhtB740kq
yLNIpHQ7S4F6xBDZIJbyzCxI7MknzqMqQDbXr2yvpT0MLia8nFQIt5zJOw6Vgv+fjVh98VaTJ1c9
1OaKU5ErcLZCv03MJw5dC2z0XD5EgmU7gnPePTIpenND64NtZyDnXTn3S97yaEzzLqm2NDVGBAza
/HtBb4bsUDVvdO0SWJ45AC5BdwF90TnYSJkcE1hZdYgUD5cy2pfMVAFhc7dy/y+eH1w2/2tmdn5Q
444psMDYdlUomLnzlLVs5OL6oM8D+Siwk7hzBpcCwPuxTeAAmlYdbgjnza3XDTSI9ba8cUZHQ5ZN
5XuHTd4+JZO1v3yuluYRwT9Sk0BnQ0BI/vzoMrAmgvz+iK7KKn7S1GtjDPla4+aaiVlEwCoQhwOg
q0Za9TaRJNS8Jw+tEpfHsbRQH2hGABqhhTHPS9ljU9oF01FEcN5Y2KsroexS/QDIXrQdy1lCI8vs
bnbjYYpr0WvIfe8Tq/FZ97XsDxP9OVm5X9nfTbf0nWwNXCW31/zwotYL9kdULM/x4I1pjr1rjFrU
a2/cbTe1Nmxr/cYrw7jVgg6sSZdncWmpQNII3XFEhmATks7xaDdURjrZVBdqBOX5IcDtR+9G2+T3
olbWxFl0eXWejQ0pFlzfgE47850HkgZUhaDYFLl82jJ2n6kPKC9skcoOrDbsNBFQOHpjYKDzzEHj
sHXUa1vZi2FTFrFvaj+gzNeVP9Ue3Urkqmn45vJcaEsnE003mA9osMuyyulkuLU3la2B1ihh7uLO
CapYuzd6O8AzPSjbg5nt0FuLSNiPle+WeUWaBziLwBwRhhgPnF8hAAprupYiX5CIAvM/WFDxoAJ6
AoHD6ddikLgnLkU3ELIGZnHwQNfVqXtVGR6K6odS5g92v2msyi+cw9jcZtUPAckWe+R+LVpobnjX
fV/7Spts3Px+6PMHl2lBwoYVaOPy8mL6JOwCrbLzFz0DLR4vNSxvk3/13NSfxJ3aPYqm2Wp4TNcu
Unfxxhv/KqytWR4K47ouIdCS4vFfhrrWblpqB5YzBnkV+6gKPNj5w+X1XdjrssVC1gGwB/HOPp3H
uHWHMS7Qa8EZmx6nSk8OSWk0G7uc1hAUC8cY+RW0GclQGNj92ZLlCVeslmHJQG1ZHwgrpu2Y8+na
mjgLXFGzZ5f09WOreMrV5UEuWgYAFPls9OCc1bosnVhajppONLgg77HVUJvu2HRXtsl2UAOIxH3W
DSMvj2wjwFXoC4DXkpN+5EBKjeRmnRcdlItv9Onmr8ujOQst8OlQ5pT7HhUoHK3TT5+EYg4q0VC/
qSwvKHuS+sAD94El4mxfmmRNWf5si8zszW+uoQEVqTd00QBahpGmOqR8gYBANnBl2s6CTmlIVqaQ
/cLhngcBEhhKumHsI63hdsDsxL0BmMTwXSX7onNImGO+13BRi5MpqaXQQoOK0Zmv92hfGLbZRdp4
YKbmK/mNqMCuvwK/OruY5dCOzMgderQjEMF0XB9hxiitUDWJn45vl3fFwiqhaIjTJdNA2BzSjx9Z
YLYB1RhNtJEj0q+9aOhjWQstMLxYe71saWHK0AKmA4mMJ6ckOD215BY2sJVZCUux/R0UMPdK4V3F
A91w2q/RsC2MykSjAdB9CI8Aep+NqsyE5iSN1aD/76HqHyi9Uj/NB4tWgyMT87wG+lehtVLBhKZc
swTCwtrdsNZfvDgM6IiDHxvlfNz2p1NWoJ6aZk1cRyxzBuRmCo4ghlLwPgpn5RAtrA5cAvRqUJtE
I/N8H+hJM3ldVbcoHm+Ee2WJPeP7kf64vAcWjirACeiWllB0BM6zPVDENRKCdt5GHi+swq86bdz3
SqP7GlI3N1WX0r3di2wFSHLmxy1ZOUaPuZS7xGzOrGpEpYqq6xVwEUVQJ+DMriLV3kITOtSVm+TT
fQ/SHCpgAEyhURA5+dNVs7AvzG6Iq2gUxo3J3kCiu7s8jedVh49LV9JWohSPRPMsuoqnos+MBKtF
+TX6Xur4pnbuHQ0O6B7aaX33SrL7uLkq3BVvseCP0CGOoBMbBId4njaCvPQwKXrVRmBbJlc5xIQC
13HX3jzn7wUQhcAnoSAvWzkRpp3OYOMU4zjYooqSvnummv7CdS3gRhLGlITAC5Ew7etQa6wp8FJ1
5c1/fuh0oN2k0CO60/E+nvkOLQbVHYjxiyjJeUjUBCQpqt/1K+ftfCZPrMzdh2kUVZOoooi8Uv0y
IJEYC3dzeZfIL3ryRkDH+NFAPtAIR649tWzwhQ1aEdnFX1P12KPUD8IciOvd9sm3Oo2cT0OcZgbl
o+XYYG1AOYfqRZQagac5vqKtgXcXZw3+A9sCPcvq3CEKr26Y28FC9Vd7Q1fcxNqHz75+3oHdm0z4
cKLfTFrI48fL63HuYrEeR19+dmipGo+EZVgPxb1unid7X+R7s95fNrK4e21k4Fx0vwPqOIsYEttT
EosZRZQ710l7mNIb21pBRyzMk0xMo3lFlZDwuSAzK70SGntpEalgh/N5vrJtlz8eBXFgpQCWmkPO
27yCtJpCimjUwlZ3wMS/lpeS7mN2MDCA3xbkNzjap4XOOSCTRRFR3d6OFK6lSPd17uw0Oz5MU7Gy
7ksDAmoa1Tzg5xHhz7xZmvV2BeHGIuoq1x8MEhAtuLzo58VwOEnkweVDWwc97DwEVuPKHaB6iBGR
+Gb0stdEFIfY6sGhq94onRJ0Nt2ZWn+daspGE2MwNtVtZncrr8KFi/bka8wm1nBK5lVELSJhcRJk
2XgP2O2GVd3OUbwH9Cy8Z61YuZLOmV4/xo5eWQRJ4GI542IAcairMF5EFnei0aP7lGUHZ/S2LXgf
J1FsLJ7ejunka14dGkwEZMxRhM/vU7Bbqi3ZNGj49i8vyMIp1BACQIoMSrZofpzdIX3vMVvoKo00
SEmYTVSLMqT1WgV3wcHDCnS2XEuT3MyzjdU5lTJMjkOB6TpM7k2s36f5Y1raQd0SvxseW/L18rAW
DeKJBeor2cg9z+Ohf0kRBc8L6FHeO5z56bRtUKjM0tvWdHxWq0iNkM87NJBnQ0kCShkL7UaKUgme
d3AHRrPv6WbSEjTKr+RbFpfrt41570RS4TXX2RhXinykm8JC9i0TayojC1YAkYTID1wBOnfmQZsL
GRfdLpwySsqXsXkhxReif7m8QAuu5sTE7ABmwnSINlhl1Kv7d93bXf70tQHInx/5zQ6HKVZbDCDV
DxDu2ZvWdyXvV3zZwi15MgT58yMjFddzzWhgpNNeOrXYGVA7GdIpSNZ4QtcMzU5P07btiDuuhNCX
nxphAhwmuSqMte0rb/XZZXMyntmFbGa2IUgJM7boA0J+ObTwayv143SL+sHGoT+cBsnQ0gzcodmV
NvXtYlcOcSCqe69XAoroVz2ohfBt5dAIGubVG15rwcAd3/PIfiLDxtUbfwTXaXmlF1tI/T0LbdoK
bwO5LN/T38G84pfkhbIpLPUSObqwcbQwmVToxqQ71/ql8q+kTHySP07qjxGZmq7SAQn54qW3qrZ2
+y7sURw1pGokBgHQkNkuyviox7QoawnSsPVqw6x8Zc6XLYA3B3AM3Arz7GllTWVtW6SOdG0MBhdN
lmtI3oWTgDH8tjALFRM0zE+Vk9VRpT3zeJeNL5ayuXzY1gYxixb7DirMbkvrSHN/6PqhLcPLn7+w
/U+GIO0fnTPetWqtEnz+oN7SAaDjq0lskzUZB7m7Z7v/xMpssVXb6kdTx1I4hn2DTJ2fxDvEQr5d
bxVl2Hj9j8ujWpw1YA1AEgqJQ0AQT0c16QZebUld4w18yB2/W4PArX3+7G3fTWqHrtsKm9d6NemP
iqzEiourIikyAVCTOooz72dQaDk3rY75AtFs1T9m+lfaoNiwBuZfszNzfuaAeDGLNdiBQ8icftf0
N7F7J/KVN9Xi+tsgzcA5RyQ0LwMpOSMg3LHriNg+qj9M7EvNr/MXpQrEWtvw4qE8sjXb0VqRGV5S
Ye7iyd3W0GLrObniqxJNa2ZmW7oUdeFmOoakxDu3tvyxDLt8jWV6yQjmS74Y/t15d7qPJbWiykyv
jtyyDbnXBZBNh9zhp0kPkKoCaBU8t7LsC5q8UzM8r2PXJFkTYYl80t+76YPpXbeTE5hr+dKlHSeL
ywBMopJzhtl37NiAUgxtosk1El83yFUJ0EHOvauUJp9/h6BqI2WlLOy7M1Er/P+0zpoSw0ITcR0O
xQZE8wbotMW9m61w6Sx5BLRF4vFlgdv2jNdosvOGmwlpIrf7ouK+tYztZZcmj+LchR4bmG1rkea6
IuK8AXGSErr8RsvfTHVrNe+1sRLfrVma7ewmjis1VjFt1hMZQjTHJ9U27q/EmpLnoh203cquaMn8
NXOiTcynIpnSJkoMFKm7Qd1nNA7tpESxGPV5SOJdnsHFreeg7woZbsTe83hAsVOqVhzjSo2fpfpT
Uyvk835oyc/LZs58HRj0wGeIeANFSpALzKevQ6OH1dQ0Epp7cODnVCTRY/o0xP0upcoN1L1XYmXt
42VysjlgE+8JpGTR3Ipq+yxKoG4/iRrji/QcvKpaa2tBxQxzD8XGYtfwxN4otEyCtI/Lq3hyaFBN
bfXiFjG/GfIhD8EK7l2D7j/bmkUiQo5wNSgJaMAMj+ZbXUwdoNscP/V4YI+lE5qMvpBk6DZeaitg
1nK5n2eKEapGrj/x2kk2TLAO/NztsOHm0Fy7DZ7ZTqzofj9O2m6yue2LLi0PKEgqGz3L+rsuL5w3
iiT9Jq+s+6nr9CDFRq/JlmkUhB+d39KnajxoA3lsK+fqJd2I1L5yIRBCH5UrhQ4PtqJfZVynGyN1
xKYWHIhvTa19B901Qa9bRZCpNfUFTl5IUnxfL1dbAB8dcIK27FGtx/ect70fF6wJ8npSfV1HYigt
AL4GIZ+xy6diCrgYvhiK0oVKYwDr7rF6y7joMbJED6CwagUNyis7PU+eSSnsbaYIF+SzzA0hogfZ
ZS15dzo6hs1U0o1SdaVfF4YCjFIa+10Wt1uFZ5mvj/iB1St5yNIJHB5Ga/h13bT+aAPcX6nee5XZ
pd8Uk7kFbWPsM9dMr4YcMVWbxGZoEAPSBHHf+2j9mHb1QNutak7Q3dYzPYDyQhaonKc7pcks3y0F
3dfghvcNCyPMbUT+xKY0LPGVX8Gqml73BUCobe/128wwlHt0meCFHLsCbQ0ZpDiVzB53zOvajTra
/MZjaY0jZht+ngtzDy1NtkFxC+DyiuZZxBrj5zRa6huggh0kUvIhSIey9kdkOtaeAWd+RrLFw/2j
qQYnBBDB09tNgHIu5hrHe5W1B2tsfD31Hmr+xiz7AAi2n1fKQ20bN05+Vzs7KopdF3ePU7NTVRHq
qEwiovALO8cOiG8L4L1zNgQN3m5lOmArAZk7kXAAtzqxVd8d0XL5a9BUfzDHQMDNlNc1Tza9S5EI
v03IXTJYcHTUN+PnBICbuLnXU8s32S7TQUFhWo/ayFam4MzzyRmQ2FsXjZPICs9mwDKJmTh8KKOx
xdXxWFkh8Mrs0zC4mZVZFEHL0YayMOa5d2JwBNQ+eCJCpqyE9mch0amVecWkLsVgFwrGQpoALca8
+RqbK3f5ynTNKyZGZw22I2Ci+UtzfVIdlD7U3ZX7fM3I7O3oOqSy6DSWEY3BKLbVsnvaBrb6/zlb
s4tBFCVLvaEvIwUIjzwwK19ZpVRYW5HZujde0YMpGn1leauaG2IqZYD7rvbz2jU2rs24jwzACCyV
WiDpqgDB0MElV+gP26Cx7ntDip9a6r56o5P7H1fxf/0c/zt5r6J/34DsX/+DP/+s6qnNkrSb/fFf
397LNiv/R/7O//07p7/xr9vsZ1ux6q9u/rdOfgkf/B/D4ffu+8kfNmWXddND/95Oj++sp92HAXxF
+Tf/X3/4t/ePT3me6vd//v1n1Zed/LQkq8q//+dHV7/++XcJZfuv44//z8/uvhf4Nf97mdDvv95Z
Ov+d9++s++ffPf0fIL+AbjqiBSCAEBv//W/Du/yJ6/4DrNVoZ5EVHWjyWtivZdV2KUza/5DkwCpA
fDJs+mBKYlX/8SP1H0CnIXuD8BpNuGCE+N+vdrI4vxfrb2WPqlxWduyffz89ESA8RIsDPh4IfuSU
ZXHv1E8XiT7ZkJnM9gK1ny0bpxxMRoYT2KKkOzQtmysn8PReAKhO8qACPIknD/TdEYKe2gOpP0E3
Xpnsp9gdAyCu42eTpwUSIDy/nVyIZOgUh/NoPf4z6ONBnh6WfxvFtYd3Ap72kD2fHUiduUPPKzPZ
d42lHBhFt6dW4pZU8J8r4ztN03+YQtMYiLMMEzBUNLDOxsch7lDberaf+iI/eMJUwhQ9Gn6sErJt
Ud33s84BCaT8L3CwD18uj3RmHtAeyHYCbgH+K6nV4s4eLBaB0jO13HZPOsQgAy2MbVcJBW3HTJmg
VNoK3+1S8y7P3OZHabhsd9m+NptqfAF576M2icZdgLPMWRKIDNyKe1tr9jE6AZEgHfUvPVOyb4Rn
RZhOGYSo4zY1b2od9Gi0QfKjKKFjnoy6nQW8Y9oTpALGnav1w+swGXQNIDLb7x/fD5nJDxAeXiPq
7PtllQWvQtVm37hpD43lkofMGu29Cw7kTZeUygqiYcY7INWkJbOBC6AmDizENWcbXmk7aMZ1Pdsr
AmYB/+11zcfIbHeD0qH5mFZN/pi3BHCHNN4Urt7FyAY40wFdVaTbXF6eD9Kb328WKNai/IHUBhyO
LBaiPeB0exa9A56vPiZ7rjNTQKw88SqfOzq7bgAFkbKyaX7gtVe9Zn39y4ZP2TGgQTaMTmbu97Gb
Phrg3f5mVnqb+YZsAACdT2Z+Tbq+vmqndKz9pHbAwj92mlv5g4sDV8G/HIqyUa6K1EWHgJ5QfRvz
Kr51tEJdaYP54MqfDxEvW8AUPs7h/ATWXafBF2bF3qoHV/NF2TAj7Lp6/EJbkAxVTj1+rSAsovpT
r3l3KsVbp6FFcmh7xIPIk3RXVRGzH1yzlEh0I32iVq9+Gz2gBiae06ecaPWbW1nxlcP6/JehUaQL
Rad/74WCUHss8apGBp8bX03G5EunFOx2KDjfNIlHny6v6GkK5N8LClQfmFiR6EMnxMzfKHwAqFoB
dkv0wvTt3iQBmywluGxlfmqwbTTJEoVKN4SIcWmcbhvXIk4/4v22d0ibvCopdk7csSveCuvdJdC6
v2xu7kQ+zH3Qo+O2QCVhlqRwQHKTihbmgNRJbkmVXeOLjYFnjDy8bGl2HcnzgItB3rDYMihXyG9y
lIkvRh39yozR/cCT5BYS6+OX3Fbpk1Aadt0bGX0qtDR7vGx07qSlUWD9wDgAPhAUV2ezCdC+p9Ku
LPadiV7tLh9cd+OQBicxtyoN8lCpbXydvLF+Ix3FIQLzy9qCLs0wehwRl0BwBGINcsGPxq0g1s65
SmqomThKmFlqhX3Tl+AZw3s9XgGtLOweiQDUQCGELB2K16fGuJGnXUeSdl8rDn0yswGeNhucXYVo
w09p1/28PL8fQJuZCzAQZgGjhw5uTPDsUFSWmmeIkKu92jRCBCZ3rG6TOsgG/B/Kvmw3bpzr9okE
aJZ4q6FGlx3PSW4IO45JaqBIkRIlPf2/qq9O+wQdfDeNbgSdqpI47L32GorYDnOPGLl2+waaqqy4
11Bw24YcY3wIl2Qxc/ATjgMY6RdJhXmf0F+996GacV87Gu2cwCyQxvZ/cwj5ZyMH2MYIHcDJDDLF
l5s77NM2DXmuDivyRorWQ2VCEdR7JizWT//9fP606EEAvZaOV2Z9+uWjZC600fhJKIdGeglCE1wm
s7iTF+r8FEetPPNoTg///aF/WHEw8sDcEcZiGAx+JYJuLtZtKBEtC7fHeJdFkl5WZ9KDTKj3l8Ds
P+wvTDgJ4p3AzkSp/PX181V3CIZBopq9JncCRWig0wDHb461uZ9ssB7DyFpWJtOQ3Li8Z39Z8H/6
rfh0yF3g0oqEhy/15uRvmfMyKw89rMWL3uIXBqsid5MYyP805Pln2YB7f+WDAmq/3ur/3lso0NPr
YdkfYtxZpwVW4yfQX3A35/4WvbAQFqVVDiHtyQNB/y+v9A/PGYnhV1YVPhwr98s60nnbbeja1UFo
f95HMRUPXK+RLpeso5dmW3F2CRcuXbGO6CGhc0a19d+r6k9L+ap2BRUOnLL/71VvJkdcW56oQ8z9
9MAggzs6S/16EOa+Z16QFF3Y/a2m+8PrxYkJ3j7as6v/35ci6mo762uDw5M1MbmlHhiyRRbqnlci
pc3uv3/h9SF+OcsCqNBh6IK4HoitvxyeCh0S/DPy4aBRq92KfnyezV+r1D98CPiRWKuoV3Ok3nyp
insSjcnWc5wIbKEN5jYegXKNmb9ZZv7hyV2Zoziar5MvcG7+vVo7s82e8pw6LKmOX1phDPw1lL+U
cxvJvymvr9v8y5OD4Rcq76t4CS3Jlx81Dq6dl8WOB1To4b7nRIQV8VHRbmnenzkSyr9RxCGLEsbQ
b//zSwth8HGVpUIhjxPg37/Ta1AC2EWOh65NkYMxx+9eg1vvvz/kD2sfvmkwUc0CAhPir3c48Xyd
gUXTH7SXYBnC8+tlY4s5MevEzrTaCRjCsb8VL3+4zLHXr64CaDCvrLB//7QthtZt7Wh/8KyMX+Bh
4n3LMTd/yqOhOTRwI/zLDr9iLV9fI+j8eQSbrquj9tcNwEDy77sN+ZhNFPXpAfbXVF/nHvwTmyF7
xsFAvGIixD1vKqfgdDuE5XAxzHPBkkZ/qjjAHKgJ0QWMcs32nrJRXq2OvyexQO3fJtZFJcoCDsqC
JhHGGHqGdU1onlC4qNf/fml/2AGQLcE2+nr3gsP75W6Co7SxsfSHQwhlKqSNXRpVmabeq22Cv0Xy
/eGzrgcjLgZI6ODWdv3z/6fIg4BQ5WvYorhNPQZhqtt2iM4ye5D4/wZ7/OmjCAQRWOsg9wLZ+fdH
rb62cg3X7vAP4mF86B99mntVTPnfGEb/KBD+va9BPw8BM1yNu5Cf+OUR9oJ5zl8oNtfC0FHbNHLA
C1K1h5DF/yltuCUVzFwQ3WiB9XbFtObph8/b7tEAwob9HtYZJuHzdmMz1T/H2xLMNV6JKPngDe//
/b7D65H25dviDEKlDTkDDr2v+T8aJrHJygGI9E6ys3KReuuyzrtRZuGmcEiXe598Pj7ZRDMHF0fq
lcMYbvcs4/oOUxwMEAPfIlDbtiUCz8UDCJNzxVNrTqmY83uXy2XvCzdVI037s0vFVPz3T/gH3f/3
T7hyHpC+DNMiXENfy5lAbTCqQ1jlIQnh0NlNA1ElLC1okXQ+GnscP7ee5EAwLMegjQXva9dsx798
CTy0fz1JgBao56CsBjMHLop49V8OVeQ2IOyPBcMhs2Pelc2oGb9zMh6DcmyQoNZ40112VeJu1r1k
TZslRTIKv0KquvgM2+FlgR4bjvM+sY/T4glshsZWiMtcDvk6NmXi8/Qc2+5uBu/D2xAoaFiy91zy
7rgAZ3A+A7ypRjM/aM7e5Mqf0+y6vKLlyHqyF6TBYNBrMzgISllG7dmXXbm1WemTqRJEHWbN65jL
OxWMNyxt9katz/7SlzP5GS5+5XXmINvmfnUYEGdkOw5gHG7cwccNxsJkw3RWLU2VSoxfmywrWn8C
lLIet1G/5J4qlAP7OMlvTAjvDzIerfBLTIZra/WuYR3oOP3viXq13497WG8fZcLrJJt/RBZaXoFq
GOAF7wbgN21pG6/2cl8UXXtVrusz4nwPvjOsjkcMPcksK7+xUWni5OcUDMADNvIEthFMNL9FzCta
tEtbt7TFwM2tsAE7yM27WRP+EI+I15Gd/CGbqy9Jg/OXvkeZvl/XuATe/R2QRqVCqOaTmxZ2s6L3
8BDZk17nI49DTAu3XaDvGAvPMBb4sYDkbVKMgWnnitG1e68h9dqLMvDymjJaT9t6Hr2lrbZZF84m
kGurvdAPTp2Nn3yf0494i6/TkuQul2I3rh/x4JkCUmFTpio8pcr/nU+fWxidJrMWOFAry9m+G5Ni
y5Nj1iQgdZqzIAuoy1H+AkVnXxBAvJsbL2E3ZGgu21Ogg4duskhPEbqeB/YU6nSHVVx4PC4iX/LC
11QWfrSBbDvjuSKftZvSZ4bl3GXNMwblpe1VlVLwZLdtZ9Lgl2XdLvHmvAoWepuNsthM+qxa8xHy
cSma64TeY/EeY+QiSpt66c0PSPEKsiw+Ms/8n0k/3CIHFt0v9faxujXj2TGAtB4piZKQ1XpHwD4l
j5KbzUT7TeKalemZ2fQSIW1GDm4p4W1z0mMXFhEK35k8Z9YvaRM/5hg5FaA/XAhmQFXbLrbsIwxz
ESgRReMPmAP+wiziMit+lgpB3x3hRRr2Z5GJSzLEI2z8XL2AVlbgmHxuNv0IVdh9QMyvLdB7KExh
IkF/j9hcagzqwGJv/xJBe46TFuSZ5qXxv0sCtQe2iWiW/SrmF2LkwSPmPcK1UYhYl73mnyY3RzoE
ReQNH3xOEdAzVv2Ih7CIyp/H2kMYdNnx/Dyt0w2f5gNL6XFox7HE7GA8zw3fdZG9gJ30jNgXmJIl
T10yR8UsE/xYnCBE4+8I9w1mz5E3P0jcikU/scLChXbwc4y6+wLpJ0cfmKw/8QcYGpZKt2fkFhRT
LkiRN9pV8zyrH9HKbb/vBh71pVkAO6JqVpPejVRdOp78COEKnnVNLeMFxjLqQcStBtuzycF56Iqe
RbVJFUx2zdCBQoDaA3OKK40Z8ZZp+thloi/BrL3tR/U++657yY2u0dHvkNnxlsn5Jh6nB22Ge6CZ
aQZdSw+OyaGxTOHrZXsZLUUr7Y0EU71kFkeQN7E72aLvL9r4o/eCJ7JNtwnHF1bssCWHCdYXWFHt
1aCGFaiXC6H4vd9+BENT5mr+boh3MNNyD1YKOIXZd0TMlZTAtmIdfg0bCoCBbbQKsm0sw4gnr8mW
Bcc1jKna58NZjWN31y2J3BENE4wW7BJTRH1Ca78z5gn+8JrjwGHhHbKg8Z1Xk+mtHDfAt3vt7PCe
8K7xkEGYispmxGHrxwg23iDuoqTNnoPYzkU24edt8UBqTy8HGgamXnRAbUm9oXsUHfM+kCgeoUpp
uvl3ZrYHENI//WAIK7OCLcOXoECUMZlKlbIQqOq0vfnL6B2Txo8L2w7ZbQcKWj2ss3pKtvGDUOyQ
SBH/AGzZwD0Ig6hnbNEuLaIOxBwkRc4XnXvbtEcGdH6kOGbvGNfdASmTYOEgxdh70sMqvq+hhgXI
4Iv0wGEt+ZmERtU5sTgM/Vas9iYRHXkSOqJ3sjMdSpdYDnWYj7m6Eg2SnVUm2Wpvg+1kMynRFzSb
7WXo0GgBiKbzG9FR6+9m+NqVi3I/zbAk7+uGDy8s+C4/xiUWR9Nob6oBSLX7iUa8K/IxTWrpTPMA
AKWzwOfnHyijMa5e7HLEuCW66fpOvRA2T8WaTPaSSkLBAwHTGe/I8bc+po8mw4bvu95hc20k3oE8
NqRF4wXLnXHwxWyWjozgkGzTXMTEkKjqRDfsuO+bclkFlK5bCFXA4A/fPC0NkuDl+CrgOFn5IxWn
3NLh6EXS38k+zi8r6WWMA9HmP9LYG4+buZ49Xor71M3fM5W2EBZ4/NREyUczzsmO2iU69DBprtAo
PMbL8JZZ2x8kmoJHO7fjU9Jk0cFswCMn2HZGxTD28y38lGBDwPyI1yZIcZ2NOnwHemXuedTqYp3j
9oSpTnhk0Hk/Bx70ZhtAzRsfcZ5p3zxtdG6qSTh7wuhulGXqOXCNmhDyhgDuNAPJ01oYuvFyaBeN
h5QSRPmNU7PuaHC1GM+bnBWMY7JZMDtPU239RWncdh3ANKQwW1rmxHQl+pl9YL38fdGiBeoV57tU
8qv6iyalkjwo1Zb3Vbt17GbatF9lGZ8vnEeRLTbRzRWklMFxg5Iig2+ln5/BMfJKKeKpCOYk/zm7
BnW7zKcrU2oyJdZ4cOxRBHoFDl/vJV/5xW50ex2XVe2XRQS/hebyk7KEPXt+CmsZfU+9LETLhyJ6
H5CJ7aiKm7tlowr8QcF9HBhWZCXAr6GEmhf/nTlRwTEah4tw6jZDxvK7GsVykJwtJ4ca+cHEHUM5
5IXwVXDyuKplO8VzCrHIeHWEcSpA7QhXid/pBJda1Ku0Mv5id4kMX40fYWCKQDfMpcfFbjCs5f56
brPYwYOGKTwu5LpPqEl09kydN73GiII4MQm7tzpZE9nvgKTAN8CG6688W6QptwWNbet83dUZ4vRw
BzS4eTRbo7sVZM2+SPp4uZeUbK+TCINDIpewWrJpVt9EJD2Utnrx3oNmFfvOD3ndiLl/URy34eK3
stQj1loVz9tSyYiObek7F5lyRhzknkvR1BRF9iFGX3tKCFwUvYQnY6FBGkuwiMEVT2TEvXLlczAV
bU/jHfNti9vcbBlIeE6D+4jWmNwsPel3/rShimYqekoUQamE99we8fJCvRsmNe8ZnGY/EBTcPM7I
6ng38nNxLabNW9z9xpgqqmFydW7hvIQDEgzEOLk38KcqloxmCLgAJ77r/OxRBz05WzvlRcZS2eJb
zDjMeaTpWzobcmdVI09umPXJqtijBXS60/fU9cslgIqthNzxnIysO/RL45cyiNpdNOKiXgns8wM9
IvVk1tMu88Kp3rYYvzUJp2rpZm8XwCH8qFd7vUHQTv50IJS0pcak5lGYibTfO69BsZyF9hDEYFVj
4UPUqO36O/HUdPGWLj6u3ap+wNAC83MOg6RQJePe5Jl6RI68q/vM4x8r3OdelGu6Wmu5t2Ba3k9Z
/GJG5Jf4nnPV5q71IQ+XFacXnKNMObUNfikF0voj7uL4MuUJO/URJAUbax3og+HKj8ka+a5QGOc1
cOeJ7FnFo3iSPYx1itF47c21WrjTazoOp8nCgKDG/5BUIVtmvIQrDX2LG1FG45TWvTfgZoPCs8FX
SsRT6DJ/R1m0PI2Dl+8pCKp1noBPkIXq1ovngBSZYhh6SmHzxy0b0rXCfIsiDjFV+RPPlv5+sFTp
UoUeF3tnAwAVJot+cx9+QnEXGb+Sqxb3yM/lFTwjNIQSHNmWdCXqmCQoUfD0u5sYgQErJs/v8MIh
xwVyTIDacTLvU+rIWPF57G4Q1WI+ONWcl5tKwOvtYg069+KA1FUsEwiIQh1U9qyTn503BbegECfP
M5EJpF/BzG7mTkQdSqGww2E6zFNlplSl9SDT6R7ymvCw5cMAsRnbEJYhIJeHB1jBwOK5VWt0XdrT
dh57/EzPDEDKFpUG6JCCsaBx9GYACZU5CvNy9cAXK0ClBo0y7dC76KR/gFlPWMcJV6DmKL2dcWD9
BkNZ1huqlbORTB+GZpZv88Kw4DNWqcGbj9YSUsS5nm8Yak70nDCXRskFo67AX8sckR6ViqP3Znbj
qz8m6E22KfguIB0+WJq9BAqWaXkLJxIMFHxbcDiaHcVCUMUOiGSWkjQHGFLwms3OVlQm3kG4lVRB
IKMbihIhdG7ocSCQFIVnuBYwa3GFhyF+ueLYfwSjot8jh5hfNtu0CGdJZgnt7BzdtS2PHiIk/t56
agV04SD2SKaMPIyKmscR1AxbtiEcyIbeB5sGzrZHrP3hlUejV1k30pel0ebec0MzlmLI4Hh+fUQm
a1dgJc1UZSIdD9noWB2133H74RSXIQue4qDdgACtaFwxCwSIEDApLsykxwAP+eSb7S3nyImNjM13
cFr3D4EcECXpdAfS7+iPsMKcP1Okqf2cN4k+hI+vE13GH9lI3gErzOWa4QwMcP66NhFoaYKf1E+G
bxHOhVqyfnvIWvviOUp3kDiIez5tnYA4iK17pnvwBkO5lcGUumoaQUiZQmCsI7H9xU8NqePUanBo
+/GcE5bsODLddgwk69404zFGk3cBHoUA9SxsCxqtwa7XG3sdc48d1x4QQNQ/dStH32CsOqGvXMsl
pvKGRP103QO20jR+n2BejNpuSWsS4h8oNuGfp8QPIdP0hA43roIxpYcm34ZKbzyvIXjydsvoACuk
PVy2xGLqsJfXQnO8rM00FnK0L8Sf0ahEyXTyia/Wwg9oXgaBaNoiSAUB7kBpJWIvfQbtfANL3NMg
WmeBirHdAgK7dUZqOXnppeksL4NtmPdz73n7TUQKF0CfXZp86e+WJlG/lJTpPpPL4zTQZBc0m7/j
k+hfJ8fmvVvipQ4H96TJEmLer5KXToj2MjKEUZjWtRfmEVL54iBiuZ46X/nHsHP+7QiB4p4Pw3QI
NIOJHjRRlfaUOW1o8n45Efk7KKpNyXSG4mzKl+cYdsAlnr8qMxXzE/g+Uy35NXw6masl6ra6sw4r
PKAj0OHhMPbNVjaJwK0YdIAgrCfkLfzEVN2OyVSHTsd3+RBlx4B3vwIj7IulOj7gRJ9PdLSYIDVB
W8dTwt7d1Wcy1ZKDEhO1L8BqprfRS4d7IlLxPZx9aPQTuZ/6PDrDucdUIA2OBSTc88mbA0kOQgJW
HuJF1auKDN5dt7VFz2f5CQd3UUWrMjhQ9nzCxFHATzAc+S1JuS5Bv8ae9oB4IfZFQ1mFaprPdN5l
cPer8Mq6kisP5OzEBgVx+T7CMwVEBPox9WcUSsaWnmiTOmnGomkhoAzmZa28FZz+3rVNGRmiHpa2
YwclcBY65I3VCkSpkmQ4e1L0MFXT9cMlbZelbv0cPTMRrdwFFmaCHrhmO7gZRrCERGEPP9umnS9r
p8W3LJ3TM+D6cbdCwIx1mp7GbM1lRSI33AUiCe4kKsCDh6ruCAO+qVxtRHdGM/bQoWcq8AGusnk+
FmBwjRz8+PzQeVBXLL4C1mE0KPN0u+kG8e6vfnrb6Xi+7yFAnCUK/NnbPmJtmzLr2wtcw0gRujD8
HPjMywlZcfcISO92IdDS75FYvXM3DFtYrMuUiMJPp2c6h/JGD3yteCJv7Tz/xHhYgWzvv8q2ne+8
CUKQiYdeEarUlsZn7tAFBuT80Lb3ah5wb2MeWvg2eIs7FQHXo/F0CuZQoDHXdO+HgmO3L23NY0pe
XBA2NfQNv9rEbTfaYHRVDg1MozOBOXg823WfwEryY0ZttbMguB2DUDXfXDMMVRjizM18FCsF4AJr
S91rhJzNLaQEPUQxNAj7Z88Yes5NmiN8LYUafg1S8EjoBLUIW+/AHnzPmVormGcFvBh59t5qNZTo
m4ID4XH8NCVoeWWfwjYJ2Dnglr6JCpF2Ga6PZvuZTXhbgbJbwWLBngdCboJ2AiiduWHvzGJvu3yT
z720EhfKQKtZRe3JgRYFQGf1gciH6VMKKfQ6OHMkMU/3A5nHNzsxW/vjcosgz6X0JBZ3MhF1n7I+
+eV3+iWMnbyZJXQ4Yl3GcssXcSI9hS1pZrKqTUXodktqkJ5IB/O4wuivnGB+5UrXLYAu1SLac0TX
tmSMf26wOy+m3mN10KV+ua1zf/IpRmzAwtSysxEPd36/bFUD650hkLBTyzHSCL2IFGwyQNmaqT1A
Mrl9LqhIbzyaBbXb6MUTkX2M0hZI2wbwpkeQSGWCbPiIKBvKCE6HqA6w8wjPYWuWYVaOJLloAbkT
p+NrBpPqfRKrEzwX9a1lDrBxt/wk7fibiybbZSMGCi4Z152/EX9PnOtPyzykcdGpdP6NwUcgS48N
83NDVv7a5c34kejPZszQayaDfwgppgWA3voyC7f+Bxu0qMIonU7j7OJTq5f52xauuEJcKm0dUmIO
tAlywJ2WpXu/D+JyufbyikPxhxEOfWAOhxdl0AYJK5tH3K5LGSpJq4a1rKSqRRxslMXDrhvsVVLl
QQoD+NigYBxa9ZP2DsZu2lIgUS2v7SQ4HmuwnhC59D5CrHMaHaH7ttMYG4D0ebciO7wvICa4SSDi
vXHQCsFB1x/g4iJ066NDH7nbcXQYAVzjqId7NFHDUsTr2M51qgfwLZJ4jbsygF0XwxfSylUmXIG3
dWBjmGpwWzGiBXkCZCx3A4aWx6xt4fiRRfXAUILzDQOdeG0x1Wk3vfOHrT2CPurj4sjVy9Yj66RA
MQuHWjR4bVSGHVt3qR3bpUiCKVgBVvOgnoR4AGaF4XALiEmtKAezrFUooxfkz6Qb7GIxktnhY9wt
zQ3dBw0UcAtF9GXIt7ju+qwMQMotU91eskm8zRICM6Qo2ANmT2IXEK/WW6qLgPqAJzSZzg5mjYfO
xd9GN4xAaUaUnzxUz/4cD6X2l7DY6CS8ekAG3Svm5KLsE3TSg5/qTwfOw9uA6/G+8Wa4qaH6KgdA
oLBCYtEFUoXwu0yzFscCKm2Iofqw+a0YC/YZjX8SpfraEQlpHzQExwB2AsfMC85sSF6lyeUx642q
hJ6ehwC4eBdH84H0xlSJjre6J7n9MadTmu9XCkGhiqEtBFE1TvYuo8kjYNO26qJJ7yMYAV8W8JNP
iop1x8OY/wTWz2AMMnIgy2ZWmHJQU2fEYMqWC3HrzTrfo9OaqxQV32nCKj2jMhgOg8rIwcRI/Rxt
Gp/6fvNRw9roGZACIOZ8CM8jT80lmZfsGyEMs3tHsAqHHHX4BEh7lxpsWbRT4Y51i72He2r6bVmj
FkZVQHQSNk7XWiw5m2WOUbS10fTWYpoHzSlZ4rxY8AwffRsJr/BXln4IEHxEgfplRITQggtjxJDJ
om440QnpWbisMbzLaXbWNoXkTAZedpjCtj9KD/ZDRaaB7+jE0O9bxodjk83+MR9Y8BIAY9q1WzsT
VBJ8wtE6b2iRQXr8OVKQzRuh7A4eXAvk/7aHPMi4GNqcrHn182h8DMZY37JpRM3dNW6DLTNOsqEg
mzemBWEtZiWskeINBk/4u8d07lm15my5pCBEVBHmbr8sbzxsHt7t2/U6kKJInbiD6HO8Hygs1joq
1VMTsBbVhFzRC2KSUGsOCWGbOr8pWWOntsrgmgMPsDYIPpzoxpuGuf7d79MBkaDp0nybVw5E3oca
L73prUQRkOuhuYFoFMSvVk85r7JFhK+xmPWnmZDGWq6QBJ7DJsfFvDRX90JPhvSbdGLC1YuO+8af
QBS/wOjGC8vAJelBaz/7WAXEFEjN0Z9sHeAxizosPcDmBPfq4gWIJZxIMPtl0sJ6XqUS5lvCePrJ
Yzx+IV1vf/lSKaCFlDU5zjDQZRyOqp+T8ecKrkr4ulPjiRs2gfrbwnL2pSOt/kTmif8TLxn2SqEg
Y+1CLy4m3ihVgazC8pKktpsKA1nqDQXPPN8ZtHTA79vwQHkUPqpuNLcr96MeN6NYZcHCIb5w04O2
4HxrUC/FAMnhqHhViBC2PMstB3deDz0kG/E/3yuic1Ia1fjNDgWm/mGg4ITtUzvjn8rixHNywS8J
MnIXgWl4SSY+Ah4hnB7WJVueBxp2/t71Kzkh+XKDEDOdWn1hMvOjArRPYR4bTI4PjPqM7bMejBkB
hap5hEFBG0Ca3MTI8cJ8v5qHqHvErJK1xy6nULJaDGChPsY0TJQQvUUwhyIxkI0Qu55OTTRWxmDa
iguBgz/frwGy2HPanzNnukedN3avEKGc1Dab8EDMavBIAzBPYVGQqCDeYZU2wQ7cCVQWPeTIjy1G
V1OhGNCNkmZb9whIg30HDI8Omngq3k2B838OJjMn4OfNjvRN9+LDsbotkKu6YB4KOzQqV/vLuMne
BuuyntKkmcSZgPlzC0AWfz2SQiec2iCv5JZgnaKjp5dlwMIsIdUCJ5tM6kcqUZmQpmGXDDKNHdVz
c8hpCkaPzFb2HnisuUnWxphihjxkrscUwFPZcDRIdQvQci4VaAgDZozr8Jj1mOuXwrRrX1kxYTUy
moCyYnL86xhRcTMBGn8BIiBEOQo14rDozPI2kEQ/NU7aX81M4dZH88h780Iw9JMh0k9ANT00d+uQ
ViJvo6yA2MU9j340vmoCwKINZP6CniG9zSK2bBj1k8swpqgPdGdSXPISaYiZwXkFBg3qcQoJc0U6
xaZdwxsQh00Slv7ioa60OEhvsQ9sXy4AZ9uymTrQ2aNgZaYKFcXwYEKyE9tPmfO/q64VedlZkMGB
YGFljXMTv+RA6GVBdYQXoZsEQwkEzOBlto06zwJKjQhyZvoAsh3uXYDB/Z2A0KHSc84vpCPdN2Il
7XYBBa5aeAs2/Yb3DQC0X5caZLaVn8AVTl4i3WMRYBT6owtt+pFGvLnhioWAIVeH48G3IMBbL876
okNnjrH6KpoVMwYfm6cbrpTFRm3xVCVdQp4497DkM4IV6CmNlyAnTI52JkZgejU3SbQVEgEaL2wm
QX8ARuWePcSjHWBDjg2LgcEjE+BxdA4LF9cCvfAs7R7XJNNPLdznzUkkJvtAs+P6apgt9oawUKOg
INg86BW8AZWZBbN6jzqaNbshpiHsXYAjfu/WLUSdNajQHGGdwR9wFem0yseWNsd0nZrDmGewqWTY
H33pMOL4yTss7RbTq1vwUOx+TQbEGqgOp267su+YTuFxIg5olXfO5CuKDs622sfEqNn9w2GawEX+
VD6MYOqBzjjuUxVhCevmur+tQqNzm18VP3I17e7Ka0zQZEsZ1kHrcN7jQ/CXktW9dhEBLOxIOD7a
aHUYRdHG7prrySxxAezItiw3fkJZSeSgHqSQCyZHgV1qFPW4gdoUfwzE2YcfgFwv0GiPeAaQgHwz
2f8xd2a9cePYHv9EGkii1tdarLLj7HGWfhGSdEe7qH379PdXmXunbY7LhebTBQYNjNGtkkieQ/Kc
/xJL948Ch4aMK2TqUUSlrn6uUDFJS1UOkaxTLkNdVeHnsNq5V75Nh2WK2qGVt5jIytsQ85u7ARUE
mo7t2CDaYAcUuf2uFzfuwj8P6YbYKBk+i9+WrkeOzDZBnnNjSRIxW0N85kppRmUOsMdNjPRDx/p+
2y5F/HqGqXgcUnc6GYlFs2zhTL2v5MYgrXZWDa/8SaIl5teoxu9rI4iNu7Uyy3UnJQvOnlzh7Kc1
nyLbpud6qIuWw7ZJlTRKadeAwBm3YJeLgkxS4xiC5N5cwnQZxvbT0ljEYt154dupmaYD4+Cd4jY0
9oWouvYwd7KjI9K7d5J+Ah37AISpbTXuJ4fVHRW9USWcy6T7vWRD4ZRsbe2pSebXeQVo6p5WKFvW
4ME3qR2A4Bwe8lO45OI05osLQsllqUx0aPFYoPMBsIv9wkzX+cExB49zY8cm5QYCqLtYy48ctIx8
x7GHxTvkIT3KtAnsdD/7JRsmp0P7Fdf48e3aTsNublJAEWnfw+hCrOMdNaq3I5IlSDCY1g4BOO7H
xgIbplkMbCbm/o7SBF/jpiLu95TGDfS4W46AlT+R4yfS//uRy9FEiXrpzVd5yNy92WILAo0xU2M7
LouVGa9BHsiSO0tDpz1vN/ff4P9/RLW+yKN+wr2O/pJnsnL/m019iZL9SVb8T/1X/j/ysYFCX+Zj
v16/19X37gkZm//g32RsaGz/sjBfAzcKlw24KujR+TcZG5o2iFKkGmAouRgnnvW//o+MHfwLgSH0
jNCRhWphO4A8+3+TscN/eXBuMbpEXtgGlhh4/4SN/RSHbwCLPzOIeYOn8Nltq5dOkEtOnVfK+5iD
x70DGPkakvMpIv7vxyuI2TpvEi7yRXOi8Ctv43y5X4WDfOE8WxLNGj/190tAy3jX1vUVLs5TkPrf
P3n++yPscWpLf2p6vzljRtt5X3Ip+LqkBQeB0pMtMd+6m/tuyIyk2D+a7Hf/xqU+JntfGkOFKGFT
cJdeu8kTALbY2c9kpldsaPV2BZCuMHr//iQFTk1FFOJyucqT04/TeGs3dHKiuQuSL2Vie/MrjsHO
D1fab/tyau+rNQ+wTZkM7mK9YV6h/TzFW//9DuePfzSsRukYrNCxPXnOAkpuNp3EPOZzOT7Aqipv
Xh7JSz+igLnTaXCphfryJBIxfaznwPqFkXjg7L3EoO7z8o9cmi5C6vGXLDTSvdSDctJmNVz4WYyS
E8/qtZrLQeGQnnv4yO1IRorgeiMXb37vsov+I/Xav+dBYUFQphmmoTPkiZus88DBHQGbvA58Zweq
y7IjrTH6bfT0aLbNJExtL4jlyZomeTSsQd54VFevrKULM6DKledc6qyzl/uJywKt5anjvFBVrdsd
X35768I6Uq0ELOq+zmrI5gRuapnfJpm7mrf54IHbcT1wPPu2GRuTopycPhRAy7Nbi1Z0c+cPfdPe
u1XvZMc5HiisDVnoGbuFY91KVae2rGuv+BRb/p95VMklayZnCaOhOWEBYFBkkmafoqaSOBVYsDw3
v2VDsf1lNRO4FHb+9A59j1AeqJlziejb2p80J+M8ho+m2nU4HgXFuXlszMCrgBX6H4x6DH+8PBeX
5lrJG2O5NQWaY+0pkUn9gaY/fcO1A7eoF20q/yPJGspE8AJOpVuCMoytunrwYft/1nt9JVkMM5oQ
kHEgUZhl/mCkXf5zXtvqSr67NDhKqhg5YoP9KVrgwWvvAGLpubrkqe9rhrGSLMqt88P6TO0NEOGJ
d6GVtF9sYHfXBF8vxJmqeM4Gu8VpzKawdgN93tmfN4ey3Bz0OyNOjF8vz4HHSvybDfKfUFFpNzZ+
F2vpQ7VM5hYjcRxU/wKFZgWvepYudnv9GGdX9oYLhwdTOTyM4Tr4Mc7uJ8cHjbSH21cMH31rWXxq
svFgHUa+1wBEbbfpNcuzC4tAVX8FbNdaoombU1iir33jD0sb7qowSf9XH+mJPNLj88ml8VMiXHTL
DOpzlqekaOoEcIstpHGEJwysvyq5OXBj8ob1ihzGpc9RAn6i12/HS4tue98E9TFueic+bmNaP7y8
Gi49XzkjLA3lQ0RAOLEWdgAAuOnln05pklb0nq9EPAWPBixkBrc4pEQPMpX7J9J4x5efbp1D77nF
rIQ8lza76sxcnkL4JJGYh6D8mSZWthxNo0jtb4YBre4m9dOZQliVFvXr0sVJ06DkavpXUv6lsFXS
AkCgybEspshopvBrXAn7z9nc6HFVQ2C8f/lDn58mN1QuFp5h+F7brRzDocMm+3yjJznHvn8lJ5wf
89/DyAXp6a5VlzTKfVG1pwAQe7936OOGxwSoQbxLZAZWSfRZ2+ziOMA6YCzW4hsGZOLny9/2fEBh
ofb0x6FoFGuLHvTJPHfpgZjBqQL+nw7G2wySsfHRTwcpP7z8Y5cG8vwSj/bnxrCT2K9LrlA9rJ+s
8NBmp7e+xVobKMzhp8/3WlBY7TK0JziLxkFUKf31AR7qy2//fEJ1QyUbVGGTjut5e049pwa6Fo4o
2I/JVN+NbePNe1pi/q9pcfNS83OU9LC6VQvEfCJ8TSpho98+dKP1z4S0/28nAgf6dKxEGed9257P
lfMkx5s0TpaPFAyx+tqMbXllyNw/vDxul9a3kiZsSjYyA14MQgCpqAcIFeZH262QjixrM/sKsiF4
GIwq9m8A6cTVHnY93emXf/vSilPSw1noWoKmbU7QGxyQzmOQ781JVP2V5z+fflyVox42AzAPkytM
sybU9Tjh+rgZwLyjm9ovjvtO6zNUgaKkFA0ATKs5iUnSMes9qJEsuisfcWGQVBd6CVerCc9huYg4
/gh43/qIrG57q/fuStDH3pAB2+KO2uBzfQdP/KMB1u1G7+FKxKeQWlrDHnj4WQanQ0rtBkarpfl0
JeKnVtrVlHQMey9QWaW9tRey1DsxU3R9GoEpSjFhZbA2M1A13+FPreNusrxec9yVAKeL3JfAN5tT
Xq3yrXSNFaMg++pJ7NKiUaLa2wyrAavD26/zL4GcF1yd7p9Zaf0nOQVK2K51UYa+rLkJdZWkxO8l
CNIORaS1aPxzonq0DeXw3qmbhPK05NldPW3Jzmq8B71nK5v54PRDvNAyO6W+Mx4RhtuwroL2q/d0
Zbcel6mEHjfKk7G4CXAwcHdT010zubwwpb4SqQMw9DIzGZfaOLPq0abYZbL6Z17t/5lTXwlVP5yy
TjQc3WHfifcg3V4lnKquiAZdenUlUmsvmYAzMOwJ3LgUFa6OkmhtmeM18ZVLP6AEqzG5ZW/RyztZ
GLHb6NKiJt74eglYVXRpRRP4aW/L09C175yuOSK0cdBbMUqYpjVUxNBDLCb0tglQ98DqvwdG2c2a
S1IJ1cBtQT60nUQsE5ztoYkNQOAumIgvWh+gCha4y+paHbDLEzD3lUQs+w/jaqZXKuwXplXVOUSt
EU3TkkUJ4rAvXyPQjP6411vNtQPCpR9QInYFlbKJ9CxVUljtuh/Kdp13zoiK2VFvfJSgdTs/2axz
SqhELU4SmYB7Nw9mvVSpCm+kdZ+lZUw/QASeg8aKzGnAJq3mu58H7VEiHtym6HKXEgWLMweH4t5b
tVte0cS+NPJKxDbN4psz9J2TTfsz2vKh/AmRCdPwl8f9nNCfubV5yvYqHTMNy3lhZOzYJnC7bsft
4GsNM8Ad8AqEhXYq2sG9EgbnLPnczylxXPWTAHbfsK9kGD3u1wVG4a5eApAQoFSvKdBeGjMlmDcg
bFOeMGaLsQR7s0kcuDqOr5cqXGXfHXr0xaqCxURA+xAt5XgbDvE1FZ0L7+6eJ+rRYoJSDDCkJok2
gddFyyi7Ox8Oid5RUFXesw3pjsIiUaxOZt17yB68ixl9eWU1XXp5JYptH+UisYYlhHQkABLL3I4L
ZpTXXv7S45W9l56+14sC7QZrnavgwP9tvxoQkMbj1CLvCPNvmca7Rca+fJNXSfe+tvoPhpufAavQ
i2srSaEDONlWHFZkQM8GGJBZ9r2U52pOH+Z/FduUvh/sLs5fUyWn0DQGdQx7ry4CCCNjAX29h4GQ
QWNwvQwTJWspHiCNlQ+wyFs4mr0ImkPgbHQxXC88IRrlGjfgNDLztUAKt46WpOwgCS4DRhBG7hTu
TxjrQtz2/uD9mpqlD94v2wqhz/E6eMJrho5ImtrFaF6Zo99y3s/EoKOsX7QwjG3uzfKEPp8E9CFA
Gd2Ah5ComGx+2UZJ7azu3gT82tzbIyIvUY6PSHJAPBo4uT0D3DyDPZy6u3JwOP/yM2/knuf70ZpH
/kgUdlXV3K224dNQ29kbClXf4xmJ6noTU77Dv0oEO3iIiJt1DfTll7PfpQWlJNd1TVEHzhJ58vLK
jJCIPNqQZq5sOudF/9xXKanVree5nItMnjBiaQEUI69+4MBeeTtg9bdjt82f9L5CSap9ZwagxIv6
hLFb9WBZCKlsIcgyzUFSsunSA4PYnAaJWggZB6P2nYNZhuJW6+VVEbTSKlxEURzsYp1pQd5n6GlE
+WNwTVP1whQ7yskFxfMMXyhoYw71mMh0gmE/pMO17fPS05WEt8bTPPvoqp1yBKW/xYkJdMvq/Du9
sVHyXewY2TD3iLZB5k9u8mntIrcOvWvp9Pn1qUp2jsgUeK2FGnmR+DUUzb61/5zSVRhXnn9hr3eU
4DLgaJTC3vqTsxTgyMsGeObOyYogpLdalZ/1xkiJMsvN5sJBWepUyMp9BTFy/RiU2Xbl6d6FMVJC
Ky2dhWpZOpygbyPGMFkdDj3l2dinGHO/3ssm7645r15aS0qc1eiujWNeGpEZjMU9BNY/s3Ar9G4I
Qkn6mzXmfSqXOIJBuUTgbjoUu9PpSoq4MNVCObQUbk8vrra7EwRm6PphFSTuEXj3GQJeYWd2ZZ+4
ALtxhRrMTeOXIaBn/Lwy6BlFMq52ZJZ28Q0CTdq8clFZh7c2Neg8lXZY1AdHZKN7t7iuVb8ZAXNu
V17lwmT9Vqp8vGV5dYVXMVKsKMq1y8GHKfuFHdxwrmwel56vLGu4cr5nhkgkB0v5ZZr4HunB0NOK
GXFe7Y9e3uCUhtRPn56StnU+Wa2EmxpqBqRQk5bMBDeVlofXwXLCZTA7Wvaw6o27OI/Xo1d3e6bT
70RyKjaCcy/I5d9KgK2V3rirDu7BMLo2N9wwCjrTBJ5vtlBfHXnQG3hlVi2oF1U7OGEEWcn5Oi9W
GC3oM315+ekXkpVQktVSAfx3jILjmkSXPFkgHO5kDpH2MEvZTjcCLd9rwroX1udv54VH8xC23oTX
gBlEbZ15hwX6zykJxXTz8pec4/mZo5OKgbQETXBU0ZLTAm00+8ufYNHeWbKp58iAvjMcqe/N9Z1v
Gtbnl3/xwtipMvF9lRR5G549hI3W2te967g7gXmlA6LOAtKNoAQmYi//1oWx+23M8WjspiVI0WjL
jWiOcxDY+EN15b4SZm9dSceXfuD8kY9+AEGEGOIROgRdDYls5/hDURyqpcW8Wu8LlBgHr2J3DUow
0eTF2dcZYYX3Zmdec3e+9Prnvz96/da1Zb6slQGoSnI7m1brkAd4Cuq9uxIl27Rks+2sCACa6/jW
Xefwpq9CX3NklE28qNrCQ4sJfVQLU5COs/hrTEiuYdQujIwKAgyTsnLNuLIjqHruwoUFSv/REa2j
BWV0VRigaAFDk7ar07zNiOs1fjz/4MSzyf0CjEszd6hYwKBE7D88KyPFa56dfJSRYSVkseY3KIu/
RigDLRO/QHAfKjMyPcM9Qhn2pyTZ+l9aS+g3yPHRAm2geIqJpHRy5qy5G3wPY4FuSL7rPV1Z/rE9
n3XZvfwEm28ab+pyQZ6LIzqagHo/oBzMq25022bhB8zeHz8jiyI/TJvl1pqPt5+Gb57Bca+MeIlq
OJlvEI9Ce6UGU/fP1PD/04H5fTh8NPrSjtfRS/scmzIMrtCaq7dX0P1RvHx5eM5J7JnN5zdO6NHz
p2VrPK+Ms/PyrCEzOWZ5MJAuWfdSetfU4S/8iIrT87vER2olZg4smdILd0ZkQuyyddG9SijJHF7+
lgsJQwXqgRztTRvW40mMEFHk3Np7u7c0O5AqNq/w0LiTS5ef6mCFgOPGFfJieet91Xt5JZLtCSbN
XPP4pbO/tykFjaR19DptqklwmcwDEtPIT8z4pL7Dxyo/Ifp1LcIuza4SwvOyOVvfUSBEbdNHPKle
xwU/33D8FOZWq1m9MpU4zhNna5sGXSfPTIcSScYgSeCB4eSmuXqUSDaW2U9zN0hRdh37YzuC8pwW
W+8kbyr7cOOnAdqMXnqyknWIUNXDWNdfNQvdqjVBU0wzICCRncbJA4SMH6D7qk5zisQ6axOJt6dJ
zjddu+xQMYR8YXxaqxBXly64JnT+fNQ6KpRuARC8WHOSnWxpGch9cd2hfSg+vfzqFwCPKCM9fffE
8K0Embf05G9tWB6TJkjl3i+4wU5tEwb7LB2dH2hbVdknCJHG97WyzPbMr6NGrdVDwXbq6SsMBcYf
k8cBfyvG9rs7D8WbOsn9h5e/8NL4ncPyUQa3BLqqBd3/sxqHjTNb2x8cnF41p/78q4+e7kH4QwE9
SE5dnoSvxOy6UbgWVwHPl15eiWpZGsL0S6bccPLwlQu59zBMsdRqJ/6X6d8St26CIlFyssL4l4u0
+I6aSXrUG3c1pOlqOEPK1b8dKaWbMVf/BaGGK+P+fFJ1QuVoXY3rkAWmGcPaP+sXecgTvUlbw4Fi
IMdeXPmVC8OvQuE6x7HBovSsTJSNkig/C6UgOFL2Wqc7fOqfrh5Yh14uks2IfFQqaS9Ze6fDAF5r
AlQIHGQZ6kYI0kVbikV2WTmojq2xXlTBbnyy7tuJVJoHPBziIDx92RSv5Oq4emsnOM/6o6jq4AlP
Vm6EUZq12b1YNvO2NRCu1RsYJWYrum6bbIIwGofKw05g9dBdRttd7+lKyGaV56L8jmSvGOSvQJZy
H6CirPnq9tOBsfMJKorRM+x1mN7Laka7RtbZlXrXhaD6bbTxaNhF21n1GG/UuxofQpWDYsSAuAAc
8QZp9VlzgJTQpcm2zVAPuNF7wj5NEyKYEtkNrbMcDk9PR2jMIZGGuQwjP89RGh7CBI0Tu77ShLkw
Qr4SsFaAAPMQx3EUZmcvU4RJUJoBRDnZu7S2Zr3qP465Tz8i2Wx7SqEEoQpc+3DW0wi5Nc2kpkLi
MOxkO2+z85ZVoG05zKhAx8hsaS1/FRKX1fmE5CS9BQRD5q8dMlunLRXDO72nK6Hrb/AxslzE0Yzq
/A4m8Zd+HSzNV1ciVzYuYu4bD1+M1EZ8Mf7s5MYPvRdXAvfsJ8YB4awIueHUIUSS3hsShITeRuUr
m224ygFtbDuOHLP+aa7tbdnQzdd7dSVeB4RBPJFlIRp4eXHfd3g17szMApus9XwVDdeKBLnkdjWi
tljcz3HmhN/Lorh2gT+vjP++wDsqGq52nDlcUi+MNuD69yWVslM62pp7rKcEahWs87osbIMIn3a3
VeEY6F1imvzyyJw30+feXdlk7RohRgvtl0gslTisIENIyqjr3DRFNR/KtPC0+u6OComzi7QGctGd
txXItjFas/OWZTcvf8WlGVBiNlsYbsQQjahs7CUaCv9DNV69lV4aIiVm7SbIjRzgNovHHL4Fw4q8
rD2tYkCnGo7GvdsuqIDpfYgSwzmSo9M8ZnFUtlayx2h0OvjgXzTnQAlhL5xWBxIEX+J39rLjBFH/
bK0g1jvre0oUo+hvh6sPfKfOhXmLuFX2k6JEoneFU2Fwa01+c9BHihzXw7TclPt4WvRKxI6KgvMx
rC3CilYWKoLtMRut7IDz9qq3PFUUnEA2usyd1IjQgxWHvA9RyisHodVd5euf7uTIO7ZiAllG/VO0
b2PUWHedlIlWedtxlXNyhcNNE7Q0jzYriScke+oS5aTNqmFu4V+Q6y1NFZKVQLhP/Zi1Y012vBdp
Mt8uWPleWZnnXPlMlnOVEEa5V4YbtN0oG7Kt4pJY2cOrAUnTHknYFLnGui8NTBOqosivjNuFlOQq
kTyEhjvU2WxEqT0NKEpO8wms1/zh5Txx6YOUSBZDJjYHandk4Bj9S26r+6npPeu9yWHO3E8WJjVm
WS5fX/6135IEz42fEtltEJNgN/Z+abYeal6pQAoYkFAdv2vMtnpneRXFqC7sXes+Rbca1e55s8Mb
dLq3LyUeGlgyVVuJO1pRm9OHBFuW4VB6KQ554Ci8WW+bV5GGXb9S4kscI6qGxPmjGwoQkqY/yM8v
D8OFKVWhY6GFvqYlF04pJpqoK8ZhJ5xY9Oiyjgocc5qSA7mDxHQ1TL9CJ/9rbotGc2CUFCECZNZQ
jeCyi+ffyZy75NbGBELz6UqKaCsz6BNguBGOZW+90ngfZ7VezRl9mafJrUf3aF59JL7K2fqZlN6D
G7e/9KZTSQozhh2VCApOJPEIRnIq19ulbfSa7lRxnr449NBswdiVi67V/8zs/FPudVfObJfWoRL8
a9HRC4Rijy6czO7wuZoRgRam3u1WtS6Wkx94sVmzz2bS+SJ8I3xHAcaLtAZdxYXFwzrM0nfDqE6G
bldZS7dLu02P1+iouLBlHTqXbngYNV73Fx5hf2AxqDcsKhSMhFf2dQMAxeKS9aW2au9kJ6Pm9qci
pIIU1xYYTGfrqiB7yNK4/9Jmsa93QlAhUnnc08yyEd4uA294Tb1O4kNdiqPelCohGvpJDfQ4DiKz
q92P29DJtwiANJoLRolSG9L4jCAvl/1Bjil6dmn5emjMWq8tBAr/aZxW2CEV1UQWSDxvjbqlWd54
pSOvjM1vF/Nndk4VI5VNdETnpAR3tQzVTx8sQvl6G6X4IzXWvsEaZn1nm80RHET1PZ7C6cYrt6w+
2mm8GuiZIikQwfL5maEL1B09B5l61OjxjwWnX1d7fJvG4bBtnfsJP/PAufLWFxKMCrbKkeAem6VC
oFu41HWlEeLw6fVLrXeUV+FWy2KMVZH5bHXYqt3Qi3YxhsRzRGs9qtCqUrQJytVTECU4HONGm7yJ
x1Sz9qRiqQpUeDd3teLIPzsaygaIU+VuzY3eqyv7dDFZiP9ifRcNK35ziRVjGJm5erJkjq3s09Pg
5+hxu5g1LEvzxmvS4GMqtvWD3ruraSC3aj9uRt7dWu1dlmA9h+alHgjDUfGvfpCIrFpIv2cb8O9m
lgw3dpPGH/XeXUkCoyNnw8PMPUKb6nNst1i3DWt50Hu4sl03WCNitcBJIDdNXNNG7+McO3rIOOd3
3nlUT+89A1uylZOdAS3gxkdx5/Wyje6D1qur+C8xpbZt5pzsQjQbowp20a5p4mu4u/O6eyY3quiv
ZZsM3DFGMJDxNHwRaNp9t7fReNV2RqtHmHBU7JeRyc3r5zCIFmR3bxsXP03punoSEDisP908MA5c
a1m7QZSN3h+OVX7zKz2Sp6Nivmb+0mB6xMF38/xXSTmUt9hvmHrXbUsJ1gBiQesVHPKaajZutsVO
zgbQptDj8KCW+3RgZsSnB9/AmbyG8XbAyeQeusQ1uOklQMFvptmjRT/iCIkwasHZ2uzKI/ZJCwHr
Ljgz1tbmzVEpDGfcd0ZajIhQl2V9dG3Xn5EYxYFqpxcaSlQjucKduMO5aTZC80jTpsbYOtNsoKiY
MGP0Ois2tiCi+tJ9n4d1O5nbtOpdIFQwWLVYS+YHLFvHKG+9sBGHFseovdbAqBCwdTLsyimo5WMW
3UNstz+hbJ9rPvxcD3k08wY2EQhzUx91KtytRx8i8eI18RVVrAvnHlWHbZPeZnVxzxm/TRaaq5V9
TL3ss964KLsv/Ado8vbgR9Nc9cUen/gyB0lQ9Z3eijSVmE7maUV2fAwiTE/QoO3T6kNaFcMnvddX
IroxoJFuNu4qbtClJyAuaTSuotO7oZjKBkwlbkkKNMGjOZXZDWav5RH3qWuiTZfmVYlV7LpxMfWY
V7frisjrG0g80CGvFBcvPV0pjvU12r8o8TLufvBuCXHiqz1TT9JFqLivCrAMPqmtH7Vxn38B3i3e
z2PTaB3EhQr86gTSBE3ueeC7t+w9Ljjxt1DgU6GzZISK+7LN0ZwbM2V3xJlZIqKxTN+8KuPcrPd8
Zfc1e8HlyhFeFMzLmBwz7qDJHmHR5IPe85WIFXFq+Q4OHBFuz+630rG6T7gqJ+/1nq6E65AMrTPY
GdcUdqWPtl8G79Kp2bTCVYRKuErfCTMMVnGstWW7y+e+3yUTzj96766Eq4fPhWstqR9JdKiPYbUa
91UTd+/0nq6EK7bLoshTx4/OiPpDmxjisBmFpbnmlXCdatJvf96fGlccKg9lJ9s1V70lqaK5cAdY
yhxfZwAhWOBhW2qnmIP32ApqDY2K5pqSsdjM5ry55s3ntWm/hZX48fKjnz+NCxXLVcRnB4pii6Oh
y+QXVIa3PAoLs7SisEv1TrWonzzdv3GVL2cjp1Y0Y2mOLUeV7JwcncuXP+H5TCxUTBeVuQ6gpOdH
iSkKrlphbfbYbubxpHX8EIESs74R4waFV33UYou1m9Iq6kPNqxyWNE/HxllEPY+rH0SDE+TFAe1t
TyBTHWC2oTc89tMfwAQrKIcu4NjnT+jtNybu4+FYaQ6+ErWFAB4SJGScBhXT/RgUX+3ZuCYLf2lm
laDtxYhfycJpe50t7FQaEHtIqGoVjLAifDoubTGgCoChVDRsRoVTkeEdkq27SiIOeMx/X3OFCuhC
utUrK0y6owz3tOTU48s63PW2t7w1gqaI7wIL3wXU/dvPyTphz52vfY4ZkVGZX8OGbpM1imF4QJHT
+prMqJafYidobnPwcz+XGB8mAO24rr28RC4kARWlUc25sWG3xrYxl9ODiyUKFp9ZiyuutS3G15d/
5MJkqtCzthrFVG1LENUSiuCBVsaa7pMujoXeQlfhZxh4caOdOasu9dQ/2Ktbf3eGSQ/tLVT4WYBR
S5UkNmHUpm9ad+lh0Gzf9YZGSTD9uhpe09dBZI/uduP6mf+lR6BH694nfCXDBBa7tQmWJUqh8CHK
WK+Fjz1hA8pE7/WVDEMVxC4bRFOiDR2Mby4ooK9BLaYHvacrGabMERdHS45r/7JlP6a8Km77ONAD
KAlfSTExeikA4FNqXXGRDLgcAgneYQzgBnoJUgWhrbbfLaFkdzIqaPuZ6GzknbG51hocFYSWtH5Y
xCN4TllgHE9/ukEJQ+/RyqU7RPBg9M3ajeK2qXCtbe/wbvD0loynnAhEWi/JFBtuBEV5puFgtZ96
d2uvLJlzCn8m93pKPJX9hvtYOvsRJrbu7Yz1zF/20PXmXrjypoangTflx3S0YjRyKr1atfCUMIMX
j6b31rpRYMwbrsZOsOzmZZ71WlaYBj3dr9bC8bZO5C618ILTR2Cu7rextCrzqDffSpyh3A4yI2DQ
TOoreyFwQBVGo9e9FipKrHVaZ7HPUCthSm+XzvJnZy3XxKbO8/rMfKsgsRLTtLWXPNxxUHHfLWOx
OLuq9Z3PWkOj4sS2scMoY4E1kPtB8xbBwG3nNvb8h97TlUALaKM6UxB4US8x4U2xD7LSPtW7s6kw
sWrjNjjnPgbd62pF6CuW0YC2mObTzweKR4U5b83KpgscL0ILu8FMXPwZF+E1va5Ls6pEcTaIVorB
cqKxKttjVSZg3cSkd9tUsWHNIp11QAwnctfxTSzMZtc36TVE0u8+w3MLUonVuuXEnWKtHU2NU8oT
Tc/hbvAw5NjZW9N+QM9pGHZu6jTNLrMLI94FXtaNh3MHBBvwuinaHa7Tstn5/rK9xqihNnZbY8Rv
K+zj5l0xBXmqVccSrhL2JRWDymg3CpQesLU8RxCW+6AeQVK4yvbqgv8H+4U/fDt3N2x7nwun13tx
FfYFLzWcNpfKKpbtdhSm7RhVtXutrPq7xfjMFKqwL8+s29XZOJNNAvugY7AWVfINEbc+2QcIh7Y7
TLatd5lZtAmMajdJ76as5nbbn83GdoObjObRs0Z8wA3w1Mth8tv5o20P5nAs5tadMQJMlvnYbevy
w+RefjBsnKVHjn07qzaq735dmZ0WKlGo7WtMpCnP4wIXzWGK03tlIVa4q0Xn/PVyBjvv2s+MlX3+
+6M0gP12nWLA6EUb4okGduRp4O+dbQv/9HzpfFrpaXx++Zcu5AS1me2MOZqMaedGU1HnNx5O13+E
g4Vnrt7jlZSDmKLPacemtmh4462LzD51Ok0iu1C72XXQ9Dhn2uzgMwt1XwyWfBOMJrdPrbdXsYQd
Zp0hyFAOVdLHtXVZ0p20Xc26q6NMciZZQGGOX7vsxp8WQb2jJKXHSxKOspEU55pusnlu5CVxsqu2
5GNoBT/1hkWZ1NIfhBl2VFimwO1f1QjrE5JmoHcCV/XnqBXblt91Hnpq6fDWHgz314KLzDe9d1c2
EjfDfn5zfaZ0cuwfc8F7HxKAYtcoMhfTnJL+oaGOFfUHj4azX96LYp6+FaXdFcc6jdNwZwGn/QQE
PHhTLeXqvKKIUQ9fKrdGeHWB+/6x3Oz6Te4FTXegdjG/q7okNQ/bWmDvnCZrYOzpOfY0as1xfoPl
pLvtp3iS+YHGgawPQ4ds0JXl/7tN+lwaUgYLdHHm4XrlkuZyHzCyl2y/Umk7zg6szurfJltSYneM
WNhnOkPbPTAYCU8tsyo9TKxQUZSwu5LMiaFq26aBgzjLeCAX6q00FUS5JPEGSMz2o0J0xrazymq0
9laaafp/CBVHKcUUguils9IPjhNh4z4f86Dzb7SWsgqlDIspwePDdKMtQMKvQn74DhPLXK8zz1s+
3YNWZAA5dJ2rHGae/JybjhIn/Q9TT6VCqGhKPxm7YZoXlyOS4+/YwanWVGmrOThKjmrAlmerN3hR
nHLoxZsyqb+lTVxotbiFqje3+iPN535g7KukvRWpO+x9b6j1jhcqmLLBdsdchp7kXa40FWmZ3clW
kzwpVCwlDmUlR6HA4eY4AO9AT3SHw0tyeHlVnjeYZ3KGCnoMenxLhppl4/Rm5+yXtEYx2Yb5nNwV
7uj9evlXztP4zK/8F/RxHba2n+nnjnY7fVymNBUoRFvptX7xhYKHCn5EJdLdyoJtouv8751cSpRD
TWmu+w3m4H6NU/cv35TyR+FSwYQ2zvFM78OU7aMMcsFZcnWjJu9/5HH4vas0RRiFCnIbDasMgmZ2
I1Cw8VtEm+uIlr6pF3EqyC10nIozK8eZbbTS+8BJrNOYusVRa1xUkFvaV8tU15aIgjGc3sxp3n0M
gzj//PLTLyxaFd4mHC9f6yQTgEqact2naSaXA7yR4VuLkPf/cPZlO5LqWrBfhIRtzPDKkFPN1dVV
Xf2CegRsbMDGGPj6G3mfzq179tlSvWypt9TZmWCvIVasiPVzAOBHmhvEqFybDQ1+AwrLvJ66L9E+
8s8dnI9Etz5q+C6ahR1rMdRVI7rtRMbok7nmI9Gt7uuVOKKjYx0LclBLOGChMvxksP5IcxuhUD0E
fR8d58WqKV/3wJwWIj87Tv5IdIuBFs9Bg88fs8DcbTwEGxxOc/9SJv1DLPoobAY1IUvaRkTHwCwx
CEnRH3v1IP3fJ/OfPvxDv49vDmUZg0Tju13cENl1OTND/C8juysi9l/C6EcG2zLA414vgKRDO6i9
MIO0cQEdow3aYDQdo4OlznxrFzr//N8/55+AnI+0trqGC9pOUgbKPgEK0G2W23zDBsjfKzR154ZU
yWu/MvfuQNY6HgV0MAEQlqwOmc13YEykslzTJd/1IIdnl07qRtYi7HNUi4m/YJsO4/D//XX/IS58
VEprRbtf3Q7Z0Wsyr3kM2s3XEJSEn+PUfE4tnH1ky9k+2TMVekQFuJOXE7FREWi9/ks6/ofz81Ew
jYooGHa+s+Pu6XIyzKknjvXMz8X8j1y53qcJlINCeoTWyVRCZ36+6Ml0nyuDPgql+ZE1ZhoifPrS
7znraXfHgk8S7dlHrhxzYA7FiWZHaKmwM5MZfUr37N/2beJ/uFkf8vgiMC8x0NY+6jFTwG60HN/0
bnqZYzXGDWUUxvZz3lbso2iahXKKdYqR47QPOPqwAlc/04VtnzpC9CN3Lm7mWqx1Qo9pC12xKmo5
nOjGubf/JkP+388o/Uifk2pA3L+eIp9l4gRTgbpsQa345Nf/MA1QLpySxrIQ88I0LdooTkq8jM8x
aelHRbSgMxp4JuzifZvM1VaHvOzV9LkJPP1oKdrbtbExhvBHjvReYAQGSU4VfWqMTT86ivZBn9gd
lrVHNkj9LmDXlyc1G77+79D5Ty+V4WL8B4S5pa2M1BCSY2zE8hWovbiTq/o3Z6j/Xp/Tj/6hi06B
hwyWHJtxAl99naz+mjRR/R3qGFOQzzaoXR7YJnwJ22lZjg2UTT/FsaXZh5vdMco3sXgCuqTHtAMK
oAWGxvP5c4/tQ773PFKRFzM5RvMgjlPPD1h7+1ydRT/S6ra5SdN+HclRGudfok7ww0L5/KkSnX4k
1ZkhoVmi8NX7Jul+hwPZFLa7IdLwqSfzkVi380ivcABBNgDk/zoL67CeSumPz336NY7/x3FtXbqM
qEDCI9yQ+4MCZoChofycgDz9yKhjSO8kidPwaDuQMXPY+Fr4Su78kxH0I6Gu31IoWhEXHn1P6jJZ
Ww+VlexzlA76kVGXcNNYsJfIETSA7ufYxhxzm88CTTSl/++jh40VH5ahJpDWW6eLh2fS0RIRfgqp
oR+V0hIu0IVqjxcbjMlXY1j/a5fd0v7LqfzveZ5+9ApNgr4ZO4Uw1ymIVuZhkPVrvgRgNuVGWPEO
hDZeP3fBPhLs2sgGDRSjkMk2tp2hh7HdN9Pyb5yp/86vox/5dXsnCPyjgvCI+nz1t4yK5CHeow2y
+owvTVG7RE9ViCUUWk7/t1b91M37SGOTi5LLqHV47GCVdx+yvbmdXWs+VaHSjxy2PUmWNGwgvQ4t
teZhsHAe6LfNf+5wfeSwuU41UAvrIOyeOFNNvP0J4739X47WP2TQ5Pr//yMk8WmC5vOOe1FHy/LL
brt64XP/b14N//TpH/LzpFNmqWro0agozGEYOBRZrP+NRgX7sGvG+v97S/rRVjTAYF1BvZUeW/hx
GrABlmHjOXSfRO9ysKz8VK0N/FjO4QYp3YKvclmvHJOgL7edxvsXBz1mUGshOPY77Xc25120AXzg
PslosRmtlqqedFzncKLtwPLje9zd7tnguhyc+oSX2TzVYWETbDoVQOtcVsRTmjgYx02dKNJZ0q1o
VhH6oxVimAsx2GE7crYwd8oaVGOV89ylOYdBnoMMsdPDYWMKZJVt20NzwUrqYm5Mb0dXSIFpzqNp
YMR94h0Qgap1O7zPJI15nHeBoPTG7S3UbNtm2VtMLCfpHjsYi7yFqPLm76ODMTU+mC9tQZ0P1kKJ
PZS/2BLta2HV0i25gr5g95x1NuzycCNxdJRof33uQXZ5B5sVOk7xPPUsr0M5b5dk23FAYVeH9ZQv
tSZQIpPz3k0nngRhfcPGYKeFwhBnv+PwUxPlFu5b/UPr8cqaQIhfab7KLM3gmiSN/AFNePkHLy6t
q4xRQ34SWs/1PUv7GDmNi1XmUzAHJFdhGKE/r+3UX9wMJLBYIeQcniC/z6YzgWTogK8YmrQgyaw0
ypyY/IAZY7QVAVwOk0I0AXmmPIiyRwXrqTMMIQ0/bRBFb2AfyNb6dadRuNwZSgWGskADO35hgXV1
0Q1NGJWwG9K/u9ELXTXBKDJojHVkvrcS9N8i3LJFVjNqiYfGS3h/kXln22nf93TJpa/ruYJamdkP
czPRb0S28XRpfASpNWondb+OdfuKb9iBzwVVyf59jNbttWvnHxxF6Q8ZQP+onMYNN2rcqHnRg9ue
1dxHr36zs6joFoGs4phQQz72IoCUM4FKXN6rmJYuiYOnDHKzp35GNwGQI5tMMc10e6bgktBT3c1A
TCyPPT/1rda0JIYDFYIiWWfzrt06zJG3IR5PMTHtHcyge/0SQa45q7Kpnd/AlVRduW2xmL8JNtbd
gflEb4cpJSl9FrVa6GEdRS0OEnNMHFobev2c0oaTM4Oz1Qr3xN7Yck3TELx6HqxdGWF3OsiVXa2o
spSZ7TSYee3PLOY4kji7TQcd6pnUWZEivmOUHshtzPs2AUo5CQunqXXOxFR00UgiEEF6T8sAnf99
uzubPns9icuUppn8vZmFJochUaG4iVoYjqAcbC0GXyb+KwAk/qRTzB/IyNRaJTve7il1yt010Rbj
fe6rmCqzRePytOwRde+c49EU0oDCC2tE47ZbvdHg3SVyhyAElOXjBzg6dyofIGk15MqPQ4hvD2WL
+3aGY2bJPe75IUud9ne9mbOwxMus04rYNvldD7p37xs63roE0y1NDiQz422SOWCRYEYEP7AAQeKi
bdYeqFbXjVlJR5LJKgza5RZuTxj9Bgr6/zdqMDJ7uPr5KpObkV3NM5sJ2xNbZOwXjkfYllEa9gGU
TsEyvdncvvXFEq8rZKZIwH46gyuOHZ3pGk0GErfVVc1xOvgWT/6p3jsfnRgsce1NHI2vrQwq1S3b
j7CZ8F40hEF9mTZwDhB5zIer6ubgE5pWkQsi2C/qNVYXCDA3Eq8sxUaQg7zGeps6QjD9qemy303w
w/6ZrqmbbzrQypc34ah2d0J1Yj33AeHeXrND0pE8GrQBDJy2IJSGe92rYk3mRRXxXMdvKQdoWQWh
Mr/DWvrSBUA+8P6v1Ji50n2dlWs3z8eEjvBtn6FPH+/D9yuFIBeOTUVr5N82BEMwh80CWP8p/1ZD
Y+/AVux8auxjld2yoIVMx6wIleuKTS4mRzfGnwBTBKX2oDWvWex+bjPX0Dvxbwb2ZTRPcJnvPUmn
AgpUumwwlS361qMcTANe4ci0DR5F1KLNVklzI9pg8YUzcfAAl1LQo22647H6AVvfuQ2jFspBoBDk
oLC7kyG+aGCIixRgmioxjpXwbfuKDNZeVjPQIoSqYpM3TXa3r3puclhekJJjWrtAZS744l37g0ak
/gE3IfoU9zEc1pdgzIcQ6ab1FBE9bLsiUnZ7nuxs32Ha5G5GQcNv/djad5aMdWG6bi/CKBmejVH4
gX2QnRhZv+k1eXZwHc1VYlQRxW1cQgmG5jiU9NKDGwUa/ppARFiIrxBvSB7IMnwPVAfIdlNwcBDe
P68KCwBxFtiyraHFMo01hlNzdpILoFDeg3LAWP00iP6J9XIt0iaaj8Ewv07d/p2bkFYrtgCPGvqS
eSBne4lFgBM+qu5PMNc8l7p5EnH0w8zxA4yobrIsng9m1Q/7vmZzvi9h9wtiOHSvuJPZV5FFDVAi
6Mjsy1JxNaWn3sJoWYyY17Bp6ovd7+oPbnZMil2aX8OwQyMtTNUFxYmp+tbchluKZAWbivcIhrHf
azeeGV0femXWgvRhdB/7/jhF+5PEhsEZiSK8TeJ2Pyycmjx0qX9267a8Gym3XARzWuCOubua4Tm1
qD5y3cn6MMToZMLWJQWKjfatVtv2rDHmviQBjm8Hjehyqoc+Dxsofi+L2Y7zSL/vTYyH5tucZ73N
B6YO2wAlIAZxxSMb2XZPgoxhtam2TQ463lw0lNDvkFRyP1vHfkIzixUgq9hjOCZv4DqKkyUBhFZg
TH9q4Z6asyTaT/E2jjJPIqhG46Lh8cz0ve0yGI7AcgGHznYPSS22JE+ztHmXDRLaHNs5b0dtsgpn
pEqbwZStaun9HLbiRzTZ6W6PA1ouKjxESTPdRxTF5Dz3F45CrSCxHKswFiFsuRRKJLpEbxZD7pPR
7Zr3kzqjM+a3tff3XRu8yJZGJ1yeijQ8qTY/d7mqyZ6vPKSFnNqLmeuXupFLwWDTXkiy2ryHRyGm
FKK7+DBE5HbsW6TdDwYJm2IE7bDPPVmnCjOD+Qd2OVU5pEHX5M539pRIRNpgS8N7iI0lD4y0ERLF
7t92MN3LpR0svHFYls9dY8Zi35wXxUap/dOBd9GVobNDV/g+aUsYTeh8hhQgYovm35toTZvjiolZ
D2ZOw6Ijd8E8FYYE/YmadCm2tl5zRjjPV5QFBd2X7+gl5wgcI5LG+YBl9B7UF5oauLasN1zYSJdK
Or0X2ZKIghqERLKS5uLgx7TeY124y0FKjMsQJqGlu/I3IUlGsSzILl1N2qMfalO0uvsOzSWZQ/Ok
gYxhQso1cexlgnZZ0W2wGMI/QpP9NLKaOsjqR9EhM3K64crdL1v2tdv7+0mpi4Pb0SnOulm8Ytc0
u0U9GA1PGvoYSHKpn7/BgtlvRbgy5XBbRhBDF/80NnITJaknJAfOxgySvKkglQKk1t0uu80Oejbk
rheatzm8ieK0YH6NhjwKdIZOI2OoLxRiTd7NkDk2eBS3NRy1vjVmJcWEyv+ZZ6nImQ+DW72nVdsl
NyiApruAKdvm0WJ91YbpN9fYy9DPMLXoUaRJ1H4P0JyPqinYjqNV6gFSD+8zA285G1WW22VPphxr
n2mxhBLNi+6iIuGJxdHgFlVSGF6yJpnIaY9UkOTTGg4XdCdUgUrLt78dxGaOa630VEqzNRVscqY8
oHpjh0WyDsUrdjqLNG3koYuisXAyup8wQsuDpu3zhE7yYJIpeaUYCsLOCp6jE0S18r6O8LfQ6eb9
pvHs1DiH57brbFkjg7oi5HI/GYpzClFKxrGBp/SfnnWGFh1phud6F0BIOHqwfFwylZX1CiGBs+GJ
fNzl6qrMrXXZa+jYTVs3vA+RcrejTx3MomQDN4d9LDVZ7MH0AkUQtggOBKDdV01He0LU0FVmR11J
5OsqaNfuWZKMPBHUFCgVt0AXQZJk524d1Fd4jYOoBu9cuJ72Y3d20Wwe0aMtdxEhyIvpnuoZJqia
FZFc8IiXLo2+LGae/vgZmq2THOiJStaHea3H5NyhEL+FgCwrunUKn63y8sgkwYKMw8En4GJCpnyc
ptyunOQEWowm7/Q4/A4JWtpsX174mvFSGDEC09H9BdxNga1V3bz2NaQ9sd03tGHlEhLEeSyk+GUb
P3zBGFLdGr+gOk6svdBEDzhiTTvnWUqCc7aztvRiDS6snsVZkyGpgNCm8tH4yYlK6iROELGTFTwg
yKfVW9S0JbRp61fPxZDmuJbze7a1MISNUjLcgZrSffX1HH7jrMGza02vXxmzBI10YAIU/zHBlJT2
b7HWplyya3VtVR/veaLn+Bw2Nr6Zlmb8zhsM+tHnoG5CV5lWdQZ9LqugQR9AXe923DSfT7V1Oqda
qPluZVBIzSEvFRRzOi+yaOdgR3YSqka/E5MEM4Aa/RNbM/Qv3i6XddPpPdAA8uNqiZPD+HLCYW6k
h62QaS7LSgaeGx2bVySddCzi2IJiCZ3MJsl1hr1E5efhuGIz9IwQl34RbSLfSE89zByCu9qChJ+b
aIcb/UoQAevRJ6W0GSJmNK36gFTsx0J07j4Ab7JEEZ79wdbtNFQ4lVbcS8OwN3XdZyr8BMAAJPUE
KZdm9zgnP7HS6WElnz2Om8O53cRa8dhlQy62ERGuTXbxAjPBm13BwLOZhzfHACLk6xKGGnphYmQV
iSR9Igkbl/el53o9wP84wjqbJLAHGvbC+y58XHuFSBzTqXOl9CHHnpKf6fcxM9s3HzSLzLdhyAIE
thpei75r0JnUQfPS8m4DDMIC8PCXsQkOKYuzPbc7t/ctta0rfRqhGwQewsM8aSBMnC8AgA7RFsAX
HhS08bWedlsmooYpDAfl4GajPcoYyvjvAYVIMfa1rlpElnu5UIn3Yxlc1mrSJKc0qrdLjQXD1wXT
papl0XLDTfsKBlJ6M7YAjCRiQo71MblDXA5ADrRupnKAUPc5SrzEI+poc1KDbI7II+Ju2dVcxnTT
pY2a6CBCFWNXK4yavPaBq2Zl9P2EIVOBIlm+mpiOB4M/F4BfROlhx3tNhgYoQ0jVd8Cky3cQDs0x
nlRTMutVtSFgFmycmzMwNrR3G3BUQC8gBI/bVUOOmycBJYgyaWP5pavHSeagzrdj0Ybj6wInhZwt
yz7kkG6ND7Dp2w+TREReiB1LR2JWKWj1nhfnaD4jojzw1LU5mMM44bb3IocaIpMlQZAtLa3JuY4M
/wvuKD+hUMrOckTjiA98iiS+EnTsTYkKkFfEda/oW+nBSJc8xUn6kOixeQt2/c1FAvOXXpZcxRbi
UX39ArcxcYZOVD/n/QqT1FxAvhhlX9QVWMNAsxOFJL1pZyYKkcD5bKAeUdBDuxTInb6D+ovKaSKW
YnYgO66y27BF7uTPhZOhsPAGuAnoTA8yiOpDLLDxMc31+N5YgYJ6hXtLFzS83EnrKog72ietLH8c
kYO/wmYQsl8T86eJAqjYfX1KTNvdC9Mq7KhDuGntl5c9ImEegWmGGB71lw7G9m/j1FUaxee1GpP5
3tm4Ihod+4xZAqK/LNE2cTRb3VM/JqaAdXJbrS35HcdNfJw1jkhHp5NYaZZThhKM7P1SQV717w7x
2R8pmopLHME9LZKyz0ce6grTBPNATHIUkq+FSdT7NgXLlXs9HTihrOgH3uWB23zVC7aU9YyfFQq2
HYHMk7PMtscNJdfR2BZBlw03SRT92pR3x6FLH8LE4xc046Pr+H0SoVH0fAFsFAfvTcbDY5QJoKqQ
CLxfplgBGAHEnUvTHOuAYgknddjHwQ7ri9fsnrBrAcUFKaDerCqwlL7FQYeSMpXf2ZLOBZmTn50Y
lpLCTPw+CqXHLbE2F3Z333pIiVXJhg2sTtLCbwMvPDaQjpvWsmgGqNq2awolUbb3d6hP8E6RHGBE
v4eqAgyAqmvg6CUgCYiXMwcQ+A+bQ72taaEM9s5GqFZfcVGSD8rQNxGE0yX0aVfCP1DnqB82cFbE
u5kaIE2r5JXV0cO4SJSlQr+QdXzLhmRAxTCJYmloD05gow+L6U2lZf29DyVIxXFULVCavG8orBqD
hTwZ2M481VHsqnZZUMG1UuS6h00bM+khaNashCF9euqmnuQtEe+iHvkhif3KCp7VwVuMlwCoemlf
IB58dnjdeRaAAowjHx9IVCMejIMqLO2mA9TJn1OMva1oVL63y6aRw/v04uCZ9hhmMit6HSIk8QUb
UGs7TGcL//ibKZt41fIG7dFgILTmLcaGNaG24HJytyKQbsxjqP98Q7XzHTWrvFgmtvuRuaCIg227
wbZT+0imySL/zTt+HJDiweSB5+weIKu8cw17Mz7tH2bWJOsVK9brtwl8gMJTXeOLS3YPzTefL2DC
5GB6LN9X0WH/JRETHtWMVR7vAVZbJTy7qDpDXl5AVg4AebXJI2/gMXBcoTeBLerZCQEUvF6eWLvb
4bAKaenvpttNEQwpoxfNvaOFqIHt5TVFrZPHHcmGe+U7395GgaU5uj9V4s0aXEHkXPn96kLSnmeW
wGQYQuWafFnCTPzcar0kb1F2LS9y3/P0ftBkO28iaRaUKUiA32fVL/QCHH1JCqwkXS8wSJ+HAG6q
O5aXXRKhlh3CsYzIgnb0Cse9xoNLTIn8FYGBxwN+25LQiC91kvT6mUEocj2sTTPWj7AQHo8uEOiR
mZVoNZ1aJnbX7dxc6hSka1wE/hiGLnR5hlFR+7RiFVEDqfPqbooi444bJbMp7WSG5hJ2+zx+0aFD
nu3l5szRYgFD5HKla/1u64iYChAo5iv9PH0F0YWio7lWWfkqCJzWJlQCw1NoKceGI/byHiDyBInO
HDMdf0gSgK2/7Qzf95u1C+xeNht8j/M22N3yl8gdSRh3JPaHtOvMV5tlzcnV/fAs2bAPN2lixUOD
rISLEfN2Os+B6V7c0KD5j7ItekmVir8Y6of92CzX6qLpEkj74jYCE53iycMXF9LyETq6NYseVTyT
B3GVnj+YuB4Av8/rsEGvDzz7c9JGQt4hd0/yREeoGJ8V7cgJ5wvZSy9gIolOLQ898IJfA5nFLdYS
R0y0eoLFBTi0pyksWjcJ4wP0S23uYk0FHB56IUo18FqfGKIFQFJwxU/4Z/kXj06GnR10XdkxiOPh
kXILKZnB1RsW3a/KxYhQ9fQbSrDzi8B62LNZFV3LZsQbwozfmN8zd2FQou2mwSNs15OTkiQBRjRE
/IuJGi3+ej1A/wSlI3x0aiii2bzGo++LOvEMxrUrZhCTUI1HpTbW3zo36PZOwgM4KjPTTbgmbWD0
jQ6kuGTTJG976ECGFVxURpfDBayOH5PYLkUfziO7H4PIzOXW6mwsxqD9zTD0kAUjtRgruLK3zxmP
GbalJ7md0MhSkjtOAfg4k0FDv0dyyzGrkX8bQjEVabPRl8C1d1/WXq5/3WaSL1iCpNtBYBh34aTt
g7+KAD+u2swaLEl3ojsmWMS+SHS505XIlL6GGrPG262bN1+MbCXzr2HrYtrkqRDe3AduH4JzvMch
e5J8523lNdTyDkqN9IJYnSyXsYEGXZ4Rb3SxQauSF2vMkke8DC4xawknFCJ9ik1ciGikplSCP8N3
xkgEupYAYSB7BHiNzsPJxdOiC4laDMSkydeduJmjOg5/h8CU48OwuSa96m5CZPUXx9BD3mB4MrGn
IAACVLYz7ftH3e8YEa7IPcdYx/N2/R3tge86gcxfFCJ2CiOZLmK4mb+CUrq9QSde3aWLTw9O7ctX
EBIAYFsk75st4XYosMbX+TzQtYbVT7TQnxol4/OIWdnLuDiVnftuXNDekzAJnw039i7Y+KhK3Nn2
D97B/s2LlCcnHgcBlB71qgsayOjBrWJ76lfM2VuF7jIPlEArQRVj3TmQNbAmYPutQoUKwKZURCSv
GbHuAcU/e8RYqJZ52wknoAW6ZNMbG9cuLUy267qIAeFei41msX8IWZfgwEgHm9NsptlTK9x+TNAZ
wHi7xb6S6r28jzOOAQLZp0Po+cYQNdcU0H5LyFiEgvfBeSYJ6TC2nSyVgFhGGbzpeKF4dwPkUOHN
69L6FtNk5R43QxKg9ruLw18dH7rvGQDf27lekqDIIH4R3YyarmD3A7cWxQoICSNFkdJX9HHWVFsv
+MscxPa8oQPejkksslc2eLS10E4az1uzK/VHQJYTss/aXIe9mAqcwjXc0WNtu0QhnPLmpZuYyWsS
hG21x1cZ5HHBZD5ffG2/QF5r/5Hhv3W+N9yxnGGv+/cm21Af5xmntlpQpj6PQCHQq8nO5Fsgsee9
8XUilwYxDCFgSwGJjYjTooLUdR8Wvdiwhg3S4NCd9MK3L9432U8lJMp3Tf38BXVo+4XUPR5E7VaN
hUQMYn8psEa6XCIdWMzjwzSroAKI7o5HGLn0TT2ca4+d/jzqt+ERHf1+Y/ie3PieQasO9ieS07Kf
WL0Xw9iTP9iF4s2B+rGVcGzYel1wEMl/t0rPv+gw0uk6XtfuvANN/TPpWtQVUYCkD5aggwXSrJB7
BytDpNpoJc+9ngBck2Q0Y4l5+iALncUIF4oFSE07JvY1kOouW/ImqLM3AHNNc9NIxA/AUUPQnMCn
m8D77DxBYz81/V8Xi+mnHHakAEwD19/LhJFlwcPRP9Fu8+ktkiemGWRWmAayjjDUsbM/B4Hid8YP
rbsYQ0RUtIGCxY6dN8yOiIjF1xETOooTDebjERKfZK+GsLe/OZDPX4FKmLrJoP9cl5ttgRsHnUYM
B8DatMeQQZi4yHoMtQvcWRKVjcY4DGXk3n1VfaR+zHoZw8uuapke6j4dfmNSvyT57rK+YDKlv6/t
R1aAgq+WYhxq/xDOcy0Ly7EZWmCQjlgf1vNrrMC/OEx96tSxdgHScsTrEZrIewwQOMCwG9VWgl3S
sgm9kpWBEByrVg0ArEJ1rt5XjJlzRJcIU22rxkPKpUekFau+RxAObkIfYKKbLutP4MbZUJDI7QAm
w3r8AttRnJjJhgEeqV/i8GiIxT6150HSAIzrbfrSQXqAnxFkGc9JHMxgY5NOfE28C19NELj+VzKB
yYGFhH23gC1krct9tVj+dmpM73bbLL4kUz3f8zZbfu7ADvZi6/RGDoPx6BD12s8YEHsO/fMdZj4F
dshIcLu6cEX7CxzpMGu33XiDv/oA7AqwPdbWRHrSoh/0rcTX3xAVBW6EFdd1tjSoOxQ0GicDffm6
wnLCB3CvXFBnavTZkCn6I9IATdhko1XlwZoRftBppn+7mgMOCKFxE5XRrpYXDI89O4StXJbDVVun
KYM9cWDIMD2+Qsq42Y81VlZ/NUuoXS7jzNBqmVG8FRCq1P1TTzqLucT/4e7MeuNGujT9Vxp1z2oG
dzb6+4BhMjelZK22yrohXLLMfd/56+ehyl0l0U7lWHMzGJRRgBcFg8FYTpzzLnFI5k+KSEowreOM
nExSAu7lU1zUsQjPCy0F5i7Hhjc6tYBmtq+nom4oj5TE7VPXq+XaCrLkE+tDlu86a1RyxsmqLHfg
+q2sdEXJAZRwzbi3sknYu6aXEZEKLSIax4OWV90M46Q1RKNxX3wTRTraGx5R/cHmhjN2ECXUrMq0
1IBlmH5vrlGlz1MHlYDQBMGjR9pGUIFuV+Qv8sda7ZVhXTMTOodcLu4Yck8la635jZG7gWQwrI05
JQTt5jQ++sJX9Yuk5NLG9bNopjk1ZQztB5O0+8HOqIKtBlWJm3XiU/DYyqNXXPZwsz9aXjBrgTSN
9jnmelpvalAhnVsmhZ67LbcQ+R6luqa+FvnYm4eg7DVoySRpNX0jNf7I3TsrtfQj5fGMPykMK/0q
mUEuf6AKYPWbUYKHmhORwp9yyAtwMKGqlFn3YUwYAeIEYdSzZOR0cTFp07joW+A9VobPQfMhpRAu
UQ8JpWalAwP0L8ZIYuNUE6m81ZJM+5wrQ/sAELTf2XEemLzelIMlUJS02/ci1ZLVOKbmXJgbLeUx
iNJO5YRviOgmoj1GaKuGsagmp5EnK11nU6xYLufkXI9Iyit8Mcu7MAsoeUuqUn6opJBOG3kYBOSE
u/ZTKfnoFZZD9Wk0FDV0sTOppr3lp8Ufg29q+cqXh2Ba8cHZSjFiNwZC9FTpV0iZACqTu9Yn3Osx
R7o2hSkXl6GeWd1uZAe311IT5mLFCVBcWFlkWY4BtfMruZjeW5mE5CQAoqqsZ68grXaVdiia8zaL
wstoMnXJ6SuFy2/PduuyRWXTgXOf+axzWWycyCBhDJzPvulBp8ertjDlcBUmMB2cfJhIX+UqseqZ
nUUyiemxS8szpW65DnL1ZNu1pmJIHHJIyBXmBVM7FZIGPzGpkwutG5Nx66OXmv3RRNTy9lQPOVRM
8EijQyZWZGvL8jp5dtroEnfSEiE+dIwF8tyeEtmObJVN97Ft0RzInNBGq4pjIzKCK6xEfLB4ftPc
oTQlrgtLja9iK+i/MFSExTq0gXZvtWMQEykUxhdAhCowBUNvRnjRdWGsqYXa2IiNqveUVMYor/oh
CPQVSQPzQdj+SHk0zgaWXSxN57XWleejHlE+MdouXOdKrDxUSjLeymYaZZ9ERdluV9seTZJjNKtd
L2Mh/s1qowSiscdnW9dymxkHX87EcGmFcvWt1avx0YrzzgPhNN/TJfYCf9PmijIAt5PjxG1MVXE9
OfWztYTYzDdLaNS9jVorJIeDVv4MdHCij2lkYF/eeq2/wkRR242Rhz+XYcZbS9W/ZUOPk0xnSHKB
HbPEoafW6JE4KjIPqhuD9SiuvKa2oguF5W2sE1vx7/Gkycs7q/XIoGeYMupuLGvqgQislG+AyhDl
Ot6oB996r8g/+CYkDneqfM65bEru5U5T81UwDqm0zqpgvDXBDnS8hM/txPfzKF1rWGH6rqJOurkq
jHBiRyjVIMeuT88qp88MUp6CcypwBPVRnZS0kXv7ppHizzJFy8Fp6zIWpK/6FomYJiqHdRXIFHV6
VuMhlGV7WEeNpV4YQZncV4VCUC/XlOkV2fQmAH8jVaF+gou80rmy3HpRPar7SKoDj+pO6Xk7gC4T
UZspFMrQPjXJR/gVOXlkm+m80qpJV8/ifH4LrvnJTTpIxnVpx+QcdZXvI3uRm0dKSIW97qx9EQEa
Q/WpKRkGsqtrDNXrnjNcNSuyXIMa72KpjS8IuZp+06HUbdFJWzyqnh7eFVXukb8YpIrEnlxLG86d
MNsktpYAWCggEK2pU1v3QedXlOlNsyQUQ+ezpCCqJw9SIbefkmJOKQH7TrNdFkxZgBlKQWoyqq2w
2tiiq6pN0Epm6KrUEnxwK2rCwdcY1R38A7ClQVRX87hzzb9LrKC8HVvM7K89XWVZWwbmWU6kwbpz
AuAkmWvYZfhE3NbgvaaWDH+jB4TrlhFw1SZjqIxr9giy+oEVR2SEa0l7IHLVKGN5oY7snZWITx5h
V0j6UDQqGdZCSTZTYw4fMgzXo1XdKfWXHjzkvdeqIiW/oTauhtGktiq7EoeIXPHixo3DjBhlHPKW
4hdXSHaiXqgfTakhaezHRXsxW2RHW+5Kfo3dN/XmDZW5KT8LsqodXGo8GsXHpNDknSB2jFx9lGYV
+CkpvwVtYN50BpdRoAgWKuhpNtGspFYM/qQkgb3SvUjbS7gDlAc7Ho2V7cOZWjdlThauh3CdurXl
K09SnAy3Ux3U4JkqkU9uC/r0KdG6NF+Vho7roaoHJNDaafAwqLWltgYEO9WkUkQSXgYAieehN5LH
WIrrB68wWUhypwO+QhLlAMgtS9a1ZQzfwrqqOyKvAkGWevTyi9hLVGUltaUkXBszpW6jKmZerv1O
ygnUCFqMDQmuod6EnZ1kXPIns9j28lAOlFfVyoaun2fmB8+qvfA8CBt2JSVL9YGyoVb41KjjNMa0
tJ9ucmSQwg+tlRUKhSRNGTZyHNkNJ/Qcaqd662urBoGP/FMKenQ4QZc9hilfUKO8Vhe8kT2TIYqB
CBvM+p+aldVP72MKLLhRozQNwyBTpWjElM5yTN15OuTqCebVM9v8J4D1pbAojHkMNcdQ3hoeAete
8lml28YGCuBgbRaUbqpqxKVcgcc/uUwXj6JMtMoNU0xJNwFXrHTN+Z6Z+0GXjPeRzZZypFQRw9wE
dcsmAiw6DJLRFdEpn44j3BVjwYwk+FdiSydjUmZa+keU9uWfAynzydGaskAPR5Skm9716ZbypH5Q
mnFmq9NW9IN/GKWEdadVyu37WtdfMyWErPZI/FXTVhkhYepqJ+9lOQ/d97W+4GHYWSj7Cs7V2zEq
5LXciGyDAZh4H6lnqXKaVHYuWwl9z4WdIvloaKaCC08UnKD4H1mTS5VTabZYrMx+3FKw/1NOOqct
s+v3DcxiuXPPUHP8UKctS/FzZNtrnKTzd06YxVovyrYFGjsXAGMjwZdTEWteI3+XEoey1DcdQFXo
hRxNW9z/okPul9WmnLT3WdQoS3XTeCqSkABj3JZ1FX41iiq5rNQ8+G6O8J+Pw3/5T/nVX1tS/e//
5vePeTFWIbidxW//fZen/Prv+Wf+/jevf+Lf26f8w5f0qV7+o1c/Q7vfn+t+ab68+g31bTLk1+1T
Nd481W3SPLdPD+d/+X/6l//x9NzK3Vg8/eu3R0KAZm6NzSv77ftf7b/+6zdlloP4z5ftf//L+QX+
9dvt0/gYPCXJU/3DDz19qZt//aYbvyu2CvFAMxRDM7SZB9k/zX+j8TeyCuNVVoVtKZoCyTCDhBD8
6zdJ/d0UKO3JsiJ0oVn2rLZY5+3z3wmZn9NMYesaGnomP/3b/3Tv1Qf654P9R9amV3mYNTX9eUWF
shSu0LIQljBME3qKuRSAyaixKZ6teE6baBKYW6tyfK9X3WYc7NWLkfn+6JePer3cvz/KNHSyz/wy
loItmdan+MhbCKF6I7ASycZyzkzMX1qd81NMVTZVm7ytYpqWWKzSMi/HjmK25EQWeXyjqrV1JnGz
/NV3MXUq9bJt67rCV5hJ4C+IcK3MO3jg3leM07RLPVWsgKiHJxiCzxJC/5z7zy9jGmBYZN3WyMot
lauo/+n9lGQBEMfxK6XwksBuyKCjAG2MKAb4k3k2O23kY3KuA6xuU9nV/dzNAWPLJXwn6niFfGFO
wYlj7bU6y9wxWwOpqMmaULDdWG7h8Fuw44D6tIpS4cEFSm9zX58hfgHsh0QbXQ/qyIkv+zxBXo+G
rcHXtoWtQk1W9MWpB4OhJ0T3yBtzr94PuZTvGxmUwDiY9Va30sIl0u7XXCr6PYarMmBj40MWGMOW
lFOwD0iDU1j3rRPH5LMg6aJfuolbgE0tSGe9LqZc1Suj3dRkHZMMMIKb22DKKqFIIMlahLBb0fWh
Y8dCuslS76oNKA3JagRtJJLAB2tqf07Sq9pOJmwMj4zAE/Bs33QTIi3FaYvcf2gnXTpYmjLddErH
DUvyOqgjIFvWXo0p26pSQ+XXFEafP7HOAmJnkjHlFEsJj94wG0qP4IxGcxrQCg+hBvha7769kF4H
et+fYimKIctgwvSlRNcUq6Ohhyr2v7o8rZPcGNzJTw0XEC2klTg6JWL2435n60xMi+XLf/a86b5c
uJoWloU5AA+wAqB9fQmGHE6oAfus/zVL9r9eDSMm8pls+2wW6utHVQn196IEC2QaU+YANCPQiZTs
1Ox7rTfx/BgCMJsFYcp8qqVGsmiLJohkRnDS7IyEnzxcmlZTrWPgwVAryH7KIlQ3LQSyVZJY5qUX
CWWDmWLg9Bcd6YjO7PdFfNsEVeEEY5NeBak9rMJa0sGmRQ+WaocuKId2A1lnWkOWrw9gN+VnrJcD
46tAG5kkn2V7pzxhXvO+/3o1Yz6W0JJngiwt4uUuzoc2GMhQJ2r8LDIKTYD0GNlPZdUCRndxg7yI
4zr85aPKNgwINwbuzKoCc+D1p1NgyNf4LsBDGtVgZ5fkQKQ2OiW98JNNlGNXV7jt6oZQl2qZ/WAm
IFi8ALoAqKrIGoctWSHPzTrbWFn9GFASMU4p8vxsTOcUoSyz2oQsFjesQm/kjuMxWKWBlq5gH8bn
km3FtxRvyl0VihDc7phsLGqkJ26xP57/NucyIcZs5GuJH2JQ1sjUjxg3j+3YIiglkQw3y/bEevjJ
Arc5Fq3nQ4IgarHArUZLbHVOZic6LkgxOdWdWcqjW0SSf+p4Xm5exG+CKcJracwRqCWLaTIGBCAN
hbG4Eg9FmLgBSSNwB9GW5Du+2nl961Nl3uAGFFKmz+4Cqv+OaVjQwkIr2Ral2u4HJbFXORn+Xxzu
vzpnWppOshAricWHtj2ttFRB56ZWD677aUpBiJPvfnv/VpZfdfmYeb69iIQg9VnG1MiakwX2uBYj
erXUdPQVqljTn7HsBfta9+pzOe/GuxIeAJAiPXXDNmivw2HU3abyHgfbVh0qrOq+skW7kcb0M0eG
tTat3r/u7KifMbjpWu3jcJNGaQoI2H468R4/fktoFKwz9mqWvrG0NGRjHsmaAo5pwE5Zdlh+HYzE
/sTCDWU3NNs/Gw/BUKIuRDed3IzAhsIxkJ12JM4q6gDONYJ+pIdZvAKDb9OH9ZGao4Nui7hNslqS
Aa7roly1dqMNqzikokexuIOK5XdhormKVnsOaTCELcoJlObbL7jIITFeHOO2IttztMaevRSGKCcP
3EuN3kEJiNPJw7z/zGsl6yEM7DOijtzlHtOtbFuu1tyK+psQUG9oZ8baS6UVwGXtF4/++RaDAR8F
AugXRE+L87FWSt+ONch2npUPnxJd/SbB3XbGcvLXsHpPaYU9ix6+DNPm52m8uSZbQP85lV/P1LTB
lwD4KZyBflgNnTiPDaNdtUMsrdo2rbYxAaUz1Z6xqqwyXudxCsPTHk4sy2dJ09fdYEmw6RO/svvK
y3U5WnE13ygsR1XSYt3LsQ9K3QCazNQ/f7YGARikXyhJnR8kRAdX/Uy3b9LcWhdDnZLTjcSXQknZ
Poo0Pgurkpo7sgR3XdyVLrqVT6pin8j1LTdVrqEyRuAKS8RgwS/l0ISeq8XkNRI0ldHY2Jn0mPgC
jwqIAycmxU+fpGsgtGTSpvpS2a0py6Lqyh7KrJR9gyrXbaOiouoYAC18e0EsT1/eyZivigrHBRNj
aTMwFujI6GD9VsgI6buHPfxpfZOnfQ9XW5wSC/9hdxHwuAyL6TdH0vJSNU1MAWoHACZWTT0pWy2A
4mxDuM+LtZUAQf3VN0NcwxQ61EG+F4js1xPdLsrBiiHGrDxj8ijQdHm1FrlXks+H1AFKdzogJHVK
bu75Zv1qYrPAWGLch03qPhBLXz92AAdPlQ6o/JDVriW3d106XOSd5kSVfYjC/iw2tW0U9OfEdScW
1Q+zhuWkoAfOvZSEhrl0HqLU1Y52PwUr8AQqBTGY4RS3YiLv/tSX/GHa8CiDwFDXeCSpk0WGEXh8
U5oKUUziI3TRVTa4wKEw11kBjjEG2er0RXnKjfVZDvb12IKokG0GWCG40Zaafp1SAXlrG4JgLmXb
sk0iNxKZf1YCecMXTFkhyrEyEc9AQ7nRzsvKay6F39p75A8+vj27ftxHFfqioGMGLx6y1nLhWGGH
YAPfEIGMQXIVE40Nxy5bmUI09LLEo0BUUN2/LIwNjotAV7LBaeT2RPL4x/OMErbNdoQFvck0Xxoa
IpegyYApipVEdH3FVlJcGEqRbyquWzgP+F8BEHrboOpDV4kGcWl4KJxR/xtdMgf645Cq2+eB+Z6E
fJVb+zuxuUx+XoSPFZI835plavNVNvSyeMpum+rpqbn4Uiz/5f+DSVCVoO94DtQJ2ubLq6Tp/O//
Sn/ayu9CIe3JzMV2nh2XcPyv9Kdl/c4dXCYPqKgkR7mQ/53+VKzfVcI7lbkuk+ZU59XwPfupGL8b
qPvwn0HOEkVS5VeSn0Tr7En/rCsJbSiTuzNi2q/3Kt/LPODmujLDhPuzXAePFqo26yiUynQXUBc/
U0rZ/ApLH4SipatW7DDNjNEJ1VQ0H0Mwj58kWb8PNNCehElFQxmuGep4Y9aBBZtMN4PrBkGoBI1M
s5sZnpK4tgAuFm4gJ/bnAcfvhx6NmBtLsrngOxoJN3kl1FagnJMX1u3Ug2WEOwdW8DytIv2s7gb/
xi9MUbCTo13jgAI2kHmSG8vx4WObLlIhxZneKf6n0lK8EfgzFE2q44GnQdCnpCC0YrwxKn0MryBf
h5R+1TKBKFOZdrEmZI+yVW0gIkISr44raN1WdhcDhr5GhmW60rK8P1MRaAC9n1SkrsrEUScjuwgg
uz10hj+e6SQozpVeCXegq/pVUvQSlPsaz1URGvmfXltnG9yNu1WJTfs2FkF+gZ39cABIEawBZm0L
VNuvfVMPLkozVXEnbZAEc1R1ard6OSg7OKJOi1qqa0v6p0ozfKe0AETHkLJ3o64j8JgYofE5CaV8
F/u+dj6YA1o1JXiFxtRvy7LHZtXz25XWytMWZG1FuGejFKHpF5mhDo/ejLJOlHH8oMVwds2kGeGi
SNpdwZ34ctLnZACsrW6rGpLtplZX3jeJrJ+VMLggcPeNuZ9huJVTUIffA2obKJd04hIvKOWjzOm1
MacWLkMeT9eTaoOLMQCCrjWJojdyV1F9U0yUyDvRYeBU1nZewwYLqAtJMU7r6Pwwf+TyUEbNLpV8
fyVh9wvIxGrcvIu1QwDE+Z6Eiup2mnyPokJ3GEWsXfRIHt17XZu58oQxKP5iSMJWRQlNmiTRqguq
YKcxACALAjRpU+M+ykPDsftA25kGWCwmpW1qEPvNLnDADvWA8mD6g6HVqQmjHW95PXxWXgagQq59
bYIMDEzvj9St+zwEkGzNhtMaiI/C0MYLdDakgwqPLuGG2lZoEIxVWrth2cvKDt9b5CT8CHg7QHTv
BkJRVmwmXXj014PlAmCrVC/bcYBhg0IAoO0mUQiqdT0Ch4difo86WioufJxFPwGHM2FGJWlX7Frf
F+dJpct3oW1IFAozq18bDRB5h5hUEzcVtG+zcxBSUZqNVEaiWUngTSR+svTPjDg20I4I9PysB/u6
yXxrJtQKTbpWfDhTioJ5C6mXedn1pXwBVrq59+2ouAiV2pJ4ybwtV7roLRDTRrNV0RNPd1Cgs7Xo
tehCansShuhbHZJO1mw3B3MNFJ1PhJkYtrQbDGcsUFJj0IDEDqSPslCzC7CIVQO5WL7R9FxhUyqx
KA8yDTyKmtn93tA7fU9YJL6Zo+1d+8JLK3csGuWuARKGWhukOuEGYrTMtYd+Fng7z6suMUARFBcg
OOtwbwol3kpmOzwCQkj2hgVuz6kbKbkKIpTdCEnAfhDmofkz1LXZwi7V88tJEdJ1zv1vAwRxphAH
PhotfZvvCyM1dDKiPd5YRZSYMlD4aOjZh33x0Fiz+h0hc3ZGZnY6I9qECteEAys1gsd9xeQaz5XS
LOGC5VMRubEBxsqBpWa7JacLdCUUNXd1FwYHFb7LVQNb4MIzSniTScaV3PHaTjkfu1gW0PfjiADO
svqtXafm3pN6D7QzVkwfdE+YBKzlmK6SVBj7GqaXm/p6vob8C8JGKZEvBz0EdcmGDrgXEiGhE2VW
eLBwdjpPLam6L5uhG1mP8Lac0Btv8lr5iAFweGvY6fC5sIwScezeR4FOl5Rd5w3906+HJv9/1WXF
LOx+PCbZQZz/j8P8v9v/dfOyNPv8c3/FJkJov2vEJmRfMZTnBvh3bCKE+rvF7XyuvHITF3OI+700
qyi/6zrRjE1GGnc3yrb/xCbEOjrZTdumugljzPq/KMx+j0yI9RdpO9mHnhRgtnPwkVWJ4d5lCQSm
E3df+v9j2EPji7CnG2sEWJRePvTPuNH6UxFC0beV9YuxPlnp/afv82Nf5AI7E10TsvHywTYDB81r
D1HIt1t+nb3+p2U+/suWLRndL1KG8qH0qRIpCJhx6YimfDsOF4qOAVn39PaD5gZ/CAwZocXdOVNF
qUBKlA+VdSGqc1MrT7zBsaFn3rx8g7xVJiWk1nFocU8cFI2POqd9p/cpp+uLaymWMJ3Ucwk7lGSg
i49m8eXt8XgujP1sQBbFTSliw5KLQhyENm001UflJ3e6FCAq0Bc97i4x4nXQv4PU6u8kpbwyqxIh
Uxu6b3GOgMwlh80aAZUDmO6LKEA8RT6DXwrNhUDs7T6+vpr/PTmWFbC80K3OzGX5MOjRH7NCZREF
7hR/s7X0TOjdX9e8VxCX4zCGf56ySG+IpBMN2G75ILIHtYpgHJ9YNUdmhrZY8X4mIYhRs+JN+dMY
Ew7C97RO3JaPrJsf7jlDDowX9vUhbdU1CizmBCNTPJrBpVwh3JmfeIVnBd2fzJKltyNyL8BGk0k+
6OqTMdSHEiYO4rGQC3ty2l66TSTrTM1NV+TJWS7rG1+0H1OCnhFRAN+qIfEiUyn1buV525ZQTzKn
y9II3CqMXc7ZTepL61DLLiKCTAunZlRQ0AVDTKBTknVXSBsF8vkEVLbyUTWBVRBUn4bxvmgbcJD6
wSsushHdWVhhqNl+GOXssiXba5XTJiciiNvhQz8g8mDpjqqf5bmySUgBC79Zm3G1ZeNx0d3c1zJc
x7iHpvsAvgBwyddcgeEYgmeuDMczv8KccBGQW01m6ljaTTQhUKFW129P82PzZLEHZogwBtYUIaSZ
3ZbVgxadi1w6sTs95wZ/9gEX+14UdVXaJqwhgyANmh8hJwovVAxWUx3tBiQFmnrta1chRMlWCTaY
rq/V0XJ74qsClV1dhfubSHdqBQGxac9irP9GzjJX8lGMa7sTE83++fY8n74vd9GMqmyL7Z98QOIH
aOsfsYSmzPggwnGVV3+gluvEXKVPjPe8d/5sTBZ7KstymATS/gfV8u5nnefaujLqauYcOpMt7cfk
CZowS0u/bIwGmLssXN8wD2rYuB6Ssl3jr5JWvveThGgcjLbPhK+EfiiM0kGT1omTYmdCd6JEsuoQ
sswxbovgts9sce2zztwCln8uZv4ZnDIaqVCsEYblRCiJxFAesjTfKsO0apBl8+XbXnzKc/QYUY7z
7qz4KRe1kzb96u3xOHI0LmEunoTUCsK18kHh+hrJQAS8Ey0viol/761L28tcJBOMEcFnxVMkgIvd
ch2Th3UAlD4W60GCi4yEpZKtZPFgwddH2nKENKq046qCSGBM94NJYVnoHC/iPAqvMwN1NmGsMwVa
wrvef5nfNvJILU3DHg9gE3eIfV5E0uPbLR85wJZAABteOZRUhaMlOKdOtpa0Vah+TcudSMWJ+ODI
5rEsfhU99mt2zyHTSJzYn7r+iyo9vd37I/NCnR/5IuqLZ3mKemRe2LZTQl7TTxy4x0Zlsd8VSZFF
haBdg23Ea+FEQ/4pq73VkKmobt/u/LFxUV933qAwi2IVD+m9q9z4EJWPRvQu83LuCq+bzo0eKpU/
yoegcjN1R1Lt7S5rR/alpVsmcjmWKXeDfCgAF6VRtc2QBzfGxKW66ehA48zwc1XjQ199DKN9DUAv
wqG7bxrXRH8Y8qwrYEZKyKj0VbzrunBj1zriUqmLzuvG95BknEq8iWZNQUSBKmMftld1OFx35geU
VZw6/YIW51oa942+KpAIQIPNljeocGl+dCKmOzaplmFnZw7p6KEabVbIKZSbypbe1/LSp9MoRiDQ
+GNwSbmJxnMVKdq3v8uR+bo06CwCL0k1YUyHFDWcvo83iCatA+N68CzHTORTX//nh9KyfFw20yRB
bmKrDLaSsq+0EwvhWO8XV8MWzWtWHAFADOgQw4spup/Gb/BPYJqIEyN05KMuK0ealjd6GHnTIfEf
W3HAKmH19tAfa3j+8xdbUBFVBTwXTuoqQJDJKU9B+Y7sDstKKtRQ6rqeMh2MutgYonfHLLiU/BN7
8rFeLzYIwKRVrYYMR9ogAgb1Kj8FuT7W70Xk4oO7yeXYng65d4ukj6MhvKH3p4gQx6bKYm0C1PO1
aqwI9m2kWeO7Qb4KENSLOLOV/uvbX/TIGyxxoeGIaq45zM+odo320YxRhINP+HbjRwZ+6dwa5gnS
Wy0rFXfykjV66o5/rN15wF5Mw2DqUDJNabf9kkQr7VR4dKzZxdIsGvSaS1ufDj1+FePae6ebi5jH
/kV3BxutmwohVGR/wIKK29o4cfId+3jzi7xoWFLQJG/nhn3/spORu90E6vvsbZ6rwi+aTlp0Tbqe
scgoK3RukN+8b0os1qKC/qkUzZ8OZU512unv88BVnovpL/oLmdSmvjL3N9iaN/kptOOxKbFYgoi8
11VZ0mwcXoTqqpu27xqGpftqXBIkVjXtpv71oD6U3xPRv5o8WXqsNnERegBu2fnNL0N8gXDB+3Z+
ebHk0DAptSRnD7UGF4H8IH7nQCzWHEBFTB7wuTloxq0y3TanLrBzv35yp1yanwZhP2Zmw0BExbUR
N9ctiK6hR6KhgtGQnUK7H5keSxNUvwlQ88p5SoCE4Sid5cMp+9ljLS/iZdjO2HvVhXyYKNeO+2F4
31koL9ZfCvGcXyoTOtmhuxnZ6/dN6MVJ2OK005Ya7Y5cGtpV478vilyyI9RJlJIas1/06Vmmbbz3
XRrEEv/WN6lop9IeDohN6tlulE6sk58nTiCcvd6SEbfJLZCo02Gyv/TVN61NtmNbr1QPDazqDpnE
TdhcvWfIxRJJi56K8LrKnLgnk0pq70T259sN//xYEUsQVErp3gRtPR3kAtsYWYZbyzGgb95u/ecz
G9zJ6xGKEfVMYNVOh0ExcMNA7urhfQ3PD3xxBERA5YrMZOjRgEfb3Gvf2eHFUmwyAzWxwSI4pe49
KZfhezu8WIujCmiHQIa9r7hS033bvss8GTzr64GocHpGZ4vvlwWHBDHoYDyFQTw2MxbHIeqSNegd
htjWKnRmYDMqV5l/ajdd0PH+Jz0F9+11x8GQ9r41B2AieqjH4CpAgyxoNyPlXCHMta1/zGeJz7hG
EwGNTzME/32TiO2obVSpWAET34XAMd+eTgu85T+9WSzlsA1zlBfoTY2iq4e8gob85SBmWzO8GkKn
iRC3Nm+GznLefuKRlbG0Oe1yPLDaNBkPXhJclUV+WZ3Y9I98NmtxyA5dpQdFwpuY7TYSMUiDS7AE
J3p9rPHFem5qSlftPNsayJllEm8s+TaUlBNfQfl5Ekb84G9qGmpVV8pwUCpyKfgEtqW/yQCUB/kD
5EfEysGvKNKZMrYHMHBOqkduATSlR8F9RnOALt3kIkSvV3KTyECPUD5rxu5E9459ssXeMBmiNtKe
JRzIJSmh/TCeuvwda3mxOeB/WCYEK+w640rk+8w8sZsd+1yLzUGbcqwVYtoNxdmQlzgNjI4cjCfG
4zk98mPcJZamqCXq2oj90HxfJ4j3JZt4tmbRwY1FuItM2yFSv9nRvdzZ66j7MzPvNByuez5TZrhZ
+TXptUOngVy7R7ZuXdexi/b3tlAMF8tcoNzqvqg/6dLN2wtunv8/6eySXVwBArPrPh0PqPQ4cXhd
w00EdbgCCnticRz5iktnVco9bVmr8njIsZaJkm9j87493lzE44muF0GIctgB3fiRi8n7rtbQf19v
wZPAGAGfCfK01ElQ4nFGo3pXqC+WxJgwKQYxRIz2mB/whMq6E1/x2BjPf/7i3FeFPlVVK9iATIPK
Yr9C1uidn2+xvMskRRGszMeDQdGzctr7t+fdsR4rr3tsd2iPG4k+HnDBUK5A1r2v2cXSlqj5jmyg
aExmrv7h3c0uDn07ijFdKb3hgE9C2P1ZJPXj2/09shUtVXcKHQx91VBo7apdJH0erHAN3vVdFweK
da/HuI2KUMeBbzxICaQep3pfkLkUzulGQuM8o1kk5Ejglu/s7WLZDV6D7WlOs+q5fhO9T5QJCuXr
McCaKiwqjQmRBVdw0B8SKTtVpNPnr/+TvdNYrLrKUL+vOg8xadF9tjmadaCEObrY0x6Is+PX/rWM
W5NU6QgGamiy2+vAeqq9bNVAyIm9W0kqNnmObdY1E3cFgDVU7uLq3ii5TDcdMqgjVD6gfFO5H7DB
yaJHhGD3uhh3lrfT25umPzOsXWHvPWC5DpnGdQJmG+zrahYslo112tTOhH5oik6DHYiVFHys5D/e
nr1HFvFSvafRzRR7tX48aCZY7hW+KW+3uyBe/B13zlD+l/uZaYdhOSJoefDB1RjmrR/4GNDJm7T/
w5Ou5fArMilSelv293r34BP+vP3cY++z2D2CQYZ5WXLTtpAUzHbaeILbdqzdxfYB/1LONFsi4/Cl
y3fjO0+TpY6PaQ+xD4yTZr+BEW5PeWMfCQmW5GlOPDEm81f1onuDYC6Zbgzjf3N2Zs1tI8GW/kWI
wL68YuVOitr1gpBlCXuhFgAF4NffQ9+YGDfGFGP04I622w2BxVqyMk+e7wPYwBsB0pXRWMoODciK
bdfAa7fpkwE6tHkjFfzvfBcaQP47aQBuJTY8UUeUtok/qCl+wc+vPFvkdWhuBePXXn6xn3g1OHXD
iCSgNgC94Kc0/H7qXTkIloYjzFHFwGF4u62aBP4EkPUCXpLdKi5de+vFIV5NsKS2K7w1yFddu5b0
RlOccXnAP7ZAa7FQUzhTElgcIrhLd3AGvtOnCys6TKcHNX/MIcaaYeMBf8C4bstToWmwETxonhLD
1hYgHLC4cwDDzWlDULg0sipitA/V1rnTFCtUFNxSAGklnz2FXcCDquUA4IlAogA0Zzy8kFC/H3zt
T070X59jsfJNtECgYRu3+kbYcAWRUU/N0EXNWbLfZaoFLfJLWWagPNwASuXCQxDGiyBWVeN6qNEK
0MP3DtG+4IeBSkjSSOia6C6361WFg53baHOeIebJoFIzQwPSLaqTnU12o2UGbYsNu6ojT3sczd8G
rNPL6sWhyr2pDbGlN8e2+qV2T06vw6YZeIiLQh7QBIMAxjPAxdX8oPBDzBUoWuy4a095/lyXsWuy
vTbM4Qj/Zrh+E5DRhvluqC9CenSVAx7EL2bj7qMBogEf32sguQb1tQYJVajAkHIVd0pgZCbTh+cN
cImKnzWPs3VywNtNKyexLnQfoJ1lHc3qYzoBPZSZUaVaB9t9co1dBbdAGC7CTN+LHJkoKVo9SvXk
ljYwEkrEdQ1woi/VBo+nfDO66iSMHnRZ8bM999In9vcRMptp1jLrUmUBNAoUo/bWXLlMiX9MlT9L
4a9YG0Vlt3YkYm1KH1p35/5udxxQDVgazzHVVlm1RofI9/PyyqawlHUUVpZDUYibZFpvhj71RZ7Y
7GZl8sp+udR2DJrStwAlIscJaL3N3wHgK6av2tjR+qFu116/To27roYHkgPe4n1L5aYW90oVN+gV
YzkaeWwewNjZ98w9Lk2AAbB7te9XuYbUAwxNXErRb3/mWfuU8xhgtItTeNzoWgCTT1/xooZWCTRo
EvK6HhBtmPB4AJ/om7yEcfkdyZLOSRTYEH8/mFf2wKXBVWc6YzopKiaEWvmpgir43Y8evFR5wJur
4FLBODZgDk8nPjx8/9wr3/6fsPOviTbn8INgl8SKK3Yl31wgW+MNre6VFP1Sxgx5OEP7Go5KtHFB
Kvj7QjkmHbr88jIesGNPNttccGHff5ArAYW5uIekRgVHd8DJtlV6ssQDB23IBsx1uPFhrj3+Mr//
GidXK+g8tDiDUli5wjc9otOb8IrABvnv+w9wZaUspc2iB4e2v0QsKtmaBNBUd52KDaauXd34DFcm
51LUDJgB8AsdDmhc1Yw+rmX0/Ztfe+7lz/8aG3j2ws6I4rmVFY/o6Opu7ILXnnuJB/56rjT03oK/
CVJz1XpUg8y6cQm89l0u4glCKdcIzyY08fehA+7kpAL4ZgLYBy7F90Nybe4vjnqu9IPpXsqtkj3V
7M1UDhxoPkMVqPNkvgorJEpuBRbXhmkR+Ld21SukRIpq7MAG6kFVndKf7TpLHSu8YFoCXsS0ddGm
WGzLW9XGK3N9KT3VqtqY8ktVsOjEHpCcdQvsNnxcMDr1RlVuObP8OcP+dYwuVi3IBt1Q69jdHGNH
FPSpGDvPYcGsnma04011i/bcX910UqCld4uVYY6wVj9aAzoI2QwHKxDApzjlGhAfLJRKkfDCC0Y6
P1D2SMwumQtQyMhn1ewVNFQrcB+HtQlavePvZ9G1LO9S5TraI0GjIFYW6V7qSaBZdQhKwKG9ZohI
/gtILIQ5ML9BkYHRO5oea/vOcX9xygOGo65soDqeK/h+s+2MvJrieeEAPkpW4ZS/00CwmsIGNunf
v+2Vo2Spmx1HxeVARKHMVoUX2HpilD9Lwi6ViABZlegjxdeY8V89+Kol72+s0ytrZ6k+TDv0xeXs
MkHcDwI6knz9fixgDoBN6h9T7+J4+vfmBQupHNwcXHDhnAjlKriy/FzJt0Y7cmAIgL95y1ARqOnb
HQCyvRU65gbAXi17M9DC3OsgUyPZ4czghepFkE1fcsLcLF9qyQJ0DUCm9qrJNqxhhM6SMoMfn1L6
0hkCvbOiAX3Ndqb5Y4bGknH6TBV0CG/zcqc2Z43urQYErb0672tr202fHV9R0FqU1wsXdz4pAr6f
dfcgVKjPVWXao2f27HDQQF2uPVdmhfvdhtuvkzyC0hRa7lvHd9wOs+GZ1AyomtyLZiqiZv5yurMJ
ymiX72HP5+cmLigmFO9WwAwnNEwY5htin19oPt2DMz0U9KTLBybP6J8GrOWkkvuZ7Fi6VpVDRVbg
cFN2nNh9aW5tYzMXbpjPGXi+2/ICJ5PHCty5mT+iaZwavwW6eW1tU0xpUpRD6IrfdScj2DocXSae
JzQ95fZzLodAKHd4dbP//f03f+17v6yOvw6tITMka1UEamgsKbtDofxwDVx+3l/PNRv01rZwUtpK
Hc0o+/nWVvxnEf1roi5OWYZmkDzLRzxYTcGwAxqm98IcTdWN4ufWY62FRvVSPr+mwODtFOcVXiMp
mM+zu/bcZ7v4tMbmDP/lO0tZWUO1yp17reSxhdspSJCm8TNhlPann++vz5+qnQQzDyqMlDbobN+q
2Y2legkQ//X5F0c1A7a5LNEZs51rC7X2MGfJMD4a42ZQ4Zx0K7q7Ni0WhzRgchU8ATrE7wz181DX
fhYjLXWlgFUQ06EXpUC1K+GxOoTfT+NreeelprSqbfK/ApsB3am8JJHnvAOnoONIAQQMROzzmH0Y
zgebNnAKhM8YeOTtpiFTzPnKGdEvK/rAMVCcHFIwmX/x6YCURu3CO4ep6GoKTXJQxMGw0UEUdeCe
qmkdFfqX7pUr0nzCYnDdE3KgPPVrbVONQN65c5wBIDXTR8GPdRp1/d7JjkDiWlYMX+OfHQlLQ0mY
KExaA6epLWPnStvBxviHD16cCOUwwrciwwzW9Mj+6G+ZK1+ZWUvVK6wZDIDt8L4qkFS5/ZIic/X9
HLj25Muf/7XkJoBClF5JUSz5gBPgYXT4DdHrlUhhKXol/Qg2HcgVW+G2PsFNObcfBjCKvn/tP9/U
P1b0H/Opv947J7kBZLiJqyAcFHjubE2JZqpa1ZGV6uLM+ITzZZCSETxmbvgNDFjhNAHaBSsPHZxK
pkwBYL749BT1Z3v3UjQ7Q7reoMkBXGe7+20854b5+/uPeu0bWuwqmUwrE94bM5Tr4LGG+q1Q7spz
l7LZzNULCiARhN8IZ/Mw//zR6y5Vs4VyceQBB3ar289c3fxQlKwtRbOt0dhMAZMF4+uPALHerH1c
xvEfM0ldLNlBLXua93hh+HT7jjP7nv3oNoZPwRGEp0o2fJEJF4suLJkSmPkdEplBaaJzdDwT9yMv
LbT1Tuj31Y8AKPlz/UKn4V6ijbKr0xCnTNqgo09LRjDUVRBsBURvw8usH+BznjEQuFa9Bpofbuvd
UYoX0D7XP/siFkFKqdeqwSgGzHwzKEzXbtxXrk2by5//tfAEoGYznG2QYKiO2ZCo4sb6uXJdVBch
Cjzw4FqjGajjm0dpTZVftciP5CXKOm6O8PL3z0ZF/+/rZ9KYejTjYVvSSTg4XSych589eRFjtGK2
VArnnm0/rnoRAm/7s+cu1r/SpgAEuniupu76F3mr3+Hf4w0owH8HYjSMHk78A9Tt/MFGby9pUSN9
7LMIBsA/eXF1Kd81Wp3aatYjN9g1+14gBdvfCOf+fbbA/vS/726xCVJYHe9uG6+MzHDt2cEP68bR
8u8JDu/Z/z7csIjpisvDZyvqp1ioN5577aUX61GnAGGyAjGoVb7a3leNcgp38uhnY71YlUUKwrLU
MUkYurHTwLz10tcGY7EqHXj+l04L1UMXm+OK0ORnr7tYhaM31SqcF3ElT99hbWVmP6rVqEu1LoCd
3GN6jz0PJm9q1LMfvu9iDbrziEyQWmHT00Jd+FZ9Q0x6ZXiXIt3JQWOn4ZTIOCfpaXj80eC6iyx5
AVYjQMF46LDj0S3Dj2tvulhy0jO9uTb/902R9vn+Tf8IT//fs1ddimlTQXAH0MZxKy0alJULhUlj
/5IaYHim2NSNCEi67WwtLmsDvuiKXzSofpIMVcQThRmSD9Bk0uKGUd6B3BoQsmfkCSDT2sxWkmQh
yHxhkckPiOUiBpMIp4b1QtoHFixtA1DkNgKWB1bx6BanEh0nfG0NB0NHCuXY6kPSwxLc4c/1wNaN
gfR0+QqFSEDU2VhXuQX5q11rcAp1umBUHV/J6DqtmvXQik0Olqc1TnQvuoPUycbtwOs7A+8Ei7c8
W4laT0AmFb426pC6WhkgrEpI0+I0y3ZbKNFky5WOEwXAO+mbzbz2Wrn2PJKYmZbAKD8m0nvwCniR
0TyzV61R/+iwUZeAsTabCyeVLUpFVZi2PjV/tvkt1VNMxSwfHdwGim4n9BfQPuE88TNRgrqUT3ng
zVFiYHVS63ev30/Nw/fT88qOvVQlCQrQdFfP6K6YwLjUIrN/4ZhU3z/8yoJaKpMEkLiTpWc4ZtDH
WIaFeaPwce2lF2EIbyZOBw0jnQ8JInG/aeJLFPX9S//bg1RVl6bFHJTODgZKOGdGxZ8NLeyIh532
ieewISdDAAKlL7QsbBo97N0vxX6h0L1WIk1gJHdn3vQ5uTJ6S8VS6WZaV9rY6FX3RQF98Ycxy1Ky
VKgFeLpQO2x1+iTco9H/7Nt2L9/WX1Gz1ouxKSW2TyPOHqdf338bVwZhKedv4b1s5F4ByfU6jacb
8+cS5vxrS16c+Kag8EUe8mnrzF5oIqc9d1DIKDa0fzd2/cuR8a+fsDj8rS41mGRozYCPZExgg6Ra
Y1gj2i/EQz29/GxsFsuggKzUHEsMeL1m+5/VKNSlIL/SUtusLhpQGD08MvzKfhYqL8XzilDBW0Ee
fluaXdQYZ4rmiu/H4cp2sBTNs17yUUUH8rbj636EFSq0FE15q0XhygxcKueh79NHQGYhihUQ5dzD
OfnGOXTttRdBuA5CfJ6N2B1L540p851b9z5Mr/7/eFH/RxaqLuXzTcqEJAVmB5uPYjrQW5qey+Xp
H1PbuYzTX8tcmVqQGUAs2aZuGlCo1FAUCip00TRpFSiqGnK9iPit/u8r6lYgh/7747K+ne1BoCps
5MlMvbBr30Zk2ix1TGQtErMZgGK3I8oZkrKoyvSnKv3ZhvbHVO2vT2rYrZTApU3b6oySzY2d4U/N
81/jt1i1vITIzKPYfIibbfM+6mAf3LvWkSCjntZFyCa+IqYVUcROU9NGqqogU72mJlQnhCQTgPON
9oonBJIklfvUqEeAkYFH9sfhqXT7dYaulBQKwlQbfsnhvRL3lVip87pnQzw6bsC934pzy1pyAYH7
v9NscW0oG2MihsXnraEh17MxoRhvKfC2sEAD33gLFY5ZrafqiO6FRoDGp90V+vn7dX9lk132A5S5
hZbnErfNJt/3WeGn81roz7W3le7P6qrqsitgsuAFjHkAScjTfK5+lF5Slz0BnJeirg133NYVvksn
GmCO/f2IwL34Mo3+Mb2WgmFTQnNTtwTRrTX4XR/o7S9b7jL1xRUfEurCxlhlw7GiXkCc9yGHjXC5
gYYEnqA86CvHH4ZVnu1cOsKr7Fk6z669kdoLZix4bEriam0oFPQywm7NU0+a2DnG2sD/0p9ICkW9
BfwXiHltnygQ+LX2Cv6uKwEztC7fePhV2+fRTDfUo1uNfzje4Be0CmwDtr8jvFbMz9YSa915UDh8
ocE1ycwDUuyRa7nJqNJEL+ACAVrv0E7nedTDim669CQ1gtSjHcI8PlQVwLqVVergamVT9H+7fg8j
5tZjYSZFhJJzgFb5kJfnBomJZqbBCPeyIZPnnKqxpTwR+gkndxS08TsvkZ4T1G4d6ek9qA5prW9T
WcSjcZrnHYTNAWGhjXXqKPu23QwmGEvSCLrha1J2el4ErbYyyyzmJlDxqfTbto1Y+qnKdzm6Pgzw
/UkrvyiGyB76IOtlpKgHr1mpsow4g0+6lqGhCoh3CrbRMKnrcRbJpMLSUPmUzXiasOsy8sXUTdWJ
leG+yYvytmiRwo0t1NJK/bmhW09+FupaFE96WwYqwMFdnoeTchjdIRGl9STScwUNP+fN2WrQ/IsF
7KGUnckYfgihrOzQ6r9kS0PSUfQs6olqnbyyh+P+gdUAsGFb8uUUa5kX1xk4lw4PDOxGSgo6jtfh
vT+qcm9SLQFaIKDofoAZfugWc2g698iaIWPki9FN0qkL+gK2/KjT6fqWw7R9qD4dVhzMGfZZ6OaU
xgG0LN8VVgAtJhhA7zXIbJkMJbeTOdd8p29gln8HNYhQQ+ZFZlSa95Z+Et5DNj4M5W6oT8MUj/ht
d/l3S7nYSQaMwVnykVYH/JPgn8ODl/TRzGJUTrkXBVUelsibN7JD7jwROoe7NF5uOAzQoeSo39mH
hm+Z/tJNDKoabMTky9VfRfVhiDfXTYb0dUpftf6rxn9ztKSC9V3hwLi6VvZ1GZX1Pp3fUn1VWtAJ
N0E2nMb6SOuDXq8RTgcKBlTzUvQuQ40ZpnLfNHteRFI9ewXgHuhkYcohhZaizGmkTkfkccCGZyvm
ZqFoXoaS4HxBpxSiC/7WlGvS831aTzAqBOpdJ3HHIK5A00uueCuXjKvGPEIQHHTKwRr2EgSkrotk
g5bq5t21HsjUho6ow4n3DyOsy3TkJOCSt0ecBE7AscnwwmLDZ6Cpque5XVvdGA/Ztm/10M6YX1gb
TgbfxCRVKs8fsevMs7elKM0rrw7a/ErHF2YFNTZGW8JpvxcesiLQlgB2CcRhyFx4s1ew64YQo+73
XnGyzKOjnhoXkuwQWnSUw7Q+h23Cu8PvNH3cZaZ+HmsIUAzTV6qnEinVGSIngrIuruguua+6YuVx
JYRzRARvVKKgNAwBbt2fG/qbj9UJ3KhNWcMG3CgTwzinLmAGFfdBEwhV1EZGYUBkDhhaY+Eq2oee
fPC8CfAxM3LYq80rNLVCek6zsMvGxxp5lL7l4MTcw5LXt0zpc++xF5A/Ydm5mRl6+RjAF7/CCHjN
e2FBc8OcoIQfPcr7gQKTjx59zIa1syHyb/mjqUGSJ4rVWK8ttJw7Q4hWA2isqpAbT559n+pPfcEP
OlwnM7Q6elB06AaNoaqPqHjLBqRciHjh6vhLg5jP8ZT9KLD/k7m+2GYGrd34Ke9XpVoHmdGtOS5L
Q4X2A5W+tlC/1yPzVegj+toKqXuxbapiUzxMjPhen8bj1Id8LkKHWHE5rUXdbWkd51ncwWAeC5eM
9/OAjlQ4vffbWrxI89izJ1tH7/6dQp6RPVXAzkCsg78xeo1vKG8E3DxMHpZ6uLld3GIbv4SavjKO
GmaM3t9nLcrxehbbA0AzkdseS4kc1VNZ3JtYJznpUKXfpLq3RV0sIF4Z2tXb2NIN9mkP7WYKqJ2t
qUJ6rUVUPQ/AXwDq6g/Go+GcZwGdZR3W4HRO7LlN0ebpVfhJa5ntW9JGJjORUcsjRx8fCuON8I2m
IFOb0xBYCMStHGWIE8xnFfkm6G9LXxsC8R5dt9YdzT60GdAeCJxGuSrZqqt/ad2mxCu12QY6qbU9
dAgGt4Ol+2n5AG64MvThlD5BPKS1WuiZOvAWsepAdlV8jOiv8+SdJcJM3HvshbtxMx6VYdPrxbrr
zsjz4PQEkuFjNjV/4GWkK0pSz5hFrzZ5F7hG5RpHfs7ZDNhdSwovhXKtl2io3hOiwVChRdzFV1k7
+U0b19OhBY6CEWxceSi0k1a1CUBDUFDMceqUvpZlUWGd0Ae4rrPDjOQ1iCVS+bRhXwi9jtpi9WvI
efIAGUJciiyY82Xo7SNkCmjj+ZetZm5FkIruocf5Lu6aKp6yo2mEY7XL0WHpFIlqJDiHIRsDyY/6
YD+q2ruqrkZ9a5mPc3/UzCetPhl1j8rYHVOg3ULvcm/6qX4cXDfWUH6CBUaJk1Dmz10WcrJCFQl+
DudieFRw7HEXJuodhfXxzJG3xc9A14dHsmOWQUZdKlvevWeDgoVp+nLgax385xKaslaNBg+x2LBy
2n7v1sLnXROYLkKCmR11ntaY0Ie6QQkCAUtTVSGchQEBWWNnPjh022N3aikNwCAOck8kirQC3ZGI
suCoSoZIR1d8T+894DSrYV8CRwUeHMzxet8rYrSQnQDB9HOBzCwqvkX+pU77St827SdcIhXtVOeb
rr9Pm9632Gs3p1EmTgUQdnLc0+JpLuCGO/PQNaIOGWuzeBXNc6nHFQA6Th/3aK1xK+xgGU72vowd
2LS0UsUG/sXLFXqUgoIUmEROKHB9mbEDjM+e91A7q7k7MKsNWWEldb9tveagUXmoMki04Ak0KsWO
wU4MJN0Y8OUpsEcHl6JPNC0nYyvOlLGApmlYzHUCuuVHN7LV2EcOPnTq8QBstR3AcTDFvUNciK3A
jSG0set3vWnBtSzCqVNC0YpY0x8g/PFJVgWzuxusX7q2bgC07olxEimgL1hDoqu2HYbAxuWiUBK7
HGAlnRCVxqT6mHG0NQhcZoTzhov0AyaxgeCaGXksKyvUp18KgmwbRsA9P0zZe4s4WoU5hZOvZowy
YSLIrfnYW2pETPOyALy8X2XC23focTKs3w4XceW4UaagISwl625SfYN7AcO8KWm7qrW3kdDQrjvE
AIG21zoD2Ao94l0Ra4UdDWLFOQvHGn2EysUGY1MB0Wv396X9ZZun1D5XzQmxZydEwlsZzdXWy6As
ARizLVfwhwnsHsSDucf+jkaUZl9rVmiWuQ9ayN4Eb1AwhIWtvmro5Iu5SVogVTmrE8HQCWZpWBpt
oGN77kyMWq+jo8pMBuu39GDzN6HmMDj02XAOxvhIpxeEC6tBlW/gQODHG9tMAzRuTLG5SUi3Piaa
qJkVlcjCzvZhHBxf0xHJ95iMiMiBMToVTR0I/Y5IIO8sioUBWgxiqd4eoc+WuAuMieY8540Rzz3Z
DcTyp3yEsxO74zCqzLl2Mi0cObL3Bau2ukFwDXCirNwWLEyRhvAAhxWDG7AG/mA20COYUR5AKyZ3
A1E4QMWsGUegWOEBDQaFi9Cq4tkZYShNT1N/ZJTEtBL7wiFB4+YrKMgDBcYXLh4KwBK+U3hE2zPq
e+7KoNVugNe3gWGelXnnEUjHTOu1xobK4ayjISia9a8OPX526vhe26yFXFtjHTA0D40egnt40OhW
HRnNeK4AeCJYnG4L2hNyTgOCeMCFTq427ucOvhuGpQYd+W077VEvtrx9F0YaAY6Lw0uG9iRWjoBA
Pz+IFu1NLmI3xYf/dAQTPVxr0eLWJnA19tOvIS3CtHvqbW+lMhLDuXxreBt8jlp7zq08yafYGyPD
GKMUjkODkUyN+1kOcMnxSFQ5Y5hnIRBIwt71sovbKe6cI8iRvouGPiKhUe/7A6jhkS3Puj4lHdI/
rer6MOGLx0K/47TZsQ5aSA71qos7Iw11O0dd7LHD7TCzn7K8DRh08YgcyyyN3KyNitlBpyow9S77
cmAL7ssOW5vTiz2l9zBu8W39rm+LX42ZnybsNGiAJCwp5iKAcqFpYIk87og2ILiDE7iGXbsQI2BT
8JTpjPbguVsLLWLw1vGlTdCu1UKY7K5SehZ8LzMbu+NL4f2CJx/1KTw8qyLHkYbLT9FBvY9dHHbA
Rq8dpIsUz8yzQGNjrKltWHFjL2Ev4GhGiLWV0PmRoFEyw8FryXs4KEbUhUt52j5Ia3xQYd3d11WA
eg96GhOhJbWJHziDgjROO0+R0SCdGJgIaASCXqYRy3vfLh+0DIhv3QumCVcJ3CFlOQcSS3BMSdSD
5iQQEjRm0Nj2yis1HOiekhDoHxtslVUH230+njwDp6umdSGz0qeZV0Fj5QcQ0kNdXatVdfLYl8sA
VkLvpjDAnEdn8gyZ+TiaQachw+CKgzk9zMaRyHQ7d3oEbltKrS3oSTPu43neJamHC3DGQr0zAyBm
EpI7IE8MO9qaXyYM6WHQz9pTZ8QOOWTaBnbQvqe96sXTkANqnPtet8O+BSE7L/YMPOGe9RBBxzZc
9W11elDyMkhTPaja+oQKF+IH6qPCm9iTd2eU+SqdvHVXZXuzkbGV6b8rRKj2kO+k8zQNDIUqRAxe
g+zL7BfciL2mCAi6YkmFzcNWEsPLNypUWGKYcBdHbgGWbfCF1n3DgPkOkGsUdwnUd2M7VbapfTBw
0xAO6sjyoXdmoGlw43dmI8mM/WCj9/ZiY9+OgK+BHuy1vuXSoMJuB3zjsVDyvUS1WKqhiS4wBZFO
k6E9SQ8VEMKayX4b3S+vzrdMAKBW/OpI8YiCzBEJEfg2aBuS44Sre+fgmvxBdGkCpR1uCye3bY80
vyvH8+VOGjQIhovOCEq5rwlqy46+t+UUuGaH8GzGvWib2fxAwUGd5nc4IgYOMXydKNHsvpVIJ0qs
IqSMIMWtc1THh9mvURwmb22NjvVLEic/d/y9RKbGNoGJpnXIsi+AL5DSygKBtSbgUT8Z7yM0kToK
vrb3kTr5vTtgBk+J1bsru8dVhRm7vDJCaoNlc+mi4VHeWEnjRRxv5siv1rF9RTgrix6QbAw0fPVw
EU8yd5UTYONqIJqVIgbRyzcHE3d7rAkQAToX7dnjZeNZG5lYwagI3LHU5thkv2ZsnB26Pcs0OzTK
sMoQtNYG7hNaBfFxGehF/TVSEUCVDu7A3SUjouEck2Z3X+orlx1Qb0MDDFzNyGfB3j2Rbgu1SzSG
c0ebTixvIqf+AkvNaqxYT9e1ayRj7gX5zBMVs7Y0EH+O1spC9IC7sWbMUT7N2PNUY80cF/faNiyb
bNXUw4l4b0TrDy0SUZZl+D0wo2WmHuYL/QudrQIUhsJ5aUAEc54HqHMy5bOdTshoTO69FVaRLH5z
3d15SAhVzmESXlwhpiKyQoP3m269N+lGIsnOV7IjiTBjgTZkpdpXiOQG8VKSdYv8hdlHlrpPi87v
oIiV+S/QuzHDbJ9iMfHCjOf5a0TAMuN2OcKH2xC7SpMRQ264hJ+ShU4npNag2JbHRirPHJ6WfUUO
JfZpVoOb0NTrnKGZxZt9rYQSjd6RYQyrwvBb3EvnMWxw04bse5cN7s7JjVWDEK4B6tAb35qu36rp
kRYFmvCPbeaGCuvDzns3hQnDrGJfomqh4n0z1cboD+vOrI6KxRAZfwFWGHTpEA0M0R+4gtUwhENW
AOmTIlP5mM7pynMTF+UtG0Cfwqm3DX+iJA28GbFVa217F900KpK43eUeae1ZPm08EaAlIOAOZOl2
Eyg1VCWiCSZI1IH33tERm7jHwY8TUduOyDJp6HuQQYOoYGQmknXQoIK1wgZMQKah5QVNyoicePsp
evLkZBdX+vKYTU6kWtg1bC+0WBo2VOKv9mFesiDX5U6C9ov2rl02HUa9PpdsPHEQBMFggxhfiU2t
SIY2RR4Abf1EripsVdx5c8DyY5C+mJguuoowRCnwNOwb9nOHlixN0e6YCQg8DF2QnXhEg24Am/c9
m73Hisi1KbR9Zw77KR0TARWtiqS2rqybGo77yD1e/nppApqtkcgZS78elDWOQ33iOe6YCMeyYd9N
v8az2xnbrutedQkVCkD0SHTJONNTZHNbC63Ayn3eI7vGIUXTkByxcv2kchfRLweK0oYdgzMUKznx
D9WjSaPPIVPRrdeYm0ZToq61lEQ2b3Nqbi0oDSYL1JIq0osqQ/MT+v7VLJza11FAD82mg55qIRl2
Lfw5xlfDGf0qfbCyl4x7m55WW9javeYzdm5PJnyeAqvEArGf3QGkG+2LDc9A1yMt7ESzAn5Ol0Z5
RaNGl0fB69F37PyMSwmEAeFAcFH3XvLO3cicvI8Sql273U/MWmsVh5mEqlR+6XSoRqEEhYuQxEZU
lZDAS8yvKZKmEjhsp2hyZ3CM8XSfTTtXOY4lvrKVyBuAh7PH0olaG2G+14FQ4MKmQm/t0LQ4OC6z
GjB+Z8G+rVeAcIUvWDCnhzMr5i9qJpRTUFQUZN8E7hke7/6Hs/NablzNsvSrdNT1oBreTHTVBQHQ
kxJF+RuEXMJ7j6efD9k103lYqdSErk7kkQSCML/Ze61vLXv2/YF1J1Y3RpSfhLJ0yYvdZvVI6bpc
1hB9fAUh1HC2WK7WpbWtCpm9GU+Y2VmwgoqFHj739TmlcOFZ8lZsDIqaZb5oKnIEqyl3BPUYxRvf
VOESqTwAVb6W5ZM6HQNk+CbB5Dn5DK6SkLrqdzeaj4Oly17M2dQYt8vAkul/tcv53+TELBXaVCX/
begPzP+ebaJePrkTi8FeMhcFDrUmzOZ9D6AkDpy2EkvEBJykOkuxNyKkFqXcNywY6ik4GXJL1Gdg
C5L2Y/BywEJQaOrUtPUGO4t+jZPRienoxLs+pQhTsZQelOpc58Zq6CsiJqnuDeLSb6k/WVd+qDgi
epdWLO1mbM+kuLwUFtaDKrPb9Nmj2zr80Kpbw3ubWqZJwVg2WrEqVSrBYD664t0obktjm1odc27t
Vv1hCLJl3Yau0l7pprA0+PVi+mB37HZasW3rdlVbqgPnFfuEtWABsGtaIqQOZRWt/PE5GzeBtkvl
dJFme0u/L8XaLXpp4U+iI1A1iETXFLFpSoQE6wau/JeaZ5/kzoVEe022WIfnFIxHbBQSgi8pWIVC
9Rh28n3RawmvY7+i9HWTmluhWMeG7/bNZtSmF5FlZzU0MKbwPvobr197ZbluBZiembgMQqpUbbv0
JG0p8iKMXOw2eB/i7CWsU96wxBH0nqn23RwHOx/M+1CBMGkZ8dmMJFuK0dELSM+mSD7Agln6scTa
etv1O6aNDQ/4qqnETSUxDsTdD51RKq+L9STd+qSW6Jz/nCQ6hi0lRs9wRlN9aZoOkVx4snx9oXTM
0VoGSCungDRN2TrrzNQxRNUZphMZQZJtUe4bhtHNlHAPsOVEXMy+r+O9qU/rIJTJ2hTXYmayq1P3
QZidJDRcTVOvPPYEXaouy7hbqyTO1nQspOTgK3fx+JBHb1b0FvUvPlOABNYk3jfKS95Tam+ufO3Y
66eOPVsGJtinEknBRBASN57eovrBGh/i9seA0yobj2q3poaPQlA0l1RQlUBz9RiHwmHuXFeSj/vy
ml6iVGUc4dqXTyZVGUvcCM126E9xdfCLo5ocpOAQSgdxfBvkGeV95jF0uiJetoJwggeaMTRNYkQ2
Op7kuB8fAzydtXHstKtkngFvyyC+GXU2pGXqJoQjczHe8/yt0paFgrKxZsYd3MGz3CG0GYlM4C3B
WWe9q1GEzwLwnj6pp4U9oUqBDbg1VDZg2GSVrZIc5+3laF3HwlXVUj3KDoKn3ExKtdeY0nyVLuAa
Ijldt1Wt4Rhm9T9da/3GS3/AJ0VpsW/FN0nw14rCC9UfosithfshvKsGW5a2lAoygFFxPyNq6p2s
rQqFWOR83LL9T8z5fu9aQzkK4bFurjQVagmNXvpoPtXLXR9vs9ZUnqJJXmEs2iX5szxYe6W9UesB
DHMmAqKxXtq8vdIIGXSs7kUT75tAWrLTWvpWSNghSVeNmzWvjPmnybfWqqAcZjJO0p7M4CFt0bS3
d0J4n9Iqas5m4USFuVWDrcnSfK0a70J/1p6yaCNUtVuP6qoWj1J6hYuftoZdr8wOpanvEhnOClG5
HVPJThiPe6/kuT0qSXcK4yOh3y5s9FUie096cAoYEUQNtg9rRBoGbPzMcJEZq2rDdibVVbs1z62Q
bASF/Y/IBxWEMt0iknTFlqqkcC7899RP36wyd6fO2ouKv9PlaS8XdJ3rWrFLA1kv7NWEdbgVmq7G
8B2WS52+IyEoIVWAc8yWVM2iZd+QntOYrVsFSJYCxZG7OyIBQQTXtJt3YvMmV/0SydRCpvSRUMjQ
UtEhdvw8FO84r8qaWkbBT7Loru3zs9meJVFw/ywk+ET0dIkHU0kDrtoejWBCynVG6/4L7Nhnx73Q
CEZDmjP/cVyzXpbWoTC+J4q/JIKJYSjm2shxI3qY7Vr8rlbyQn2UkV4mFybir7GCI80t+kL79Ym3
T9QuBIJ+WipDkwpMSoq+icLnTuhcSZeYY2nGyupqiEvbT+Rlan2Y3nBOgnpRUH/1rcrxcbtnrwRe
f3Eun92TC0ESBn8tiebvWGq0ppz4m7f6QhjUxb1uxjm3REyPI60set/fejYveTzmpFtdmKaYhSSn
jdzwK63PJ6rQS/JOqFRm7MlYm5lsMi1dKeaRbfvCS6YvdD+faXPUWcj09nITZn79j79J/ysU/Ubo
QqEHYEq5rrTbqVn5BWts+uKdtDEikSB54gcVZcOOcRdqmqvKD96YsAy9yix6Kx3jMJURycuPYtVd
NekXJo1PT+1CjJh08SQGPmLjlKo3SbHY1NdgB/yi2MftOz3oTdmus+YOoY+qHwro6ToAC6E0IDjE
i4Q9BDshAgH3Xnora99z7oqXpB9uR04xwYJQmzrUnAlJ/d4jNL8Kv9yI0kzbuhYRuRKTTqL8R/s9
JLuoXowXfV7lRjVxYHUlNAvie753vhejhdHHBNlbOrRG2RYVtqHO94578eoblRqXfVhxuqPs+AgP
Ncog3zv0xetPGJ6cTS0mxKzZickyHL430l+ifAKSBDK/G8ed9DY95O9/PlnlEynhv4F8QlkwtNFg
OFYRZiHz6LQZREv5ZJhCGtfJVZgqLAG9kyXMPWuYIBX9xT7ZF+oTLQhB2KvRNmQ1UUQkYskqmbQm
vjpyrKb3rIMo2w/HuTsfitaqkx5F76UrbyxZXOnCbeB3aKG20qRDHuZlSqWbP3+t2Q31Gy3gz2/7
y2NuyFEgyVT8d0l/HsGU9FVHDEPdPylF+RIWfMXAG773iP6Uu/7yWWOspXpS8igZ0dVULQ3z/s/f
4ZPZ6ZLGo2Rqm0lqyGjv7/No3iv8+bifjPaXyENdbQswm1ybTsgZiAlgFDwKSybh31+xYX9KxH93
/S9Ggy4SFbHUeAciObCn7JTle1G9zbvnJrGoMno0kDedsq/zvZE8Z/UV03qePZSCgMYtXlDFpHSd
2Hn5lnbPlnD2jIdQfiJZXR8p2BKmQQh6PXctBQg7PqWdPFnm5YdCn5QQbF0umM7vwvheCx1kzAuT
lk1krSS4S0YZ2I1xkNuV0V+L1BHF1zA6adKbNT1Rfba74Eoarid9jmG7TivrKFS7ITqGObKDvKTJ
+FxQ39HL6trPFCSRKHj8G0iGZjURr5ufB1V0ivS+87Yl0mxr67dfGL4/k4P/JGT98pjp+MGaqAVH
NGM52AwifKJVA1ZzHCj06+geLVvzJcI2cqdgJ6xSfLf84FvkOfGSAlkPVi70eLx2Q3nwvXX/lYr6
s4f8YrCUc18NBPQDu/aHeVt8Mad/NqhdshbHUMjNrkSpn3UPGsmiqEApj9kAt1Qf029NOa6tloMv
OdKoL0RxIlyajoRvOEW9CeINu/2+WWnJSNGQi01Xw9Dkg59Pj2JYX1lqhtpAP5lZ4AAVXEkUl4dQ
3/jTOvUVO0jD/Ug9OVb2KbEsofKVqfuTa3UJ0WrUpM+mWGJNsAU+0H8PQCNeErS6mm52FXDY8Eg3
LvwKlvKJyeMSnzXnDMRpyhPjabTl3vFMrPXqm3PhZW5nWPdtVYKd24UT+AU3jb5YqH520vOl/+Ul
k4QUs3XBcQM/ta2OSgdikv57sYmifDEqiiR1pGILr1x6ozv6vd3GJVapFuSsTgZsIsajd6u//nmO
+OxRu1gexbpfCx0ynRlLUkdO/c0dl3zxuut9nXv9fAWmx+n4FeTjkwntkqCUtqZlqV7KWs4qV5WF
FB0NkiEikzAb51vX45KlpEYMKH2iDLv8uXWyj+8d9GJTFAFiFkOTh616LA2XKs73Djtfpl+e4bQK
DUvMWSeiYqTNZX2BZfjsKl8UMGTNr4ReltnCKe3aQACc+oVt1MpKSb5i7372ERdvXyyD1TRR4oKU
pynx0emniIx6K/4CWvTJUvcSWtSKUaAIUsP4Ofb7we8WVtLvTMqZo3yNj+d7y/RLdlGUqL0+xEBz
5RSF+dpq/OX37uvFOymXateOtYSd/t6/Fb75YF++kGpOw1akRaBJ3oaiPnb2P5/tJyPpJYBI93yo
m/NuJYzXMSIn1ld5kLl/Pvgnw9Mlhki2SBNOMTrO1dq+24zK967GJYaoGCONyjiXuK6X46wX/2KL
8MmTd0khgl5QyqDDRtLgEAU3MOtjNHOncoxcT52++JBP3p7LIE9Zj02/ifgQyqKzroP+gorqS6m/
N9FcRngqGlEhfg3OQS/rcKGrkpMjN/zeDb2YGX3NlOLW5IZqHiA4oA9frJo/e1Dkv46FJijxdBw5
Z1lz+jchWv35dH+GPP1mfyNevItq02tWbPXDTsQONoIDjNCkDf4+AswqDO+T36F4xFJU49UYS0cY
RNxbGx3NpSgvdNpZSY6a60qXTQTA2DzKYBUVCk3PdNVPd2o2zp3+XWDKNmLJGQyqFMGdlaquOeqr
fKIqq6wkvXMomNkq9Awve53dEUIsIlV4nthkEeSw12H1DVOyU8UGqea5Rtod6vTPAcmmxgsteldi
l+VT6tNpuQRJtpqSYSM3lduA9jMzR5j0feKPGyvix+2HRjO1uZskfxlgSurS6xqUv6femDLKhFTG
inoHuw51wRerEM2Yr+fvrvPF8IRLWJJYm/ZAuxtstvfecKehNxIQUObmOR+5Pt5zHwkr2VI2o9Us
m7jajrVOD2NrNCN9+X6dGofMA1qOPlUFWj5YtMqLRWe+z1WJON9WBj4iOV/N9JFBcWNkAL64RSq4
8lW8Ovx0nK7K+D2SX7A+4HC4zWgcZup6ovc8tMtBRccy+ZANnb5MnRCdd9i/5Vi+oBfZal0vEsTC
xjBgAVqrUrSM6W5MiJISGvXaO4HRer9T2qcusVap2a+0gCIJCu3xNZdfI0JKhn4TocuQrppkKVjo
bujZlpJdFZtB/kGZ3u719i6us6tCaHZjTFOpo1OJP7lWcrtCUuahMYkV8K/9/VijlO6uRyTzfsqV
iI4GPTm8aWikAKCFEPeF9qYOSjRg6joJVHsYhZu8QfP5IknjomWzWQT5Mp7i+4Ho7yS8z6fBzaud
oi9zkV49KMdWqhyDH/bp/UQKcq/1JwHzeKnyx3LYoZAVREdBMN6O8oLXoNCPILAWQ7HWi2ZR1Sey
M+wsbF1FfUvKvTZqTqRnttJLD1ld4lBEk85ZdaHyqkNwJ2VqHVoA1/uuXYoTodZ4UtKgvhnKYlZ/
KVp9M3aNY+KkaGXBQbexGsJrdNNGmrkJbHJDkOw+7DYdKnzfSGwSJaeCxIlg2ggYrNQj2XpOghzd
0mIyMkxb4hQ0PrpEydL5SLHmBqMrq56jetVG8upl1+tATq2thMvT8gY8VakbGM26pdfWhIGbIFaI
q2FV6j+azluGobXOSjpegfKW+UinMWj5NGjNVHT1UHay5DxWykyHsXUBqm+VHBP5PTSuR6wMFElt
yiFIUy2i81LbNNpNE2j2OFsOJw8x0WNiFSdzAsdEB0VbCPgRBOFgRc2hoPFbDm6qPo4k707h3oB8
167ZCF1TL7syp34vWTdS8DH4GDUlJAkFynYttwf1Vuz7rRWvqCjRF/VWGnoLPnox+Eu6dIal2xYa
dGRBVk16w6GXRORiGSLM0u2T6bY1MQSVyEZFdZFxx9TsoRoeRJ5EpFEDTQKv8+zUy5FKpYvaF+xq
BD9C4stkGQulfwB5XIeBHQ9YTFKUqVO67JWtiMxBbwLkbHQtC9S+CSaAlzxWcBRuykhZBIZCRCKE
vxRTY7UPx2EJAArqoBvF5zg1EQ58dIq5IJxGqrdChi+dOtHQccM73VZABSnijYbhGuMO5HAZclat
Pdd5ugzoZpjRbTre1CICc9+yuRlorHYyZmErQ29v8RxTjGziByGtgBIpeDHkddKbJ1+zzp2xQ76V
Insuwm0PzLwYlnqlH1oGaKN+FBI8gTE20bB2xAJOc8TSCtgWbRPUs0kQu0nzOGi8ny0yHcJGOuUD
WKMtixiwRtUptJcSdWsz3DdDthJDg97rKTYhZpprxEFSE9ttQGzk7Hvs4m0+XUlMYVL4ULeo4qMX
S1fXRaEjN6zWliFSnesWOS7OBOGnIPLSYfi50tNTHvMYD9rCRNcvWuvROngGSW21ASw6t7vmzpRQ
b6Kxd/I4+BCjZOsH55T+Ou/SPCH2GgIo40HtM4bIzJ0a/8Gj29UgC06t9KD7z6aPFJ4HrkE/1xMN
sxgRDRW8oqJ5H6H0yEjPyePpWi/FuxRN/JjiLB4yxuXIek4FRsRgiKtVMuiO3gx2pVF71qr8qer0
TSfuEaUGgGLAO+AaBj6qZ0sl3DXdq1QdwuQgi09mPyyjnFl5oClZz7TcfierTPvvY1Nu6kJZxdEN
WkN39LIDOwBb5b4RBFPFZ60Ax4wNsLHQ1zY0j7x0LRnWoZIPXfVa0pH3e7uBW683IAz9wh3NjVYN
i9K4a8xnaktOFHZOqd9r6Q9FP3fRE5FhjoqVxGfR0WavBj6GidAduTZOVXRd1CSl+Oeouk/DJW/U
qvc4mpaEBz8er3viwEJhG/cGWjpGYDS4YFVtOi4Y8VA1xVGNHdjc1plo9ynigbSO3Da68fJm12X4
NNDi6Mi8S7SbOisTNlO6ZT15440YZ+hwEbD4wa0/nTkNR0R0JJrdq9J5+0o8CepdH64aasJYqYaw
3yTC1vCoCVuHmBZSgYh9JqWko/HW5sw43UeONy8ck2XaDvvGwOpm8f6Wj54lbYaALmuNslPgYU1E
Eb+Mt9Bo0s1ptkI4sBTuWajdaO1X8Lyf9f3LtQlf6hLvFpCb6GGI6XfWeGxqyQkZm+sKU3j5Q+2j
VcbSqkHoElYZ+U842fEPEPzr+rpg9wHet/DHJKc3scfk5p2rNHVSzWedJzs5r2eUU3c0N03bIbrC
6x42dhUI66rNUYVbeDXPVoIyNMuXeoOoCmHwn1e22AF+s+Tia12iI/MmaOMi6Kj0dugVEwzvcGvK
UyC361oonZDBGKfxuldWZTHtTempMt/RwC7kRHeMvFsEE95LjFgFKo8h0jBjXxEuspiwRfQTBlLB
LdV2h6wwHE5RkbgFtHk9vm4zTKuRvKtnLWHBApVWX6NiiDcKO8luY+nUwDyYmt4xc8UVvdFhr/qe
YkK14mkZ+gCpaBqMJ7LSlzlGznDT4xMLm2sNFZMyEj8k3nVQGQ3MJJF3SII3pLRa0W17/SZinor6
zPXZS5qtcYhiFGlU8z1WVhjY6DPkMQmJPdbpegskSFqkZYibfFnhtu/pTleIghgOpup5KnfgflgJ
YVc28gdRgHpNKXEm0LbCXiv9m4aBa8QJMNRLqzxY2rGqnCY8yfm0FqPNyH2vcXN5PqpiIV8rsm8j
TmNdsPWKlZds5L62dT1wJoYzzUDPidnCVBFnS4WrmlcZg7JYtgu5yRnFkXxiJFJe1PamT28C/GdU
YfO5VB2eCoRywDKsylqGMQtQcyXo+NQUcR8mx0l4ZspAkdk7CiunorsZI/qk/lL0DhOTZ1Wezcl0
fHklDIv+xqgP5TAtvLnXIu786SRnt4Z0rcWVS87xQqVJHraH1nis8WUmm4FhTWe5rEk8ybMuHpRA
zH2fwmcTzkSM478+e/29KJ4C/7WrdmH04OGtDnkWUp4/RTsW/qtV4aXiwNFtXoVz2DVrDQZcE9c+
LS2iFTzfvA5w4QwGumUy0NwWI2KVirdDcsrpqxuEDiC0dc1U3liytDR174Y8bje2dmRgmHG1LArk
97K8b/Jgk7H78ZCI54mOcorbY420C8r7vH5OvXMd3kmptcUkBAtQufWG9lEQi13CK50bb5M+nDpi
PwldIOHNycg8q6k/tfmt2jBCiBgZgnzrof5UQi4AbulQ8M8IvOwam2gnMgmMpzz1SCkbFp13HAnu
LFC6lS+edNPJ+aLCiGEZoAvUOw02bRrilhXjvVrcdcmqHR6jeHTydgupbM4IZdmKCktlYJSUQ8ar
qBQnAocXvGR44PExk9rAy/4iRTctywuRu2/d4e8icqTpXypvp9AVlq8pl7Dcd2WExM100NR92A0r
07Qc4B+NuBuZP1L1OcLpMFj3qvkhkeanh7nrd/mNofp3GWbtEMII+JMGArzTekjjA2agmP2nD9Z7
xf+UEngOY7BKpTevGV1zYBmAKtyu1LUarMa+xMm+k2hiJjp73/ohjnIM0TG6uRZTOwSGrr4zhXon
5uTFlEHDnln31hPL67ytHwPY2LrV4sEKVqoFyIAukY4HsWvQeaaN6+M6qNXyVm+tDTj9Y4+r3xhR
tSZOqkNOkzDeSZbdk64TzVvxnqUQ7v9Wv9Yw/wfecXbRwE3xzGUzWPTmGMZ93MqABdIpWGJoKtkD
9PNijkQ9SxiWAXLfzB8cE9OEUW9DcS/n9wMFNCUZMYpMduyxIsfLIenmTTERETLfT2tcZd267jbz
JCQn5Y9QTdaRp9hYzm2zwhChnkdKCCnVJgFL1pT4DoYPaBWbsEUGra+HYVtH5pWhphhrw4OiwMdN
EBWWjRv4qwjeilmnN56krhqcMH7VHj1V2YJMW6nebJsybybV3BituKsTnkVGIxP+cq89CVh+vIzB
qb7xEfdX1XNXeUsjRdt8S1RPMXr7MTPOSdyvJRPVIfybL6ayTyayWRvwSx0c1xIXAr/0bsRUiCc6
qL6o2/9sLPxm5r8kFPdSp/eqXA47s23uGMiOHnSeQWcNqgCFIBpqZO1vpgg+zQ9QDaw/dBtj2W4S
pKt4MDdiPd0H5o/I8o+W9+PP3/Z39dZ52p6rgr9822qySrTzOrSwRF3ELIBmeXJf5F9URn+GEfzu
O8+f+8vx1djsujKhnVeIitNM4l3vbzOZhKL+Ryic/VaiKb+RelTGzbZnPmzH6JgYx/LL1N2fvZbf
ncFc4/vlDOCS5zrPH9+QGsqEu14eU7wgpYuKbOv1Fo4LwiXzq4H4hBCXc808lcrMMNm+KXbIXAeI
CqYsfqPOP1/wi5JlgAksjGmK7wJhJfV3U/hFbZGZlS/0uy96UbQ09AzvBnPVDuP9oiRal0ocnsQ1
sogzG2eMIdmOxQ8JHomd0fHPwrcygU8vOeJUn3NmkylQnRKDGvOAq2KTHvAsJBlb31NXPCm+utT0
dqlO6jYoOjcQnlTU4bliXln5Y1909uiHbprel5Nh9zFOuGJT13tvvM+a0gFqZOGGlZqrKorsFKBI
RZG59K4Vc2sykjKe2YW+x/VXlg+x2FJag2tDhtCAmYyRvc4xA8WTbRRPYEISDyfbtukQDIkOCpA2
NVg4YpEXmoeAQXLAbTTk6VxFsD2hXsyEgbItWFG8xAELxRiRLvCMpMEVGpiHRh82goqaf6Z0uGay
t0QXA6s6YVUsj0G+qUfP1igPytQgBiVdR/C3YrYEeYORXtqoRbyA44Y/NR/voiZ3qjbYGJYJYOvJ
UFiyh5u43BaU10hYCv2XafiR5f6uwORTBmincTBCZ5GVldbvLSjVOXEGtMf20xQeqzBkJmbNzoza
SxHvSur4A+7vHiujv/KWviYBmTK41dheh6dIlQ9Z/kPJy3Vijk7Szs7+bRHchtX0FPcsfHQ8g7rk
st20i5DZBotend128UGOD4hEYTp50dIaX5VUckcxujGaDyt4U+XAKXqYcalB0SNinxUvKlm0h2wt
FDeNUTiTUvzo62zdCBP7tSdD3SEix+ra7FNFcWGZsIlXbWBKi05PryeM5D1eo6obln3uUTxK9pjd
fgaL+0HyZCIqCJKcqNzHmOJwO1sr4ScaU0QJydil0jGYDg0rx2r07zThYYyqnZV9GAGOWi11BqV0
RzwFbW8d1UDZNr7yGipUHxBtWOKH0Cn4jknTqjVotQX56g8Rni2gYm2xtGBrZKl6HRniFz2Q3zVy
5j3fxZxSxlHHI+P1rDg6KobnwQ8cwUQ+EuCMm75SN3wylpvzp/8y0gFpzWQAQv2uie9S0oW1em9h
af3zRPG7lsj8FS4mCmvK2KCwitrl4jryyckbxq/2jr8ft8yLKcLwpVClqtvvhvrQdmdmgC8O/LvO
1nzKFyO/bil5nxlUyVvQEJ03AQSDHUfGcSZ+Nb39rtEwf8TFaK4ZWVLHk8aNxcVRxA3RgTqlsm0E
riSM7gJxNWYm40xoW6pp//lOfHabL8b5bCIHZZy/VhW8KMa8KsTPh/3/z0f/7KJdtKjMOAjSqeU+
+5pIAPlukBvMp7Dn+vc/f8BPJc9v5qlLYG7kNahoNYUZUB/nkXoTVuExLtRXyadATyJvyMjaSG9G
N7C1TY6p92hWbEfmADzMdhCWnLYAGuaP67hgNyvmr5aebhq8ljTullUnuVGU7DJW0l+c8Sd32bq4
JqI++qJXDLQZcRfqAS0FPd/3yTkOnvri0R8aCGv+0wSOSwX4YcXwfAwBnFmzEHoUXQW2zhojkpmL
tJNeMuEtgv3+53Obn+XfXEzrotNVe5EEVM6kjojmkElkpDb45yN/VtG55A+X7IGlVuVJaLLoOtXG
VZn6rtX0G1kfVzmWNEEqFnWeOPDqIfxA4sjyewtzkERB28/WZtTbkf4sRagoc2VLp2nhBehRIzs3
Xv2IkTs+lzOkhJKmJLHMIApUxB3cw4Hya1BaIjg3L17XZuMqwVPsvcRa4eKNWxdjfJ+PwzpGapyE
1wqN/Ix01dZ69jzVrq1VFoJ9mIZXdVBvCIumQqB8cVU+eT0u0cljbAV+CYl/JyU5BZDEHuAEk/FG
F/df2vX/fBv+t/+RX//33av/+V/8+y0vxir0g+bin/88hG9VXuc/mv+a/+z//dpf/+ifx5cO03t+
+Tt/+ROO/K9Pdl6al7/8A09Z2Iyn9qMab/CiJ83Pw3OO82/+//7wPz5+HuV2LD7+8be3vM2a+Wiw
M7O//etHm/d//G2WWv7nr4f/18+OLyl/hpEP8MLl73+81A1uD0n7u6JZqqKLwI80fdbu9R///RP1
79CaTV1nBJYl0+AnWV41wT/+pv1dVFWN/61bkmHIqs6bW+ft/CP+BjExC3DJVHRNNZh2/u95/eXW
/M+t+o+sTa/zMGtm78lfy56GJSmiIsuKQnglVE5Tnd/PX+beqRDEAKxgupnCgcWbfydU8Th77QbK
zeN9r4JABFMXd5tCTOkcAgBbT1NxHK3o+ZdL9q9T+/VU/vpk/utMKCvLuqLJhqVeDFZtHeAM9sJ0
U8R4H+ll0zwFP6ZZxVcSzd9+aa6hrKiyoSr/5jYp64i8tbRl7BW9h0DNXHmQobzqylqh+74ENIZq
wO+ToyD5YCtZHbt6lbALk+VwTVHJcv/81f8q2//51VlVA7gn7kEU5Uv4MEWofLREMdl4eW+59MYe
ezOFrV2om0DvWSLTOXIaUb/788fyfP0y9v77x1p/vfeCHivSWI7AR8u8sjNNAzAV422UTPP050/6
zb399QsaF6N9K40BHE0J6kbQw0cLV17UUQ+cjPck/PJb/VSj/M+cwlMsy4ZJnMN8Mbm9l1osr7Iq
kZZtvBESj7WAERtOr3rQYoAWFpV2L48juBfpR+VttFxw/Zhthiq7jWo+ymNN7W1Y8dpSxCrAJ0Hp
lHJ/0+ClbcKRfSLg2CCn+qtmMsLz0pE8QKm9KOQ3kiZLFPbLmrat+qpFwVU5YZxmp0rPZi4jiDld
NmkdBN1dPKkwC/T6LhLM0O66lp50UHWOpJk9HD/viQGiO+m0ijQLlHckkec8yObRi0bZ7RUvv68a
tWB/0WVPci0cxzbKt6MS3IojUm8NDuEs41bH0ICPKZ+lSQaiYKKPzwfrYA2YbAGYMq9RM/C1nuyW
mGqpsDSl3lxHEoXqYkipXvm8iHXQ3ulJ4C2aPO1dyrLS2VKKnepn8RXIO7dSGhMmJHuilracWpGL
mGiQAMLmw8z891JixV3WyQpQByA79jmtEDyZk7Gc0C/M8EA9AO1bQQczw+JO7NNHKavJAwbu6Ito
o950uSefQwi9dVTF+aYFjuj4Ii75obZgTstrxonHbmyuwlj+iKOxp8VJlA5+fB8++mj3dGAWoi5D
m2qZhLPQXES9cudLw4oH5VXwoA3VZc6JJc8gjUworCZd63I11cRGpC0gldRnOKp0P91rrf8oNp64
6mrel6qh9VjBsFmopnquqmYuT5TH2jfplosw/rq48V2x9q5lDRnSqPILuX5vSDwX1ohGQgxT875p
dazAY/Qs5+ilyPJEv5KNK8MqGHMmpXG46IANOiMB+SbL28HUdJv34F6Qp1fV1C3KwP2dNkmwXAUW
p2OqJU6kEDjUta5pdRncnGE9sZuFYHfyI9ZapTi4WbmJjPINC8n/oe68diM31jz+KucFaDCH247K
eSSNbgilYSqyqshiMTz9/voc71mvsckXC+waxsCw7Bmpm131ff+4kLI8Nsu98Ny9gxulTEqyKUq8
yk5pLpwW1AUG/rL0wKmT3N2t6fSQO/79XAJO0IZ22w7pfaqVC1Lh7FxrfD41LVx29bASgrBAd+7c
WZxlwn+OC/epztUFp/M2sKQT6XE/1y9p1yMHePSz7ryYv4rSvxI+0MosjsISkR9R20EuQfeBqhxl
Qn+e5v21Dz2wiDdFmmPFuG9d56zwHgsOdDmF+y5eNxHikfTktkxeZ+90AqBa0flFC2u6CFLdiHac
fWQu6mXmeE1d1mg+foW8qzoSNbGQxxft0BwJKPOd6zSCxx+PQdjcjKK7Uk3KUH1TjERDPRQVtEK/
7qE7XNNv3fmtGI4jOdq6Ga9GTQ67PUiY6FW/RenyHpbvavxyloHYNagzuhrrL+OQk0q2vvcDPGvT
zrtZ8dj6d5078I8zcDmCIaKsiq+666FHf80rqqbqoMwX+N+uHHdr61wa3x5SdUHHcRcMO7jiPSA9
UQibqY22lNGGsbkhL2IfOMlu7mGEGp8wtf7gU2zrEAczvol5lwQSlXB/kTfptnrh5c2GmTx3ZCMa
Td1Ex0SDXTbcn2QDCDF6Mp+9UpyvyyOUqfTdy9DnP4DYynQIpg8kLNRFHUzcqjzCtj3IwW5HiVpT
f0btSoAI6yCWI3JtyEUmQaW89S3N8cRSxBNVEP24P72Wrex21RTjpif5gGxt7AUbHRJSxcc0g4dg
gQla/yHC39wXj6zMe5JeCShQx8n1gVbKg6YagUrL7SCKTZe/th65iySyZDWE+XrwyvZiyXBBoEBq
+nirSARJ/feqJ4eZZaAi/jBzrwg/ONNu/xznYpt24bUP6tODzXaxS2rV1dL2xwi05kQE0FW/dQAm
SVEYQRahy4ncgHFw7tZ6H4XxQwg1NrmE49UE3K2AlCyLYfS+To9xGZ3OlOuOAKU4vK39N48wiLb1
+F2ufdk81FV5k/XvU3dbdNNmLT4jmR4yWJrQmG0tCUiZ4VRdEGoMHUl+Y8R49FtCEaIeKlQPWU78
Dt+2jhDiMeDyhtVRtgt6cUYm1vkUD/pA/gS5xkVICnetCC4KhoMSQ7eri/TVLYqYPAdEcgHyRJKs
rqFrCIfm0FgXzzuQAPDc9sUveCUiD8v1osKcOIdFdpmfXCZSNC3QYnJI7BMs5q/At3e9twuz+OiE
hGqR3QJk42xmkxJ60ZY764jvfOUAqnt1w511GdbiS9reO6vq8d7XzVUfiCsPQn1v3OK/W1PdEzrx
74eKLIrDLIiTkOvP+3MHReUNkamizDkzGkldteiHOj9LM697tG1j9w3mv2Y0Ndy4lyFC8pMIUU7q
updZPOkjxsb2cpn1RNrQ3N2mC+kyrT63gkhaxNdDZfd5Vr8vxkc3IInq+spXHcZo+CDDnfG5tUnw
pB1SsfK63BPpQkDclxLpQS41cwE0TE1IO9Yv3TnzTS7aHjjRvw7r82xxql+YQ5M7Gqbad16dRP9c
1W1PDkEFa07QG9/KAG8RDg49VwTy0pXgVcVLEcAi0VVA6NKN4xDc7blXU5j0m9rTe7VmL2vXkKNV
cJ0GMRzi9NwQSygtqTaJyT/kiuPaCvvoselfhtLRdygSu41ZvPiuJPPneonLZutahAzlqvTOLfvl
o1xq+VIt8jB1+trQOOcHSXNvyBNCIdq+ThHsm53AcV1Ok7ZE4SDXbF+nHK0FiYcuURYcB/KDVLO9
V4Mi54n6MQVluI+WfhGkzrts90vVlNusRVPj+sutn1FM17WD3vYTKeJROSPHHLP8Muk7cttT4v42
CtkFbIvm3rWkEhKl+kaaXwQ+p/PubJqcCA5+4irxBwJVXOhr471IX6Ltoji4DxWJNv3K85oWN0mu
YIXLjKhfGHonQh7WaQU+7LOC1ejxj21XyWM2LekFgxfcRi47aM2/m1A4kTlCOJvwXZ9Lac8I2uhv
B2EVDRHyOHfms87UDefg1bxGP5aV+EY3PA+IG9sjDHsLEve5L81rQSgRdPuCMnCJh/PA8LFufF8f
C/QUO4+h9dqNaziVqUcRjAiO4oLIK5A0erwDswK3MMvq3ItsGj+ptrGPXZC9hK3vbGTIRanC1yKD
jmpNcdcY7wqlHgIMYd9pcyTvbVD15SxnjEs2v10Lsw1bxpA14IFqoqM7ottFdG231akZw/glonIE
YmZIXmbRM2EE9jWthSYcMk/jZbfOknKDFpjjgppuj7ACzpNmnzpIdG1IPeG+9COQ/yXT2XDvNMbo
LRveZzPE3Gh+0k7fwg+u8RGUj6vyHB4F7RPnzRPjRu+1e1E3xC2Wn03WV2T/1MXTaEb13rnmPZrV
bdmRjugoSPOoKchzR8+lW4uIKYQljIY34g+Ze5cxWDZTZORN743zSzJ7UEF+cofHcdyU2lt3arWI
Z0ghd8Rlo/ekzCOwV8u5sqRqd/nVuKSE/7MqOOG150SvYeE0FA5UEZxTCMfv20nv0vDNN3V/zYLE
1DQueycvSOwNzVboa0z13fZ0oa1UX8xMBQO6Fp+PER9sNJ4bkcuLIVPXMe12kvtSJGKfBdAW7lUW
/YKJpL3Fo6Mk/AiofpmabpvpF+t9yIF/T0Zt1iLI6Y7+LPfdDMGjn8KGMPfGe1HBrgqI8JHqUUbJ
thHlOZ0OGtZSFsHlsOo7v2+vveRqUi/aXsbLQh0E/JT/nmJdpqRDpBazREcpevXeoE5qDRrV8XME
K6dAxBxX7TxpPrDdOFwVaZ5DTDVIdj6qtbuQ5Yi7vwyL083YbfxYxWeD9k5xPCQFEs/u1tmKVMjV
+6EJD25G+4hy91lFeNzEjiRex+m7HS4DAsr3FW6AQgOScnJZd7wsyBVuuniv4+liFGQr9DI7nmYq
xuhdwESvnHMdc1aaFr7LIT3YVOIsDJ9bL9nlpFmG/sl1SWkFgbhlgsY0Xluzo6NOLE8JR8RY39YK
WorLW9gnUVYfQfqNKLDuakIsdSiOirDpXV7WN/1MuhRj2IzFLs4csU08AuF9pM5qTRFhcaEWCLtl
3n6rhNgDNM3TJqJwpe88st/Kf2D9fwkLfJItf/8Z5Pt3sOD/DC48fssT3jb8+bf6P4gXnnC0/xwv
3H23ZIe9m+rzbw/favwQ/IP89TdTfv8N9X4h/4gknn6nfyCJgfdbwMKRZIHv+aBFp5bN35FE/zcv
y5Isi4IkBlA8Af3/RBKDJM2iLI6iJPYSoJt/IomonX4LI4CHLE5TzwOe9P8alPhn4MUDuQpC/vTT
X37ken8CE23aWceZSVZGZT7lJ6ajQaU6VouSv6Q7EAg9LApiXgatOGXBTx49TsATP1XsMOd48UQg
byvQ6cOOBNS75ZDt59ZkJ+lt1nLw5y3c8jGL3eQuLIjCjTksH8vGYXUKmspJ9hNStJURkQ8J4cmu
x1wSKPc8ipqaboIULxfjSyljImbcNKD2ZKpobK6pJrLZSCD8uMz+ixN2fbDppRA/hqSQ1IgHLrcl
Jj+ctoGdV+ewOGtfnpOcZQywB5Gf+IrW+LMkZ+MnL7pJL2UTN3zaOim+8j5pzMFKSX2ZW4Pxm4Z7
HUtc0l/IoEZQ1i/xKrZ9OgE1dgt6etgEnf+ogqr7jMJoHc9slFZ0RFUyY2gZjHga5JQ7GyesxhTJ
pNO9jeG6xLt5oMTENcQbbejs7Q4kGzKyZSSoPjrNTJSmMVnCIZlM+kUz4SmA9FqTawpNyq8m6Iq9
yfGac7BHAGWyXUk89c1pGdVTNr1Onc9NEzY1OE+6VkAmoWQrsX7Pn5MIG/5aKJe+bf0FNfBalJiy
TOE3qCE8mTyZKlO/EoeLGcEbArpzVLXkUTu5W62Q97og/Mel1H4ThiERsTXZnP6hGhyyCTq/Hh/R
tQMZuLHjPqm6id6qxFKBUzcmfY5sOdgj3VfBs8yH4bMBGaH/JZndS9KL6++gL+yzDeYF+KfPqV9J
PULeSxli3hgtl0FVFQg45uxUdtBHluzyUQV4FlcrGbj9cYQj9TAaxfeloXQRoWcXOvk5afERrpem
mipz3QziFGfbFsnJIqPddG/z1D3ErYtK3raR86bNvNy4dZys+dFTXdmRE6A45EVuKGgLiiwmI8pd
XHOdFk5FOvq4FgznYiTwv/YLiwwhIcoHzWw3g7rkQ6JJzA6brnevdDubDk5Ht1F+0xugjr11Q35N
M71Uzx3IaHAQNgJhjxkIiZxThC5Fb4sf8nOSuONVe9nwSF6udZbZK8KpCDEFUJUuLULaGfmO9djs
M9FR9UEJtS8vSE0jObi2cYAUtXESlPG5aNxrp6MS+DWg5KJ4XIOuirZ5PIbELvaYbBA/lgKFshDx
urWdX+Zvws+q9nnUoH03brnE6nJsnDp67WSVwYpOmIy5SUetso+1qFX9IJLOlnR8cQ49uGRqkEM8
ES5+dOd5AqJQY2KpLEC0tSOdNSFlP89YYzZ2TKdgP1FG7T6GOrA83HVdr5uuzvvbmjeRP8ZLRni+
3ARULzjTWuxHHGikWA9V/NGGrSp3brB28c9CVKW/qetJPE9YviacBD0ptYUTQRv07ZJeMVtTS5KY
yN22k/DMOdim+Q4tzpvrKWmWDl9aEIbbppezc5s5LlH9OYeNOfR5GYzvSxmuj3ld0cvN6VtX9Hpk
qrr2dBtS1WB1Ozy4XcyIJWQa3ieTTBuCaHOg49n3Be97ydEU+QGqm9wg06nyeJp+Ff5qsIpZPtOV
qIEPqoC3lED8iWUwjxyfEjxZt49RXVUPVdODxDXdSg354oLTkWZbWI9xJlpzisW86L4ZluFzrdLx
NWxK9VkRcDYihpynjzRxFjDCwO05aTeikPlHMQ9tfRY0MVMJOrN+OikB+B4KIxIKLKaKvp+sq3qQ
xW7GXCPg7JD6LhUvE3aHSR8KEAQm1k4vt7z7Q3isxhAas9Fhe12yzdF6EpeoubrCT7pdNgp5a1Ic
rBxCCu3oL1+VqG3rMU0J2S5y1j2bilYcBlmR72+tKy4aVQMo8UqG+U3TIUxBXdn14Kc+h26Wu/Gd
aPD0sNHMAb64zEGjU5RV9Wq0DX4iHESl3MWe+hnGdRztp6VTSKNjMegH7ZbqKlpJ7d16XktPiZB+
F27XZS2zneCD/OzpjLEdjBgCngqn6WdX1MmjQ/76sCuD2luuUQA3N5Vq818M3kz/VIyuT0TADtNR
ezxyZ3Fgya3P07JwN5E3tk95kXTjrprHGdSaOwfKPfHmZBt6FsizC6w8BpqYZpDI07faiOFkuKjh
PA7J6EAROJOCkY4inxrFkphiMI88EGJvW8TaXh+5P6WodL33/ASwMrJIzyqV288qdNziQs9LgJdq
zkgrL4I5ogWnHJMfYHIUc/konir6vpiuSZvzgzPpDNjp1pnTjC62ccJLWC+GXx1J+4ZyTbIJ66yj
2tKvBsK0/LWPzxCJgSJUyrXoB9cJj2Noh1iBcgoSkCM3TXaG5NEnwDPew5GOzAeBVTgHO6nqD8Ht
3G2nteYwa/NV3g2+l+fbpfaCH1atOOSoQBrAcWv3rdbRgNVPVQul9rwiH0w1VAxOiZl/im5qPyB7
6dGZBh+Z5hLo7PQoB+R/DWH5ujY6+xJ+MwGFMCKAoQUF30SE8tHQyUbLa+uX6XlNuizmQRHq6Mrt
NW/j6I0kQSdu3DI6YCDl2Z9bLIJ+Rr9bW7EPPqZ8bkDaOw9Nn4OthHauWQ8tqVMdroyeNPLvphhi
CWY81ZQHsrOer0UKbiFDDzgvnUgEt1ktb9kNI5yVzVBxtmeyv/ULSky3NZd1BV1an4CVXJvjrKjp
3M6GAWsDINJl6NtF67JcczL1ONY0Ggg5BpvG8Vq9g65yq32oAv7zvFqJw++oEqPlT+M9OOAbKhEG
InW8mhCjqbMBlzxFMzEvNHm1a97drJWz/LR90NpjZO36K+gTsONwqNJ5H+kpb68GGkKJgjJyvYr7
gOK1uXJeCBgsnoqlwM+XmonmlU42FOX4Yvlu3SQHOh+U/pnPToarcnWCK4o3IAfMEiLq4F9WZ3Ye
1vegp8AX64/DMt3nAXFca3qSfgyLq55HL+H9WTCi3Qg7qnFb0atQbScxRaz39DxcBrOmyERXMBBu
ZDUKy96a+46R9msqWnjulUjpR4La9Vtm5/qrQESPy88mLNWzDao3PcFKI3Ptux9j2S3fyDPUXT1V
udmmq5s99UnWXOhpGt8ZYSkEgc7rP7mT+3upYsAWK73EngDU+rmKKu+X3y/rYyb1StJdixWn0o7/
Bo3SPoyO10EHSxFCJ5UsMOFgJFPZUGQfWtjiZUlE9J6MJABjCh+6D4X0XlAsu2QkQcdMV3mZA+8x
YaY/qag213MynuwDZQ1ZBhXAzt0ZASc2uz7dRNmqUppTlpaekKKe9e4UwMVa3ibqI9Z6InagUQkZ
9/2ongqH1jzAP/ALvAPpXR+G/riZ/FO8ckjL5OPSCaIpE+Ctc9DYBsw4baYXzjUA5QIAaeFsTqhT
c1bQRVzwg5U0iApCfNXpafEbmxJcEVei2Sdtj05tSPtoOvSLMt/KH/o3MgqIqYwRgNb7qdSYoULf
OC/53E6fsYxhuDgx1JbceLDDikH/B9ZUgLRhrUd5yAzZ2+uaEz5cCJkV1KgO1NnmZo6XfRQZm2zw
pFW0O+cuGfQqWkNkttOCFLXy+qajubIx2RkgD3VVKy5flEIJ0/S2r5uY816GoIn5ctJuMB07T/mQ
m2nrOSEkTB/kz7qqicPEBLI4u5TSPQnvnxbBvjB6Ca9pDuvasz5bcZpq51R/GMY2fok92hY2QWRh
nVPLvI4stlVECqQdVbO2reX3PNs42+cT0y7J+j0QUr1k3C5OHNTvhqek3ahg5gJSxrpvszOxBdpS
IVBunHaAqcsTk26Vyx+6h9IKXnmf1Z3XVBGuOyegpm3sJ7DoTLzmxh+pQVozk56I+/K5bGFtD8nq
AMSzXyKiZgsLKe7FQPJN9nce8i15WMzVoMmo4eMynuUyG6N97gsgnrWLaGnyC9dH28u6J3fpHLJE
qjxaaIoQHh5Vgv8JngvnieJZm2uWy8FvKRp2jPDVWepSgIOI16D/ipsOJV04ctYcBlJ3NUEAxcxb
UxZOuROR16rjsMy9hwwb9rwmxwSXKu5cdo5iyUCdQkf7GwEn1N84kRn0UWRDe02LhfUP0C8e6q3Z
oeSmjTjKdmZcaIoQdvYqTLEh02ZiPTGQfJ3DmCg8XPGjCGrh7wKnYC1NprUqSJGXXFMIX+DWJlIE
6mO7NriSZik9tbNBG1M/h6C528L1syDUdgF1d9dIMImvOfL3iJuFAPpgprCcgWZ4QlQiG3wyLgR4
IE7KUvyDKt4JDKo0MRZRdJOtbZDuumJyHuaWwfZIAnUN3xgjJr8eFwRyWw/8jryAKcu+6t5Be6yT
007sueRvn4LHY0GJXjwsF03u6eoMbNP+0KIZnaOKFV3TMhugyf3SzYofLk4Rd6+qBnVfvAhxok6j
Gi4e3z0NLLFbUi46LKneJXMfQnUWJ/vqQE6JPGrBo3XoYwv1J2xaM3oGguc3DMoSIk54sN0shNSh
2CgHIehHaz1CFcWY4uAaRH5RBgPJBEMrGnUmdFKXlF6XRULh36zlTT4JjB1rWqj22m/xE55x/1PT
2DHrQfNk/mLQXdHyvR1ypLOnShq+aua5K5FqVLzNfuQM5o5Mo0mBasIJfOVBQjOoit2OcIciXLut
6xSCDqEy4Kb0RLvW+Jtg1M6UjUtvzzfYYDfuiz7YrySPY+MdIzJRmmHI0VmwHv6q3Wn1jsnpet8Z
6WTBBV0XzD5mlVF6O7KpI5VKKrNSOqAxJpsFwuA8i5ZwpNcT9n/vrItfwW5a0Gfr8/TfD9aHm2wE
huADTRiJt3NOMUfH0M3zBJVsxzBIvqqmypEELlruplkm0+2iFtfeCCPH9tLjjBD3mVR99ZQnWiiS
JnI7/bRRwfNItN9KOIZdWTWvskBE4WaZmgGLHHmJL4uiC+Ji4qmmbtpXpHgEqG7ypxEklW6OLh1h
KdZRdwuxao7tWdJBT/Y8UJoy45qff9su5TpeNUZ7ZkvK9yr3Anoz3bLBKyzMLbEMZ35NH/beF6e2
vUys0BjUOHnDPo4po/1olHRe06RtMVnIExAP7idnymBOY0iKos/AaQ6L4UatFudoliIgolGPkzrG
QcuOmYZrDSIFPeBtfWz19FBi7PX2Ye3hofBXcmH3mGsUfaV6jtV51ZCHjOffGXnSor6PH3QQltge
k87TnO2rao9JE2iPNrlqpMLQq1A5eYR+cnMHvJTHIJuDKyedxwUXr8FBqzCELRvrB/1DHYsaPrqI
ThpiJUYIj57Rtx9WCoDlCOIAFy+GmzTukjt3Ltr2RBCOb6nxqJKfB5seoT+deD/3ay93Hd+xhAMh
Iwm7KM/61IXLY+W5OWkVaz2Hu8UniPYsXlP1FLsymwEAPOOSSJR1y74GFERD1yQI2SvpUb9KuKy4
AxwwtPMShnAO/CZxycuaOq5lqNuf6TwTseBMmbnBfdUuB4c197Xq0+wZEc1CFV/MU7vNR5m8If5v
PohCWjGQ1qlk13KWiCvCVvbCo+2ImAqf15nTEhyR67xln0Uug+4g7MVCQ2GbZW/CMd7JKx4zrXgM
W1wlNbw7zUhy+OLD7/S7LOkxLmLr9JaXU9RdS+5PMT+PI/wSL36PNZYJfmYUbeyENGpDJtNYX/Nh
6ujMWOxsphuhxmoUx0r2A4OUdNmeyZbuSooIY5JPsCs7KgZeO+ajN/eYsONuqR9sSD44rbQhc8QC
sd+GjTo0WavMwY3HCJDWidA7P7pNBtUbgSHF+yivm+lzTFffg5NOxj74dpyQnJhEw0xflr3rMLjn
lQaP6MbZ7Z482UZ6nwZzjJkqxjKzK1LQIgWz3WN7h9cakSgSf+urkBqpOAfuLG1pq4PtK2fkBshE
fCaSAIGf1TLGNM95ve7DhgWu3AQjyDg1DOjq+mNtktV7t2LJ7AMN9m2KpzaPQt7suEgeuoZguO/B
IhVE0yVGtsrLqUoilGRsNKwwrS4ibh6W5JLjolFTOn6WWWmna1f1bHY93KqlnF56LrlnTO3Fidch
RBCNGMUii/7I637J3wzZZeNTk7cG6LJyc7YEvNExsBg5voOB00m6LApfGajLge6nNa23SE/T8ssn
Ux5dCIc3+VYS9AcbVJOF6NxCk1WETlehpaqLR0M+cCHlEZbkvkYuxzVp9uEqNCqcYvmBynUm+joN
pCEmiWI/tz+BvHXig1064XrG+q/jnfadkXqiom9Rpq6xvqAUx6BELWdY9mkuxbe75Ppbycp7NohG
arRB2u32gQ4ZDysdl4rDda7VsUAnV6IJ61bnPGyqrttheUuuEmV670KoDBvIpNKcfiiUEnjggi7F
Wx1UHpL6QjEne+zhnGKOWh4HFJOEHw16MhfBCuGG0i4smWF1kzIV6c7DQJdlDUTh4lFiozIQJSAi
V7/i0y2/nFqQHWxIjnok2imTEAKKNK8FlGndZg0f7PNuluWd9fmdtvnkmGugopN1SE+Uv0/SUB1f
RXN01/nShwLEx0B/VBGcVMPlhCgl7eZnpIOTs6tEqtKNdcpTVMc0kDnSJzl6DDBQfoSkJBiv7SOK
VsAviQyBwSgGdJap/dSBoUZI+1TCMhcbD3PIMvWvsgtIi0iF9R/qycwIRtFTfLKmFcQFiOah6eZy
wqCNpHE1sf6RSip8ib2O8JQZ4w/sDv6JX/Hw4aXk6qTFYaLRsdzwNLONzwFNo1u4wuRNzlNEsVnh
9982GWOKPF3b3C+Ji6AxXQn/XpoF/0BZuZ6P1iuJbvMuSYf9Asz+ELKmYHwjCeybiunsAVDkRJaa
fno06B6h9J0eSaN1huiOvmdF59Q6Q9k6NZ/nLTNEja6tT8dlE3dVSVS6I6eXNnJRRloVrtdZUsHb
k9nOmOmonHl0tTW7I6zOCKeK7pdKJtIBiSlZm+DDqbKJciZXUalTCEPgEXEMOVDRbtEcF1dOHnGJ
V2PHPmML7fAJdDK2rdxxzHPITLzstCT5ZjM5y/SUQ8JAXgsH2WreVjMEuse9uw2dZLqmhDdG5FOH
9TfbVBXxGsv0KiirFNVbQREdV4hKIVR4QM/9Kkz1VpBt8ivqXJI7atNB3EQqAmUhnZ5puSZHasWT
6iJW4Q0O610VxjrcO2Al3r7nDCwv+rGQDMoGGEk2meBgNgks3OpF+N+hxSmTKoTF9llXrqGINB1Q
5nE4kXjhFMz7sGJdc8JpIIbitGfxxPoD/MHqGxNMEbjPqcmzlSL0oLwPelfzLNVrTaEeeNNXw2kP
KDKlRoHm2JOooGhDRC9K6c9s1vMPMk5liJPNG27U2OKiTmKJcmQtsEHWiUT9UAwG/mvEePnUh14+
At0G3rINeoeVXmcQITcMhum9mmlm2s0gjSd4fqDzqwABpl08bmN3NwpdvmZ6JjyrtQEO4jyc1CFN
wYi3LlkHADrxQjubsTXifzZA/5H9LbnICwbl/RCSEr/DMIVTtJ9h6JBToLvGC9QR2B/ooK9/Dqs0
v2qN5Gvj0pb5lZBx3DzECJVOxbYnKBgwBjIoTeX4YBBJOZcxLac3JosoNKc8rX6NW+HeT2xh5kjR
W19dDXx/Vzql13Qzjfn6HEI9KVTXOKhBfTr1K1RyHWHqfWaNwXGROgWJVz7YdpDvmCmoq1lcPTzr
TBbzxiXt/vPv5PRfIvH/Zwz9rfruHk3//W2u39X/A5recz0XQv2/NPc8vnfFHwn5f/t//kHLJ9lv
oRtFoRvGceBCI8B6/4OWT9LfksiL3Sx1fYYf9/SV32l5uHzYR5e/4hPxji/on7Q8XwKKPpkyeXKR
GxLD8FcMPidVwB+Ei47vhUkILe/+yXMxQVazglSQjP78aqsRihZ852j63Ds2BUp9MId2T1xQdwEQ
C0gAtUp8FMWVtN5SpZkRc6cKIa6EE0w7sluRYAGrQBV0b1UrvY0N3fVCp6p9xyZAFIeTtwcvWs1+
dkF++nQgZSNEy8QxNAPcDSE3bRP9iOXJv5/0B1H46oal3TIeZ+adI3q5DlxJc+mcc/pDLupNAm30
sUzGvRi72iVXzHEvOh7006ZNEKTvZxcqtuSEatUfeKcRDKVtyKXgyprUejQKzClpfE84Gf3oCdJ7
XfkjQr5IbQMOQ1ZCeh+7cSr3uZf3zAptu+XzPp9XuDk21qoXp87MoyxDWgsJYnmuMuwMa1Uu30mQ
jYesT1ge0m7adq6It/4QEHVC598+Y3HZxkL9chi3CSEhg9PFkrMhvJKTXCb2aEP4Obhy0pI8eQCT
qJ4KATmd0FNO81pSjVu/L+AoonJfBt31RKAeP4T22rMRGPjM8ckeyAwpbKyX7ZuomWGJiVuOsZzI
p/EXi2aun6864uMPTSJxd6R2QOBcnXWx/5pSBb/3hpIK0XCk+tXAq0N3icPCPn/BkXfC9lifDiO3
7NGb5qdS18d0XpA1y6Y7whZfx6QRbqO+KGnWs86ZKOYr+k/SI7WlSNML92kFlo+nOj9fkgI4eYwC
mr3h7gr4o422YGQMesWZbv37Nqb4t62m/mqEw76Pe5zgzgDKmlGi8TYEFEtLRXhnMRN1Fq4yPAOE
VM+Q4erR2tZSIj8ml8yAaFFFwFWIZUZsxTRPu3quejYmCiiTdRr2oRO3AC2+ePnfOif/Y0nU/0Ud
E6fGf65j2r63H/Krev/j8Rjyf/zufHST32IfQVLkQkGdREb/ejCC0/0WBKfUFiCn35VMvx+MXvhb
zDtEgn2EKz1NY87m352PnstBm/EhiThUszihfeUvHIz+SYz0b4LuBMkTiyt7QBC4iRvgpeTrf3A+
+ujsABGsOWv6mtZPYkhqAowHQlLX6FIrO911U1ScJ9B+ZzDdtDrUMr1nPUsf57xmvB4ncaedwkf0
Hw2fjhbOmYbA2DRmYFlg56j3Ouuje4s2negL+7QmYXgY+1D8N2nPPq/Jn3+U5OQvzVIfNXIWnb7+
hx9lRLpE+WA5kGtpq6+gH8iA9KQ8DyaCJOGfzP5fuDuT5biRLdt+EZ7B4Q44MI2+YZAMdiI1gZGi
En3f4+trQSqrq1RWXdmdvklaKhsGA427n3P2XjuNpmRbmJN9ZvQbvxa272xZr/TVluipxskUt5jH
ils3kwcV1NWBKUf5xvhXbCOfYPFa0pv8oR1VsqjfhsYcvrmjHe1pnhRHbwzHq9kV0R9YM78bNZd7
RNIIojWPR0ha9rK3/frFahQ0LGv1odZxtmE+kr2bUzIypRHFYRqn4uhbJnsVp3BKzybc0RrGzRcI
5+SgN9h3cdCVm18e8fufT8ivPtV/Xmyb/VRiP5Ns+vL3xMTU7GKLo3dzAGUQ7WvPizeBXzYXtFHW
bnY6AyVQHu7/4w+1bcf1pKd5+sXvlkaGHV2rjbI9ZNzot6gtmd9EM8r6tWgr5x4dCQzbwXb16j//
XEfyDmOWFS7avr/fAD8e7SCf+dyqgO2a2HNxGoziOR5rng4TFlxkpH/wigr5WzYdJmSbQ5bnYd7k
bIY0cXl1f7ntNAlVTk+JWNR8PBV0cuh0spucpihsPzFZyG+aU8zb4MPJbHPT34fUVE+0wsIbE2+j
s8laE1uKGFS3H7rGeTZcxYg76ugnzXHk1fuy5BZvZgPNynMPy5AooWh8jFyzOiEr/ka+0HjOQ4fZ
c1gnG8Qa9aGCq4dEhIzVLx0jhnboqyPSgmkfAa1+8pU7b2XcDl/TSRd7EkX0e5pwDCoRaCeZoqyX
jRW8tHpBOqust2+sHDGC2UJpSmDS2lj7KJ9XxlyW5Lva9NizefmzDNDBycJF1QJ8gMqot0fIo459
dm07feetU1tZetTnNdPkI4ODiZ2YRJ6vhpWAiaE5UuPyyXT1QD8jfxehMVLX1/6oiKTHe8mhb4zu
vB5XYN2N7Z3XBe2TUUoJvS4PzwSN41SNmU5PAY0sPxutbZz5+jTFfno26YFPa/ZuGylN61if1JDm
zs+RQTfh0MfbksmY7/s1cKT6VaHuctj8qwhdB/KVa+VO4cI67J5Sq0EzWcvikMfMWAjG4s2VYe3Q
J7RC0oRDSJCk2mpKOa5CA50bY2fS5yQy598bKy0vKqxSEHkaDBwOjJXOYMHmKm/vmij321XmKp/G
QxFD/p1taJdjImxgvLH/iftCPflGZp+9zLYQTYwTRG/UN6yRhHxD7xu2bUBbsAtFgs4mpoPhNU6/
tnwUVrTr5FfRRhb2GIxjIMq3nr3EdNXGfe+YLWShbr5EYwC0TtM1stGM5gAqTpaqkD0VYJfH8GNK
HDh11afnGOEO5tSdlCy8c6yTLW0SeGMDHEHTBrwc2O03uFKKb63dTWcNj9IOq4AxSrrSbAG0ntFe
PrmWBwiXf3UvZFMdxtrtL3lXIhYsUa2RUNG6G25zCJxOMdqfQr/zVxUH5V1Nw+OqYkthN+7G+wJz
yI571D45oaHdreZmMLHPikXqVvIOMp5ebLbe5B8DOkVbZrDuumpgu7Z1Egfozyp1sJHNPurZlB9j
jI3K0IvXsTGGu1pJLMklKZO6ZLzYBeW0p9YunL1niPg+90u9s0QT3TkQNsDF55+cNcON9QOjyQpx
N6nS+JpbvbEj3LLHkwejoC7NxTY5cUxvoAm2XfI18ioOjvl967dH1RTMzrT6UpnVXVMZL9bIwGT0
+m7jY0t6QmtMqzSv2kevnnDkhfm3CnPJwczYkA4IipaCafLC730aVHddp02MQjIEYTV6GAeFrsuD
7DRNipyWpBszUWqi05TDb+2IpU7L/D4WWh4FY23UL9k8Pjqla21R6/D2NL2zMabZ3llWnL5WvRdN
a4d3k2hYugd4PUZBcnuduXRZLUQ8jGoHmW6Q6cEnW/amLatewYAqDw9Mh8eH0M8x1nQuqeuTXsKC
unTToRC5iSPXQyitIKd2viNvhFTzl1HEzrpR0Uc/1uY9wuPMOfSNNPmprX1qh/BsWXJK1qJCJUH3
DvgeEQy3vYjbaxOl+cZ0/eAu73CE98F4GnP7OScG/F7Oxo1l1HDMlTHdDWY1npTOP9r+FRmtu0Ye
ck6YzdGRVkX0F2PqpwYC156zgbN3Y3veagUrO2OzZapY3pUD3rS5KuwnWY7+lvhAa00U5a1LmQfD
IA13Vi+yvWDX+jYVRXZHgZGvXDJJ1r3vJ4gRsi6dqrUw7Tx+4sHVO5/D3wGpR4AXiY75La2tYOMx
GmWwrKV5ItodFYLiFAYpvACfsmHEhcbYc+IHksfHZ7P0if5ziuSgDORpqWhW9O31mXWN4DVcpJhq
ckEDF8EQ1RViHqRM4ZZbWXypUBVefab8W7l4Ymd01iCMUJQ+qNrUGzuxu2PY89J36HnjsTwhFm9u
RK/yfTsD7Z8Laj+GHqeinb9kU/fktdDC5JSfWuILotWcIbWbGLnTmBXzUQa4y2O7irZxE4HZz2mn
K23UDAyL4Y29xNg41WQcPfxTYI3yCUUvHjJZQ0LFIOQ3aIi68Jq1REZs3ToLb90kDxh7W/Yh7Gjo
xp54iBsTsD36iN1UsW+Bqm7INNBM4DqDuzTSddYrGwHxNjB88S1NmBoiem8e3EWExIH1Ga+vDVEy
8ffBHNhXa/aSndAgimgmu9vcrdC71X0Jt7b0bmJGIvswQ5muXR83bogA3OfLaSmj05hYL0GWHwea
7vH0RsgHdmwwzKWEH4qGe+PMTLhXQmG8LdtzMI1/gWi9Jplx6SpN1IMGNen6rru2pdF9ZAOPQps6
7X4izeV+XpajqftAgmwccd702645KRS16yp1P4i3DUALV8NRQsc8hU5ln1luh3OJqm9L4m5l/+Vn
jnNfOFX/lLGbbuKWce4gAh8zE962OYdcVFkDprZGXs3BcF7jEeovA0Pqk5DxaFC2MCiTal5TBNNa
5x9RnsuVZE69mqbA2OeuyA9R6DFBM7x7hNuvRR3skcq+M1CIzwRW4BDHTQTSFDGwq91rlHZoHkZP
IwUl9cTxCoFhSofD17YjFLH0ywF+niZ8sn5CH7axyvpdWzRk5Dx/lkP9mNNauroBGH9t2ZcKcPq2
t621vwhMKreoLhlT6A1a1WBdiZQfkMB3rSPhHWZUEt7sk+zYY1GHFpgdwrLVxyzGPG+ilt/55tis
fc/F1z84L1Ikb1xcIE2x85KaNBOWM1Lt+rjOs9Raa1pYLK1De1F+9B5wukKWUdrrIDIfEsd+tjJS
a3xEM3cOJOrdZI5fWiepVr4V3jViQCZQO/U+csq/+kDsPCZ+67oNTwasMRNZUQC63HA4ZKUuu6h1
bJxkhaXiFLvRq2nm1xrZEK5ZnKtaD0y1piDbycF7azGSCSN0uQaBvZ4d+Gvl9DGh0QwdPe40kbr8
zl/cfrooyz3Rb1Z7Rrf6xk8D52DR4oPEPt3rtk1uvET2ydopvK9x4z02XlO9IubalIV+Q0XzBcma
PoR1410tr9xDs0DUYosXsYzpJAbWuo/Uc2GO1ibs23k3e+HAK4QKVSWkDKAjrfH2T/3R63R4Tn3H
2RYuo2i/wqxYYq0Tdvw0C59RTC14sLVeIXhnAlp6n11oYWkx622BIc9C5n42JEFnvptbe0+PRxP9
8iWuQTQkaUmDDRdzcKpx/B2cKbkrKMfP/TSqq00sjF+38T6cIoSLRILPrVYPJTf/2EVGtcf3cnSy
4T7yP1DEDaDo+x2KJH8TCEJAQtMHm+1SBthuziM2R9PVqEsEQ+jWN2bbgeAMoIBSMXumgZFXtkfL
zHdsrJd0bKY1nqpT50b0w8pvCsfoU+BzIBriLL5PmJcjLivuYdoxyeBQ3OTRe8WF2QQwCmQ1eY8d
Bcc2Z3B9KGj3fXVcVC8xQPSynml05bXw99X0Fw4qGHkvLTVDYIf71BiJlmjcytv2Tn87h0zAy7Lm
WFju8oGOfH4vaPjRMol2Ns6DUxeHhMky/lr14+jcFM7NiBlpPxgcwCyjR13WiO42qb2tN47BykSO
yzzOCMO9mSFfskMSjwovHd5V3AC+rOm88WQbtyG6vpUxiaMzTtuG88oqH3LElroecE06AFrr6CH3
mNlwz5PiLbeabI/wAe/MlDEcngtI9bHlkBAEpiPR0yrsJDk91She6D6sR23uLIShW7sxsXXKkx6j
9FXU2ZnesHOIJK97wxmGTmv3WXvdUcNIyZ+FGx4C/8NGkqKqmSaxkauNKSag6WO2HOjh2EiUdvmk
jlXCEc4gbgCxEIkG9xLtY49eBzL02emb57Eu9oNDPWj0zxMOcLg5p54e+ZY178mIkeqVWbe3q2Kj
UBTsyXIJySuasXjI0LAAx9CATtLB2KHZAuRjDRY8J+kgnI4JwNF5ld31GTb9KexvG3IlBpY9poh9
OC5g15W15Iek3wpofEOPmsSXj4NXvczgOFr3FKd5DEohugvbBysuN934Xiq+iLTwZ1hjMG9d8dig
bDkAvysZSXLYmFZi0YJy5rQD84W1s2bEfkpih9thH1rkJBSzG1s9V8iQVqETcPR17/3ouU8QrMy9
Ojpd/SBLVp6sPhpevxfxEy+ZhcDpy4xO5RhN8p1U21tHAWhfLCflV2c0xcGVbyUDzFVfL5E596NJ
SgtP52dDIvuXPsudWzLzjgql0rqdk407xOUjitBHlj+QF1Bp1RHFmZuguSLkxY/ciWKj7doVbd7M
gmycsDB49KxmHORdmJR/RQzuunjyL9prKHxqc2drPT6nTbaZCf7bmDremOPg2avO7cqVYVUzEvCQ
+ntC8W17vr4aLG14ep3QA+gK1aQVRXmD8Db8dFUOU2cSxjH02wCGd77xmTqesh7jzrpxwNKEWGs3
KFjLbWpx9kWc366LDDwC0IGraarhLlemexdUybCJQDzYi0fBD7gVmImGfYyGBSHnczMzOfEzi2Kl
NhJMual+G8wA918/wQNGo9+/pqk0DsI3vMdsfK208t7MIhyeKoeTAiIeelCqbq+l7AEidyGCndhJ
6Ka3jFri0XTXOlHyyFjKPA+5Acy98+9kOHBIFNg3Huows49Z0dxgjFdXXv16I62F9Gsa8Xqyw/Y4
FEZwqWaCXaQOv8ZWNj9mHolDE9jqa+YuyKQQY8S77U9uwWNUMcNX+YC6uTasbxENCMSu9MzaaG9M
ADX80IMyouwBOYZV5sMRyXj+aJqdc7KMCVqCk0xsGWhZGz0EB16fAKZJc8nGKQAdJep7PTvTWiRA
j4QlWTHQ5d8GkSLbwLeSg4CUPKDYvVG2Lg+dnssr0Qcom40eW1JrMigjKmPs31tT2PsoRwcqnNim
QK7y5FhRf++SpvoKJkutij6szr6cghtpB842ssvu++Q23jer7Mf1gKSNMx8sDrWGl6SY7AYJEOs+
78A8T8O9GYj4eVQWkHRLTBwFLMRpryjUcnbQxE7uY2J2GD2L8gshGebTlIkR+EwdprfSMrL7yHKy
dy/PAQ1FPdJVaaj7KMGyFBQc9uxMw3pJcsw0O4S2EbuxPzQ42xG75ORe6MZbxjpQwOAIl71Jjrjt
J5uCtXkTFbDcLQb0x8733U2aRR+6bjXeCLadWFpfNG6L94w6f+XKRH03zawEExim/S3tdh94ktHn
R04dol96oAP7HpL69WCq7D2lsdRE87DTfdutSpkUFrrUafhqZQZJMYUUhEDMlAlZOTwiy3u1syWN
2MZrJHMdIFKqOyaJCaqPohy/RJDFLtKN5c7orKcwnOSuCOv0iy/bU0pfcsvlfwlkUG8zmBraRz8/
+X13zsw5PqSoXsgMCu1jN1V+esx6slv0EmJD2F5zcKwZ91xj4rLJxHWOm5fO8rxbTrTTtRZeDEvC
SB566r9dr7krcyy9feWF+kJ24BkfJlKHJc1pKcc39jSrOx7SaRs6EeEhoTEH9x6irVvB/mxOpCsA
n7M/uIuERenkKxV4KNbQzAHkjThKSGQHsC3qIL7F6AlQzGJ9XAlMBwSUQC+o+im54DNoDhL9yn3d
p8aDYaTqC/tA9YhZl1SXIKJJPTUyCPb9YJEx65gxcV6FEYefgAcbF/evGm5KRFN31O7JmiJHfR8H
c3hUCFBPgWKESe4S1AZQJGsVVe7BMPCbmobrPwyDr28E5rodY3KbQtmHB8Aq22KJJp0G0DB47llk
K3PkvJa7mqYku01a7Zsmno6xmkmQVHa7pW5IOPLEQ/YVR4s+9tDeT8YcJi8Jo+vnHx39furb5wp3
13EISURpgxCWq2pobIiiu7VHsws3eUUmPD0B+2wo09iZ09Rj7Umis1LTvKNeurRuVr51cytunbLP
ojWWWH+dzpn9xS1wmavBMO4xA2VbM4Ag7zCRvVBQo+oVtdfeCNzI6KPzukAGn7XzN2Tj9ON9C7lS
M48uAXWufY/jjcjdLsq3lSDgbMJUfamiICfmUjj0m2L1tfGm9NKHcb41G0mojQfJ6RvTY38nslYA
3RvKt2QKMPkaLtBgUVo3ZLc1Ib6QtkdHr+knYDNdjEOWn7KOoU559tok22N/IYixRbgNSwYoC3Sw
0FukmJbL4Svl5BmWMAPV8G0KUNoPzpTPvGP6IQwmxiaGU95PrlZ7RJsfDE9RrRqFtM/0X+VtNYka
HXwRIPohlwDReKj/EglYEoR0Q76pYrO4B1SVXMqJozBnheRjrHmToyZDwYM//Tg0jvUhKjM4GoOw
t5Oy5t1o5+LWztmEJ28s34yMP5qofJnutN3t1Lpqg0eqfW67aEnNsu9w1abPMs3gtJvtpNe+aaK0
7ezUvaahFR39qsv3kK65SDTyimPieNlW4W3ZReUAYQ0VLo1gSv3nLrZREZrVDORvsZJeBkkuSA1l
5TFr2G73eFegcEM3gOpnpfPejmR38JoU73I86G/txLqw6nRbvpWTv9DjSD4hdlBneocbUV997QH+
SyC2vwVT6SJwlu47agAUDiMlw94Pcw8idNY7O3zv9m2O5fVZjXTIyVvDZoLfTBy7cCKf0yKCJlRi
OjgO3RH2dY7zEunEygli8/Jj+vMfCX/+91H1/9/0DiEAaPzfY+9j/lkwUvj73PvH//Pfg2+FhEcw
WLZc19bKWoJUfiqCPPv/WaayTFdqZaKvk4zE/wfU4bhMcFH9KC2UZKX8n8G3weTbMxk2eq5gkq7R
Ev0nk2/EYMzP/jX6dhzLsoXkB7maCTsz49/mxZkUZm5XsQMfTE5N4y229c5A41O30JsceiOrghEU
K2upQAYiHpct3d7BUkzHFaxK3M0GJzMf3QWZY4SvU2e7AVQJxeln5TSOBGroBvRnW4VKCP2+8j/C
uWlCGFNN8BEjoQd81zQAtJJizNRqoAVU6aMrhzJu5i0VgWF87eAOlB+aeMp6i9LKslZDFKJSctGQ
JLw53hA+pvg7WhQ4HPr4ZJe41fXy/edDJLoufVq+B0Wrw1DeQjRk5O4j3qL4xe/xUX+Ug86L+dK3
icjOAbJCgmpw+RqPsZeYzj4bRH7tvLjE5bcMqvlvbOmx7vmmhUeM8rc3s7MlYzq+gBRFDnDJKjMn
uYiMz3q0ZWfpVYRSE2RVZS7/SxKhQDzXCCfNhviLWDh73wiV9TboeCiu/Jr8E6dKY3rhqiIJVuG+
Ty61xf/+OlBbuOe60IF69NvQe+uwDUKeYBPDb2AxO1bgbvHTUtL4ydB9xwc3FaRN5AKjoCzb1D9q
NBnZCoNPZG45zpsBSnmRjFfMXqr6CFkoizs5IfW/YE4Syb6PZl986eiJf6lUmgATMhvFSCscFhgg
8+GGPpxtAum2cih9M384V7blxAgfg2k4RgOstJcsm9LhzpgRjX73YL6qyyyavNkPNMbHfdJw6d4q
IxqMRzhITvWR20okdzYVr7cfCu7kedAz/ZCBTTjbZTIZfLIg/eolDIowO6Y9JQDkitKAfpCAjUJ9
XkR2/irxTI9rsDqlfWub1dR9T6OSe50HppN8QiVo5E3YKRW/c53D+drQMf5xYxsT+B0HRa1eOrch
MJL+YZY2b7ViUOBDppx40BLsCjSr8JCVxV0Wl7N1Ryygx9DFguZHpCrMnn0QtSEpLKE/84CiyOWJ
Sd2EK176YSPpqIVpyCAsXRCHeZGHGw6hWPfbUXt3E7Fp+TkJADpQmWnnJjKtLP1i9guiBFRq6h26
1IGqNS2G0BVcPKM90lsOmBRMBt8WzxqfR6s8ah+YMYcNc6i6p+uEaeMLUNmi2zOJ9HailG54MYuh
sPZ6DMPyENpDL27gltFvFO3Mbabq568Rm9L8QnB8qz4nMyhvMc3ZyeXnL503eFn2nQMi9aLDkb9P
R1oyL0tBiLo1TaZ75ZRGefURAGRnkwwRYzP6Y0QuDOZHLlxvzt138eOJDCzQXud58Zm/FcwRxyu2
3sjfQkRIjAMAm8k5OYjija9NEkafRTri5EvNQMUPeZD6mGI7O6Jhh4ScwNRzYPT8CD7Kso8MI0q8
QaaBDDIs5exvqUiYsosoGReZ/ESGmz/JdE9nPzBJyh0KzLBDjDz/WDhRPL/8/KbJSObatVNYpj5K
GSzPvyMQKxYTlsMsYPrxtXcBinBktIdhj9WdS0VoCN/dTyifznGBQXgz5cpnzsUxm0HXpFrzdWxp
RtWBF6POM53mnPvKSs6a4RrT5iJnJXLLIOyOUdBJjteyLcgzwwbpMZyu83BLD54Q9CqQ/ZVw7Uat
mswpyZnDpj9ehZg1V6eZAjXsMF26JAKM4Ev2c8eCvDP8WfAGRiVPUWckpc+L3yd7H5YsCk5amETz
DN3nXFJJPER4n+dT15sW7mOUTg2+shilM3MDuR+WAhe7PC/kRXizUT1MUJvC9w4dudjjfw18PtMS
70FUpqASwqTOxys4Bj4ZyTjPsjFmrKOKkpOXp407m5HhYEfdyYHhATPEGgqPWGUKhQQLUgZaEh8I
DYXwZUTM7exIBcnH2177MWSp3tBwMlYzotTgPq77rr+x3TGme5e0FvGcqZRjf85jGrdLKpyDj0TF
iWHfBDgdHBwkKfenNzDSb6FU2AuGT6NsraNpwUoNiWQVwM/KX4PUiFjfJzkBVGyaQBhbHkm80QqF
2XOmYGLg2IF48PM/r2gDAAL98X5BqeTpEIOf0gob8XCcf753LQvgdNA+ZM51OEGBueZlRWGspd3O
z3FlUVWVKQ2yW2zFiXmFUJyy20q/kjcwQvh5i9V4XDCv6KiCfoMthreU2ZJH/6Uzx969ep0XdG8k
JOjsbiZVOLmYgOiLO4F/2CWpSioY3KHqXe0jpoVyiABmefn7BCupvSl+/ES6QjyYP/++acveeJzY
1dlSE+kplLMF9UZUOEl5I0iwDy8/l6v0x8aXem4yv/x8TQLknc5+dEggmZge5ssLPSYxUKRVCvOI
LkIR9AMOqF+Ocv+LvIuzwN9PRy4naMVoCKGV59rC/F1rBecGA1ii03PY+JHch1hrk+c0UGP8oLRZ
zyiSbByDWPoYRbIl8miEwIykvZqNRL1EZl0DFnOxOW3TrMF2YQiaO2tmMy3m4yrBZ73uecQgMcy6
wGlbxp5NpuUgwss8+Z2zCWrVdh+lpZT3StM5w3TUkTqceWUanXh65kdVsIrFvf4sC1XvQPjeQvDJ
4HgXi647eRij+RUbgbGgvBh/+jh+oIFCXLBvEQZ+SWfJ0+kYsH7EDiHFjjblPW8SLfgE29SSYeUy
/k4r44pg5CoTshgbi9zLdmIAH3hXc4zdi+wAnGce6IXSYfYx+1Ny4tmom4fYFM24Je/gATNvvu8x
bRD3CVnFzkcfaMsAL9NN+mvfquOc9cc8d7465fBCrPi48lHfbN1APAjVX4xF00bSOhJqh0Zp4xBX
b6oWTiKYm++20J3YD4EdORvsEcE96IK+/WZqxiuMK0K3Wf88qGAod9vHrKzgHCY7Z3LsQz6mMCn0
vc7VIZDGhSC0u8B0DebPzJFKhnBdnZydEcBx5Lnf49F7b3KnvoKyH/d2jVFRxnTv7G4xoeBQXoGu
DZePK2n2tc9mBZM7tUy0Gcl92NePjH7u07D4lEsTN8DQvmpT+VSHmNsFx24HWYUng5M7VPcGKgDI
r93JEow8xj7+FspqP1Y18+aYdG4kJuRdV3iug9vIQGw/Jfo+GKevjuE8jkBEzqWG51PgHFxzBJUv
Sdd8d4fkNDvK3U4UsliS7RfXa/4yGygBjJQ+g6B+tmRHkJg0cKqOw1+WTx9MwyXwqajlnJ2SztsS
beY/lhHHQGN61S3ozbJk8knE3WmwmQrEuGwQAHlQYPZNz36FSEuAwXOaW+G7ezMm9N02P6Vj9Tec
PEDIwT4gaGq4BB0GIxVfwpKUhLjxZ1rpcNczmzlLo/U7Zq7vc1peq0Q+2on/Og1cpRV4h8LcRgLy
n5X3uzGzaSuORPUNScf6N6gq+iA00YJSgtu3gDIu52ZfIZ9iP8fRAXUjjVr/pqhwDZ/Gwp70XVoj
D+H01oIG9Iwmv4XHyEA+8oU4SMkCvTVo0nyWrWUQB4gaKyJAwc4HAnRl235FqhpfMtQK2ID81vH/
IMm0FuPGv6o3PAxSk9YiKOFspMva/U0Uy7EHR8UUidPPQyOWiOUIYA5ZzYR45EAvi7mi4TR6DCHK
GmzdCiKbcI+YLWl255iks/NMKzmhQV66lDHQm85lBd937cxwamBzBwHGbV5bA3Cj0ZJrbCVKsAX/
aa39+1fBeQUI23OETSm6wCl/k5fyroqya9txB7xEK4InyG87FUARhkuuyimEs870LN8wDvfrZSRr
VR/zDIcR9GxkWYdh6Hp/V5BkBsvYGUP9APemeyX2EKKF6g3pHxwVq3ZvBDkXqZ8h3j8L9nH4xF7p
DLdBMRM4/4dv9VucC98KQTn7iiLzxPqnstwEltwiEBt2FdLZZDszRxg2We3HJmEhsEDehtBYTtJT
NOLiwiSpkZ+Wwn+P0znGwtUnqSHCteUIzzlk3GkH4/nIabFFOUCz90etoHUjvzMsNNE06d7tq5sp
wnm5ceOQHTkszdx76IdEVAcwCHN98Y1OBF/KpimaO45r/bC3Fe7GP3x38dvDuYBELZMkIVLr6FQL
9dsdbWe3EKIn2HdWObVMkpiePs1w44YDLV5CrzEXkSrM1NxWB9rbHM8HUBCZu5oKfEx/eMD+cScw
HShp8mAp09Yoinn+fhES6w6HIBgsi1N1ZxYvxCBBK6E53sGtA4Lo78K0BcmRZLFBJkDk0Nz+98/C
7wp2DyWc5IRum5K+nebL/v03QEqvcsaV3QlkIeXB2OnGuWItJVQ4rIRXb3vo9dYd5GEeZE9kSXms
mMs9UBLIt96KInOTtJKpVkRJnPzs79Gc+z/Sn5al4l9LCaBYnGYSmxlJOfZy55bcnl+uT1dauAoc
nzxZEYz+bnlXspu25My1IixsBC9vVAht4PUxHytGWVarIR9b4CPRkLf7wi3QHc84GsI/nMJ+u278
ZkpJ4qgo83mKgLX/9hwBsKdhQxXNpiNHSFYeeAjvPkW0dsUdjbtnIMxRn5CfvoeWm5TrNI2tnkNG
OdgfQ1+yA60Tj77Inm4JDZ1/f1st+fuFUzR6TBdbi8WdNe3l3/9y4YZWpDT5Xe8ks0huM7c187M7
LGBUjWep3k2Fz3rTWhoQVgPA7ram4kcP4zhtgUPat72bgCgE6wY5fzkeE4EF+4g8R4BVR6ZOFoeq
/SG/eDluVOzPfkN5BvZzhs4PzHFBt/mpfpoSRGTbf//dll7nLw8FkzoIvoq2oOnwKuM2+O2laXXZ
JNSj9h6taOC8TobHfrqq2cYXpz3kBYhBVfk2WwU8VG4h+Q4/12eE8Ihm5gDvyfCHF/mfv5Sm78nC
isJTu4RA/ObWiTPabhp9yf7npkfqNGtXjKS72YVxwYrn2jlrKk7+Nvjm59OA5H1u5+ovurTNfGPR
aqMg+8OV+vtTwJXStHm14LCCvQmr028vd2tMUSzAU+1r4vXab50BIvKzCoelcM68NNgHNSXcWhJa
YN77stfxwVewUG+yPDXVHoE0k258lvzi2OXz4g+prf9cjNHU4abiWWVvtawfL9kvTymsWnOIxyBB
1+Op5gnvwdzQKyty9C06sEsPNaxjgZiYJDQ44oVbV18rVo3prPErd8kfLpj1+3rjavreellrXPb9
f2S81bEwawNpzLGLa+0+MwDOW5qI8zQSVDBkoBibDDYH4/eeR64qK+SoEUWCOpAQIaxPCL3ypYlj
7ZxSwE/ua+YEgypJ5Ra0aM72ALd4VXnRbO6ToambS4MbQ65JreBnVz8aNBWK90mt//2T8Pd8M9dB
CqkBadOeV57y7H+UjDQ4HDkuHRdWNZphEQi3EzK02jk1tWMMz37vtdafbu/yeP26erPZmp4U7Crs
s7hzfnsnAhmHJC3447HLDct+J4PCZ25m9ZyhbCkAC9OWNo4ZaBHWnHA23V3TRs02G5rBPvZhhuj/
vzg7r+W4kS5bPxEiEi4B3LIcq4qeIkXpBtFy8DaRcE8/HwodZ1rUCTHOuRhN/7JVMJk7917rW0wg
0dJxNC8OQlv9EiFBwGllk6oOR75EzPf3C7Us279/ZN5fpuWLW4313Xq3rHsS1yWK9Ij+zURnIMDb
QRMMbhU5VV4s4j2TiWLb5B17NiyyGGWDrNUHd4uRyx8fg+VkqaR9i3zGP65c5mFEsUdTHN10ol9t
yigItvHEFP1YTaXsn2D2sPSpshQTiLaG1+REejMPUU1HxrlWdq6s+3QeZyCCsUK1cVsjxuA+d6Dx
9utuTmDZ7GJf4eDBX+JPJfVGVZZNcuuWfhywVy2/NzUnHvIx0JS2pdCy2TMd8gJ681gST6iDqRra
tqZaaoOUf6HMIimOIG1LVEzBZF8hou3qBxvshPVMOeShboutrPreVOXwwEXQ1kM4iTbcrZ8zqkf+
1cjvUKub9IHCPZblMXqmbQeU1QaW/hkHlR6vNIt8dS6sxNEv0whmDLPy8hUiRa/sBQpTmf4SGUQD
9gbpFO6JCsgfOD6KDDIxmFEXLuNo5P/kg4lhJ9Wxim8NtdAyLyVg5NIJeaoxIA0ccaUTPtBwMg91
0ipn2pRF4VV7kfVzdqs4cRsbF1MYhxWybRiYdtLluqzbDjzX1rpHSM11TIlLbg9BhoaRzng4igce
K6tlirFUWa0EwvcSRSRC0FJhfM8WfSmpzdEI3LcoXg4JRtD0aD8Wfd9N0MsUs1Vp9AsjMQEGDuLG
TfhzLuRA53pSA0+DUQJ83kE9zOQb7zwkcduSvO6pFy3hJQ58/regbCg65wTuyQ6FBVRIhJj8Hl9H
nGw64cLZpVEIhWctxdBK8Rqj2uX3rH8WNJjbP8HppQzkUM/zx+7N7cs7lwdlvZU2kEbnegSCFu5H
b+RxCfw5bN+CijpmXyxeQUD5YbRMw/PQrK+ry1UrDMmHM/2kTn8No0YpjvEhtnamkkX6q4tqkfJs
8u0xjRDUTYpWhGtpM9Mzz+uD4JD9JOI8T3aeE0fJbRzlJRYFciaCwxwUjndIaMtkZ4VqR5+oP7R6
NgtPTJ/8UZbjl6GeM3dDv5JWS9EQml6Ca7Sfw1yNxjFndnjEMxc8jmnkyhEE+HKjo5EW6d7wacFe
2yHPX3UVlGavbtrWU82tnXqt/Wov/nV/xw3T8W0cUIgds64PAtr09dSkv2SThADGzdEajjiHZHkb
Cwnh6IrISErauUx575NG9949bOcw25WlDdrS9LDb7awSDOLyBIztddh4ujkwdjHAhidlMB0MPwap
0o6IJ65hrkU9oiawq7+k1/PpiTsYoOVXccasy81py1zDQ1tuJo9aSNca5bgkSNjljs98poJAhADy
ebzIHvnzxGji9FFMbrrP5eK92NqOnyIo+vtqfTmt/b5cs2G7lolOhwoHAy7r6H8KiIhgPCp9pIJz
ngbffO3ATYTV10GO7LwNnUi6GzZw0PBKNW4jjqXXj2+pXbY5zT/CB/dhJAYTG26WLIMfupBVxOOF
Hch3yLdrRqbAyxyH2DWb9+YJ7mGYPaG2yxogRIrwv8aopv7exqnTbJkOwEEBbBl8d5qy83CJdSr+
MsdRnWDlGI1SXlVDB5sqbwo33cpSOtNW6MAMNwb6lHDTWPMoQcAjLhN3cZwAWYQY72dPeWnBjwcN
W5fHukZVeJOP1ihPyDlG+NQWLIioJXBiQyMLiTQjE3kHurGWh79f8f9LyWazNbnskJhtPed9SQmT
37DCjHFLZfvSuvMEXotjNywI82aYLAQswm6if9bufMNvkSQeODjabLoC/z8Vro0R9qJXwAVMIfn7
A4BOMG7RJ6aHxAdEReuwjWFLDqXNAui3/UYwJlQokFlrPW+Du5NdTM4uy2gDT6M7ajR4+ri28mff
YTL+/3S9qG25SL6LIsKi8KKF9K4E54wkdV/ME26JhreILgtquVKFKNE1HRpzkyPoYRgpY+JQcxwG
6gw9NDnWHotR8sH78r664cPYluPBLzAl0ooLiuU/r4sMXV1HMhj3nI55S7kMPYx7W/nW3lK2eWcU
Od1WdlF7ukbGaZZPjOC0tj74GO/QBj7dBgFqDkACUldOce87hLr2USZHjbsfitL4JUJvNHaNWxf3
1hCRSNaQPgclRONqvLedbgAoZMVVqRhlBWM+nzsXAz3adqjBR2YdrIQeLGZ+HGsmMmmaLONLNdt3
WtaTvg3NIlV37eTq8rnwLEBJW7LT3ekumOqm/sY8s6w/KH3/qHxpf1qE69FYobjznOUI+58LTRqr
5uXu3SPa6/FLImYCEILIZCxQhwAODiYbMvlPCcaJf/7+wLm/t5Qo9QMzcFkJ7UXGQ3vn3T/tW3Oa
Tch0juvqxxbZWDRLwu+0dnqiThAhfGuyhU8Fd9t/oekTPYU26o2r1OxncxPBAFSMm2vjgPZmMDdV
X1F4V8tPdAlpJA9VP3t615UBzkzsnoQAJkNcXiEArtIbG4xrtKmmAkMbkV8L5lonnTZJl+iH6jYC
jTg8pYbTP8nKs6H596Ju8b3I7jnqe595jYtEfuNx5ONw5OhHOMbBP12mRHK0+sndY/ks7c1YWs4S
PMgSvM3iqi02SAnDDhtEW3ySJQnGG5q60LvbSRfDdozd5nZAo1+e6MWEGxqDvPbOLJN2EwJ201va
5FBlEJT03/x8sW60dftBgDjggPdlPf2YAODSRUHlcTL6/bGgFxwZpEjEpzQh4+QWsm+jQAdrET9M
djExLEWh725qvMJi55BS2BDl7HQFxEtKzM1EHMh9nUcuFzg2cZKkyQg2UTKhYLplFqF7jXHKNbdB
aA/VdQuC31nKk1PK3oB4GBMbAwlEutVn9EkYYjGZG7ieoBDeAXXgiSRAR/SM98z2s9uX0qiw2A9x
dsgdooYmxUZ/sspA1ze21b9EYxN9wcEAL8BKeS8/0/3meUE+4A03i83/7PQFW28wxwt0WMSq2+Gg
8vpr4AnjcIWGJ33uBoAhG5k0LZQ6V/B1YsFkHxs1HzDtWllsA8fv9N7PAj4gKgDCBAYLVcAGiCPu
tzphOwVaPSD5DD2bBqCjpPuKtmsO72jE5dRDKSvKEbF7z6jEJyEETnchrD3ggnwbZglIKCTIhnlu
m1GTC4LnuoJ/yvtxJNsF5zni85R83zx1gfbFvCraaLr0ObYET9Ew9DHD+wmxMgF2EKi31ejH332r
SO/KKZzyhxayrsXGmAfQ7hibHWUS5o9mEHNybOwW7pQ5F/iG/Nz0fmQkuSMRnlQwXBv8LDJ60SEM
MTOfxU3KiGaMhU8vYdyQIuVh1EQyXmGPeXRLr3hIN2Uj5+YG4kHL9HeR6kSSM+39JHO3+cYWoREG
WTMxeCFRR/gmImOXa0rTY9emkBmcTCKF9wrSmT0tB6JwQ0CPmJaq6SjxDjzgCEsJPuzlTAxH4ffD
PuwgVKHXZ0kkvzsxtjaFM3B8o5leutKArJSiPZ4+OCa/X+noY3A+lh59NUE39r1K0MbtlaQe7YAc
9QodmMsGi2MXq7actW/cy6hiy83ncnR3FToc/QH+JXi/n0L6cak/XFrnNLIY/vz+Pjf4KzukIs15
mNriB5tSCqPDQhwHknhu3tYTg+/jejnIyxweD/Msbywmwf3teNFjEMxOjrgf5k16FKOPsR4rDZVM
cemommvpFCP9ei39iuKF+4XnZqxrgX2jpFN7JLGqtY7IlZr8hSQTjJOTsKY7tI+bqEjF21zj46kg
KaJDPIYDyt8lU6YcN35n86QR3dEutrvaqfGCm/TYks2qJVS1LoMz5FtWbws7ib03ubfZVbf41nCZ
2G55At0xH5MwavyDm025RD8/DvGwBaHLl1DpiNUlmlIewjgM2aK7zuEhTMIJ8zmQIlfd+vNk/ywA
5AQ7G/87Up8cz/wuDZASIXT3+WtEmKHYWAVJA1803latpAIgM2I5WdQRPZoWVVj5JQ1axRJ3kQbZ
AivfAYzxIhxy53Imk5YAM31uMKUSeBL0MYmKIok/e73TBlc8zrQBbIBnjEFSUPLf2B3aGukRIW+f
NS3Rtx5HdLWnk780RH0jNjaRV4vmLKMuMPCADKnIdk436/hp/ZyhIol6N9uApw+jAVJiV/eTGq+T
MW2Q8SmQDW65NfVY6XvZEs3xQa/8stv/7wGJDpKFR9NB+4t9mWLEflcfuzPkFcfprZMvgZ3Ay66K
4sSuM+MmqlTFEZKEgtPap2YhZ/WIGV9SrRep7x3LvKleWnrV4yHwE8s4F0zk3COnZK747E85Ed2u
3bXXQz7DXk2tps6e89yvvpZgO6PT30ubdz32pWwEU7jgeOjN+mzf776MrmlO9CPug5aZa/JUNwjm
kAabkXrBKeRid0mtcHhZGxFrkwFOcNJ9SlXdNvctcM3xgz39j46xCyvM8sk0FFIwUhTvyq3e8Hs9
dZJkAj4M7H/DoQlXFHBDdkGRtY9elZfeRhAV9FOixLEsmAKOyPCvzob1xuNjR78ClXXFrZiJFUdO
vzTroMgsYDsw1BPWo4zYFt3kmEjWMbHpWPRkBsdfDuG9ESwKsQ8u9XJw/t/nhkvNxfak4C+wsMEh
B/99ZevaVtkGfoXD2gHFYld/UZeyG6Ai55Wur2t1qrAwW2+m9nm0UgZRaj+qluKbw7B/n/pBPZ2m
GCXTYRp5NugHLvLPDz7p+zWYT2oxpIcezynQ5YDz+ydt49EWIYPRQ1HNRbHr8D7hsfcRYn0xqFTi
TQKxvNtW5lx5Bzo8fY46ohcKkkUeAknpHfMMxgO4Kal+uX1QuSS3I8st0E0pgtd7BLBIjuHMNBkq
A5c1+O/fQC6f8L/XGhsFqDkKDxtLhPsnHa1p7aIYC/s00MsctsROIvIJ4ohDKmltvJIRiXD+tbY9
HW841nYcbkOr/qe+LH+cIVAgrtWB3Vm1uajCnebVoW3r73H2kyjjLhMc0PH8jcXgTgFjyQjBtU5a
o3molqEFYoR6OUcFYAXOQayBuadM5QdmlB7cmKsaR27/bPkGSQbkT0AwJEkSm2Wf8zenXk8vqTeb
Ojkg4Y6Km0x0GYf9JKQwfGTQwTOROPlSm3jEFDzim+ZHHnHbfpKkBf2IFTpHkuhxTt8b3KpnyoXg
SyM1GYeqD4fThFnhzsRVWP0ynZD8L0Wn5Hvv41bbFc3MiwPMCR23ROM5HWv6q+0BLW5742YaIKQ/
NaK4rgY3mL76SF/e/n4LqTf+uIcLao0BuvBcuvbvRx2d3dRqbmtERuyk6gteZZ50Bit8sFVkkbWK
/0apMpffaXrX0d4kvIHnqlIIGCMcRsxPHVR3RxfR3S8DRxm0hTAI5x3d0mp6SNIw8yna6hr1U23l
6nOeFqOLDpXwmr2TZFVwQyZr6e3S2iPGHFgUhGSlIdgc1v4Gdjp32KUD3+MKnYcT3gM1sqNnpQMR
3WALQjQYeJnE+KilqkiUwiN+FV8aK6uTgLqAeSZNsLb+NjecWE6cReZrYYccycK8Yp1y8rnrd607
p86dIL5MHscyXZQ5hTvxgK0betI3ZoKwjpnap65kavwKMcJm1IjY896rqglBBHpxbJ8+zfGrtegd
Is+PoeskxQ8eLx3AM1p0yowMx6iC0TLHmzB2OADgm60cQnJaLXddgMTpmMGT+YenCcQ7DvwG04Iv
22LbWyTFf/PmESF6gtCf3MgQ2g1r8MB/r3rsKmt4wlUbNr8IhcrdO9mTzOCFRhaRGaPiR68F7HNY
B+Cmq2j788GimVxMWOtk5szNcmcRIYdYBIQigrEfBzJPwKqbe/o9W9PKxVvvRU24iSlW1F5S3RyJ
byXvwI/dmJOgGU3xTTiRnvn49wd38fO8W3tcumZS0qIAWkmP6vfVM85NtFi145+EpfPxsbx8W8IR
qK7WCjT0UZfugB6QthW5IQu9k5FA+rXqyqr4pkv3W0v6AL92mU1MYObkhiRQdH9xON2kjuMRjUhL
xoZ11Wc3SaKy51QXM67PODNHstNAxQEMkdZ9zGJh7vxCw38x4ZdcKVUk1ibF0kkp6Sn+leKi32/w
hR+Jo6tBKISe+9V08yC6IfTLjE8cw8yE00ozBx9IPv68VB5aFNeBK2PScfTfaVEgyuFEHAvjRLuA
aHOyjSK147QzjfQSh/SulR1b/1TDXkuvhsu87O836x1Gc5E9gBwUlHGwShmZv9cYWG094eRQ+bmh
4h1B1gbNm4r8uKJqpQ19n0b5YEOWsh1aNSYgvA0tiKy/ttOevQtywHKlL6eL3EtEfFCFNwI9iEyu
r8zBmp8BmVgmUAECj/BHLXc+ymdT31pEe4F4aDXp8TzQAJeK3B1ejYA8lEOOrDujY7TYC/7+jd9V
fIuAAVESfVPB0Jpd8o9vjDCdpkCZH4C7lc2GUysjylgN4r5ME9LgKzZGdfL1wNKyitSZiFkPhRv0
4ROHp7k4//0TvbsHyyeiqkLmwcuCcouK+vcXhii+eBp03Bym1oN8F6Qc3a5g0s2PzYS39ypkfVHo
RRMeSKwSiFTWwwgn8fzgVII0NUTNZHnmxFIS/9F1Rnig48a1KzLuXqfSxNiNfmd6rJwd3KgpFeJQ
gstINuSo2OK6dkbZkIgGcPMqE0XVHpaAhH0b5W35wfmBw+y7BcIPoNzynfm+yMQ4a//+fQme0/1Y
JuGxqhR3GaRnWt4A20zTGyIYC/UlyP0Ca8Rama7OmtZFMvE6ovrmF+yhXQwHdllVt+NkCf3alC5H
rD6ysNtfSZLvWHc8duUlGw9yy50uoNQSm5DbijNSbc3UDfPFdeB6qpbHfIhM586+eNPURZayTqGN
QiLjX10qToBPhwIEsU7iXBGiG/U/8bGbyRPONVt/qXpH97AxCgJBxcwjBUp7KWWEzwzjXKkBw0wU
RhAnNvKyl7tYEzAagIib+LJuH6h/t/e8LpZPq3HfOw8mct/mO5xPoW9FqTRuRTJI6UJeimYZZg5N
PrSxnfqaMQmv7h1o48W5pmXYP4UAQv2vGRpfGjcz+oDDultC6mbXhcckMbSVg1y8fKXmp3RCr+28
Hkeb3kKA6V1ERrHnV+pLFCzvr4+7T/80/MqoP7GuwOIj3Iw/ZXUpqBAsYVj055yoy1cKZwaPHBNh
8q5ipQmEU7olZ2siieoiCTV6+vmHVaErVLv0UNexzrrPrtOU9VMzheO+VxmjkYr6a2QXpJ/vWHdW
7Rngi/KOCmm9WSAgF0dcfTnU04dV9VFpz80389RbI5B2TxP8sDqEMplSX+G9yQuCH82CZtTCB+X7
Zgni7UM6DAG9xVVdPabg6x8S+kP+3lyPV6uRZ62uEcJhFfP6PohJGCK5M/lp1yFWwXKeWD43vm2R
Ep97c16SW+ASSTdCG0pxgPDrZsYDpQeFXHyZRqwqKeAWXMnMg2ezC+wU7MyVFuSq33eOFwcLwiRg
BnFx18kWX8tJ4N2sdjWnMXnAMJmpLzpx9VIulfnA/8N3WPMS6Cla/td02ZjXpt7Upqxua91fX27+
MjzkN61HsBL/BgCwfFD+MYoKlAYMHQlY7UCLxl257yqWJ1hAsQqAPigjUxBRIIh6G+tih6JjsnQo
DBEzE+OAW5E+RRiP9bhuC/F6HQ2OdfyuvIKb9kUvck12iZok7FeLkkWcwLuZ7q3fxk5xdoBScpIQ
evKy29EKWSKqmP4eyXqwunySYgB6zqCQGjs9OY1uzE1MdEq0KaRlNPuiTi3vYGqLdvgYdb5xBdiv
yW/Xx39VFWOg9xZbZEJsyA+r0M78xAvT5QdOgJN3BbWxDnaKhFb1ODAagkaaoho4VibJgJBsUXpU
36oIINTBqABVCOg7uqLssJOZT0vA52KRZMrrtM+BKIanjJgWEp3pjcKeXV7PDgVqdZ8pbb5mwki8
byHIV05AIBCsJ2biHrP7yDFGfWBGORpXU1KXNkx43s/NBE7VZorrTf2OSq2LOFI3yXxNOcSN7rqp
8rdMBnRyXM9zQ8jk8wy4ZtKPGlPhFcNQMSFV8eW8KxYpyN6zmJnv13dB0WkiL7DMECTakkQfIsdd
oFNkIcktq8GyyC5cA3nZTImKoShACsinZ6Cvm03Q0pm5W3/eQdDCzJKqmtc2Y97GIcLXvb4GWeWQ
zpLWrkV8Kpqf+QFvNJ4uGv4jDji0QfWbdP3U/BRcdODr31ddToXY00L/S2tPfXyuDUxpj2SGm/Nh
PXusg76yd5YyMO8pGpZHpRuP/zasyCisjgSlk9uakbdDVsBsiekLyjQMm0Gn5/CFPmm0JAtFoIGQ
xG5lkqTYjklgnbar8bWWdo8XMddpfrBjRxo0yBab2fJF51dyNALwvwjIzJNIwmRgbtFa3Q2ecraO
Km85E+DVJCsya6f+M0uEHxz/fWcv13P9bywrLIYxpmJr73fWWLxwb5pwj5yYJMKoHgLjtC60OWDM
XyMSoBr6FuKlXVwQKXZGOKj1NithIm6qzMytc1X4gDP6ixgrh0DOFAQfCCKpVVMIYnlxgKNPWkxq
6SDoGOQ9oIhXP/J6Vrpq6FmNAYbzN84w9DDmRpUlb3yzD/uzWyt7eU0vXrveI+zlp5d6/GnQKGyK
jLH5wy5i6O4Ywa+hlWKWtKxP6cX5If2BE+7ExS/OtqDl8OwTJcQA/rLc44nlr1hfYrieho+V3Ovk
9VTP7JtEp7ni1NeNTQBXYHEwaq5IyOzDz0ZkskWvZjULjzxfQotCNbsQUwUKNoIf9cNqJw1nYEe3
BPBEdrcjZptHuvATyZVw84krQfJnJg5pbYwN0K1L1eu7Q8Cr3viqY9sKl172enEGijR6XVAPW5pE
Fs/iMGV0GHuAkeUVqbXc2b9XnH8ozZl/LaJi2owBkwb3fYeRPEtDmADhkKBQfODpDFkgnCIrFmSV
2bK+c/y29D2W4VH/ogxZBFAEcFJcMVKnrswY/FabEQSUupFuw2X7+yf0/mh+8PjQmGWgKSQHpPei
SdFC77Ol3Z5Wl+7YZRQGTY7p7MBaX8tTarokPEeETG2X8EzkOqhe2wMIAzBsOp1JEbyUA7nSy/KJ
F7bdIhcsor1Hdl+6XZzR8c64OJJRLMXDoTNEPu2j2eqs64pmJZI20dnlgQZtuLdTKbID7uYJg1UV
Cf9U4TYJeJdplx/ITOK0QAZyBXkzUhpMkiBeCkmfluwa+Zi2O/z7tXpJizrkYSZkNSX4HmzzQdW+
Lp+It7X9U4FCJiTEE6LOLu+zgOdpStCOYtuuQKxVhoc7QEsGo6+rOGWZS6o9iX7LLrIWtBMyPfyn
l/WjJt6N5XTtk4yFpiJYjaYlEGYHeGGQDDsc7bPa4vZtQEkKxUbbzyVP5+p2/VfTsh70koontblU
FqQm+GhdSBnE8M5gMd0kDr2fDQQtoIR/fxqc90PuZeZAgx4YCMJBjoLvOuLjbA34fKzkNDgRr1pt
ugysimKI9b6hXec/uoljPVoF2oA7TKh63CH6k+ObKFwvvUW4EmDeXVT0gENrAyqhxcDGOTBnY9w7
Z7qaH9e/2TcbWdxGA5jWvdYBa1AEcJ62I5qMTvmbdmRc+Tr35rKoZRVH4MlJrGBrTPW0jXrX+rKe
LWwqLU1wpAl3PS/d1js6ordvYVBH5i0s0GZWiDfsxnhuIGQNfJfEKkmPMbia6tJfsvNKmKgRRvej
l/93uxJHfgTbNnJaHELC5+i/dL//IyRBWk2SMhSIkwhiFDtGkxDVRIiaiexyVZemOjIXDw5zTzLA
oplQzfUoLhJ6MR+MYP5Q7gRQOsXSpl5E0jgb332etLSdyanc/BzFIzcXjhHTitUALqMyyBaEiZnk
QAsYLxxAo8Ps6IPa1D/Xe1bNAXfUkW75fSCB1jz8W61etvWsMymzeD+x1mxW4auwMprWDspCf0dL
SIRnfXmuizimKLJsxT//9+f3jzbPIii0EK4HgiYPc7Pfr3gseg4stt+fu5Ikgm1lOflj3NNtOBDH
hOY6Ymszr71C28g+HYcB89///T/WexrqtBaYutDzYLr9/hJzf4uQizzSjHGQkHpxiBjXxWOEuPsy
XVJpQSp4rWMjZ1VvUEep2A3ua6LFs0eSu7jrmPUo0HRtfvgELGyg3zuG9ACYVkiTBpRAwfuuAUJS
gmHHtmmcyPBkIelDdsGznzGSOwg5RdVzZ9Rgs/owHbZKTmhViEVM71abc+yaPaCG2YFLiRpjhFCI
gXk3TWSFXPuiTOe7FhwQSRqX93W913+/vvYfr5S3+IZM38RZY3t/dNHGafQHA8Ht2Y7cPN8qy4iY
xF7gMCTfmcO+rXPPvqsvJZFrOlNHV9shZwMle65+FJduV5RnxBjYLgnaRVa17sO/3bKL0sJAom08
r00JtE/5/CksOvzUieF37QFFOtcNuyqn8Au0THG8cDZdMSfpPZAhYxn8LZd2hn8iT50avY827Pe3
kDmAf4lqocL3vPcVhQXyUztQ5M9wMXk/RVnn5c60FjXS1To21b0BWDMixkZ9sKL98fgw7XJstLoe
mKg/+2cau3wDltWALFI5w68Odlt3T/tW0DS1ebAh6GYjL1UCG7Pcxjk/KrgFc+J+IN54h1G4dPLA
IWDuZX5LWJO5LAT/WVpTC2X0AGHmUGYkFZ7WDkZhMS3cM/AbOUyURjHu1+4Lw1+Wu3UY0KOEhjTd
6AreEyOAZFsE6Ft2WA44VlXWMF+rsQGUXXsTmzg5FEF2LMmqj/YGEmDUHpe3JWo6D7MBIiIkFHXG
q/2jikq7/2DJftdDZZTrIT69yE/pooLVeregFQWna9KW58N6DC9lzk6YADOPj74HXv/rv1MdOXEI
xdLteE+dUxnzXsROE229qMv++fsrKN8XjIjCligo5K0OFjXxvkRoG6ZYsaJbMw0pBeqqRhVV50UP
oVHL7KXKi5Qsl35gVr7rcUSRg6JaZkxJnu405bx9jVSrx9xS+UYeErW5WFX6y3rn9o3fP60+GExu
y4bYRBpLyOqoHUtAxMO/OvVoNGwHzPbA4toHRYlYbZm4ohTROT/lXQwlwegybnemxbe8/kPrsAPQ
Hw9qGypcsnAh+D3e2CBakVGBLL8rWIpPA5Zi5CREZQcbsFci3K7qBHQMExv5AEtgfHEvf2DV9PdK
y+zBDVUI8XdkZPVUWamPPjBFQLMpa9XUt3NOq4rg7kUvQCoBH8IdewqC9d2NDdKXXyYdLd5uNyYz
4NzqKg1vaigGeGhtwAT7PIjDj4oD0CPLs/TfUTYtcWbw9AAtm5KFsMnf3ynVjVOntREdI86aIMab
wqx68+yNIs/IpViYIk+S0YSkeg4GHAarmWRIPT4TUUvIuKKLD3k1MA2WzVdZVR1tiRD53ogQn/2q
55YrXCBo/JYxS67vkBr4z45tNs0RVaL9JYOL4PPvLcVDNgOdP1pEIgBJu7hispBTwvOY9m13t5ZS
1WUjJ0mi/ppIhl87ZOSZJs9o8UTHpCVg6KhivBD8H5d7dg1oACgymAMhp3bulCANgGdu+Vgklsj+
KaNPVW/rBhXuzo+BLG1nN2APGQZhd4/r8AhUML0F1CBL8/fykIk55j56ZHqXP71Q2sYvpvCTu3P4
MXkmPR3O1/pxskxO4YvsouVmZgVPfxjI5YquFp71YZ50zAXgRIznKHO8kcwCpwkG0BHk9LxiXBuz
J4+g3v4syg437c6V4O1+QWlA5bAa5L3G8oZdO/OF90p0hvkmNKjpX1m8TErXW7YarFsXpiZC9hb9
BBKBLjgFqcH16HsjHD4VzRi+rIbJ9YRTgm9i5tcsHnM1MYOlF5WM0qN7Kvz5ljjgJP8qukI031pn
TumPRcnPOiq98sGkDnP2rjDekIEGwXF9sRun5mFZ6+QF5dCd3cIqhj3mdF7c1ZeymjjdmDyWvUoc
YdyGGq5EfNVd/Ffrlg2HfpHXFB01QjxH5g+0DH1xCOyBuBJZwlG78l1lcAawvabmx7z3j4BtVPOt
s3g8njg9BtN1Ycc0OiPsyv/HXVeU8VRcz1kn+tfV09TzYkz7oYKaCrvq4sdKWaDcPemafvIctZ2P
dUCAI7ptnIauN8y3OJVvVjqwBKxGNTsN+gm835RMR2InFnja0PPZpPWZBpo8mmVa7yQB7c+57zR4
IWYHOlJNZkXoePu0irc5sjw0oXCZB2g8bRHYPyPLiDeKlXc31MYi6Kw9HC+2uyszIz4XyVTf0G6e
N50VcWsyBxxfDWquy90OuFCXjSQcWD6TWFdFR6Y60S4P2vDOTbyfM1rrfeG3HZKR8SnrB+dblRo4
WhrlP8/RqFEuB+OpcWV4jqNR3BqJjzIBRzLTohZ8yFzMdxSh8b5Rnn6s1TRsBBBdgEtGVemNP9ne
rekm7VaH1TXARr1jFoUjt0zIhQ60AII1axOabR5/pZieTx5Cv61NI20Hg7+9NeM5JtZD1s6b1Sfi
m0OQyaYQXrARDUTnkiiC23ogMko1nX2ebBiwKVluxIWLoXzVzjQd3ab5hCKjRRTYxpDY6yY9a4lv
uSI5bd+zvN+1jiMOJC4V6P8KZzeS1Lhv8ZBZV4nQXwd2l40SE2zdxkjfHDTURzQiUKhpMesN2PLh
rG0tto3J5FcBYic1IRjCgzLGU2am4y6e83hHQhrZuC2sgEU0J64FEQ77GayvDTHdtrZo6Z3vLMJ0
gluAMifDSvXenmr1aHQWGeL2SFmfj2Jb9dbnpqiie8C81j6w8aaw3N5URvJQzLo+51TzuzCdwEB5
iTPT05jLvZgY2G7jStL2xjyod4Q4wcJJ7BeBmnkzxV6y5ygRfZuHLN+A2s1fdDX+FGE+Ai+iCEx9
8uASwtK2g8fW+1xPLclgU+h+zrw+unbNmOSBoGS14TorZ1uPZKy3aniYUXZcRRAIQROU1jaIUh9l
+WjPBz1Vndxp5HrtlrAhzJBEwOSbFp7BJ7OwACYR8RIQhV7b+JZJlg3DJNjELqWgJuj1akhY3yCO
I9S1kZ/0c9xeAxTxvuJAFVvXLILroDJ+traITiol2yH0mum2NAj3tgzH+FoRkf6CIQqkX990N8xU
0s8pWP+aMYhVnp3QijYMCP4pOjQ1UIz9Q4mffAsBym/gWxE3Dq8DgXhlEwZSW/SD6diGYuv5rfdY
wa0Y4Pxr/ZTqkeyGAUueypeQB3IMI+qHoPxp6iH6MSTOY5qZ4Y8i9cYHtybmAq/l+Kb7qDQ2thyC
XWW6Q/1Zi8z6HM4B529EDfKK5yv95Jl9cIMT2zo7nfEU4vHehXR8t3UG9kzH3r3h0ZS9trQTFldU
KwJtFzEPBXozdx+BszxMpNAf/dzI7uwanBWz7PkN+qyLdS0Qu7b35heMIPlZ5kHI202+4eSNDv4B
I7+pZQhA1KiDa0/OTOhSdzk3EObgpVdlnvOLpM00v4rIi+67gPGGaTbtqYjkq5M09oNNRZJXQ8mp
riTXCZjPxtfZvMm9cNo29vQMAib8gnJl5Gb3KPszUz1XKlcP/0PdmS3HbWXb9lcq/A4fdBtNxHE9
JJANk2Syp0S+ICiKQt/3+Po7kJCPSapMVtXbjXCVLYnKFth7r7XmHNNjFAG4cvQvg1G+1Mu4ctqk
rU6ivmhO0rpRYHXi8aslH1oLytrOSYg43HZWHrrF2N2McRJcaY3xYhEWw3rU2SfCEyMZWDPuvo0h
QbOLQTGPkuExNrNNzRD7rA9D3VHzQXkySvI+ViQbdQ4268TBYuTfahpafk3kFXztPlXvSzEpB7+U
u7vMjqo7m536OtX8BI0frpBDQALpSlez+rlKsmwLP5fuArcBQCoz3haKDdrIwMpgiVxzRNiNX4ZY
9CsuSSNxQLtbtyopHBsiE0nOZjnhlOVHj7bfTF+mghJnNmwlaxuNDlcUFqGvJBzm91Q3LIVNYK7y
ScqZGvfyxsqK/qY1rHML4/KJhof20h7i5gJKQrRtJs7KXNzahcB7Ts58UGxpKo7EhFVmRy6csO/j
EMAWim/1HlxDQIaE0J5b+rQnTFzz723dWqdmWeUZUOqh2lRmljkFGWcHZAC6Y0ijteFs0jiJ1JWM
+IKuWU19AhWeOIC0ktOzqIxGCW2+LZ1JI9T8uKPUgAARbdWgB0hgk90zDEV3aNHtQSEO7PPMD/wv
elPZG2gL05eWAeND7BMZVdrBtOVuGB/jqIs7tPuxuY5LuZdX3MkIOcjNe+4T9QBdJXvIRlk7IWlA
qVyjgmHjcLzUnbQFHk/ryGZwCYBio0Sp8iR8n3OdJxnrBO0hgSG+VGGUs9paxtGVEFgoTGlm0AXt
RawlzdeS4JCrJEHqucZvHfrbYoybTTz41o1p0mbLi3aXebm+9TjNfJEBMghf69bJmBI8ZA3TGUws
28kUgR4nY2Fnmyyu2B3rnd7Yo4sXOD+LOYuuWs0nIkSJ0w2bTrLJtWRjp0bg6AFT5kFMnKMbBWOx
UUdbPqeDhM7hVsEURCYa1flBKkLYX1PbUTbLpbmK0L9t07Z5EIy/ti1qyRNUwfY6swMNmAVcwjgo
HgaWGCzf4+SGwqCjazSi3ivp8AgwxDjnTHEYe9YFBurSpjTUkyJQelzdJkdnjp8OnqZ618BtfKKS
wZIzRgePw5mDejVfo7EfN3aNfJsQcdnlCGC6muHXD2XuJQdYhcTUqUZynne1dOC6rDj5NEO7agz6
WgP+P/Y4lWjRKO/rH1jusq1ljhOEad8Tq1jgTR415Zl0P/mLkUr3hho/tnmr7doBZBsBwlVx1yZR
P3uMu2AN8jV7iuM228EOsK70ODdu8ROQkSLiapMxgFn5JlEdU5D3FzR6YCYNVviMelZsbU8hSTJk
zEXUnJVsCF5D4tMYGbFL44BNFbkXsmT2p6A9QCKUEbalximO0fqQCD04tZCGXNtNp2wMs02I7Bgq
+wZVTDXuoq4Lz2Xd1y95rHivRbXGoNR4kMDlOhl0Tw4ThthLTV9lTiln7bQS9sDxclCUk0rvlO0Y
pt46avXwWgmN8lCgCFmPJbnCuskKXWLua0RqOEVpy5eqMcpXdW5UKwl9w0UVK91eC5iAwu6KGOJm
2h2LDeFdoO5Wdec/KLgMEUmIEBVo/mhYHhhxJlYO2MOEK3qEL0kZWZdeulG7riXZjZEwhRc5PBYI
6E1DFmtCjoLSnYRRwdkzsqYbulnps2JU0kOWyryBLLVPMRiHt5pdguonzA3ChEKFkKFm3rXwg796
xZxkgM3u0UZaft6LsjubMFm4wBGyjQlkYh7Xp+UKBg3Bd3ray2s7k4xkJVt+tUUPwnIWeudFWnD2
o1K+KwlZIHGG3glfB0k40Acw9sUCL60XCfbhft8xYPwulTnXqRle9GIsHocMYDg0kfRrpgaCwzbn
hrjsgUKGPSRCjXvFtNAV2MhFKrtTT40xKPbT1LCDNcm5oJa6B+zMiIL8G5dTuvmthC7AnNYTB8Ij
YHFLYf2EpjF5kPSA2KCGzwnMn2wDdvRJPBa84HLQsBYVDKQ6GMnm9Yj+7oCadmCIIFknRm9ZZ1WL
1y/XVAAEKXlYqlVXRMWSNyozTTxlcgcGMNGhH0aKcTrame2OdfYse7PKnGSjemMRTekKvx5dm7kg
s7DJCu6U1Er2kSwprlcRaWpNZof2t0B8jKPB7af4axWaJN6ifzv1WcQY/RRZ4zZqw3eodfZdqnYQ
Ewg3oQYjVWSvIDde03YFLTwNcnGJFy26jVUTbRp0WIfeMMlkSRvomyFqxwtcmN2ZHBAdC3ejaB+m
mKgmDxfZ2jajZJ02nPbQADV7PcjL4DpuU7HBP1aSNlHfj6FsbY3QVN2+Cb4Xpd/cJUMaPWE6t90a
/ZGDt4dswdgIT8w+ldY059uQrJmC7pqJikA3C6iqU2KM6wm9+j7QkQWt/TjJbkVc2DSSjmhDlHjs
fWpo0KFJO67aa7s2lfJb2+G/v4CZZKes11ImCFHRNJjZflayotJL49WLMA69bWXHdnZYUEcyFtP0
sidLUd4U2H5TVJ0WoWIIK/1uHXhowNf9nFuzi6H0ISIsEiV0Gz0ENNdSJCW3C+hj6YFN/eBJpyEm
WQ7/cRRZG7j48xVfB6Mi3yIVyO8UtY7g70uVlN2VgyD6ZAj10lhng2wV92k/Smd1p1NTlzYy++vK
zmmpVDTPhju6J/QDtFDk5VZuJ/tkAqHub0OtCYwLqQxsbe/FWJNOzChKvqt8SOuqpheJS02E8qmv
DXxoCyPF51JRtyquzOywNAhDKzZqNy5KsM6zppPWEXpXekzo87xmn2uZQeJbEPrZTTNgX7mQ6pZX
s/Qks6Xr6A8GFUYQDdJFS4QW3U1k/RlWajx6LOglVJCNr8wYH7bv5sGerMo7Dcd0/i6PXZjEqjvL
GRioFnzIaH6+LjCQ4dg/mo4kwiGx6NcsHZKB1EVzJVU0KM86tlV9Z6Qj10ErD6O2R8XfGRcLCMaG
s6NeJKUKe8xh5DvDWZvIkE6NHojzTTHJZoXKpBjWgwcxU2xkOJDZncBKQhQfcpXIrc2Q5m11hGo1
x69o+dYbtH2kZhco1NINTHBaTYsRlG483bkwkscn8gXz6BD5cTachhxsoN0N2B2IhuhIUL+TwrEu
X9KAxlHBEXqozwYOg9JOAywSzJxWuA3olHi0hZiUkzUgvipjO7eIFxTKx53xX6ZrFs126nBGa5pQ
IEa8m65VSpFLLV3Dk0W4I/vsYuf+LHnZ2l1BGl+N+KUgsRnD8BmBjnJ/zp5eP4dmWU47pFipiVRe
aMXeQ2XLLJwzs4zcwKbviPibwJ78osL+Ke9A91jBlmwkhKQfv4lfRjwIfmSGqDJ9YF1HtvK2Cdzj
WaB9OuZ7H0/FdIjVYYpOeruaocil8t326QpiTUXtvGvpKNHyLWjfX3/8IvRfxnw2Q1xNY4irEsD8
y4whKpQsbyrJP5Mo76sDiaSZf0b7Jo83ALNlZgapsLpHodO4uOqiYJZOygjCpO9lViLomy8EGJhG
FYsrQtgQKS/61EW3liQFTBdHDSKir9WBzXGXyfjl0KIy+TPyXDx4DcuRrAqJIzJ+B7AWna6a6zDR
keenXRGQ3Dgp1Da5KZkxF7tlR5taz8evGA1lZkUq1DS3r9rLTqFTfNIISc5caQA+d848HN2IGCPG
Dcvd8PGnp/wi4pj9aLgNIIwLNAbvr8PCMurJaCb71ChtWsg6ObvpGWEtVXyiDEYI/7+1r2sF86mr
YtC4LRuSZpxsAIp1RoBkRrUOUMBYffKy3tsSGTwzsgSyi1XuqH14e2nFoxBcMqZ3qkkmjeqaCUXu
oCwn/mVEzIIEK4na5ptKoe1fZYySiBuICu1Wawf2Id03W0ZGphebzTnfTKpvoAQwKLdK0bBbffxi
f/X18VJJ40PhipZAoeP89sV24UBGJVq8s94b2uieWr4jpZmgPQwbfs+WfLY4+JZoilijqUxrbige
UMMxGzaOMRnLgotiG0nVT8Xf0VCwOMaUn94NnKVbSVOiccvgxawgdwRxciB7paqcjt3R27Wc5nqX
cBjil6llvBI6Erfk1he2Kjl5rewXZ0hQIvg/Eby64qzWtJyyepbuYNzKu/Gll8mGXM3gupeM4Wrr
Tqo13XM3Vd6ZRh1XuogS0FghBWx6LAM+5TUeobA5GWPyD7fTYMtU8DjlAseX9Z5c0qwfEjpjZkCq
W5jWycaQAK85mp0FzKf1JCTCiptwpfuBJJ+rVdSp6UqVy7o9Ez3FrjOFRKm7yPOR+YS0AD4V4L0d
ajEo5nbTZ1Ay0he0B/Y8zXw1KNZDvC/NVEW7Bgxfca37ntaeVZM8psA0xig+5Wu0aXOWtdY8Mg1E
F0r6YpEcRq03ktuhUsfoqaza1CLJ3O/mY9ER1RdUJY0Rn6Hxtp35UZ8MfrV3U1ZEQ1x5eJZ4xXCa
WAbfvu46DDLYYJJ6ulxgUd4a0d5XiqK90K3ON1xT4mTm4K7javMpiPI9iUXJ48Q8Casr4YKWI0fU
l87iYSGfJUoORliL4gplQHWzoCoIb2CFMGOZqccqsmsIl0zWi29ai3t+vxjj0g6l17lWhz7RPvAY
BqCaQn5arAhLSI/R+9l0MaUDerwKca16Q3a5Z5ymmtyNn+B5jm/91ZySjwaKFSoI6LGMx3+xxXMA
xHcTB+ZpqUlSuiV9U9tOY23hA0ADrik7Jexi5UIdFGaoae8p5qE2AyLSI+AKymZxndChLkyXDbCA
Y64xh64pcaHinZmSjaFu0CgCHZafQAd6qdNjGruh5LPPrElxq0Thd7IO9qWbegoqcOAdHbmtDNz2
siI3tFb9tJf4MEVLtsXHa9ORNPPqA8A/xvI+YzPmLRrxwrtBbVtKSIkNsrJzgEDBTm4r63owyHo7
5bSoDmT8tHG+Qhebnijk1b9Ig47PqWrgzTgWFEDCNFjbZmmpmNhJOdMx72r7djNNHPJc8mqlXPpk
Qf1FuQOwih0FyQ3/EjBF3ykLKxtfEHpu4ye1a5KhhH/RjUrdYIIqWqzwvsjOMR7m/mkEEc7aB6U5
9OedbLemYwHTmxmyySTWbS5uC+IhyGu1S2iHG5MeHW6cspGm+4STFrXi0UojSwUzCZMuxWM8YqhT
g4mvrWc9yE/DEB7mCyePKtDIvsDN/Fwko1a8+JYsMa3hlP/ZnvKO54CYw9J1/tFNvjlOie9NiJ6v
VzqaGYmmHROXW6JGJ+1Gj+XZ+iyP3Iek1eISXURKi7jeKLXQVmhqYHRdN2XPD018u/ivO6lCaQ9v
kOz4o0c7rQALbIbY1zs37mhxUUrHcXUbMJMFseGBqfnET6e995ehFhDsjjTq5sMGIXJvF6mCFnYK
KAGSvoIU/bpXDBtcArnt2jrU8pxoAF9OweH7RCs0K9mXCGRfQKFRYWndNXRR1AQRcCsf239YmUSY
KTMORtQKQmh4cIg6YI6gevZhiqDpEKjUztpAKIVLUHJdrHC+ovWoDOgeG70ZGxrVRDEwOO61xFsv
NVaVJZJ0Ysa1Hx/+3JLlqF63qtGoNz7gFuF+fIuyvfPWX9+jBgILGYyXIL2BEwShem/2nak2JZ1O
lrcdmwL+i1okmrclj0D6slivyqPxtuz1QN+pRRj5h0WRLo8tq5YRGyy5bU8rjQgRaqTLrGSLdok2
ac6ZPBRhiaCt9FNHHwLyVEIPZJkjDdaU/Cw+BBQpsWu9AY5/rfr1t25qdW2dC8+6WnKP8onW3E/I
UAh1gCvruBkP+ijGa3T39YhuhobLWhRy/jDDVnCMHZkucetxCS4LbC7Z+LA4USLhXY5BGB/5wvDy
8zvY/dPhm1oz1NZXcyk3tybDuNU3Pz1vR9HNgkHAmjmLfSMG0A8KHOESPfHAYxR9zcAYZGyHnKCU
iXjdLCa2xX3uWRAWyN71ausAg2nmWBwxMyNTT1SsY4/EcdH2NCEDbcAQAfq8iOkAPZ7FJx3kJuu/
DHC3flhcQIsjaJGPLee3xceeodwMiOjz8ZhubUR38XpBBLCozFY9zpQQNHJR1g+e2nDs6wtW4Kvo
mO60YBfosdmIFpifpsS1Hp95KvBHSW6gjwPnqfKYe7dEcC2XayvZvC2TeId6n9LzLGNnlPRQDh3h
N6qy7RqTk1PPSocdUZ14e3hqeWmK1gXYDuNwbDbJMKeJ2UmZ5VSgWR9cEY7CzABKd19zm2GOiGEv
6c3QXSR+UxZXnZpxJswaxpLroh9NuPjUhPPFrBYM9F3wSgoTY+Qik/ojVVg+7xLqedMNTL81TozF
ebHwGoXF1ynHNH5rdwCrYn4phAe/LA9y6JqBJHWcOwtMMbP8oDXOSJg2aNRyPLLqNYLeRO1Wpp/S
tFpkfHNUMGL9o3vPQlqDge3on+mOMnkviCcsJWk3J9iRyvgQSprWfAuQzH3V2zpqaX4qGga5aQIw
UKojj5UdLbKLJNxQwtlrs1gOOEplXOB9HeBJtQZVm65Lw6xqg55s2q8xv7O5QvCxQWKnrQ84Xmpq
IvVAi+JoYeDKRoKWlhvGpNv74A99sUNgCTZuuVqgOZnWoQWl9yxTBlUXTYnUaxupZErfzEbC+kGX
rLnCTY+lhUpLtDmdMOEBzlt2iQ6TifQ9i3qBEKSKw3uoUDKM+gJJw8qWIKzses+IfMfre1M+UZBT
ZXuzo0x0sSZW6JEt8P/bDBBQ5PxcITtVm30zok4QhOcBxr1C9U31dsAHyzV1DJsbsoqga3angDtN
Pq4eplfNN8hyDZMQyZv3+7kADyJwrTUonCjU71NF1A7NEOUSiD2VtokFcLztM66lKx/vCT5AYWmj
AXPDT+4MrKT+ldL3nYHSA19W/83EdDA6XCVC/7EgbMgdAzFnZeM+5+Bu4cVGRcQYbra3L5QDYkgT
wec617pWRUflpx8OS4rvhIGvDKwNJalxuV6TkGJz2ucioCoOgHtOgbTzujIcOSwLyvdqLDTvgIpm
MK/6gYy+08DQETkOHrsljVvNzofHSehm3q5q6PvVl/QYjWNWgmkHsMa061eUGKw4BoOB6aDxuNp5
VICHu188APExTDJsW8U6Jz0ufx4ZeeXnsqwTtKWZFjMgTxm6HQjV+Wrt1aolMlpnDNs6DFLKYGdw
O4jZ/avpYlUoMVnWKwVHcIggZ3bw+lUi0i0dn1Y+M+MK1d3QteWwZaUwanB14ZidUrGn+c4emylh
4TCDUkAuJOW7KhmwwIHWtcpd1pwEoCNLoNC4iBaTIZBxTz4X8AGLNc2zMd8KtoJHiFcj3viktafv
IbQVBRE8IYXDjrNyI68s1lgC56spLXcVTQsGPg0DlG3cYTLdoufBcpRbcq47YIHsykV3Nmo7JMAc
cHCnADlexUWWdmc6vqdwq+ncC6ej8NjhFveeokZRe6LqJUiRMSyjBIZfBMlybUjDKG9lMikCHcOd
xCLiaZWWfelq9kb8O3n1kDISC1xFMHzeRb0eQpVvpg5hvAToz8HrK7jio67ocORiEF2R5jY7tqOR
MVhXyrRhOK3MqwHqHrZJruPjNsn/Wbqi5Gvoaqn6Dfj6fBvNa/xwRVKbln8JQ0m020kCEk0eoNkK
FYgJEB3zCucVydMHiAPEoMppMOWXuNpL8xrW6PxdeBOyaDtWLDY8wO1keW2QWTEbWGHkia0fptz3
U+JoTVKONwuxI1DgrjqB2aYgLUFMToJ9iStBg0Q0b6s/uRPHY8pyVl6Mdku4Zi8X86tnIZcP3oQG
/8pnRB5t0lLE+nXHtkn4t1VVn7g/fmV0EjtMIA6yQc7ZNL7eBwQZQh1sJkL9voUwctbbwH4ui6k0
CXmS+hGZjNolFgrHYMzwu3bo+2kIVz4+W5u8TvWGMJ1C3S1ZscQX8y5WaWQ/2ELqu3tdDXTjjmGO
PmygUssXdGSzkMlnP9U7JLWxcloiyR6ukB1CVF6OExiYqvaMNrvN6a3PbMZ1zEnmr3A5n+h96WlO
WXmJfdpyrXxtwIjKaxSKSAsx70ayA4Kv7J5BkRnl3rCkLoOckZG/hF26dFmm5/rFsPyNlQs/u/Py
Imx58DHNVmEgZ+P3ppAHFUmkN0rEgBcxrB1ufEk7WVZBNkFuHLMUHDEW3049aCzxi8WzTj2ARoQD
RE9WaI5/MkjifrahGqIoJwg3ogpJMAjz0pHhnaeuQSE5bgNSKXmfSZtnyL4yarSdpAsi62O/xD3b
8bpkFL8RugfaWPHeGopR2iwnScjLnX0amuaEhmeBB0h0ec1tLqUerKClP05gT8PAuGYWdM++3PuH
2bbAqUgxpNCxiIglZ0xGlXfqkTo0j+4ZMa6RP3s6hTBII0fKDTDdXa2U+lkosNgT8BmOFQGoUrLr
Ir2uWFgKgDepmTUqYYtyZp4IxGKE9LLvb2KTGdIJ5bqEY+AIUUESm03uRJrqlZ1GabMNJ0OjOcOR
avZOheMVrp8s2qFxz6BajXUAvimiVNvHdWNr2wVioaIPRxnNEBoGJqTMu7FXpsT96WMV7UTKbdUP
CH+8miSfXB2y5DGcRBveRIVItVWWUn9dDCanuY9LG/UXjxVEOUHu1QzKQjD+Po6kaZWE8YFNHJKf
4aRM8rq8Esw6biVZUFLDouzDHVKgRHporAwYq6f048B3QtN9bfQjnJSoIMPUZUFTWhQIzHGBFPhc
nOQy1IWLQz9OL5lG5ZcA7a3uZFlsCpVekmMVnnC9KDOu9F4SG+jXebrNebo7xMAceSuLXLmbj9+y
8r6Yszi94XhQzBkeg4T8nQtD6WqzkPos29vGqCGz0uJkL8NJua2xHCV3pk6kLz3WPlhPdhaGO/KB
feWAQI2QG7WIwux6UfcXuBnVa2we/cUiZv/4db7/ZiyQa5ZGrxqmHja4931/2i6pChUUsKeSzalK
S4yEElV2uA5VLUwdLUiy8aKpSiaV/07m1zvCjkUpAJWAkY0yNzn437suj9YHej1ggUM4MmOLvKGb
sRFho3JCt6PIoy2MDDi8WoAAS724wGCWUPTiWJTKAziMs0LPm8tIHhr/mhNM7Z/mzRhotz788Zw2
bJ6269YzxnZD5lBdPOiDUpp3eRpNHUSuWMsBU/eMkAjkBd3Zm72P63ueKW4//tTfXxy8ZRtHzEyP
s+ccuHcXB8F4tCnpAOxJu7G7a7NR51JaTcnHWLT4Hz+dNn+ErzsL2PdUgw/aNom0na26bzsLmi+z
5ktevV9Sou0SIsuJT547iPwoqGdVTl94Ln2XetxLxUiCEUbHAv1Ph+uQxKN4SDCswdNDtaRjgNKG
VNFOF4bg0izK21CZ0dRdE24WDKCCtJTqP2zKbVu2I6y1ivZplk5KvplyoBhbgYwpQRw9OwqXSnSc
xyH+kUi6wPQ+/iB+HRJqIOht8mqYvCkA8d9da5Xaa60Ze8q+l0gWPpmauMi3fBqAmktwdl8Gi10K
TQMaF2CHY1qhtITee14VfYuMIp8AyiI0mjstbDPtWdrhkV8FWha3m3qU/D0FtzWtC2FZQMfRZj0u
hDnGsJyAFl4DfgncFjU0T3KEBQcsazuxm/zEambHzrk9+vMVIdN+uDCQLt9yLNVywnPHIifOtcEx
v2aIXSNexH/zKCXB6H1nMzCnr2PfN/VFHae59FkT+ZfLSDPnNjIbIusFYVlzb+/VYIR0LBgxEklS
cWWhSQCqj5swRRUcnwdGzpRdaAMOmQHDAr/TgWO+8wkgUb6ZyEWiH0tn7fiN/s+byMD6n//Lr5/h
uzGqDpp3v/znbZ7yz//Of+f/fubt3/jnefhcgbf90Xz4U9uX/PCUvtTvf+jNI/PsP1+d+9Q8vfnF
OmvCZrxqX6rx+qVuk+b4Kog+nH/y3/3Df7wcH+V2LF7++O05b0m35tH8MM9++/lHJ9//+I1R96tL
f378n384v4E/fts9hU34y8+/PNXNH79JpvI7lxhfIxgQksJYnPqX5Q/033XTMLGfo0fgFpnVCpSZ
TfDHb6r8O+5oVhCm/LgK4Q799o86b+c/UqzfZYy1Yk7YnH3rsDD/fN+XyyK0fGH/OgJyXor+Wqrg
a+NTZZKIYUfA2IX0/fYaQ6qiSb0VmOus6xgXhnmYb8OZq5KPoe7NEn+wYmjmGwKK5RGpNfqdTzqx
b1fnP18CR1BM2Qyg37M9mW/j8C0rc+1Dd9hUpaYhYc2UtRp7nxyM3k7slmciMWS+nTgrwDd/+2ZF
WUkeQbnGOkWx7srFJNwgS9JP3s+vH+ncdMf/zPALN+f7vnJgJXKOMl9fS10sX1T5KIOhZ1ZbryK5
kfWNmibNriwz6WAMrfgCBlQNP5GIvB2pzm+UySSbnsF0TIMKP7/EVyuHbaIOi5juEjVZEjZh1MZ5
Mnq2O6Cu3g7oWh2gvtInzvrl9PL2YjJmt6mK10Hm+zzaF18/rZp6ZSLTrMLyHPl0DqluTiTcpAis
AzqSyKqUyoeDr/STQ4lJerQng2tb2UUMw66R9DsUSww4ScAVZ1lhJOwNnVE+gYCB65fkRHetOCuB
dFIm9Phg8OKRYPNMFStbm4aYcopK2hnHzLfRhihKs62sQL+VLQyk21AMqrmqTNpb39mGpZKjqpSB
1ydK6i7QwghZ1hhdm4mmf7PiMu42DCPtZpdGip44KDWMa3+0w8fJHIRx1YggSe+gdaL8t8VYRqBW
JOPBF0A6DxoG0PYOHN0MJeS4gxg/VlRHMebgdVx33RcT0Rmu8AFQyMFD4XvjGyY66DE0o7sJvr4C
8gwpC7ddgB49r3SoU9QzLSaFSHnGWy+7MgmD2mmOEGIOTccV6Uy63BicLjqFE4XSmecWkqxxDeEf
p5SJxVVftRHxLqvIQmHjpFwU+K0iqaA0wiJNrYqcOnXVhtPgivNHyeA/BzeQVZNVriH1aZEjTJFu
QkY4iqu3GP5wALWQRoJwuPULnxm1kk6TvYLLYp0hiSQBpFJC6zlNBhE7ukUF56ihoruTjX5YDjkd
kERPAqSD0Lhut31S0KCylZspVgnTgkfe245ap+kPch3hvfk04EOaiHF3mVUdzrZwhFkU5XqLKF8E
JClYQ/mM/yd1JoKk0GH1nbn2mOpdJY0ZnNm1YX8FoBK89BV6iBUYbiIoTGvSviZaV27hfzaQgiXr
NI1HszvFY6k/lNSal2qpcRgIa1XfZ61t0hIdNPUcbZLlIblQ7KsOUQ2GAmTudKtIGtn4MfRBdK5m
vfYaWoNOn8kg2Dhy9IdBCaB+0cbLyBPhNIdLBEvgfRF3wVWRkAC9DsFytDvfsyiXkzrx11YExfke
uHYYI5INORftcSxU5Yr+iZ5R3kfedGbHtLNp96X2dUj3oXUCpj9wrGDZbOuhIudYHS1R4t3LtMSd
WnoLbo2FLN/pfeJ/07vR0FeZneDCVD10Sk7TISwr7Tx6LmCWUaBgHUk5cnVN7kD6l7QLwL2NR/uA
vXUdD3V+iPSsGRwmY9P1iB/swWom9ZnQuVCshlLyrsY8si6CmBjPlSIK/65sTa7xqFfqF5PGyaUd
QkRy/KSOrki/bvx15AGEctWQoCEGx5K4nxuGjxUl9Q87ayhL7TLpHuvJ8r4pPqUJi4sSKCtBjwKw
oR6nM9XTEN5FlyAwWCFdCDVHZgaCajzB+YM4UaEhLctD78N5i7lPFDOyL40OmJ+rdpnyBT6IFjtK
1vpcg6nIU/KiM/VAdogWrwx4ohDDINXz36UkD26gtnwxaJdoo4RyXuiu2qt4TLrQnh5KyUC11iVN
hr0EbyrxS00ebbK0HQwWMknVNrTwJEIUIqtSXfBGQeB67RwjOWW1La0qaUr8C62oIyIbcSdbrmEV
WGbajobYSuplYK5FUEo2rD4CZmCXdjnsXKUExImj1OO/PcIZV0ZnDU9DW0mmG+dmIa/loeCdMaui
48PBgWNvGVUaAT9dLwd73QsJ6it6Et5c4o+zJwsvz+XE1TuDWQNVW2lVPl0Yo5QRvAUy4NluUfPP
T98+ECIj35YSSA/uCGq11QBuFKqerDIMq9ET+q6qy5U1ewQ007UrQnVd5l7iNs2jxtzhyMNSmEEy
zPd923BlDnFl3LXENZHmLmcWnWCjjpVPdrXjCej1psaWZsDkYbOgncIhZS7pX21qKCYIWJJ8a520
1KqOXqN++aYHHXEBw4QR55RteFBPyoiOoTsozI4JtFFpfNBnNNpPzhbzTPrti1HYXiFAMc7WlsPk
6xcz5f2UowMTyBxz6ZK56UTLEvpmNwe24gV4eXWK/Xla/EfWpkDos6b+47d/+XQ2xBwgBwgj3pNM
rJzlt80SARipFTSxr5hjiD3aD2RaJhfKx8/2LuxBCIQyNidb3hvik/lM/PajrmjLVSxo+rqb/PYq
sMIMaKZozcGRKzCDKwEfqQJsHUVw1qVRzu5UQJWe23TchrDIyzpxwS2Cn2rKWj+X24wgc7hovuew
QWQvFeXjuNVsUOxuXwjGUyyF2FY4IMfx7RjQ9l00Nf9RvfTvFUMXxQsS8+rlpTl/Kv5/qIjmcvR/
/qw8fqmITrLv4dObimj++aUiss3fuZFYZAG8ojZlBv1nSWRYv/NrBKjkNCAsluc/+VkRaeJ32HxI
BGHgs/Ic/9LPisj4nWuF36QHSDvLoIb4Tyqit0WCdOyL0ayQ3xUHthoybU0Gcz0f7JgsT+P4haHp
cHj1MfyLW+pfPzx0r7fXdmQCEOgH4gPYsKvqujcm2b/10TP8+Pjx396yf7589X1WEgqPGJetZ6xp
k0LLLjBKz52SCOc5m2mq4k4tG2/z8ZP93Zt5d6PWrJcRekJjPdS0O1eWrNG5y0fD+iT+5W0d89eb
md/kqzWXc4tcRPaIj1wp9HMF839608uRbJyNVpMNW8mcGNGmY1lc/3dvaK5RXz1hYclFh2PTWHeJ
bQ57XHley1KPqnf98RO8LQ7/ekfzJ/nqCaxw6glVgO/Qx4jN9zSpPdUp4loNiNAIIvVcaeM2doBc
ZCOGK2jxYBOzoKs+2c7+5vI4MiZfPT+p6r0AZWdu0wTr3TUj3bK916D4y/tGCmzzCrSYZpx8/Gbf
7Z1/vVtu/dfvtjBTYnZqwCqtj5PKAZ66NTXlRxFrGN/ABfUdft7RlM5yWOOg81UmIdi7fELdPsFQ
/d0Vqr59BYk/plAfez5vQEkOx5IfpmDo8fH7+7sHZ5V6/fZyloXeGhsBWK02v8o54dAeWO//qFvx
14f3biFKrCg0ao0qOtbC8EWmz3aWSQiyPtlt/+bFv5fN51LPSDAQYk051N0rmGyBkk3mf7fMWe9O
SwCxo6JQS7GGqzpNnCclWF5GkeefSWz/7uW/W3pUbL4EY0UsPZR8kTMaxkB5UnLfuv/Vl2u9W3uQ
ARDFV5PGSSCfaVzWYR009yl65h//3eO/W2pqS27lfhB0oXMlJVFXl5iUhHFdffL9zo/z11Hx/y4f
a/7gXt3pNgCMpEWZxBwWucWmx/OEu7wfMfiVYaDb/+XTvLvFNR2YNOia/8fZme3GjXPR+okEUBQ1
3apUJZenOLHTGW6EJJ1ooChR1Eg+/VllHBzY/OP2AW+DbhZNcW9Oa68vLuCZQecrlNGhIs70frcf
ZTNvu1uo2SjbcVjx+L6LpJCwDXmCJrr+0OOl/um/v8VbY2UFMkRPiY8HiLSgHqyhu0nFwW3F9DB+
4SG4Ce8M1VtT1groGtbZPIllUihUz549YcgHwGpV945++43mY2tnMZSNJhgcvPtD2w4j/XZn3yIz
yHdWrreatyIaRTUD+BURnlM6fIG5q8CgXlAe5Nh7K56XJuh1p9ukYNPK8Q10At92GPOgFPm/v/Fb
/bfimadeOOKZKylSIBz7M/xyexhutbHZHtx+wAromOpg8j1UmaTwKvwnhg30w95Uo3bsvxVosb64
C+FVs5Cw/miuAMTc06zmKFd3C7GYvk4YIOyMEFmruID6WrLzhHrrJIM7gHpvubzMlL9kpNiKMl21
0Jhv+MQj3tNU3lbQVj4Iz6zRdYV7OrgrV1T3X0FsCb4vfbX1jtuQ2Aq8bq9Q6QwHmwIwhk5e195U
Qk2LQzu2dcm8tWzO+hm3s5AWRlLAowM2IHnEtmB4xIkyWtwG2DYZ1vCHjBMODo2IvSUPmi2GLwVu
jf97+llGlP8v4UdWgOIibm9GOqZFQIwagJApV/iwl8Z0VxLHbf2hAgLtD7xtN3HFTNKH9yghp/0d
rvGT9mvC8VTyTlfeCLXIiuWkb0M5wPmokHF5MaUw6W+579volkcjK5I7OGz5IB3GBWprt6KCuUmX
VUFS/fvfA/lW7604XnwVQW9dsaKSe/ItxOoG30FPuKXRZ8/OF8sy6o1xz+7FaRF2OMlAwpvASguE
QD29M8veiLLncskXPzA1o4a2TiXFDANKCqmiUuTnLv0L/pvC4g72f4tEaZ+JZPVLCgMPaLdxs/JH
gIoHTCIFeHJSiiWTI27rM70wXCG6/YCVPwwzfFwiPBAuY+gfUVVV5dCXeLlb61aSiMoUvsjjjttx
KMML08PkKoKZ1js56I1JFVqLM2pQam/HOQuiZoh7KBy481IP1G1SPcPqX3xzHERA8GgGU1CcGzNS
+196VDC5fVcbTQVlXs9AvTZFFev5btE9wfI81n7r2L4VznW7oApFaVPgUTY903XneYkr2MLps4ZW
NAdyDeXM0fpcUnbYAvhDT8JvHPt++dwvBj7pof5b4bRcXGz8DjyAq0rEY+Y24W0PcJilKALVoCmA
cexOU9pXhzVk5vTfI3MZgb8sx6EVr30Z1niu8rYC6rzfOAninZNBmNMX84YHmf/+jbemvRWywQpk
acvLrQgQuPAxGtqjzwbudkK23/HnHluhzUQbygDC6Jyk4ZK3UK+69d1WKPszHJ0T0y4FIAnspulE
fCf3zq3r9msCFuqScz+YixGWwUDsQG1/iOsdwDangWfWEhyWABx7F0tbCbfXaz5X8+1Slp1bUNnS
BtyPehBVtfNJLdU2PQYbbLs/hCqJasext6KWoy4YDjUUdiXVYg5cht90qvt3Jv4bk5JZQRu2HmcQ
iq1HeEbjyW9CLcaYwiDCbeSD1ykhwEMXoFvJipH3vimK/V2f7qXjZ6WvGwcZS3neFP3frjM60ixc
I9eu29EaJuWS1P56saC8QLnQ+uQ+MNYCC3NfWXYTWt/btD4sCV+yKKKt27AH1gJbszAZ4E+C1hn9
PTasO1VN5XjZ9Ix3fZHmOUq6kgZqziNen0QBTz+Fk1e0u+0NbAj4PsNpo9N8PYYzUDm7v9LMl+Xs
tkQF1vIK1x1YhAZkgbLL9BnUJr9BAvIdR92KU7CYQR+st+WI0mJoVFj4zVsn6ti4FaekDAEpqwEx
vNSF59Pe/JguzkJOYfpcMP3ik47g8bXYCS/HFi5TMDwGTGUBEsuxdfo6TuOg9arGS9H1dPHvJjyP
PIBr271jPfFGAnvWHb/o+76gdAp6Y5QY+ZBfQguAgvbcg/5hcpwzVqjSEbU5i6zWQrMLkNgLZFjI
jc6/nMbedsxAySYFRE9gZS2nDvblk59PvNVHt9atc/CiSpR3aBRgoUbjO+rQPk4s+OjWtLWq7iB0
Cq09VIrU3j3S4zdNYTXj1rYVp2kDTykf5EKgNesEDm3hE/Qng9sHfYZ0vJgxoBF6Kk1g5+lBwHoA
fvI2piNx7LkVp3i+3WBxn3hHOJr922j/Cyx/3vEveGOm0+B1HCXNVnlYr3WBZif4xtKpjjI9BZVb
6n1WIrwYF8Dfl5oz+POgUI18ZTPyQDYBkuO207ABHMvYUfj5DUsB4wyTD3v8E0DP0nHYrSAtk2aM
10YtRaiVPggh0XX+3svrGwP/bKD2YmDSPgJg0kNNFHTK6V0CSuRd55Xyi9Nct5kwdKazmlWD6VjD
RToQ21fwg90+qV0BZNiQoniFL4UK1yDzk/1bNyYPbv22YpRtbN/gwoN+t9MTVI93gOi+Uxn51oBb
K+mwweh5Dqr5CEGud/DAEWkMcbwf8K0I9VHQFRuPeseIpB+Ejr8lSnduqcWuTgDNdUU2x5ignAnw
weFUitotkz+7p72YhAxWBsGOO/XjYFbACmDVE7qtoM93qC9ahr82ULtAyBeRqG6TAe6ngCa4zREr
LJtu3utlQael+IxaFUAs/3Fq2K4m6uAyLiGG9Y6s5j/Vnn5EdZVbniL2kjmi0khv0VzoqfWfUAZM
i3YJptyt49aqGfRwdm6bdC4mD6/7tOdXaZl+dWvbikjewSYL1QzeMWywu/VI9AO6f8eFjVgxiYk9
QseOJbluoj0LJ+blEMmtboFDrKCEF2g8MxSng8v4qAYYjjvuJC4lKy8vpeqqBsOk1nOxJNBXbMGE
0qUxenIbcGtnu0E8All9OR39Wl5tHZ7bwZGeHWeKdQBVCygI4ExNx6QLH4JF/mqYfs/b6TKsf7nu
+h9dFws1GZN0OioRPIRoG2Art7Z9W9Tlbw3qPXdUGRgakNslqdrrke2R06hAFWd9z4mtHfazmCih
iTJD2s9dVDttsP4HwwjPf7ZBvDoXe6Dn9kBYCaM0ih3Qe6Uofx92CPdedx5qZNhFtIihiskf0OB/
wePDZ5epCMHg66ZXuJKqCKb+x2WpwnwE1wH2cDR22kfAJPZ166peY9xH7+j4vj8sAwFkfXSLUD+1
IrQVcOkCPXYqEh7cdRAcHhNw/JySuQ8V5KvwX+D5HKXLOhdEdh8Z/IABbXDapKDs7HXTKvR6DY+M
qbhUNR824auDz9o/bp/TWjg1XhSmRMzgeHQon5n26yYOH52atrVOu5pLnlBPFdrvUKgyxCNE9qA1
ubVuxeeA8oJ0hXwHdpzE5L0Z7mFt5fbs7yfW4rlIOnGgE1QxQP4CP/xFeTfeSvQnt75b4bl5AbIi
W/BFV/3vhB3cPiU/3Zq2wnPGwlNLuOYUPKo+7VKeiRBu89DWNq0l3LzbjilU8I7whNgqmntd/8ut
31ZwAhJaTmoHTyatJfih+l4k7207L3/6/65Bvq1i2jzcB68SxrG1WEMUKsVRezdGEgAcgC31wa3/
VpCGMOHu+RCqomuC713NvsBk/8mtaStEd4gQuwi+UYj/dbpaJwUTjpW5PdUBKfI6u1TAIjQqoOg4
87+IFebQzJP/OPU8tmK0BnOeK1JPsDVq2HY0waJR3gRH2/eqWN9Y52IrTlldVXC36zAld+9jI+hT
M7qdxVEQ8XpcuiYccWBG06VOP86k+VAGkdMzFFwzrKYTXYpx1XAyLgUtvITOH/1qa5zEt74tNqbx
SsIVXi1FSYzOUIMKhydHwRjcAl93HZb8Hpz6a1X0qyQZWePTuKG21m26WGvorNgC8gGGHOnxZtX0
pgt3txiyVVDpVnULvMtUEcOVJYuNvkkV6qbc+m0FaIpZAgchrgrwQB8u4DhFZrd+2+ol1eB1ItrA
EJui5Evjq48dH50Ocaikev0pS/gd8kq2qgCHdUQNXwXzKy0St3xoq5HmoAXZb0hHvNvU40FR/hEm
jZ+dxtuWIhGCc1YfkrGomgB0lQ0XFceFeJHjwFjh2cLLCT5/GnGTagF6WhR96hpiHL/oJZW9uARZ
W1CaoLUbC8DiUZM8sXuspG6v574tQ1rg5TiEO1Ae05ACvYpcq/l0sbBcudMdDsrMX3d/xD1W4i1C
FoFqk+9wNoArHWogr9y+rJUBIP4labX3+LJVDRpsj6s5IArZ6PZK4duWKJovS6JEKYvEm/gI93gp
/qCaeHM8kkbW6PiCwvc99WShaj3lgPIBVgR+/clpdGw5UxzvcC2GDyZQFxE9kAiqdbgtOGZfW84E
Q3Ifd/y9LCYGLHYGGB//wTUASm5Z0lY07Y2K4MiFsRnqdoDlkfi8d77bihraizUdgP+JF4x7n8gr
PQGHtHVD7TYrbTXTGqwXx/tNFm0Zmi9kKKsrFieSOw6MlRECZOGQanzWtC9H2NguSQBQZzmgetpt
3liLNp76+NDLFSMfTNtZqeRzPXZuN/+oLHydEGIuKBTMSqJsf35squnjxudHt35be+qqhBda11Vj
Effp937Y/Kxm7D3l7mV0/3IqsIVGMwA42oAsWSCW0iyC9CXztBcfnbpuK40UeESz7NB6uGqUzvry
GnyLdyb7s4L6b123dr0obYa8DsZuBWiXFwqh6Fukg7jZOcgzacWvBMhtjwt4E+dgCryomGvYkj6h
xC0eH2DUNKnHNBbRFce75HDV8p5FWdw1uIwHXxxOTZlh7ag+byMFf5Xosec/hrqGY0eEjSXN/RB3
7cdYLvuSw+gfJPQIr9T7Gb77CeiRMcxBz+XQbvrgE9wmfPWg7NUnH76gAArGO9rcumY2pwrYSPhx
dNQsJ0EB0smnVQT99z1mrHyYWeS1PyeQGMciMTRdC7Xj783lDIv7lqxhcuhj6gPxoGElcAVWSJXe
RrCmQJdHQx9hzLJlsOJUZ9lMyhRkSEGbBlhuZfmqWBUe13hjuMLu6pXB7kCKAfvZNIWFnmqCGAYc
MC67mUBMnE6dP8fkxmC0twMogevZGE/cq34lLGdkXU3WAhJiHju/HWK3XYgtrVGiWle4pA4FT6rl
H5XASFKJPpndcoItrhn7ZoY6Px1A/gagM6TtLWjgbjU3vq2tIRfLN5bAbUwPEgjogWxtsY8wQHbb
XNrqGr9vfPi8trKIYAaxH+l0wSwC+MHH3Cl8A2sLOItxKz3YQhR4H/izSXYdepObkN5/Jpu82ADK
ZVPrqOOhqIFzZ9k8xfCbC9KW/nHru5Xt13A0wbpQWXQjYGhZPMDGDLRECjah0w88u0G++AO2GPZd
vQDfs1G791O0W/ALPi+tY+a0lnKxsyXiSzAUUQiUEJZ1QF+D1K3rtttVwEqNA1QnCyADfsPw+LGM
G7d4tfWN8BOBNz1Fv8MFnPK0uwYx1e1SnFlfNFyhyILdsCxQ2A6zIS/lWdr5g+OY0NcLuCJVEHE8
VhcVbJ+znY9/4ED55DRVbLvLFmXdax+ToViAbbhHYWJzBZyVcNuXPRsgvpiIddTAZILCibtSnN0y
nNtQ8bLM35z6HljjssFt3yd7hZMO8eHcFGOGN03jeNKx1WQy3srWVNgg4AVIHaBXA/EV1jGFW9+t
cwjM4jSQR/2AMtquu46CNYSFHAyL3aoH4DL5es5MLZzoS3Coi7Bf4mtgaMl3nJi120Xzs8Pui+8a
A1xvBCCTBS7K9nPJyqWIyRy75fZni9YXrcMBdkmbSw4ATxDIwW2ssmUWwi2aqJW+fOXvy45TeOHp
PvhdQ8v+24hFuOlKwU55PfAhDfq2brksQlj/emeewuuHgFoQvvMy+YZ5gE8v2+UXo4Ni1rIEHqAv
TOcH6glsjHU4lHFPJeyABu8J5Wz3ngeHqhx7RA4EVIrD6Kn2wnBw+/q2bGaCfxXsYnxRYAt0H6/m
phurd5wtLn/EXzbOtmqm2vHqAuR4Dy8uWl/7nUrg5DVsbkFny+ZQvhyRpcW2fNNjnRw80cKXQ9S9
7E5OUW3r5iISGBy2LjuHcvbLG9FUKMfTo56J277KVs4ZsigUAtO+CAK/4RfA7QYqDWer4/pLrbwE
oAb2DRQ/oBcKNbdZvqCo4ZfT6NjiuW4Wek4X0xdSwcpvr4I/Zg4dO25r5wAWBBeCx6LAlv/UUX5N
6fTOce6tSWmd5gT479UGY5ViZut04B7DC8xmPrkNipWO5rpTlb+tfQEDs+S41LTKBHgTbvPFlopt
AC8nKw9EAejIcPE1TMZrMBH62rF96wIAqI4hiHoiijjs28OYJlec+dotUz9nwBeZTsm+qsq06WH1
WG+3kxLsEM/t+vG/B/6SkP+SamzdWLpxvQLUjOsFw0ZsfchUpceO+GA/R9jd9n/++2femDy2hizR
ERwKg2ooyBLMEn5dM0zpOFwVh9ztB/5ndjbTuKYNsnFIH5eZfKr80m2nT6y5CXOJOSEKfcf9V5g3
Clf5cN7s3T6vLSPrMRk9DlXg0Y9V+WnVnnzs69CtmgmGq6+Xya7p/YXQqbskm+SjFEFYzE2YOA56
8Lp1idsFUoq+w2M4biWGEUgyBvNVty9KXzcOm8QevpBNB4UALJwOKD4cv5kOSHDH9q2ghUdMWcpZ
dYVR8U/cHd0BEPTFrevW8sFWgtdqVAiiaHUo22yclvX3FoxubhjApLwemQb3CH1dXoZdJiXeNqbk
LKJwcZruAHO9bn2g7QIyDzpfAvZ6hDWlzOBy4paKie2yn0YgioQT7t/8bfZ13jfQI4DB0ber0yGU
2JKyZN3AH2vrrvDrSOfAZJKHAfV8n1y+LLFVZTpqcNLfRi+v/GofrltAQu+BUQuXd3r/fHPzv/n4
fzi3EQvoHkULpk60hOLD6MNM9Krh66hOOCot9BSmDOy1Mez24dbT2LffyrgdxTeKG5zTElFzjpmn
YXVsygXuCtrj/IPoYWp8EOMIYpSp4H78cyh1s5xgnqyGwxK2+69AMHazyna+1k29noJy2dAEPDDq
jIiGmafaR33LR37xqXjqm0ROOY5UDHBtobZDTaD8vAdl1TM5/uupuQtoOazv7Jj+vkYR22yJlGlc
UcDyjgDa8Civ51GNMP1VuMo8Nxvqhd45VPx9kSK28A76yZFeCp+PVem392vK01va0MptIYdlvxVY
Hg8H3MLygu7kd0THj6lfPbhNSyuX4dSphRdtvAgM9LwdZWc6wNXyvxu/rHN/m5JWNlsWT1Rm2nkx
SniCnNVkui1PAbxR+YYtd3WO0qirv/33j73xDWwxnj+mYcTWkBee9KIj41t3MrKrPru1buU2ABkW
nBYDXqwDq3OvNF9mcOTeGae3pqm1BfFJ1SxcLbyIOuB7oN5mH5K6gnVu67/nov7Gp3imlb7cC1Je
LWsEl+eqmTk/LeHuQx3mdcdGmIQeoOh2u/cB7P71ZK1q3G6UqsMf0wNNzln0BYnIcQFLrH2DB8MR
HNV7Xvh4MJuD7TQH/jsJ+q2PYAVZHEDLaVCDmwNOFc/ntJvC05CkeJmPqrUjTuoCkljxFqLtqGli
DzYd8PZDrXv1FfwWt9JWklgBN+l0bACvaos4DucTNNdJVtYgGTrFgC2kWxtcFgaLXxcN4GsnuWqR
J/Crd2vcCjASSb/rYrg3+2tzTcogY0PkNua2hk4HpJuGGU0bw45lOp5EQwu3Xls7fDjLD82U8jLn
Db2JQ+9mjNzu2eBL+zqOICskMeZKmct2G6/baZoLkBUf3fptBWkZAoeuAw+T3QfeV0rFMp127OTW
uhWlJOWqDInXFHEzyRuoXr+MlXYzhyW2nxg4BpW30qUpOk2705LOoK6OnZsUFcSS16Pu6R0Pe0I1
RdMCfSvr5NaL1XR0GxcrPPeWjMsUDGk+C9bsJ0q3z1Jx7nZ7RmwpXT2k89ixPs37dbzn3VC0anBb
XG0pna73vRIVNjjdDHASrPjJwXThO5n3jZXbVtKtUOcbVPghiKZ1yKAaO8gIjsJOY25L6cCE0hNA
gw2qloQ+9JUcxqxUPRBRbu1bYZoKjZoLHqYotBoMzZKuVDeg0TVudZDENvYC1bvs4zFIc7EZvF19
hArgnZ4/3zf/ZXtma+mA/PBhTlXVha+9YL0hjQhRYFTBy/MJTkkA9YSpCbJ4XEV4hAd9vR3GmYcr
HDJlpE/jkpLxaGCsT3+IOKQAoCZBEzvdkRNbdGPCehvnZZ2OfR91B9jTwmOClW4+CiS0orxL58DA
Jn46NvGuTmE5w0TY427Px2Aevs4hIGgFpuMzsNWbqKHhmJ9QsLm/89XeCBZb1bNsI0x4Yj0ddeyb
jBOuDjHc5Z0msy3qCcFr9YIRo24EDCC2Wf8hqnarTkJUvB4Wz0gxll2wHCvo8fN0q+sDoSgOc+u6
tRIbCKvLZkWqjiX9OYngUdTUrWATsIbXPd+90YcJzHw5u6u5OjcBSZZjPfGpz506b6s2QYyco8Sv
43xXdYTVUgOLcKjDyA9+uf2ANSUVkOpmLSV4iUMtjwKEmFymzOl+H362r4cH54cwkAFgjP7FhG4L
R9gGsNhJ7E9s0aaMVzaVMxpfF3h7dyC9ZkNH3SShsDl93XVWL7BmWPrlSFswjQLutxmux346Dbqt
2Rx4khASlPNxpbXIEs9DNeHOiNsmy9ZsVhA+E+YF83GAzCsbuKruuziY/3Hr+yX9vDgvsk3KwI/G
+eileGti3FTHRoeOA2PtDxu1+QCid/MRhqn0ASBB/jMiJnbbk9sSmFrgShlEnOXYEAUMjKTlEZh0
/k6eeeOYaKtgOp+PlA9BcorKLlwf6kU04qQj2qkTUxKroNP424qYcg1K5rf4I0KaeGA8h9Wh3xc3
RQxhVkKTdRnPc4TWq6pv8gRymEM66H/dum4trrzF4g09ozpK4JyBaRrbHAxpt1xjK2JSCQSZCEN1
XPmynkQNljcMjI1bsrEliVoEUWTUpo5zbbqTP/HPxm9Dt09qCxJNLZgZcBt5lAAiAo62t8AnKTdh
PrEViX2s4zlOSnn0hKcOrQF4PpDazbmJ2HrEkrFO+W0kj+C/1gcTiu6QwLnebfmzxYiLr3HlrKrk
1La9eTLgtf7Tkv49K/lLyvrLNteWI5bBtvkLxMrHUPmoR7nkeEn99+7u3mrdymXM93FdrdP0xDxc
na/eBdP+5BRItj4LRD+/BNIiPsHnq+yyC7XonxmY2K9uzVtxCkJ9MBiQj06hFD2EiO0e1beR3/WJ
W6wG1qZDTsmCjZNMT+nkZ21KrzviuPjZ8iwYcY2zBvLxJBg2q5eH/95NGUtsbRb4DE1Zx2N6Mhfr
I775DLxQcIKdBt3WZrWkq2ejB5bDheuqV/KBRG5ugsQWZuEcgkONECyPIPhpe++W9c1Ht15bh9wQ
NkK1CnpQ5qJF+AWTHequ600sn93avwTXi91GL/2x7ZYhPrHB32GhziZ2fSnVe89P8LKd+0sKsIVL
jcclS7YyOgnpTVdzua7ifooJ+HOoU43LcyXMVt/Npvz/OFw/Hyb/9qPWIhtrWvZrO3Y4Kexbvx/8
rumoPHKOqOtOdbnzLhsHAYJM1gcj1va91aqPz0Mno1qccLBuucg6w1d9rkvtlT+CYIMwrifQVvMs
aEHHBFKXKDne8shP5N06lZsfnXePxSPPFCB+XpORIG0CYAfnWGIjNET4dODCj0P1Q6paLH7GeNyI
c2A47J5zjQN9XOV6XDd14Dpo90dYyG0r+JEc1B3YfOtmn/rMT0EjZVmqYQ3Pr3zJI1jfC9xZziJD
XUEH7n0wxUP/GahI7B3buE3+CCnwz2oZ2QqgILitGSiRKz8ADUybwmjgCRVOtMHU/xhwaRsv2a58
4m8Z2MJV/a1vGE9/iWoBeweFnGZQIoPbV6u/XtRoV9IIvWc9TKOmw7Y1k8/zGIWT5dHgKYUePVru
06FMMNPSwxptOgSIdDUhufGTNUpPTbgYgcqtcdBXoAT0hziSa3TXkqVJcvAct+BQx9GIXVgikjwR
MMAFbbKKxh4Ky3aoq3xOccSKD7gh2asBPRt7FWcJjWLUjaxNUQJpFyTIJZFYrvG1gK/NVIKdXZb6
HijBi+jp93EWYMdps8e/lsbo4CTVEPJ7o2gS/VOPNI7vg7kMgltT1slS5Z1BjQo7pdviwxHBRPHS
3aFCI8H3kk0j0bmKGLDRTwSuxtiNCTIYfqWjYN9+jolohuowrLgMPscodkyf/D2GGeGh6xlIYlXi
XWwgu6XrNw9VLAYyRTjoxMu6HDW+5TCcaYiLNHqOeJ/UGY94eop43R+GaN+EwgFWe9N62Vmu0w1Z
Jn7cFHLUfTRUS/u077TqQYIAlpme19AE7DBUNaNwia01QHvrVCdAewb9cJPuBtc0dUiWXWWbnHGZ
n6VJGFPsoOY5ANEZFLig/ejzREUnGKzw/aanm49bbTLDWw00YDKvFaqriJ6iGZLFCCZrpFt+0s5D
zYxaYyYfAZ71k7wup7D9iZuKpEPQCDasOYCIw3TPF1JFT5BnjeLU6hhlQulAhvDahB7lt369cfNv
03fDgooZ5Q3sfkTQ1sde1pqepfDb8UvtiYRQpDdeRWEWiwucl8wzB/CxLctEZ2WViqrYtnUNr4lq
2PC13SIdHuB5T1CNXm2Bn8LaOYw6IGi3ilcZOMLJT7AcR/kF1eWmPuB1CWsX9O6DvkMhw5Tgfx48
9mto1WrOgkqtn7ghvg+CJyLpV8swza8qTs39nJLqROiYtB8StcTRkSSNrD+NvN7NwwahO/XwQgzf
gCS/OBFH52mb+/4Px8tNfdNGY6CLYWi7shhp6qubZUxjemhZwOi3JKIs/dffeHmPEnLvGs9I5hck
/gJY1rDKKxgEefnemGS7BkNiNVcwDwIxF0jeNJcdahE/xrru+nu/Khv/vA3NogGNrNv9KtWKREUc
7Zx8IVHJy0/1mFbyIPXswROxJemEYgIRTev1aqZQ3U3EzOQcyEh2nwHuKIcPC2jX9YnUYJTm896u
yJ1bmKj6BIWzr+7GdI1+dfAE6EEABdDnQ70ThVRSD/t2jMJhVlVO8Fq13nDAhMmprEAlzXYvXqun
OplSdhZSyiibS09FP+s6beWh6ic+t+AM+yUBe4gF+3nqxDTn80aJl89TT/2s78wmvwUAT6ZrHpLK
h53hjl40XjWprN29qT/2F0ueDIZ2ht+PGwrTjqFU23dK9BaBeFaBTn8ACiK6w3ap+l0ihGMwaWsq
DqA7h8MXPQZhCIMjIWB5lgXcmOa8zahjfdLg06kyq8c5BkLWN3IbhqydsUxvIFrydfrF/XmuPq21
SW/A4VBYFTgsa9JPHZq6fE05L+oYphGeO489YKJhhhLNPiy61E/5cV2roNNZ5c+Judn2qcJF4w68
VHpFSo2NIsrZ6vo8gX7mZaBxN95jFHLgamsWLV4+AUKd5rE2pv1HERO0V+tstrRYxABi57jRUt8G
wM89EH9qm0dc9lINfnfXzSmI1Lyar1OOY8y9xlVEcmK8waI3l2U4QtXM6v1WVKTlh8Eofz4wqWIP
5QVqKpsNJXRm8j/NhAvUTPRsnh+aHa9UVwPejdv7AXZ3zZitmoGiA3PxbNxU6p/9IJ3mD+E0ev0P
2uxJdxt1wYSJ1teiq/8NusRgOgj4tk3HoUoasMGN2dtjKDibPkegNpfXU9W0wRm1rlF3tygK8NYR
OamLcvCSgvK3gV8yjM2nug2vpqGpKih5UY6CiZLATOka9FYtr2QrAihkKRSz5DhJoA+zddY9fey9
NLleRZf+k1COOzbYpIflE/PrzvsDMfzjRfR6BSsVqk+zVvEj5J/7n2EayZb7HhbAw9r2/I9ElRcI
0q0OryKkZz9b05HrK3/rv3DF2hx2yM0nnGrgkWSIByBhp4yID+lOMfUFAbDhfpX7epATNmsPnOLZ
8ARuO823tsnBry4/gmK+bnedoZrlTdNO4aNIx8Q71YMnDzVY9xloEgTTQGzdgSyhmb6rluJYlrQw
UjnMOAvetTPqPh9qBjfFHDKn8mbDP9yZqqvyBnsn3C1QHux5y5T+ypWq5oNAiY++hSVg8KNWas9Y
G93VgpPzOk1eUKDOVgbnEQqsqzRO2KPxBcxg6hRR/0R8xGKWUm/FfOjCA6VY90naNn2OrDON98Zb
kuOapP1hIeWtbD3xGZ6964d4QYrPw04EeTMOvwwBPVaLsvkOtkp7yzYNt/Ntwi30FY+UZthxzPug
c6LCYP4y+hXKR7HRMiHsC2c4DsKrj2MeZMPmsScKVgzAz5v0+1/JGiDfe6hhupHtBG12C9FwdZMG
877+ge5lbrIUr6wmJx5dw5skns3+b9yL7VStM6TLWQ2D/g/JOEf1Ydy9Wn6sOyTD78EgykxNngzq
A1jnCxxVyop1Q8ZVLKtrQ/1Z5dACzYCyT5G42wQ2g3/6OX4AAlz4ed/6lcBQ1Sh671JvLB+olOV+
gjCy7z9Bsza3j7A3iG5r0pRrIUat9X0MfwWZqx0P82f2f5j7riXJjSzLX2njO3qgXI0N+wFA6IxI
LSpfYCWyoAGHCziAr98TbPZ0s3bY3KXtwxqLNCtmJjICAXe/99wjYJUzJZ0NXZhE8ziWb7ZXhf9e
ldGEUPFwvJNKrWXiYMGuJ+C+60y/DkE1Bo8GGYneW4RRmPcaU+yksG0yhkBFG7eULCmr1BSmhUQC
7bGsVpWOyBjHdIpam6dsJdOWG1vXOzQnqzw7cGLuBA5bppLJdaBAFeQSiq5PF4YQQ4Vc6Qz7t028
2uagH5c2DdXKNjMV1WHpqjR3/acOiWIJmyt3cODR1UP/CjYeEoajIU7DMm4ozE0c4hLUgKxzRyC5
4og1h0mbXbKijSUqey0RBTiJ4AZpzd6Slar098SBf7vkGIrGPTWbALrftG2RLV5FyL1GAnb/jKr3
nTbk1gYIZggMlmi8XJnYXTij/qRvRSXOUyTSYQywMoLA35VNO/XpWtcA7D0/fgw6Nx4AvjcqCeo2
2jWInk8tpH532m/50atZr1K/GC7oM8y0C1tG6ITPzO/GC3LGS8jXA1jBbqVAnPo56qTzcFbAA+Ek
aBFl9TCaeUuCKp5ug95XMHTG4F48xbxHOPnUInrpbgzL6I1rxAZlOs6BLfHKM/Sy9DJnW1/VLrzF
QDPqH7Sh6y2J2zbYyXYYvDnRV/iij7HjQloADiTfTYFEb7L2hTjl2DLlnPI4Lu4Qz9546Uyxeh/0
6kYI7tsoCF0Km8y8SRHsXcnbRgPDxM0r2nETLdBtt1tocYMNz6O+z5SfhzINqrINzrGV16Rgqq/F
NQd1tyxSwScSZp0d/cDiItCM951hm5q3sOZK1g4SwScJKW/0Umg63KgeEe8iLYvaS4Ma1oN4dPk8
JcxRbBKhhfvFvqBOoqhks49esDCY5MInQDlkLEWxZw4VXox/bwcszDQkdMwaBFn3u2bGefKJ+MpN
25A1bYAMHAVzvSCuIp4trC2/iokUiY6CdWu5nd/6Pi9DtDwkr/XFgkWHHU+hpK+OUSUdZv/5csuX
a/DuqtbopDlv/A1HctKM8g2lbqbWOCIvrp284tDQnpgn2+bB9NArG6QYh4zh+9LmbkrJXHmZbMpn
MVubTNL7WBrIlQbMZRM11+W+NBLWKzF0/Sj2onRdjZAJQ0M+gvbbIEbbD/dhE7rdPFixcR2LTk0k
xGuLgiqdl/pLASPr2wCQ1l0ZhLRATIF5JG46DgNOhiN3xfItkHXwMvaEl/uwKiEvWGu9ivPoherO
d/Afhv09OcM51CacLvA5sf66Q9kyvhSAnNTd5EkQzM3MUuuBcpF75IXzXifLwM+Y/MBjADG4kUq0
X5ywxU2HRfHwGbt7sWnCmjZJ180G3BuEnYTEeWnhkACRNVg6uD/WYc/Iq31lWbHBg4HAMFosx5Xy
b5wX5j4O4/hI/QYPXNSqtPLpfUtU9xys7XzLqazvC19qEKls2zRjMvuVcDop0L8t2wV5iMueTmHx
QoNZHk29cJHV/UjTbrXrvO1VTY4LiLLxM7Ll2WPRughBA6HpmbfPOza5NsmxVjiMH5bS/1aZfDHP
iHenSzJV3cxBTg4mt2TV1eHi0C7zCiMgroJFIit6HDWesrmKhjor6BR4xymIobOGYt/5R1UGubho
b9ZmO8G5wn9ZaRvSVCzxZE42lqR4Ry/WjQjNCL1wLytZxTf1PLVIFC76CVtrIBV/iWwr/dsxspHc
wBpk6WGyoWl5GLxJtJ88rEyEsJGlIlXmuBtssgA4zzfCWFalqkXV7ZI88qKoTRay2OrrzEk03kzz
MK1fELPmUOCXhhOc3i0WMpFJDa1XvYEvVB7uFG+r+n4OgGZthj6Ouq1h2Pgy9OgFO4xXyvNmZF0Y
3UIPVZMTGOFRkAViJuIQQPE2f69wina3Vhsu/XQRxVQe9agjnyYwseGo/9Y6bJd7gD0sBK4DcvB6
0rrV2InKnqGGkh2W/mMD+MV9akgjDvEAikakO8c+BTpqvPcOU1oAP/NAEOuJsUqZ4ulA5Z/kdmqQ
AKPsnE1dofgrhUuFeeGu9Pmb1qMI64yw0UOxkvfEmx6pW+u5SLwwZBGqnFx1qcijNrzolc/L9ziv
RftNVRAibniNbMyHpS1nAQsNMqg7pJaTZt70E/yKd6LywuGOYn1iD/YjdS0QEI/EAH+XPRwj9nXk
l24fNWXjd1m8qlkNSUspLRBsMKCjRvtSj+mCIhWFNeoe4+5rgxLR7URTNOql1d4wbYfaM+KgtbAE
n9gqnMrGsJ2n90YQGArQshH63bhmnLay8DsvFY0NTtVY5DQdMU03N0tdxwU+ElZBgKoxN0qVnEZ0
WCOFhdGLXWPB4T0x5jdDEY47l8/8YYzCxejEkHWVt0vbtolCAG0CPV9hIyTm8XrYLo6jfOHoWNy+
9me6Cekae0kpLEu0cSiiE2ON0/cscKz8PiGxh2/WxvfLjDp4eg1JoRGdsl9pR74syH+s6iQaPJEf
kTIe0zjV7Vp76LAW39vNKx7jHQtJwI4Gx0v9WaxVmS093E9uh1CrTeWNqwWxx8u9Azq2yKQ+4HFs
jRyrJYVrWPQcTQa0ysmVhTyI8npG4ZaZAKbFw1ClOAhl90IwmfK3dVn2JpMeqdxmmqHPAZbhQR+5
sjKoLrx2PnCgamkukDfYQ5tXtE8sye1x8IHfnUVYmPCAort953U5uEvfOH00I+vbMuPLMqeEYPcA
wljk73BzQUdSdNhSq1o1Z2N8AYUE7HXcoWW8TOW6IG4HoiZ/XzEVtefRRLo9q9zqk5VyqD+HaubN
ZuCNegKWEm06L0IphtdD+WFZWazSdo7dC4HHzocKqe8nJVxlKjzJqHaS1rFuGyHf3KYjGtYh5WDX
TEh85DOGFtg8NWpSNaetBRCSwt1JzCmEXEuRBCWe4HFpwjaV4H9BGwHbnPA8iN4ANTTeKrojcxMp
32Y3jevNGuPEe4Z7zRDedLSylU5NNMnqNHCww+AMOM+ZT2vscfkU34ZI5symgc01fDlyhEL3qCzY
fVBGwGRyjWY/oUh0PK517s1gzY7tmjWYpKNUyA20cV/zHokzh7ABjpjk8D7hH4MBtobzDN0LEidn
H7Sn1WCPO3tcDOYRM7dQ3Tj4DaD4dUhCvcQWNlAp50q62w4j0S/xivb2vS+IKV/LoYBkrjFStmAD
dvFTFwq0OMgFRifQICkFQBASIbEBTvK1rAB9AGjW20bbJUiwUcx5lawApEnWMFqW7WlxDOhJApVZ
8K607KN0AL4y3S6yWN29L0ePvbl87O2tnSpRHXkp0NdsOps31WEqyjkosemG5HvjUNi+N0vhummz
Cgmv7GYY12eMDzqwjibgTN2czDjn1X6utcPyDseXMCqjLSY9wQkmCDhNOIHRedI7atkz1oNrN6I0
JToXHvTzjeO2bz65DpBMgkbWxufAC2n/IWshmqwZchU+eeHaTZfF5/V0yQfkvN1z4KrhL2iSvUgd
Rf130mvB9nNQtH4ax7DLvsFpVuDELmYSuiynbOYyRVIWyL/pGoCw9jjB28g/Uvg0+ScC+5D2iIpp
lgju8+f+LCRQ1oTKyMHtXJbqwydRVV7CNe/BAcz9pt/Ddt4L76B6ZHRIkeG0Okxv+kVukb7o1BbU
INmlmIkQ+6V3nfYQb7gafvBa4CBvftuN6CIoyscsUELWaGBQ1HYXC/SvSaGOMNomsPQJwhMIYASl
OzFev/eQBVt+6WUjZrwrmpudKyruMkWkbDZtFPExC5EnY5pkVN1SblFNtWgLYtibgTrZXsO9kHU2
ZHVZifmYG5/xFDqkQpAMTge+hit63mEajUHmUBzpNEdrCkxMxnvskwNm7SPOsQQoatAkkHuudTZ2
vW238WyD8YNVpGk91ElBbCKk1cIL57tsuhZqrAbzLaPTqcOZGKdeq8SOhjJc5kMT8Ii/WIUclpvr
MzdLvPEqruO0DuZouCWsaudXD+9G4GhAxzfY7dWLGkX+xNcpvthrf3LKvaGZcdCA7Qp7qCUvitul
CzQKM2VhFDBhsASwiaWYlBBnEl93ov9aLdiyQYZaWOd/KDN549bCPxbFIZY5AABkzQzqqMVg+S0p
66nAscjr9VtTYpbwXtduaLZxEfcemuFRRj2SlKmq7mOUNjgaQsFispXY2sePUsbE8cTAgn25OBZb
/hQAWKsQ3gL03nwRMGNtXqRnB+9uKDCuuZ9EPWoI6xfehimbRrgSQ/QmVXsoO0yt8JDEMtoqhiKP
bpCCaMcT9HsFcemKCdDQwWNNsYplPqGGn5zEHOgGlQSnN42NY/3Yt3WjjqyI3HDwLJLO3yPfR49O
+5lCkjN0nk1aFjrvZvDhsXPvWW2rN29FqmAqUAX0m8V2XF0qbSBT6YjPpqe1BQcs5b7GiKaK2h4W
LqrwzFdOtcyfIgBEadgjnaCe1qO3InxbZRF8A9uDk0W0JKg16jUN2Gzsfhl6Ee0VMHK3axu6+i9B
aQg5Vg3meKn0O4zvN1AD+woNXg+YHuC9nom3HVUY2jSiXe0lWHNnKvUVj+oJXBy2fgBi9LitvADT
GtpjQLMkLQLSeLKMsySZKhmJ92a2Yt3LePb8HoZsobMiaaICSWfowIL6hgRK6xei4Yn+wYrYdjc+
kG22bUlpxaNzGKxkbQGMD9pCkD/vqr5v6Skv2r55dBw35rSEvNFH3yIQB2gF+OXII19Wcldb1hXH
uVaieUZRCygJsCFdqhGwAu+AN8dwWKv81GIxSy+FRQVdZIYpHuNi24B6ezUgZp/gEOjrIBUCBpPd
psMgR9sD65zCjTWslupuVrhpmHjiSUAkecjE8hjhtkMaJUjZrM+YfQDdmrCSt2Jd2Q1B1+WdQi8H
jJhQH95z4XUIx8OdX1Mqd03NRnKztgN000G4DOaTq6wAftdYOFxsDWKmlzIJHIBYTChDUKb8UfMJ
Fneq0+/dFPPwboBNiA63V6PWAP3bTBDNztUqpjoVnXNNtnTqmgdnNL0Qlcf9IYYO1+3HXtooK6ZF
9jehhg9MMueNHxziVZLoxtNB4G0xWzRV1vJCoLiWo5aAx6Kuij7PDOnvp3wt6vkBqHJsAJeXuVq/
RT2Jii+yGfz24EeQDh78yi3jGWp/ZZ5aWEmXz0NP4vkmiD29fF9GUsubarId26yWcAAgAjPqBIM6
i5lIBV87mo8mPlu/0y41CwI/Dwovoc7sGoZNCk47xaw7jq9MxIlvBUigl3ZCou+z75pCn5VZg/7I
EFeHigCwdw6NgjALEt01i+svQE48wE+Ee1IDIkQJluoez3m3wTCpAdqALfTazLhrJSI8NUXp4nmB
wjLho4LMQZLrvRMSvXqRALkVt5pNrQebgIpV3+z1ZPzGLMA2aMBJcRgHgSLEx07XPkZKhcamcQH4
XiW2jWHE4CLkOzHgoX4WhcQDKyYqxvwSlsy4LfZPWBhObV9NH6ae5XwzrKwjr6gCaDwn9Vjb4wJA
cn7lrJPTLY7rItpr1ClJBzOWMUGGTzFnfQSAHoct5o53qIoFO+oSAoELRhsddOpILVjRv48NWnOC
vMmYmM/WeiNPoAcKHTBN2QC1UGP5AHZDUGTThCzlhxqERByIiMaA5aKYeC5emPQFOLm9jzEUYK5c
jYNJKsj04mTgGP9HKUbWyn6gWy6AiaEr9c1ntGRr5SXUgABRJwTbq1mToh0g0kjgLS9dsZ2htkSm
Tz/HtPwEYTSQ6cQ6ZM+Muw69RlWnboTttzuiG55JkKmoBAMj+3NElx84V3SJ+27odbvxxVsdP9Hp
z5GBf7SdIW00zRoN+iaqHjh6nor8Sf3Jj6YzAyzfRF4xtsUp5aNfFZN/1tgs/yhX/nf8mHAc/Jb7
g647NKBzoe72sAjGcqjMqXPeACM1DWoLMLGphqc+E2N4N2ugRCmycD0/BTSLnuPffyy/OPv9D1wd
/0oc+hcCEquXiE5LEW87Lkq0wqJfHKAe/POxBIa+xDgb8X/6OOjprpL1U71WT4FtI7LPdWVLVBNF
uUH62bd5ikoZJoZh0/yDV3eVMPwPL+7H6LliBgxYeYptBwSVtlkFicAZvMAxRTGHoSIGgvwPTAR+
hycVXF/Bv9wGNepFx1FEt9D6j+zRLENuM1lUNIZgG30iQPrSa1Gyzku///e3/nf4kz96LdagfuGo
CcmWcsRtGDjKbEaAbn/whn7v6j8QyyTC+jQrBQEppPvSqODFcZn/ARP89679A/MTNfzYySInW0zi
0E2o5VDhgfiTF/+BPGaCwPSDpWQLMG4DTiYQ4ADoy5+75z/sQvmMMQsRFd0Wvqdx4E85UAGUBn/u
6j/QPsNGRiD+4L6gj4TtrhEIkFyHx39/8d95Qn90HaIKsyQ513hcSibCb7qvOpf6dAkRGcTDTibS
gmi9h2SEyD+VvOf/6EBU8sIx2LGQLZJOyWs8Kn2pA2BHv7yh//g6/2fxMdz9fR3rv/0X/v51kIuq
itL88Ne/PQ0d/vzX9Wf++3t++xN/230Ml8/dh/7xm37zM7jur783+2w+/+YvG5TFZrm3H2p5+NC2
Nb9cH6/w+p3/p1/8y8cvV3la5MfPP30FsGuuV4ORXP/Tr186fPv5J8B6UCgLHhEhAggXyVV4/R//
+vt+/ebrG/r5J5DdpUTLN/R/Adflc//tD6/18Vmbn3/yAl/8FdloFMJcxklAKNaK+/jvL4VRTKMY
45kYSAI2tB7RouXPPwX+X0GWYvCRYQxjWv/qT6kH++uXQs7C2Af5N+KYJPOf/vGqf/M5/vNz/Utv
u7sBY1ONC/+iGf7nvv2/3YYfs5bQugE1s3F9sN2pBKrNgo8OCXpxvyQeUK5guTQsA2qyAFlen0dw
sPqNUKgrNwASSX7EzLwcwLlJTbwZmj372tAk9g+CPozjHc0vq9iB6RS3e7a+cntTs29XS8MepWJl
vo7xfRDf5MXTlB9AUgT9B1KYgHyuykdAZZ69MHkcw5OmMLuBw+gdqHoN/nsCLWKtbvW8w9QpbfNT
gFCusLqA2QaGxZqu5sLiXeHB5KX5wvp9nj848UKq28H7aBSA1fiiEM6ihUp6VA3tuavv4ulAg+2U
nwgswvqnmaDFS8Mx8+p9qEAn/hxiYqoGNC25Tmv70C2PZQQ5wMFrXoP1fWoOrDznet+ZA11OwNwV
ruO2VO7rdkfgjQ10dm1fgKygtgdGOjS387Kj1TYmt6W4Cdymbk9a7ufyGLnzMt0tfqLzrCyP6/TJ
G1DU9mD3bKP6DuhYHu0Z0kHXt4wUe28+Xv8M2zV+Led72zxJ52Ncf0L0VE8uKn4c9WMO6mW590ha
N5uSbyrUmGPSrJmpdws9Km+PjJqwOctgG8rdWP6dZP//YP/4/3BrCK5agN/fCk6LKkBHMJ9/s5/8
8kN/X/Pc/2sYCsIo2AQ8Epiu/2PJU/HXkMYiJth3OKfsWq/+uuLjCF+i/LoZ8X986dcVH2EHYZge
MUgqCP9lM/i/WPG/rdOo4CzizEeZRDkPQjA6f1tFFVXQgtZQjPtpxKJpVEkyxCiLDZD0HCTi+o/8
tqLgl5TJf24x119JRRTE1z1WRPCu/KEWWby+AdkoLvdaqX5OWAVeSZW3HlwRw3AfSY1BIgVUdJnN
avfowNyBATvcgDrh7dH8yBM8u9tvrQy92xb71R2UJ4+0DEBtkbE3bkw9BgfThi5KJmrNGdQO9R2z
+aAFRyTIM9K38cc0tbpLyNR5W2uBrDf9wmQKRtpUpN08ql03Ry8jX8BkhWt6dQdeYY/oObRcJhF5
H78Vsci/oh70jvUE9D6pdIzpMpm8/LbvgiDRlICvM/kwHR2KPZh9fGvb9sKGErX5YEj4Kqs6/giq
qthpV/YYAHUgKc9iPowzU21KYTe1WTWj912JWaKowqvnPNMA+id9AOLC3zh1GHtJZZNqauUeyvTY
ZICi/D5DjGj5RDAPOvpD5INw5cavugNhW8G3BHSV8nYpV7DZ4iXEbGjt9yAHfgG0X6MDlWuGB75E
N1lXWxDBk1jTemtZfeNHywLbgGkDksAE8hV9Nd5XPXa3nM8ACkhr3z3wnzL4ZNEEEINJrSveNTyh
LtV6DuJ9oeiHwwAqHevgYcnlO2y93qQBFd0LO/BHOp3QMkQbbCsgpD2r05nTzdrDFhjuXjPmY+qL
E2DPWZqAsjsmsh7aTxUgDjAxuLfjZXUmMgKVE2PIpu9OimLswppxeYmNhUMv2fThlbu87mkX4S66
Tewv+xYc5BQM4iMwlvjY98U350w21ZiTNTYnMBV7D+p6Uy7NTrfcuxnhhZN6i0MpPaw4cjD4WTpg
murehnrYYxj+2YI2FIwxRkhaEPiHwdAyinKR2G7ZN658w3H/AtV0BfzBw2MIggzf5360oWUepHXd
uQMc0BDnGQSh3SO1zduAXc2SWSEuK20w8v4quY8RNzC3Jemoj0fgHiwhuBi5aFeHQPSEqMD1hfw4
tgC3hlbZrFsCtcG0HA9EDLxnl5OOP4HXVG3WKQTmFTcPawg9R6An3LDR1V/bEnN2Ah47chxqDzld
od16JGcYgakqOmGA8VDB8jLxl4hvkH8zbTFPRk/ZdOW06cEacThwkEixvIG7O+9mNx8q0SdkGfQ2
B0XnQPLKXHiIJQbEN3+xRdS9GvJAQB7YMYXzqGipeJwgHkgoaPRL1vFKgQ1n6o1sQNWK4gYBLcBU
QQDxJvW8Iqa4BsyGKIi+T4MuaLeGSntUdRB8Z/lUHGo/B32R2f2ATPdbv/TnDHg+mEwGKBxmY/W9
9Ed5DOGRkXInos8eq/vMk/NpDoOb0JJ+3+juwRVBm46ARg+5HulZ+HkBdwa5b3tsIbBqOJOhFbBh
Nf4zWD9eUnej/kyKOqnBrITlAliOAqVUZNPViovyF7MnE9t7wO1ACr80i1dglfTDhjdSJHN72/bd
d+2hugJQtuLpJ9htkEBR+O65XmY/lWOGLWc54JXOZyeG18q0YDaDId/W46cCArq0U9NRu+oxsLiR
xRRmtZygoJiP5cIPcErZtO3NyvJ7eA1fwFU5ass2UVG+YHBCkrFz+WUJ5rSqy/dqLkTqSj4kXStf
qnrKItoeDcZzHqZmdYK46OYMLcS6B4FkV7XYnBF7hVftf6J0LE61reqHqEpj+LJiuTMD0peqMwTB
nPOuDm4m0Yenq6YjMzHfgDG2y1fAuJ2/6hSrFU98B35g0UEIJTeDV2VLCFItppzdzosDEFlQpvqw
cEtC3u+7lvSp8WXir3O59/0nz+hqD8/QFbsBOF2onKTvjVkP64HdCFPkRC/kza/sK4V9FwhiMqMx
RggB6Iq8Bb/AAwn75PV0BWVTf2pG/Wnx4MsBJvyStQQegTx0SbRMcxpVsd47VzxE3QKxTqzG25UV
p6FB3VUqSF4E50/IRHnt4CN+w4i6n/03b7huiDBa10ZOic+XI1jbO2g3NwHnZ6/u0kh5OGYEvcXk
l6TAb2FTDG3Cgl+ylYiQu8STNccOYT2Av97D1qHCI+MGxIwFI2xp3pcQSaoxD76D1x69z15AEwhE
DnQkTQqG6ZsIcjhWNuSdI8qee7kPrkXvv0l6gim1dzvTbsEDXMoHEuyc6I/UfNdi1i9YHdgIK7pc
ZrBQMpAVwb+r9YFpUuyIdrvCFznOtvECrcXdutRZ38n8eRDRMxNNfdCSzFlIGp3VU8Rec9+dVt0s
SVAVr6XzTnTuN3kMRtIE2VeWj3Y6Nla6rZZjmIJKTp47Nceg5cbdHQjxiAzBqDb3kKcdGwTOLKi2
VWPeRj8HrwdnXgz7bnaYKN2UcWuuH965yBnY9AKJOQiBdphGg9GP+lzvq5EFcKkszQ7korSp4F5U
VnkD6La2KQjATaIHtuNSvrYidDd93T5EDqQTtUQnGsITSy/Dl0aO71a4DJGTBWYJyK2aMVHZloW6
9KxNIhCh4HADPljTgr6el7uaaaiNSPDdNPwQDZiTlBJaHUanGL+LZzV8NKHXAAs5b4L7ESq9tA/A
4B7r8VkG9T4ojE160HPOg2ThI8UAbDvMRZWWqrXZoCb/JsBum9I6SL25Dx8Kf+xvctDxwbA00MPn
tN+vsy9fxmhcd2VpN1QuiSkwJ4X4dB92KoGb0LKRkxVgw9fbyMWbYuAVvJWrOJN0FbfIv80gH4QX
p5iONO42wtdDIrxm3Q8wlw892CC2jmzXEkoQBX1hC8uVhI7g/Deg8O50ke9m1W+bAooOzHB1Fhv/
FRPNOgvAKQphHgcBYLCd4biFJS8vcVw95aAeYXoL8gWyiSHYwlg0ikE198HKzPwBKmuI6bCFzyrV
a272PfjEhlOOwZm5v46NEyPBtgrGNosbuNPzHlLIOG83Q3Cbg3y5sTXqBybyQ9tUeRpp7MaIeQFF
eW3SWPuPyptvIARhiRcElxCUwyToR3EDIA5lFjRAEJC2APfZnEA72O5dtPSbAvXIuaComiy7VDAm
5ZXY83wuDsyhWHB24YnEMDXvcWR1rnuf0F0ctDdhLD+VD6BzbNiKmRWMa0DC9xg0jmFZ+Af4KKg0
9kFv7FsdvBbFqNJ5UC9YM/sgAA8GHDiwDVz9gRm+2YIGyvYE9EKoDiweuSr8YtkwPKzleK8Rrg2b
Dcc2GhUWwtprnL/YfBkkhN4jClKXXrlDyRpVmKvTHWybvg+eDe498Fewa/dn046Htf/FJglgodS/
lD3QQIDqvcXsVm2DmU+Y488H0BM/6GoN3NLFHtlU750J+SknudrM6Be2kZjLz45RuMJOaNihaYMO
KJR02tNw8ItE+us7SJaIcCvnfFcVkTlVBvoIjMTBg3F4rFYIm57FSL9Geah3IzF+guh3hgqyr0BJ
92c8Il5hHn2VR2USAW2/HSf1iYzd7MDcbYP3mAwsIVVeJDxu5F11jWGs6bpDAXYwwfjI2HIDq0Nv
E0Ni+wjn2GmDqEbyzYK6laqB9DdeI9YUor86a6DHhNilgKql1eueLAHmP5B8YAyGpEQY3yl9JHQ4
LlPwXfPoa7AONhtlcdJtk+X5+E6qIb8bIHreQAjIdp2Ihn1LvkcOp0YZR3ecL6+m8DnIGl28BzHt
BTwIOIT0FKpI3YOPbg1mZnH4pdTdHvmP6xlF4o6hpmY1UPUClrpJ3tBT7/nBRhPRbcZ2rJOQ+VM6
VRcwprDddEjbUBRFu9H7Oa7UwedefOdZkpTt3SSi8uzJDnRU1tb3dWOusgA8/2R5wPz7yeJ2n4nw
8a985/5nURkgSvbb/2LuzLYcV44s+0NCLzgAx/DYADiTwWDMmS9YGRGZmAHHPHx9bUq1qlW3q1Wr
+6n1JKXuzSAZhLvZsXO2iUiJx2KQNSO75Q2P8mfrZk9dbD6Ihj2ymiPmx8hpKt+zDS4v1aYhERyK
DmsiDrfELE+ccmM+LUIyMaOKeVzdYb1ilV03oo+Tk4wxFWQOtb3CnBK2bqk/DJPYNlPzh5xJUIjq
Uq4pqGjARFgoqdS4z+NhnUKrJQnBzzA3cZHUl2mIpg8zcgkoJNr4Qt+Ih7PGIEkjO/xJycu8kN8W
T3Kspm885QXTeHd6MJRusBNb2MVn3EbGOYnMQW0qe4g2S5MOVF6j+kgwc7D80DC/UpYRoYYZBsU4
AQfc4zdVYAxc03xbt4W3JbvqY/v9YyvN7xjmcynYTHpd9y25Iw/zEb27HNUPS6xYt6M1lNjg/LrF
ScaGoygccYWSo8zWg7RkaGdGWNw/1YL6MGhAst3Hj/SKurdzB2M855k6DGOWBTx5w8Oox2prTbYK
4wZDUsYJWkGm3RP0/OqtNfOhtoeGZ67+YJMnabLXNRWMvk1TNf7QTfplHcVDUZMrwd24I5HknIzh
06x+2Fl8TsyK3kG1CAaUYbJNuovyhotRrFt3MvCCT8umidcf1dp1TFc1u7l6Ue4dichs1GRa7+6U
PUvLKw9Ya0yav4msZrl8lgkPI87R6juP2mfZzFuIdtzYmeOTPth4MY5tTcutB1zNdAeHbNhrxhLU
+cHWiktaqcOC6vtr8gy5wYP5nrTu3kzGB/pUlMii/d2WHpAMjsveoLtcWzo3q4BHVerohIbWn/Me
b2lud8E6YkzKhDntVo0MroY582yVyRx0eoUn39DdrRzKoFjUte6rbcHH+Kxs1JPSsHGgWYSb1/JQ
2eVJl5Qw0yoxdbEcJmg1PXqfV/w286o6PXCaUmxqU+YE7HrzEVORGYgxdo/kOeksdbIA2UCbmdds
ysXhfkvpST4Zuc/bRmKk7a0pfyFmQFUAkG8O7Bik/XYy6nYTK4I2grzUs+cpSIwR3NQNUtl4nhtD
vZQ4eM/60iaECuIJEyF4+ieCBfYmJyO4pZVkgYuXVwe3sKa9x5A7lG6usRAQEvgWWwjLaSOSCt4y
nAsN3FzYxRZPrsAViklzfFbt6p5iweJBqfeUKGaxNZKk3sSDxGez5O8mYKRegQErME1eMMm2z42j
zkxGKXl5gn2vxc1WznrubnDMeic5NsdxYPegqO9J2Gi12C5UjwF6fbbVZ7ch+izSt2ih38aHre0G
/GXfVkZFs1EFK+Bm8ydo2oQDng+cEoC+VSTGu10UFJuNnStSxB4wqJTli1G88zARsEf1LhEPR8cm
2COnVNCwD7ixsHDjSSPI1VhafCzn2QuJfbHGfC3dt6VZUIAp04rCrvcTdVgoTR5tcAg/Z8U9Uyrj
pV76U2/k1Q7sDPZ6Yug2EauLsfJM6sI+6g56TjWzjCxqMXvQomrbRdnpa8eR5raNwaVaEfKMvzEG
cxXFY4UPyq0OetbEIU5X5YvceNUHBUckNgo/duWM+U0uB114l6njGkjM2Qg0ZRT8s8xH/D7zdujq
BCXwIJxrUX90SUzMNMl0eo5BZyrRmEAY1NngsjEyb2TaDYVzsL2H2tZxtqTl51zo5Rb3Yb/BRJH4
mZMftc4zffxc+GRleiFe8hVH1S3Sut9DkW+JkLw4KkveWk/moWg0EUiCx360psYNnPBjAU7uDf8z
l/1UkJlMsdIumiHDek6071poGQMI+cpmYOHXpWNuat3Zxpl7Mkum1AsZYOr5BQ9PfiKJRTAAO/ZW
xPGzGI1rWc+XtEiSzdCJJ6rUxFcC96my3bemQ6WcU5piMz5HeLnL2ErDVLmPQHc/mm5+ysiWcO8/
YAwlVWtvZVOHJLX3TNuZWiyMQVwjwCm8d+zpJSraLPFJoTdbYehPOLPuXyn0L7vKOn/kmuAZZ004
7jB/ivEFso08+RVZM8JhzzxzSzA2/hGTyGcJVbJwQol425lY5OeejeWrTUa7WJ9EF2u/oiJLLutS
hQn/5dhMugO0QHsTqKO/Vc2t0w/lUeJk8VtFWrwxzWQb5d/lXMFryEUYQ3iI13FrE73ftEPxNmTj
Hjmm+m0lPS8vihvMFUW8BQOxJSlYvWApHIM5c5176ZluUm/g/jDM/mGW5JOa1BS70plfFOug6Yra
8Z23WB9q0/pA4eXVVYT0QIQWgTaxmipyPHtrtG7yG5PFU4UEEeQzVxfrvrb3TyRskAv8zkBO6Nfx
ZVLIVMAQImRDZwzrYQZ6MiJsqpTPiD3pV5PfN/rU8mSQIyIw2o07Rn+7vGq/0WHYj1Is7GWVPVZc
GptAVgIReMrHnw3noZ/P9YtsrQM5u6fMUbcCV9t+XZzmZuT8lkkGvQMWedQilJoxJXqeTGa0a0lQ
hMNklU8A4IyndML77FbpzpqiH7WKLwPfX9J/2tNA6u3kdGtywxFyJF7nMTdaDtNajQErOEke1eC6
4tlfulRD8SqrTSLGYzv2G8lj/aoRHv1UkyScHxeofCZSqzUw7NKn9jphi0LJbfdKU5/DGgV4Bnai
HpztyjQqNbzjVKyrr8r0J+rxa2XOf7IJBgv9VfNQV2PoOrAOlNWembU4IVt851tlFPiH4qgJWFBO
Qp0KqAnYcttu2syb9zBC+72GEpx6bU9/uUyPTVmfxi7rwxnrOn3EBD29VPVhmo5lnh5lIvEC19ri
Q4wtfEHmNcQ2O/lxhNSUR+fENWG1SAJTWreGo2h+ak3VbDD/HyhotYC8pnXkHWJHp3fGO66C1oju
jRD+Xt5gTJ9SPxX92vuAdjTq82Z61aBdnrx6PcZjlJNVYNUaZWKHuJy/JhMiYgKyNiSD6rx07b0S
yLVznvftllDRPh29n9jY4keDtTdRIx8azxoDwionchO/sNM9Gsvyx6PGjdLBDQnIHO0iRXNbZhnY
iM9/qkjcOtbr9gianq6Y4/bRtiljk4zUH2vAvxtpfK5062R/O/2ptwigNmv/kg5sHyayPahQFEMb
6rPgs8F00zVm9V269s0l+SipVWz7brU2gGP6rrwHmRwtD2utv9gTUIneqKgUSC7xzFbupm7aM7lr
ayfznnNt0jgYuhqySGTs45hyJarXa17xaXOXptt60oPe+cEGXXWuWBUbZPUURPO8LeDM+TaF57ON
6/ERO5C5aSK6lrJMhmvRpifdUnd1i/Ylq+5SF1tZ43J4LgznIfLGzVyjjFM/DQxeiv2Qs2JRRd2x
YmsA1zhyXc6BpA83x74mgmil6ICSQEBufK/OyBfH5qOG0/7kYRje2imyRwOrJqUQNrSOrONkrEcL
GA7LtBx7q/H3hz35DcscLp2nHWhMkVbk8rsys98mWTeIJvmNa7KA0hET2G7DtHCavTv2JFrf3MTQ
4RZFOb0CaR06vvS3O2g/IqofTIzCOgBs1YMuEkPQjRQKebqbCu2myftazaw5AHdZfLWOxW5UzmHO
rpnj7M2hPmPQtkOJsN73uiBb4dA1CHZ1qQQTcy/SC8ngioQhTz1MJEKkcozOGKDjvajiVN/BPelQ
mj7YjB0fB5Qb8kGz+apo2/3EzE52ba9B0azbzAVYA6mjOdNPfIGdeMb/mNxzo8+j7bIp+llUCUsP
SERgWemfMPzjb03jdNNidI5cfKpJknThRD1DLIpKasiiX2W/2JsFi/uGvF6zMYTR74WXcrhNc/s2
zDBAOD+s5llfhuGFOS1kg+Fq4Nn+TU/51JSruAz9lJYPsuk7KjjM/r9SQx5qKqb5PsJc6vhcxXb0
tKianBovARFIrpxNM57ZNV3aXXSfDzRloT2NcfPodPoXmd5iM2dlicI/7hkP1P7YWM8KKDea5Mqp
OeAU6DlHa0f+0iz9wYnYLC7OLvFJq3S1w9wUdCNtxdRnzHXPBxv1CcKHJ31eP4y1WnZ9Wz6hyHIE
DAi36YgAljRPwjC7rSrLR6+oCRAikE6mE7gsANtgiNrjLk8zFSKHPXEUakHX4CLu4vgF0MumnDM2
JOdiHDeG23+TfO1p7sz8jUaALnXMtuOQh3oPuaMzyht9XhCxhpM2LWaEoGWPeSbx6RGVHO/sDnOI
N2yl3s5jvdeU8ALdI47UNxhMUoN0Uk5gIYsYdcTrl0u1doyLL2AM8ZbjTypiZxMTE109LF2u7TR4
kg9Lj4NuTS9NNXt7a2KCYGkQ230UssHPhtE95C1OaDtaH1J9bHf1bPHnSR/5aeR5RGn4PZSTvi1l
8xC53Tu+3Azfi5SB1rkvgN9AW1h24TtZSiPU2fkuLaPp7h6Rx2QluSYs70034U8l3GNBbpKxdB7V
0B7H2rj1jHl9bhoDFzcWUrGObrAMjqDpLy85eV/lGtd8QMxOxixcaYTUGIdWN0ThZLJqONFXECVm
H5L+qdgOhPtkJVblr8mKfKCZms+8xHyOdMMO5947JvHCw+6U0CD0NIQIdaGl91vYant7rhXnDbFz
N17E2azMP2VnoFNgdtGLikEIqLFoqCMr9Nw1OWDTLqh8hqbbjtOQ7AinxRYu58nYtm5u7b12Fge4
GbHPzCla/IVaPg5FWeSPfaa00G0y45Wp6wmA09aeRdA52SM35b5zyRmRlMXlPcQL8IHUqQs/JZ7w
HC+avqMF4e0SKSkrXf0w5GA8y7j8GNU6PUoddk9YWm63IYyTxUEfC7lLvRHExKjcbOMuOG0yz2Jr
W5ZeE8OBYGcZfUjQyHiMJrX8bG36dRIo+snVyjdkWhVSmWpBojnpiWBXwsBpSsJxTZ5ya87C2Y5+
GZr1IKhJpuqD32zgQY+YZJVssmkseQmMZdPhFaYFjuBsozsLMkwp9xSY57W5zwGGIx09wx9SlFFX
IYpO81VFxdPSzeqpYZkdmQa6pH7e1TmiQyFxGRBc0rMfNveSXoyPxTpfvSXP82Do2Vu2TPHXYP4a
7IZZMpu0YpTKjJHml7QeZqqoUTpbjOg3V6EKZJl5JCyx7j3RpX7SjBfXvkPY7vGZbWJ2F7IKp3kg
G7I4fZgiaz2ltfENj266aHOWh39/yfny7WHxhXkdFsSK79lDTqRheoyiIuEoB42zKn/Uki9wTO+x
va+WcQcUq8P3GAWlMH6w3ySB7T0doExCCXTE5G0LPgZmDqy8xczsW97IVELXEEQs7eCRMdxVJsdY
bOaMZAvvB3vKntoGkmxjPRTz/JMFX4jX2HValR/TvtpMa/2UTZF7ZHGx51ureZSKz2NaIvMEJnK/
1s1VrcwX/66vlspFovTko9VIZkwD8YhKl1roEGoNPb3haIVQ6JepO7wt1eSF9uRZ/O+oepv0tA8i
qRFiEs4plf1lBkPkgj+bpHnTFpIUPTfUxTT1A1tBsCfMtoBfora22aBn1JzkhBlCV0vfiMjTsxlj
fmk68+iQv8BPoimijA4jy9GD8ASQR9zjzB+9AT7XyaPShyrDfkITNJBDjE3ztWL9rnIWWHVt3G5N
/AovoCNL3DWAVw5dU5uZ782Te0jbxny3DMIV/mKP8S4WhnYZ/z6YKGTBnuoWG53ySWWXPzKBdWUe
1pgbuLaxk+H32KUCT3xTam9WkTq3hbVHl6xDXdxmNn02+7T4LtdG/wAIIznHgPsfAbR1P4rMkUBg
Zu87GjPl+us85WeUB7hkq3tHCDVDXvmEbHhdTVIemENGGwiA5qlLWeDA6CSyXrqRvd1inB3GwE6+
cciyBqUs2BA3LfZu0WX+zfaIKTAj0iY+dLpqV2emS4/qJdNuSMfpYTCLeafzZdwKM7WvBcHYj9i4
j3D1ST2Q+aLecVr5Nc/peTbF+IV+mwdLlGwLJkWlrvbNLB5k3WRnPi11xg5t/tTFoj+uYz9se2HW
mzodKXaKmP5JK4NoNGI2ReTrbln63pfNIp9MdxDfpS31DZtK4f4u0UIJ2O1cG6swkcXmHBX2uyf7
N8wDBhPVaGulU7OFnGR9Kqs+OPpF9+bLYvFd4BuU/czkQm3hPMq5BJo1v48lUvEsE2c3K0f3PUvd
Z632U1SIZZPxn9zvWR/1p4qn+FplDW9ynKOz1475PWO7cQrPQyqdMd5sI9La50p/7RSe47CbtTT1
GwIp+LdgWmosz12yZmRgkjCAaOAYW6VNW1KU8ykTywk7axwwJPLIM3ahrLnQTC3ZsP/5/rB1jH+x
cX1bRlMECAFYZQw8B1wPZFPb4mdq0NuO8zjR1HX9xsgz8+bCYIWcsZZB2mf7IY1HpDoYAcwP7QPK
vbvB9SBoCFxHvCR1MRKSgjvpc0ozGDBSQFUqdtPfSQP9bCEW1u8nVa+M7NoMFecfxbYMuyKxfoxy
HjGIKMYI0voawYKRTir37l13SdaRbKyjVSFzNppj3S2OU89MzGmd+FwSED/iUtMOY764700LoLKS
DRNrZ9GOee6UN90EsBZYpbY8tDOpQgYDAIqKdvHXjjo6Xm1I5Qudjz/0Lb5cezCqrzhX5Ybs0nhy
pm7dKoOVokVlWiehxnTjdov+vq7ym8vqp2N6hyad5Bkpgsu/MTX715LG7qktoPqMqDUXlD7WiPMw
n8m5yMswNvNznTsRv15PQ3awxKs2GU0UItWO53FQ9TcL57u9cNzyjr2AzlRW7SleB06bSsvqizKd
0h+jaPjO+iR/lvYwfMxGI5PQUgMeXZROVHtjWqMxjOEcvcyGPcF8adM92lUWOnH/VBVTexO2JU4N
D/5hFkt96DmsT+Sp2jP8RXxHUkb51uxKUid6pX0nHbatNh/iTz11wRsYCi/sqs8ml3LPUu2FHONT
lWDsnTKS5Juim6NrYlXGttQIZVW5W4Dl7LjccI7cgZJXkfKb79XFoKTe0Gk7byP8MmpDJz2Qyc82
pR2pW6sgyfc21hfLacTzIsrkIPuyZ1pF1+PPNtiLChVlPxTLikVsnEzfMONfBRGTIBUVxrl8UgeZ
WcU7VrwmsPrW4zXL705L20CqRl10bM4noZnJK/ODyQEHBEHXGZIrHi39XhGCbvalE4+HKu6nT2eo
1IvAcXkBDjIFcX3Bv8bvW+haEK1m8bh66fij7Zfid197Djw0VuT0WAX53vianowfADqrNbA1MuhC
JGjL1fAngQjzEBWrvkHNnTdZi29Olnb2ZFgmWKyixCsyj9ltLCTNZZ+X2T4bBBHEGL7mzZg4hjqd
x1rPKnHm2erC1dUdrMiIX4tnWwdz6M17Or/gt9XNLq/ei39ovbNcKs/BHYZY4rd2mx70pF23aW+2
wTpXw9aQ1nByp1ajREySMBkj3nPREUnXnPmmyM6+aU1a3vib8hO9nv0pbZCvTIpIl/tFW4pXzAIZ
8iOkw2vi2o+J071bQCWDBJNvWNiw8VaW7u2TQbhPOrJZu9N0I78CURmxkC/rT1aBMPnN1/KHdKM/
81rYN2naYCGTSrvKGFekiLTsYOZt+aDq2kYSa+OAlPh9T3Jfn0saDS70kn0WWR3hl8uTR9MtyCp6
KtmvkUHSLR3KWwSfYjfFZbbNRMUkYa2dB1F06QkuAEyohrUeWWcSFrdwvg1Lcu6Ey1dqHhGAmJxx
buVpUHWW8eHlVnwl0zT9jOWMQrg0gDrarvc+x2iOnsvYaF8nVgyGddN4X3EqQUEUxXibzSW6dnJu
pg3jr2LPdAFMFV92CJlZc6+QXLe4wTJIWOFQqeK7XMf0TWNKt0m0u6/QazH4J91b5uleoOWF8ysb
5jsphIwVcUo3DiNRz2dTNCXy94paKgvIMWadB13Z8me6sreTxlEPodh4AWuX6n4GlpbAJHUWDB8b
zxWNrnIv6Vpb+9owpzA2x/4PQTlru+gggvsavY4TkJfgwHDZlyy7gYQx2yHRnS6MjAKxFNQ1TWKq
X+lok3SvIU2BijMG576MGwBvafTbrPccb1MtrfTTGnVxTOpKHUebZc+YabFE883pv3t3bEwf2qw4
KYvJ54gifmDUR6o0xqi3euxL8sZGp0kenKNypNr2BEgPi7cOZ2uMMjywgxyZ3BG20Calf0TKWzaM
0JjDdTezjRH16WuBtRCmgI3RuM9iMeOrZO/Fy2LL7tzBaUkCaIF3R15V3pbCwsE5VuIEXqDc9Apf
nqWh0+MT17Z1PHUnAd/msUpNMwRsNPujDhPcjqpmnxet6n0xy/jEcq5xz2BZC7HF3XPu9fSesvLX
V0Bn75M+vE+pXn2bme3eCPKWX/MdOxs4cIxZfIi60pX6dyYng/GrtU47iYd4y6iOqq1g+ENxBB7B
b6l0eIREtIMaos2Bo0n7IKv+e9Gd2xhZ3geKABOntnp3Tco+E1vUMufZn6wxyt3QdnxbG7vp/Nr2
mhvSR75rOXG3VSPVmyhG+2FVpoYqa6pnD+AR7beW668sfuhW3MnZ8mvWZrRKCKABvA2p+9yR6W9I
EiCxCiHXZ+CyCWjycv5WJp4E4YCFQfxNnpj9oAyvdYXJqtbe04FDtoDBjLekGDGadtSXrmk/5GXs
hIOnDb8XGRn3ydZsWIEC1rHXu46pWd3i3dEZ5PBtTxwcCfh08VA5+nq016X/FJq7PsWaa28HIIV3
TxcfotfSaBhaLMPYZclVsbCvTZTRvJmwptnM2AB0gPewuDQ01l/p2W2ezVAz9eaJXeX23d6Z8ebw
0IVrCpVunCENnKYko7NqpjWuw7gGcA7cZkp8VL/h2UiRPwF6dvIGv9PcdO0yvGpGb79aLHndjSvA
bwAJPbLBrIrVX6p5j1O9O1pQHL4Gi3rSXvqS9rAbdpWx5pz3jffaloP9rUWUtlGz7LQ6EZuCvzCM
h7k7UbRh3yfhH/u2hgJ0xxI+6bnUNsBpENWdFNimt/D9LF35gTcpPtNh1E+iWEtUzuxeRc7lCuFp
9m4xY+dbDdt3M4F3xuVRF0963/x0O6y0y0qtxq7HYsMjDV0yqmeGJX16zlbhPNfWfXjZ6vdZfads
bFh43GmQSAaaxZR9gD88iqmmNUxt8BGsBP4xKpWFY96nvzFwzRaOr7g/LDNomqwVMK1kL1haEyN2
PmYVnia8ANq5KKICTdzssj1LuuoHWEHrr6ZM0lfZK3HlHKxWvuq2+BSe4X3Jwu0+sXMsh3V07N3A
rOiL56z9yEE679hiFz3b/bomp6glfF4XhAp1ZVycEeIEUcl+eCy5yt/LXPZPM4xoHJ9sc2FYL6+4
eVaIAQmUBS3TOejE52wO5UsHLGMKHUjciz/zyQXKJZKHpzaRV8gz4wn2CZ5oeJ58RV37ZbVa+6kE
kd765p1ntBEKYUlLBQ8dOALyAJ5XXLMIno5ftUxLXKTqFzvn8AoHVEtaEuNu9IL4zKyhyttO3+ZR
H5+Eg00S44gWXYxSI0Z/3y24X9q50x6qhCMLKLIOG612LuARhmFrtXH+oVlRfo5wCt9KGKqPc1pg
e/M0Okdfq0vxYnsrqCObqYKvq4it4XTMG3Nw4mc9ApzbG611BC3UvUYYb07kXqD4NEX/gXycY+Ia
MLKYWDHhUMEV7oilPJtpLnwWu1fBPEAncoCs7ZqpfHaN/mpIcm/DlJqb2Y3Wk+Po5btaJbGdvr5n
d5AGu8xwwimmpaQRzXGrVerXkLG/IegX9z6sN7J9q7NbUMxptq0rTFg5Ss9LIa2EjelyhSOUqHAm
IXsVvZYeIByMpyXlr15AxW+HFdN10jlRALiMvm/Fq1oiJGnzS0yRfFJC0/yyM41Xy1MWOQmtfIxd
SHCD8upnmBjldz0ScvJLfUwvliRI7HeYhDbgUO37rMly/GSFg2viRLqWbYRFRrjk5HQpb5mwBvST
VP+ZddN4tqySG24Z9Ksbs4Gqa7Xyanp99QhaLHs3s7jfdvWQnL2qTK8ThcOROT06s9ECJTLpxgLu
0Y5NAnq6ofl3N1Uunas3OdCV4ZG/NFRO70qhWZO/j85jrJZt1kChBDKf/bCwFv+eKkZbMV6bwF7N
iubIKrdeQbTIB6BjP4BQdX7aEBX92cpzMjBL6sFVB+i2dzMneU1Z7QHqKkIJ1iaMuIvsAKgb0jyg
AUc/ADEXt9h0551qs/RjtfMyrGpn/Ywbs8a9YPWnTJucfVfd/VTWGi+IyaPuDxrSoZ7ywjWpZV8l
rtQX6RbDeVSiPS61qY5ptXLFQ+R41GbMNasjrJC4BgQNVjEEtHb97ymZs9NkDdnXNLKae87vcBxL
Si+gGkk52jsvyTfAzWmmB06Vz7IlWu1bhsD+76ERqricfgkw+eAP8yequ3nfTZIFBwwhvvCek+Uc
svwAv8HucPDx/HGbunrj996Y/HKbetwlMPl8r3PrLaJcf3SRigJOVUbRPJSXjnRLUPW4F3N7Ng8T
YZSflOrJbw/z4quByTXZaaXHtgI3dhYf2vcU3KNHHr69Mn6JMzZg+r3QvL3pzBZcWH6i6Vguo8Bp
3tGA15fZIFMztyCUQmewyc/YTk27Iw/aAu6dS2vtNzQazjObO5jakSgDoCR+dYZnvSlh9/t5EGYQ
22nyItKa1n7uJMJkjvDS1AmeMhWPfKCDNT86tWN/z1aztGHFV3Y3zctEV0DCNioMpuRGdE0xNv7R
3AbZowd+zlBxIkTUNClfaAGIgRUa7ph8p7Ky9mYNM8bA5szYxav2IotVAI1honzGVcUmVZfxeTKU
+aG9N04oJctRts34FXlG9BonspKIsQzmZsdtvtne4GwlDMytAXUylPoinsCtIn4Yd9m3ndvr38wy
EVAqDG9nxXGxyaS9nGsLUyOTKuNTtxv9ByyWZT+ymuC6Dkb2ruC+ftR9Tk6k1fFnnGdjUIdpWbLN
1KfzxvZKk6QAaxacBvMxGZqF2OpU+1jc643knoRXWinzk7Wgxbki5nDIEJRi/29Z3nhtrSfxfoi8
dl8qs/+TrRhtMDBzVJY1KKJSabhKxMR+RV3gyRqidTM0MzSpodV2AI27Q4cfO1SdUaNcrb9bJvkP
tlfhy5xAiQoI+zZ1HyFtRqlWWbwMzD6LTc4EgjhgxVS47C3FsJdRD45NyqKzLodiv+SadW6ne6ec
59OxiOFVZL2Z0kzHDFxcQNrvq6OYV/I9ZEpFfXSjpLi4fTrA59TlswTz89J1uSIaYcUtrqskD2cT
y2JmNsO5bHDVu/jFwpGgddD1cfpcztqHXVBAwp40jo6nJ0dW4XSv85rMRDNK6wYB1T1WrVWHjg6y
OsuW5PY3sx/pui0n3Xcr2Wyz0bytko67NW30qFRh5s3EKzcUE3gYufdgQopfq5UrzYTW9F8xSzFC
FhMSizBVSeo6rvi6OY7R/uR8qDZ0JusWJoEZwiA3lP+3FOfMXOuTvcsobHaAM3FydHSzf+u7xHYT
s0j291Xvj1mEdVizlxxKXzbtQGY3u4FQ0P8D++CSfpE8qv/0fyUb/CcYwlX9ruAv//7dX36pv/6T
/z8Gncn+/p9zzv9z6Pr2V5H++mfUgeBf+UfKWUhiyUCObGES75Xm/f/5B9iAgOL/8Bh5kPvVuZet
+6rvf085a/w7XADSs2yybvLON/gPsIFGBNqxdIs/dz3B4cxys/+LnPOdzPO/Qsf8aB0zAcWkTqyI
tLX5F7hKXNbAPZLJODtXcgcVGMs5mD4Y9VX55p8+ln9nKvwzQ4G38y9/0l/2j61xZOWOHDnnWAmW
6ps4xW/jr0EtHtrmpFn/3TK//5zg/t/f2V84OLOgPgKpZJx75+o3LtSsMIJo+q/f1H/1Q6QFAdGj
M8D39RdOirKIUWkNU2KdyiArfhrlVysyPBbmf/OD7p/OX39P5OENKSW/dPuve2gZs8DrGWPjXHUu
KrUCjUoDrcJ//Xb+i5/imP9G2pntxq0sWfSLCHAeXmuSVCrZlm3Jwwsh2zLneebX96K6z3FVik3C
Orjoi4sW4KhMRkZGRuzY29R18JH8B+qPy6l3WDY1IyPqnzx6CJ9rBpG3sQwbYhRX2l9xBb18HkxZ
jgKeD0VgRzDFcBEZUVzqJ3Re7K1lwSHb6767Ij0+830sXVENLhdF1k1ReR1kQa4ohqaf0q4Idlpr
cPmANx5zO4c8gtfR8v6pcxtoaI4FUmTiV1eFVbXUmgtbtfWTqcsNVYjESh6yLqPN0zMZGrCb1Clh
9ip5gtnot9DZ8Mqnhh4/zePMqYy91xmgJiR4q+Nta+UW75Iu9w4KTKZT7ToMP2fM/5OUyuFvvyg7
AK+p2n7zIPluPrRD51yHeRQZ+4hh/TXBQ2UiFRK80DJlheyVZpBOVLv0j2n4QKd5oZ+0QPb3zPC8
Y+DT2/mSrV8j/ku3Qnqf6M33HMq2IzzaDFZQLV8RdhVYxl5cxwGgyy8BaE2NUogkZg4Ovm7ZZFWT
lJ3ay1MGdhfaPL+rITxIMszvVNxSR76h9r125Oc2wbEVjogKYQ0UFlOgOyPY0jMLRjptNE4MNWUU
7fLhPiVjKqtxr9d1fIK+YCeToO8cM7yJpFKDjLU3j8ueNvMrEJ62HZWbgFkQ0sXLX1HT/ElIdIyT
iprxV5OqxLVs2d/aNoxo58DSN8RydEcLqbkiv4CiF9Gt66qPpZvlHzJdEBcuwZ2mO5olT8QblmVw
v53vRo4oktbZGROo0dRWdqz+02h07kpgev3NMWPIFqHJlDnMskCOoekKSGq6m7cIdVnueOyt/JcT
SRQGgO75IeRdncK8XVEGd94KTdXcCo2Jb0QjjPAmEna6z5SoK71RurWVYwlZRmd+X97CV0FqWtsf
A7pwiQyjV8ooVUAUqt4nw7Ett41zIxsroXAKPcKHQkAPuQFb10zSDoEwLKM+3DiV49zWraYgT2J8
0qXyMFFb7MLQja49qk37v17YhUnBNypwh3B5Ws6t9T4uvinqgx09VNrDspFXIdfQLowIntFFjEC0
FKpvKYd06ZPBuFJ8v2xi5gORvKmqLBsKm2cJH0jWYJyQ9MA/SdIITgEmX7hye+++BcO2bGnG1y4s
CR+pq2j3qaPvnxrFPWSGDQ6j/7JsYsYPpkzU5J63bRW82+WBRS5B7ZMi9KFbB6zWjsUNFBHwc3vm
LRPww13l0yFaNjm3Ki57RoQVi2vxhVzrLGK28dDURQ7EpfPKq2LovpWm9eG/mRBcrYWMqEBCyD+V
DE1RFAV3lRtrKeV00oUjZFFoVYhBjkH+LRhRJoXr3KVWxkF1vfYIsQo804xDtYfUubWLT7WtrQS+
OdezDKopugy7kT09Es7DayMjiRMzFXXy1DvZUyevkzrgld5bPtEfO6KLK8gyWa3RIR4dlVd6p0xK
ZyDtlj/Sq8eGoU2ZJbHHgdhJNoWLW47hRjFok52U9ybTUDApD/F7lOau4JAAqLZibfZrnVkTHD0B
NDIG8AKgA8gkPfM0Sin/ShjMgVSBsUugpUwbGhRMlhf5cvO+8pIzu0IOqAAVkyJaVqeSrsqEanQa
Jj2P6En6qvq1LWCaAPKrgGFn5ApZtVs/fqbInlQuqpDfu/IuCagl6puRaV+Pcb0u26MFdEgcSHYY
ZejBBKU2EFkJ1qDhDZHu/AtNX/DspMJsj6IsTB4nGPMPCjkFW0iZW9sYydPyNs2FoXNLgmNT4TQb
Y8AX/Oa+BKjMHM8vr/zCSBoqBc2a5r06Hc1XH4WyKOPCJhiq6UF9vjDK5JSAR80/tcxUMR1CFQP9
FrixNnDAf9Na+7PHg7QvvkohrOwbN74PgQ9CCLqDYXnXpOBM701QD9AbU3k6eEa84q0z1xhEAH9+
oLDzbtj4cglx7amBHucgk2C+a3rZZzqNrtry1s+FY5tOgG3x9OJNKRyMQKbxnzeKf6JXV+4aShNQ
/enJzbKVuch1bkXY8aGFsak2eo5B8AT9810nfa8H/ZiA8142NLscdINMkk8eBGI+HsYVMI2e8xbJ
n/0827XwZC1bmPs29r8WqJlcOk8ghyPUaiylRrMugg7RLu/fkseA2DIhroP6TmbM7dJIk9UDhCqj
f2LqyBu060xGx1TLV57ds0sxplSdRzF5k7CULADDSXGfEIzrS+1jPn7v8pW3yawNE7ZOXiemqjjT
38+CiGpmshmEpn8K0zsQVNuougqNYuVifP0A4jKxz6wI+6VpIyssfJCnaipPJWR1VyExfjO6Xg4u
SL0ztfxrHnRMaBjfjKpO9p5W9iu/Yi6Knf8IwcnBdMBlrrLUkQ4pk8vU4IceIDQ4RNq36LjJ07TN
sjfO2rRkXuBULhzQbJfb6waDXMC+5p9ukqHd0CbY2KO+ZfZs+LhsaPYEnxlSLw0ZvdmUrTWFpBYe
Au3JoC7EJTUO3cqK1gwJKTyoY8Noe9s/Zc6nus1pgTdbQzvCGLRfXtGsZ1q6Jr+8VXkaXq6Iuw1k
FYWUUyo9eKHFdNQD7AErRmZXYys8scAdao5I9d2ohQa8LgTkoP62vHEThe8cG6qc2t8ur0bR+bni
pWbbFImNqQrAfNblcsDRS1ZJ84UBaCBPA1jhhC74XfoDLqZNml73WxkZAmcnp4fKgZ5h5bPN7KZN
Vc1QLNp9DPwK5qMuDgNEolio81BrDz7vr7VQMvfuv7AhuIZaInrfG9gwdemKLNg6grLYA/gaaBAV
1ZUU/5JsdeULzuyrDVyf2EWJhaqDEFoaS+1IVL3gZLtowxXGTgF6uFn+eLObRxqMGZhOKWVdfjsX
SQi0v5Pg5DbGgaexpEWoyBYrLjK7kjMrQqxgoiCsey0NYEyJN8ifbByqdMsLmTNBFUoxZZP/4+66
XEgGmL2XgdScRvsOcV4Uhc0VCzMHiocq1XWTOrHtmIIP0OaOvTqtglMpPwbqXddnH8EJaXK8Ulic
+ySEBhUyWk1ROMGXKwk0t/LjwsCfzWeGwqXuoUaAb3m3Zh4lNFv+2BDOTFbR/QiBYp10f2yOHhIA
W3RU4RIO8mOSW19CpO7vZbu478Jo7fm1tj5hH+tRLqSmxXZlM2fyGBrfauf38vJeSGqFkHSxPsEb
RjtQepgWAMjfQod1hYY48HwoRwCHas8TN56lXOkNY4EQvQBBXLY+5yjnmzttwFniUQNdndBaAVpN
qKghQmB8CRLmOaKfb7BD+mwxw0Q52hJydZD5NuO8BknUV7N/6tq9XnyW5Y9vMEKjx1A0MgzbEnaS
8Usz1KdLUbOudYYpAUnexmsuMbtjZ0aEHTNhxPM1MEqndHC6vVEFH+HBg/K7hPon6HX7DSdZMx1y
F+5eep+COYthtaRQCawWsAxQ0DuzPsZFugvgP1nevZkkiQ6BozmG+lJ0EsJrr+tFUzKKeiqR5iOj
VsNuCyZ8pwOZS5rbZWNzF/GFNSFyKAMMY2iFEwPLnfUlkZgrj+/h76TB5Fe3Taht8v6hQ6DbseDH
8jbDoK/s7GxcoYsmTzT4qiaWptI+j1zFIkbC35DtVZon22aAWqGUWx3aH8fdxIU27kooo64ymOVW
nHU2tJyZF0ILui5KDYiXYw8dUhNYUEs+rJZhX/IZMbjA/z+1qy1VVw3ho46Jb0syoy8E6BqyKTDB
AV56FyZf4ckGGfnFelCyG7KiHf20lUfNdKZf2VaQGHDoI0LDI7huI5sUxfwmOD1C0QvOFyrG1t9m
0S1cCwcQTX//TrP1M3PTwT0LZYyievD9YU7uY4ZV7iHIGsPHZbed+2jnNoTHiwc03GK4MTjlk+r1
U9DcD8bKrs0dw3MTQqS0Jd9nUmIysdPVu1TdF9K1PTxXyor7z+aJOrINjEFw6FVd2C8XEXHNZnAI
5D4sDoyvZd5HL5dh3JZ+NX6O1NzErNLC5RCtSIrMm0ZpAq+YsiDRdN4hEJ9NVzrkE9qNOSZg8TqE
kQMlhx+QmWRIUgqI0yGYOGlg4q/MBLW65U85e+/yrqETaNMUtGxho0MpDgpZkVm/ep+ZQ3ZgVn43
ttqvJAA/zQfQpPFmKhtqubyHU77tboJUXmkxzTrU2Y8QanpyzbhzoDMMWjBOz2yuXN2vNstmz6Gu
I81nTS8fsVBtG8zPxnVGAlUCtEpdh8kG00v3TTwaN1He6NDKMkZp5PrP5S2edWWdrFCn8k/GLtzH
JjxBWQvr3qnOY/mowDILwRNM2KnZMoVn2LuggG1q2eb8ZzVouMsWUV1+KWuehQGEf9swbgrCuiHd
NcUDhBgq/Fl1fVCknUM9srEf3UjfM4bC0J28b78t/4BpUa+iHmx/qDBM6T1Yo4sw1NW225jt9EoJ
3Tur1ne0p1aO7qzTnJkQnMYOA9MsO54ocvY45sV2lO80s1hJB2a95o8RsexV+r6sWj5GIGT9SnYa
Rp96qwGCHdy3wc84XvGVubQK54SyxzRQnxGl3EbX1cvByVlTchwHYM7xkWqzn6zcurMuyVwuKnbg
i+jpXX6dVhnBjJu4ZG8zQ+j4W8v4DqX3TgnWz93skiwVwAWdL+qG6qUtJQ5RRuuxFfbgauEgqbPf
OezGUIYuu5yg30Y+zZZxxkgQ+WCEdOGgOV2c1wxLB6csrtCk/OUPB8j1beN2jN3tjYMmMc02KAw2
uokaNbx8iNN0w6/lXzHrlWc/Yvr72cFLGX+smN5nueGTD3C9Do5j8GPZxqxTUiWaigAA8ETZtMTO
fRkIR3BySM8MG0FoZesX8DEdrJxJ/xVr8yv6Y01wFs+NRqMoeacbUCyW5S6pkGH375eXNBsvzpYk
phSpDuUzE5anmjlV0/3uQVm6bGFt04SIZGnAm9DQC05ps63Nj17iQhg/HmI45Z3HcvRWotP/441/
tk0IT01vhWXvttTYQner9u8j1EzC6j3sq1MrqAmOeQ9FhyF/DI3kyoDp0UfikrmmLlqD/KzsrRhU
IlOBuSph5X4cbkOL6dZoZW9nXcSmQa8jAUuvWTh54yghnBgPRMmg+Q3P9ngDaeHXFD3plZxpNpic
GRJOF7zBRh+bbGofPSlJhNQCKTWskW77d3qL/xdMziwJXq+4pQ5GDkvpaFwXanakdQPMgQGRp2W/
nP06Z4YEz7fTtAE93xEwRmjxAvM5gj3kP34fwfeRsGUajskmtCgeEl/bp9UPJUr2ywtZcwLB4cEI
W3C84mZwbGwixrO9N14mtoGKk05eAfnnZXSVQ71K9B5HQ4bkqmP6Tkp+D3J/qoMVR5tfzB9DwufX
vNR3dAh0T1Zh3kK+bQ+w1cIzt7xls/ewTe4NdFY31Jcs7uyyyOvOygaV5BtSCLiYeX1vQH5nMIBC
zhkHyq0NhflKYJpf2R+bwlnN4gL4qIHNpn2CUmWPx+V9vmJkNtiCcgTibJJiiAEhRyqUl/3IqyJj
nn2afb3Wg+dW3pbmoU/lm+VtnFuSoXLhA3030cMSvCKtwwZ2Sodav5/KV0UmIZLgMrKAnHy8Yuql
CSMmtjQQdeSD6boC0L/0wKqJykYHEwkkabyuHIYJubSieF/52VWWXzkMxfGI7CLos5AGscZ7w2o+
1Y1+rGQ4lyQ52jBHdLW8/rmoaOigyUFlASU3hOPNiNDoZBG/KQh6+CK/K+lvqFs3/ZrW2FyoQmcR
WBEtWvCMwqHowiGvezuGlMf7OHi/aYItr2POa87/fSEUhr5L5UlKwhNEsTbyoZoSbSLvSz4025IL
Mo12y/ZmX+Bgu4FnoiVHp0Aw6EeGDu3mtCAH3p+yiPTDGEHoHvaZde3lKgwZSA5tCxMG89zrk6+D
A0Z3+UfMOe+EbwMaRtkRibpLh9KsqM4Mk0UrHlxp8pZWmGQ+LtuY+3CIOSnONElCmJn+fhZnInh2
61HNwlMaJw8Vr33kpdDrXjYyF8wIyaamUkeQwRZfGimCiS5rSMNTUaX6FsaUdiuDBtoxev2zylsu
awbj3hBnaMma5P1U1CH1vLRJXbiEaGIIT4N851UPLTTDUfZNcZMt4oyDs6aZO30L8fBbE3IbLUFD
l8WpjSB26FH4TXhivPQxh2Gm+Raq1316HfTuByX/wPtzxTtmLZq6CrsLEFKeapcLRGqO4UMIAk4t
RNTRU2anE594vWVejZIpFPpF/7Uw7MPyp3zR3b5cqI6GIWfCJqZSuxSjnAH3rt97NCp+WgcdVmZk
SeJt88N9pkID06DTn6AH0KHYkI9tdBwh1/eBt0x05Mu/5LXn8kN4TkGLD8QJLPXl+jvAhDHiHUwZ
Dyfm7ZR0xYFmSsMYYDzGRKqRZ7cueO3gy4XGBAQgoI4nB7pu47VUuh9gGgJJ/dD1z+gjbrsSpRsJ
sS4I3ZbX9zrkYZ7OpAJDgOZo4khCkVsmuoGVf+KuQcKm3HR05FuUI+t9rX+jr7hi7/UhZQSMPIL4
rVCONoTlxlaelujZ+qfCqrZB+73K+23b/Yxhp0rCq+W1zdkyGDmypm44V7NQdY9zKfEzDxiI1uZ7
Nfk0fpZgYZ0G2PW/rh/qtF1BhgJLAwAlQqCcxmdAMyMBkPTfEVOaTnxkInLFVV4fRR34KbAklWH1
KVZfumIyzeuPMNiQbNIeSR6KPtw6T4P5xJir+sXpVl7EM56BOaQtJqz11Fe+NFcmam9USEmfsi6m
KyLtNPeL7h7U6MbOHBKqX8sfa+4gXNhTL+1JIFKCtOKZj1jKIUczsc2Nm9hHf0tpHzVww17/e6y/
SzcxJFZrFY2ZeuW0uX9WK2xu6dvwJkJRe5J8tHJtxBlG+JmQJ66CYxi5E8kqKj4oOnb1QZUh44dq
iTfAyumYSQj4GVODiFklWecrX24CAzp2ZkyVFRPZULWG41/+PoTI9QXoVFZbTfs2NKiMaWt35+sk
gEOJSjWV6aktLI5/uQkT0k4WE+bgxGHOHr6shj73mgvPFCWA0QN2nAYSqC+KPky5NjCGGLT7OPyS
r3x5B7sxTKA+SkbKBl6PBxTrrsb2OpXgH1hpds6EA8IsxXcLDDcOLYTyKUAUgxdQtbJ+KlCYx+Hn
snx2wg9h+HPFl6fIIlxfF6aEnMq2Gt2WOkwV3VM4PGeopUIMa3ofrfFKN4+ufciyLys2p/OxYFOs
sjDAr+Q0UzivUbWp3vnGdZDdhqis/ajLj74Bc5zOuBkVtKsVw3OLpYVE1YWiJ49sYV89t2S7e46O
H0Ni9SwXT9FzJcOKgLiUXX/WbQ/uvbXH/pRYias1Gf3lUzIhyWPg8qC4mVI2Q8/7uEf/lMKua8PS
Q1dDTVfC4EyLHBzkmSUhd7WjalS9qY6WjA06rp+l6ktaqnueXJrDzOykVrEd5Fs/9z+okFD5zkd3
6P8a4MNvmHBKTKJwTl/Cxln+3CNKE8rTalsJEZMSarCNawEQMbUw2658zrlQwJtkGuwmHDJuc7mz
g4tcRKIMAaO02VbX6mto2TyUla3rQtcjJCYfFZ3pWpipLPjvpy6hGkcnP0TMGGKJ5R8zc+Wx7j+/
Rdh7U21D6Orpy6WUDHNolV3nKbLKjYlkC1SUsHwH29Xq9toGTH8/22yHsazpOU8MVqIHB0HGLrWQ
oHp+w9LgFWQuCxgdr5ZLK9BGGQyROBzXUbku7SutQU2mNne2Xj6HqDroGir08vWy0ZlslqcR7R0m
v0g1xY4vohuNKfsKtRfEiw4t6trbRNOalVts7myeWxEuMTWTIB/pKL6oUgyRm3rdFPdaR+FhDQcw
a0ghcDOZTPdcnv5+9qWS3mgbt5FwDwppe+B8+VVmWL91DiCKx569kuXN7h7Jsj69BUzqPZfm6tGw
uyLTmaKC4rMa7weU+pa/z+yCpqFA0mODiQ/B9aKmAkkJ8S4MH85WM+4UOdsjA7VaXZzLM9SpG/aP
IWHnGjTbx4nh96T4xslCEbbw1W3Ytzd0CXaIRZubYOwPEBT9pOzw7b8tUnCPXjO8EsYSztd4HY6H
Iv6Qw46seMOKG85+Lt5VlKToA6NOf/m5bBhbfddgcoZ8asuwjpaM++WVzKTITG8wiTg9nkweNZcW
tLjsYkZFmHxQEURKPrpkyqbyNa6DQ0672epXrtrp84uXHtMiCt+N/7LEx7gWFxH/byYHwno/mEBi
r+u/76Qw+39mQnAMlGrbkDHO4DTUH8O2R30NGiLY7pc3btbPz6wIn0YzUllFE5m5yt/QAyEec884
x5g/LVuZ/pWl7RISk5xkF8YB1tKr5SaKi33R30b9ux5x3zxccYW1FQmukDgpDWFg5RChVXd2OBwz
/7kvvqhh+XF5UbOG4FGhygpmSH55Rp3FvCaSWqWWOT2FPOz04hH+z7tKRv2oXEkEZp3tzJBwQQHj
KhFl4LlZKTm5OcRvO0CL3yEGNVZupdnvxHwqMChnmhSdDvLZkqCuVBxo7Yl6dbAdtGNEl/Az8qgJ
wk3+7+Xtmz2yZ7amVZ/ZUgCOIvcFLsTSq3GSsJKvksF+D7v6cwnj81WKYqQpj9nKyZ39arDe2MQj
aq1i5VpBOUX3G0AIUC9leyic800GHWMKIfGm8JEWWl7lbOhzKEdYJrP/kLZdrrIa5QG9A8zFFrVW
I4u47BnhW/H5OQ+hcm3zVoUeiP9xaWUs3dzKczjFJ6gfZ7jW7tej+JoR4WAFkZ208KXT41COtYF8
knNnZmv8IHP7NQ1OUOmjhENidLkSNy/A5jvUOipLKz4pLdReMOtlKw/Qmd6NDqj3jxnhs4Reo9eQ
XHLrOk52DR+/BtYu/o58HzyosROCKlaGnVeOzb53GnPvqhEUX67k71ITQfN2jBIkx0ztWvEhDwsh
UkT91FwdXZnyGDFunv/MyZnPzkjvqeb/goBKBHvMDtRAve89iCo049rWj417i3DNltdevVrjmv/a
gLY03bIZERN2SClcFAkCOlrVnkFrezikD8snYy7WUKn714CwNs2AyCYYqTKR8NwCMbT3JTo00Dsl
lHf89/oYrJz82VRryk9thaA9VXovd7MbaNl5A9mwkefOPm+kbIcaEfJFaRftI7WEKbDx0m1q86jL
6yz/VhrZWpV5dluJBGR8+ktUuPwNcdiZje+q3E7Kd2YnnbDc+NGP5Z2di6xU6xnPBGRs2YZwhlJE
gDrVjWgCWjtZPRZatZN4+affQSx41Up7/KX6+MpHz6wJu6o4yIKmGrEnUOUDdKXyMJApo99UDPu2
zg9S+T3RBpKyZm+r1c3yUmfDhQGXC9VYuA1sYamOEqBtqROT0vaqtLf9W8I33+rff19YnNsOnA2J
f793k52iZpPg2MoNMYXNV/t3ZkI4B1I/SoPVcUPoRXeI1OCgKreoGF2H8udMe0QEcDV5nT15Zxan
v59FldroQklDgv0U6j/jXkKHF05DGJ921eA/h8ph+RPNevyZNeFuSmRJtbsRbwwBL49F+X66NBqv
fENhhjsdDjyFqgxH63JRrgIfa/gyvRA9FeGPMDy+ZSKEW4OisKkD5qIhJrYxYidqyol7evR3tOA+
p/auqD7DIb28Y7NHipcSgPCpDEzicLmWBhhF7EPbe4rD5rbOsm2YfB5NALu1uYkttIE1NC0MnxJF
0FyhzbJWHJ77ZBTy6N5qBH5dFj6ZYhb6pBZDoFR/xyCdaKI0mF5e5UyU4l/nU5G10FcTo7GmJdDU
ZxgpW1pq2iRddRWHGsLO0i7zs02XrsSKmYOGQd5qoFG4AcQkCdjIYLkKXWkgcNvQDd/rMjeqCo3g
4DwaRnBsZIRZ19q20/EVjjdIV6byAdSrUNUJEaqUzLJAOiw8lQ61O9OUPldBdAdhp7tLZSv++6cC
wQpIO4BQ+EMMoTCS6VEf69DwT7gMRMs3uXLX2ffLH24mfFzYUC+900AiGLnAMDzVNCjRvThGUP76
/V3XPJaBvVs2NuslU58CtjSaIWKX0u3I4TSvDU/6+NLHT+pNAYP2QXXl+AB36ZNUeBnve/N52e7M
EQBP+8eu8NlQ+otHlE3DE/poEMLK9hMc3H9vgmWZhBIKF69eIhlvLNmBpP7kdPad58I0n963/QoU
evqdovsp0AjiClOpURbWUZlw0zoeRiwVlM5zZq1NkM/5N8MFDLw6E35cjLu9UhkMSFrhacoSoWgI
DiYIzNT9uLxZc053bka4JRHMRqKBccYT4ktoxx5U+0a9DlAn0cOvy5bmPO7cknA7UnYrtHJgQdZw
kNoy3cSy/LU3Cpp9Cmrx+1j7+5FGHfa2P1s4/aKz+zjVJ4ERWQ9PmvNkWHdIa7eFj3LkGwLuuZkp
Pp6ZcayhrsgWw5OHdkAHc5KUnaZiT/QYFWhq5OVKvJ07Qmf2xFZJ2GpGbbka/j3SpX3hzJ84Hpvk
9/IHm7su2T8aiQwuUY4TgXhjZKCMILkgY1IQWlbyTdXUG3Sx34VZ/bNoD638XD4byLEgDSOvEbvM
ugvIBjCo0KEBOrjc1dKdhEI1CaSaDcivQvbJRFendMMYZQmG1UY4nH4uL3jNpFAPgmjLHeG0Dk+d
oryPG3KRFHLGECaPqrrR43zve9kbYv6E3/hnlUIYga8zzVs1ik4RkoW5b3qHMtFQROwUWPWRNki6
NloxOes+ZHPTQx0uG7GvmI8QxiLsQe8i3je02UPKk5W50kiYNcIM9jQcBbGcyI3WS1XOoAptGL15
ArPpNw+rbcvZr8Wzc5p/gjDJFE53jJIzpLi8+AJU2KKB4TL5h5vz6gTWqF6r7sqtMn8azuwJxzxC
qSVNC+zlQXjvFd1mzI/2eKcEh1at9rKLIoR2E8Xf8rX39exe/jEsjtU5UiFD5KBRsEarVmdG0bT3
NP8/LDv/vBWghdOVyXkTttOuExehHhPsDfVwKzuWMTJU+tWykblbE6pGeZpU4uoUB+eh77OCOsFI
aCinqIxvW919WjYxt44JUEexFdoTGLQv44apoj4PFRXVNDDyQ/qkOw+w8r3BBgRKzBTwi181q1Mj
yRojCMh466PEpF8ylJuQ6vuylbkMALzxv1aUy5XYXgtXjekR58v7VBv3fQ2zXHI0JGPlQnkZFRST
mXNLQqw1+9iFbbzmovS98kaKDeRnAJJd143f78sgL1Edq617WYJRsUAU80OoxvdV132zOoS7JG9E
81fxkOPVbfQUhqDYyGMzbnpfhla5tL/YpseYfcZkfaV5KDmGAfN9QexfWX3dnGqg+1B38hBqvWqN
ZWXWHchvJ5g8/X4RM+LmGlQ01J9PYxii1VXvydwDa+2yekEPvdpBxmt5vzLiDPbv8ltp7sh7DOmD
kxEfgDsfHW3Y2noyzYGg466GD2r8SdUn1DMor/LeN8NHJSy2rflBS380ob8bu+ym6t7Bi5zY94Dq
D7L64Enq1kj3dfxOgudsg1Mflj1srlyrTUksJMW0ykmVLn92EsIwIftk42Z+i5bIfdCC7h2zG9Ti
d/IwnobQv6sTMOJp4Tub1odGOWuuigr5MSvYqZZ2HJAFR8dKXom2s5/t7IcJpzjS0KStDCDbZtNv
+zDfBMdKd6+Xl79mZPr7eeLWh44Wa2C2qzjYSo9F/5zaK9WT2YDHZDJo7YmuSByYLIqhwF9KcsP+
Y4i6tSyvhLvZIHFmQFiDXxXVgLwmOUu8g/oU91LVT5H3uLxTc68E9czK9CvOdioL2yytQh7bvX2T
tseuP8LpEL8L6xWHnLvTz+0Ib4RSsR2ciUCkGu8sadeDvoYQtJQQra5/4YHLq5orXIMHhhgA2BEH
QPw6zYjSsFHgZaRCmjpuO0TdkU8D8PRxkvMtlVse+a209mCYgsGrYHFmVvhmmSsp2dhRMCn9vQ2N
pU5Cu8nHfqv41qbSnK3Zo8yiFGvY+tmveGZX+IpBF9hxNBUxNPe9DPKJhSkMxBnOviSjXt7bWVtM
WE9DPBP9o3B5DRWTJoPBl2ytY1xH7iZSmMqP2+sKMRV441c+5bRlr7b0zJxwgyHKjVZ1iYM63hN9
JYgGHrJk5dafzQAZhIDaEGwnWg9CkEeBUDeyntkE1e3NrZL7x9HeKuOTy8R1AouLV1/lCIpDmov+
8sNb9vNf2+I9lo5F0vYdtrv4g4tsca1XW5BAm9x+doK3VLvOFqoKH89vpTLLLWY+JF5BPEvi7KoB
Nnufogv7BlwuGh1wKU0TT3RahStIV/yszDoKUbe5UWzVHMZhuV/ppcw645kN4TYZG9gFk04h0MsN
Us/2dkiezDLcddDS0+5b/lKzrnhmbPr7WazkOAwZRNrhKbHyL4oU7F3D+iU75m7ZzHzwYp4bThVY
BmRbOM1mU3i1XzKSlmvlZjDi97lr3ObJsUUVVorGd3l6zJ1t8mPF7PTtX5005kNNY6IQBc5wuby+
kVMrGTFbuNUuC61tkj/AsVW3nxF5QpQu22i0AK/GYg1zN3uV0iWgwMy7knGyS8MSCQxCS2RyqjKJ
lwd9f9O5cnW1vL41K8LyEGZtq1KdrMBXu5WsfNi5EeFr2cqsj4AEmWhS0S4QO4mgPpu4L7l4kI12
0OSeyKbHlV789P1ffagzG4If6gXTDQkaiSct9NWpNm+gyC5zyQ3+tmcm6T8uSXDHmjqbaVYsSXOP
Nqp5uyhaG3mdXxFEWnSaqe6a0zE/O1lR0xu+NmBCRs5E+21AVFZ/DhGaW/44cy4wFeLB09HTtmzB
0QYTrbCu4y5B9Raows3g6/tlC3Of/9yC4GSqF2qRqla8FqyfWQXiwX2PNvXKB5mDdVNjgZiRWjjM
buKbRAp6KZY6rvuyOjKJ3Hs7O4x2tHZ3Oq+xYdvHd0pyLcnlIfU+Jum71C1XfsJc3GXEjeYQNKQQ
5Uw7ffbBhmhsUXnhg+k4OAz28I81+r4xDcSpzd1oRA9v2Ncze6LLx07t1An2pMS+YXZ9qzX5nZQN
K++GuVEaRvfQUkdYRSFtFPqVBcrucdLzcGjafFdad043bPLiSFENJsAWIkXf3iS83xDUlHroyT83
a9oDsx509gsEHw1COUcYj19gp49NaRzGxNna4Ron7+xJOLMi+GkWBVGPqDuvMOMQWBtbXrmX11Yh
3P1aPpbADKZ9LN8x/c8d2Unpig/OrwFMGrQZBkUOwQdbtZWMqOaJa7vaD98z7a2fK+PuLY73x4jg
eCGsDKk7DeZSEAoK9WgbP2s3XXG7+d36Y0SIsBHSqlo3TjlukF+7nr3Le+V6FXE+a+UFJQY9I3wI
0xPt7MwiBh1mtkzul5kFrB8NFHpVC7nliC75YXnXZsMDQ/WTcAfwdVs4RrmCaKIXYspXzL31FUHS
TZ9dG52319+0dwCucOZJnk+k9I39zKCsNU49anmbet8n2HmVrBS95+6nCdX1jxHhUGp6bXB5kfk5
aoAiOZKrV343WAdNT1K4wbQ1RO7s/hl0IYFOAH0SGcACyy6RA5NxbVNSKEDW4ZYJGv8gKdGkwKrT
Mgm6ZKUyMze4rDEp/a9V4RWk+0k+1iXtp7Eqj8izbk1FvhoUqK2ydD+2zo01tDv1SW+dQx84v5gO
eWcZ3skMP4xReNSk+wmtNDHKLDvTrN8yA0u/AfypItavgQKgm+3YpN1U3yLrqtS9rU3H9L9ZERZv
IOM5GIXDjSbz1qNT6jwg+7uSgMz6ETiDF21KxmAFI52XygmZbnTKVHsH+6MrQ73mDNuxXXHY+T37
xxCiZZdn3UVYXR8kKXyplUetfpSteoPI4Fui47/rAZZyaYZHpBxWLevJnX6nes61qUe7eJVieK54
NMEz/nfbGDa/NKNXoTQBX2BHcNUDDdkPjM07YbBt6rtpYJCZjzdcX9BKwvcAWwGjrML1hch7KEsR
592X3/UflYQ1vcHdzi0Il1fedX4xyoQtv/vkj89De9cEa7XrOSdgemQSzGMch3bv5bapWR7ZkF2T
jKbhtZ/p18xZh4a/4gNzHwdsJvPHJO4TucOlFUmyKq9BNPoUVANKz/0+AgFAN0OR0q1UjJswXPk4
c8HRmFQsp1lcy9CnZZ/dYxrTvtro1hHzP02wSZvB/eWNgbW1i9be5g7SAqqrvCUig+tCj2Qax4Gr
/NKo28eO3XZJhLL71zw9cJleSY+Gvw3KfCVGzO7nmSXBM4wuLfvUK6OT23aHaQbVdw+l3UJfQcxz
is67lrU1b5y3yfOLSTQG9EUSnLbo1Ewbu+jUFGCmacxmV3mtxTejE6FJFfXynsf7PohCc6WKPlvr
gLbmX8tCRBwyt89T6EVPQ4k+u6N4IIqHu6ZRkBbcgg7zNypKTmX4A2T3yn03dzxITqYaJsRQDK5f
ftI0ZjRWzYwIlYPoS58Ow40+RF+DwfRWgvHsIpm7cyBaQZIYLOSlpaHw7SwOyFS1Lt9nLim3v22j
7GD8qDTzts0fk87ZVfav5Rtt7pycWRUpJNTBtdtEJ3XNlDu/vk1zCaTxp947AtRc2cq5e+3clHAP
JJ0KGebURUiAjFRA2oryrgo8moIPy2t6ETsVax/nloSrQGJNcjShs8pskwbxvggAGPXJMwC3yKVC
ZbWHSI43+kAf0u2+NslV2B+z7mnM2nfd2lGdjuKrHwOOBtoD+FV4kl9+18byEsvPKN2aZb5D36pP
8sPyeud8FKWRfy0IGxvQGoNMBgtwju6ayNqzsasPg3n/ZA6QNuH/kHZey5EjSZd+IphBi1sgBQVI
Flmy6wZWLAGtNZ5+v6jf9m8mMjdh7J2euZk2o2cEIjxcHD+HWPNsiEkOLGLKeCKGjoxjxkR6KTNM
RMwZBLtxGdxSm1S36/t7Kdsa2b54SN+YXl1Cu1HiMljIFJrsoOC/w8l18gby+M4bzU1qHvFBzj/Y
vwtdvVW2lRuE8sTVkfMZ/KpnhvGha1O0C1X52OrHcYLQ0pGfukTaeO8vHhWGLemcanCtngGEg8RS
Q0NAu8IfdvAnDDcuxsUb+Obvr1xMFaNKkzYg4tC/qZrmySqORlTuYYfeWMhlQ0LKErQnnffVQ5jM
qTNlMxV3XS33U7YgWKccl+Iggce/fvYvHg0iMBijBFvcGu9h6AmRpUDfdbnsiUYu6tv7uLX3tWbs
mq0RkIs37Y211UGMtDalQckGSs5DYIP8gEvf/H59ReIjvD1+CphtKODgsQfEQplw5bz0qI3apmw6
P8sORn3zfU6PwU2reSNc0ludnvV3ErYcQH4wJAkZl/UYnVEu3TQHgDBSWXIzxfGcgp7BQQ/nDd+/
PtkYQkiHFxxFb5pn2upABFOrmomigvbohy+hPecHx5G0DSN/M6PV1uH2uT8qO4e4+Orm9upclWHf
Lj4TRtLgmdqchTCYDvprFkBdvDMSqdAeGc0YsvskSfoXR4ts55gOZmY9lEGpowzWaPZCjGFE/a7V
J/OX1lVGJZo48XeOmfKpDGQFtYjJ6UC4tL3+qI1j2u9qSalf8qaAg7arSudLOUXan5JW0E+jU5en
LLHTTwXDUM9ZN0v7LAzwnAAzqo+DOg2a22tlBppz6ceXZO7zpzFPls5NLEfq94M21j/Vokxf8zmI
PyVBlBWuUVTlM8TBeuZVi2E+aJVcR/t5aCLNQ2o5+halqlxD2zrKlltShzioSzs4R/KYzDjkA8W9
T3pZMBCgZc78ABerpB+iWJXuJjitXs0gkTsXwlxNfoBrOXsecmmhRhxLSg4P+Bx2+6gOdNnN8lH6
FMpx+m2xhvL7aLXWbQINzTfQ+2nmDlXOnIU2S1Puxiwx37VwtSs7KSDW2WdD338Ma3WQD5OtJQr6
jkqdeF1XlLGbRR218bpXzc/tokG12BZJGaDO6Tg/EHkw0pt+mhPHC/pFem4qiXYA5A9xuwuNxmr2
aZ3A3bwMxvhPXITlcksKQFnGGEatu52nMN8SOtDX8bE4doARUZwCswVb1urixmoSteo4jdBqKAXd
/HlAjkJnvjA6yAvc2SibWvJL35RJ5OYQY3zsys6KqUNpUM4NvRjOUGpngARpVvIfQZVNjmulieqr
dcKuGwptZXYFmNNOrUx72GdgTlKvMuPccpXU6h7AM8js84zAixcQ5dSwK6nyA1MU+b6plvpnHywN
6ufK0v2WqhC6x2Kw49A1jMAwYF/tlE9Z1LdHsx37302p9NKN0md5f7DaoZmOnQMlzU7Lsqlw0WC3
XqZ2lOWdNBthth+mZQZ+YrThUrk9lG+xVzSNPW/kdRc8Fk0zRvCYx8WdrFlFQONSMjbn0R/NyutA
Q2pM/ta/pazYXXfDZ1V+PidFBFIWikmC+1C8PG8ySFsqBrqd4QQVYai8LJJJ0OG05mFO0Gkoctgd
437qmG4ubNmzJPxFH1jSobSQUpINJ9yPep10Gw/rBT/KcCe9FHrmaEWfAWu1KTU7PZ98cG1C8hRq
nsw0/1xf+vpNVQDD0AHkCYIChNGDlRud+r4t+1hffJIiktjSi6zurm/N3C3n306wNepwyRwlWarN
UMta6przcVnMQS+XUKbkbBtPfaAnsKxzgvNmHj6UObJoWkxyeX2N5+eIh4hJFJDDED9a66cis1tr
bCdp8cm4nL3R9/kNr25/Z7R6uSsN4739UbGnQq/OIbmzgI2uHsChnUo+aiTDI0QVIgz16sEZpGFn
zIO0gUA490PijaWch6NGcWTd8rBGMIpox8u+bAQzEhzFD7WzxyPVWJ6cYFkeC5PAOVOk+nB9Ty9c
GRRSmRUACUnF5QxtKSY6w1LVFn+aag/lob1sDzdj7zz3sDgRNu3U6dPQpd6i3cZlO0HB4kQuRMLP
13/H3493GgdQoQYVTi2GPJpY/PTqkoW1ztAVik8LT/aGkiDLtUZzAIBZ1PuI6aF9XzWmh7+cPCaX
K89JhvaQxz2lG2MKXXD3v+vYgmRV6Yr7vJelB1lels/d2I4HNcobwHZOdksRxrkBG1l9LOa6A248
BwdSovrRDsvu4/VFnd98UXUXmQHM0vDMiq/+xh3JVaxWrdrLvjbNj5Vaf+0qbWtCch3eckhNzg6J
Kt9OPhvErOa46YlrJh+B6+5BVadgx3mOX6HvdG6uL+fcFLScukH3FN0KQXB2upxcG+Iy0ioVMrda
dx2jm2/afMk9feq2ZrUumaKSzYCimL1EsO3UlFyYZTIRQviOsTcRnQ2O41Zp7DxmF+JX8P7CosrL
tC7ZW7oTsa2Ohg5iXN+rXTvv5cEwX4pca+8JC0zX7M3OMyYz9JxlHrZIR8+4JenH8AMMBED4r9CE
OV1j42SNoQWa5ivTwUjpRweQLYzpq6TrO2fet3Z11BdmQeXxMDDYV2zK4Yjg5vTK8QOcv9NCDstd
8wTbua05uSl2QM93/RTugWt4mVzfWfryRZE/10p9W1ian0j2kzy27hC3Gx79wmcWeH/uB/1EGmLi
Ar25IHWP/XlQcHtlPnxuFL28S6zM1r0ICaqtBPfCBxfRgYIZrssZ1eKoWUmX6J3s57JGkSmxlsW1
B10/WGk7fmHGN9i36pAeCivJPQ3y8I3Fnj9fzO+IIgFcqRy6tVyuHU1SwGmSYS1WnHtjjoc9p7wl
sDWz70UhlRve5/xNwR48swwWM7eMkN3p5gaKJC81Y4p+XCTmjaUUxV0Y2NnBDtXhQ5YG+aMUjPqT
XVr1hjM/qztxtAFbGNBqUoAFermKRtQssEd7YKmZGnlB6TzPyfylRMgv6UfPSJznqIw+tQnwJn1L
1eHCqjFNJZuyLB96/ZLGoR5NtsSqa7kQQYEXDP8AV9ChEIUYxou30Gf/j7X+a1Cc8TdnWIsDeKp7
DFLCd6X6n9ROD62WP9mV5OpJexdH8V1R14U7Itb5bocMnIVmLeskdFi3z5Y00yJTqlXfzO18p6ah
4qX5kHOqjXTD1PlTBrRfh4idOSAOlLby/XMcR71WF6p/WNwtkNhfJOzKEb3942twTlz15kTer/pT
WZKKu8XU36EE9rAE2S85bh/hp9lJaX1b1fHLuER79XUcByHuug9laR+kshsxzLgkf1SINsLR/HB9
my9cXDH5RFQmgk6ewNMvbM+mVSVTp/rwtjH/UXpx/T0pRi9FlO26pfOwml1+Y2l1lvoFAZ5ixJIV
7StpB2mz9CHK7j9ft7K1ntXtlMvYlGtjVP00HXby8NDBpxAYt5Vj7f6DIQf5CbwB4eU6YDCr2mmn
oFH9onUex+Z7AgeKPRquoWwAJy9cep0HlBFbS6ODuIZVdLUOf9psq36f/zaM3zkKFM407OJor2nj
HoLm6+u6dBnIL0nogILSHlh5ViewrMHQQ803kq64Ca38M8HEcHPdyIX4wBB8vQIeQQMWfu3TY6ek
kqmEWYrMYRuE3mj3422bKUigN6bau2VsLHvTnFp4Oq3qdq76nqkl1YLkwOk+07EaNvb4fNF/u+aK
IO/i8VwHs10k6UADU9lvW3Vxh3Zpj2o9bKlPiBN+6goY/kaOlBQPqghrzUyRppD5atOk+PmQoJcU
PHRdfxtuiT+dnxeiWPwlXDlwKQBkP93abs4lJIcXBhqZA+3y8lBXBgW95R7ZnB9BrT5rWyyJ53fO
AMrGvqHWS/xtrm52rjujM+gK6U1RLM9K1Q67tAjMO9vsF18aNzUgLnwtgAFw3wFtYsZ7zQIp8yBo
HYVRX09T5b6JreppzlrlvaRAtD2oRMEfJW6Dwxc73chMatIhaifdj/Tc2KUTBZeyz7e6kOeHAivw
N5EiQ4duGaubsFh5EUydpvv2FNQoHkjKK7fSeWaqTdtfv3XnHvgvW7QY/YJpGGd/uqA2R58nyRLD
l6ouOaL4wIMiF/JNnqnacU6G+Usk9VuP66X1wRrBbCqBGrIn4mO+CSGmwAryouwMP270Id/RFkxm
V6YMDDl2W4ZbkzfnZwO5T9DFuGSh/Wus3vKymPtqQTTMX/LaAHG19Ie+7aTD9Z28tCj0ACCYgcPd
gR30dFFOlQ5LDTGXb4UFxPVPThreKIm6u27l0vcSMq0kwbB8ARw5tZLrVWeozCf7sR233jDo2a2Z
aeONHZTRDcjixKvtIdw4JBeW5rBvhNa0fWAWWy2thMJzcHrdgAKgGnZ2FE33JHAVfJROt2HqQnjJ
wAgDy+RHZA+McJwuUJsNun+BY/i1bWXHMp+l+6xIzRtTaXq/t5rwtqD+ezNLpubpo5rc59OsbA1y
XHiLBCpHyGOIoTtO6umviKchlIegMH1HLgjap7tOF5DPf8wMshPFLRVU+kzaC66Wf7Q2Y/pL+81L
K0apqHYgTXRqvWocOWRc1/Cj1Iph/oumnR7NEeO1yhZ++qIpUmGabAytkEKcmgoZopb63jYBaEa2
fG9o7TR+SOY4U11HGiZtoxV6fhUZn6JeLQbfGVL4W517c/PzLItqHayID/Fs8KnJrBbdMeg/r1+S
80UJK4Jqj4Ye0cQq4GsXU8K7yqavNnbzQx0c7ZBp9KTcOG232KIvrogwDPlmeskUXU83sLQkI0Oc
x/KdLhoRLdbasTyMpWNuabRfNGQyJyFKswqcUqeGlNo2inbgS/GMFl8yqOdvZEmuNiA+fwfnTgMS
8bpRtmeACsWh9WhJm9CUKc048A20KL45Ve64dtJKT83YDHf9aMj34bQod8UkzfsEhscDCMP82OZ5
/1Ir2a2eJJknp0G2t5I6ONrSoH+Xu7T7mlRz9WRFo7kbmi79ZdH/20gmLnx1pF+hTeNTMNBxJtsx
NmTmcRtApR0GXhlS7TRz46ORzRs++IKP4nJyuv5ORpH2rx7N3ppokxpq4Hc8X4qryFH0zeStzvaU
NeKfNbh00G59Pew0c4gA2aVj+WVIDUBg1w/6mZSHAhWdUAmmCSJUvda9ljJTTVAgke0HdpLsKvQJ
PjVS5HQ78JKHOrGCm0GRgl2aE3A1o9TsuzlABsNpnsZoTB+y1P6iN4l2n+H4N7LIC5+D8IVONyx2
HNg10FBW+sHp+tD27d6cP5khrcMyD6vnhVqId30bzh9Fki3gPuBhoAmTrZW37npRhCqq9GF0cs/M
f2rQUDR96pYVYgVbWKnzdQngpMINJEOGiUT8mDcubNbCtjdKK38o7UcTuStlcU1rI+G6YINwheKd
YLinZrl6BFkKza9UTR+Wgu5pPim/dGUAxh5SUrq+dWdxOnOZtA+BLQqRL5zy6Wq01Clg1Cizh4DH
9An5XVEZjSwvC4zkjqszbERJ4pefuBeBFjFQ8WIHiZbW9CqRbEFMUnflQ5HL+seZKshu0HuEJKLx
N1hYAwgJI21KpDkvqjwVG9aFj1xbJ3CnDIx/oHmwWm1fB53WdEP5MKSh/pAUy7Kv1Gk6tlH3O5Wi
+KmM5AYRs1T5eH2bz04oy4acgMqv6KvRIVltc59rIQNQ5cNUD87iwmtX6QAMghBSb5V2ziFnYOF3
Uk3ze28hhnFQFILJwmjLrAzHErD2Qomqh35BKHUiotxznGLXzsZu49U9d4vCFgwSTOXggc+oOhLQ
2Wqm5dWDUY9QHDaV43cTYZpSKsqHJZKjP/aQ6HdBN8GQZYWx+kFxkM27vtNnwx+K+BXoJwllc9zO
WkVptMMIuEFVPSxKY37UJbAlsjEJhIGlsQH98pCMc3GQ5bL/mBu9gdxuls7oSHSQhDnoLneSYR26
wHlVQ+BgTDUcJrORvIARrR/Xf+vZNf/7U2kI0BehDrb23lU8GMi8N9VDGiT6PlPtx4Io+1gVtvZ6
3dJZ8IAlwSYq2I8ZiTZW3Ua6MqliSkb5sIjhytocMpfUf2vwRlyf0+tFbMc8Ftylhiq6dKenPLbb
oI7NmiTcANa+q4dCpTjbmPlz18rJ6JlFZ0y311d2vofgkGGIEQGsKDisfD+5+Iz8AxFlrS/h8rGo
0ylyC0BA9RPa2sm8f685na4t3E1MUDGwt+Y8NHrm27o+s1EK7EFDWTRV7QemgWXDjeUobN8NphAY
MW4UfwFtFYjrT7e00pu2lmbb8kM11WI3kO1kOBQm+jgbkfn5PuosCRuMIqiEfytHwZFZmrSIbX8C
h+cZNgoXLniu9OMYRABMr+/i+XE8NSb+/Zs3lNpaZBQDsUEP/MYlo0KXa0q2ULLn3p7UDaQdWCbA
MWcEH3ZbRks+SJYf14N61JZmwNkayuDGepS442gRLBidXrqNZqYbGKBzh08YSi2KPokAOqwx+W2Q
zM1oRI6/2NOuGoL7eIpp3reflkE51tKnd+8nIFYEl4D/2/JZFTHs5nJMiBAZe8hmy50NOZO8zhaK
tdcNnZ0SXXAwARMHusF80rqsp9s1M0p2Vfqymd7EFu+12ivS3lG32lpbhlYvtVnbWlAYZekj9L5T
iz/l+GxV8cZbcXYMWQ0ZIlQppk7Vfs3XEMBSEsXBVILq6ZJDUpafCjgqN6AuF438RUNR0nbIUE7P
ehMx4h7YVskkdgza0Aj7+FEOi2KLXv6iHUak+DZg39Uzz+SgScCRLJERj4PbMXdij7bvFnPt+lzz
qnOmCWOERgN91pW7jbrcbnpSo3tz9iol9fo+cYMEdp75OIXvdO3YAkUntH0oxHAxVzs3mrNlVMD+
7jP5g91NXr2zum53/UD/7cm8fbP+GoG+DUAABRBQHqefZ85mUalwzPtQC7OdHCXhXiudYL/oVvFl
IC+6q2cn/NaRsN4t4OiOobaA4NZa/avcm+GzOTXZsRhtdYcufbkzJkvyplz/WZaO1rpmoofmRtSw
dmviFzM0S4YOiJM3SHyiN86TJC9I7KXgF3+xqv3BOKK69TD8c31f/jqo1b4I5mqKNBTvCaZW+1Jp
y9zYeWbfA8DLvUAvylslciTw60pzpGs37Yq5qffdVNu7xI7TR7Ntp6PUmUVIXbAP7pgMrfeBVUaP
VtsGD5YUl586uexenGEabrAs3zJBGiS7pg3lXdcpTu+ac2+0e90Cie1GCtDbDfe1DlDYOibeoOO2
wGVSPF15FWDQ+TItpn2vZzPZ4VFhzlfqv6cUOa5v35ah9TdiOr1LoNy9H5Z74AeeNmrQCT6lw5f/
YIe3lDIhpW0aj6dnYVGLrot17FjG7EqLuXeK+Hul1/tpsQ7XTV24+eSI/5oSHvvNsZvNvpTzyLbv
O6f/EOTmF6s+dPNDZ8jwuY0bTnPL2OpDMQLS92rJulKWFe4epOblptP+w0dyeBUhyiJdoFZ1uiI1
62NtAJ59nw1L4Y1aXty2ZWPf2HP/qFuzsvGt1g5aHD4gGggh86kIsVbm5EGLAqXE3Ng4k5uaBeOA
arxFJnF+cWlACIQ3ohjioK8xRimFr8SxEMse1biqvdgIgwpZvm742oaDVXiJNao/2rEVDnXOIrgL
kZzoPXlSO1RgS6f/1NtyEe2acAxDl+K6BjPmXKa65mpIqLxWalR+Gks1UfdLFoNdNOtlCfZ5qWTV
fQ+h5O9OreJc2qmzrhuHMk60rYHHMw/IJJnFMyf8koBwrm5XrunTYiSGdA/gvv48WK55IyuelByD
rWH6s5yWqIBYl4EyMa5hUbg4PSNVayaFbfehbzdud6gfa7d4nZvdXf5Ubb1EZ+cD1K0sQM0OMGNg
46J08uaCKXMfB5Yyhb6TAJ4Z7Gfw9zd6Y0SujBJvp3wf6nBXagk9svzrwv+VcOf1ftjP0hbI8uz6
nf4Ua7XqnMKNUsZj6HfSXS4nBHn1MVOP1mi7llQc3+lY/hqzeNOEQMMZtnrsytmIujmE3/1rrEn7
Yf4zRJ+yEurd6dt1U+uokq8JEzMtLPg8NDGDc7rFUpdq4MaX0IfZdKcGdxNTCXP0dN2I8E0nLydU
jdQ/eGPIhEVweWrEMcpBlSEf9ZvcfuiDL4GSHscIHbV+I8c4wxGxHDGLS+hCSYlgYOUlB8cJgihn
3FFXpHvDKse9RsbR1Vr5cay1+ZhO5bTPFCM8mKGSfpgiuz3MkZ26Y2QPR8Zn1Gd5BF9eKgTZtR62
HwIC/Ke+0F7KwbFeQBKPW8ySZ4Ov/GjERYiEmbESn2B1zPWASQ94HhldZFBGv1VCfzJu6fzmHxz0
2nfGj/YX05qH4Ln4zW++/mnE3159GmyTS+OE+TjruqpZBFGr0KIAN0P1zWtLf3kuwc4kx2l06w0A
yVkT8X9W+n+tQfp0ehDmGKx5rWGtTn5FYX0bw9SmLvoRN3OwHOaG5vshtXfF1zx7zqxlY60XzdMm
BrJPX5Ce8cp8zbBOM8uMHSr54Op1CXosoJFpDC6DRW4tT7wNxgfD+CdsvvatvosSoHTX9/uCH3He
/oTVVSiVNDVSA+mGfv4RJl+QIUDEfjd0sqe9FxIlNptPCjaDjp9I+E83O5osvSLjTvxgvhnrP1Ow
uOHwPWcoUQ0/G6hgX1/Z+SVHIIedFb0Awgd99QSNhdZljdpHPgTyg216jR3DZ2PsjU02Q/GZTs8s
llQSIeBXYOrXCYodxKGaEEb7w8FwVa9+gODai9B32W1ps597R+pnABioygMHoZNyuoWjVMl2qaPV
mkJXz2iEy+hovmXkb1K9Xo/wwqIqQ7lu3ZxNlHahlxjG/rif/ODO9F5MfR/upF2zSzZelksf6a2p
1UdKsqLrhwxTdflbkrzwuXDuu2YjHTubKCECgZxah54XqQIqg6tHxUzmNoZ7GLWCY/2ifZP3zM65
jXV4rl8hpZI+bKnnXfpMb+2tPlNaz4aa9NgrldbLql0W0YRCee36AT93laerWt2n1Jghq2mxEi/7
eH8A7aTsm2fnt75RdzzjABTbJ8b18cgWpdx1FC5ZoWYFphEzNPLV0vIPclge0ap5sZv0UC2OFxet
1+jfnLCaXLtrnpZZ+oPcgCv1G9WgCw6TNIrskPwagALLPz3/NbF0ZQluPutJeTK/2L/M3c9yJ980
Xsg/17f30tF8a0t85DfB3jLNELwAvPJbOFBVJo+s1wY+0nF6r5aw2F7uMxECWQcZr4il3xjK4jqq
MxueCVNKvGKM3R5duTDZiHnOGtH/Ywb5UsIRkuu/cfQbMwIYEBYtNEC0np+TD+YduM38JX8ZPil+
7QW7Mi3c+abfeGIv7SKARuT/wN6rFD9PFxfppRQtOrPuody7ErEK08kuhZpB3wi1LnotgfwTYoOM
o6/HtSySeYVjGvvfjIM5u8v9+IGxxn17C3/+hte6eA7f2lq9mtWSTEomYWv0HNdxv7fuV6IElwTE
e6/mqvhsb02tfFfbyCpkw5hq98b+P/1xIFT0lgX321qqXVYGNQoDhhHapPtQKjmEPARmu/dfJHCz
/2tktQKyQ8VcJtjlIyN0zap7qhCnSZ3nsLE3zoA4TOuHi3obfE2kaZTfVodN1evJQQUQZgorT9xG
Sp5kadzq91xIOPkiECtQk6aHBjL49EhPdVk1jZAGm9VhOjaRwjPpLPBEAOKlUWH/RB1cpntqZPuu
mJx9MDrJu6M2YmTAfjA7cJXJYU5/gi64w+kk4gdjSLYkx75vGBrfR7L2Z24rYzfp5BbXv+KlN83B
ezDKq9IJXcseBoveTEEqLnLiHKnYLDckv6mXJPGwsbgLLoPoBsADyD6GptcNcbOS+3pEJ9VXjD8l
+0dIoKWNJyZe372kE0OrDxlGfV/pCVxvBtT94MjvELTz4a94/zstck3mVBRR7Fm7wJCZ+iGPkWeK
R6feV0ERju68OK9mkrcebcnITexAcTukbcOdWo2bYKgLn+7kB6xfMqQdSG7KFIly+ZsqycdeNp6y
WboJZCi4Jlt/TEztax3WN3Pfov1AOrrXkzrz8kToV2W57EIT+V72WRwbjVogWqQDQBHWreiiBJUH
F0PqR42BjGqyz5YXqzI2ypSXDhONN/rP1PYoEq1y2RpW1R40m1h7+1DXPyLtSVHjG4dCzfsPk0aJ
hA8NSpOhnNMrGVOHEoqBLEdr9orOHK/12tbvbu6waW+trB4eudesMWjhhuv3JmiIqPistL9LhqE/
X1+NOPorTypGAgTAlnk5BuZOVzNqg5OMzZL5kuoUXjMgiRXm48bFuHQu3xpZLWY2ukoPSznzo8zT
9mrh/of7jYIT0RVQIhpVqzA8DxutbQ240JL2m5p9SdSbJvlzfZ8uHS96UuSYcGTDd7DKX5Q6D2B+
gI0sCR/z4GVKb/tgZ+a3161c+hrAYXlsgBfAtbPaqLoPjGYy8IhauVS/mTJrPcNgIHnD8V7Kk4DI
/mtn9VI3bVVKoyI4Nr9lRINSBDlWAftL4Mph5zW1fAwgRs2q2l1mP7Oix0LZEj649Lqe/IbVRyvb
rK8smd9AEaz4RevK/G3/U9039g6Oqej5+saKz7M+5g7hKeqEIOepz50ec7LCuEVwGZJUyZ/j/GnK
Os9sb8Y02kfV1vjUheNOAZVSAT1BHtE1Rr9vYj20EiX182lxO/NP2CJfaRkbl+rCiWTMBhwt3X8q
aH/Vmt6E+YNUR2PQzHxD+1XOOnozB1hj+IhbyNaLy6EYzAQX2DUIU0/3Lgntvm4nlWe6b1y1DL1l
uZuLLfTjhaMvOqliQkmMIWqrCzbWRdwmloVbtU1OY+jJbfMfdoxPT/caFA/qXqtTn40tumGtmfp1
8zNenoch5nmu3bT5eP2wXfoyDM8x38xRI3BbbZiZBEgcoob5Nw7WxghWn9DTsiPMWhsX+dKnwVEI
FCedRfgYTj+NEWoNmmhh5qMxh/7eVwdKHSt5f2YnXIVA9ApGkjXaPR3qIciHFiNm7IYQr4dPSvRQ
Z1s4E7EtqztKK0lgukQzCaztajHMl0xtjh1Y09w4TvdNE9+mZr3rWn8ow7uot+8YidgIdy+leNhj
xoVjwYt+NkeW9828jAqPk68+MzvQuxAVPtnQoOz6X0MKOG/jowlfc7bONwZXx6OSE0atUmHwk7rP
dtLnZV/stdvrZ/CSEYFTAxdHksTo3+lmpsYi5/kwZ/6ifEhRr/fUCuTf4Zdefb1u6JIfN3gVqR+C
+Kfeu7pVSWKXgBi1jLEVN9/bxUt6yFLX+rL8DlNv3upZXLpbb62tTnwhV7VE3ZTDOITgy1/1sHcH
ufW2i6PiL60/01tLwmG98a9LGSqRIensYH+/WNnN9J2nsRj3nemVKVSr93FyaKtdX9+lh+tbeuGx
OtlRcevfWK6gScwnR2W+6aGK/Gnf/mp71379/zOyum1DuCxxaPHZpvb4PfmR/rOU3pZc9CX3xLAy
qTPBP7iVtQ25iXpnznK/7ZJfJWM47cJck9nuri9ly8zq6ZBaeYpmKc99RABviiK6XbL5u6UnW2HT
JTuEgAJYCxMU1cnT7wLoLdCKJc1R/DUZ2WXQ5pCOoWg0GFvVtEuvIe8HcCdBg0hofmoK6AhQKKXI
fUdLEA8LIEoxra2W0IW7BPiejAxEKYWhdQQxhY3jjAs+gtqyFxlM/LeqR2sUdNyGy7tUWUb1HKfH
1C4gzPVsq2XXdtbbU+Yn/V3fRq7RParZ1xqlsAr4xU95QBryNQ9/0HquFcOb300xShKKcB9dIoo5
gvBmFVknQQPh7MhxL+Ubi6Stig9jEHvhVrB0oaeKIXoqhH9A2JiePP1yEaJGC//LfagSD7q37F7z
u8n97WrUrYu94aW0V64f/8ub+8bk6rAsaTin+hjndD2Gg3w37uV97Ead+0G5q2+nY+EZGxYvXATW
yIS3QzIE5kOc3jcOSlFKwxlkXGOQ5ccS4i66U1L04fqyLnhBiFR0wfImvteaIqg3KyZAuiDzU01n
iPe4ZIrXaM9d8EVqN0rmFx5LwlooNnQmUSBkEut9s56uBqRjpNy2ApYad8jDBO6+JD/msz7dVj35
ZM405kPMLOZ/2EmmsqBAoyxLQWHlUijWqGrOf3xL94fhd+8nw/sBJAyegVynx8+5PKO81YagrKIw
ivy+e60A5MsGQ5H9Xc4Qq0Mj+vpHu3AyqMgCHAEEJwbNVs8zZGOtKS1z7C9R5RX1XRuitD1vJHMX
/BbRISE0UF7S8XVdFkrOXE0NnX6Y/pwv/U42/pgOPY33o0fExNe/dlbHIrYiAkOddphlvJiBteul
H0n5Arx7wzteOOn4eIr/wjVyBlcBoa0YUwPLbOxDUIpW9xjtYkOhNY+S7pyn35ehUjY+08Ud/F+L
oIdPD7zeKlrFBAJqgFbm6aT/avJSIOBjQnP+Hw7EG0trd5hVSaEUCADCJAKUapRZoPlj6q2NJOXi
wXtjZ+UDnb6eBLdf7Oc1HTwt2RkIu0NycX01l3prRDLUZ3QAhFToVp6PUbYgNWz47xfKJl1tPyqg
V/s0Pkit7qVRvkdnC1gfrKpMiLTmH6cC/xlMv6Zw+tzMW4HPhYPDrwHIyIAPIMb1Z0zH1kBASGgA
TF/b+Rney29z+8wMxFNnTxsf8oKPPLG1+pBDGKZ9pmArldt9pv/QisZrZOtGUh5gPdiRDnrX9/qS
QbJnOvl/ywJreoUeMZY2MDHYSIsXJ8EePasbkFHk67UbOdnOQQjkusnzQ6SJFxswlIB5sK2n1wKC
n2BSct4BqYKvPkrdrnudtvor5+sSRuCBE/y/IN1XRobWSpeeWrtfVsEhc4zHRPscm/p9NE1PUd5B
y2LdXF/W+W1nUIBHhn4wDg2/fLqsJpB0BzB4ji4Mquk8ZtOH0P40bMmZbJlZXUG9d7JO6svcZx5B
6fZW/7hUj+YW0m7LyuqFiasAHdOi4q0291lmxG7cUqXM68xtnN/X9+38erFvf9WycMu0mlcLUh0p
sxN5zEEVPQVx9aUrG7eaWpYFGDfakmi9dC4gLqAITzBOE3V1LgK5l4gsicYjtOeLmAKbNH2p9c6r
m+4P01PbhZ2z4y48B203ImIx8rimypNCq5vkpep9PUuaXQvMExnOobzReiQLrm/lBVPEH/BAgH0g
CVinGhb4rHKOlMFP40B/yKfs25SE6mGxjP543ZLwwCdpO2EB0ApBGCIGo9bVyiYwVamuh8GnLbtD
kXUXZRulFfEcX7GwxlfkQWa2zf/h7Lp241aW7RcRYA6vzThJM5I4Cn4hZMlmzplffxflc/ee6eEZ
wmcb2zZgQMVO1dVVq9YqMBacVoa0LduasFhZUxY3DgCAkQ6VTN4SpVozhnjgzvcHeJuwmkeIMAG1
V4BnJZonBLovXIZAttt3nyL/KOobDsLnmww4UdBk6pVer4z3ZmN+20MqBO82FIjorik1zeW4VDHe
ASLSvwIgqkA93xrTmpzFzXGj7Mx76CIK70ovQAMpDzuD5UvQxeRd36iEB361sL+4G5V/R0QdNaEV
I97TMCLs+PIFLLKb8JdmNqQyQ/38mzVia2XN1oY2//vF0Hw/DMqOhcHD9HkKDG771ximee5A9Y3s
KSrPuMKuDSDq9+u+xNxNn3moT3rOG+b9bXfjdykLlDPMC2Qt03kX1PIuAYepV0vgMQUd8ud9O7ev
WcoQ5eDRC97ypSTgeIVPUW2E1UkUSeNAuopAMhpyEK+DYMfS1xpp1KphKrYrpNKfEh+GpSOvFYTV
eyso9dfeElhH2r5XHwVZmdPFfXixavO/X2yLqSljLuCwag37EgsH0X9JhBUSmTUT1FbPvZAdw0jE
bAqnbvjZq4dc+LGyYvNr4cYhXgyD2t3APk5pOm8+BMAGSMS0QIegWU1iAx1mme3xK2HakosH8yHa
2xGC411LjQmU6JEAotVuz4YDYT1cxsLf6szDq6K78l8T1JDqAM3ZkR/2e34g/Ubehcb9OVsbwuxz
L1Ye8gsZbGAITfSDb45R93T/5y9u5ssBUG/KQOCYuhSDfu8hg1Fs0HxQBg/CR+92B/WB3Z3DY6Qn
j/eNLu21C5vfPRIXg0oaH/Bbxe/3SVYaOVfqOTCOmbyC/Vq0AvYOEBrOGRuVOjRQJeLTJMPSeIPO
E4AJqpVYZem+A2XVPwao7QVKnj6pm7jfZ1/Af+iR5Nap3XVmFdp4fdyfsuV1QhQGEikUDMFWd70R
gizxePAS9fuR+8HOnOMWslwkIL8TXdXFH1ikldEtRS94Lf4xOHdcUwa7eGgqZTaoF4LOhrryswHn
Sw81GWTZVrb58lT+a+zmWmrjXo3yHsnQ8bdGyPD74+93A2iV8PpFTwfCYzpGV1ulR1cc9lxRPWYR
9EgOY+TeX6OFQVyZoC6kPC8KJQap6Z7n3vPkC8e1zI812AROXL5ybBcu2StTs9u4OEF8W7SMClEX
yNLWSJZ8COr7ALkQbu0NumwHBWOUc78FLa7tzM6t7wScIWwBrVf1TEUyEFowora2AxYiH4zoX0uU
o5v5NLhRwWGCMLgeQ6FHzBgzFnTGG4i8MnsLThUM0SqyMujE1oAHuh6Vz478qBZJD5x8SzJxIj0y
aPf3wuLEQa3n+xkNdkTK+UicMDVxgQ3ds9u09C0QMBJRdsQhde4bWpo3JL1RlUYnDWr71E5Qy0Hq
xaQdQCHQknDYJMWrmr3POTqu/fv4Hil2lPhnsYgZS3I9bUke9WEo5AOw9p1bMyTjzKLUgVmJ/xre
BFq+S0vUoPgo93tWrIc95A3AayVEgd5W2dpD+rYiPZsBXAH/o/qIwPh6QCCP8hUp7IZ9I+jFnjW9
3GYZZ5DJlNjlJl9r813yD5fmqG3Xq6mSMwOWKhDinfzF8L4Rjq+8b3KcDaTySpPGwvV3NThqtUbk
NrUhxuCkLjLSnIUk5WPXGvd33+oUUitVDUOvjUIzgLbxAQ1qsq5oevfApoegJkxnMivZ2+/3PxVC
Xo2KOle9x8l9L2EOc7Ozaj065mfloTQ80hAOYPiAfIGb9qCtHDI6nQtA31z8xGFGahhFavo4e40s
t22gDC60Aljds+df1Uaw5j8DfaisgbeD7crkUkf7j1Hgtr5JTZH3p7ZnMWpoxOOZwR2AhRKNIi+R
9fdHMSQ9iH8NTxknUIShs/n+mn7Dmy7m+MYutU+H0m+gSisPbs3j+QaK8qy3JFwAondCFSAWY6tn
XrnC9qEbrW16H3xRGgl5IveSEchvaQxoqNTroXdgst2a6jfd1fHn6xSU+0CiKCOqp+KSRIWU0tRh
KSoxInL4lRQPSOAkKkoTG1DaKD1Dqq23mmWmSTb/2J2JWuZcEXCdVKSfMCI6FX2shhR0ViSDJwSc
FLI3kkLNDE8biQ8uEiExGW9X4VHIHYrCxbOUA1vABKnodBJ2ig8aqNOYbwsQ8d5ftKVpQZgLZBLy
ZuCUoO+0Tu4z2SvU1q2Gh7RPUbd+wl4dxFCPuwzSb65fkH7cSyt3wsIeRR+PAPq4WbEc3AXXLjRR
ygyaV0znTuxLzeX2JNt1XlpDlppC/3cR6bwCsAWeKzBaoNWLriZrWgo8vKh2rjgcCzEgXf8SM5bM
I+26Q0OF+LQypdRz9Y+9GWQIzANoymg2zE5kMmnihM4d4zZ/HiACbRawiz5gUWfRS2IKGP5jiMV8
5v1e2SZZtqZQS10Zfz4BqX+wcSLXC9T69fQWYpLwVah17pMa8EghioRFpx3zlUyVnqy1Xn4XpaiD
D5wogCvwcSyYBylryaS1TJbKvRvLY/YwiRLzlCgNAy262JdBttHk26HFjheKajT8BuS8GYrD2ai1
ZjhO/J6ZVEjmycKojx44mRD/FFarRKreNmW7a0P1HPOBYCj8KOuTAoLozisyvdTgzCBc2phCpX5U
XF3YTBtwFtNDylEcG5G0YE+yRHZErq9uBfgbSSinlZtlaSPD14IvAkluoD6pjTwEbOmHaYx3b5K9
gq77UWR+Kv1jVz7UwnllY80O9GaeAcbEfzK6F+mNlahNDxaPvHdFz9TEDeQnNxoH9aSgIEX/uwNH
HSBDr2Pd66nCAHq6VmulsSff2wrdydhSGPCMtaG2Vdf6k8KUvVuKljeodlsG1izrWeQGuPJ21bTJ
wm2Kcq8sfrLtc96CD7eUQSzylkX+6f5sLG1xGfS/UB7kwFTzffVePGWkbJI6USp6l/F+lO3nqB3j
glQyUfKH1QiMetP+GTcqCyiDAt0L2O31uMFNlfZB1vYu30Q/gdUjsSKDDDY8yp8dU+hQdW35FcgI
nYW/sUnNtV8NfJHzXe8KHvMpqHbk2XmBK9Tf5kltAwNhjO1ghZA98LLJ4JtVSBUVCP7nAzDFcy0R
zXpUmmIqGpAfck3vpuJOjDZlu5eSQ9weocDamOGg52jlqIodF8GFTkZ2mNY4exbvJmz0f75gXpaL
JWZ6CEdpEb5gZGqHi0uDxfOkkDchMxCId+HZOqtcBVYkkVSy72+v/zL//xink03ewCv9KGLNm8Q6
yLJemEg7qm/mdH6unZXQaXEvw3v+oW/FiKmBehWyjTVsKel7yTpN/JwBLDc+Cd6LtmJqeVJnPjdh
toamv2tbYeAPfMhWvdtnv/rwIIMA2MMzJjPQC4SkQO5Zv/Pm9/8ymWhrAQ0w+OrQwHtttMubjG06
bOYWPl4Fd4kliXZSQGZWZzTSSY7aNpu2cYJf9w1/M8DeuMwLw9RrBio9apJLPTbxBE6zJzAAnicW
dfcCvgL+IphVW/OIsCEkvHyoD2z6/lA0qqMhCOqbSIcY4yYS3aA8lewz77VglbXx6AfkgrR8R2LR
Uf+S5+vPubv4ZOo2rcu+GdoccwWilmSjItXg907DrDWALU0N8gsgD5ypChEWUec7GPq8naAB4Eba
QbICM2t1oS5I+uJJtuxD2ddI0GQNQtfkZ33WKpfJgCKfPALGvBPPHPLhWc4PLCdsKxThT8Nk94Iz
NGs9nAtHA0AGFh0VoK5G1E59Jdo6A65g5tmw02k7eI+SsIEAtDGKx1Ja44xbNga+d7C44lahQe1e
OA0xk0o4hxl4ZR1f6EH4TuT4k0VDc9ZFK4Hp/O3U5sTY/jVH+TfgbzkwZIu9q5Fq79mWMpL7239l
PHQlORokCTLLbO8WSa2XrGyO2Ye/9W1pQsNQv8b3PW/MO8P59jwX7rpkil6sRwxnJ5FuZaroB/x8
Ki7nig49xEJoYiin4wqOnj0ghHiltpNG3GR+aVRiY9TNkWmI0mxUnBRvYJFUEAFpqI6VV235sDnE
41qujk5i/Oeb0LQEiBQaO+jeRtDa8j6agbA32fykKV7xEIzJLJ7d8Iqu9mP83nHSLwTBylaK6goq
6W32lyjWP9+ApjN8AKCEkNihPKtYtFogYMsW5WPAP6GoCEFk2fd1kV95si3diDNTxj+mqFA3Kodc
qwQZp6NUjmXmNG8lEkNjWO9ZZht+VpIRHTyQWnhr2teLGwsR9vcrGiUFyiMKsedVFcfAcJurhNF6
KLQOUbO2xRYCnvl5+I+Z+d8v9m89ZEU0ql7vsqOjhqPV1btcH4qKtO9+a1ftsd2pEwHPSzKCzi/7
4FYm+LsT6OYAXXwAtZZNwUVVIgWDm2wGq3OhahCS2GztWm9OR8kSrB8MmYxDxJLReOgSp9Ehgq4j
2s6dx/uOY/m4iSJad0EwC/wOFSX43pi2SKsjcZU8DFBnRjGeBT1jZSTVWxTZMoK+Wnwq35q6IcKk
e9OD1j41euu93/+Qb6ztzZxcfAgVepdxnk9pmCN9cuxy8ob5557q1GkUcL7bKfQUE6zIkxLpHd53
fA/c5BNXWc2k13FrNKUFOoX4GKDdL/tLbp4/Jw/pPTyEgJVBGoPaLlGEXHQYDq7Q5W+hVn6NzS5I
P+6Pf+F5iUQzMONg6gYRLx2Eq0IzSlyEdcgGjiF5Bjpajw0NucrM3GtAH7gGpFo8a3NFBRhUXLj0
WcuQ+u3TNhpcMCdEW6Ge4o8xiLIVnOviUbuwQs3doAleonAl5i5uxT2kWv1dIQSBlUuN9nx/Br8V
Wm52EHgmEOxoEHam+SbUls2qsMEUIp7qrMYat7zN2+hAPjNWYBdv2C3W8GlEG3Zbm+N4zG1//xpv
Rkv70Vr+pjBbi7N7K/sdfEiKXrcb/N6Zz6GV6GsBwVJwruFB+8+3Uh4AZJcorRbwABEfQN2eDBxe
z94BUioxzxO1dDz/qTn8LxmrK7OUZ/dAbhDKDbYyUxxC9kfuPXfCRs2OEvAw6ang4GXuL8ri+l+M
cw5cLlxtHqtcHKjJ4CpdOG7zYajMvO2qjayGay2sS0kLDA6pnln0DueUGlwF3tzUD6vBzc1+21i8
nZ04g/mUn+fVBdv4XrYyu3buD3Dx3F4YpQbYMcMM8c7gP5ne20FoKdSLKhf3VR1IJMgFoIxjkJne
N7p8Q19YpQLKFNRkahZgqHyfm4MjNRMwnsfKgUxVlR1AI8N7yH6aTLrmNZbX8585ph+VXItI00OJ
z2Wl5sjj3TDmpsr0K87wvxyPf83Ql0ECAa62KQZX1ZAOP8WaqnfsNvQIr3z5710WEIV7ZtZiz6UU
PtLj/EzMhz5UiUbOph4fcy04ydyQdfxU0xXkFpsQEqGhAWe8kYZJbzwLOE27ynwDyAhD5E519q7V
H6WyYT585jc/7EBgpcvi2pNlqcR09XHU9uYqpstiAUcp9Uw/suv2sYlcVTTGfpMCI61DshlU5fEu
alXSgC9G+/sE6JV9aqczoQZVXwZLX2S+HoIbeB8rZlNUulKsFUIX30u4d0GPgXIKshfXXoMRsq4T
K9wanvjGj47cvssMqEvs+6fovyz3v2aocNOT/Wyaq8huxFgiet5RMhDV5yY9ohvCLNH5gZCHR81c
NRLsNQkbQgVuJ0f8kSoOmx8HpiBJuOPiTudDbuWMr80BdXOGjFiqfNcMLgi3dDEO9MyzJCZ/bBF4
35+HZcd5Md3UZTR4uQL9+ha3QpxbUbiPtYeyjN4L7aRFTuYXu4l9F6anlN1GjeO1rQESwS2j7ktt
Dbm7NGj0fuPCmBX+bkRSQzVoBikf4V6UcvgQw262Iw7GUMjcvktTaW2W501LxwyXBqmdVjeaGAWl
NLj+Qy2fBLYhYBVtQyvMtym/llZfuitQgmPBkDtTztF0DurYCPyQezjBH37+sw42LLiX21Kx+5/3
V3TJEGrRSPbwGvor6fYTj5GgXVD0ozuUpTEVcGJMey6q3pny8KiKa956oQ4GuAeSmlA1m2V7KM8w
xnifex1KiFOu2HF77ocU2ledrrZbQdtpBbcVwt9a9pctgt9x+aVZ6hL0uUaIpUAZ3RB0C9CoL9/i
tQb6pe1xYYKuJU/SMOYZA6m7rn7ru2NVDZAxs8JEJGrsVvHa7bq0bsiacqjWox8WDdWU3wu9UmBy
ZnSbAGmcGM8+5ZFvHbVvnQAVtb/dJOhiBo8W/B+KwhAwuzbmq9UQBQHEBcXRGSur4z+EHzlPlHjl
3rg909d26COmxlES+rDDaNtG+TEpbwUa657uD+b2NXNthHLlTZdA1y7iEfuLfKnzosdumXxkrftW
Fh7uMANNqrlKgmwqnd6GhtzIdsAMu9LA6YP6E9HPwIPg05wYwwegZeo2+RsffjHjSyrtlPFrRAah
CBhDQnW9FCMnaD6D8JcICMC4zdTC4cUNnxs+bpq+7cHdvzItt/v3+nupuQdsNpSUfoLHyU/j9Ng4
tdHJBJh+2V+BT65ZohYgBaADfQOwVCmbQN3EUmnG/isalHQ2YoFqWAEvLWBQMDJcEEiHodEOLa/X
uxeDYoJ40DCyODkIXeDUhVl1z4MwkLJvnzNQr6hWX7OkjycC8EUksjo6D0no2Q27aTudyz6iDORu
PUpKG36t4/c2TgZJADBBYKqDmgv6a64/r+/AOTnU/Ig6COeZalWOJC5A1trF0a+VPblwvuYrRQEl
AYh2b0iChJxTa8BheFescEUPOoeml9xUxmdNeoJ4SFEeOzkgMfNc+RLawYiUPxbMYwM4Tvg7knZR
EH2m6peCBiBIIbdv0PZjWt/Km5UNsvKZtOiCzxVwYZ7Iu50Y8xb4Pc1GKcMtEq7xKRibNVz8d4P4
9c2O+w9AkJkXEpcSrXUDPqskjQHqc3c5QTqtJEdZ//nzp6j/PO1fX1/f398fHj62Z6TYyO+eJPrX
Xy8L7COPg0anOa9D98QVgSz34LyU3GAPPAKR7cGSAEhLD74d2s1OsD1LeErtyZE3nJkfZZO1lYgk
2+i8yoF8ez/P4k7KTGYNDYOb7t5Q81U5gZSUK6GAT6wGEj4+mIKY99qRzfvDXkiVo+0a9wnoHGbM
JDtfcRcPfi6IlLBqFdllt8G7Zk0OGDIeMlMG4fKKpfl6pxcYDdSgxkAP24wuurY0skIkjK0muzk5
jjpolvW3o09+iaQ0Tvv3bUB68nLf5DfG48YkmjlAyDHHbzTDkwKMeAFiZ9k1dofq5B6tH9bBSPRR
10Ly09oc0UNKXIvArTzVJ8dxdGdrmjaJMHjjcbdyry48CDHVF19DxT/BhLI5mxeyq5DQzDujPgPw
FrqRo+vlftgmyCZt1yBAa0YFKl+MHQ19zwFTgAfni/5j/FkmpvAq7KcHaER1Lw0Eep/955V5n6+p
O/NOAx3ZMMITPCgx78bB+HE4WsdjZljHQGfIj5L8nCfdSqHfRfJN9WBg3p8jon/wJD86j9KpJc7K
RqBFOhB6zlMPlg28UrSZaOx671VZIvvjUMuud2ifDla1T0Jr/8pbmmmjAULnfj0CB/l73CprML7F
TX9hePayF8cLkipID/MwPHEGr+cH7bnq7DLG+99qhLf7076QZcIowbbz3SAqojfi2tgALoQ8ZBuc
sJRM+0479xOYEE6Df/BelVCPngJIOa1M7W0IDAgt9HJArwO8NURdrm2C1ZXpwwFd5QVWVDLPhZ07
K8OaF4faTVcm5lDmYg6zEAK1vecpLmuLWwBTzcgKTUbvyOsrqmmO6KxCMdYsUicVQIRWSHxGcQej
M3rdd5iHahefuSfeyC1sUCc7eCvu8dv93YwSvI6A9CCJAmjP9Shlrhx5P6kxShCOd7tA18xS/xkY
IH/WE4Lyv5VbGXkq7XJb2vUBaAhrnoPU9glrPSVG6ETGQE6SXZHIjB5BOUxiMn99i78VdmgkhNFf
AfPT+520SQ7MptF9y9ODTQmc9TNjqSsjWtwZFwOidqOcVmnIKJXiGoXlP57z41pD03eBgJoyILdV
cN2BbXEW+ryeMgVl+ibtFMVtDFEXdt6JeSqsyMKMmZMT/wiMyfG3tc291lZF1F1uBbuANHZjx1hE
74nHPIAp2fEe+vV7dcEFolaD1wswiAt975HahZmahKoL3S6zNX9UG8Wa9rxJfDcJde/1/hlZSI0B
G3FhjjojMJcmUxapbmuiURcQdksxkQcimvmRG6EV2YGJmJooxn27dBfb7Fiv7FInxffqQKwEDFO2
1W2zyR9CMpAO/dSv5aazuwfPvG9wwZ9+o5I1KACAH4RuYpsq6BtHyaC6nh0ZgtPssLAW65QrPmfN
DJXPFqDAhKwpzCAMdIaN/6jZkVPoyvv90SxUcyF0AZD1/w+HenYkUM5Vyr5X3bds05HAih+BHH3y
D/J+slvIDSi4IpHUfOfWDM8/mD46oPGCHDW6L0B+SQ1QRiifJ9Kous2+3Mof8jYxKlM0FHt8jj+l
0/1hzpuPNgYee2QvRGBjFZqGhI28kuu7QHOF0gxFAg+FIpoPGP2a2MFSNIvs87+WqPn0GyGAslik
uVpg9roUAP+5rwUjbp9ls+d0fiWkm13Y7cBkSAWAZgVue95GFzdTjRaPZkozzc320bP8zBtr+lHL
M/ePAbraD1U2bvRmA/KBcYCgfvL3rCWubPblWcNDA8JDEijX6PQ9QCma0sml5ooH9qPc8l/Vb7BC
mfwTv/KmXLSEKAGAITS2QS+N8tht6omt0vSaCx6B8in6VKBFZaGYCarc6UNZ2XaLzunSGpXjaGK5
CyWv1ZCem+FiaCbJH/1H7lDtlAc21qsf0PGDOPraC3/h4ptDoX8GSd3kETo5PZ6DWe2IBu9n8Yv7
1a5RyS45qEsb1OWq5YXChXGnIaANOtJ/SA/qsfqdW80Ki8BCrQG69HOPDF6jaNChYQdc6EHSJs08
14hrkpz684Y/jYYu6fWeM7fhMTnf9xULiSIYBKiMQy4G3ZY0JV/CdhmjNjDIbhVS2gGepNKuxf0Z
oCoM0m7CWykwAIIO9Ue93fU/V+kgFuf24guouYWaqw9lIHxBZaDx6ZEoZmAJP2tb3rw+8AZYDt6T
c2SvKdXd+hLgIObiGTAloLARqYfaqFYpB1Ycz1XYyfL4TVlx2+k30/TW/QlesgMRaswtaOdmvvlr
n1XJZV23Rc24rFZsEYd+lpOvOOC+6syCH9iVAGH+aVceUkRyAVLlSHZxoOWhm6xGIYZmQhHzbsLA
Ccd9lRk5qO5NXmiFlXhTvFk3pOHB3YVyFKSIZgTt9cj4APCYcRIkl5keuHLLFjs12hQaUdCx5TGv
nvcVQhYiOrCAmfjP03CSciLxZ0RpuiLYwxfrf7SO4j0XiT6dOVSw8eev6iPPHU197iudRW+QvxsH
yDd5lucbbW00APnL0KEBMVpK2ldIizedKZcIzFPUwM5DvBP8FYTOzZWAUeIKRVw5q8Td3DkitC7S
bH5RZoHqmWU9QjVSQRoxQge5mYRR6QR84ZtlO3orO2fJsirONOoQ9ABz7LyzLm47URpAk8ZUsisP
DBpcB5B1+wJfbOoBkxxKWmordZw9Stq4VuhfWtq5kweJWYRKKLZQ90bPVKUPOnoZ8BvgJDjCeBAs
iLdSdhY4UhzSwGrzLVin5egw+dtIPWZarJfcge11lnMCRp/APPtTG3fTZNUV8eUT1wKNWfzgfSdW
TQG8t7XF5C/J77A8pI2HXke7Td79VO8ksPzp6o5/y7aS+MiqkxVCbb23KnUv4G/3D+dtHP+9g0Hv
JCH1hyY8aqCyCALIZkI6DrqgJ7yfKmCPQbLXloXvFHUzGhXk0I24ErpNKdWPTSKDtGgsn305bQ2e
81Rd0jyjT7Pf6TxCiG/keiOkSkh4IRVICWIw0mXKsLn/3bcAkBlrpwGZhngWQ6DjSSHge3ny1eQs
1GqyAddZ+sAz8iZIQBYfAsDeDZAfE7zB0gqcNYTEhSWl0d8qBcNdKZIEzVc8BudMMu3cuhxA+aia
PLeIwIvfcPljhCMrVj2ExlHQwUrGcnMKlJeQW/E+t8kXmFbxcgdvMxQGWDoWFD1ZKNmK9c9pbnu9
Ljg9Z3Ws3TdGeO6bLeCYkvdLXO1GmjfEtYOFWYwZGiR4B0M85PpQynEusHGd+eeo1VSTZVAu6j3W
M8e8C+w65KBw2tW1A5F3ccsHTGehr4S00VQYKqSwTa0vm7Vw8uZtAbl6MMFKEMqE2AKi/utPErsG
JNZR7Z+rWESmLap1mY0lfVYetiohH60WkEIjBommrfnsBIGpOrOaMIo26sivIRRukwT4GjB3o6wO
FRC4Duq+8yM2LMA14J+5ZzXQ0/gw/mbBUDTpaLyM8M4Sjb43s9AUvCMnmrVvAZqTiyVh02OSf/J7
Hn3ShZNCvCghEapjX2NnS9E2l0yF20mCoWkvytkXdYVZm8c5PKWWdk5WojcH9zRYguf77sLfphKY
7vO0x4568WQS+HjvCvv0sUV/vKiRunnL+1/jLprsVF7jw/zO0N7YxusTFSr8DqTrte1R6HkQxRf+
mVcf4Dw8w38aGUDjSFBsW1XnOycWT41ksZ7BG9VH8sg+9S+iOQ6GFO04XTFFnggnyU1Vo/eMjjE1
kJmvOZ3bCx9Le/GR9IXUlpISlLl/Bm+cdmRqexBMQdn6Bwl1w+bImeIOIt1vgu8ojwy8fmVwOiut
LNN3YYiaKjAI4BTOINYZv3E9VQI6KPtWUv1z3cdm/jiWLxmoX33by3XZ+9Uw+66wy/Y9myIiiPtg
/KxYQ+ZsBbigQSJcZiPH0JkQm4NMMWELM+kMkbGnEa0JD0liRt4JqgNiZTKx02qES0zpUfhChdR7
1p6aaFPV6JpCcpf5JcqPAVr1W+7QbqfmXdHIAM3McBM+xyO0LbJtI61hOL/19u4NnsojiEzaiSlU
b87yoZatkUFD7/AU+get0+NtGL2W0Gp30vgVLU24tNHE/p6dotyJJWMK9n5jydIrPxjjl+xvfOZJ
BDI83yqj0cJja/VR9hIiVE/wNiQbzmjXHufuET3sT4psgRxc+eGJG6U7J/GmzI5AGULhuxz3smKJ
0yErdglwpSHpmI2v6gUKx/lLVhmFYpbDrrJD5bF4Q5PK/Ztw4QZHoUkGQB8hGnIrEpUQH5W68VlG
9s9NbMmlDmx86W9AK94ZAGslhA9ttdHHQ96gXc1E+1utZ+jn2sqqLo8HcY0oeOlauvoc6n5IMijD
9LXnn8dDKqI91qpjo0cRPWBJHrw0oy6KpsjGhsqv0U4snM4ry5T7ahN+mFKR8c9MRtI0AeFLoWu1
QiTZAsVMlaUEndkrs3/75EdsjOgfzn4mUwVPz/VhRBu0IFaVH5wb9oHBzRNNwyHwVVIXwFNkM1+c
GdcjQSv1lkPQ3Kk4jsG40dRVfq+bdxa+RPjTHDXn1+jW5DQq+FJsheCcq1IPtrJQe5BafrDLTuH0
fqyzfa0kqptz/clv2GaXaf5g5OkIdqSA499yudX0kU1igy+5/KtgvDWo9+3THl8IlUdQtvNgAwMP
2fVcoR9JCdM6CM+tJzhVGBmaUumAsteKXdRW0HZmzWyyqIMs11PEvCTVXqusWAFc+ef9M3NbpESx
GxRECAuxcKoiU45cLkRhlNM8Pst2DEgT96pY4wHOKhZ13tvwkoOM4Xt8lDbR+b7lW4DQbBnSqAJu
WEAYJSpW6YDF4GstSM5y+ZBpVuXvFNnJ45PinQX5M1IOaU08tFuwD41s1mptZB77VvDugM76IJt1
CXIATd96FsjqxNPVItzCFITVGl2QvgIVnCrBygPwJr1EffIcNlyEBZyYiAzirvjMy6lwHuCGrKiv
a6B4EugxVFGmi0MerNy1C7sZdT5EIhArQBKXzk4wGTC+IVsl5wqQiH29RgIzbzXqGrn68dQ1EvJ9
BZw6fjw3PijjS/+lCNvioVP1tcT+d03o2hKyEOjXARgJuW/kmK5nT6lSLxeCODmPybT1o4M4brlK
OXjtvjyXk2j2+XsxOp2O2MJgRM+9v99uE6BI7wDhAs4TKLhxkLm+Np/yjNh6gRecK86oeBL1JB7R
8Wl1ySGrIpJWNrvWu3K7X65NUocrGVXG4zotOM/KDDHfkkTg0ID1Pk3SLwZJpvsjnAdAzS+Suwpq
XiDVAbcYdaCGNB9A2aeEZyHoEyNop5qwOaszvRLr9y3dFvUxl9DYA7JPE+A16Mg+L2t/4JQoOufZ
bpQf/W4CPQ56zfhfyOhIHyBuTDKztLiI9HtZPWqNNR3AY0PammT8Ll6r4HK3Fx5ypJDVmd09N6vA
Xa+t0hRRxDNJdG6YQz/TMPB6yjxJj57FTKTINulRRUlyJPVJOGvyqRocv0CaDxpd2crU3NaVMDWC
OKuNSxA/vHmOF+yQVjk4pc6V+FUUblc91sxJSKGvE5h+SGQPTf3RWRoMAbVicetB+wzhJd/ykPkz
7y/T0vabHQbwl6j94LK5npU4L4eeg1jBuRUEhENam9mVEDXA5eaTEyllYiBIWHu/LBkFiRG4b7AW
uFkoo1JcB1wahPE5CVTVEbua3fTtO9d0O6CQJjzxIm0lc7OQAfnmT8DKQ60ZQ6WO2Vh6UC0YMauT
+CmOm1HhQE6P94ZYk/R5QDBehybXmuoaLHjpwEngt0ELPjtnx6gwi+/bIsIjPDorcjcdODCBxCl6
Xf6PszPbcRtZuvUTEeA83JKaSlK5XC6rPNwQ7YnzPPPp/4/uc7YlFiHCjQY20GjsCmUyMjIyYsVa
dTmuxK7pXpmfbAOiJokCC+SE82EbpenEwTD9iAIHWjKoXITdyiWzFJxRKP9jYvqsV1ebS2xmyj+M
Ln4l2ZIZ2c1I3v5DAbrwKqZfBsVGoKeKzmFv9yutqSWPuTY9S4Z0T7FIh4roYuaa8c5Ie8EJYwlI
Um7w3DUyE3qmJNn//dkweOEzu6SDeJxnYKPvS6NoVdGlHkIGZj+6SrHxFc8J+5zzmKy56NtbdlKa
UUl4NHBC3OSz7c3ayB8z1si4qrTLOlNGkrovjqM0fkBBeqK0N6KNR656kJocZFjIqK7qN8GmFkqo
EMwx3UZg7HdNpf8wwkGBAkoITskor460Txf+G2ej3UShm/EumG5uf2oNMUaejBKfIzk1GmVXRvVs
U3lXIa41HhlNFat9tMprM4WFuVW2CPZn5KCofMwiuJhpg6IOWnSxkmoDpzEi0i9okCTpR2rdSrlr
eKH35qkSN8z8it5aFrR0gTBDN/VGLUg15mwztejK+Sjn8UXM2uBRyExGqM04fh+q/iWCz/spHZHD
0kw3cYa8+/LXvkj9gr4bCE2kun/n6FdnT1O8KO/zOr40CHAOw0nRNl2xVRG7yb/et/R2dBwXvDY1
C5VCnyKmo1TxRX5k5vLhsxHvanf7qfkcOBAIbOMdQ5jHPHIMdNOSpxAxpIP3pK92o9/mtCB+TYIZ
un6TOvDsyKNtqoxRECcXytPVJpMlmLki9Hr//gK8MTML0IWZxUnYRcklGUOmlI9wMvnyCfaYfq3W
ufCOulnRPLmVC88XGxNTyou8HzPb+GR+0TzbRA7DqbeUwIJd39n0vl5Wvujbki+GJ/0cMrFJlnaW
v0NoHrZlkCcX4GZbCu7/DJfqMdz9DJ8qexduTMAl3aZ6r59Q0hxO3B9rydfC5XTzA6YfeO29gx6A
IUyTSymmlj3oVrz1oiHd3V/nQjXldp2zvMJTM5D7eZZc8o3uvm+6DRRrMtKncEbuBPlQfZTLo54e
Vqwu3E03i5sFQ92sSqQfWJzx9KP8ntj0pqKN+rl3qAQ/lI5ydLbDt+f7RhfuCmzCCQyFGw++34WW
qw0VPdmDw6BOLkLEixIK0W9cGlD6N23kBG0g7JtO7h01zdYApb8TpVkQ5jkOpgZgGTXVuYg2HRyP
RlETX2JY7J7Cus8lrmJPbRwRORKYOMWaYmLXDJHsNG2oZh+nOtyrJ0ZDbfdxVmrnPMvqzAmGKHn1
vbD9EQlW1f5o/R7mMrv0lPoBjZh8dJS2EWDqsMzSZ6qkgIjVypl2cELF70MH/TI9RZBkhGQkQDld
d3wr0370auwruz7K1Ix6o6Vtpbj3vyl94AWbpg/L6BHJ5D51slTnulC1Ou0297/N4jmfGMK4wrkd
6TjdeructZpW5EV8ocxQC+3GrGzJgzvBfYattztrdLNNJwqgiuochn8Ze73/A+SFmwotqz8/YHbe
VVVMQ6SDeEWHh0YTwZc2ASLA0bHybEVxImhbv0Px2O9MsKf0TXawB2snodnl+/pXKXz2X9nruP5Q
e+w7u568FPojrZj/8DPBQcMxCj835Z1ZhO+Yih3ycIyhFvsZ/CMewrPgqzDblrug2bTdTi/t1rR5
QTmF1zil9llw3yXAtFvHKmOnJ3OPHlx3Sw8Tpyijh7Z/KAPSAbswbHGNbf4t7xfXokpvHQAwUE6e
bbdftaF6Loy9FF+y4VDop6aI7MjfUTxUGHQOlZ9NF2xrCv9tKNlt9HmAp9s9BuhURMwG0d0sHkzl
1RocvWPU7dMQfhjAPiSbshDsbq0jvxQeeGDxyuexP73rbn+r4JdBN4RWfKHl3268Rs83RTK4tsWW
b+m16nYcJ9mhLIU16qyF984EI4RUaZrWQQfk1jIKNG4R6Sq7pIveoeqVChTCML7TkiJfubmXEgS6
kgg0kJpDaDbLl3Oj8LRyDIj2iqRCCt0M29DKXukBHcWoWOulLF4uZLzoJQPg55/ZoRJIPoMGkpeL
mDADJVm7sLFrOLPqj/qwo1kQfIrGzeCv3WlTsJjH22uzs6vTNf3ADYsmuRS6rRfvDe2xEU/mjgMq
RKe83w/lyqvnLcQLR4cBl7IzHVnQZbNP2GtFJfkIm12GlgIFsCM0hb7JINkru5E/0Skx3/ukSuFW
GDZt5Rg7kWsWxL8FIfT4SxqOrrryk5biGWAauGINcDW0r2+dSiwkIWgEgcTJt9ojZK7gSmrtRRYq
7RG5X/8kZYXniEISOA1w3pW351LtQCFEWbzK6JtDpHVrPjJcH2LwKL0g3WLr4WdjoPWnHgTjqCj7
tK/3sfdcmtU2WBPEWkzFMSqrE1s+hclZhFSlBIhRi+VOs/viuRLTjYV8ghtuozZxSjFzKv1TW58Z
9Le9ZKfpFaGRh2K+ZQZ/lOjy+UgZQjr2rg9ezXgjug4UfffD+MIxROeS/Jy6IQWt+TEUhloLpURK
L2gCO4Ly4FUthBmP1hr4ZqF5BLyJ57g11S51ECS3n6EoGt3MIyW9xOfyRXhI7MpBYsj+8EH68L20
5TWix6WC4Y29mdd1Y9rWpY+9zH70d+qvaaLjw8/x3fvorNufcpSjLxWacqu398KJv7E7u2jSVKrM
MZTTS/udR0KknlL/n9TYa1kOnwZaN6Vpu9ojBF5i/1IJJ5efk2/iaNszV9ScsnybxSsw04Xzd/OL
Jhe4yjaFUdVd3qTphQ76NEKQb1oxwet7W/J/Vv0qk8iiPXBsIuSVTHzOqYeGIQ6MKsfe0DNbeaAS
az9ke/+l55sDu3dE28kfpxGabVs4zqGzNz+Sk1vZr/c9+zeMYhZ7p9zkf79jdvySlnlk38IDTnCU
2Jat0C224XrF7342X/bV5pyCd83t4+Wl+/b8vFabXaoT39ifXeNV2iqFVEz7boN1haCwPPOkycJ9
f8xclu/zYgw2z963++teaoNc253TEgVDAwVFwLobZ9BsJvB5gTuxu/XH/UZ5uG9s4fV0Y2t+rSKQ
Hps+azSNUwtFbFi/d4fX3vu5ippZql/emJpdpYkZqdmgsCzlKWH2hjINY8Ptqep499ql+i782oFf
fHTXyt3LkeuPH827LprnkVT4nOhBOmSF3WSO+Ci+iuMx+glsZ0R6Hk6WbFu8yPpKMWcxOF9ZnsUw
3Kfr4pHdFZVnXQJnF+565LlWk+PFmDXVuWGABVUxp9ooO11QdQ/ApyacJkCktkskJiGgkX8QUGc1
psZPtCv/kT+JGi9Fc2eF7yheJnQQrXKNAnxymbfH9s+PmYWrtJFiv5f4zmH+2PrbnneN4CBdwIx8
DKjnlGyEtaLZshf/MTn996sIOb2IYZ5hnxXtLIW7GtJU9TOgY2mVZ2QhtceJ/1iaxSRZHsvQSvGl
Xbph5hF1lCdndA/3D+VS8w4OS1DhU/MOnNlsCzsxzqUoV9PL6y6zwyd/Uz2i6VcntnOcwg4UJ4fu
8OLA87vWHFtA6HDNX5mebaUlGCh7GFPQ3eyan7TkGClNdxNj+UN6SEfH+RU/Zt+6fOvtosrZ3F/4
8qV/ZX22vXrTdVFas/Dye7XNA9vXuFQ/OsqruDmiu1Dunjv7mSr8Zo3LfDlI0MAHJEpp5w2ZeaAI
fhJ0PGdi5TvU2r2SbfSCS25kDP6Dab5WkC7WMVNTD0SpMoZeNVw5OAtwC0SAGTQCHiXTfZ9j5Qw1
7oZULJNL39qhuQeJU1eP3hZgF8fXGX4m0W4IN2K0H9UHax89whJcOOle3enmQ3qWfo7JlipbfQqD
Q7o2pbYUyaAmoOhEOKPjMHOLLvRauYvE5GJJNSOkGfWLYkgxHebQgNRr6MWFd6yKKgfnDOlnE4rg
2wM9lJJaQF9MWbgfDiPChjbApWcm2Pf3HW62LGo0Km8LOB6gwaGZMtcZHGWInNreCM9q+FKLG0X5
GgaQVtw3MsunZkYYwLtdDJAL3c8FMzxb3j9C+agMQKz0bdj/lKBIFyiDxXS07pucu/O/Npn7peeO
1gRdyVuboQuhYqe44bnpP3bae0EpN1bJTWCaOwWsJf3S3vZLg5dKphiOX1O3KbZo+1THPFmr8S9u
sgGXCyB4KNHnUARXCKWorvgtQRLY9Rg8Zkno9EC2InONV3C6UK/unn+XfWVq5jf50DVRE1nhORQB
eIulXaE2dn9rp517Y4KiB20wYOVvpBUHK0cvvvejs1I9yr650RNglfroMF1iC/rrfzCG7DmvT+IC
nDi3n9Eym1aoc4zBwPna68daLXcCFVchejDzZm1CdHbq/t09gCmMsVBpoet6a42iZltHFtaE5NkF
klKmx3hcnURa2j8khmglQjjBs/XWSNnlVaQZQXRGJvyrFhrDe9FI1hiLllyO5cBZBOCRqD7zA98P
Ci1S8ugsgmsMk0cGdmq79fzMTpuVsL20aTRikdmkPDLNV92up7JGF2hLGZ3Vo+Q66dfs09+7wPXf
n12JnZZAtdQV0dmQNuJIxQOJAzMejrkIM2wc7u5bW14NrQWT8QRWNfs6VhG3WtoQq3qRknU22ujq
OS24oPtm5m+c367GPMz/7MxcLRUHT4gkNTzH8TnKKhC3tWNUn1AlsiU32UlmyTv3Z4XYxX3Di44h
Wwg+0caFynn2pmspvOa1TyxK22PVVY5ffPITBKbClUxmKRAZf+z8Xv9VRlq2QlZrNInOafJUBk+V
v72/jsXvBFRBIlkgvP+Gr179fRN2frcKwujMHFcelVsrPvqWsLKIpVAHTPd/Rmau3fpZFMBVE50j
NN+iH74Vv0iRTh1SOHa1uFLlmD/3/3WJK2szR2eSu6NvNcW6YZcCi/Y1JlE8R/qSM12ayedhNJ9i
8UWPR8frnv1adaqqYIRxO/ryJvC+JuVz0jwASLEkp4o/iID9RYOmV6F9uL/3S/c52GCIsEgT6cPN
tiVIJVevVPY+jR1L+CrrwlarfwDiswXhoVIuXvR83+Dix74yONsZs6vUQG8iolnpbmor34QwE6XD
Cjhx8WtfWZkdDcM3jT4QsVI3P1MPRq3oIFoftXAT52s9usXTAb8CBJvUuuXfdGdX3qv4A2JIA+G5
NdzvVnRoq/77f9myPxamX3BlIXR7qTYL0FBdnm3zMoEPw82dsNaClYO4GFAYQOLNBI4P1o1bQ35S
mUEl1xGk9l/dEP3B7ti5jROunI55Merf03FlZ3ajiVnQeZrANZPEx76lc9me+uBkdsU+L9vtEDtu
/M2XL02TOkN/srr80Qi95zqvDimo+T6rVjZ40Vuufs/sEJQFCsa1zgb3G8MPD51mvGRCRZ+t2Xt1
sDYwsHgCdAPuCoaJgGjNrouoLV1daDOOnAXdT3EsW+rw+coBmI7RPLMDI8ibYGKZ5W66/ZSpklvd
2I/RWTO6z4WvPitBtcvCs54xYgqO3AhWpwym3z03OQkZT+BxRiO12ckeI0YmQSZGZ89UnE44tMnR
LT4LTNlpxUnPso1KZ58GNkOiuvHl/hFZ8lzSsAlajhTMm7dPhpRtIsQptoX3E9enldXbPm6cVGz+
jgnkt+/+sfTmAaSrQiWUIl9PGoujn8KmVD53lvael8t/uN6vLc3SF3MIawYosGTFsBJaw1Ps1Y9C
Qs0rWOW3XfLJa1szn7SAkga+EEfoasPRIXwtzfd9+s9/+EYK4GCN1tsEvbt1SXo+fpYknLK626uq
f/KqRzDDTjyujULN++v/fqMrS7P2jlYKgifKLed5MB016C07M7ZMSwtlspFANHrd8Bj35d5Kkvdw
06LVmD4bcUYvctyC0zxU/1SgUqKw3XmeNNgS3MndF78bD4NYWXas9g++ALE/HX6egOJaWjdvD/+/
n/8bfotssfR7DvEq3nepFydNwM9Pu/ESaordBPty+C4x1WpCx0GzttFU2uDmyafajP7XSnxePEyQ
RsPeSEIGrvz2QzVZk3fIbHKYEjfaS6GpP7RZorwqo1S8K4V8rfu+6HwMeDJQTpmEmu+tPbo2fQjv
P84XV9VGFRt9V6cJxLt5IR/u++Birm6a8IhRKOHVZsycsNWp2ocCtjL3PcKR+9EwMyeL8xc0A46i
OVxMr9zqbrtTkur9fdtLicK16ZlX1jCo50MhofEnWZljaK3h9K2c7+9bWdxM0EKAO3ljK/OETh79
kFxPI/DnxXSSm/pRVNaePEseQsWAzv4kRfWGxnx0RfKRzCW9TeuH0Ugf/Kg8RA3zFmCfVwiFl7YN
8jH4BqB0hMZqlv1k4EcLIxV4yMvRiwHcSc6qtYbw0qZd25h5oFwLqe5303q8ygn6x3pMN6s56eKm
TanVxL4K2m1mxCwSOdFii6hU97vY+5rTSvCDZheGazfH4pZdWZp+yVUAGSw+heaaWFJ+mWlqi+2v
v3cy68rALELkhepGvsd+BeKecpwdBaieraUwa/s1yycQbQ9dIEncF8KjwuCvWT4O7U4W17Ceix8f
Ai94oaE/Yubudre0LqtrMWcxVvmcJbFdDpcxfL2/YYtf5MrGLB1zPTNCNxgnToVLWwUOweA/ZAuW
ASHHpLADpH1moa3quDSh3D6j17UtK8gPlWeI6reevvZKmIMSp/uJtw6zNlRBRfDrM/ei4u8VqdUQ
YqqAgVdkeR1BiLqNpLWWBLDHi06t54qOH5fCRnXrz8oAGysowpPWRsEmA12zNUC7Ibmq/71j3vy0
mWMaQt+HQ8UrX2xLp+uP0KbYnbnyhF3eANQpAYtJUA4bs5AkeG3S9I0QnkXJ23iZegi9SweTtYIG
iftaDrbeHwWjtVUvdwKd+sIp7ETbl9e6wQueO02fA4+DSkonVbj13MCQWtHIqDIYpbCroV4AvKhk
l/uuu2ZkdmMOqWeqYYuRgdJWoAzbgHGd2hBXbuaF004zEgwSXI9cy/OmDG3WgHlhFHCF0Ng0qWD7
/QbVk61Cf/3+gpYs0YihUQICiHfY7Ou5iVaVuoAlfse2ECBebfKdZJy0bi2Tm7xt9iJS4YrgPQTP
DcuaRRaPoclaqHlPUxEPNnKtHo0UmoBRqL5Qp8qcNoC/6f7ilr7WtclZGLBQi601iWrEQOMvd4cP
sRpuvFDa3DezuIc6tGJMAijg6GZOEZUSCj3SwNfq5M5uW785FO3Bb540LVad+7YWl2TQbqFNgVbr
PB12h86EE4r4rA6X+hBrH9d6WgvBGXQQCahu0K9kXPj2GElpGzda7cXn2GegO0XawOmtcu19vLCM
Gyuz0EQbvBClNABxlu76BiwvYbPus5Xn6aIVvgqUi5OA4LxZoBVlIUljGJ9dibLi+KEoH826WMlk
J7+d+bU28bz9fyOzpcixHySml3DXZEa3HbvoRWSse+OHtWkHahZvUbUxN+EYrrwglxdHrdskd5/E
A24/VOg3zdhaVNlFqQ82YlFts7rrNkbz9w8g1vfHzixCxILlBXrLJiJHerDSV9+ApCRjCqNdCXoL
AQJD5kQkBRUi42+3C+rKQh2DsozPoCIPboLWgqy+k2P50AoSQ0rR2nD/4gYCYZ6GdKmUqDN7itWU
vgFH+rlOwNMERNjmVxWv0nEuLotQTnlCpCY6lx2Kc3+U44pldb1HEJc8u4bfxojERx9Y1tDAw2x+
60LjswcBWz0efb3doUVjRx8taStU+QUJvYf7QWQhYGnMfv3vJ81Wrlm+5lI/ic/oHLY8iaL0MN1j
bROsPFdW1j4XJpIymEYG5kLOrXvpXfUgVR3lrsxJ+13SrDKmT3H2zUnUmAkCXDDl47PQ5ctVzdbm
8TkbhPq1SeLwoegk32kh3XSEJEmfzdxsPqSK127HMGJAS5L/UTs1fC7a1Pp8f48Xves33EOBKP4N
YF9PpDgLR7xL1uSPglhwARniJo28lcvnd4I5XzUEIhOdCUIuQB1uj405yvVoCeyxO8bwKvROQ+DR
0tJW8+dSdndiWO3hn923quK4cMlHvxKawNFLFD/3a+rPS4u++i1z2QVlbKO4l3GssOJVByzBB36X
JSsp55JXXVuZZXrwB8rZkPKdxeiTkNkq3H7qXtG+rHXNl7AWvLP/t7Vz7amsT3xq8wWNTLspnbrc
/8wrZ4DiK7aHFyOHEHPzy10J60tn89rmLKyrSpVUikm4EHNlm9AFgC/QKZILDc6V1G+ptDapyk+g
AMKuOs+YawSDPUHka7UFymQbeqYEpFE7SgwcVBtfeBGMbcQUWvty/2gs1Z1uDM8SphyaNUkKOva1
hyWCyYNmO0L53e/0+ndDEMIau4Ui4b7ZRee8Wu5sZ6HDiz3fbAgPoW4LLQw3brT+Hlq0AtoM6S2Y
Thi/uj2OXpUMVTviM/GIYlbFnFV3Ebr/cgJ+k77qYPbfiCm1VQkhacSZb6SvvlLuI146lT3mApOA
q+O10y+eB5iJmpgUA9A2Xb3bFTGJlwgtQ6ZnU222tSw9gJI5eOOu1l8s8cHt2q1XbLXiK+wWf//B
Jgl5U2VWmSGRKQ5cVW4C8nfPCKrkjJJ9x6RaiA5hvGZkKZhMFhiCYa7wDTuAVkqJXhlWci4N/Qdk
Dx+rvN31ifwxn6beg7WU9I05ognoLUhK6EcxQzO7o9IoRHEp9Gjk5U+CKKH91dhW9Ogp6r5GhO3+
Br6JJRhjXdwwIkNHjATebqAp1JEZuF13cmWj/QFPZ+AwgeRtqtwP0Noyu2wtpMzwygC0sMj4LHpi
E3HtHN8aeGXaZSYWmUUuuJEgtrDDoKseasF81Yf+R96hrzeKZfuuad30S6oYn+6veWmDCWaKxvck
DdBmp7xLq6GpBb8/JY1CAfZrmmp2bBV7Kz+JdPbvG1vYYIYWYY+VYJ6h0zbb4LLVotyLjP5k9O+U
lukhlQEScTgEqb7ylHl7zVNpQv0Bl5F5Zb4pzMWp50eDgan6s3rsHgVoAoKLd4ke1ffhO+FYXpDq
/LYmzLewPoxSop2woYgJzQCOCoOZSWmY/WkA4Dd0mWOZ0VYWIjtBLPCvt5KsH1QolxGnff6wHcbK
bLKkHk4ovjNPeYxhr8+lxzR6vW9n+iQ30Yx9hCBHYTga9lhwfrdnwkgyXRrCZjjJ4Sev+ByugS3e
Xm4Y4BxMeFpG2t6ES4teWqJEJvP+JZrsLmK9aeBYvf5kwvsHedpWHz8JlrjtdHN/f2lvrp6Z5Znr
+36mGYOOZfdZfgnOyo/7f35p51DNmLJZykVUCGY7J4ed0kg4g1u5km0FxbjpBHUtK1lwOej2qSZS
OaXAMR90rXspKCP0o06CFVOIyr/4TGIWfhbAnbh2tb15uhsiOjUU2XC7idpn+i1XFwyY/3SETms4
daUgboxCVzeBJgS7xq/bV0FpwhP/6p7lUmmc+3u58KmmCjuvFLB48MxOv+zKsj8awTAkWn/KYwRQ
JNTnpEdmwf+DEUZ4icmUcogZt0ZERFqlWPaHkwiPS1VoDkZkeSVfXVwJU7s83bnZUAO5NQI3i8Y0
cjCcYB/YSDxzrM7J63xlvxaiOgU2OniIMRBn51WpTPbUsinE4RTr3w1hp9Fhi+OjagWO2a5BUiY/
nkUITu30ZINDeWINul2Rn3Of1mEwnhRZ2PmD9qkdk+Og/IKb3JFlRyovjbWGPV7yekUD0kqbEnzN
fCC1pD8/lrLVn/zqqLmPpfmhdSmzRCtHeMkModyAtRz2bHV+hC0ATJwkg48F2kbSExDqQ/6uyY1T
B2ncfe9bCBdTh1I0NUREp8TgdhszEWB/VI7jian19IEGe/2SFaHx4b6VpRUZwHMnCAXjHXMKlqqP
9SxUteEU+JW6yXVLfC4VTXlqI66RTKrllcGvJUeErAhNvWmsgGbD7aq8sC+VxFfHEw2MTS88hTkM
G6VdGtGuCYrX+4tbuksoyU/FPXFiZpprD1SwmxuR6ounLqo3YbmFOGubokhSKK96tY/9wxA69LlW
DtvCnmIVwJTKVDbxafrvV8GpbsJKSEKsyk2yreCUEXo7LX4qxd/vJZMnTKJC4UaG8UYaczQoh+mM
3buVlNvuEKpfs8zwd7kOg6gQq/GTOLrFyiW5EPOnhgoA6IlOAce8Xdyga0GVGvJ4Cvpns2p2bnyK
JM22XI0HKHwoazQ2S5t5bW/mMDmveVVLlfEE4UeyHd1tvQ/X7rEFp7xZ0+yFxlyvWboZTtlqD0b8
3NXd1pL3evzIYNPK9i2Ee/AUU6cIjLdBke12+1I4+SG/SYYTiKy9UIFPRkGl7NwVboCFXeMxRiyc
AHQTEPrWTN0XdTqo+YDuCESWgVs+9+I2bNpTna91SZdMQfQjihPzDpn8LNwnUVQGaZIOpwae0Dq6
CGoi2lolb0zNW3kuLG3etanZwcqMQSaDwlSsfZCiiSnx6I4rAXHBF0D+0dBjxGqCOs5sMOEIU1DY
Dye9gU1DfVK/oyLtB4adr1UeFwI8kZ3WA4FiolKYeV3CCnwtIvS6uWILYFXl8effxz/eHYzM8QT5
jaS8dQOh9mWpVyUW4+XPWfCeoXWz/piLDyWkMC1TfIFxjMSP960ufSXGq4h9+B0xd5bn4pNjkvgy
V4oGjYsQjAdFgVXI85rn/2BIpeExCWjAezc7SyHKwF5nsDrcwXMLAjxjiFa4vW9l6RKZnqgTnAM5
BVrjt5to6l056NCskKGFm0H4Fbn/dLvgKXWah1Z4N6zhbRYCLM0bktuJ1ppbeWau9ijtGUI8nsBK
bDwR2GsCpYqxD+VjOQxHSNNWFrhwgDE4MdnB5CGBKLpdnytmox9X+XhSew1Yb5ZdAh/ohQtaYwex
4PeV7VT4c7P00JrYf9CHIO/A5q05S/Z8o+mr8VQUandUjA5BA/qPjhF13YHcUbcHNUT+pfTNUxT0
qFeIQfqkG7EOEd1g1acoGdeGexeOIk18kiAA1CqFx9lRlKVRGOS6Hk9p44tkqBYS7kVe2veXvnAw
sDLROE9q9tZ83JFCdOp5RTOeuqP4PPxwV/780nckhVPhEgZwr8zLfbVoeqqYdeNJCq1zbEQPnRuL
DIrU0YPSZyuHfCFMWpOQJu9MPo4+b/4JDRFENwZ2TEfMqko37fAhSbkBqnHTjN/ub9yc6WbKfq+t
zftgXdnIapK2uOjR+Fy8oqWV7szN8NlEdOVBXrO28IDBGmkFDI8Tmdzs8nT7Atet2MjSqE+5LB4Y
QTwUrv5xaL7H8ZPmXhiLelSqjTFuivxUiFt50uFIdrXlOYn2IRF98RAo0X/5vvo09s7rirLZ5MRX
aaU/6iMjubiPonxQ5cewgyZufBcma8uflnd7QJEdYGKDa0kERjsXRPNMiJZljQCkdxfVejFo+heM
tpe/eIK8hoHqmNaTqx8F9+8fjhjWeWizPl1h0vJ2gV4yNpGhFXzl6lthtbZHVmu2jq79LL/6UH5W
a8jTtx8aFAh5C5ejBBXyfERlEPU+joqS3FJM3xEa6eA2fMH8DKN1UXQPYS51G/ROV94Hb+PAZHaC
oEz3P23t23V2FpLuRk0E1ONPggKR4MsYrETZt5fIhG8hxKK4NgHsZltZNjEDaj4mshRW1mAzdIqt
WtC8jeA3s53710BhhDOm0XymIylsoVx8u6TGiCtBUwkHYizLh0yldczDxf8q5cFKUebtvM9vU8hW
UZyeOLNnCVo9jGrPDTKe8u9pke4Todk0anUuEdWrC3/TtdGu8lImtPxTX73r6uI5Gc+8oZ2s8Vrw
Ap2jxmsyXkuOhMOanJeJ9u13/Lo6mtEkkuonXKFS8oWhFRuxKpqqcA5459oJs79Og3nRckSBsU+4
mXkJdvQKU4e8ezy52btO+MWEY7OGSnx7Id6amH1P+jelG6kSm9xRvvmm/P0ziGkixnponjIqKCuz
JKBOdD0tpicyEPadpigcPb95FYzgbyeXcBZapQRNypTM2Mu3flk3zHRHXiCeEPPz9X0zEb/k5bt+
7+nP9++otxfiraUp7blygRG1Zk0psCT7CDRIzc6ygg3DS6fB8zeutRJCls739bpmd4EaNYE0tFgL
heNPGUl2xdGGbS7s7y9qKVKBUGPcmXIGhK6zs1YOWqLV5uQGabhx43yT0z/shzUa3red9OkzMctD
uWTq0Mx1QvpcK0ldKCoIhAw9sCmU26EPVWXvF5vO/5Fa5YvU509d5O0VAU78VR7+6fPML73rXzBz
eM5u6pLOcBXU4U7wq/MUNS3POg7RbqJEFevXOMh3AcJl8TaqnV5cw6wu7jUE1+wz2C1U8G4dyG0q
tWtr9kDM30HfbWfaWaj/diR/2mcVpOhUoOWOnT3NNKGN87ql0KF3/6TjB4amVovmS5GD7wgcAn+h
izM7B52IEC73BFnKpj2Ul/v++DbF5fdf/fGZ2yeqXHmjyR+vhWOUfcj9x1Fn4HN738riUQbTRmWN
HIg6wO2XkD3an3ngktuWB+TYoI6i0RuWTrMmqrt0bfBs5ZtPA79gem8NIYzgSnWOIXo5j4I/PsVu
9BNygFdFPrhu+1HmUW8b2UrZcMnRqG5wrIkgU4/o1mooxG3UiZF4yuEpCstHQX5CnmglQC0u7crI
bA81MQSIo4XiqW+t19xrtlnf7uA2cHJTdsxI3paGsUO7aSVgLcVFnm9TJxQ8Kau7XVswVBTou4J4
X37Ujfd60UCD+8TOhiHvhfLTfUdZ2knmvuip0M6jRjALGnKcDzgr1qy6/1wJ3knoq3MihA/3zSx5
/bWZ2aJSy6+Lws/FU5ButdZJwlOYUsZ+vW9l6YsBOvg9hsFdOY/BnhUpdLBL8eQdYukdqufQx7Zb
V9ike8+379ta3LjplUo3FOD8HBIzFKpedDLXlyZTMva9rRR+srhe7ltZ3DfURGlYT0xG8+k1NGOK
itkKaGmDw8CYV6s8GTTY2mil2Lq0GvhuYPGhSgTt8yyfL13FC8uqJZkhSKh+Cqs2yvHht79fzbWV
mbOVqZIUjd/Ry3huqp+S8VkY9vJfD/5wQZBZ866nAAoj/+zYBuA/2zgTxdMgH4dhX0PjBot5s7Jh
SwEWB6Mjw9Afjc9pQ69yJSj5inwYFJHR03cpa1CbykF00mqH7Xo7cvrJs5sdyh7wSfwvPF1vGqy9
TF2rF1pEnEmZ6z4K7TAt+5f7X+ctSQetGPT/pmsDT0A14HZN/HaxDAdoG4vkVBifu3TnZqc0P5vy
F0F6LYsNenDDT/V9F+6T9BTAFRIPZ/MlEI7+IWOyKULcQP2mNJsq3t3/aQsFzNufNttucagq8BP8
tOyf9iHefBj3w+6LeNa+rNiZLo63O/1nC6bzePVZw8hKoYXGTg3VwfjYoboDWZxhbVPlASZ360sX
PavKwb+sxpPfics907ObNOLTK12L6TJ7CMQHxd1rKRVnW5aOWoUM7ycV6NZnARFj9M0RQgk+ZsL7
fAfXTSnEtvVh1CmyeufogJabbP2s5X2pn8vx0eP/nMGl6l/CD7lnpzU6h8IxNZn+Hm13TYdyrjpM
nev2S82eRabRtWh0W3B/MjgfHMvwYgIV+T/Svmw3cpxp9okEaKWoW0m1e5OX3m4Ed7db+y5Ry9P/
Qc/5ZqpooQj3GQwGGBioFMkkmcyMjNDHl14jboYCi227KfJNQ7xdRi+e36rbrqi20EBN0l0GCHpa
Hej0zarjg3myom9a81CWvvUux2Kipc7Pl8yzBrekL6nypxsjNwEthUw67r3weG01+FVz5ggkhnBV
M0XjySwfUBMEL+9igCU82nP2msVlXvUSQ5CiPdghBF1LdwAn/b0F4VusQnPKwbkW7xP7DuSY0deZ
+sw59AzSz+kXSMKB4r6/T4LpEB31jYkCPNgPMWkulqU9asVTta0eFFCJzvdmQJ2gSF8y5W5Sd7U7
Pk1fGs1Nsnt2RyBTpINzEx2HN2p47xQ+6HKcWBIEreQtsZ5AShmcp4q3a19ORA0RvW5CyuEEyq3I
j+ei25C2WQ4F5Ic9OkFPLoXMC5joyX0+F1zWdQAB3DTLOtXfeWMuV0SHshzaUlEM5P0hwv7QctaA
Iz4ZTwvcBSBOT7PYM0OaG5lVb2n7E31rbNNtSepWjbbJHbIx1IMz/8gsB4pdxmay3Bk5lt5VoJKX
Q7IYJGV7nuzN48xtVIikK16/G0i7pzyhj0ZbSDD1HdmrMupY6ViESdWHSm9qJx75I2COPfubBcpz
eP69cYrANg3Z1infTNPeGfykAFdXjGwxKpLVIdPu03vDdk1ln2wStoNAcqj7rPpdbeMjEoy2EUAi
BNeFa306gsP0A82GYAc1FlxGl34Q1xUbDVKMpx/m4cF4+PS5e/nrwoQk4IJ29By/HvYL1qLdFvqu
pwC+Vx4vYijancPAMTsX3wfjBjopeDTFstzte+f8Bw/jZPhoT4SrifcfTdtULYZ0BJBkBjJXeQCh
mFuNMWSorWOZQMpQb4F+xjFWoWAw677aeGGY7yrdeRzo8hSz+Rfyd7dxC12cnHW3rAn3KNY8hlGB
RfUSzfAjND8qW2fSwLc6bnpja9CTPTyOJfDUNvEiRbJ/PwaQmFigv9B3CXWGD/CRWjVYkdNyPLUp
aLabFEK7DMWOTYiax/U1FMUNcPJfmhI8pOa8nm3UjogdyGMblej6BVSlIgFoRUDem/h5qQA4bvuq
Md+yMf/GstovH/v4Le96F3Q1e0ZVdzBex/ZoFBDAtaadXuwlX/kxlsJXcmABghzUQy0hyAkjRqsu
XkBMDSZ06HazLWeF94uIEL9U+vSmghQKQOc48zNzMyhW4/cmS32lg6hIk0P5dukUExtvGLYNcCRb
EzwWN3FUgr1iKstN0lAXp2SBPMtC8GTsIfqsm/3j9WG8o8E++CpiacDxcTyDdOJyO6JzApQeDvi1
K7BG2jpYIwcunVdZB3Nhu846ULqb5lcT2hHxbeOkW+q4pTZuqTYfakQyY/aqA715/au4UeGjAKpB
7Q5FEDQlinoFAO1pfGrH00jDx9LZ9VWgRSZE84o9kK4NO8VLL4kMV5YTJjmZPSqSCFn1y3mYGjQs
O5kKk1nrLekR/JN/MyiDH0+AseFtwUPGs0ig7u1R6fNpPJUIAOJ41+t3tp57HdvlKDUPx2qW4Lz5
Pvkwi2cGBQ9Fj2VpVRUMjtMGYpMQEpqs3WxtmGzHrtztOhCbEJTBRkBVTsR2t44yjfmEydPsfVql
e0je3Vp3kXrX/Wq/sDzcRprkkODn+Mex/WdReAGGOST8lggWk3TfedUv4NcPQ/I3RhCyAFSLoita
wS5XbIjMjBLIi59oHbrF/MMJlW1SPBoxOwzFDyYrBKx6/Zk5wUFKs1jqKsaY8sN4qxKP3ncHBaqW
x07iGCtnObgt/xuX4Bizbs5NNsMQS190KFKQ6Let3IDlS7KnVl5b8IszQ8Jra+hyUtgUZ6TxrdgN
b+H3wjP+mGgQdTtJcWPdBc9M8TGf7a5cX3o0ocNU+tA+GKqrbIZt4ZNte8QFYku2smwChRtqQd61
ticYm73iETwA4z1oKK4fgaISAr8FL+ZOiGRSA7UFu+Vzdx8/sN7tf7Kvgx8f1e1wAI5t+Cqxx3fM
hx11NoHCRZDFVttViCVO/RbNBs1LsTN26k3sKgcrdaV6Cx/zRBejE+t2ZTM5lWnPI2oMezbcdRN8
UQYSWLvbzqdQBC8kbOidRMX+HXK3gerYvozdcvGXk1568IvYjU/Kjm5V17fZJv4h2WWrQ4TPoZYD
9De6iC89UpmSslRCHL/oQDjmHU76SYNErcQV1/3kzIzgiw40dRNFwWaOTovhV299BZ0KDGgLdTYn
jry5wckfb0CQ5UlCINkABQ+1FV1LU35lmtmGprvY2lFoc0vccnWrIaOMahiYqtBFfTmLdTFEaQ9a
+dOP8mDu0hvjVOUu8dL7tnfJ4FaHfKMyVwnMVhLwrp8ovP9M5V3gYDS5tNyDniUDAQlcFNkQpi/7
4ZtjVRu7PNFsBG0supjq7yBd80YzlCzqO9Rc3IycAQctkryjRHyj5kvf1X1o4Xpr4sDMd5CQsnO2
M8ubRb23oHEzRD9b0zVT0Gnpt1qS+GZ0Grrd2D7P/OOc76qzjcz951lmcSqB5ACFF/QjAQ8knBJh
UjFwzOZoNkke6/GPsvyYxy+SJV/zq/9sfMCGpXoS98DdTKf0xiJ7kPNt81N8R9xpD76qgDy548HY
Xbe5apIHm6APA0xEJB5SldKOaqhQAiP82ul3U7Uz7eC6ibWIBfD7f03wTzi7oGyD6c2Ajq5T+GJ6
y753nbvpGMtCsbUY4tyK4LQWWKnw+MgmHHlPtpNBCk3ZLTkAL2TXqoeu30vZxEQ5jveLCnULPB2Q
84dOuhCK6fVYlKClmE5g29hU+2iD8gJkVW+to+O1e3acjvZD8nPZkl10L1MmWjsdzm0Lp4NdlNRa
lnI6kR1D9QTdfkfycn3dPnbuc5dH1Z8jiKAsLdbRCiSANLODjdYHzHpPD8mu32c726t35qOyLbZU
UhLg4Ze4+c8NCnFgoWbm1NcwCBVKV0adtDpjZ6Phxs/csDOK0U77AjNWQL2zb+616WessDusoGRP
vaOPro1D8PipDedwYhiH8rRtHuvnbhO9gqTpwFx6WPbJsfGzIzk0h2mX7/Vv6Z39PbybT92DJDRc
3duA1YCXBfyo6NC7HLGehmavZxixBXrwu1yxXK2WCeyt3sLorAHgi8KUKpavKfCItcHXzNkmL/2T
eaQbMFbvk5v2rjsMbCvxSX6pf5jaM3PC1WukJKuqsp5O3R9IrD/12HnGNtlop3o/Pozf4rv89Qn5
X8mFv+o7Z1aFwz8rlzwhDndM8P2PG8AlvaJ5zgZJEk9i5v1VceaihTqVQ0VghtG90j6x5X4x79Cd
dH0O19JMgGX8u2Tv9/+ZGTDFo63HrmCm2ReFT3f1gTSuW0Jrm/jasXsy3QUMjA/WpvGMgB21I/3/
m08xtpmjCtxsQ4P5JN/UaRfHmpu1E3hwJeHE6g5454BFCwwAJ3zCz0aKDlHVqbp+OjXLDiBS1LFn
dXN9NlfPrDMTQhRa2GDwDZHgP00QlYy7Ow1Ted3CCjAK5/CZCcHnq6Rm6UwxiiIYG7f8buluXt6W
7BGouTeiolkUQHmJUVFk65/L7cyo4PLEjoiW9xgXsucQZv653MyvdNfuQaO3tW/VXwh4ya90fzS+
4zkBnUkZx4Nk1ECZX66d2Q9T5nQtPmC+71xy7Dzy26zdbkQyx0Un/esgowe97i3IiF1anLuWqUmN
eQYNPlV2SbLpeskNt358wRU128YmEwXKi0ghZmvh+KJo5CBfiuipeQBZsSut4a8G8djF/1oS1k8N
m7ELO2yx7Mt4BJ3uVj/U+3BfeyA6+atDGcGXjZ5YzoIsXDRht8QqGQYcKLp/bzAXyqDGt/Fu+epE
Lrmxj+NvMnjhr8rHSxea4pLtwaOCD1fCmXVhk0dhXJqKDU9NCw8qMNUfBym/Q/QGaWtkGelT87sr
pcWc1YcK2H7+HbOw75O21hsGyA9w6qhsOtGNavhGd0jvJ0P1KBTQ6ByUziHKv8bkpxPH6EPehuMh
6X9lUfk1gv7fxO762djPst6h1Uj47MuE46IBe1dl1nw12q+mroBoabPYrv6rTIIo97K/e6meT4Xg
alUCUm/o+cLVwo3R+Bpu5cY7oAyP6xKVHrfc39SFnzw7B8nK8yD3ysqLuRQtNNNlCTHStDnkD+0c
oYPuK2m3EXtutd9N/oNpCLlo0EuxBuux8X+TLGZYBsVBf1SK5VeD8JYEUJreOF69GX3qNv50bF1d
cnKs3jNnBoWAv3csFSw06nSKaKX5jTKhGTFUDEnqZjUCObMiROCJruUzKCowrHTf6q6Gt4WTHU3p
S3ct53bmMmKh0JqrLIsGftQ2Pjvo7Huh3g+a6aaha0AAHmX5Srk3Zia51bjrX3MY4aBCzGOqc47h
gXgp85y7cEv3c+82X6875tpFglZs6KugqELQWHJ5kRRhG6d5v0ynak48Mu1YjahRRiuzagTtKujZ
A0UWLF0amRStKtPOwMtdPzq15jV9oEMP8i9GcmZEOOXiCvQsVqjjiWt8iQbqquTQl4/Xbax5tnVm
Qziv0tpkUafDBg2fwvSnAqW46wbWDsRzA8JyjBCAVRcNBoCvorM3QLyn3pDmgEaRqUKzmuRCWh0P
clfoa0QRHL2KlwuT1p02aBXM1QfFkxFCrK762Y8LCzLFVppVA34826Mk+E2RvEDeG7XFHcKbhf73
8cJi8GzkNDX4ff22cIPpfoK+kdsE6asWRM+99wf/s72+OqtH6blJcXkopWNva3hBJi/gFQIwLzz2
duMNheXTDoxT3Rv40sr5qW5aQARV0LO2gztH3yXfwadOGDraUPjAkeRz0OJ9uW5tGJl9apvYUHlS
2B6zjPqV0iQ+pvqcRxszt8jsJqMKUJmWq8VTGNcmSCtSTZsOWWs7e4b25NxXzEbNwOtW0KNlldNN
bzlDBJhYLcPxr30vbyXFauGs+dADRVOaK/3I3bpDd3A5FMqvqmnynR45s1eGVnyyF0PWDLJqlJ82
kKVCk5NY8Jz0SU1AGY8XFXvRx1enOzS1iXfP79p8ur4eK57O28fxBAHtGmAX/O9nbzcGcZd8zGEp
mwzTN5uY7FO9rTw8DByJ168MClxgoF0HYy7evuLKR0atDKYKVC3EY9QmQz/ncgNVr1C5nUnxfH1Y
K1cQwK4AkyBVwtsYBG+fndYMOzME8J6pX5F5BdTKueMteUZ1p6aLD/4MSf515U5HixW0BDnZhOGI
zNrQiQd3Je58dDI40bZYMsenUMc7DIuz7yCQsrs+wFVzfCKRUEbbrPi2j0taVmMJ9LADzk0DRRKl
N3eZSt8iu5VdTysLh74k3stioHP9A21rQguIso25djKrEOzDrRdPi5ehgZ2Yy3Pby0pOa2ungZQP
gBGANNGef+mSTR3bpAegHQRKyzaZ933XOn6SKhsa2cfOLr81RHv7/GxyXhfMJHDlYBi9NMnsSFXD
gqqn7I9RGH+KvoFexS9Nt/78hR0sGUAnGlrgxVxvn7Q2JHEH7VRA3yCbX9Gf3mtu1zWSy3FlV+Po
wMsXzMIaR0NejkfTG6vMeqadoir+Zjv1dlwsH/ypEidcK8CjexjttaBqMPAqFZaq6rKOAJCknXSl
XgLLKnq/wCtsq03atKEOszfz1Hdv1EkV8Oyy6MAsOvnX53TFO7nGMGfAgkDVB06FQc+mKEGt8EQB
T+0zts1pvaVRdNs7+iaW0VKtvfgvzAkni2bGlQn9C+1kp6pXoyhZ241vTj9xhDp5tiO4gIgZeVNJ
tjGUTD8fZME6hAIAcQS20RSSJ9OshU0JQtdTpVWuHeLKW8Ld6FDApW/reper5u9cqSVNsCsbEvc1
KG543w0UfQSj1DS6DrMPry3jZ0jyll9LZhwU9bmy8q1BaknT1NqCWsA1grcCBi1x/1OtjEOHAbDb
AytcpgCXh/VN0mTboougyGqFkgT+2vAQuKLLl6sUqSINrp4tulqRQj9FsbeoqIQCDhg1tywC9XR7
kwLA8nmHRZ8tdj/aclB+FDyon+eBVKg5n6plcDlzsnNj5cm+ACq70BPJSbByT6Aj519jYrKbLONE
G7vTTwND7w/TGjQ04VFbJEn80LNPCjJS8PigqOwAtwj+Txw/gqcYeZNAXmU0g/g5YT8Ipi4yfhc9
26T19vokCuE/t4SebM4Wi2oIoiQhbtHNaDbplJIgCpf2AHQYYMk5NGivWxFc8d0Kcnu4tlGTxhNT
vzxH25Zq7QDW1CAqBx0ECVbAtNZD8QBkO3hEWUn07bpBYbneDWLuOMsY9IE/oNitxcxIlhZ2UKPv
xVcgPOXZjXVCsyKaCWZZH+yqNZQokE4Ea5H+3v9/Fvz12dhVVQdrc2/FhYcHIgRHJiufBm/SF/oT
hGexTHpb2G3/jBCS2IiQ0CNOLcH7hyExZnPRjEBpbg30Ui/oBikPaUnvqhCoi6iVOIpwFf5jD+hT
9KZjv0GI+3IJmwKw+qKzjCAEwQSpXot48pZJ9hpdnckzK3zUZzNZGv3SNJVjBMBxGAw4HJzMY4Uc
rYyzVTYcYfpSdcqsFD3HgWYuQKBp1SsZ8Xa0w0baUbHm/Da2MZ4fiFWQg70cU2OMcTWkkRmU/bQz
l0CZk4cmYsCX5uC2vnMMdH5UbgNFhpay02zdG6OvRF4c75cC7FBNY0gOTj62s6fjP0sJunIQegAb
AqLQyw8q9aJVwzo0gsXB5R7+mXPdS+7ANbCEQd0VUBQYo/3n9yNuIlxHePsBviys69RUekaK2gpy
8CbYkDBj2VMxv8XIdV83tLKu6PnkfLUOmJHwdLkcW1fOttqDKT2YlTsKuBE4w4jkGl/x0QsT/BPO
fDRd5hqZrJ4E8bIkO1qSQ6ZmDM1yueXitJERbK+c0NB5oOD2gbA92uCFqYvYGKc6Dc1Ar5Lo5Mx1
4RplWG0+P2/vPKS8NM6pyi8HRWcoyvQss4KoT90ISS3WJuCclMVdK3sBEtEgtuCZQByXgpmOZEsy
s9IKYnOT2ujaAdRvgaDDYL6oECS9PqYVP4cxLiuDvnEdjf2XYwL70gBGydYKEAbtqqj3Rub37c9y
funyeKtC1CH78hcW0VOLyhLIrFA0u7QIzeGImRUszpH+YsRxdhwK46VrexuoQmiX2nkSH9isKP4C
ZkD/unE+HGFbQ8cc8ZeBe5aYquCX5ZxFYZJWVkDMrRW+Gr7iqcN+HI6pDIS/tgPQbYBkDpYSYsPC
MBuqGaGq9NjNiuEW+o9piN087LzMCa4PadVdUAtHgwHSDyAIu5xP4owT3sahFQCRv+nVt954tdvH
HqwGoyzJv2YKZwbSd4Zhg+1aODicDowsOKJIgOL+7RK5k0ccyQKJzzx+8HLZwH9tCCvUUzvNtawk
AWXzNh2bl4igx7R9q8oCBMoxpG2nXReFD2kiO/LXVgypd+ROeC4AfJCXEzmU0xhVzkKCgoAcfzFs
Xx9Dz+qde6olf64vmpgifR/muTHBPfooaZcynUlA9LBKdkjBqeoG0p/1jc0055e2jARcYwl5cDJ2
ZEDT3yrdkP2YmUK3sUYRzYfw8cjrMt35ev3bVufBtEAA5+C/CK8v5yGNRw2BfE6CsKl+zf0PPUJn
aVT8KEKpSiT/KXE7IriG1DNyFCBPFXw3DZvmn2sC0kQuaNcUzQ9Le9/3irdoblw27lB1b/1UbHXt
9foo164MCOghNYJ0JDiuhFGaSTkTsIGQAE2Pu3yUXBVrc3j+60Iwb4WWopEcv45mZTTcZ1Cw3uUv
10fAd4I4eXgoqxp2ImgHiZB46enSzRSsiwGt7iJ0/k36kdqS9/HaLIGYzsbP89PyA3jXyvu8VCs7
CItThbFAKfj6INYmCjQbYK3hFHi4VC+dLZmnyNaaxg7amJNgzNEebOxSZoK1qcJNQ+HP0I5GVvjS
ykzCKuvmiQQt2cXoCHiS633y00FcjXMTgivPWlnQicGEqkQ7m6J87SSbkKLZOd3oTeS1k3pI2tED
+Zwkp7A2hSDexFMOkjfYREK8MObh0oOZhwRVuGlTB+rltgsZSX1gkrN57fI8MyS+752cKRkbdJxZ
aJYrGZqNbxSNuobSumoB6QNDUiBfXTXwpSKngOMB/PaXqzYY7Uy12iFBXVsuYF/biIZAlclYQiVm
xAKI1i/GmC4wE0PT477otHE/jdMvKMRKYq21zQS6MKA3oR8JLhbhyFGgmtUYfW4HvR25RZ96Yysj
hVjzBfStgRsFnZzQHRDOnXlBq027RDgTlNrTx85b9KDQU7eXikSsWIK7YcuCDBiLI+Ke5nqKkeRV
SGCrX0bE20t7AqcBlN0kj5WVmOPCjuAEYT8tQ5FiRDl4Begj+j/cwS58Ww9m+5PyE/xS/s8W8GlC
BOCMQziW3OHU3nB1YPQpeOTN/adPPN4tjtcK8gRIIQsDWuaYOWqKqwEHhelXRlmDE21pPa2dO7fV
bRnYcMXrQMgDPkFQOSK0EYlSnF6jIdWReGn6Xyj+e6X2dH1AK/vnwoAwoDQCA0towkCifc/yu85A
Z1J0uG5j1dsclEuQrkLcLuLRsqKPunou7cDqD5r1B9W8pA461L2um+GfKhziGMp/ZvhnnD1bTWZo
SjtgKDlJwo3VgsgKjdrMLSst8bpufh2qwTo0pHKe4ryWHHdiuv/d/fBqBuM/SokA6QvuB+XNOEQD
AA0s1Nl0Nu9LyEMvL3hxumBw2sfxk168DtYjMwfJJhOhmR9MC0eT3ijNktgwbcCmZvTHtl12Wpz5
Nk6pXyVoNqNw2kSGuS+d/L4Lc0kYsD52CFSrmg6mAcBsLmd+zCAj0rAMyC4wWQxTdIQU+hFJEPAb
3KAp6aST+JTWNUh+aPVYZd+ur/vaHsElw0k+AaMGi9ql9SY3M1bhtgl0CK+7ea5nXqKqsnB35f4E
6NdBDRUujEwFP+rOvGtZqrwqmpYGiAzdqf0OkpDtaD6mIHQYk+04/Lk+qLU3BujnQF6EGJHjjYWN
aQFZr0yhStFw7k/TU0b9qgLz175Wwz0kDv2etP5CnxU2vdSN2zoxKFlkohlrxzdXgbcI5BH43F6O
ue4GeGtfOMFt1G9DdQ/Jdar4uayOu2YGPCio5CClgMKqEAtnQB3Y0YwUvTKSzeiwPYqsmyHa1IQc
Il1ySqwdRlBgwKMeFgkAYZdjsocGIoOjSYJ8qsEeUGoD2t4N61DoNdnqtJBdgWsHLHIINpoQAA2x
RNbfeVYiJUsMPEwdoMJVqzZc5PRBt5PKZFxWR8Zp75C/Bp5BJOSmIAmzHIaRzaxHLdxGb+lYaW4T
3cQJkdyDIh79/cyxzowJW97qIRfZIaINoG2Fvtxxzsm+tirQHSmQ7fBB68Vc1pidb0RJtdGmYmPp
KXDIvf5chZWK9tdq3o5GrHtjaGsPABY1mylvjCNeReVemVN0WCay5uy1k4JPDXgI0Q1OREr5OKks
tQXNbdBU8wvEZw+YLck9sG4CgRWk5RAoiIWgLG7KmeKtHCQ5eau15seszrJmgLX9At1lg1NFcpkF
Yb/oUdZNfW9h7q3Ry0NtR4fhNNHQi7QWbA7x50Co70uNnDZ/pKCAhufe5Y6Z86xIwAhDgqUYtVvL
4ORIszPuTMhw/cyniQXXj741P8azFbAl+DCqnsLwnGHuCHMQnMbgp7BmQDu6yu3AquWU2+uW1hYL
+wUM0RgYQjrBiQsFiKex4mEws5Pt7GBbEtIskvt5dTwI6g3QEeLpIN4cdQd4Lal5iFWOu0yvQJwF
fqcar7BcBsFeHdCZKX6JnV1S1EoSbSIoQwKJxvwkTHqXFkQG21070hCMgknW0glKHkKoo6cJg2BE
YgdOWOuuQvrOje2FgZEllD2JZKaEFRrHnKGqyoP6iuzGglB3SNDOkE+LJA5eS11CWwb4UNSwgOAT
FdJCNJpkxEzx+CofUvZHsXuf5Lt82iZ2BqKqbOMkD5Gsv3rVNZC/B44Tcashvl5nDQRGTgqjVl0d
i8F8aGn1YMbgiSPd41/4OqIJ3kPKIWaCa8RNOM4sR65GNfM7I0ZJUP1kW977QYHXMe9Q5SqAYsW2
zyPSOsVkB6zpD6PTbtMw+lLH6g04x39eH83aEXhmSoy285FmzUJhKjMhLkfeEuOrPjRbDtyTii+s
LRJnkce/nC9HJGFFnMCQpKF2MFabCPyYBUgxN7kMySmzInj6oqloZkTgGWi6Wy+P9eQjf11X2+vz
tmYFiCDoDeKtjBwn//vZAYExarVW4MSDDNpNkhz1yHDnqfEUlUpOvZWjCEUpnHh4JHPmAmE8zAZe
YDaQqpva8tEaElB4zHMpeVmuuAECR6QFkbyD44lJptCJjNloYyeYumRXLg4CDyyiNyuVN2XDW2GE
uSTwWRsWGhfh5AYy39CkupzAEujfZpgqJ7BI/tYkBdg8JkXGJL/ykgWcCWEgRgQWKCrMXVe0VjGO
vRO0g6fn4GSEQ4DibGnc+kdVb667xMoRa+EfznIFVguELJcjKjQEEzQZnEBLl9pVUz1yO5I816a1
u25obbGQPzPxnOBVcvHaCJ24WWKjdYJUe+vKo9MqWwJjeaV7tvH1uq3VQYEejhsDJ4morYlIvAa0
d3aCaHgcysdSu81khLkrW4k/z/41wYd7tpUgep2AQ5xh3hzTQ31kG4E1U41KPxljyV5amzm8gfiz
BelURNaXpvQpKZqxwWiY/ZOlxrF6adHRtnA8vKyOtuZ6gKegrAz5Z8CThWsibyviMBSxApZAiMyL
m81deqQ9iDpRSLq+RmtpA7BA/2dLeIrNGW2juVUxg7lXHJefkIx1HpNDwtyNAiYXGSXF2oL9Zw58
ypezOEZzVSmgWg5sdMN3J725mb4S9ff1Qa3PH2dbBPYEZWr90gjgr0pHZ9MJxvFHl3zRzJfC8ccO
gujRvW5m/iQjul71DfDR/M+gcCAxa7RopC8OgGCRSwlYaLRv2fJQqTes6SSH39quIlB44ccf7o93
8oEzl6+Yqs2ojjkowAfd+Myqh7HpvesTuLZKiMj5pgWTGwoHlxO4kGnuClC1BeDa8bQysKrJD80/
n9X45cEKAEKwAmQZsgFiVakE0r7XOjh6GPeZXzlD/ei0anFb6uXuL0YEkCpeGKiSoUx2OSJofbXl
YobwO+MLgP9ulTwipRL/RcGFHxAoHeDZjbqicGnUZl+NjtqGQRv6meUNjlvYz9dHIlKs/DNpKFci
kYuq68e7ouhN9Nqo0OK2rHSL2e0OVOs7rzXL1ANTaHmj5elXXaftBim0xRtBNXgsK7vcDYUGYdlZ
Y765xMuuiA11Y7AMkCxDnW/1GHQDPXr4Ntc/mJ9WQkr4Hb+BHBbEbQFevJz6BsxeU287YdAv6m3Y
Rg+lclOGTzljOwsVqdn5ft3e2mbkeJH/2RNOtDCNo4qBbzMA06EDTlJUp7voNZKR6K89Vs7HJYak
qoL50qwwDGJL/+2EGhQp0sJvkTABogVsyhpeLOE27TK3NWXpgLVDALgzXtND0vXDxqFLns0ZsP5B
Mr6CrspV+p+0lqU41k4BkIHCDJ4SSKYIQYkNNlAj6dMwKGYbNKrKmO20zPjeNyYI6BQiI6NZWTfA
5Dn6GQT4oIvnn3N2sGmj7oR9jEPHsh715A94mfkuJRC6KWXSlSsXBB5hHJoBd0Q/onALOfUCMHCd
K0EGkSyzAl1ZMXsau5m54nLqmVnoLZXsVl9ZM6Q6wZbl8OcfrvbL8YUlzee8tvk+mAEKc2MlcmVO
uWYD3ZVcywbZagzv0kbTKlOqzKYSpKO+Y2AND0t962Sb6zvsoxWOEESumIvbQk5EmL5Ia9AQWcMx
dOyvKDZdA6J0uvlp5MSllQ9naag5APCEASlHLzQrP5bp2Xx0cG4B1V4LrY0QJxA8LlQ5GnEswyAH
FZbxLRxjX+lvC/bwN9P1nxnu+GeOPYxqERpJhX1UKu0pcczlqIXlviodGRXlxy10OSDhqE2mzkwG
CDYFNtgdOj/2rZ2zmz7Zw4MLCAUmVF+RpjGgLC/G9UXSIQBhuhPQ8bUIqaeqWxtAqhRUX5khiXZW
4lPenwdbGkc4ISd0OXmtMfWFVtfwgn5bDPfqzDzLvJnHwlPyLckecv05GpVt7lQSUMjKPcstE844
bHFgp7BseLnUXW1hMqvup5a+tIZb2mDrLiAjvtONxyXedg2AdQm9Dx/KdqsqG7CtO9O9GmffzJA+
t4XqX3ekj8cWvgiToRqARRqoBl3OBRQkLCNBaj9o0x8liHsT4rHqiMtnetGH2PukDjNfZ9Ry0ZOJ
RknQnYklIeQU2x4RdgiKDByKLVNiP61qUxJrrhwmPEzn7O94zEPq7HJQo6JGIHfuMM0zjqtsg5DQ
baYvn545dJ/gbkFsZyEuE2auspNsVBQc+EszbZ3Oy9kXNL7xQLCe/Xn+Vdi/rxtciQ64zDgog0yg
FFCzFIYF1Q2zL/tWCZCDmdpNo2joa1XQIYN++6WffhLWprqLNo/iWUE9avAaoHZ7dBf2zufxC9yB
HRtXOFRwAby+nGGrY41CS0sJtMJCTb5pXieTyVqXRNIz7i3oWOdq5xTZaPTgXFpBYnNy5srAgGnu
6npxMG0obCASMmbqOf02L0EddEuN7B6dCttBcR32ecwgPoEDeKHWBJZm8WlklTaJUM9VglE/pu1X
KPTQzgPf+/WlXXPYcyvCdNbtnFmhYyuBUn/r6IMBNb56kdj4GDNjJDwThAAFhSpxUwxK32ptlEWP
SJ0k+W5njy9p5c9PFZGccitXICq7AJDyZmHk3gU3XdDeOi5aET2m0Q6YYT+rb50l9Ybs++cn7dyO
cNXaHRm6nuTRY5wC7zY3x6ZtN7SW3BYr99/FaIQjO1maLrIIpi1NF9REjhXbhxZxyxjUBbIlWnV4
W3ewuU1gnYkq+EEzNfWg0S56XKrvubEBUVuq0b2haA+WeYjrHLLrD1beuFPQ6c1hmBoZ7O6dzuTy
ZYV01NkXCItHIBBWR10fPX5JiAsAguGS0S+C4ZTYbpx5dYLUkdeG3g2Y+SR+szbTuJV5fgBEvB+6
TBs954JGLHrk+kzzJu3+nyTWNEt2wtpuA18ynjpIiyJfIDzcF/QKo4HXiB7z9r6uN3TYxaPEN9f2
wLkJIXszKpZehYsZPfIkomK0LjHu7DzeSSUgV+5vbGqgCnGH885c/vezQNABQakdQ7/9sX+Yk2OX
vE3tqa8bL4leh/Y+VBMZJoifuaKDnBkU3znlAvnQVu3jx5IQly1vjZJCcwoDDHnz7E2lxa4O6t48
7dzr233t/ELfPIBYJpJUeEBejpSXW6FEDMNZW28zaiFM+jqiejybKOXd0kFGZ7O2hOf2/o+0L1uS
FFe2/SLMmIdXIEZyJKsyq+sFy5oQCAQIhICvv4vc99zOILiB1T4Pu3ubVVt5SLhcLvflay28pOpK
3JtOS2JPYEJ/fJ5o4s/MhlvzGx9DlssdRUqEKhJudfyfxcIajCYPLZMk1unRGt/qNiL2T+lWPnfu
gDRDKlyl9zpEzFisTd8H9tIq+6bsD1nzX5yLzz9ksWInIyrmVnQS8z4q0u+t/kqGDfdZO3qzNLCN
WhMu1KUaXeHlw0R0g8Q1/KRL9EAFcVnXbzWp1nwFrTAX49UYG8GU8KWvDEI3cs9OM2i2hFr1faib
V6085nHndO/U/XLbMdcc5bOxxVl3icmp7FyC9B2sZIMZUe2JcF9vu93/ztDydig1AI5ah8RZRsN6
/K0VLDBbDYUTfcPScv8weDaLpWO4AAUfaJUsr9YOp9lIcvncsJ2Xq/tWC+sGbB9GSKadl2xcsVcP
sqW5xR0rNBDMZSOVYCI3kd8FOgs18mNyfqZ2DOH10B1/jdneyjYAMMsLB1AhQwXHAGZyULUEufSl
l+i1lVlWYqjPE2/2hQKBM9OVMR+UMgCxxanL1D+3P+CaQby2UCOam7SYqLo0WGqc9zYtNQBmIdHD
7GOhvjodbjsrC/psSyZqzRoeWyiyoV+FSY7FR9Rl5TTSqLXngWYssFrnR8LUfcLdb6Ifn7PU3HoU
LO+iWX5tnl/V8R4AwmaJE3DLumprTD48TyoNnN66Y8b0qirVGXXtIC3Ek9Eku65xN2oh82f6HD8X
ZpeYgTEDh+pIYRaJxR8PSYqntq+3P9yWiUWIzg0OR7II6r9UP5dFt0fDc+PILSPjjHoA/hwFdhwj
yOkuvhavU1ILJ0tjLy33k+MdcF0cM/52eyHXn+jSyuwzn9IF0/ayPimQm6tDAaW2KmCGF5TaS1FQ
yEaiU+fdoxH5ctvo1tLmaPPJKGi+Er3vYNQQGGVNAQCtdl6jbZzmeYMu3QBLA/QTpFmASqKVcWll
pOZUDxasmKz1Dd4ETisDDJEW+RYaa8vSwhsSb2QKHVkaQxQP1YVB3YHPn2611Vd3DZIUtgGPQPF6
sR5pMTG0NaxYkN1g3nPTN+HmfXxVU4DboVA5g3pwbFH5X1hplFp1zQG5sBwcoOlTCL47mDkunto9
o+Rj1JliaC4EVcTzba+4PlOwDCdG2opqGOicLr8XKxhI74WH70X0EslNDprA3HT2t62s7CKqFMga
kWuAdGJZvbaZmbYJbrPY09kJ1Al+p6Unam9ova94xIWV+c8/eThEzHUKzhoSa667I+xrbZ9JV++V
ZmOC/+qBOH8uvN/xQETpCWWnebmfDA1GnRtmicTGSN6pgDQAcUOLPdfDn4Y/lO13oWr+aJ3kgGkM
qKuVf8uH8mEfBWGgWLCpmG67tA8MPfCvKctwS2ohgVQeG76OLwDmb2Xfa99tBv7PNzOYpazFGdPT
0m09gpdEnkwH1oMKu1eOjvl02zvWvhvmD2d1PWB/8Pa8XM6AaqVbkCGLNSsDoYsT6MljqwL2vMV5
vWrIhfgbknlActRFCOxsxh3hjllsuQeIVp0QM4gKidkh2Sh9rp0q8M+hig6iNvTAlytKm5Qy8GvH
iUG+Q86R+pqa0vD2tl0lbCjRq8DMwRWxe/DCxdcBNwHUZVlN41J8Lcdn4YCbWetOhbl3abUH/COY
IP6NJ8zWLNDV+MRsGc9PdA8hmDaf6MsvpotRdVPDyGPFGX0L0luTe1BtzKI/Dsp0bJzs4NSByCLT
afdq14S8+MbzLb77600GbnDmFQdoB0CupfISz5KkVrKExtUzi7f4aq5KMFgi5t1RnUAv/sMtL5fI
TFkruZMWcVpihOHkQUw1iQch7rKeHj11R1lgZw8OrQ8uOUAt4dGDqnWtPyPibDjT9SHEoCe6wXh1
4yObH/pXn6INNzNw6vRjGY/FT6P+BXhkIzci2poJeBJgfgCXWuifXi4208Fo7QF6HvNvjXjU7v8a
nYbdBO3PvwYWEZOQwqrAZ1nGiWX5ShPVvjYi4b7PUai/fSpWlwImRgzC4SKFSuHlUsY86UohmzKW
YjjJ5GhX7KEwldNtK9eRxJ23Cuk8cCfANC+uTT51vBWmVsZktM8m+ht68QMs9E/l+Ou2oZXUAJZw
xubKBB7Ry4KLk9VqOiY6Pk3RBhmY7MS3joFfhZ4raMhrEMywTSSRyRYqbu0AXBhevN6n1HZHJYdh
u46JbPy++pqZ53owD0VZB7RXwhr/ogEUkQ1cPGL8g9TVRrnQi29vwfIZPPsO5CzQ/AYjwcx+eflF
wUUF7DbkyuOmF36ap34qv1TyZCP0mM5MWrrhQav2PvJ/YJKB5F0sHEysroOiCM6bNn416w68t0XN
OEqtg32ShpYHk8aKfV6Z/fH2SueweZk8z1OcCOhoLyHFWKLIi6pXBhDosJiY4mwXeAk4oauGmWu+
DcqwYWwtiOvzgxvEtih52UuJ5qawOAR4J4aTUiJZAezk0czrLBR1EuaKrIOyy7q9VZpdiAE45VC5
TnEHpQV+0irIlafdSEMoehcbMz5r24/mLM4VIgYYmBahQmLekY1NjZDusTszsb6WdnEyiuQ01slD
wx55Dvji7X1f9XXwHAJaNDe40JG+dDELOrSDyGwWO9rD8I3IQ28gvA/NAY3fJj30DfGr/sl2zrrW
+jNIhr4W51rf3/4ZKxca2niYOZqJ+4CpWjh61QCXkyasghoy5tgmo3F3GsRQNq6TtdAFHWDwtaMJ
jDtlkTV0mlnqeDtVsXtAO+i1gMDyxhdcC8GfLSwOkGGNXJ9UWCBIQTL9F5mezQ0TH865OCooHGHc
B/MdQItbsxd9uhRb2ekS5R0WT6rnoztjKt+SnS5/mgcXHPesDk1oaRPVl2zH7XNRvIMabZYLD0j5
Z6y+sQewMkzDTnYHiReXpe+Fii7L7e+5sg/YYg0HDCUuAK0W+9ApAiSPGoZy7Xw8jN1MG61xH3Lf
G3auRpQRIdGNxhgrmkbuLJR2uRlTaQmNmT3D094sfad2wdOrQsm52QnrrP6os9ca3fHaCmgSKpvg
hRWHurA+//mnT+GxaZKMoC6ugqbKfZjkg6Kdafb+X2zm/NrxUBNFT3pRtYMiFR0BcERYSBQ8dKjf
gbs6J1svnqWcmfuxl/M7HC+EeR55cTxUBvlfhSAUpNOxraH2kz72qP23nj8BbiXze14f8kniBVsF
nhuzbA8MItjPAoiP+Zl7zr9m2WM67Lsh0Grhg9P7wNw7LeFnRW606lbiBV5GqA6D5QYZorM4A1kn
QTmlOywuKrA/WS5GIUVNt0BBa58XWDDwEHmzvsMSZFB7wzT0tsniRr6ng3rIklNXTT5x/9z+wNdF
MfTEZ3ZPDDeBAm05Dq1qBXVpV1Rx47x4ALxm7R83ocEIIJr3QxbPMrE3zs3KdXthcRH186ErcoLW
R+yCRq5hYQOdzZr+0Zsy7JUtlenVQwo2J6C7AbwGEHLhwBoBpfVkyioexyCvoN5Zv1bOk9e2Iedd
kGb2KxUn3puoWZjPTbZRG1l7LCKjmLmQcL8APL+MEQUQdyjDIJerap/JwVczcp+4/b5xlCdZj99Z
lfqm6L+UQwsh4HbauHbWnBWnClVwsJghxVk4KxmzpCeAScZMhb522zXsbWwVdaOUsGJlJqIFSBvv
JVymi9Pr2aTIi4bW8dC0zk6603Aqc64d/9pVURVB8oSX/Ty7ttjLVrEbz+nNOhbmtyJ9gBbnIVG1
o5ZpeyhGB44EEqL/ftvm2srw2J0nQ/FKA0vCZZTlTWVzKG00cUk7N7C1ygj63txiG105EjAA7wBB
Dop1H4oZn2J5MRGWKkrbxOBF+aIWuyztj04qg8z+vYk0WLkeL2wt7o3azN2mQnUgtka0HyczIu14
tjy54fnXcQVOD5ntGUGEQsES1GixUs3ahvFYNfdCDMbR1Btzz4f8nOf1g57x712n6nvHJVsTm7NL
X+YosAyu2znVclChWLhJgYMwQs6Gx2N5rnI8kbwHVIKUnIaGF6vJ1sTP6kLBoIRm4YyRuoKtNE1Z
AWfBY/kKuhxgtSaMA0A7mfg53ZG/bzPhkT2zFaM0gb7Wcu6a41doXsG6WJNNBCjco9t+p1kEBsk9
mn3fq2xnbCY612fAm30flTvg85H2LWKI5FIHiXbeYfNqaz/KXA8UAajm7ZN2feF5GMM35jFE1Fuu
ekC9zVmhFbaIufPT8xRoipdBQV+ZvlWqWPlgEDMCmaA5szDjCr880p6kTebUlohzQwvVTEHeSsm5
h4b4GQT7f2idAnu0pVixUrwGTN0zZ04X1BPwv0urkKuwW0q7LrZK47HqPIAXjZPXpz56QQ2x7qYs
8ynNvwlKQjvJwj5/yIt2I06vlDXmXzFr6M2dXzx2Ln9FCY3RPBFVF3O7DO1hh3vTF8WuHf8xjQdN
Uf2q6oMGIwK3v+1S8gfp3aXdxS2sULeRcmi6WPyRbuiaPlXiGtQ9U2g9kFcIJZAdZNxzw/dY4Gy9
WlYu4QvrS4GLMp0s3MGwrmbqO+9/SXlIU9MftHaHoD62R1BqgQknNHEH3174dWCf20oaOBGBOZz1
GC/3e0C108l7Dsvsl2WddHmiNRqcwp/adnfb1EdBchH3Lmzpl7ZACUopHgTwsJmZ6VAnj535yiTI
DKDcA37osVH8+sc/hnxkbYoCx13p/URPksvdsOFmW6tevKjNEW3+Nu27WCf9yfLACQEVYuu91N27
0cw2jK08HeY9RmUcsQn7uXyTdgZ3QHVYdnFtF/ov15DqGeUjb4REpMr/iElIHmRj0k07CooH4btJ
rmpQU+Ks2pu9FLspycv6qenQsUpLy/zRsrwu/GwonJeqZHoNegYqrd1k69mzmXO9DUFUT5WDphZ1
eSCVJdTT0Nq5EbkKI4+ZIdkWb/xSCvLjAKEyg9KgiacS3gWXH7cVHh10a8TH9dVddRiO+aNxdI7J
Wd1BAszPdF+Kgx29VD/sFEKUobNRql6NX59/wMKTM24M3GJTF3ff6nxv+umzvitpNAw/J/WYN8J3
Thya09pG/rpyK6CcrAOlglEFzA4snbqWORUE6xaZKILaThJf6Kw8Dk7SvzllksYbp2jeyKtT9Mng
0ncpq7gHsqE4HxoIRTRHHbAcRz9Rpwo7FCHL4bU0pwBqtLcNr1yy6HhgBgH/RMF1SeGEcwrlFk3v
4qzUjYCmVPpWP6X721aukz+8BUB3A5pE9JDAeH3pRorV8U51ChE3ZdRl/yT6b93YSPxWqnqXNhZ3
jJOkjpp2sGFb39Q+bopzz3dyVzV3EgwGbQRcTPvV9kWkt/e8eU+Bx769yNV4/3mVi9uG6XJKhaQC
SfuZpOKet0ZI+W9CMSK96yLX6CIuxZeObtE1rn1ElIPgrvMIPdiSLre3Jq3uKbwRsTK56kuVW5WP
QYHk6+31rVpBhQGFefSMUD69tAKmmrSpdS5iy6rUU6Hz5mRhsHgDrbjyckaRD/ks+CAA0ES35dJM
wvs8qakhYozy7U0IM9tBFUDh99UIugdmbvi/Ph+s5cH7bG6xd8ToO1FnuohlhglcKxsouGMH8d2U
NgmnOhd3NVemR0wWYoLf0Fhk2AnKQporAtD2ZLtpSrsQJQ71AdPcORrapXsqBtbvVTLJfatgLNfU
k+a1oV7xUKkTSNbTbGui6DrBAu5/hq+jmQCgwBUj/4iXkNlmbh+XSk1+GU1BAia59lTJVLub2jrB
WLZRgOgAig2g4amn7qyBU/bnbQ+5Oub4FXh1fUxOg29v+fgShtO3Y15IoMmNU1aWPifpqeu2OJOu
HHE2AzdEyQ6aTPjXpYcoZARuSxcSJ90qvqVuZw9gd5EYfbi9nKtL4MMOqs1gfZ5rVYuYbCiMpnLk
Mm7QlA4Lo/zDevACmsVo+UlWhbetrW4eqO3+x9q86k+PcT13LZYiYYptjyWBZxfKbirA9c5RN/nb
cPyxMHSd5qFjTNAuNpDRhg9J08oYHQi/0ZNzUfahk00bl/f6d/rXzOISbYAByg2wZ8XEtb5g0j05
671HNuL+6raBDwB0wvqc7i+iUqYKWWekx7bl/MCggGY3/CxdbXf766z6wr9mlpgt4ZnU7TFlGnf6
764/S+hQ9vlLow8bdjaWs9TFcuhUW4qFT+NicNlBcyNvhW93+kbYm6PaRdRDWQlnCNVJgH0wi7gI
srVH9Ywmg4zVvCH/VE4CXlPCk96Xqt3vTEDGwyTTx9As6BZEdmWFIM1Csw/MFEAzLZ/1RQ0tA6cs
hlgoLdTE8RC0+U7DEPXtD7a2QtCoIlJA4wL8avPP+HSciJZh17RqQG1rV5ux3kLgtBi0gBMsTbhA
jZdbgzwrPjIT6GOwE+gNJM2LTdXrFkyC+jQARGKUfsMF1OLU/HdGKoxqDN14vL3CLXOLm8vlhtHn
thxiKeXec6bW70An4NdJOYRW4m7cyyuHGfPucBjgOjDCe4Wm6nTODKIOMSvKo6n2B/S6/hZNCqf8
bGJxlE2hS7DG6UNsF29mK8NWuafme5JsieSseuC/S/m4TD+5BuMCIG3dGGJavEGaZKfRBmok498H
JsRXJDJQZQOSYynF44ncddrOgQNCTMbofmnt12SKb7vA2ko+21jsWC3IIFmlDPHQjhgSo4HgKBQn
r7etzH67DBZgzf4ARqGnsAwWTKmB9OZkjPGYVV9IB0UaZID5sam1cqfwTH+wk1FuVMDXzi+oD1CV
RgcQgMTF+W28TghMqQ5oK5sYh0OfrsSZJc047qfM5D8tJzPfqmqAzCZRkvZ0e8lrCRXAIMAOAieP
2RlrPnyffKRRpkkpFeysRNnYnY6KAb1A1Kn6U99PvtTzWFhHTwa3za7tNLpF6GV8tBqWdTLbArtN
LvMxNkVsKsVOgMlAfJf2WZIvty2tBQ90M2xM6wBMhzHby/VlFE0j4pEhdjzkim7C91CGsH2nKtXA
SMyt5vja1wTvMWQ0kabOhchLc05JR8kUY4zH1Ghjr5VD5ls5t/u9R8ap8HvuGgOEr0conSR2lW71
o9Y2FjcOOKQwA4Kvush4zGKiGuv1KZ5qfiebLHRL7whKgt+FMvyDOLoVYhbREnVWOC36NwaKyhjp
WYIBCEpC1DEbPWK1Q/fQmQdDDumm8PZHXLeC5imI4GfszMJJVdomwqFcjwCQGA56Zv+xWVYebhtZ
FlH/sxbUxmcLYKpaXmsDzSfRIThHFSTnap93+fTEVD4+mW3d7kil0X1SWru0djkun5beKVUh/XzI
px0ZQOBOUlAR1+pk+5D7HTZOzPLZ/39/3SyUNOv0AOt96VluNmCSSJd6RMiE6T3d14l3oLZ3khoL
yyJKLFDFZyJq+bPqHljj+On0ysuDq6Po7Gxckgs3+/gxwG3OPFiQv0al//LHKIqalwpQOJCICUT7
7pW5z6tDMo6+TTdMrX17G/ghlNPBCnBVUicoLreVrmhRq1jiSOFraFsM9cYl9iHv9yn2f6wInBnA
HM/q8cimLldUMF6XvUjhYmWhH6tJN48yIf3RGrC9mcvUeIK0fFi56VuV4DtbRKoHaYiTmdAvtmmL
k3Dx4uQj9Nu0rmn20LiEBozsjcDE3+znPAH5BuNK6HaFji4PCK/bRCt2rlspoWdM9rG3oHrCWKOF
nVReLYOWJ9JrCbZV/daKwdwDlE92t51+Ea8+lg28p4boD4j6FU9z41S0l5OpRw14qI7CVZPIrGv6
0yTtP7Ls3aOtcTccCm78+S8MowwHPVfgna6UOgn1jKpLPT2aFHvPk/qBEbavW/7oqOPRSMdzVWzJ
Vqx5EqgkwagM0D90TBbPXCUTfCBmYUQEPRzI+Z2RTGx1mpe1sY8NReqAITVAOtFFXL4FQSKJVp8B
SVx2GNt9cyCv7T/e5GeJL3/ZP+iWNuiycHxlcLEqdHk1oScwmONiScud9kOhfvFuv9DMN97Tp9QI
ReJvccKum0UhVYPaOJa7fFqbNXU03jt6JJOnnoTFI72373pzrwpfewCNz6t44t3GNbDEdv5nrcCC
Ieo4YPtesny3zBwGFRO5UStEkE73eRZWcmepb26O/lbuV55vVK+5qvhF/mcTQbsagkGni8sdoyNA
ly6aBEOVQM5ZJnqkKC7o6HITnB1gR54C003LU1lBG6BX7Wk3uVr7k6dKs29SpzpXqYlBGq95YYqW
+rbWAXCVMX7X8uHl9qGag9QyiM2zkSA8Qi0fcewyiGWegn6sgkaJVrtTXJWt2OlGZx0qQ24VgdcC
x7+mUO2+NAXUGgO0PjWiydjZGQFc++TpaB4U1QlJwZ2+VTValkv/8+3/39pABXtpUNLR5jrF2oRZ
n8emvx9LdS+V5gHEafucV0GtR5pR7BUbLwQJHgn2fntzV1eMDvVcjINiqbo4aOiM9YBiZEZkthg+
6Zr2W62qoe5M32ubon4xpQeW0Y3X/ZrPoWGPdQPtAVDOEuBkq8mgpLmrRplxpoN7SKw0MEf9wZt+
dW8pJH6M0BjuU6eOgKQLJ/yQxpGHEY3v7eO34l4477iEkYN4cwHv8hMkqZcwMhVQpy/LfWZ9SVol
akDqlO2K/mEE1FSv1bNaP6b2kQNgz5Kn1P2uJunG1bGSfCDrBEoD3wDEiVcVDydtC8OUWpRUD/jS
CD/JbpwSYBp/Uy/bijmLB8Tsd7DmYkYSUBcP5L2Xi4ZGZCPrRNciN+W+pQ37ko0Ht6Zv0rZ8NJyN
pA4zCHEWuvAHK3KcNGRlCgbr9ilj3U4Zt6rCa1fMXADEYwbJMHqVi8/QjzYpK8XRIq42r5P+lZgg
jyjKF6+HYMYI6ucB1U4vHU6d8aazLXjH2u7PpW+EQRSL4QmX+yGobQtvQD7WK8q+HM9aS3dMFj64
K7StGYk5jVzEMxSK/8cWXqeXtgxeERecVFqktefxtWO+NH3vzb6zu3O2iSBZSQ9mujJMjOIf80zP
pbEcn94taqpHpgFFpH4MPBBNk1/POf9SocUv7fTe7sZgBCiVY1gpeR4hknQ7xKz9BBCWzqPGKgoC
S6i8Z4ucmsLDAUOxP1SYjfq4U2w1KZetoA+XRqsbPQVUxpGmLGK3bg4ZBt0yPNr65KClmMewvhi8
DWxe7RyDnCvwvPRJ2Hf0pDbMT4aoEdO+rus/ZNQOHiJQITOwwPyqoAk4TOVJqwmmCdQT9Lw3jt91
0J2TKAcMtQBG4RmwiPqFWUM4lrZ61HEh8eraNenXrNu1xklNwix1ft/+ACvmkIuC1A1NHUxULrk9
DDtXND7gkVWnvRfIEdxm3DpyqwqyHkrFHR9xgcst9MFKMoVoCoJz9HgsfPVlZqp5hCHUaTqYUbwd
s3+UCcZUvNCz8nuBkRnnNZ9+Fs0vM91pc8WVdlto6P/PL5glYDEnB7HrxT6DHMlTpDLq0ZDJHMNP
1SmvkzuhQgfd/VFqf4iSv6TSOjlK+xsFc9zzLOiH/nB7+6/P+7wPLh4kqNaApmkRWwZSsHRmr4rs
r6Xl7IgJEfhyLwCIE551bOgzcEy3La4E00uTixDDeJWWfYkHkKUIEWbUaPbONBmx3uVy544QHjRz
k/1qTQxE88Iogq7MXF8RtXq8/UtmQ5ex7vKHLO6ZKnftDEFdjzwlV/ZDQZqn0ZuKvcl79fm2qZUA
AFtgyAFqGccfX/wy1NlK3vYVJjsiTsx9bmK6wjazVyiJst4KlPYxg1SB4VfDsKuTKrCrh0Lxp9fO
DuzksRz27vDTEf6oAfCNng31oeC09Vmub93LX7jYjTQlFFAKXY/SKvllksyHmBhYW3fj4CfJcK6L
F8y47jP1LXFPZXmH9C/VHjK8s8RWQ2xZIUW0vPwpi+t24qBjnbCZkQAG+gUa1Zoa9MZJ9seiCco6
5PlGe2DJ5PkfixiuwQAsUhywZ15+HnCxeSCgdvVINVrpS/loS3+Sd7x2/dzSTrr7q8nrowaYEgAQ
rNtz7csIwqaOQAa22Y9pJGjgphu/6kOYd+mg+Dno/MxVGNDqXP6qRq+bSqnxfIbCW/FFH7N2x9J+
CNVxuueJoTxOVp7NhNxOnPctmD88pu7STnvWEgcMi6b9jyO6ucBtu0FTkSLMPLc/Eq99x38UeXg2
P0GF5pvWOfTcOQV7rqhePgggXcIBqNbAnMrx1ItW+y+CzqxXN6eSmNFYdknmK9/ue+WjBCJ7H/XB
8bnSPMjWmZUSVK79ZHgpCGorVfN8MM+4f3/FIa+cWThmteIrHIjplp1ugDcusnszbDjAF7bv1hnE
sH1ltH2o42y1DJdQxtnBgOXDyAS+JcA0H/HhU9HfdhQnAfG6EZW2gNR3r/KXoXerUGQF+QlayvHO
MPsx97OWsiNaIODmm4y7lGoccK1sxGhH6r3LutMw4NEUv70KYrOsaMid0iRb3DUrkQBXP6o2s0wm
JkgXNxMd0iJvtN6IwLt6aEy990kj9FBAqyXQs2QLlnOdggFXAu+GJDzoQ5BlX3o5G3otF11vRkr3
TTczv9oiQlu54xAw0C3DRAfmcL1FOAEVEzfTQppRAiqZvGrCBj1aw36G/ujMY3QsqN++3Y7381+5
OLmg8YYCg4PJL0z9L9ZUlVXv1F1uRhP6McfSUPP7Ag003yCuFqgiz3e1sOv9baNrcRNXOfqcSKXQ
U1tSRCmEYeCsyKzIHK1viZd7vpA4ysmL09I3o6Whp6Y7Ydr+lG8xwa+kcXioAkmPRyIqHss60eAx
r7F614w8rnunDuoBu7yyQK8Pue59RjHo4mMU6jdnKd8IJnMQXGz1fK/OmkhITPFWvnSfxLGFC7JV
Kyp6z6dVCWd95ePG/b3io/M8H+jnkBGDqmKRJgHHiEoUGhkR5SBITEFS5XtK85etrDlIoMMPBnhw
mABYv4z3Q6lgumO0rEjt+kiaRuCQ9yE5kZTs6jFBrXZTTm3enOXm4VGJwhoel5gfWKyrVzRbdLVr
RUMapvHcZUHgUf0p9bsRMIaAf/9TbtVPV84GUiDMZLsGJg4RaS4/GK6FVtRVaUde9pWVe5UeMpDb
jGkZMDpsNBnWbKF2CUZ9jHF5xscN+yns6kOTCnSR7MgR+iGz0ZBvNExbKgeDlb5Hvv39AfxI8KAT
h2o0hGUulya0tlE6dO2jTrkHh7vV7Vh2qCqoNev0uRfunWeGZbWl/3p99kCqjB3FONw8WvlRw/20
SN64GbHGxInKRO5SpvVBb+HB4NkQMh1kaBtlHnh82JLavT4TH+T+OBVwHUx0Lg4e+HymCg9WN9I5
Hfe1lh85zbdEqVdahJdWFjXAUQF1UmUyNxIN+Wak1J800BUpeZi41d5okxCyyk/yzcCIi0eiNlH8
nvzq82xXb7E6X/sSfgmCOlIHVcNo1PwZPm2zozS5oorUjepG3ZXZPWre9Sh83SPoQ26UJa6v4Etb
i25f4rVNb+OyiBjJn6Cgh3e4vTOKx7qYtoLOyq0x20J9FRkR5r6XaJJikGZjce5G2rylSp+9Z1Au
BZVnTUORchoAP66f09IGuglwr3u7ofLt9sFZc6UP9hPYR6t1WR4ZaDUmvWzdSCEgD1W7TvpGbZqH
21ZWVwoEFXACcFfAjRe+1MrUVCcm3CjNX4a69klp+YXxWIJ3eVDLQ540iHxumGc/bxte+5qI7Kim
oeBgoYVz6Tm60w+iTrHDVVM2p0kOw7OVqvcOGdR7w5bq6e/NgcfJxW2IoTNcKJfmqAIJ1p5O7seN
qCiPkn/PCF4v2lYVZe2zfTa0iADeYFRj04xu1IPIBW9mzGH6t5eyZWHxxSCUOgpZwoJqRrr3OpIN
l5h3/vL+A3UFmgsoQOImutJLGDBJYyqd6kagm/KTXwnywukAqjdrq6p2nYPCENLcWakCN/uyl8JK
apWDUNzIq/5JmI9MWqRhMe4CNvjS+rt5fuQRyMGAskH+CaDR1eRF5nLsWWG7UUlBVGFWCQ+gcWxt
xKjrxAt4GzTvQTKD7i6GHC/drO9sMXDeOhFTvlaDGoxuFRTjxlK2jCx8uaYQq1Wzzolynfhtr/q1
dv+/NrL0Y0MwNwFdZ8SKNNDrB0C3QpBQ33bllZUg08ILcBZZwOz1/Oefrg9Pw9NdH4kajVl6BK1q
lAFU15g8vG1mJRnAKwqRBgVc6HkuM1WuS2ll4OaI7CwLvbR6rNM7aoI4zXybCtC/t8MGFHsluAH2
BA0UqBYh4iyHk0c2lRMCthrVzsG2vjhBZXDf26rQrO0eNJEA80LSiIGf+Vd82j2mpoMYy0mNkDr3
RzcrQqowZ0+GrV7PmiHAXtz5LQP6nKtbPlVUtdOxfxh1+c7tJmDEe+q53Ag8q2bQUgX6BXH3qu6K
hqcNSnmYMTCyTpx7kr8I6+vfu8L8oPhQg8GDfg6un/aM1FStTa9Vo7Lp/JHvWd/v+vp3z96gFLnV
nV6JpAhsUOcGQc2scjgv+JMxhjeRiz6oGqUPXXLfNVXY2DaKdWexURVbuRIwOofu4Bx2UE9ZeAKE
Tyc1dzo1UuwfZvIHnPG3d23r758X+mkhraZTk0j8/dP44Fbv/93fjzRrLggha/9IUj79/cag5YXd
9FAodpsWQRMMNNTjx9uLWHMv1LcgkzkDhDHudLmIxioJr3NNjWj1uzCaAHyDUGncSGtWP/knI4vY
nFiaAjiPjpX0GWjE+0f4cWqRd0P9juGgjUxgLcx8XtEiRuttmtK+U9Wo69uDob+zQfjUpqG1pfC8
FkARoqGPNgNlQSh+uXXGCKB4j08XQbei8pP2dZhiDM8b9r7cKl2suhqiDG4FFHdB53JpKulSvFtb
D7F6ZmiboCqxBWZY2zUL4xDQNZrH9JczH6YltQkvfDXCOPG73pmxCmEVI/eLlO5ve9yqJURo3D0A
JyEGXK6FKNbkEDQ+I9vYl6ZvNXiNAtO8NX6+9nXm6Ix2PJQ+0Ji6NOMCO0dKZD6RJVDdeui0nYIa
sdY70BgjaFZvpNJr5wjdcGA/8bQGjfciqtUZJZWBCkLkJNDFRKca/82u2pK+WUHafAB6cdsgNQS+
YBGpyxwwIqDO5w5/c8/S/0PadfbGzTPbXyRAvXyVVlvlunZcvghJbKtREtXLr7+Hft77ZJeru0Te
mwBBAAMeDTkcDqecMx6SzJjctLDXrbE3nc5tk8hVMB/ZllEwymQVzoLjtbSuwKUGUBWIAhAzcg4j
VCMnqZVMOUxt6+rdj9K+dzKImja1uSrJw3VjEUnjjGU2qYm5wRwdpnns1jr1m0geQGTs2tF6lia/
arVSEK0uOStkZECrwhIzaGU7Nxy5yEitgKzsQMONDphJe+g3qvOZ1sTr9fHX3+uHURa8p2EP6CHi
DrZcpVmPqS75ADwktCs7hw4pGDuaVmnlogfTNRIi2L9F9UD5CiwVzD3hmXmunplGmjKWMFQVjcEq
0GF6tLtr+RZZZwSZoq6JpWOBll14SFzEiGa5/bPNdEapsFEOFNww5l4Nb4xUAMy3UCZGOHEigzvp
+ZyUjpGhTgUKExf9Xjh+utfaT4OirCYdxGjFFvWwPvndivBvltaSxX6IZwzMlPM3NG7UTm0w4sqy
eDOQQ8ro92BKHoiLEG4K3ObSSgKLBvzGCNnZw/B835S417opgiwTZAphZvwoKuq1TS6w/mUxBnKD
AE5nMKjnYnAFARtJ6VD0Kx+0DqO6mTsQEb7w0hUAY0ClEl3NyAeydT2JbJCGrCTUYZTDEFUeqGAj
aXJr+34eBW/ChWtTx76AQRm5eA0v3XM5hUkbSWdvgZFkszuiXLdVy0ZEmrKgDXMTLFeEhJHOJ21m
XZnGshjlg93lox9peuNrs+L20biKbCoJPOLCBuFtg9wigPEYwS1n7eVQGlo8IJbS02Nq3czNo5Ax
blkEw8mBE0SVgTu0IR5MXdjhhgYkkePKkXlTTE2P2a5GsD8iQZwuo91ktIKyB5N+Abubxg+TIQjS
F0WgEMMQk9k0P3dhYhhSUROmyzQXrj3tcX+5hYi/bdHOMJXGEJNxQHg7y6VESuIhVg6aEoL0dXL0
HaqmL9evikUzwzMdBQO4AUDOnRvzgPkWI1OociD60K5oaGSepBvhtp3j5iNx0Fp7Xd6SX2XRJkht
ASh2OX8wN85glF2hHOS56nbgvJxXulGlHlI9MnJFUuxbSW6Ax7mCofcpxioUlQLHcBB1QC1pztLN
MjJjmPzjTb51EsQ8UoqQo0zdSL1pnPBHX6xMqXsUqMyCFy7Lh6eDjbYOPLpssB2cr7GKyeMJUMDK
YV7XgCzYt9o2Ju4me0LI2Aosc+HyAC8F6yhj2T749HNZGF11emuALHR+uQbdhhMCDDB9W5Sudf35
umYLcRTrKED3Img3MHXNKUaBITDKDfayzA95cZBstOSa73NHV7b2o7MFPmpZGmpb8O4qegPZz0/8
u4KSdRXXUK3GDZz7AIJtPP2jqleKCFBzyTRwSf0rifPwbZvC+eeQ1IO43PpF8/fBGDyzEOzVkhc5
EcMHvWRwEuBTI2hq7BegtXly/DN3BIvGPpW3vVMZnNeNRuBQNz2zB9felHTTWf5tO3vdx0AE2ixZ
HkJOAHMCuBeHitue2bGrPitHhBIaVVczBrh8w8zRNsWizSKn0R3o9kS35IV66JFEtIneWfTSoIrM
mXsDfGArRQ/EQZ1nVw2j3RD1r223Hh1n1+vUTeaPIYt/XDf7i31Dmom5ZcQYaJlDk/65Icp1ovd1
r0oHKS/vpGqXyvmjYzSiCPTCbTAx6IVlnSPswck/GYCFJTl6KB1IXq0U58n8AMdWhTkpjN5F6y6p
dmMhSKYuaIarAHVcDCxhrIZ/rxfZjKEGXY6DDC1IjDITE8HOIDBJkRDuypng/PsqU+MgkXdx4oNP
RLNf/3qHzvTgli4E+beWGxARmw24JL8GnGARCcvF9cweyidrxZmeVDl41A1THJj7Yl3/9Z2B346e
EpwmpJzZtN65jfUJwa+3sBNDcYucvmu8ONYbGdfRuG/LryifPLv/e7NmeXvG74Y6MxJQ5yIrU6eg
qZxjcJej+9mpgT5ueWMvcBMXvpUphrwSmyvBh8ucbx2iGKWg1owDxNieJGdo+WhcJd9P/dd1G7jw
R+eC+GeUXNim1IAcMgDqEh6/L3kShOYGg4eeLOrwurRoZIIYAhgST9Dp4tINJQ2otkYeJDg2FSp4
JHKTv74t8ItPhXDb0zc6EiQzhEgxQOocSJCadZ7/9eGEFEzDsrAW0/N8Q3Y4GWnfp3oezPZPoDd6
BdkXsWBnLpsqmConQjhV2j7OkC7U8sCK0C+VD36fW6uaZq+T3d84KSDth7B21U734wldiFqNEUNa
BehT9MaaYhhJlL5Y2kCTvX91hsyFcb9z04/jthz7IkkCJw6oYaFMtalEI+0CGTxDmT5PehorcRKM
znstOx47w1UnylOLpHD3vZ7FTtnU0KQ2n42GumDj61RRt51ICOfBh6KZaMKEgG8tAfGUMrUrI4kE
77hvCMaz2IXRQaFTAi0+OFzIDZ7vSqMmSVnnch40PXEzO95OYeRmOiDOPbvLbuSO+iWQaIAMECjl
C6CdNVKv+yZHv3bmZeQTxrOVG32nJtSd62F13b9cOjK8z1F2xhcif67x++nI8UDRxlUGVG/QOmxJ
2bpTzNxLQPXrT1qXbK7Lu7xvzuVxOwuGpkjJrLgMwJG80ucGWD//Twnctmaki+d2yMpgzCLPND8T
0XvhMlo7V4G7lns5nGLDgAqoZ/Zd7dYp5EifivlQl+YKaVHfHAUXqWjVuFsaCMF4UlJSBlpprBTj
prdkwaotHIYzO2A/P3mWOENZl12YlkGnbMbZOczG3shEsPeLQiw8HwEXg9yTxW3NZCRxREZaAu4V
LxEUbl97Ch8SFvXn31sZu//xRMeBQ1X9XJsskUsMuFZlkMfA+MXMfKLfYjpM1Au1cHhQDkJwg0wQ
CAj5uWWlQR+3hNHhIAf3oOXZr0ODWUsRscSSFAQZgDlgTJ5A3DlXpmmJ0yWIaoJM8nMqPwCm/QtQ
iOhZFzWjLJgZdobhISFmA1Q6C0ZOjKAYMIjcm0UZOHNRHkIzVtdO0vy4vjcLRsDKnQBcQgUBzTXc
3oBwyaZ6rpdBKkfNblTq6Jc0DqnbIn0ncvFLS3cqi1u6wc5UpIYhK5mf5areGcbbiDtZL0R4tJdd
cXg0ImPL0jCICi+AeNt+QuakN3FCLWlNEBF4c9ZtaF17mkZWvQz65Cq6I7G5a9r76wu64I/ORHML
iqRSzpAhcKpQFXdh++qKIBSNS78lHw6a1C2JBF0yiapdi4sLZHYMqiNYBBXMubUoWdgoWV2WQeOO
9gPAl+J4a/W768otWssfIfwrFQARwBLpcZJlAISH9LlLQSheWL2osrVk+kiVIK2P0WDk97lFRJso
eI26CVbZxvpeA3DVaiLV6F7Xhh0gLhZACg3gIWw0BJTQ3AFT7drI9DCiiJ5QF5Tyw2h1t8iE/U4w
1uo6uip4fS+uHoZBYI/ghwRC0PkWaWWnF6D/KAM7KQs/m+bSl0htr0s5FiEWLi0gwE1ZEYaB+vG+
sMk6w6y1jAZOFW4atcHYa2h06JG5voJLGqGtCM4DHagYkeCNrlNyfEFJg8a+n0yw/+Il1OS9f13K
gjJIHrDWL/RJwb9z+9QmxAbhV0sDXd4AxB0S/ou4C4kRhIRghwCkC38Vxm0qkbjuqyBL6L1dkkMZ
z5+6Gn8ahba5rszlkgFZA0M0eBkA9ATV23Mj6EieFYqT5EGa/pTKF7wKdOvh/yeCi3EZx2PXl2ke
oNg39omLGQuleL4u49LNQQ2MOyBRiz5TmMC5GnMMyprahAzSV7vQBDvCczXc2NGjRjYy8GlkgaWx
ZTk/q+fyuGUDpDjKZirkOchXyDeTlxXPg72TRfStS9uDaAgMmcipIxXDfn5y6aoZ/iCDnwcUrFZF
ZB5IcqMDnOH66l1KQTgE1Evkw4AEA0HnUuy0jEypGPNgHHV/nB57vVgJk0mXWwQhtoZitoaoCFHE
uZCqgvOsTDzuh2r2ytFy9QGjBv1XEo8ehi3LTVMSgV6Xl9C5SM5vt5PaWl2Pl35qSJ4y/LDQpQeD
GERp+8X1A8wwUqVI96Ad4Vw1NBYl5iirkDPofo4BKQdIA8Ie2gVt0HnA4Iy/YSp4zoKJ4hLKTCsP
VEo8K1TwKsuRNJCPwq269HDw0ieSOD86zblMWwOSnO4lGW+cQcTbeSkAHVmgEkFwgHocWjHPF0y1
JQUJpSk8VPm2yJr1lIja8y4Xi00jseZPxF5o/uQuN5BaaAptSucgdbWfST+ifMZwd7Fn1AzXD88l
mg3rxULzErBbMI+E59+5MtOsUKC5ViHaKD6KFhOAP1DwAGFH6KqTK83qtpf2GHaW7OkXRSaBtkFU
77Q28Q3R/MylHSKfBWx3tG2x1nR+UI+mTjdr/Qy4s8keAmr1xJ8HlAlqR86317W+PM3AlWMwWagP
o9PS4VxGXKdofc3aEKWQdkNtJCKyxDPj4qdaYOIinzYYdH6o1ZfrUhcUxEKzuoSDxtQLNMMB8GoN
XjbSgWr9StWCJHouIlF+6dK341GIoXCERLjnUfk738+xBGD40CKrWunh2jFHFx4xmpz1FL932s+/
VgjGieIH6xkw8Uw8l2UbdaXRPkoC4DT+ItZ7oTxkhfHjupCF0wangesR9yKmN3lgw6ItelSYsyjo
7Raw+AA486Q4SQVl74VlA4A37mBULmEPvH9XSVfNExLS6LC7ARLLrdbcpvqDkvcgXf51XSEWMZzf
vnjpoqoNSkWwMqF14HzV1BzkHnEoITln96s8bnZISIdaswZDuEfoV2UKEvqXZgd5GKRnu4RTxSO7
djHC5Dl2EnDcTls9ngODSgcH4BnX1eJXkGWkkZLApDYD5MJ/z9VK9HG2kqxDYjPJ+0PVSBXKRnmx
lksJ8TKwQr0UqyGY3+R1w7Qdki2YKkCvD/7lKZvzNCI6Xp5p0BR7SXlmZaT267pevP1BBMZfGXsx
Q2W8KCY2YWIVapZkQWxhJKcco2Nk5KLR7MvFAzgswxeCoasoWjI9TyKlZLBT0I62WRCibc1GP0Vo
qf7UD79LoBSmoEi+rtPCsgG8E2cJWVG0O/I3WALWYdkAdltgNUjLgjoixTzL23UZvI9l66aBNNRB
Homxh3L2YHV2ktbOmAVFQb2Jog2n/GmO98AvcMfuKa/dvn7/e4kY5sX9gVATDzYueznnapJTOyOg
zVB+110y34M6e7izzUJeVU2d7uLQnDZjNTSbrGpEKFz8sWb64ioBihNSFkAJ4fSVRwDT1nJKAt0B
ZkXa2lvaGa+tPay6Ydxo814Y6CytMPoCTbbGmO21uFtsrFs9AUMSCewZDE0Y8tW8cGjXulxZLpGy
1DOIVvp5LYduDvwPwXm/iBygMN7e6EeGG0P+ju+YlTqps0eDFMHc2QhQk6reGArpPR38UCurGehG
bmnlZyrttgoFrr8bjamzK8ax09zCLCYfbPT9Y9mG5JDkdflIQKAoSCAtHF6M5IMUEWEt6wPjfG0f
GWC60hQSgNoq84mk1+/EkGpBLuICq+l7KRihLEBL0D/JTx8BOqywlcoGa/lzSb/SO/Q4lhvzCeCL
4U2mehQkIZ+atL1u7gs+g7XSo9ERMQyOGHfTOxqoM2cF20+Vr7r/jG9VaZ8f0+frUhbM+kwKF4rq
HXC5UeMhQVYcosbtM+oq1hMwsCqDuLII2sfk7sZ/FvKPTtwRNrTWimiqkaDNjdEb1DoCXo0h+yHR
Zj9q2mh1XbsFR4j+EEB+4OgC6IUPLvooyxjmDwmmEgiNuO/3uS64fpe2CWoB3YlhpeC3nbt2g2Rd
gxNEgrKjIE+WU+cGD6F4XyjEui9VMru0TgXX4tKmoTEFzhChNCO7OJeJrFHSZjnssQvvJx+M0q4y
/46rr/Tz+vIteCAQaiDXg1eKjpwVJ2ey40q2ajy9m17CICkoBh9B4dnc0LCo/GmQjB1SrPHtVEq/
0CkrKoctSmfor+ydDFARzlikDAPpgMLJg2rM1jEZQEBRvVkVerJrv5fq49zE70UmsJglC0VwjZyj
g/QYxj7Ol3bQhwq9qyayDWHmsnrnGD+E9dH2r6/skmHihkb9BcE8oDXZz08CgiIxWmsAZWVA2n0D
ABotuqGiMv+SZWJc8rt4iylDvpVg0IxumGQmI3GtLRoWwFFi1e4goqf9Hk85jXjZqQZtPNq/2LsE
HdPnyoC9Sx+cnBbBRO8TsH4WkewBdjttHjTZlQtg7JXrvEMfwXsdtq5E70pnFUqOX5uRO4DPNg41
NFa3Foahk7tmeFXiLTie93QWvYaXVv30Q9mKnax6R/H5fdoUgQbgXBSp3Vlbz1ku2NtLE8JjBlhP
jNQWOT9+/l7uqmmYMvSGqf1z9qjhnT0rZAs4ctG1dKkOEvIMuBJ9rQA44d1AW3XoYKRyEYx56SrA
aZKUX1WXuvJcegwGxBjQQ9TGz0p2tGUJb/sMHamz23fGOpY+rhv0QrgAoiQ0teKSRFb44rFYDBgA
m8wQPTj1uiv88JY4m3b+SPI9AoR13A7bfFaBkw1OyfGDGslDpdXeZH4Nyfr6l1y0LeDYnn0J57Vm
s6KSCra0wLRW+uSjy+mu8/t1vya7+N7e9zvtsezdrHcbsqbl7Zy5mLm4/g0XRTX+G7hrlWroAQEe
NdLKq9fBj73Md7vX9lZ09L4bY86P3rmunI9MalCm5K0DH+l3vrLug3an+8qTsy73uOv22UOynw/9
od1a/j0QY9fSBkjBG5ytTXT3tc2PtYtRqG2/KVeFD4ThtSVwp5c3Fb4P7x2cBfZ+Mzk/V411WgH8
tAiqLKvXmTbj/NtW7Smk6zaykWp+E5uhXxStaAsWTiEksxyJijeDxT+5tJmkppqmRZDNktvSTdV5
NXGbdnd9p5fEALAJjfRs1gtJznOXkksIC+SxKgLZIAQvHzBF6OVNDeaTRJSOWVpLE68P8ODhwQr2
0HNRDny57VB4r7EGqpeBBtGuD7TwAPQ09OBUb0YmcjDs43nrYtETw8fFfAI/ATHbZELbVFwEBISM
crWWhk8LiqXvIQbXQwVD5ATIsFFgKNtBMOZ9MafATtCJbD5jgwHIsEUnbBHU828n3jQKktbRG6la
0Ie5VfnQjb/Lfh11gheFUC7nPUIQM2ZpCbkgt1lbg7PKm/sy3il7B3ZUat7cAfNxei/BB3Ldkpa8
ORiwUIZk1Tukhs+3N1XLueinGkdFqlMvzooUxXfkjJSmFNXVliwJJVmGfILQyrE5S4r1acCQpF4E
iQFoXyeOpU0HYBzXCod5XTpt6qem1QGCsKgEx+U7ZORN6kS0w+UUh7yaCXrXiyAyDU/L9GfHfG+H
teKk615vd0oLHlXdn4GteXSmFd6Xw7hP1JexJjehWW+m9h7J+a16b1Z4ZV7fgIsxXGZyp9/Gbb2l
J5oFrBFsvbNXrVWjbKMYoykMvmsdTfeOP+LNguvLEdwW34Wyy0Vh02yAngCJCyd4MNvKqQosSv6I
RMruDrjn4Q+z9D5rV/GQWXFbj/iqS92XNzCceNkKoyUe9ZJ1tGb/B7DfCtODgjCGGcHFRyF3hBQ6
a4Q2OM/W1q3pSNkAB1psuqT0yuluztclKTaxWwFbsJ5FyHCXJwDTgWwT0J2KlB9fIQd/y6h2AGwL
UjIbrlVHhxCIha4UV9vrO33ptE8FIWXPHbVaa1Q9a9HK19uHMLNeIiB41brt1bJgEfWLRWSSWGsy
A7XF0Nu5JNASDciioDnD6eJfyC51Xk/yWHDJLhjuuRTOfprO7OLW7NHNZTkIAltPpZ9OVXl40XlT
ObuxAR7EDoQGkg8qhcalhi7IzS1uHbLeDM8d01zfX3gSWRv6MEsjW1HLeUaitlZuZPX5+qZdOi0o
iXlj+CvkHdEpfL6USWU3RSgPZTA8WO2+8qjhzrEXvmaxwA9cvpvOBbE9PdHFVqsitdCDH7QORuFX
Et305tp4kmvBsV+U833eWYYbGp3LmTJNr9JOxpq1Bk7Ti5IenabzknpvA/z2+uItWvyJLLZ/JzrF
YVvZNIKsFohAmj8psRdVvjAZcukzsHQnYthnnIhJu1rSQ3tEQ5flRaaLcWn0PEX+sIpaf1TX13US
rR/3mrMju87zSSkDM/my4xSJyUeC/J9kCsFtRGpxV/PUZXlBiYpWrq7EBFdxk1pj7arq6KrocO6L
dTgpd5MWCaaBRAqyzzpZzWYARxYxoWA96zck1LdW2q+MYYschWtpgm7vZR3hdC2L5dh5yNpGGSP0
TBsQNn6FyYehtq6RuzBGJU88635UBoFJLmv3RyC3fcWMVo+pwqIqxq80dBu78ppdqN+Zj9fNZNk7
AlH1fzXjds/sEVrFwKoL0iTofhiS/TS1/pC+T3W/mYetg7jdybod3ukYixLY6Pfoyfktyk7EH+Hc
HprEIQre4DRAu3rhJrTJXMnIkMmv0WrpRub0aikTihXou7T8NHOAX6lVyUtomunKzNNib7cSUD0l
oHcLloVdPRdfZgJsEa8kZBF07qzmkdNL4YAOu/w2OVSeZLnSc3bfHdXcne//G1lsTpvRSKEJgXN1
hpY3TjLheojtTaK/aqWrhaNnHpvBa+U31UaMQzf/lUwHaTxkp9hI5PnpcQhukcaAL2rXk2z4ofPa
V0cVpO/aozQ8R/PnWAluKKYFv6JAdkNDNVKHGBnjrmGqKE3Y53CyMy3uY8e5aZXJv67V0ilF/Qv9
HCznfIEXMcgEmIWFDVu2ti3cwJAf4m7wBvk+D4kbt++VLsg1c8fUBjKoghwsJpqBhIGHLndz4AlS
5X3Vd48x3N1kAB0fNaC6/yXFvwsR4RMzuZMF/EcWCl2IIAzkCvgXrqLNNWkku3s0k2FdUBX4bmi/
6qOdqgruXj5B8y2KIYFilzBHipavc+sos6G3Gq3ukdDufHO4AT3qRg/HdRd+EIu6UUfdLk6eOlMS
uD1uB5lgVUF2EMVTLCkqa+eCrRzsytlggyGdRt6Y/LLjfRKjMwCc0W99aGyEdAoLi4pBajR+wVrQ
Im9ycRNBrD6XRSI/1mjKAn1MGNMHdUwRyfeCY74sCTltNMCg9MyrZsdJXWdlKj+qyQtVMSq7SSO8
WiRRD8zCEqL/HvD94A5gr1duCSMlGcd4duTHrLZuqdr6cJQBJtkqZLfbNA3omP4qc0GdZ0m5U6Hq
+b4pUWwkHcqQj1GTeE28k6MPrXmctF/XD/iiGCC0YP4OLY8Xgxkp7oqumqBb/CGD2U9Nf5hq5U3a
7roYLpiGFbKJKYZQwGaNwYR8rg1to2ZQskZ5pHH8pk46ZhhWua7c6nEfoKLZxabAcfF5FSYRs5ks
twEPyRDqzyVGvRLJ2qjrjziN6xm0ThgI2tjE8QqVuCnIGEYboMMdPVZyBk6c39f15dPTEI9HCVov
sKqsi0VlNnUSS/V1KJWGOduPbdOBt+O2KLNNUaN0lvulfHSSLzq+pfNDsam0bZpkvmm+S+huFqwC
8yrnDg4YX2DfZHgXLJXHnUVnKrQiJGb4SKQ6ZkVy6TDgOsFaKKLWmUu/jaZZtP6gusQYtnnIn8Se
iEJMNT7msu5qgSPdVQ1okKkXZs+CtWVfzWmF6hxudtRaMRXDlwkHRCe5NXXJUWuIsY+i6nUYEuU2
mwp1bRRS/uIQFZARMrh8GiLPu0ox75psaPZZ0R40U1L/7jHKev/Q5MVIIzWMReBVfb7XBtUSiyr4
nt6+a/qnoRj8zNLWAq0vjhCkgGaBpbZZdZnXOkM7vxJ/ax2t8i/rrl/9GrfpV+INbyXIMalnu8S3
Vk7qjvdCvLbL++tbOtw6WjTQscx39VJVCcEz3yfH0c7cbn6y8mPcPbR2goaMr5LWvop60CSiBuEi
nO+VBU8HasHAJ8XdydmvrIJdE710yTGrIt+YAMhlFKK4lHnvM2timp3I4GJFaIU0aMx27xVU3qqX
rhw/Kd3+i7r02RI8sZbX8UQaZytSQgq1l9vk2PnD4KeSZ666VeQp3cpKV6Kqr2j5OK+rGxKmITsI
k8bUDbWPJHYE0QU/2v2fHQJyGmqPqMR9F8dO/JwWOnkXDbALZHl22SF6cPx+j5pg78ur+mbYSk8Y
FRbVVS98DdsyDUEbMrfgQf2mej4RmpStZWYq9EpxE3sAilnFFsF93NqPTZK956roZXxxS3ICuV0j
JMYTNoKNREXk5k60T9Vftflq0l5gH+wXXRgjQhnkCHHQAd597kqapCaZaozJMVF05ONN8AsQRIze
YMsiZCaRKM7urZiowDOBqIkcJwkw+E7ogt1eZCCLxwute+jEZlcQH6SZeZSNsxrieMmfUalszLh9
aHLtJhn3hNCd9nNQq51EpNvMEoF38n1U/xjniWwuhiKhVmPowUmOuuXNxEvsFV0rqMuFvyrpplJd
K9tFPTg93UpEKrpgMADDBY4n8mxsUo7bx6g2ElPpcSxkq9xl1fTo6KPjEnQ0a12bCtZ4YSfRncOQ
PJEQRVsaJ4yULfLmCXayBl+vNxTSo4Q+uk1vawJfuXDuWGEOHIIW0LxwG51bZzHYBB+CvVTujO5Y
6X6iIWPj538JncD2jSUI0CCLmAU9xlzsRgxAuxZAQzsiIt9KznNGblNbETw0L6J6JgRjtXAjwBJH
p+y5Mkj813FXk/QI4N05DZK2XknKY6psQHbnjrRdaZIgCOaTM//odSKScyOZFqvRBIqNY/mFHty4
dF+Llf32qX4olme6oCw3t41ouoRPR/1HKOJR9BxjLIOfg1CKGSFinKfHWfPyr/I2f9f9YTPvTI9m
u7z3bEEldXld/8jjrLFJjQotlJDXd3vnhZKHWAY4iqdX6M/ciNpARMK4TSzqSWpTjQLEMHZAZYjX
X2R71riypGPu7IbRxtNCRJZy+bT4tpw/GnLb2Bt12pEUGkbhgOrhUyW7Y7ai2uARbfSz8DMa1nUD
iKhBcDsI95K70IlJNHmcYLPK77JLd71ib6XnKpqOaRv04FTqwaJn97HnpLddIxowZmvJ3U04MH/U
Zt7h5NbVMU0o54D5Pk66VPiE9jPipKrwBXEulyf8x15Zk6HBKKhRqDgXU+d0Kvu0SI9FAB/hqtYG
jOOJ6jaxX0vuMB9EieFFGzoRyHm1HNVIgGJjO01v3qaxCz5MF13l08vHdc34WvSFZtx1VIWgblMV
CEp+TF/0aB3sz/wnEGEGn9wpufubuNr+DcTq7jx6xaPiKc/XP2DZfE405Y+mrI/p1MJ8ysmNHsG0
qd0Ma3Csr6qndmPtVgJx7BxcGMyJOP5wokVr7keIG1cgen1XP+/1O+prsTduAud+lX4aAomineQO
Jo1bIwfsaHqsw5teR3fscUCqQWFl9PixfEpTUe/X0jUPBjqGuwiAfaS2z21VUvoSTeDY0YHejugq
KL7Ie12ur6/j8jL+EcId+kqL0ikqm/QYViq4cmfzV6zWipdMo4j+ZilgYtVji2UN0e/LZymLLC0a
kDOlx9ZI0Ze9n9bhTgu65tkw91H6u6q30xNYt4AxLXvXlfw/Dscf0ZyWVqNinhschkd7vAvJZ2Me
tNZrwL9aRe4kHxp1VVe/zafuZ9p5evMj0mM3/E2Ad91UD4bzotvrFL0M1z9qeXv/fBPn8fJ8qAAb
iuWIUilcGVXWrXNw7awA03eU5sG/Lk24BFzYgxxxnpRWicusidf190Qw6V3i/IqM/r5tURYb9ybx
KN2PX3Gq7AZ7OyrrNNvOHRoLE0+dcdE+aNquI6KS//LJ+rMS7Ocnvh9YZABkYLsj5wd1b3pjvutd
5zm6l0XD5MwpXDqNfyXxMEtGa42GWbJFMGrFnaY6WTV6IQKo/j9c4R8xnNMvdSe26QCFHOdZtfws
6Gs309x8Zb+k+/jz+s7ydKz/eH5AV7I8PMqMPACIFHdSG7U9rpjcl51bgLRuyv6JMddM6rpynsku
rZ+HxjvQD7s5TN2aSDsU6ZS369+xbGF/voO/W00nGztZhyspzG05ewY6Zzf6fEPMCaf9LjdvUQVs
aeOqxmoEMP9YNqwc4utWkDUPUrjtpJ9m7uqPgs9aSG2hX/zf5eHfFWk/U42gbnrs+/hNstdFs51i
kC/f4bHWkPJB7yoPIP77mm4z57eavuW9myiPSPhPWuoXnY6W7i2d1kW1IkayI+pNlJerubYO2uAS
ewJ9nqissuwqT76Zu8wHDApmBeoaR/25fCfH7KG6yTejPzzpL/FDdpRE3WKLt8CJPO7uJowoBAzH
6bEKo3k9NSDp0yswbaGvX0iCuHTa4f1B5OHgHgDk+flpJznQ9hULh6PQ0PVZAuMsj3Zy/6g5K7Ci
t/GMxPmTNq/N1pvt3g3zpwl8EZOr516DYN9q3TwSmO5S4ozdSP9+E+eLKUbTJNpWWG/QaTbzmy7h
s9JkVUrzWmt/Z8R2af+OGsb6unEubvSpYM4rD5o661WLMxNHh7I4aoBj1ZI7qwIA+F2ZrFGdDDGL
t6JWAH7f67KX3tunojmvS4dKs9IZoqksgXISc5VRkFPFjV9tVTSIsuR3T2R9r/+Jhzdp7aQt/h7r
UnF1OXFH0ZFZuk1PJXAuV9dTpUGxKT3m6rQlk7rLq2Y7l6onW7GguWTxiYZ+UyDbYkYZvFecrCgx
J6rK0KYpfNyKvvTT8uiGeuNNfzMJooRl0zwRxrmCebbauuoHCJNBmumBA7m36IH6IYAYs24rza+T
KWJDXcwlnGrI+QPJRPG60eAz1T53J+oZ7bZWvfrJuQM+fRklLjIZdgce9gdL+gGMxOuWueSNTqXz
of3YEEtt4P3Cyi43EXJCK2fUcW8NCO+vi1q8qk9lsW85scyYFnVRAmPhGJUHc/Zy+UaRa8CI3tid
K41BPyReVN+Va1sUiiy6wZN95dygMlrjnE0QHFvbUfuqkMJwvNEF0MMmsT6sp+t6Ll2Cp2pyDi6T
HKOmePkek+K2lgs/RZ8FRpjCHpmiaEY0vLoub1k7Bg6FSj2btjtf1n7E0ErUTnDyO4OxhKIf2qPD
Jm9X9lGrhblYduL4uA4ATv+K4+w10jJAQ9lQz8GEKfWjG+XR8sA6hHgCLMXIQoveZosODRlElAgB
a4hc+rl+dV10eR3aEBhLjqsNyezOBpII11dxqQCiMOCr/xXDXQ9qUqAhKMG9nJK7WMNg5Nqq7jDP
igPq6oxs8xPAGWiENQu3nGJXUz3LFKWFFj3ryTdw98RIHTQwp/iGAUzBG+2gKK78WRYebV7qD+2e
rszslihPNt03UoHSuyjHyE/kfce3fxYB4yLnax3FfSKRTsHlLKPIuo+e+8I17OcuW9n5pgITQbZt
s8dsCOyH8iWjG0faJwSTQFPq9Wq6yS0AYan3SfU22I/p/5D2Zc2R20i3v4gR3JdXbrWotLK1vjCk
lgyCJLjvv/4eyvNNV0G8ZNgTDnvG0eFKAkgkgMyT54Av5X9aI8gpX35ehuYfJF/weUzcpQD+tzdR
s2ubjynxM5Crm/4U3gvJqRG7gwh9injqbBPC3etfsbi//7tIPxjmpnBQu17WkT7bWZHLINNwH2xx
8i+ee9BmgNowPHLWV74caSrLbSkSmQbWVRKj4iGPnko/mXHKmre4au22kNzK9LTudX1wi0H63DC3
DaY+AddjP9IgTJ7a6C/26wa42KPY2GT8FGK7/bhfN7jk8mC4AE0HyhEze9LlQItmjKCjXCNuaDG6
NG5F9lgTNCnEW/fupTBybogbGE2nRlTMErXGobcL2jua+bQ+lCXHOLfA7d6wKzWjqTGURCscGVK9
U39K0ts+/igzX+u2FEcXzQEYCZ4mZKxAMX45c0yiqqDNK9VIpVMWmRsmqc3qERwhWuyAB1Fylbjy
18f4Ew+DnPncCgvDILZAterSaiwJRgHpPFh1m99CANJILXTvGLW7fekmn4rnyJ2z/6dA0O/AdGaW
74dIhmISpxJmW+Tm7eqWvCkPoj+9ic/Cv7nenpvigoxEWdbrPYpjcRo6enelGG5D7nVr45qweNuE
VBkyxTPYBI++y5kE8kXtRmVOVyetiBeIMLhUpvkjGkBPsp5V99WYjDYrS+sEpormTk20+LC+mrOL
8Gf5+SfMm/PsRmbVpiKwNo4DQ3LVqrGj9tBlo51BUF3duFwvbT8gGL9hL2hq4TOSrdiACKVEOoiY
pXlkRaXZSH0J7vqAFhM0Bl4LcE00PKI94nJERt3lOMjxNjHGoCPHvnzCvlOmv8qvDJBNMDe1iU0/
J82PP0LR7a19WHiggvlY/4ylwZ5/BbdJ8lFqhbrGe48QUd/peQFUqghtgXUri7EaOFRAtWbmMDTK
Xg52avUurGNc3tPIAwkvNB9kDzRiQn6HXgqc205pXounrvkcNrN73/ucd51z25zrNNPQG5WFa6A+
3IKA/xg2wrHN2YENj7J47MS5Khk7Q/0qF79plzqj5CfdaRRQZz509ceouV2816RDnfvwf5eE70IR
HxIp3quUgWNfOMRD4tFu96/mDI8BoHfRoMbPma6jN6IZcVvuGShEPnLxepq0vWCrYLabnqLkQJEP
rQrf2Dgc5rX4OV/o01TRpSYBWXe5Vs1kQVEZd6SgjlRAbFIL/exKVO5GAQqx62Nc9D4wr/2fKe5B
oKf9lHb9hHKN1bRe1BTTHhDzX+tGZhdeGw/3DOjMEJjNRsSztZD2yTGqRkcniR2RMAjJe9ibnkG2
YFCLtyKwCf93ZPPIz+JVV4YALjEsnimRAwEZuJbFjqHgudpSlyi5GwEdqU+nobbFeHTXR7y0gmAz
mXFKwEODV+TSOBpqsq4HIVeggqnIk3Mt84UkEtwk1rN/EZdnhkcRNyLw8vHUpQJUftBNa82pKmY3
qL/TzgVdjSd2ukeyjRvY4rhAAje32kMVgQ+ZyLCW+hhHSaCEEUR3IkBsaV9Tt82mrcfjlikuLqrZ
CEALY0lQNqm+S/Ac9pKEUF9k5lYyZzFAzQyE/xmWzj1lokpNFSVU0yBKCo34jVk1qU2s2mj9inZT
eR1OUs/Go6Ahl+WIvQLVqZ72IYhEJknzElyDqFfoMlX2Shwm0oEVRg82ObQxSK5MY9JeESWDRnbb
GwK7N0hOq78kMSqRR9TlYTeGWpzbWlbp45XZy2C6JfpQl/tKLCA70XVi3djokc9NJyTAo2tbh8NC
FJj5+WfoErIC4A++dFdrZCktZSXBjan0Pia7dL9qh9q/0bBqx2gFXt8cSwcvboV4kgF8Drg2z3Ff
Tgn6kswmDSrzU9Kro4EzKVTDCIgKMRDyr7oAX4uA1HM6ndoxu+6ppya/sj70e+VrEIJQ+wTx/uf6
Vy1ckRWkYtBZA6QrSI+4oJtZfdoMBWGBGlW2LIh2Jma+noL6qPDRU20X/eu6waUIBYvf/RJzlpvX
ZcXFsahHgbKg8RvJzqB/6Nhfyvv02AaQLP4XxkB9OQt+gdwO1/LLJY5bZuRgcgEbx6EL2K4t7e4p
PTrsNj6WG2CghZ0LDMcfU7O3nUXePIItuZvHleJ4jkzjKyqid01iW6Fv0ZHOLc1fcmZJ68MQGkSw
NB77ZI++SVQiwvER/PTg/tnnwnXmQelZRWMWugyfTPEZjY1ob4yLx43ZXXIeREMLZJwz0SN/YjMT
MloFK1kwVNeD7CWDk4qDZ4F35lF+qR7K0svuSTZLMzNxtFP6kMl2NOy0/GH9QxYu6TN85r/fwZ07
lVFOcSnkLGCsscFtIJUQzZuhJWSLFWYpZJxb4vxJLzK9R2MfCzKf3udbRfjvLizuynAxEM6HDELH
MQsxoXR0jNyNq12c/IrBLnOVfZUfeWR3XxMgCY74PO6zR/Omx8Jv3ZmXKqdzxwHYQcGgNQuaXbpX
k6oRRCsauFd4Vx1086ZoncEVaxtq6dVr1TlS/7t5glpbVtm1Ap2iu7KzpZ1R4bGZbWLWF7cVAH1Q
iptJNSxubVk2dalc4mva4wBd5Sl87YQrZqIQNRb7RrgCJiDSXlX9dmgbn3U1+BvpUYv+IV/L/LpW
4GHg7AWIEtxlXJxspmQQJKVjwZOkvkMIxTZNaGh0XqqBIdKVu30oBarwmqjvvWJsRLHFFYHoM25V
0FEAcwu3IkMZlpVpDvDvh/ZB9Q7qYfood3THDsZ95z2CDcoRPyxXBAlSfdVuxLUll/9j/EfCU4y6
KivUiQUgCAVSob5i4ia0fl5E3u/ntygIOYFhhhbQpctp6ViDAVeEy01HvXBS1a9R7IDEoaM9VY8W
tGQNr9oStvnOiKxZ5dJDGpoUwTs6j8zt3N7LXAoSLb+5VZ1wtAe7dZM74ah4r4fmVjsNv3bZQ3cz
3ER77a/cRQX4gX6sh7HvfMbaB3FP8wj9vbWZ44M0Wz7W74X/ETm1E39el+g46NzW0wJrD42kr3J/
n19Z+MbqSnj4XbuGR3bWo+kCK3Bo9uQ6tV8Vr9lJ+O8m29i1v2J7S6ie5wL73hHna8Y5ZZOXDZE7
fCw48NBnxu6p7qRB4wiu/OxJD5rX7sMb8bk9NM5+fZ5+HjtAMuPyPyOzUfTkc9xyXRqxqo5VkArg
9QfXnBX5KBm3CE/IsoVI+q7bm0dyuSxoeYJ3AlE8g8X48kqhJFlXVkUTmI8YaHf4DYhm9cTcrfzr
Qr5rZhSc5SzA9Qj9Zi7IaL1qMnTIwRA9RAAYtA+WfOp71TaGwhWSQ9miTXgDGz5vLX5wBrh55mwl
2GhF7kSrrY6UeZ43gRprV1KMjl0r+qw6xe/k4q/1efwZSSDjJEJ3BprvIAP6vtec3VvCganUBLQq
ILV4Qmc5XlJbSnI/bwKXJjinNOM+K/SxbAKjH/y0LlDj25elS00JGJmNM2FjOHw/UDYmeqtR2Boa
9YGkia+EWyjoLROcQ4iFHudSOw9nhIYY0eyYPK+vyc+9hMXHUx2EmfjnD0WGqA7zstNSrEkxQrgA
zVl1ZLoTzV0tzb247P+yxGqj33fLJnekA2+jimHImoCFsaPo5WE0oTHP7hBP7LYD1kbdCBhL02ih
gwptI+jwBwfH5fESK7GRqRmmUZtG3RuNGKQwuviyPpMLucZ5Kv9Y4Y6TnuA9XUpw79KuH8EM5Can
57C1p6OjUXe4W7e2PId/jM1/fraXaJPlk2ZlTTA642jTd+utGcFc9bRu5efl63JI3HZiVgUC7RBW
Bj/6FT1tncBLu/XPjOl8LVXqsQqkQezRatUTpkCzOlzwAnRqtKqzPpKlMHduittJfVIAcDbNMbz+
XYCHAwSVj8I/ZUbEmTjPlwHcIxQREOa4YCqpZVRTCivTILis2FFJ8Ssl/mhac+NOuDyeP5Zmlz9b
f8uK4iGXmybIMyuzQxlqpVJ2BdzRk1DmGzfARS9Akzkuv4B+o/v30pbWNEMSayN8rSRuFgGNJ31M
uJStr9Dy/sHNGrTIQGT/oALvgaEvpAlmouqa1ABly5UnWNmhMEGyG3myQW5AZ+vkRHkB16o3kOF1
/QsWxzlfr9FsDbURXoiNEgaSjkxsgjR5zS0MMz2RaAtevGWE27h6CzllFkkYpSX4UR9dpUJ/xwS6
EWMXnpLQaMF9GjwE8EPUei4XLSSW0BpqCAdhXyEyS6IJUsDUAekbq6CrmDA7nb7kHnStCtSEBi/u
mNfmqEfk8a2W5I6MJ2hJfxVTtF+f5YWL4+WXcTMAtEpJ28rAkYNHpCtUbvhQAej+Vzh57MbY9xJQ
wa7xaNxona9/moEZ1ramBlvvmp/BB5+BmjreuDKosPmGhrZRMzMcOjT3JZYTyXeDLEGO/jgyW9M3
i27zkXZ5y5oz1XhNAxQ9FzS5MQuCoI21WrQzGnmi9sgOVfKeW572Rsp3vHFtID0F9iUwYWPv/jz6
AEOCLBAoX3DvsnieUbMYQBJioIUxMt40/apKPtZXcyGdBwMzP4GKch7alOeRnwWiqlWnPFXjLmjq
vtPtqiLm82hWRrXvEpT7T6w1LbrD/7c+JMFsFVdl5gQZ6qQ09rIAsJa7/kE/9xc63FHwmx8GaBHl
y+BiMpHEDKMhQKZaoi6oOMR9POpi4ULDa4t04mcUhjEZugXzy2CmnrkcfCswiYDTbgiEND2obKyd
QkLgGOIBD8hs6/68ODQFqiAqaiwoaPJbepjy1qyLIQDWRTyCEVq/GUB8eZANMd64XiyaAoTNROiA
2AmP4g+pLiaZ2mFgo9U7aFBN97KWK6CmRcfh+oItzuEs/4AXz/wCmT/l3IFM2pVRKA9BnNPaJvJ+
rkagG2LwWm2cvHVjC1hSC6cLUpXAg8wtEdwcovze40pdjIE4CNadRfS6s3ONgFQYrELW5BBjLJI7
bObUSQipfIM1RnWkpZF+FG2Hh5+Rh+lg503RPCaUieHj+gf+nA18H2rzeHDO8hs8Hl2RSDoNA75P
H7XG7gTZAs6/L71IMSanEIQtyOmCPSTGVRFubAIYaXJnuzERQygVYQxK9HddoSl/POqwcmjymv4S
1b7cAPD9jEczAx4ocgDJQVc192han6ufTnr5W9ydDvkiOdSJirm6Vz6Sg/68/vMLoe3y97nQBoYX
ArEp/L4MlvG35CoKDlZtoyeseGRQbd/qbf8+ki8PiUt73FpoLFZaMFeOgHFCvOAqrXfSc6y/DdVu
AHTUVB8GwZMaWzwUceSIBfQGhvsq+izVrZb+hUaAyy/h4tpU6BopBgXNtsRT2iv9XS+uZWTnyvfY
h0S9mGkggrTa2/eNGZ8rjmszwMUCS1aFCaWcMWitl6J0q2RfTz4LfZSun8nvdLdubsn30cg4w1ml
OR/BvW6UDkIVrM6mgCYyivE5HQG1Dm8tWoZ2J+dbpKSL/qRgZ+MyNrP+8owXFKLdIP3Op6BVZFen
XwnYtn+Fh9dJ2redCR5iavrrI1zabTooX0B+DEQF3iSXsXW0oEau9OKEV4Je+7EYF/5oNFt5q/lX
+FU7t8LNY5laUTj03RSYVe5UUrjLi117DQoAO7wyrXjjZjtH6B/WICMianjJ46TndmXapFkMUaQp
sEzCbkQ8G+y0McqDJNTKrlbzoIvj/PAv5vHMJrczO6nqe4Rr2BS7GJihYtixMjf3/8YKKvLIjwHY
+qNlDVfvxmgoisGy2lxDbfilB3Rpw8iS089cg9YsYgbleG4oQwIB6lZExVluBnJNJMOXQ+UhNczM
HammbkzcUohGtAf8Cg86De22lw6IbKaQhwUTgwkShXZvts1vTHN2o2Vt6a3P3kL2FPxmSCzO7IYg
VDQ5xyCdOql1aE4BUJDKYRgyiAYkde6AEX50skQkT12DMqTRQ5mirCDTavSWvnFvWpxdlNIV3GPw
P/y9ae5TkYweqYwJadRjnEDqmirt6CZIpDjRZH6uj3lxf0NDHs9VaBcYFreYUyKzwQjBsmZ0Q+1P
TBJtsyoE559bQVsB+FYMIBfAn3e5iBoT5FLrIzHIjf4+S5LSbq324X+zwccQqxUMmsL3EyZINu0a
4nTWVmlzoXIOSBtuORoiIhLeOjcSIzEyU2EDrCChf0TzbX1lmKN1CIexeWhF5OkSs4Z6DgHZd6pW
gJuSUbelkIxeCdy3p1HB8vsa4i9SOU5uK+j0FynU1InSkW40di1tHVDCoMSBTkAok3JnISrrZWYx
WQQcNAzdBMdT0DXgf2rjNAnWJ3/ZFMTQgG+SgMzgTAmxnJE6scSgFtrRkdOoe8xrU7W1EcCQdVNL
HosiJrgKZ5lVEPJf+tKgaZSmtQJfEltyM8Xx5KlyI/4bbzqzwoWCpmKQG0DEBiltq/pRW+QHPW3V
jfvD4rRBMBbSz3hhI3F0ORZTTocu0YkUgOgChJwdoITFJMc3yFDpG1twofcGnvvHFk+5W6jA5MSC
KQYMCQYUhMwq604S6O/7PVEmsT11I1UgO1xPXeUqVsnGvUItsbYhUl2jgp9qLTJmqarbItVqYjeV
hk7oXI3Rt7C+wsuzYoCJVTSQxONfqWBdb4VGCkX0yyXFUWoM7WUU+/o+bHNrowIzTzB/FYA6IXB9
eL8AMM35LRByRtFYiQSwo/w4TNpHVcoPkRYQCf0guD3PUJNm40q1NDxwT81nDIShIE1zuehVpE7l
UMNmXxURCKchflMIUeQDS0E2TC3ddExwa2moWIDVkj+qR1wHOikvpCCKwW991ejuEHpQo6z6jTvB
0qY8NzT/+dkTPAzDRI7NfHbk7I5F1EkJ28hDLRyMOJ6A40D6C+yyPNdxr86P7tkrSE2OWVPvYpB9
2FrPgHN5XHfApXs2CrazmDP2ggHvuBzO2FWRNXQYjthGgyOTztWbSPXpUA03ploJTkPz/tRUKgr9
mnmtt+b4zASl2JjVhUYQJE5QEsBdFb4i8fnkIkUrNYQ7JaAmdJvk6fWgolVffqpM0KLLklMe1QZ8
P0R2+yK6YqN+U6et16bdLcvzg5CRYWNrLuyXiw/ijr+iyi2hl+f9Ejm6Sn05za9CzEI79nYCEcBy
PKlbmOAF34JN8MMZCAd4Y3H7xRwKSA3RGjYJc9X4Tsy2WseXR/XHgnK53AOeXFZTwYJaRaGfosBn
DUHb08eqq5DMoPfFEJ5Kq994hyylki5GxrnZhCxvkVaNFIzZp548CzegfbfzafwVi+oujymSRG4x
UsdSSg8NtjdJblNrg491oWiCyYWSrQwINCBbKnfBzqYMd2oBMQIgLQWwlULoncTQnKyXgN3MGNKQ
4THWGz+UBt3OYuWkDFvSo7PbcGH44hs4tzJqnCjWiHOw6pP2XRREvPyyrmufhw43pQnc36c+6WR3
YtmWlO5iWDkbPncE672ZSXQevoHmBMH8jduroxofU7qVVl4OKn8s8QdwWZUxAYIZMTJIISwN5ecb
pLHjp/JXf6t+bNGoLJwymFKQZKEapeCyxO2aKqQ06uJKCvTmpCqBUPvquJGJWzhdLkxw26br5DQd
+xLRSf+NEYF0UGbvpDdxnB3WA/LyIv0ZDLdRGtZrva5jo7DJAWBor5nMzvX8Nh02LmRL9/uLMXEX
Atw5R0ixIBS0yNSWyaFivl6rjqJ+yShbClHvSpIjxModpCn9wdwVHRaPupU6+mOnP6tM+dKo+Lk+
/MX4dLaW8/Scna4S3mYS0zDRpvQaUVcMC1uFpjV9q4XbTLpVoo0r9tJDGGVopFh10DTP2tqXBrM2
pjFyFLg3dHYFX1VAmvCufzLZNgFcKh7qLVTschQ6s8hFIZZP4jjM815HoVeU0FCZrF0BicSR7FTh
PU9OfSvvilzM7bp70pqNULx4xpyZ5wJQy8oRUoftjMC0IMFoSrFdkzL21tdx6Q6OeQWECeT4MzyW
82MjH8Cfl8GMbjry40HF7p/A2HWSbWRrwLXhbD1jFrfomUHOnSFPQlEzw8ZRu8ke08puTdkTpFdW
RG4zvawPbzHknBnjvIa0TUEnC2tY5MVb3aaZY8aSZLM0TTYeM4sb4swS5y29MRr9OMDSpDUe0+4T
06uUfa2frNEpislBMmrD4mIEOrPIOYjFehb3BiwaXbYzw/3YvdQMPXSdvz6H8+/8OAnP7HDHkVrJ
Uqp9L1jF7Cjo453YqDZRiZ3Q0pVYu3Gh21gzPmOIPvs4aTSMa9APNSQa1DCzJ3Hj6r5lhHuyMymn
4UjhhXJveQDmJNZkh+Lj+sz9f0LIfzcXn72ThWiM+/k2Jd7X75lb7h7Cz2r/O74pEyd8WDe24A6o
/SvynDfDy51/jLDeUtoQ4g1BXlXayUI7xUOYa+JHBE1Vl/SW9s+zgjPkAY1WePtYQLJfBmQ1VswG
et9S0Bm7UbsaQDskyJk/CsZ+fWBLof/CEndv6C0xr5B+lEAg4+npobTQYQNNLVctX+v0Frg35LE3
fHBhNyMDaWgQ7Zzfwzw9gapb0pArI+JGNvUHsSrSByDGM9/Cq9ZrWnGCJpBKJJCaRvKBDOqW3sbS
zQwEzRCgwNzOmu2z/56drzKUJBukm3C9eIo/y9oefmk3/Qu7E0/NTbb1hFrYDBfGuCgpdGmj57AW
1LQAEr7y0iYBAq/xNhZyyw4XI5ll5IWSww5AFa4Wkdu2NF1iTsdSORaN5CRggtOYJtjo1r0teutg
JslRjJJdguekNP7TpmAAg9FDfaaOxH2PMpWqHLMQkk/tCxrVHakCtNGQiisZee6cicAL1a5q5XZG
H8z6IRrDyl2fEi62/vgCPoaTkjbgc8hPyOhBpTBJtMhOdNRjDXYFmXR3EnbrBrkl+I9BgLGRfwU9
L991oYoNELMhhqymqM+FTsT2obmllsSFom8jYJ0Drhzc/mgs4W7hw5Rl5tDF+WnQPpXhKswJ6P9s
om2Mhd8kf9uZBwIWBZSXeGSi2JEIBE+QCbNI6pryi+WkUu5Imi05lryTP7o8aCK6ERr4DMi3VdhD
Vwe6Z9Akxp2H4qgWFSq6+Yk8CcIxPoHyO/4l6j5Dn5CyG6XBLj9D6pflrhydQXXrTUq72S/PTuT/
fAHw5kg3zwl/LiCKk1qEimBA2vJ4W9qWPf+t+Jb9ktu+DBzcsXinL+XzuucsuSpEcSABAJ4FpH+4
IKG0g9JLBpTpUryEm/SWYrOmRe4wupOV64JsdfIu2cPzCirZaOWFM3FOxPpa6wSiFCdzaB7z6lHN
6XWWvmRIUBqCtR/q5n59gEtbA/dtyO+hxoVyJTerUqEVuZVH5UmuzO6ml8f2kPbGMa1Gab9u6VtM
h19AVClntVykeoFTv4zuUoKiX2XQ8jSvG9k3B7In++rQQ5Kd1Ha4Az70YB7JVXNI9sjn7avomqQn
0QU/5Snaoujgz9dvdzr/Gm6mpWpKMjONy5OSv+ZC7ITmSxxex6Gxq3XBL0rtCJkpuysf12dhcSOd
2+WeHrVqTiHof8rTMAy+ytyOmQ6ovsLhEWssJY5ZCq5FXkjqSw8deAby24o0Tru1nRZ2Exo9gduR
UD4DrcbsF2dHbafHYVb0+IzE6t3YuI6rwZaG1lY04qj5RgHsu67ILb0EWBKQbhDTVqAHdGnNIkaj
CnpRnq6Meec+gfjdBXLfz/ca/v3tQ7JnlD3xIv/vvxLnC/hxB/2fXmgTR3NEV3IGb4SOs2grG3c6
/sI6u4KC2o+F4hweg7i4Xn5dMnbA+w2YC7WdbKjLQvCKvk7acFcb00GMBbReXQPweOiT0Ru1dN+U
xsYELayGgrLArHSAds0fxeZETTNm9qw+tT3ExqBzaVfjIZJuY6T91v1vIcBgnyO+oOsKODie2IGq
kTj1aK489eZNAxYeJb2uxcbJpmM1gCT1sG5t4UyENR2s+GjWQK2A22Sx0ctF1031qU5teTchb2iz
LV2dnzsZPoybnAmNTgMuZnAxWqvzKKnxkD6l5E1OOzfZm6Zjpa2byoaNx1pXFDfhFi09d1eGJAyM
AtsOIL2GApnGnYdUSDJLa/roBABG4k2dnJ0EEBx4Rlcl1xmTc6cGH4HTKjVUvCa68ZD74S9QGplV
2KUZDTxXry49NkpDfcqHKTqNKVT9ekAYnERloWdB3e9IeqgKJ2PLNq5tc2S62MSgFpjFpWe4CZpH
v3sez0JGjPy/mWZKdMpl0SlD6XWowT+97jA/3HO2IQNVBYeBk/LnbajW7SAbsBFFXqZ56Ag0LD/0
1fSNbBV1FubwwtT852fDURLTnMxCj05wlYAqpa2Pd1r3IJTqnZQ9rA9ryxa3XrncslbR1OiUdTYp
AvmFfIYdVGs3Zm9pK8wiU2i9nVu+8YS7HFPXiqOpZRL8In6uWh1qzzdGuUuvSOKmV6yZ9kPxtT4y
HmA4b4QLk9x5hsZRQWHa7BXF8ACk6FWK44oOmquPjWMSSHXTBoKhw704EBtKH5P6xZJkt/4Vi/N7
Nm7ufOnqBqQiAsadG25e+8meXRsCWn7Xrcy/8mMDzCl8MBqhzZKvRnZ1PBWjDI+pI3AgIAVOjfsp
mbYWUd4www1mTJosA/YFjlnvgF3c0Sm3LUXYSfSeutfo68vyh2qyNyk2fgTreSXPhsfF0VxmvWCF
sBvJX5E5edOgOj1Fk0mzEb1+Hrjflgx55vNDVZev9lsTesWyidJTYqrEo4WKPgppQH1tygMplqjD
kuwVVebfeQMCDtADFc4YZb8UdNxsnP1LYwa+CxVNFacT8B+XGyapoiEbS4w5kYujRj3T7MB6MdnC
hp2l2Ak1QDSVoYyNaxc3t61VUr3OzeikJUW9a3P52ejVciNALwXPcyNcRItZLsXKqGEwVfKl907+
u1ATh0hgmaCgUy3a2FnfEIuzB4K7GagCpV7+Rt/WiUIHGaOyxLtkfLWMAjyxTiMH62Z+PnnhL7KM
2xlIm3BLErnD1tSIbsYgIznlHUTzdlKjO3EM3jU0UQMiCDkCR7gDYcvGRlyaThlNExZ6J/Cs572U
qDTLtGqAl4r7aPBp7hgfVeig8tHnWyImS/5xbovzj76NQvQgwBZQIk7P8HexEby2LHDOQcJBHocR
FkApC072yk7bf1a7+T4J0DhjKCpaacAzweVGTVz25LSe6Amd++5W5XEp9p7/+Bw0z07rtBtjwPvg
AmJZOYP+poF2NKvfNhxt3u58hD+3wp2fpqRFmd7NQ0C1+5l63f636aeebu/XDW2NZl6ss9GIcqUJ
ooDFiMgjdCJ2pVjaprJVzV9e8j8Lwh0kaWil2aiO9DQlmk3be6b+jyvOeW2o6rkZ55gudK06WXRf
S+nGHtwaAue1StUAJD5iCC20C0bIxDZ0A3m2FMNQPsCV08CZjmv15VIIkhShZwBLUULPrgT1cBab
nlW/lYW3vuaL4WTOnqF8gJ4ZHt/RaV0NlfgMW9xUD1pMnyzltlYecDbhdS9dd8m44WSLx6x8ZnH+
ojMvm2S11AoCi9GdgKyKmtpFkF6NrmbYkgNq7y7fOA8W3frMIDeXvYiGfB0pq5NkPJKEeSXEVPUt
IzyHznecQQ4B6F8QT8wo18thJVVWV2Ut0pN8rwPSeyWmtvpIPH3XeskVe9PuVT+1+1/xu3GMiX0o
Y1/f8Bm+fvz3J8gqdD3mfAa6Mi8/oS4FNsi1Tk/p6Pf302/m6uWVFR6n4l5L1dOoPNXIYt0Kv0lU
2MY/VLT8YZ2bgDpKST8CFnsS63cF7Sa0ER2xvDb7Lzb+m4MJaXO8NdFFbaHX5XKkVpRHWhaq8xbX
LXtWe3LB8LSFyVna5rh9Iccq6nB/nr9QC2daOyhSn4Bl21tWfBxBhbC+/Zb2OcD8aHEFvHTO0l8O
BEDFFvg+E6Ed/LBq7pMXfXwaho106uzh/AGigQoPAGzwzADwfWmlNxUqNySEFVBvZDaul36jtk6D
zhaQv0xj5yjRFn/P4qvv3Cg3tETBNld1GGXjG+o2fSja1U571qUvnYy+3kaHsHtan82lcULeGkTc
AFCoP3qFG3BE6mFs0RNuXQKSucSbTuZdyfx/Nbg5P4mSJEDTuGpezmiihWae11F8MoYBT6Ed0AzG
SG0d+Xghuo8GxY4p1Ai38qM8AOl7k6EMCRUG5EiR6eFOnryuSx2SzfSk4NShag0BcQYZBA00l8Qp
yc34LEi3oPM6yuE9NL7lD4iLlX71Feu/DGWL4JLvtP/7a77rV6B71lWeA0AwrbRGmys9jd4QqE/Z
vfkx+e0Due8f9AOqaHtMDFhKuvsKuiIfKFCsL7c8X694v0YvDMpOf9vnjhJqAgYkKLCf5nZ4rbna
7+EOPRV2f98A0Pwm7aYryxM81ttdeEMcsNwd0r3+uP4Vi0539hHc8SLX4JsXS/i53D+WOjooFdOu
Jqdie9nwI9QQUpDyrptcOrRnsjaEJlBq4hFw6X0FiRPIZMTxKZ2Uoy47rdFed8A0RJZP7tjHurHZ
pX5O8h9j3HXKor0VkQTGxiPdx0ErY2tthcHFt5SOPgcAXuep5K8hVGpbIYcS7KmbUdsMvGx68xcJ
O3tUUY9Oyrv5WqpYyTUJXynaC9aHuLytUEAEZABVaPzjckLzglRhDTXG0+ggPib3eexmQfwyNXa/
6+8q4tNb0bFe80B4FV57y90wP79BfkwxOMeAXgcJH5LSl+YNuZUmgvbck34/HGjihk9JYpcv4V1o
l9nL54a1xV2DvTsXF0BzpnEvoqguEmEAAcqpaoa92N/31+Zv2tpybtpC/9hUjuY+bpFhLG4SOCrk
cVC3BAEKN0KknYsMXOWn9t3Yt4+JA3QmddAdtTGVizvjzA43NrR0ZkUX9/FJ056sCdU6082sk6q+
C4euGjbiz+IRN7/B/29U80yfXWV1GU5LM1hr3L+QlvoVuu1pukHBcjOFOnvADw8xZnA9vGP2kktL
bGqsMBEwfznUTobIL4HOcMpoT01PP3RPg7JLEzt/qo1rGWXScCsBvnRNQYvIf81zx04Ghc6wSDBQ
f/hQdg2C+bpPLrvH/yPtuprj5pHtH1pWMYdXkJykUbKS5ReWg8QAJhDMv/4eanc/z0C8g7LXpTdX
TRNAA2h0nz7n9+8LBzl1vGi2Uvy+fm1OxFuEjMprx3nEiwet4oRJzP0/C/fbnnBmZ6ML3g7AIo4l
N96yzNmWdbFv3buostGygXa9m9gA6aDssSVZRbGk12ujqtsFzBobejzY4eVJXL8Of6+SSO9XlWkW
cYZZ7DdTGH1vNyb6CPf8WfnqBe42PiQ5yVUy/YxenW+mRtTraQN6UZ1tL3+HbJTCrtD7vp57js+I
0YCuKt/6/rZhspzIEj1+2hAIm1Fy0pC9FKdSyRIcmcvWm4P48OrsJt+6al9SP7pq7tMHFmaSQa0e
LCf2hINFNSvVBXtudqTVtjDv54UVkn8xhmtruq1A5nF5CtfvwxNzwhxaStOjvgZz6OchWQ/2S3M7
1wE7OtS36rtG2myyPAEuzefy/ydHWd156CqJMZ+DX4TTPQKJAz/+Al8JGUO+/8OWmn8HjifDW1b3
xFpl2D3uiA9r9VH3TUjB9e+W/355FldPrRMri6OeWDE6JwZT0Jgdi517NwXmlRSXLrOw/P+JBZA+
lWViwEL3fbxCLH49XhVhHWYAH9ENdLECkNB/gQD65XF94DkvLZZwHKPPBc9i4FmP5lbrQR1iguac
B4CqAZdAD17IaxA/TEESvChbdWe8Jj7bVjv1CqmInRWANsGfNn+Ikf+0pMIRPg/MLnMXSxqZBexY
QAujvCgDCqxte8QsQEV8xEligZvXCZBPiZIdUzDqJFGNDINko69OLlBVHvCeKFqiY/l8TZHiQX0i
9fC02/QK4j/zMBzYtv+Vb/Pj+BBflUcPmRzuNzt+rLfte/WVb4tH0OGG3b4L6pv4Z72VpnaW/S6u
+OlHCReWEelpnI/4KOW22ehhHXAfnf8h+N/92jc3l/1rtXp6Yk3kuJr0tOY5XtK4SEw/hWQBIz9L
UvglWFnQAyyJ2Yy1s+fUnHC2zjrKl3aBwXXgSB5249df2iaBQye3w3fjVg2hLvfShMXB2mq76LbG
tZVdI9zRCXqTt+2TS8adsi0A27k8DR/sWhcmXSwkgS6gMyIV3xWo18qtskejz97ofHDzNBWZH1OI
rkzPxq78jkffwb4CPsa5T0Koo77ZNeF4hj7GPw1fBVA4I9FNInFUsT/wY8edTptwZPMZ8NyKYpUM
oJWe2fLn+K8z0fzDm1RcQuKAIhOZG9c5MzMYUw8eSYmx3XyFti3Jwu+yt+Ba+HA6LOHUtqwYMIxl
/+XmW5ffGfV7IUtVfoa7IXF3akM4tztFzUywuMHBcWomtwrpCbQxNtMmDkYIcyB7s31+v+xNq2/M
U5vCoQ2FcsXyOGzG7rSpu9pPS0DNonzbxtOujuaD0vFdOrT3I+1uXS+56aHMUedgMJynraGxMNbc
p7m7VWTVDOlsCCfeOHWZxyd8mfdAAYCbQmPXQfwyJ5Wv+H2oBNPX8lBLdv1qDH46H8KR1g0DS4YZ
66xu0y/zDpCMezMoNixoJbHi2uPixJBYTQd1UWSrHYY3hNZxvjKJt83CgST3lxd41W/B+4Z6+kLN
KpaDOeXqpBQxPdK0CRoNSpyVn8k6ED9un09n0m8rH7N6EnGYkBuzKiWhR63Zp9m7NiY7x915eDWN
U383pjVJbA8CgLWflZ3fG8Mu0fwimvwWELd8Lh4HxSFl126NqNqArxZFPnNHmRLGWRO2jnG70DFH
LH/wKEiquIxEZ9lYwucDeQcyC+TTUXES8wC1NgDVW7TJ0UQfVt2iowgix3r8VA6S1VhzL8gyIqeD
7CCw9WKJoGhHiERRB1C4lu0qN7/lzSaloadudfoEmkjex2AikeUfVpwAoYMDGWDbhSDcp/gETXR4
4fH0GAP81vTgjbcRPVcyMUaJGTFfNcUm5V3RIvHZHtDHG0xa4rdqLtmia1YAYVzoN0F3BMjkeSSE
hYQOrYnEG4f/hJ36Ji3VrrgDEJK/LSxfcOLNTPGq1uQopOZzeTVU1qFwx03TTM9zp24ub8/lEBM8
z8W+hIgLSp1AJy6fcmIqamY2Tzqqwnoe0j4N3EkzwnwEyU4WjjbPt33iShBFy4n+2aRl6OjLAjLR
EZJe6dBneLxi/oYxLHWIKdABUtQ2yb1yB7yDf3mAq6sFqaX/WhOiKM3ho6NVwCKYQ9Da32n0I5JF
RLIBCa9SYDld3il6emydedxGYDEKlAKc2lYxvnVWgnZ105Ql+VdtokV96XUAt4clOKGWNFxRcpT6
NIiQJNebztmyeVPKKoorlwTqYr/NCJ7Ia7PW4wq1U9boX8oBfCtx5CutshtnLWS1ki7YHmWU6aKv
bgBzIS5BbxkYRYRFy3XoalvcAhgiG36O1rz19CQYaF75FG0slx1kdQcgww20Ek5fCM2c7wCQUekD
azHEVNsz3wBa1vAh38E2Ub393ywJo1JMezJ4iboMWqi0+KmJiW4cs3Bqr0qJpVXvOBmT4JFoS2ir
TkP9dGnWKkOeHtzSj+jTEP3NWXhiSAi2wUjZmC5dDGXqNqsOEOwJCyZBQ61hI1yopP2zRIKzD6z3
FDpjiRKz26a6tam+J/3Wdo+a8S0vtqWDcpqdkJhPPm8kU7n89qfTykb/OZicP/hrBfcwM8W2GIoQ
xvw2x/ejrMdE9vuCUzhGxNsefdLHOH231G/Su2Tt90HSAsptBwI/ur24yskB37vc8aa2wG1Vg/I6
MebDqHuyBuy1/XpqRAiVW6vIK6vOPvYQ8F4UHUCZeed275c30NpZjpbABVyIBMSncpg5tUNqazQ9
Nt41pW+NLlNYXts3SCCCdQ/1ctsyhXFMlssh5Y7JQu7KbqatGisEpwPRioMCPbDLo1l7qSIa+m1N
CPUT6qAdmgKBkyXDQMF3B+aaKYnRRpO3HqGd3oeFStvHKuP3swMFMOzr4abrSgv82gUPhnJ4cumc
Sw7EVY/5/Vki5Yo7N5WTDAv2KY0VfzBVc0MbVabXvbqWSFiBkwqALiSVzv2y4Wxqe5sBsGmMPo5C
+WKu3V1oz/vHgrCz+q4c27aDBWCWHyoIxShjRFJ9IDbEpE2T1Lp5aP9QCWfJPoAE00DV3/jgZhWM
am2iLaV53Fw2CK96esV5fdd1qq+1S69QEu8uO9HKNJ7ZE056xy1GxhjswY8INMPQjnQ9sb+4j8+s
CMd8kuR4oGiwUnvX5nidd+95et3Zkhfp6lhwyqKlEty5gIuduwRYeQyqglb5CIWAXQ5NcTSQ/SE1
77/XB4SLlqODvxP9qWc2Ls/9WkLQAwfhPz8mTH4H4JtNTdxLPOuyTRmne64k8R1vq3DKUvBp0rLa
VE71TntKj5nNgDsz4pepMeY9HztZq7bIZP2fwTmLnpCzcFieD+5fdmylZpHjNo69/Kq02UGNv9c0
eklTuvESm9g1EvAGWjdnkkHVEBkX4uabiupbh9Kr3Bxe1cz+cXmSVo5UvMs1ILPBMAuOXWFRjdhr
i9zAHClKkM6hdcX6R2SuElkqTmZHOEyziNWgmUVwldTVAdqFO3XuCUusvVZpV01WbS8Pa+XGOx2W
+GJXc7uwhg6II+iZA2bXR0EUHRiXPF5kVoQF5Q50PqcEC1oQNbr7Sp3nyJAcIOsmTCjDojFuwbue
bYh/aZnVRmODedNBnTaMhyHIja9Gf/830/XbyrJ6J1EIS5yE9jmspA4ZofZ79GgoPaVWLi6sCd6U
C/Ef3rKiEW6aWTcDfcZctyPZaDn+REcZvGtxWCEgPLMiODRwMm5p6soShBwcd/BN8F9H8x1XM2JB
+LuVEdKuO/bvUQmObTg8Qz4gRVHeaq8yu36i+bc6v1NtDhS3jCz94uBA7incyoXWgMt5gVBlhk40
h5I0z4n6tatuKdj4pemo1RPfQvv80iCJ1kxhLpEscpAawtiG2sc9yV+H7Omy45nLFvm0XOixQwQM
HTKgNc49rzfdsQKJHLK4bZyGWeEw8HkklT8xqpCpL7PHrlQtYnY0D1nG6CZ22dfR4APxIEJAtJpH
PqKXjJgtewd9UkwgTmT4c9oXPvaO58/j8N3KeUdarXxOkokGTpFFIDjWXJCvGDFIiCYwBHpzOj17
XR35vRYnt/MQa0FVoeu0ZrlLStY3IZIioM0e7fGoJaCMMNXSCbV4UEhpNjaoGgxjc3ly1qf/99wI
05+4jM51FmfHGhRtddIHSix5uq2eLmgcA7gJnXifOEFx6rgd0rLIZlv3Wnw0pl2u9sSSRV1raU3c
L7/tLCM9OV/sLneySoUd+1B4IXj1FMuPTMTKh/SnsjcqycStnjQn5oRDs5ozVCIcOFVyRzoJQaBs
ygSHBf9+q0cafrsCYtS8bQ7z6+VVlxkQVt3u28auJsxVnEVgAHtqBsePIcSUPf9vdoSDq4TKfd0y
2InyQ9tsXSCC+bWqSza4ZDSecGJ1VadqhYHpip66G/cufRwlfTOrR+LvtRYixn85ChRaGJCeKMNq
KeEq+mR3yY+hDT3ZhK2e9CeWhHAS2AVDnwtY0vIN2kg78LPFBO2Wqqyben3f/7NbRP56PTYmlM5h
CPpuzpiSPrnG5iGXl391NChlWB+0fVDBOt+SJh86rP6y/M0XDwArxe6wK13ivNkyyorV8SzPdfxD
nkOMYbgSl1U5lgB+qFuEv8QYC8JkOLLV8Tig1l5y/haqNefjycFmoKQWy47uEBho/Cu5QwonIWj+
Y7YkXFr1OSQ/kbUGaT4eGOe2PAadzqpCUogXYZaGY78BAq8q0Fgb1jKM0+pZdmJr2WAnRyfS8UOm
dLAFZW0g0xLJDSD7eeE40+e+iMwBEOauQ1aIU9MJulgm37TqACdjEI40SCkVjaNiDOV401pvVnWo
U5lk0+r6g3BkIZNzdcDLz+cpRokBr1YkhpBxT2a0HOYaafKEVOpxyCXrv3qf6RB3s00AgyFzJixK
XHdKNyNsOeooloRTP984A1O3MS+1IJ661Edz2rXpTmYwdWNNRlerJaf32pQuJVs0DAPugyT8+XCh
OL6QFlSY0vlXFj+Of9EjCl2+378v3A62m9QlbQC3ZnEblNQmTvmDGU+Xz6C13i9IKmG1DCT20Zcs
LJrBwNWSGKgI1sNVrjLmI1t9bNu7sYN0ts5I6aRgQgeCBQtKi/usczcDBMBG685JZUJTazOKSBGt
Vx8ym6owo1B5tKMxwbdo0AQLkBNifpXntz2XPYVXDS0kK4DsgxhQ5KXilRfpLpQxjv2sv81R6YVG
qnRBin0XXp7fZZHE4BoKDIYOUh5IzYh13bRqx6R2OjScVfSpr7tjPd2W6j6ZdZ/zrxVaGedC8iRe
Oxoxg2A0h9QgTkhhFq2xo2PDR7wkabwpdg1kWJPMn2Id6vExiWT0B2vhxak5wU2Toq30RtOQX0ud
veYVj3ldAGSgMdKo6f4vZvP30EREBrSvwAjQY2hu9Yx2fZIMDSnB+jl+MfR7I5kDVdZ/sAaoBfkI
HkeofoGaRvTJsmVpNqdozyzHjaXRqwpsSfkXF8Kkrgep0ixIruz0lqWDJDhYuxUctLtaoFC3FpaA
89Ol1HS7t00kNhKWxu/Ix0PAfqi0vzjDTq0IIYiaeTNuN4zO6rNdbeCJk23mtt5cXrY1Fzm1IoRt
Re5NapfDiqNP33ROEMQdQEvmp6YM5rK2sdGNA+IrxB9I8wl3KYdzJKaK5zJYVNUdqHR/oFFZ9dNk
/IsaAPit8GxDfycCG1G/dGRu0UfLG8GeXZAFzzQJcs5kCmarXvDbiogE0CeoIBomEjaK8WbiTQ5a
GImfraZEgTwBcQnwLi44hM4drS3R/Gi0qExZLPSA9m831ZOq3LCYQFbTa9+6cT/9Qje8NX3N4tLP
Z7+o9jq/u+wia7GDi55I9JqiZRYo3fOvMGalax1WowmY7tMh3iTVnqU3vT1tjETWnrvmjovCDxTv
DOBTxKVTnKZp6waIjj4qtj33X4s89lNoxF4e0to5fGJGXLtEc4vaURdcxVNHiT0Q95f6GmW3VNbk
s3bHnBoSNvHYGxbrO9xm9L15hSk6ki+zEtpRIGsvWNteKDPjVLJVVAY+GklOImEXchkIhXDW3zYP
IJD7c9iLd/rrQg2lAcYgjyz8egGMy6weIdBDG9RrrNcm2l1em7WBgLzPQtodwSqafs/drVAKsKwt
Hdrl2HyxmfUlqdqdpbz9hRVUGtAyZ1km+DbPrUwJfrUFAdCxaDNQpxJzeHCmXuJmqzUW1HyBtgL/
O6hMhfu+G6jKxxzgmrEJGYoWBusCy3ukIIMvSsiFTTuv2NrJFiwnpDQOiupsLg9zbT+BZNnGnwEE
gsg5QdUm0/sJk+k0WYcmcW9TA5sV0KJsSKzEyR+nf5B2RTf6Rw8/utqEWZ07JSpqD0+ZdmR+34Lo
kQ27JXFi1ZJw4/PAYAkXF5zS1aERuHjRibvPnefErEHbFR6AKRhmQDOjpk0IuR6kzraXJ/GzR57b
Ejxy5lrH6wy2imc7JzOWUZdYWB8Nwuul/RwcqcJBX7hKXXILzzM6AO2ZaUa2K6uCk95OPeI61P0f
7QnbeYYChMX7DrgQBR0u3rtRvmOHSRlP1icOyXGQUeE56Aju3zYsrnpzwutcqb8Du3pX8vxGiXMZ
f9IKxgb63ahaf+h7ok63XGEn3hCVbuGWMcaj5SUBubfvFCqx8TZhcYYwviW2l+1yjtYS/r2r923t
hJddZG0BTz9AGKlS6IM9z3gQZt6TZl1T5doIBxlUbyXgxTDxKkL9Fz3F0Ho5H6ZaclPheFQf8zRs
m5qgBJoMYJ9nBU4WtACZid9bJTFZaMmwt2tLeWJajHkhT+dGfOklK9GLl28B3tBkyZaV9y7K2jqi
toW0F8JPwi6AFGih1mOLSeyU0Gp27muNPnhUOkAMEiTTz3EKmNX74O02sKIdBdkYdIoK/eXyWq6g
+s+/Q9gddl4PrOH4Dvr8xn370ATW8Uf0mmzqZ+/ANsrBvisenMc4kNhdTsfzB+m5XeG9z9ikTVYJ
J4qf4zIsTX/BedSLdrN+UNsQPWelLM+5kquBTeSDQHqxkMKqgk3VK6ohgvrLMS5bdOGbPocU/UjD
BQtnR4euZ8TojskseQiv9Cec21387WTH2k0LVR8Nc1wRpSK3vb1NAvOOPQGNiWiv/cJcYsckoWR4
mX5I5nnxo0/zDCpJ5MNsMLSIfS91SkHDoeC0NRWLqM1Pr0vCJBm3ujduuqS6ztryLofSmdZj4Pk3
q5xkYeFyHn36Aoj1IrhfsL0i1UhT9xHLEhX5o2m4URu0f3n8B2KsF8aVa96br5IRr3oWkrGAIUL9
GKLO57PdzQWbPTqDHkCtAiDdD6kyQIWmdr9YT27mc/WlGfcWOF0JVSWzvXYywrfshQcB94DIhtM4
DEXtTkcJ8xa+XN4aZZhLihyrs3liQvAlB3FMFDkaTv8kcAtKygb8UzZR0s5nMrDg51cf/PbElhAL
FPZsxJNjIrnduT9bzyRQ2/lyebWWxfjkHNDyM4A4wXqJufqpbHoku+Ac0D8mRquEKD5VPXjVtLdU
uXaVjlSym2XtdDewQja0KUGOJGZsDXue1GS2EU1Z2P72N3A8aXonOd9Wl+nEyPL/J1s+a6oazPoO
HsyFV4WZZ8dh76lk5jQjtdMmpGFFIrG56n3oFPngxUDSTbiXm8zF/VFY2XHUn0s1IS59dsZvFUCI
l9dsbWwgaMYTCwpaC5vD+dhSEMfVeoMNNmIkAXCT/XGKrD4w5z719YH+AtuDJrG5enYvhWnwoC2x
x6cYOEr6qfBwJw/2FXsZpzsbgmVNGvtG6fljfnDZfeFI9trahJrAAIJUH24C7zwfKC2zvjdcbOcE
dEyKH2VIQSt3UOqUXBCrE3piR3CWmdqjlduw04/ND7V64DTZei8gr4QCTuSRy6tnruw4kOwCbbmk
gxGAnA+KzXVFlTalR+dFA72CjDd8cTJxQ5/+vOAcRq3rYzkU9Mjmb0MckRoM+LXy0CkHvU38aXy7
PJq1zXxqTliiGtETwK8l2skGi1TDvQuqNinJ59ohdWpEWB/uQZwobxZgYO+Bp+ouGvJAG++tMfDc
kMaAfEmB9Eta9dI0Cnu5VNpxbCAlfoyrbdnssvgZpLqkR45ZaV6gDqtZX7PZvL88mav+fuIaws1Z
g9pyLNqcIvEBPi7tCzpyiKbdzsjlXDa0GhEhceM4JjSb8VQXssod12nUzpC9S9VtY4N3rM0JdKUg
PtIlt5OSblPLDseh8hu679VooxVzWD1YoAqb1epKjTrJDlxzI1BCQrluabBCLfd8U4xa3lqK1dDj
pF475hOeiNL2gbXJ/UgpopQGqWJxyFDeM9Mxt+gROQmi9e8L03XMbaJrstldc1eU0pAAg5oN3hbC
Dlf10lPYbNNjBQrHZB/32lVbxlf50vddHoyZPvaNBBC8dqigPoDcBBK4oLsWXhG9Y0wqN0x6bIyR
ZHiTSgFoKxj8hf52CRUAQsNxLBwsTeNFQ8pQFHTjW3Tb+5lyvXSJDsFQfJuvtBrdVQZKE3iRqiEf
Np39x+Vx2Efc8KEOsDT9nbsIS5SxLpZHIe3ccpPUylPpRX+e2Dw3IuxAM4EgJPjx8CqMyo3RUNI4
oy/nf11z95OxfFy2J9FJzJnXugYeQjlfJMfukZvcyf1w1QpAlgshOTpaxNiurr3BXRA/x2xGo0ap
AYDLSu274nUyeqe1SwepJDTLgiR5abQ7X5va61D4dBH51EruD7m3hb41RERBO0xwCm07HqsQCEhu
L59iqzsaTOug8YQ7WqpgNU4tlKjUJTxo9pCqu2Jo/uiwXOyvhreIN4COEtJpHxmhk+UysFxNuQwP
oPtdZjg7cGhZGR43qbEpqgl6BLJwa3XpTiwK+1lF22xSWYiRGZ32Btt2EyRbLEl4tbpqDh4YaDaH
6IbI0mE1zIjaHv5B7a/oneEbK9prwzOrcfk0krrO6gG1VJYMZKhdHIvnHtImeVOg7IOUjjO0d3Gh
K7dVwbrwskesjsgFdB7PTjijmBK27MoBSguxVYcs41L/gG74TcfBoXPZzurynNjRz0ejcoemk4sm
ej18VYnkLlx1azSRLDSkuKZEGF1vxV3FEhd5bR1dlvrst6MJmay7qpCEG8baRQWuXwNl+6X9xxa9
DLt21vFoObp8cF9bhVrBFI2eD+xMcoiWZtVsjpE2iOdjxjLdB7FGQkyzs6/qXgmRe7cDNS/MHRu1
p0TRIIJU6vmm9rJ8r00GeuWjeg54k/GXtB2tDXgqVOKmyJBWMzQYi2YgDu2Qikn0+rbP8B3x2GkQ
LKnT3ZgPqV/ZgNyplT2FQP/QbV8VyVWMXyZGBnAUFI9sydQvJ4YY9S3aUXh2gyIPcdH5uoLkmbmV
NdPjqNCHqTUfkMqw73Nq5AGr4+Q1URpLYnL1XgXCGTANPK4gXSRcOU1s13ZqjIhLJtIEGkhRfO9F
e3Re6Jv6s/ilOUHW+EDQXfbg9ZH+Y1UsSqaFRlUjg9U6qDx+GJ3XuHlTjHg/WE+XLa3tfJC8e2ip
RBEFhArnc0ot9HvzCnNqMgAOG5U+NhGTTeJauI6y8QcVAIghxPgROa5G65SJoiFK343tC/WaOxXw
JG/cMm9XlANRc0a69PHy2FZqbrjXTuwKi5fiV5XeQ9yVVEpNBpU+zVrKbmsrUq+KMS7v4zLO0PYy
TMHgWso+0rWvZawZwTgV9R6QgUSyrqvv9JMvEnntXKDgmIL2MGgokfro/Ii1jf6z/66SrgpcLrG2
dlSh/gbdTdSA8UYXhq9wrrVdAmNxhpa9Zp8XaP4twg5zfXmi1w0B8YMkAEoRYs0qTcyJejh1j5Da
UVF90NqWON9lovarmwKYRdB9QP4KcpDnrsonDvbPBueQQ36AUM4/5NvLw1jf7CcW9HMLU9d0fQlg
Fqp7BjRo7tsdWEx2RvgrIVOgBC74g/5Hi8IZn1sOzfqhB4my87MJkeTLze5VKdudluwAnUbqcnKv
rb4iBvQBnJz0pUz5Z+1SXpCg/51V4VDN486axmVWQV4RgE51T7fpYyLzkI+08qez+8TMcmefBGmT
wooo4zAz4hQlFpQXoX21TUn8DSl+suFHNGylwQvygCHKAAHbx7d9+PQ2hzKo39p4kXRDQRoBDdo2
hPH2Rg/CEj3CrcpmPwNrTgM28Zo9T2ZYcBsvs0qyOdaiEYTASJKBCR6vTiG2QpowNbUiy9GGDEUM
T01/ocHypqCyNNmqHQtxArDdaI8Xb8epAYwAABPY4fdjfTDdPehVL7vriomFVhizZi/pADHL6PA5
z1k1QB8ztF7yq0TGuLuywzVE8BYUbdEUj9vo3ElQ8urqtBrzJe9hAjWwYz00In09+vMlObMjLAk3
e6e0vT4/FvU7MNagQ5Ci0VeORMBJ0BOPgaATWBTMjVNKXcWe8mOdO5upv17aVrn6JkVYry6J7S3g
Zg9gOrHJPYk9Rc07Oz8O2tbi10MWAojzF6t+YkI4d2M3dyFsDhNArvDyABPgwL9sYq1qv2C8AIvR
F/oosckCOd5WyTtgcKKtdRVtsg2ua9L60+7Xkyz/sxYVnNkSTnmk0Xsj4bCVZU/OcDAGsIIDJOoZ
FVGToLQDUFc3VTjkX4z8pyyFYaw6xslIhRM/jbtSYctIlYR4P92cTFfxTX9Un+YNUrR+fvVD27XB
eNWG6aYLuofMz3csqJ66LTSPr6aNuWtCFBLShbj1AUxz0pN6JVg7mx7hgCztpjaKZXqetUANRzLv
dVhzfJs0fhS8VHcqaF6ePZKEl31g1ZNPJkbY/BDdmbMa8dkxH6JtY4WDqm/deXPZyOoJc2JE2Plj
B/1qu4YRq35EeF0oX9TxRfMnT+LQH2gq4b47m8XlQ07uuzF1K9NaRqMFHWE33UHbuHvbN/B+qPzE
z/bajt7UmzlwruyA+drNN35o9gkY+bZGAOr0QA3MDSjc/O4B2l/6Jr/XoE2b7CZiY+YNQoN0I+fE
XNZW/Oql1LiknnE/ilnE2osmpi9AVuiIN7tpDi7P/hpqBVA+XLpIM1qgABa2XhKpnZMrEFOo0dBv
kLnYRBSdx+0zz8OYkTonjl3cFo7k3lrbc6dmhT2n2wrPrRTDcjJn045odqGjftTs7rvdJzLF0pUA
A2OEmvaSvV8I3c9X3oYbx4aFMVLd3md8iyybVsabfOdZG+5IQtY1f8bbFEk9RBgQixDOZjONIqte
+lJ50/iZWl4htx3y6j5VR/BY/3lGaulX+MeYsHpFDuWGqAds20imG8vh13H3ajt9kDaMqBrdDKZM
TGx14aAUDcqMBRvhCmeCGyPnV5douso4oH1TzUC6bKNfqWxMjWToDdlddtB1e0jIWhCrAKBf2LVe
Bioyr0e7Uqztv+2zDPHaWMtew4u3iZsMKQwUU1CnRSJJOIPUdIx1vnQk1dqzWtebHmkbPX3Q2dfE
3A/dPtYTkqP116FvzNwVzcvlMa6ds6fmhTFOZTrNeVRDQyGyAdutkL2K5oeYNV8u21lel5+HiQr4
knZGtkfYdDW4j2Iga9H6ZbyaqnVlZO2uKR509zvT7vKsCPtWRjOxPrTfJoWtFwMtDAAIUFPol+AB
KNbezBYYv8JmkrGtbTuUIv4Zm+CXsVEos1ZgCaes2ba2F9RTf9+6deIbNiMKNAYuz+XauXxqT3CZ
OVUiNIUtfgkmo9T80rm/LhuQzZzgFOrQeVq0GKgfrS7x6+rBtCSHsMwflnPz5EZkGVo0ega/KzvI
k+Wgg+1wy6l3IN4zaA5dpXcDGK/Lw1pdJw0tJtjKKtRChXWakN1UdAMg5PpuRBQT+3TYUYO09ffL
dlanDwlCpIPxMvrEYhgxlUbzAmHLuPNjinrqR1p0PY4yys5VPzDwnlhI3Jae5PM5tFhuuWW7wNXG
J7vbKdbDX4wD9BKq6UJzAbLb57+fJl2FlBjwRgOopgoLyBXgStVeRjuwVuBGZ9RvO4uvnPhCpE5U
sQfUNhQNpqJNQcE0ieb9d6ThtoOjAzbDTD9v3Fd0V7Wk5HcWBapbH48FFjNGd+zlca+d+zoOY2SV
9QV1LYzbUEY20WGpkCFXaO2Rzp8pcWVCQOtWEH1CwAw0fKIOkAJNYcWaMWogg3n9o8WT0BzuTCqJ
PVedEdRy/zUjHBZFbA8taJVQOAJjIgSO6Yh+oFyGWxS2Mx7/ONNRqwc9k2ejqUGYMnSjgv5jsLQH
Hs+PsXnQqvk6pcyfNOMqzQEeLdVQyXj4Rwv1yargOBDGKiFpDKtD3m1aO95EURrQUt+0/SQxJUyj
aEqsAo9KlXnOoGkPLegSBnP+6vCb2XRk7y3xOfrJjhDC9dAzQtUWQ1KL98L52jf5odNcMmtVmFY6
YbmyS1qTqPa8qRSTAMDr21QmXSNZzY/3+cmGtHjVV3Fvag8KMmLpYB3w5L8xM/vKavvAYt0+z8Ef
bcjmWHz3/2fwCw8R+IaQeFsW4cRuzKipOKmiPdSvY4u8MenJ7B/6bXlfA+9L+tfL7iM+QD7ZE/YG
y0DVhwQEFjVxdzX0HuvUCKui98caHQEm3ljIuhYgXBpBoMq9dCOxv+pU6BeH8vdHX7MQQnsetVrW
u9pD2aG8NmXXwwShbKO/mZF77L1ha0148k32FZ+BhEGVK4OAY7qzlZl0hqRAv7rmJ98iBGjNqLUj
aLO0ByPfDCqgv2AJCpwpREVkRnqBSmrMwun376kHPRJmF+BSvCPOlxoUlCxHO6n2MI2voKYd5o0G
YROZHvRHZ8BJ2PnJjDAqtL7xcnAq/aHMQQkOaAVIzeoGkFJTzSD40dXokPKzgXuE8yzyCwtQCN7W
Q2i4lRdwd6YHnY/RNumUMez16TV1RnblgNr/AL0TM5x1VEgdWs0BIPL9TVzU2f6ykwiX/McIwPyF
p6MKlRJNLNsMsYdLz4z1Bxqx27apHuLOlfWTrvkhyjXgUV3yk9DTPF+M1M26HjBpzJI9TbvUiJ29
yzV0rkaQibs8nNUDDre9t8QtUFK3hJuiGiYT6aRaf3Co8Y1m9sbOt4N+oxsgGoMkQaoHufo9Yamf
Ux5aI1IPZeWFlz9CCAQRzaDcDAYBRIH4w/Y7H68z1nOUOpw/ov0MAU3u4+UcRMZ7bcdBrH+5bGwZ
0JkLgokcDWl43SGkhYa8YExJlcnUlJ4/9rR+UJh+n46Qfq3bjtTqvFfmGn6vDur2slWxZ2YZIw6V
pWF2yTygdex8jDFIVefCGPkjn6eN2/bbOj829B4bTeHzpp2+NshGq49xG/Zavx34fob6jdUGlz9D
lHv5+AxUCdCGjwhEA/Dn/DMoBwvs5Hr8cU6f5tvS8IESyPut05EIvZXhtI2V0CmBAfk/0q6zt3Fk
2f4iAszhazMq2DJlOcx8IcYemzk1M3/9O/S9eE9q6YnYe+HFYHcNTLFTdXXVqXPKpe1gF6tOLtid
X1V2pGzbCZKFpN5HghtLBOWioARprdWNO6h8d9yheV57IrCVqX99ryiBdgtgbcQzjF+KtFpq0jpo
TtVG+8i/oL9u1hDJmr3Aanf8E7Ul3EeNR53WGbxuD6Wa52HXWvOBf5y8ZGWfCldOeWGxP/saxn1x
pZxyeozZE6EsjVSO2dkh4czEwj1gBuTza7IS8h1a3v1Vu3E+RNBaolEePC0QPFx+f3YP591ch0bB
tychtkaoZ3fi26I6K5TwmPCd941dewRwsUMMFC8AsDVi0zJbpG6mIWhb7NSkrzytoKci/WXQyk2j
FnIp4b5MBWsWwPmtDt8t99Xpb0O2huG6Dj2Wj5AXjAUSS/hhTmkStGLPVWpzSkFxX6oUQK7ED32l
tBJZNKfWKrmQ1EZvB/WwNMMI7yuzcGPO8WRELz9KamAo1Jk5D+Ii5vUibk9y8hZAU5Ib85dGejDU
hmjVoUqjzfja0M1QPVRZ6NGoNRvJUsL3WADZniivRANs8Xs5B5KAxJCMpwOaP1iuem4Qla7OpfYk
NSAEkvYlNbnQHRGJjgkpDcUau+94dNXkqeZHgq55O5XEld7yZc4Zz4mekyU1Bg4s/MFcS+pQ0CLA
3XQKyxoJPgNgIn0Q18qM11Eghop8qYp6rMRD052Z+Z5GE8g3++6ELskmNPPUTvXXWHrUaicbTkFp
oTWq6/6urPfiSC4Ht+iULHBPMHzBMbJWDWCo+CRSnvXZQ+Z7epxGUx7BIqjsjIkgGkBqfxy9efUl
c33eUB9Ef7QOEh08OwGduDzdHChERa0W9WeL85zNR2yjqY8IpqnuVtzItfNnLDGHKhOVVhEoLE1u
taebwhrJV0EgS466h2yCFtx0BCgxtV6PWkZvx65uqdBkEuzYira5w+9CZ35a68j56eK7mHnmq5Zo
6My7lYrUKQp8wHNnTuZoJX/1bbEpIH8GRnQi7QQvczKrNL+ARECJ0wJoGuUX1eFc0dFckUzQRUud
ys1WMNNXvp75LOYxMmcS3yyNKM+DCQ5NU7MLUgH7sCZawzaxQrHmcvmZjSeASKkskx875SuEjjHo
wjqF5PPtDyUBafYB4cnKbmfFw/9lFMkw5FMACUIZ/HLODZ4bcqVQ9OfZGTDnkqd4sxebwjZ5nKzc
QrXCXIS5rC3m1b1/0pbxMMu9cJYj/kBZHORjjOlCrFtxjHvjOSpPuvhQQ1Irob/i6iFDEeG+qRtL
iFwOeqBE3Js4Xcvvz3bWIPVqRBN08MQTKWsTmMwQPQsVYhbIXFv8mqrW8uXMyM7NsWTzsxDN2Mo1
96yhRlAnH3nzj6duKfCAah7cPBIeaczUKfUoCRSImJPUVkRSGqJXDppnTQQPphCu9ZVcL9QCPATT
4SJYAmkK5gDIHGSqkfyANSDtAglcNr/EN7nZTWu6kjcN/WhF4ZRjZyy/P1umTJ76smil+CTqNaqO
dn6qdPTKe3W8cote7wfMGYCU4G7gDbhb5gLrxhLQVS5OTtpzpqJSK2d2GbSk5kxo2Me8aIMM4/4O
vH7wAh6sLtwXAnB+ytWS6WlaVkkaJqcWssDdw4e8ncxvjiSH3ETXkJtC4u0Xb7VuhZ/IXstpsohG
nHOYB4kZoONgrISjuZxaXW75dpSy5KS+1OZsQdPOaxyze1sZ5dWDlTHDXGGDUCc0ifLklAM6pgBA
Ntk1icyPmYgbaoeuTKLHzqLAkGUosv96qczQWrtHxKsUBvMRzOnIELBoTYyPqN5DjyPQ1DB70sF1
z9BMlK3RfpohowkKYlK5OoFzRSPCgSfFypLf2s3nU85cZ2qSC6HKY8o1MgkHSTNlqBtWu5Q+35/0
q3cshrvIC6CnQkM0xjqDRp5UtUjb5KQgKagXEVRRZV4kmuAPGwh03jf28y689G2X1phR1V0Xg3+g
SU7Nn9TOzN4xCLaTqduiKZqag3oh6ZzKFshozdbHEdhMVwUKNHbLPbTYgJhoSfNLJd2GJ9SFDJzb
md+UJB5nJSbUnK3Rai1uo6+sBYvn+dn/2kKFxaPJBXcd89lRkvQ0FeXk1DuS1e82Mwk9jXT+DB1X
EVjGyeS3rVVtajdxQv/YOYOjknLDO1KGu/dPbhXbcSTPscU9rUmI3lw/3E7wDlCxBzPe5dEchxa3
Rbx8WmegWu613Wy1teCpiDMSieT88f4S3joei+4fD25ItCvIjD1RT42c6+sUzSrqppgzsww2Kqft
ubUk33UAj515bonxBrSr8aAbYYmfiOSEtVN3TqDtstqVLQ55hXe+3Px3Y2OOfkSNSuKKCmPrIDoR
PXXjYx+PpF2BWLCVMWwnwLWXyxdMpSC/Y2Um4zwtBHQgJydRs2i3y7NTiGB03gDGTSQgVTsZ8ei8
6zlvcNNnAe3yX82aT79eR3wDZAcWUgrEUSwKiJ+HSBG4OD2pk0e1QxDvgvpBFD7uz+jNoUKn4QfL
jYKmwcROozji1c2n6Wl0jIP0q7bz7+opscRNamsusAI2GPtLUq+koVfMXiUfBnR5hKANT0/tvnNl
v/Qbq3MMe952Du9UW82C5zmIK4O9dtkIEHEKlxwdcrssHDTLwiFLxTE9RZwTPMiPTepNAdILwkoh
kxUQXfYPIg+cPlUFr+JVVyEf491bhXx2mveN/66RmiDQh16AA/pNcnSf9vs39+vp6yt4Hw7pgatI
v0YPe2OoyCuDJxu5a3Ca/LQ1ncVaOZSewTFTF6fgd+FwfwQborPWyta5DrNQd0SvGirgEjp42bB7
qoQ66OlYnKat/Nr9jg7h7+gZxROPO05/W3t4Dt7gWB9SnpSVlayd0cW7XN5UsL5QmKCnApyfbPKc
DlKb15FUnCpr3KMisAtdYAghfoCbPntYwyT95G3vmWPcqjBBcSRVVJjb5F7ujxB8NfmN8Uh36gaC
cZ5k1S/KY+OAyd1t3fi5eDFOgc173ZuWEP2R+5W9rC7A2hQwDpg34oSrjOWbgBGtHBUK9JEDzKYl
WqUTPK7pAN5c77MZZ7xvVfUxjUutOHFcS2bdl7IHZTrInWnQF2kwwe96f4NdR5uXK8xc6hXXayOo
AosTHzyKfWZJ9S6W/yFr6HJU0QSJxlgFhUVkQpl1jdVwkjTKR6cGtBbCW7WW5roxCPQVI2yD6h8e
wRIziL4wwLgmCtFJ0f6O7RNXuHHQkfsTdeOwI+oHyx9amBEnsqyGo5Ibo6yWyekgWbJ9FEmz8qC6
rmrgbXFugbklkJYsuKCCBSE8ojWA6MmTkD3wk1sqf3XRKU9yuAONi9kfDSiZoIJ7f4A3kifn9q+u
C9SjclGcYF/+Hdbm8Jp+Kc68yz4GK3wgkjcltryJq031IhF1TfP1xkWMeRXBWYNtAv5LJk8uF4XU
SbTGoycnA547HvXVNRzHcnTOvcsiyLN0jGAzQnkA0kmXQWIzD3GjlmF5CieOpMqjjpzoyhSyp5c1
wZzeogu0NsxhotgP39wnhvNav4p/8m30HOO1pGyhRT1/Z4/503DiVzKSV2n+fxlHUwxmEmNkcww9
HWipTwmMn6Rd9RaZ0bO6z2zuCcchImt3A3vmWGvLeTm7/NJyrKtxsYYeWmts93kwkyxeyZKzcf1i
BNEvRO6XWvEVjgg0K3PdyXwJ56urTv2S5uY4o49gjen16m3PGlr259lo6qHN86qey5NEIBEd7sqX
bCdsq0fdW7vkVk0xE6fOfKWLYC85cbvgodpkh9AN99ExIWsMYbdW6Hzylsk9H5ORwvGqMKQpeLMH
f2uAtFN3Zccvrps9VCjsoJVkoXWD8sGlEUHlpDQQhPI0bGXwyZH+o3ozXsA7+aI9KQnJVzbE1XsI
C4V0J1ShkIpE6k5mForirqmWoOQkHcSMDMfG1w+INXfSd3xYc0o3dt+FLWalWnBAhxGX1ad0F29b
Eni1072tsZAtfwkzgRdGmFWKVH0EGTaMRJvsSfL4g7hf23I3xwE6FujF4TWJstflGsVAaYppVden
+XP4Iz1GHxIl4lvw5/5W+OlcYkaCSx4lXYhGoXGOLYeLSpoBy1nWp+w9Msfd0XWccUcQKz4G5M30
vYR03n2TN+YOFnWBh7dbqrnMvQ8asLQL+aY+5cewJuKhdbHtVth9b5yihSoebxlstqVZ5HLywoJL
65Lj6IkXHpLMIDzQm2G4cnHcMoICHWiHgN3gIaJ2aQR9/bnQV1FzgqJ1AmwYeL90wAjuz9b1/YcH
05K/RzkQbyYW8qpkBq2rugAyRKtQcsxAeF92WWb/d1aYofAdh8ZSkLai4vjMiSUpx2llHFeBEqYJ
AzHgA1D8wJOIuciVUo+TJoCJTtjO8h+eMxxVNFUVCamnaiKT05p9aRrhlpNANLMpipUtcXMiZVB1
Y+/hYcRWXYRUTRUpzJvT2EP1F/p0udnRSVgb5m0z4OsEWQmqqSzKRYm6YJpCgGso2tMU8N6a5WwW
vQnBAgAkxXc+/d3PvwEthwycsEYHwQZkyxwDY7M4dvQpArZ4uSNnLgewLwA6o5qop/BvgQrZc/EV
sqkrw7ze+peGmJBJAIBtSgatOYGayszR7NJXgEC79zflVV2UHc7yFWd3IacIpRqVgEAoBD31TvMw
foRfBXhuN4UHjBKqgrFVuZ42kNGhli+SbUQ6olhL/j1Eqv25w3/e/6ZbywsBFvAVLPzXV6XqaC6V
PAdd1anR4ugoGLxhzXPUrLjIq6LJz8iBcMclAkoug/XK2jzNka5zLcoJ+lbY5UfL4c3CEXYack9A
oGaeukPVV7RMY7NyWf/Avy5vBKztmW3Gd3Z1zwMMC9todH97QDnarCy6Ubf9oXGQE3bKzZ/Sya1X
HoQDmf389/4E/2hu3TMvXi561leS0IVhdwIA09Hd6qAgScS71SbICLLsjuKOnmYODsoYR3E/Phbb
tbr3FUqAnX32GA35OPASZiDUzbL90N7GZhto723kaG+JbAoRnnmNk9akEdyCm928hfSPxRd/Jwn8
heUejHuqVkI5h7PKJkGzrqlyVm7g/87HLnTL8UsBgf8AxujSM3jn/gTeCFWRHADyHZcSaD5R+byc
QGVI1CjugB4JKzOu9k1oq9yO85q34sHYr13mt84Dbj5wpiDhtfieS2NVJ/C05vjuxHd/ehni6kNs
3R/PLZ+GsASlCyBv0L/CxI5xEsvamKTdCY1T2XZsy2IDOi1q8p1hEADg6xV7N4JVAL+AwAH2S4a2
Mwu4a6YUPaBZ3uH5opCH5Fl58J4BaPu+P6yfagO7z8/NsJtMy7SCS2BmctGDtlWelU9h5zgPgqU+
US/Yu8pv4hJy7MlxY9jJH5vb+D5Pot9+B8THc2VO5Htl6NJytu5907LaZw6Xp82sGB2+SZ1Iqu8S
DcCyIx85BuoYqCcil+jnL6hrVadZcbp3cHyDAwR4bM2qvQlUTI3dvkjJTvhuhU0jfhiWqBC6DyYr
WsuAXdU6lzN6Pn3M3UDzpi3aJutOIrTf+wepMtF7/B06hWlY5kCGHf4LnPMksRObuqZ4tPxMWDlq
P3iGe/PF7E1x7HlODMruNOTulLqApZf8BxBbITUNjzP8RtkauZ8Ph7qaiTTssmoT8x+VmpmZRlAx
yXNT4t5n3UwfNGoZqjUZxx5o99SW8WCWt4Po5ANoEb+rDR3QpksEzqXpoUztUTch7Sx0j1H1OAZP
SQPe1AbSXOiCH0gGOYavNHe7vV7Zs+pIm/gzCeOdHgLRTMJxla/iOoMiauDexD8oqy1l9st90xhN
D07mrjm9/z58ADbDkXYD0bcnjnxAyhPF56UAjfw+h379EDwuy09p4t/xPznAih4ft/aWJ9s/mfci
2SAOw9X+DKZzwK4mJK3/9TN4hYkzcP8Y3si/4NNxykFOAS4miBZcfnpHaZ6P2oSwUNtkPP8Zq92D
/Jb80ThPNZyCtieu83igWhO6tnuuDxtqA+LS+YdeczyJLi1LZZwFSNy1p0HpZ9LM9W85Md75JHww
4plfOdq3bgWQ9YF9GfUj5HTZOrCU0Ljo1AW4K2W7fDo1SmNVvGxpSE+r74l0yHvS1GvpyVvBxIVZ
5oTUUs1TccELGwdwMlRPck2y53QbvqjWAPCaZAumSLgNbwnItHGbBtwNtRf904oInAVqOkuWeQHZ
XNHoD1pcyRw44k4iv42JoTtiElrty/QMMqhRAkrBxhvxIFcrAeziLhn3gJKaCJEIgIggisiscD4l
uUx5hDKc8lCKIWnENeDQFXTyZ2RnJpj55aIaaakxaE+14FZYSnTz92Lk9qGTctvKLCtEwMNH74bD
6/2DcyNxgDk9s8zkJ9QqEY08wuDwjnHoBrStOMxfPfn8BMgByymYFPdUaBn4WQNjXBVJ2WEzYYco
h8XcRREQsg/ytn+uCriVcBvBrQAQL76jOQvUbc60xnt3hRpk7TLv5EELaKhzmO7GpsBrRKZqCsAN
pnsFMHgpx5skIKVT+KllAP0irlRPrzDQjHn2WWDkQdiXoN1EFrLac4/ao3Ec37RH7WF0uw/jKXpY
y9z9P6uMLO5CRSwil3LppGgo9mo44uQEI8lf02P1HDmzZ5jlZ4TBRyQHt/ov6fTc2HxIcit41O37
++ymg0Zt+n+/gFlqXgKsIJex1JVka5kZuBDmyb0UDHkJCUQSHPja5oe/K1Zv3WjoUkEBdWm3A3vR
5bh1jg8KqUEkJHyOG1UFrp3Iv3lblpw43KB9mn8Spr2O9+WznJ26BrBY0WzTlfVe/MO1//i/j2DC
saFRMj5SMfl61g12JMBXD7GEWpJavd0f701PtaiY4rmgg8uVsWSEoyGWlYL+ivlLLB942pr3DSyr
dDWUMwOMKzSkqgO5Cd+exj33rngK3kK7+UVdmbCbt9yPGuu/x8G4Q2GmhSYNQntKv6VP7j39Ml70
vfxcH4pyZUC39+XZiJiTMU9FNccSTM0dEX9Dait/yCKzBmZ4x+/HBwP8UL/uz6Gw/JXsJIKRA5Uw
qOwiWct4H40HqQN46tpTBSrMXwAv/cq3igJmuvEVwhTNTjvlb2EBNamVpMfNW+bMMCupJDc8h7DC
QCsI3uF0r7rGu7GD8AZeBd+5Ez+tKevecjtLFguXJuIibEpmHZMCbaiFiEdfWz/gXR2p1FWSFyq/
0Hr22tEuUVwC3XwG5OpERt6TZZMWEoG2ZVduaR6YRVp4ZeGUaxQet6bi4suYZe8GKgnBhHeHnHhi
vVPQgtI/ReKvIoWCxmPAOfWv9mHeZsnH/cW/ckgCGueARF5kBhGu/qRXz55mVI+GtkM45aMhzQDa
XzVxCR676akOqC0MgQldj7Vlv/I/AFYuxJxYAR0MNywbaBw2MqrnVeNH3CGc/MDgrFE+FC1gO3Q7
vUXgi1L3ZedIIEg1rGRy+e7r/qivE2H4BGAD0Pq2sOwA8XXph8tKj6LYaBu/09B3TDhwrvG/M7G1
o5J3BIUzVQ3Prcd42mT1RousOn8Sue95mtC7VR8MqC/8DTmwU5odt7IgVx5t+TK0IS1UCbiE2ML0
rLQdReNo40tNZPXyvua+2+Y0TO/gW/EkXJf3Z+LWWkCmHBy4gEoCAM+8U9oy50DhODS+GqagDN8Z
YE5QmzXw2XKtXXiYZVBnVkRmuhU9zyZ1bPwh/9banrQtmJL72mp4JJH4Y5o6iegVQW7WnVfML2DL
XnGrtxf87AuWLzzb53wXKUqI/me/q80kKlyNa+2kLiDdMm2aubSE2JTTisyoUqa/fo31Xk5/t+1L
qzR2EFlBuZW1hhjJExrQhLDw/oNFQD4WG5IHwyQbf5ViwcdqMoMpHiiELvTGoDGzfvPPjSDfhc4v
IOYhkMo8pjtdj2mrBY3f69xH08TUS7U5c1FWX+N2uE50YrlBvI8X+3K4gKO+nOxG6iIQEAmt3/Pt
bzUO7HB8mGNAlWVXDBsTdBJL+5HkFbnVSMe+O0rjVum8+KneJQFaqPJ2P2fPkeiAKiT6HZuJPaAh
Ng8Ofb0pe7fUyCCYIN2o6zXQxs19soRmCwoUHOQs1Uw5Qpl0NrTWTzlhB24Umxt6MkXTMUaHiwyp
+Vx/4prvRWgwahCaah94h5MmfhpiwIshppFmjvje4X3SVlYm8xb0QFf28nWIgOk1oMGlodMHxZif
HNbZXpanKalzZWj9erBA8p/iRtqjjTywe0rqZ+0vcJyTdX/z3LgmLkwy/rIVklBRKUxCXzF/6AA5
4iBrPvk9HirFn2G1aXDZjKzDWCDBKFGj2iqz5a4YDhJJp7Dzu++2RXe8SoxjHhynp2GkBHGqFysr
XWk3HCFYGiA6gJ6SpReTeQ+MEqCqhTKMPhI6s5VXA5pGQjGFMpy2JvO4RBnM4BbvjjQ6eo/RasBE
xXxp0EiY5tEH7MqqRAi/GKFZ1l4XrnBP3RzTmaHl92cbRejFkFYtP/p962pZRdpk203iyg1yFeMj
gDgfDRNT6U2DO7bBaIb0LUw+quD1/ta7TpwzBpi9NwWCGichDCgCETSv78xoctAbgconOCTnx/61
X4n3rxcIRAaLB+NFFMcxuMt5k8UuS7UgGv2yjEs3Uqp01w5I1unzVAKeLq7xYV/f+ahwoIsGCTs0
AEOF8tLeHCgJUBl09MNY89pDJockCBo7nzprTrHhw2StDfx60YBhADxDhFmk79gm7F6WJgH1uNHP
dAOZ0xg932mhrVm5flmACuHnYQF5Yjgt9iKYMrCq6bGCiexrbUOzXHcAZRDNga9Sq6N55Y0cl3oZ
xduimYrvXu8mOx61noQgqrf5KA0J+kx6Byi90NbTMXOlkK7lmZfpvTyP+ErI8klLJk9Hd/7l9Me9
Ehs1yB19oxqIYcQmD+ChMOiWPjiJsUYDcGvqz60xi90YRqOIE+Levi6tsFE8uSlW0KO3BiSK6D9F
d/vCvs3sXyjxyd0gp5MvAe8VvMQKttGDKr3ywvH+2RSvAzt4ZxwUGe38iF1YdcE0C2JFzrvJj6rS
ibLfPHWgdEyS1hwP9EkL0eOgv0X6YEGNA8f2d5wc89BNjB2oDio0IPefyq8i1oi+kHKMH/e/7tr9
gYjjp6CuIBOOSsLlug5Q0zWmepj8Og33sQI0iFFPpI6KNXbjW0sKSLyOhyVSsjjCl4bUstPEgWsn
f9bbx1CmnphHL/fHctMEmigxzSgpwNClCY0DbaA8YCyREOHJUgjg6Kz5VVHaJRBnj8ICh8WltHTD
suiwqVSFmqrK5JcBKPcD+AU31ITWokrZmlGnT29K3PRewUXUzKepsSFSmG9bShsTMvKidX/QtxYQ
7zNoPePFjoO5fO3Z/ZVlQ1nRRJh8pdEOCjZO1uUH8Bu5983ccPeLcKWggo4LxW0W1ZVlGvaGyk9+
PETHArQY6VzYlP6Z1ujGbp1LFaojuFyWOjob589Ko4q1lM5+0ydfNDWsAn8QlIoscTZOdduslWeu
wza86c8MMiegbcVQ0ocQBrvWHYTEFKpPuThlPLDbRNQ/pd6+P5U3YlNYRPUJpCqA3sPpXy7ZnEh6
ngOr5OfJVugkSxS2gZqB0qwlIZ7Vofx36mRnmsODxiebpghXnlK3zgk6Eg38IHOEOPnS/pAItVRS
OvuAUc4mlcLKBRXmGmn3dcIeF5sGyBkcn6HhRcUcx4lGXF7HGpIXWuoJldVPFo2J2FpBrpLkWdJc
dC6DhsutOMOtutqSZnEHap8G1dk4/T2oXpLXW9pKzyvzfx0448PQnAPdPfAG4yRfjj8Xm5YWCj5s
5A4qkCyiZEacLdYH4UWqnFj5PazleG8dUkwEMEVAZ6P9iXlXijKq5akszTg9oc0FkgNYxabI1l4g
tw7p0pYLWSgJPNNs0UuEfuGY8fPsj2OfocM8AYWFXlOiRmBQGqK/9+fxRkSG4BtkTshQYSOzIlRt
VKXG2Ia8L5Qt75Zx+qJnnGLyoQRwe5Hkbk4Fze7lca175caJhWHIckNaFNlYNhYB4lmXpyaC4Wdx
S0+DKw7mXGzbb6H7dX+IN9btwhITh+R8LglVgiEaebGpFfB+gFsymrSn+2ZuDQjFjoUJbWmqZB2C
nGez0Rbl5OsPmYkzUr8eS8WUIrPkyX1Lt9bs3BJzW0wF2G+CEpZo6hjqF5CEJuX9FE3cvH5q1mSw
b40LwCFsemDPr6nVwqjih8Sgk6/xma1FIbBYgiXp1qRD+ZU/FhUKpMHpn48Qj5IFjQlenKvWKcgr
Qw41FzFCNCXI/oS+blDHFWCodPpkBa93azbPbTEJsyzU9SAzcPfyJv9YAsoPrgpxV65YueVI0S0A
OLXIg08BREGX/kpuSy3Xa3nyJwMYxK48lENhKWPiBIm6SbN9wtkUIJThSYkHt5jbVw4Zh+CvoT7y
CiihTepP+t9u/rw/0TeczcVXMS+CkRMGjosRBo0h2p71fiMmYMcBQVgKbvT7pm7O89kEMMcw0HEI
+Q6plFCUM9IUqPqIIQTW8BLBzk0GLPGacuSNMAQlV4g8o0ceToaNd6YiTJNsjuGxW94PQrcKeNuI
Nn32AX3d+6O75WQWpkWQvuNmQIPs5fIGwpz2VCpnH/i6zhsCfXI4GU/BRJrrzX1T10hwPGch4gBD
6P+D+2R2bDmp8JtzNftp9kzF1zz9yrTP9qAnVjw/tvQ1496KatfmFmCVoLJL3Pv2bw0VgQfAimiS
BS6DuQd5nWuGKJswq/KYunnRfEJVMLQh7p6tbJlbrudHYwdXhI77kNmdIrj7jEnAjTuMZn6Unsvp
IO1mMQbLgRNGaxv05rgWRZ9/W2M2KB3nKuRKdfaVGrXHHjhhPbbrLlx5s14j75ZsBC52dFXgRYkm
jsut0k4I0EOZm325t6CCzCPdXvmG8augFckbYL0qO1G8nqPmkPyljRUgO5I+BRJJ0m3dbGoxIeDI
zipTnB+V8RRXOkkH7UEtVh4ltw4ssq8ApaF/FU0gzDoHYy2PuhLMPkDbPJGo9NQlKZoMUiqYRhT3
VpPz1Cz19j/IEqHNABkb5EWhLsCmfeupqRoN5Hm+9g5WcFlsLD0ESnyT16OVv/3jzYwoCyVvxJKA
o7PtgymanSY8/ng/ApOgLUS5QKq2jG3aZZV339RPNoJ5c6LMBRVbPIqQdFOXCT975SWJMQyqNgi+
roUnNeNzqwwQOWejAGHviUJ0i0Mv8kg5dPPPKigqlVlwOsrnXghHdqTxWEAsNqZk7tR0pyP6dbS+
HxwpjkNCM6N7SES5sPRMoCA6L3W7oB0kV2Y1EN6lfuxsZJslG1iI/Cmb+Og4RqEOZca+tDK0fK14
qRs3CwgulgctUk4oiTG7vOraOom6QvLLbp+39CGfnvQGJQNdX9mmt9zhuSXWH+VRXNZzn0l+rjnA
LwBDOiMSonZUlJ4QP2oZ6MGgqJRGpJRDJ/k9BbuumIg2cr/uL7CM9WPWd6GhxZsQEuDISi2/P1vf
DrU/ahj4EF4orEZGgn0NEHeN28KxODex+LAzEy2Xz6NRpJKfKju1fNQoegwQSwyd6GrjfmweNSAB
kVTNpn2rTqYIiqLEloD6SY7/yVjxHMKNjkuPbasS0iZtWrWWfIXn9hLXm9DkXXviLU/o6/n8PxvM
FkpoxwttW0n+ZBaSlalubpaZqbl0m1K7Dqzs/b8aE7uRxB4dVlmOMcVIvStAZgGFfd/CNb4G2CB0
peBIgLMH3WjMkKSRVrNecLLfjJtR/W7kt5bI01cHiYTPWrQ557696ysN5tA1hvLL4nV45gJtWnGm
EVj6fOxMJy4OY+7xWbNi5HrbQ/mQhwqMCheJwisT+kAGqlFTUHn6Q4Tu9aloQcuNqtLKMV9m5nIz
gH8AznOpJeEPlcm3cE2uhSWnKn7rqDV45Oc9Z3KxT5X3FyFZw0femDd0VqINBE3YyHZqTCiQpX3Y
pHGo+Gqd72tAxzirkPp/jKqFqpOG5NEiGItbjt1vdNT4QdIaDCmoqAMxV3pUkhZUsJDP2BdjFNuq
POtOnQ6CN1Qa+N46LXrUpLZ0azEsvUFJk5W1XAbGzjIa75BQwqWPK5G5ouicgJ6orxS/sXXtneNJ
LX8OgJtx7v2NuWy8SztoscPOUJFDA5/eFZVUO6vgJG8Ef44shZdI+amOjjKtdTlcr6MMhDjeXIsA
AdprmOFECwfSlKsCXpB15oJTDVJrVDJs5NOod39EVzzTKDDB1nKuJdQBAbXBkM9cs4ErlFcaRfCF
+a0aoLOaWTQaN9KY2PMH1zlpyltDY/dabHb1qa+OuuCgh7HVZ4Cw3KKvLAP0lRn4dGRSlpuY+xsL
j1NtU9lKI4uLXuuV0OeHIIRdBBBPgCd+wUmgAenyi2sVjPAxqlr+AI6tNiA53Q1c6XD4Ij3/rOp3
2dRo7Ap09PpWMGtkNwsAD0G0boKElogzelUO0fB3jL+aEKNyaHeg9ZuYICMQ/4Uks6tOj/W+Btyk
kuJdWj2gDmlGpfEHvFb3Z//aOwBeJWPe4VxROGB9kNAPAwV5ougL3FbLSzJMJVRlTJ1GTjm/jhyp
ppXL4rrPDuuNwJEHhgIbDLfy5eyNQ1gICX7j58eK+7VoQ+WZVSiAUM0vxsx/ICVT9cdi2Kd4lfEA
XvGJTvpH4Vi8Kg2k/qpxEw02ryRm0GubcjKTxAq7NSTgT9rpcpHBogQ64qXDDFTI7EnT6zLthymS
/YEGhi1qae7UgYAVnerGL+WKJ1XJBcClyT0J9FL1OGDD0fQ69N/3l+hGxhxfAscCEXKwSUKu6XLC
UtrkasjFsq8JI1Ei+39IO9PduJGka18RAe7LX7IWqVSyJa/d/kPI0zb3fefVfw/Vb3dXpYkirG8G
mBmgB4oKZmZkZMSJcyzpz5Zx78aOXQXC4vQdn+ihQhrU2t+2/OvmuDYs5GVym1hao/MJEqeEwnIq
GK/JeDN7mXOSkqcm3HjhrXpKwYyi9CKiK4tFc9+WFOBWtfkcnovwUzcNcI0fpeeYYqfEGWpz1xjc
xtEOcrkB7lgpM8FATWBFW2IZnxZx14mW+VLQd+azZkVulGmuo38bfOAyRB85RFc0hdXyUJd7rXGD
/1mNW9T7Eu1Cv7yb9Mcovg+CdO/Y48bv+vVeWX4W1wo0LUgwiUgQ1Y7aPNYH81ky1DutuS8DGLhn
ZZcXxsH/fbitYmholevM/etsNZFGtw8VfdCMyXrumLetzjW0rEvdMp4OcfxxAmn8vh4eC/0+jKcH
S9lKW3+92wwNQI9MjYb1/6UQ3A05zRint55bbT/Aqmn6H3s0obqPaf9XWn2wvoywc+djfJyXobOv
YMSmcWNWf7nXhEN/9ROElExm6Lseo8F6NktPkQ5q8gWUK2XaR7t9iKEkv32+fr1lrx0WDrZmK3Mu
SbP1zEPb9IYSdSirnECt2MVWaeBX+DBLSyuKjJN8lrKtkAYOeTuHbaZbz2PIBGf5JaTJZz4oM6hx
vWjvqYPEQDysXeo/Jt3TbT9XF/bCtvBVkRGKIcPVrGfHOkblU+F/CNBl3ggerydUWDswJBrHBI5G
xsiXr32RRwCWMPIm1eIPuiSzQ6rU16NdYPk9pAt5E1ekCQot67bSQI9ELfTAj1WjjF+jMigrN2bs
2r8b5SZ6qdDG+So5DgI2tHPyd3E2Qh3RFxOySA7/52CXyykTIH0U5v5dm8Sy7ZVzOtvocoAa3vXB
YP1gDjoqPciBi8yLRqX+bBtD9oceTtJLMS91B07BbB1jLSM7MIbZMk+wk5Du6HpJQVKJQB96Uq4v
fxQJaG9I2vSlnRtkkKAXgRtV81FkSmsgT2aYjF8HufOHXR6ZPTOhmpJ5eawxF1S0lZV7iZkVf8TW
2PH2MwrpKYM9DEoyWrGGN0X+ZD+NNa+EHzCia2yCYaRWAtZ8+l5nQ5O7Y+Yb+buZWPe1a7oUznoG
RM6Jgui5V9Z+toPobIDNsLPTET6uVjrPshagU0Utr9mZfJtkNxjz8N00wybzmqynzdOpauEcpdnQ
g5fMKYk4cmcU1SEqdOg8p6zotc9To6fnyQcLt9FVWDl5NkkPUkILvyY1peu9wg3UhGoWRx8gDH6K
KVcGyYtkjX/d3ve/PvCQnTf4+4jemCB3hTOXGVnlJIETf5AM4yvDW+/sITI3YsjK2aJtBrDGZFCd
o73884td72tKH+ijRJUri70+fMiGk+2Mu7r/dNuXVTtYQqcKbglGK6/tSAx/wfKaJh/amFJbEB7s
6EH3gb5Hv7c0QMBoEZNz/aPSt9yIFw5Zoz7lYYEYoJbSM48k87mL8t61u5+3HRKSm7/tLCz4NvJH
THoIduAe8ucZZc1zkfnOQzw5tqdlo7GrkiyC6Waoj7XT2PeFWu0kpf5Ndrn/s47eBQ/ZpS0ubI1k
yhI/qKz43J+d77T8b/smXGOvfx2xEOok5NhL1fT6G8ahmvhaNsfnNJ32tdXeR0brDXQ4s/KT2hwL
8/dgpL/YE46TMwZ2ZUnYswgfupQw/lm4m7NiQi70ixUhHS3KRsklRYG0wBxZIedxbpz3Ztueeqe8
i5ONS0s4vH9b4zmq00KBwFrESSzcWBNCK/G51mfZK7Jg9LRRmXe3V0osbP1tBtYcygZgO8EWXy9V
WRRZy/h3fK6M4qDLdxL4UdWr7eE405iY0nQHG8GuibcqXMJ5/sWuEDfKMtQkzWTJzOyd0x/brDk4
5VNXbjm4+hkv/BOOmZEmilpUi3Lq6E4fh7vbn0+I4794IUYlh7ymX76e2lCsll7kQAYEusWttGoF
FOyiHYYokiwcp6E04mo0JA6rUx4HtXHNTCcD/b1U/29fLqyIh8gxQgbtAkZ6lS+mX3qtyg2ayvti
+tFon29/t9Wj5Ng07aigAWReguNFkJXkhjALx/SZToThagZEk1oSyTu1DuIjAs7ICJTJlobG2meE
CnUJuFBoUG+4NhrkvsI2i5Kzov9oEVOmgcJIzfNtz1aNcNVSu2X2/ZeBUh93s9LOk/OoK+96Q34X
tMa7EXqL22bWPiCKjYgRgp6nRiAsVp9l/aQmVXK2pkNSv1j6OQ8gHdF2ydbg37pD/1kSot7QMxUk
qejvsu/uw0Xd5HDblVUD4DkBv4BvZn8LyzJoY1e2GKjkbG+PR3li9CrY2Nxr4Yae5L9GhCNkplD1
yF2RnEvGpZJ9EZys/DhvVYZXXeFKpQSNlgl74NoVDdT6nMgDi1/v5YrEPfdCbvPb32vNFd5Py/Qd
D3Myr2sjyVz4cI0bybkO9zrztr7nUCFR97etiAWJ13BwaUY4ojK5b2NpUXqWa1gG0n4evHpW/lSm
gsb37Js+ytAUzihGhvvR7xg0bC14F3Spc+UWTc5iKj3NmvIj5QNp39YmBCzRGOx6be49Y+xRHJy0
+dPtX722ABc/Wiwg1EpZAtfl2wz9WamO2rxXzI17eS23WeYSSK2Xas0vKIA+joO+RlI8MB+67nOl
R+/VpnepGyCa+mPQ6o2FWHUJsKrDq5JCtTj2U8lBUXTKEJ8zp413fWvID1oNAZFTx8bx9tdbuysX
scF/TAlLXtd6PMZxF5+bvbXf4kFc9wNsJDAqG2Y34cKf06FT6uW7pRAm0BSikDp7zrARflcPB326
f6wI132tTcGc6lhpVBrqSXkyptRzuhdIej7e/lir/rANGL/hUuEeuz6GDRMb5QS3yrmNXgzreQ6e
h/QtzoDgWxp0TKmI2CQz7aopbUkBGQGfBt21ZmbcnefN9HntKbJoS/5jRwhbutMkkjqTi2WdtjdK
Bk0lRhelyWtgW0KSz3MUKFLDjQ+4mnoyKgCw3QIsZIm1xYk+HYKTJE+TUXph+p5OwBHqtrEfUEKJ
vND/nxpYnt0w/nx76Vb3Oe8SQKwgR6itXy9dWajxqA0kAmkce5X/0ym2RmhWN8eFheWfX+Q3PPv1
Omx43I3+52E8Ubd3h+7LbS9WA9HSxWci1zA1kVc0jExzMGOecHZ+lCPPZ9pb2TvNIUZKbws6tpZu
vCIG/s+W8MWaoU9A22ArKQGNF/BO6u/B5Vl6fVCNLfTY6vIsFWdAuTS3xLJFaM4R00ekUHYgyzDY
5k9FkW4UWkU919frjT+9jFKSrVGLuV4ha1yGRes4OdMsduzGpczaRKfDaL9I6r4tvugfITyU06+Q
DMSIQDaaC9PaOO7KIXETNT/cXsu177uww4I/XCaixAdzJ7XzNKZZcu7lfJ9nzyrYngneRDsDQuds
JBBrmxMeBXTBFooD6njXrhc+1fdIJndM7ws5cyvnMfvdvt7fn5eDveipw+Esvl4nxSn9ETWXc9dK
pzjO4AhK92Utu0mv1LiFdEPWuoUhbdEFrG0ekDxAecA9M1olJHqtmbRKJVO+kYf8Y86aDWNy/4bF
ujAhhMuk081O8k1M2LAw6B8V4zHW6kNedd5oaRuLtbozLowJJy9bZqwp3y3lqEMyoN0J3VIdHai5
nXvd3jC2FlIuP54QtqRuVNBex1hSTu+NdN6Zke6mQ7a3/HdNmu9TdTPNXN2MGsMwpFILVZiQc2TL
qLFaNsk5a6hzuDmF185r4PMtPTlUAcSaeQ3ZvJ3l0N52ClQAsdKgATwV6nc9a63KjcIKHDJpaPe/
rLaap2xKonhvDFN0WKriiF3Vw4/AqcEFWY0vfwpHK/Jds0v8py5VbJ/DTT34UUrScSNVXPfN4VVD
Rw9aTSHlUewxSTo0AAF9Uh9S3KC9g6Jn4zJbNcLAHbBe/sWo7PVp9oM5kCfKeWfJT2jtHxlkdWX9
5faWXz1V9OZepeI53OIulNKcF0fCI3BAdSqCpndfjExk3LayfI+LDsrfQQOVMt40DEehO3ntSmzP
XW2jsnVmaqYbmFQCSXnaxHKt+gK43LJAYFMeF3wJxyZvLIvwB2ul43WfbvuwuhzLwBXdM/hhRWxQ
bKNj0Nj8dcP5nMTvrLB22/DLbRurHlzYEAK4rKNGnke8mBukXO/9IpfcKrKb3W0rIuna38vBW3ZB
vAHNEEuDcyv5IFmXN/N8mFL3D/txcvsA9PId7RMq8cadTM1f7o7G59uW12Ie2EQ6wDx4oC4UVmic
oLMwU5MLKsqmfRN0kI1Y+Xwv9XPxIA3yWTVyZ3/b5tq6Xdpc/vlFxqZ0ch43rc7ey4cDoheP8MHs
m3rc+KjrriH5Z1AWp9MghoSoaephsJJzqGs7FLV3VazvVDl/cjp5wfHcdkoEkbwuIXBFg+uQzf4L
Hi6Xh14vg569jrhw/y5EkupU51DanDrz2P5x53y6bXDtK1JJpom/jB4iqX39Fa0xB4bQUjSoiqfU
VCmJwk8SF/vbVtY+InqxACSZLSBfEqyUkZYbWS+xVsa0YwB/aiAgdB56OTuXRf6G+LqMDUIoDSiE
Zsm1SzRLeUrOWnL2Ywgfq2OL6Hy3NYWy6tGFESFrkUzTp9qiki4Voxf3oH+jw6yNnu/bO617vv35
VhdJByMISn852MIeLKY87quQPdjLtVsMz0u3td8CjmwZWTy+OE9x4SSDnGMkobMaz/4REgMQg9HG
edoyI7zCHS2lwyxxbNvOHcNjIj1uibpuWRAupT6bpyaol5ISiK+yR9kAcefI2sCULiFNvPoQ6/pn
TcTC1RQYY6BVfC7baLweXsV6fkOPbEmwKFrRRSD6XC+IMfhG4VvLoYlN13K+x3Gyy2HPe8PeMlG6
WEZTF8rdaytKXrWOJuGHIf/M68cg6uCqeNORvDAiLEkZpZ1vp3ZyjhqoaQxGFGCf32qHrCUjzC79
44kudAuSMhqqcInUtnKqXlL/QUn3W6iYVRsWhFeLoMIiJ3b9tWIQInaT+SS/4Vet+5lrxyE8V/rG
ym9ZESKYMtlRyAAyQVl5zHfQFZBOP/X9RlRZt8KA5MLAv4xbX/tS97xg1ThOz42R36nhKWkdpHSP
TvFye4cti/vLSUFs/R87wj4O7AgJk5LBS+Anjup4ctnwRJlcG1HFSPue9rK3mXBt+Sbk2EVHp7tN
Mmrh32Lnc/fOgowGCpzbjonow9fLmoI+SQH4jwVdff0FQUdxXfItzvn8NNvq3ajBEN3cp62ntbxX
ZLfRf5Tzp2oGFajp+9vW18Ic0+vc28D0F97Da+P6nPNKd0bgCEhkwyFcP1rRl9smVgt+y+C4SskF
5hdxlNZMZKVxYrp+pe6HniqnRz2a3lk9RELpB21630E2m6cxD7LfHIlbPq1Ka4l6wPI/SGivvUPi
R2NUiuA3F39KoIwr10hPrezR3v5528mVrYL4qUJdDlPM3gnbc4b9ZBrHirlg4PeU/vSuOqTJXb5V
kVu3gyc2osS6JWoBV7NUxpVSp2dblz6PevPSD9Z9PgWngufoxs5c2Rv49J+t5bdc3OWBXFTIH7fp
2WpPRrTHq7DfiFErCdCVCWGB1CoxpsLCnb7iAswiKBhVLX6q0+QZTqU7B9Gi2+u0cuEyxQDtvb70
HcGqXPuUaVrVFDp7UQ6/zqCZ7a225kqcujIgeJTaaaONLXnjLJEw7it1OgbZvf0UFOHBrJvj75Ku
/73HF74P4Fj0C0TG6rJuDSVF1uw8BOYPSTWeEJDfSO9XN92iPsHUJbg1MUsZndmSxgmf2s7L/yrb
h8C5C8qNlG51ZUBQQv+FMBv4oeuVGRvZR1iFAJ8z9dTbxiEcfz/Z4or6z8LyCy728ywHjl9FKWcn
NF16N4zxvOXEXFhYTtSFBWrzWjbNWDDV5wr4Tlr/RTP1DUboCsE6pNOCYhtfGzFiSymClPsisx7K
751z72/cCWsrcWlA8MIcyklPcgxohcsY85BsnMG1I0Jfi1EtOk8yZJbXDsi13Ou0iXFA7ktXNwKm
aZ27lBEVC05ffXhWJvmjoYZ3t4/+2i6+NCuczHFq0yEv8/Qc+o9y80PSqX8zmxtstZnW7jvejf/5
J9ypIyWo2FTxL07t6OznquS17ZDuoHN7So336aS8nyLnWz7oJs10f4vDfvnzQqZ0ZV5IkwOl73S1
xHztv5/TT4zaIEfSwRk1GYXX+Bu1hvWvSkOBig1tm1citostH/VNmJYa1hBDCsE/q/pOSk+5scXd
umpH1RYLr0rjwq7npayEusPqgbGYu5NRnPL0hCTM7T2ybO1fvh2MbEB4Xgs1wtJJlh7Xwcw1jgl/
eMaTzVb1lglhedLQaqCfw4Sud9w/ifUV8P17O9+aPV7/YP+6IjKVJpbDmLzN1ZrkC/QFXZ25Ojhv
CkZMepLx8I6lHC2c5RIQYVX36bm1P9uBvSMcDWW1ETBWA9JSEQQ3yxz+q4zTxR5TJqn2pZZPpklS
vssqmiFSbPwmCdrrRcrtRhZscUIp1V27MrW5WiglVhrF3LH4aB5UCuTq/U5VNrbZmkNcRfRwIFeG
e0jYA+DgcytrlfTslAU6SFYqe9S/p43PtrbTFn4T7CCE8wssSZpVowdlTxyKAMhr/p8LFUfqyFtd
77WdxuuFY7mAwWFVuf5wZd/ahZFq7GjwPsdkcG3Ni6yNd+aqM5SGX7sRS5p9bSRViroNVJWTSRrS
f4GRzm42QtlaMgqB4T8mRAKNSUvNsFVZlQxR5Tq+m/pHMzgqsoX01FYtc20HaAvygilIRn9k0R0t
SqrZ6LNzUwUHHl5L2fl2KFu1QJ2UtVfBhdnCszJVJd7MIbmIJiWuBMdk/gZwHUPB/1kQnv5Z2Y+G
9vo8bl6aJDvl3U85/RxY6cbFvXqhXhoSHldhYEUQZeAKYEc/ODF2rD0bn6kzT/1Bh+BueEOGdWlP
2NBxpzlDvaRxy6dbcBw1XBUbL5+1QwMxKfMG8OJxQoXlsZNu6hKTx5Xqa0epNt2kQWmm/eYXW6xK
q5bgZgHtz/lk9PX65FRZUVudQojW5C9F9eRQVYg0emDZllrQ2hHVgVbwutLAkomQtdBpfSh0xtf3
YhNp92yGZPNaW9vWl0aEg0MUSMq4JagFpkHV4ASrxRtWH6JtZemr8uKxFjcvbptY7/y+67EwZA1j
WwBEjB+ysfEWWf1WF0aEe1MLFMlUM76VHmU7p/u5HFDoZna3Y8CWFSHlHfQ+SJoIK2XOAGfa25Y3
2hW6eXDbbFw2y3cXMyf4CImeDgOjFF2uv1o16Tk0rMTn/g/zZ/oxnxP3TkKkpf661WxaC9Pwr8NT
A/yJN6mwPqmMLkc+x9nZqeHZnvN6+KsJIFUKQ1l6nvL8pTe7LS7x1TPEnkaYCdw682nX3inBgIZ9
mmRcpT6tz9Grk8bV8n5nDj9uL9maJcOkUq+AMiWfEpYskkKpKvI0OyvGuSnzXRk+wxDtSvXG3OLa
1gDatXBHoK9iiApI41CXvRPk2bnb+5X3vd6i+dn6+8IXK/NesusMP2TroSvOwK6D/un2p1rbcpcu
CGeIOa0xL5EnXmo54/CQvBTDAxhdr9N+0BpgsPV0295a6IEtAsAkElXMogn3nUJLKIfaM+PMTrA0
6W73Bmwf2eBSKgUZQyYiXApqUzdjgEDjOal8BjCrfW7+Ef1Zw11tFV6WbKkVrl6sAH8WCA5IfyLe
9bbOZjLPMiuw5zdPTRY+F7QIApmh49iU3DH9HuQ/h+ig+PPG0q3t8kvDwqese19VsgbDTVgzjIkc
etQf/Ow53QIGr21DSCmX4vZC+ytyPLWRYeSTwzaXuqNVnPzu+JaW58J7+a8JYadncjmPDfNU59eP
FXlTd+qDn7e33pYbwlaHuCkORtjfz+jvDPE+jR6t8fj/Z0IIPGYa+k4NR/LypZiT4EvpxcYBWvdi
QcdQKV+I1a63m2bEsLbVbXZWtWA+8AxDM1GzfhqTEuxvO7MWGngnUi7gpqD1KWQJcZCXSt5jyR5b
SDsqpechZ4AodupRRlsnaB8736zu5qpVvs29utXYX/X0P/siHKhMkc0xLEKFKX9jvfzk89vWy4ZR
kuNL0BDPbhtI6dLH5AjZpWcXqG7Pnr41GrB6Ti+MCOdUsgeuYMvOzlEwHINg3A39c2SrT+XwhnwI
bNa/3ggpfuo7sjkxubxUK5YJNCovVrORcq8lDpD9gv+GBIZkWLSRwFZVGX521kIZcvPHxq7dXJbc
/UbWtVaA445Y2qEyz+JfSmI5Oj2NpL36IqkuErDhR/tTHz5u3khrHl1aEpIuozWb3O51bkCkP8L8
s1/91NP+0Da+W/Zbr7BlrcUMz1r0IQ2A55D9Cqd3APGNVBfGkp8FLIWMWjxouye78ybfTb+Zm1Kv
a2fo0p7gXJ9FfaTEbAlt7s5Wb46osBWenZuu2Yb7ifEBEMXjcXB+QG53CAf11HbGH446elVibkSu
1Q9NhWOhAUU2WRQ/k/0eyj7kuc6dfBpC7dA1vmflD63x0R/0+9uxa8UWD4NlXomSGlUpwW9USSab
ydXoLJWO+b6aZNPVAoQ/pIGBLKvJCoT3inQjYIqKKEv1S1sg8UsaAOOPyMhkZFYbIWESnRlu8fwv
8LxAGD86bqW+n8pq72jRkxI/plIPA+W3caCirHxVim7fhj+1vDvc/gQrYYcfsxR6ZbgSVBF8ZQ6O
1Bl9GZ1Vpz3kB6OBlUU6RlWx8dRbt7NUk7giuMKF/Cc3jFDO1S5iXiOuDkzdNK6uR+OeeazhjjG3
aiMyLEsnHCGU8+Tl3yT4TCtdX4ASTLyLhhcfuWNSfU78fNeNxm+qU/y9lBdWhKCNjHFkaTFWNCaf
8/oQRofcTDd26crppN5HZRH0ElOPYhMHfrsm1OshOkPrf7TUp6yU7v3oLetzYWQ5KhdP8TLLed7b
PU0UZkPjT772A1JQbeNaWN0Ey0fjtU85RqwuJ3B0ltBaR+de1U6JvP8xTxCRJRvFxdfXwS9rf2FG
CJ/RZEzq7I/ROUhCL1FOifk+0qVjaUze0OofYTV01eBZyT9P8r3TmJ7TjDu/ana6+q7lMV3vnfFs
xS+QwVj2Xa3dcZbPUtLcFwP8wsp74x707L4rpb3fPNpbmdtaTAJIygifBlDEFqcfe3WoilDRojOM
fLX0UN0nf/Y/yjegyDj1/1oRS5YZmuF9q2OFFJTczkug1utafaNSseoLdQrQnYzCyGKZd8wUusyL
lVzzfBo88+wFT34LsdOn21Fs1RAkLOQaTGqTwFzvXmW0pK7taAEawKmfUjv4q24jdTf7mXQ0gokK
dsk1ctvm2rHkivrXpnBi5lAa0qbDOa4Mz8xeRuUUdRt3xdqBYZqeESrqlgajPtd+Ge0IjU8axWea
PzCzPTbW98I6BofbnuhrwZJ5JW4A6nALa861GSVOSzXIMFPt9WN/lu7gWsh3/j1MTh6U+7ELZZCr
uIWXutkhPCT7Pz9/rT3t9LnfG3fBU+01qjvcW0d4iNzaS+6T3Zfczb34mN73PzZ+Kz9FPNuXP1Uo
sfZTF8KyGMbnKCcXar6H2vG2gTWQmHZpQXjQSGPfpKrPx9DM5Eg/7mCOkKrKn1K12o/QxtnxqTYW
hnLLgklxa8Bd5DF+vVIuzL9OjV8EYn9IglzvcFCF5Bumum52m2/AL5Efed+/+H+0L+O7KnTDZ0p+
tz1f3wWwUgMdW6EERbSql+O0gOOlQuo5TfNyF1qKsXFslJWcnbcH1TCuMgZRHOHONP284sKu4X2T
Dkb8zR+ivWXGd2XnJtBORS6iOy4NwXzatWP6QR/u6EGa6L8x4RnAvTVtNj3WgsflDxIOmZOhtRoE
TDRbYe7WzD2gUzaqMHn61J7Gjct83f2FuoKTBvewKYQqIwwzGfZvtlczeaWf7GY1dBP/jxCu+u5R
e8y/j2rhav1B7ePD+Kh8kKdDoDwVVGyQ3Ly94queX/wW4dxXMZJ6BdReZ2Torfl/gwQtV3FXmG6Z
bHWv12ZdmHqEK4uOr7akgdcxJkUBxDEGpux9+TmH77MNWzdRHqXq5E/WwQ8i1293loMA+X5cGBeR
Ghn6jUrsaup9+SPEvVdGdAMURsp5wQ8PPVHLm5vHwI0KN/jU/oRWS/kWuxMDD5+aT1uzf2sXxqVx
YZ+F4F/0TGP4fwqy3Wh+o2XlbQqZLdHpl/hI9XzhT+Yji8miE9VTNc54WN+nJL6qemry05B9l7Vz
378A7XjDDcUcClhTSLRh/1iCykW4MuYyd9BM5fC0pyqiMwnqMyqo+2whE9YqqChxakhbUbTlWaBd
Wwri0peA4MXnPOm9PPxQKZa3dPN8WPicniEOojSPxA+3j8jagA96BJDNLHT9FDaFfZtpSWxlIeOu
Y+kcqjn15vTg138Ntauck9h5dObPkA6e4o1UWaRz/PseIJMB+EyeRjfk2l1FDkstHdT47Kj/i9WR
RmKxN4zIHYqHPAwgUNbBck1uiyZxOs+uGTV3vLE2KhFr+Qe76N8fIQSr0c+juDEgEJCtryDuvAGa
AkY+7+PfJKJ99ZYtBEwNpKjCGl97q42ZYSOqmuDtzm4P80ubukHvRf+zOYsb74O1e46WAqMg4OIc
U+z7KKOZSahI8NSJjB+oCw7Io8XWRmhdu+UsZs0ZsqOIwRzatUNNMswZdwrbxtijsRpWe+2lCM8d
bI9bzeC1KH5pSogrAODo05aYGrzii3JOP5agRt03HINLI8Lp04twTpIBI5a6+9YN6Fy7vRfPrgpJ
M3C059vmVr8eQmcy1EsqEuKCNSsu7NgOsOZb8v2kL+1nF2ncUYGhAzLmZmObr0VmC27FZVqLoy6+
hizUDRaMEEFz0CIvr/xHJ01/+rW/dfmvLRUCNwha01UlPgu7AjnrwElk+EZarb4zFFRusoe5PSJI
r4QPKFMEVe5G5jvV+YLIVD0cUtm8a3ovnD8FyhZmae0Y2NDFAjbmv1Asut6hYzHINexXcJ5pZXJv
W228j4JG2Thsa/cRhwwELSTbTF0IESQvZm0qRz0+z71/DFNpn0fA9cNm54yoSOSnpuqfY6vcuOjX
FpRhHxXGB/IK/uPaN6hwGP6gCXIOe9uD7cFCa3jzql37gJdGhKtPUQpdGcDQn+f6uZy/6OG8cejU
te1yaUFYIn+mYGMUfLzQeV+Y3c5nUN/IipMMqURuzW4WLM/qrJNOYfY+Th4lMtbEcOMqOZZZOzDi
pru88vdDGgHjtN7Fwz5I54OuHRvFzZX6rlUPVrQ1L7/1q4UlT6ZaYnh6WfLkPBX7YLRRXfkWpR5s
4xtfaH2dLYXBW64OTtX1OkMSYSSFwyUJEwB4pciVKCmmyuF2NFpdaMDydE3IAhhouLaCUIjaJz5W
wtoGaB55UKPftrDqx4UFYaGlRpnHseWTFQpA1cH0bPjR8y140roVCwwcddhFGvTajy7Q06xrOBXW
aO16Wj9LDWucjrd9WYvdqET8a0XwJYv8KoR8AK6j+VH1jZ0z/KDp19cpySi8ysHvCbW/Zg6OykA0
yDuNKr6w24phGvXMgSskyt9Rz8vG5LGDZROkXvCWzQasivK1ykShITgW1X6SN/74NxXlRMbgDJ9V
ZYvZdfm9YgLPsMG/VgR/cHVGD3Fms3XlPu0QzURBSApOc7P13l8LzUuJEZER5pTB/F5vB8tM6tby
WajUjAgnhVcZnpH+wahGqSd7pd9TIb29NVYjw4XFZetcPBai3AqkMOIgNUW/81X1MDlV4Np9cFe0
4dfa32q1rG5FA2TZoqjC9JO4YkWSVcmMh0leO0wv18bdaDb3eY7uRpUG0W5gP6EyFm89VpY//Msi
XhgWFjGECXOMcu55cxkx7x5V/QeDVm/Zjwgd60DoFp5CVfiagOb82Yct13e0I4jQhCpKY25kYqtL
BnMYPVyiHxzX10YCHz7vqCVm0AB1Oy2+H786PRzrenF0km4jaRYFy5bDjN4K7ZqFEGOZb762pud+
37QScdAuIzdU5jv4Kh1eWj0dcRR/Cy98lE+Zu+/S9GiZe6v6cHuDrhw+kKJAuPGUF7RYfAsDTVKM
NE2oTVF+R6zgjyqEAb0YLM8Pio0kZdXYQlGOIAMlEVu4vKyuHtNEgvJlkKcccbu094o203ZwiCd7
EtIt4qZVezbw5IX0g265eBoS2xiMoYUCYdQYcO2VUzY1nozQuRqF/7v9IVcOAEhrFB4QcuLeFCvK
WWWrpczho13O9ECQjpSVGI7f6aUfb2yaLVNCUGmmIg4lqHPOik8FIOpcZYzdGt2U2x6tFWbZmcSS
hVIX5lnhTA9BVE60F5itNT8gIOIVu+RTci+7/vviXHr9wThJXnEv3d82u3L+rqwKQZq0IJYyecmk
vNCz3B/WcUsHZzlTQqxCPoymyUJzR4dRsCClU591FnOa9dBDPyMjqxUOf972YuWq4UpjOlh3eGc5
4ms4RBHIKg0mJ/UqHNFith7kINnPBVoryr6Isj8XSTnp522jaxsDZIgO5QMT8/Sdr4PJNKRxUWg2
eShzWUn9LaWOL22tz8oVQ3OLCTSqNAxMiGDczKytuOUBdW6Dxksc9SAHH4xTaHmy9HmT/XZtM4D4
JVjAfITOh/B8zKbORPkCY0X+JXOMQ/RNi313iDMPQN8bPh5TQCDmFx7WX1jeyrKWoRfBr7jQ3MCX
5CMgrMwr62na3Ta16tWFKeGxJs0oVuglBzgCFCC334bhw2S/r6mTVOXWxby22Rk8IdhS1aJ5IVTz
ur7s0mzALSf40CPmnBX6xq28Vqfk6lrYPm3KPwzEX2+7OBlCa9C4Q5gidgOnIuedwNNMXoLAUNTM
xyj7y6D47chvmIlduBZ5yus2w73ihtckMxmCmOHhUnObP/vK40l/e6nWrhBEgwjobD6UWJYjd5HA
0bsPYypq8GJN6ae0G5FjK05R7OyjrTb42uG9tCRE2z6Mpg4NMZjd2hqlnshECNsfVc82Unlj/22Z
EgKgNtvxWBTwkFThzzL72dffbH0D1LT+3QjkHF2K86ZwcGszc9LCwhtZj71CyjwAsnkRHKJu47pY
9wXQ2PIiZuJX3N9Vmc51iS/DuO+Lu0W+ZaMwve7KfxYEV2ytDBqdnXa2J+87mCH/4S3TLSCS/jMh
JLb+3KEtvdAn+eqfYenW/cu8deltfSch5kClkodwGcIdUN7rBwPdw7vbJ2UtqEFQt5CUo2b9S9vA
LKfQmSLYPlCVqLsSsa3HxL8f7Oe/bttZC2iXdoTlqLUE6ekcOz1CAvCrSnF2/H0LkGJTYHGojhLW
rs+87RtOYY0wZ9XKDjzMpH25/fdfQZpiAnJpQEjgnHKQVD9ZaBVSt9GavbovCo8GXXBnzR+H6Oec
38e037N5P/SlV35FJM6c0Vz8NmWOG5/i4L7cwS8sbRGArO0RiKcZGyXfA0wmOD5NUls3Nr/LsmGk
lX6MwfMmGHdt+ehm0UCDZIS7VghzQ6WNVm853H3oLpeMHejGxnldaziTef1nQnDDD9TMKST0uNos
vgvUxykePHPcgdR/78egzzVfdhVAj2P1qa1tt/qYFDsU4o6Fkuy08IMRPdTlFq5lLWtaMC1sK1AA
PLau99SklX3Sd/ymwCoeVfNjOP2lxNWDmmvvak2/R7BlC6a+ePnLJgPesrx7llkz4UOn8qz2EDrC
F1E8KUp1KK2/uqUinT2Y2efbG3oNf4aG0jIHCG6P3SNkACW6XUWpwp5lP5qn/Czf2Y/arj0YD/2d
uvt/pF3XkuO4kv0iRtCbV9BIlKmSK9cvjOrqLnrv+fV7WLt7rwTxCjG7MRPTETMTSgJIJIDMk+co
x9hMbfUc7pvn6TdoCi2ZQK/N4gDraUzZSh1txRO2Pvaip/37o+j6+8ClgurH+ChPxCaSozWu3WZn
yOuQ11fxWFsNSCjldj+MsqmH4TGrh4Pe6G9A+jqP52cJCnA9P3QVBJWRxqtlHCHcc7rm1vFTuvEc
4c1bg3dyF61al6WXPS8uvfhYdTRkoqsdbMlUkJS9uBCH+cxq0c0a9EQc3roCtOGM7MGSV1+boc6t
FJ4ucgGmeOjOYmmGuY1DOF4jPjUMS0tVaRnFDVBLI2+He9Icu64vYpXcSZGGGmZbymdDqf4YfrOV
E6UhU3jRoYsb2xlgDV6lWUKlMs62pcCIpz0eInjRCTgVbo3XLZeKJTh+d7G08ibNLJvAGXIWKn1p
xwKaDSgDgJBIUVKz6UujpJRQbtshVBA1KjmgMSFhb6BFoujkr6DmGKWqRYOo14K4+0e/lgpKyEw1
zaBiTgNXd5XQSc3qmLHSCItzd2WEmjtB7H0QNctADaJW04GGsDR+iTpjhy3tdbQa/msklHdMQQcA
tqqEO4cwlv6HmoHeStc/TcXRtqi1uJh/erQTKyXxVlpFBRBqstXs+L/1MTtMW+FdciJXNvFaPIAN
YSUML0240VnQE2lekEffQp1sBl/hsWPgW4zA8rfBn8BU3hUHqClUwhPb20g7wcHBljn9Lmi2wwqY
ovggb9OPwc6fva/0uXmKnZgMLwbABtbjILd4q7meqDlYXO3QLph4L/DhTQhvNlhhEQ9sH6x29hia
KZLem+LDaIgOhzZHN3QH7qn/09ghlH7XGuNRwHJs6jzSxFEMp9mxU6SoktfQityA0VS0FGH/PVqc
s7ej5fiiCaBCBbe22r3qVHvGdD72aNTgbn8/VJKcVzgsNW/bvvl4qR5PD/oFbn87k70+V+aVwq3y
K7cmk7dY/ayPdz1k229NGFzs4YKHz1fVLZ9uenUt6IwSImuG5v9+5W+cOrV9MsORuW6DPUpqgaUa
wZqnu6jiBajgzPOUkE4CLyjUE/7EYO9BfuPxiiwVvkG4/r8BDLHqdjACjj2/02HK8vIn0fwG0PYj
suIn0b742/4lLMlfcDSKTnwQtyNe06v4vXtJ1qyuXdacUgEm4j1ZjgEJ2U36Ph9wSwtYl/PZb/9z
CMPl4Xagk8D7VdniOJCBt5ZIbAmvzQoVzGeoYWvP2erxvLLckAoEPdTUpCrBwZ3tnOGtZdQzFqs3
V6tGJx8kaL9W/jyY5s/4xJnDOV4lyESNRDSLMx534boqnvp8P7KuCou5+WvLVHgQgyofhRIDy0lh
GfjHLuqIvxY/ard0+5XxhFa2HoJxDD+d5+vB6v1Aya/2nNwFaA314KYTuJF1kodOrZDOysZvST8H
LcNZWNaoIFJqA8eB8DncVRa6Nt+7dez6pmAG9v/LSWi0wxBw8hCKcyDhrDIonFhK7FJlnBeLY4F6
CHqAUOhDG8Wt3ydaaxRIvGEsOLqDDdBkkh0MZvo2blm0actueWWLco4qyALVjzBvPAckyiASYxLJ
MGirzgBcphohkvIu5CRI0mPYagBCJytVV1a6mnakiVkA8MWYcvU11GmjD2LQjDqOAi3sInMatJNc
SEy09fwrd555ZYXyFU0ee4+fPdPbJ9bkaGvekXb6DteN0OkcVkP74slwZY06e/RRGlRki3H6hyRF
z4er9Vah/V8utVdGqOMn72PBGPh5j2eCPZYvY8oxPJ+1NNSp08pKU6YGLBjZr7Tf5jwLcbH8bLsa
A3WgoAspUPoWFjjpNWpl24vcMWqdNLaBJQn7jRB0Vg7JBx0Zw8e7mrXhqIMmT9SIr2eHSL/DTboq
bGHLvcjI/LiP7fyH3faDcZzhtXRMrMKhGgy/BRpVjMH/m7WKKpphG7ehWQxpJlg6n48KHnTx2BOI
P/fHSNAhKBwXpYLmJl44tKKQhSsvS1U0wzYhTkMjk1hMavN47zfIvz+T2iBBhyIvkhQIQJ4jD7iO
VwWxffEw9IwJWbwZg8ZkFixBtxBdcVKFCcrhcztRFXsmGmwgu+54fWl13F/GzC/u+StLVJzju1DS
/dEHWLtOzEhF14yxj7jLcGrQyPgiQ59CRUCD1pYknB+bXhwjNLYVGS91cKVSbq3URsJlUgrFRjEl
YSQJpNMNW/WkDZaZdV1fXLkrY5QnSxOfd+2AppUgnH6NvS+5WjbM1bWAN8sOnVIj5M0cfaxY+eDF
LQS5XEjbooqNBvzbMwvip5USpEAJN95vA8nRsH8exZ3fO5X/HAFMBEzK42ldHOmVwfmDrq4XiSJw
XtDB4Fj3K5AdA670NIAMJxBQRFIUK5g2jw3OIfRuU+josgDWB21W9DpOJYQ/gOzB3v2OpGwzCvWr
KqAd6LGVxdMCsqqSDIrjmZPvdlh5CF09faijnaNBUm9YQfIqkonPojFcLMQCqzEvGBrtofF9a6cH
XHDUcowmA6HBhMZF8SsPVyOXEKE6oC+V5CWQtCxI6g/JGz2JUJ6Bf6DvFRU4anhhG+Qd9FLmBr5h
N67VTbDq9/6v/qT1pD2mR9XFIfxb5Mi0LdbZcXRyZH/bc9mS6gWZ9xXrMbUYka8/iJqHpo/02J8/
aDQ1x7BjWzPzVbWNnPhFduJn6SM6TsyTbo6fj2aBOkuDZJR6z4NRHuOPDr89q7K51WQKu6/0wHrX
LHnU9Qip+KOB6EaruJ8pz5y/6C0jmf3YZ3/0AR+Nh9r8Uy0rYdjDBGpNTwZEmp+M2twh0boVD9Wp
XBdmu0YQcoSN9+G71aZ1+bfHn7Dsz1eORYeDFMKxaotPSFzFklfxpiEV8fDoZb0AlsL51XTS7ziv
Er00NmAILD5VcyyKDWiwoRf2+nhAS9Hm2gx1XgFXOEHsDOENeXKeSCYLbSox3IK+inT+VOlqhnFI
z+W6tQfUYDyz+JA3RHvKn2TXt6fNsJLOitk7oxWukozIdvY7cqan0Rqegl3/hj83Iol/B+vMVBg3
g6UWL2AM/xUp6C6XaIoCpDDxfWP2WgH3t5fNIiBhAsUlM3zKLF777RlbFa+UxxO/eA29NkyFqKH2
1RQ0WghRZm/yJDK1rUx0K3VFojM2ztIZdm2KCj5T1pVpWsy+ZCtudUBWwJ4TnowBsVyJija+3EiQ
WoKV/fDnELsDqUlnd/Cpv1DZcI3nlJHqYI2KCjid0IxlGMBeY6m24bTWPC6WKARrG1IhR+YLPTQ6
GJkEwj1Nmxg2Hs/bD571QVSjsUoKaH8wDDQjo3sTSekCbOlmvhFt1VJei2febTuz22dPw2uO8N3+
+YQCzOMvWBwjejrnqixQSxLlHsYU8pE24Yw2qiNaYo3hVy29aC0j27AYCMCegu5CdMWCSOX2JjCi
z8n30ga4c4WUWWtCnS0yrMk3mYLSy4ct+gPQQY8bBxCVt6ZyEElmqYQmAemsgfxed3o0vujh6yAI
TqeLJiqwpEXrhdbKoBlC79xeST9TEJA8ntfFGiv69dC8if45KLXOj4Wru2PEp+oQeRiy0Jh98cdX
nbKwO4hKvIf8rwpMSuo0ECNK7VTZTdKGBYtcYlGQwew9KzSg1Q1Jnlv7CO6JrgwzOL2QzTb+kseB
yKCKzPp1/51GTg8l0t4Vhs1g/GEMfXG1QT029w0CakoTPvN6oMhFABC5qHcEcXXIP0IwJqAViZPX
ecs7TbpCDXru7ce10WzkI9+UZBoLMoujsKS05lP5bosBcABZMBBEg2HjdiIyCKgpRTK3osWZTpKK
O7e5cQ4byOkZ6Ki0oyQKSA/wNxi24g/GVMxH6CPj1BEbN0VVcQUaLqBDZgWVcJGlj87fofnEnSL5
qW5BmJb6dv4d/B9EBGRAfVHABdxcAcfm7bCR5PDzpkVbDpRfGn0f6ru+eB5YZI1Lkzv3r+gzFS52
HOXlWR5WaqMaOF2qbuuH2UYsWoysvJSBiNdS8zlVwjv44b4ez+uSh12bpZIHXj2hvWiCWXHVoC/B
L1Kb8zLiaeW+GVvGVl4624DZhycbYKsFmP52JkdV4opmwkzGxTe0BHO02zKFo5bOM9AegWl13rMi
/bSt5SQIOOS74Bm+mUsfuPXJeWbFkT22IAfKBUbYX0zYg48dpXakf9EoQIVJXizz/+7MKRQURutP
vwT3f1mTrDoa6zbhnCJAkQlN07yBAkK4LkXkbZvJ1gv9swh4Ru1scYrRSAPeFYgeAChyO8Utxycy
F2A9JbkinPASS2jI1Vjtd4vXLpD5KEgEgRcR7+tbM/0YFWKsc9gToHWR3LaJCR9raIvsrC6ywbki
F2aYmSj9PHbXxeGBbmUm0wVM/adUfXUWeNOkpEETQQSv02e5BWVQrd5juOni6EA4oUBRCH4EwP3t
6EShEROpaAFOD8N8q2e8ZMZSHdiGx0duM4mNg/SntB0L/Ktc/5D6Ut22SLYzclFLHB8AXwFoOyP3
AJOn7oJN1UUGh4TjrhsPfmxVYU8gmkgkZa1pdj7ZCiftoRNVTrXlZ8GHKK89ec8hCZHPUtaNv/7n
k3/9OZSnQxpbqdBvA6SpFq1bcL5Mw0vGsXxrKRCCBhMd7CBrQMs8FeihJJz1fYlTJq01WzN+jUO1
zTX0BqvgcKz9J00sSZmzSJTnfXF1vABkjt4AENkYyJRCY0OilnwY/EzwIL994pvfXvYyVS+P547x
+7RCJAB7qjqNeXwytPi3Af5QQ2UV1eiLEj0GmZo5kMLlQPGl8QnV7H2FXnv8JWyhIIaXkTtAvcos
ZTz+Hg+MfsvfWaUOLq9UEk7iMDL11+CMf72D7AKdtvPepo/Hlqi9f2eIOqp8letUhPf4NOi1wyc6
WvfC1hkMntVdRnng/xgCWGtmfAX2nJpHpOCA6uuq+BQlJmD6Eeh7SJUSeZet2Nml5VH92xg1fV2g
ZHg9w1ihP6ef/RPnk7qE4IqVEeiZm8M+QxrNav/ZVr4bIj2XoTyKPVfGp1YuduOEpA9wcGBtYtFE
UKfxjx1BNXDig5lhBqveRlKvLNSg8DT9mHjiYcJjwSsUHBjqZmyOTfoRMnuOl/YZxO1xIKOHGh2J
1MDCCGRqUG80jlJ/FvTNCPXGx164aGC+BMvQnEfelboEi3xXq2AcNI61sZP158lnvSOXpgwnHBLX
UClAZzsViVow5SWV5nnHvBFNT3ieic7DOnUAiAG+Sy55xouSPmV+1gjvOxHwy//Gxt+ukVBAsVos
A+4I8eV0JGoiW234WvWvRTe6KeAApdW2ZyNHIeKVD0kup8QzHKUszChnRMn7zQDoOKoP6H5HOAYD
4u2n5HkX52UxcEf0CptSNdgptN2MiNFnT2erMGLIYKI9ECl1NAPjwn1rJuFKrfSyyD9tf4+n6F1R
N9NKAZLODb9kz6wLZuL6PqKoUAfDgPBswqjo9Bhq2JkcKEl4UhvkWRFLymmVHZLvIBQcP3NCVr5l
ISiD4Rnn54wShioiDTLTOH4Y8FAKT7mkmHWQrmTjzfhSAksRzFZINpMW7Cc0cT3eG0tmQZwFWDIe
y2hTpKHpkSblIPfowlONN4el6ihVpEan2Z5U9acoLTNXM3o81os+cOOwFF4MvCSdxx9x70O4+EPA
XsNLTZ0FCm4Xl+tSyFvVU3gqwlE3oS+N7dPknFsoHouZl3o8wY8g6zDThYnAfRh3bOpaN/adwEfZ
STv7NXGGTXSqd49Hc+85tyao0Uit4iVZN5sQiM7ZTQsyZ3AI6cdpSraJv0YDuP3PLSJ0gs8QL/yZ
9Ol2/jo/TPWQT7JTBf4qn0wGyaSdb1h5a3ayTFRWlWlphNf2qHgnKZkgxQrsyUjb8hMJCltU7Cne
zKC85CKeHg+PTmv9LNqVPbox3kuKKYxD2OMEU28+1Yoo7TZA63hTrNPc7FDaDt2mzBF/ZDM4NsC4
skTjfpqEb2+bEERVRJxRoCFAV8Xsw1fPmLRO+C7WvOyklg1RdtX41HGfnr8X2kuab9viqy5+GynR
vwfh2OS6XTSoWXzEJW9KQ7iN85wkfrqZKp6xdxbOgvnDsPiIkGj5osH4LagdQnRP4cNSi/N3qr5L
P4RPyQw0wv/2z3VKqpWy793aEaFVywgfC54A40DJg5sGGQJacypqEgDf1Cg/Ca2BF7LVIvyvhgKX
BjQ0JnuNsbWohO3sCIYKqqz5iQdIw88r8GoRshY1qErislMgZ5f4JOq4CKUvfhGvGB63ECbmXnHQ
yICQFkObrxRXhuq6asZITPJT33zKck8Mb9tb2Fmp/fENXMh3CGSTfqkVPKZzoBq2JaMb4N7d0MQL
zl2o+WFV8Z6lPmBsJT5Ua14+lXaxy58SVz6qR3ETuf5Gd6ej8Ss49RdlBfiIVZmGy9K1oN/TOs6C
G/uUuys6RK5T5NdOGZg3uvocliEo8SwQaOOPA3TagKF5NkY0w3UsWdofVq6brUbZpt7QVeFnA2K4
fBLNzAUEEIihZputmzXA9dthHa58V3XQTQYubPEoHWInd8S1uEpWLKni+8Nx/hKkvcDuBA4xnu4V
6kseRMs+ZkEV9nLxKYsbPJuIxLsKt5LyU6M4PYjEGL4nwrfo4aNBHK3UM1MS+jFufa9Ui2Iow1I5
KUT8BosmlDD3/g6yMweP5M8smMf9SuOqgZskrji458hQKrw1x4+6Wrcip57ek2f/l5yZbUTU52KP
x9oUWTzjIne3sQBFwk0R1KDARcytNbfWYpQkYz+JjZNo2G3nJuAYl82RcJLCmsZFS2iCn3UxMTp6
B9VdWVdtnhinbt1tu7fsXO7FDw/dGPo6fo5WtR3ssr9yzTDLskrtm3hMUBXxYHUMvr0j139D54k0
Ky2oWHF//qUbN5ln8mp81C5J28qvhxozWVTAqb/5HNiwS5W0p4oH1tg0xlcx+IViBNx13aJXJmOl
Ue9ePXhsQ77ip4KMBin6ze0VKJ4Be+mdWgXgamkbm76/elJfHm+HhWHeWJl3y1UkFhKvSPup904p
cd7+cSKEGgL19NTbnON5gFVP7RNQgdrzpT94LSkIsr2rx8O4f8DMpjSEcgV8UDiuqXGUCWhUuV7y
TvyRR5r3y3Cys/fBu3D8KDS9N+PA0t6i09yg/sRLAvSxYPcBuxsYO26nzht5X24VwT9za38bdtaw
NUAvvUmdc7vmf1d7/Sl/UyzFYox03sKUY6rwB8gygfmERxr01qyCTOAUyEFwTmUH75XahHCBBJZ2
CdoGpcMSc13wQtAaI72MgDkrulIbrqx0o+yzMDhDs2WlpaQH5v/ZSwnPwL/fXT2wcrhm4eUJbBoC
F3XnVfM4CyfwJeHZgKatP3l3Roc2GRsWNPTeUcC2q8OENifLZ66k2+mrcuhV+XWQnFHb0Vfq34on
wVvwxuE02IVO8Ff5M/wzPAGgprcWqQUbRM8HltZPzsJXVpDuDboYNWp2pGOVAu6CI2WIcki5H0qf
9zG00CcDUU4aZMSl9WP3u4sXlA364iR2WiLgiDl3B8PGRfTxrzNXh3I30CTqZSTh54NL/lSbkaU9
xeq6fbdSS+FwEySoeDNMzl98s5+oEVGBvkOPvF9PMNnbv/uXRDSBjzjaerPxzD9HiMo+Nnd3o6es
zWt4FW8Nvpu0ah5gCfdLiHcAQhy3vWlvHGQWqH7JloFIAeYnEXUbGiMpiK1RCrWItcoJMF4ckixf
Y2vq67n/iFUKv59GoCJgBFwEgJgatPxLMEjx1Ptxf9a5IHpuo75GzU9j0bncW0FoAJk8ql14q+D1
cDt9XA/R9xEaCqixJyavP3v15fH63Ps3DOCdh2ME17U7PU9ZGZMk4lr5DPoQoUEpjzND/eOxjfs7
IaDU10YoL0/TSS7LfpDP7/En/CA8BU7ylr2qX91n/PbY1v1L58cW6IjRmYCloQN4BggJqNwm+dw4
Q/xL/pV1BG9qQ/pKvUMcu0oxkCTe9lA5QbpbOM7MmtVrXbkGYPwtqXcJi7fxPkrNg//3B1FL2CuT
EI2JIJ/L13S0c6jfRDLYQUCuJbmMsc+R9XZrwxQQKqhaztlGOqspFVNb85CrO297891Az9gv2Z6g
dBJYoTmYH/Xl8/N7JOeWsFp07k7NedKvDM8782qX+6WaxU0gQY7oJVYBvos+fZdF306jcHCuXBsB
lfCtEV7OJk2bRBjZF+fC/e258coA2MdYgezZeTyV9zkiyhh1bCL5j8wsrrvnrlrzyAk9ayfJJyvS
bNAySvxD96R6Fseax+Wd8q+JvKPBTPLJmPgIExm/ShfRlNFnLRy1PbdHLtV+PMTZ7/6zs6DYfTud
RlEmQoSocLbKo9u9cozcyv11kZrBObRd+YQmDG3cePB78ZiWZiRawWFMrRZUOESza+zK1EJLxdc0
2jLzzTuvDjU2nAIGGA7R3oAkFuWPhcT1KOcGyrnagWlh6+0a23uGn6zqLYsheGnJrm3RFYvIyNNS
VTz5zK+GXWSRr4NiVna+Gw6P14vmvpn9/8YQ5ZI1WkRkLtQQqs/VxZEa0mz5D/mQbWurtXTgQ6sX
oBEKwh1q/5/fU25tU3e6rhwk6H0Y8rkKbH/rHQ5kWnG/lNX0LZl+QJgGFwLKzVgp5wTpsh/HFSZV
IZPD293aWFVoKGbM6MLpemOFctG0yMe0HDj53JuRmx3KvV8SYPsxoZLZvQSb9q1mXCcXDoMbi9RJ
COholYFSWjnrq5zsBpuxp+8GBDIBvAWheiQjLSJI87Re7Tk5bgbANWVwEKFpXijeQErEmLK7I2a2
oAlAxMxISPx9ayE0knR+Gmrn4p3/1pwowmbmajI6Ce7gdmwFrCvynSdAOR1aGniQIUEBaUdqSFWY
K2koCf4FJDvCBa3RkDXC5oZoihY5egWQgwKa6VNnBKxgfBcgZ8u45AF5igyxRrf2BFLod1M6+Bct
d3U8cUvcWfv2D2NC7563P1aQEwarFd639D3S8/wAchcYn1IGjhTaFdpamxqYg5VcT66qxVayEhp/
9djs0qyilQjFSCQRQOVHLaPUZEUDoW3/Au1cc1L3KJiZBbTR8mAlRF9SMpHH9hbmci7Ig+EfA5XA
qnjrNpUkBZU0isFFXPG2vwFelVXDXphHXLJ4cSYeAz82XfRLuSE0wk4OLoErb4bdsFXdeic7AP2t
Hw/l/mCbqdmvLFFz50nlqMWyElwqhwPjE/idN+W+WsdmYaOB5Ri6wgaqaixQwP31hzJLhcQY0q5t
P8FsvwkO4Vo2s4Nw/IieSld3mIhn1mxSkTEL2onjcjW4xE8XH1JmZ4hEO9G+XOes2Zxn6+aopoZF
RcRS5H0v9jAsbq2vNAccbn8UW9kINr8O9pzzeO3uwi9ljHLDPtWlIMkwrPDpWXjLPnPn/z2e+ROu
QrDaDQY2rhRc0F21a3bqxl8Pa1BLPXPH0o0YPY73dwIMCGUyoGvmZ++d1yPjn6uxWoWX3J4c0Zys
xAIz21a1YncyJRMb2godtOqtXx9P5H0pAw0OwPFCKXxmIoP82+0wAftWNQ9g7J9NAJZglFGSb20l
b1mM2ExL1JrJg1D5SQdLjdW5E/Gcwn6T7HqbM87Oe/AcNSRq5YI+D71pHpKEp9PTr+7w5eiWsh+d
4OR/oCrGOkrv99jtFFInWzFGE8DQsDciXnGmZrfovUE6ldnFvmgINEaA6aroGqEB0WGSyiV44qML
cpqorlvCk/4s2Gj7O8unx25BM2rpQCvpUCn+lynq4p2Hk5YAcRNdSrvaJU5pJtavzklJuoYS3rov
yHgQn/Xn0lV+qKHG0/D1B10KLDlT1neo85Rc7cIoxcleNviOfpO4AnZGs9OPKH7x5mhnjm/7q9Dt
nfY9dpPX6MlYSWaDfkfNZTrV7J234e1mQmiy3EAvddwy8SGF1Vg1mWqTOzVvXx9gdd9Xq9DxbM+O
WGfhfZib2RqRAoMipQihA2rLxKmYdwrk1i6dA3CDtAvMaTt5pm7xz+Wu+dyY0bHYl28Ci5eBZZfa
QWmSoXcGCjYX/1PeCFtRQDGZZ7jY7EH0hF6Pjdo1QxGEgFn97Bp0HZPfquWdU4d1UMzh684KdESQ
RITOE260t/7DiWEz1tCwuWTKro4Oo/LHG1k3W5pV7WezoJ/kX0aoQ7bwhKJqRxjhV/LGW0Ei/qcg
Xzsh0BXtylvVq2otbCZbW6lObuVOv2aljO4fDJCymhl9Z+ZFRZQpTxmNxpfAVJ5cVFC2DlJH4th8
HBLm9aBn8toC5RNJG0VlJFbJpUOz2Fg8pXpmdqPNxZAFPUkNS5p94USExjDI0GfPB3s4XS6KRC2C
LJAcX2rpOLRmwwFpZ/v9iZNASyXYCvAHXsq7eSuuKvDrgdAJCrVWjo69YqcGYFvKnccTsORKeEVA
hxbfhUod5UqVmLbYiiKm2CtaCznWyUqhymHHXfX52NJ9KgLRdyatwOMM+qOIAbde20+6nqt9kV7a
7/pJ2KbmznfLL+El2gsHhqklxwH4Ffh81AXBb01dgos4aoomLNPLlEyjaI65X/yV+zbkzBbNN3+1
psk1KO420w5dOvX7KA6jaia+1+9VocnRmssZER47NZd81YralivG981Dpd3u+vuoqQjVaPT9skkv
cb4dsnFngJ0hmNAmzYeWmPzJcSbISgZ11NKSXoIBKIz++PgTFmdIBS8wEMLgNqVhwgofcn06Jeml
0JWNARZVrgZn4z+2AUreWRMOojl4QFLHXJGmrY9ccHrR+QKY1Uj0TSPvDIYHL92MwPmizfghBC2F
rkKgW0KRlSnNLpXVWZMl4Earu6olA6FubFDtXqsMWMd9XQxREQp7UANCxRm6DdT1MhNSmQNzTnYB
p+jMNYk+64P9WazW2oF1wVxYJ5jS0MsEdBQOzPm/X10VFK0ri8bLAQAzD6wc6/LMXf04NQ7DG7Rs
rIrs4tVt/2xwlfiujFF15Iq2NYN5ZYnAd6oOFl+tgE8WtQCtYOBiJXNQkRdYNXoqJAAkJzMUPDDq
gLG29/USBcweAAhLKJohRNFAxMbTRr/Qte7CF6YOcEmAHiOznI6l/7dBZyuwUMap79xIDM/oKiNl
C9Xq+uK3gTlCyMizJM42JIAcyl3FYuL6cd/bTYxvQyYLpXIAEVEEu10afuLLROWq/sKV69IXnML7
3fII0dHJD9BuPK3HrLZjpSSp5oRc6HodQFsQA0xLwkEO430w3htuB8xKnjiqYgfpOgm+W8jO6s86
CKvwf7fVHnQtYQeM+VQQkLapY0PywuaQ1eJR0SveORk8ePuyqC3e+8r43A6ewr9pt6ri32r0bvSk
Bhr+8a6+PzIV8BD/wMWhNinSsRVBtIk6QekvKaAIJFM71ebbhHfkKPyu5RI8zKL+p2s5Fp3vz2lP
zTfSvBL6DpASQm6POquFEJxaDa8DCTi8ecrgDryT+26encb8xIcHSQMJ86sxvIYc7ssBKQzBLp6l
36orcpt0x58jzYp03YyeQGFU+KYiPAc1YJyuvJV1R1EtYT+G4HAejtpoF3Z4EA0HgjOkqMiwz9VV
F5ql9GL8FQ3r8YTS1ABz0DIACcceR1c+UlDUpTFT6l7zKq6/8HEAfC/YaeRnsIXXqqnJq2Dat2UB
0WFLOyqmulX8s6rty2ogWrTSn1Lo08csoKs0X6zoqb7+Isq1h0oe4jHw+ksXZkRw+tKJy0NsmLXf
mIWRrkYVytoWKiP5TnXV4LN79QJScQeFN9PmnessSNx5+hrOuB8De9IsMd1n4L3gLAG4ZW8dJyU8
xxybrW81Aev0v6uvAF0PGWAoQkDMGaAt6tyJ+7gYJnGILwqxvNEeB7xc7fNIlAOLi/fu9kRZoooe
saiFcpH18SXyOMUdIGttVtOgW70A7qjHXnL3sphNAVSF7hMDJAN042zp6V1SThOEsIiljU5nAiMD
QkXWG/nuvJnNKIhnEo5TFXznt0Gt1tsoAfwaZgwA6nFDak1Rb1in2s8L5cbBYAahA8s0ix6BYuzW
jJhEqZQLdX6ZhTK/0O0VR6TgQy9eCaWaK2Y+amjlSRq5Wk1J21ZmIiehbvbxGFekK3kAn7gp1Asz
gwTRaGbeCCUyD2pA0PltOC1YhWrGlY4cSA1ucx4XBGRA345AJMkTz2UhGXBQ6Nt0ZqqOdUKKFjIl
Jh/EPWJt5RlISwVq/5kYXOQ57ZQFkjllXPcrzMGObgaGHrAYEe8PY0yJBGAqslWAsKF/+HZKeLnK
+tQQksvgNG75JFn1KnBCFOuip095nQykZXjU/TWGskittdq13dT5uPs3TrHbh9Im7c3QRZibII/A
Wd6JCTG+u/fOByZ0k2bSM/A+0LjAdqziQgImCq+Np8bpawcAYyiGtU7d2U32Km/rPwH6GXAbfrx5
7tN0MKwhuSRCwhE8+jI1uUKhe6MQpumltjUib/aBqbqNPV4YoXw+gii3vjFDzWiiBWPaQPbq0prp
y8f5m4UpY46DOgNrA836fgED3krbNmT3JNkRMf85qpGaLupE4rVuKop6HoddkgjBRidPAaAZJmNZ
lvzhelmoc0YJJ682UiwL4DAOhuQ4PpFdnfimtonIPyVjgvo2vAAvHpQAgUCBAvntFusqXq9CaTZn
9Xbjin9ri3SvFVHf/jwe2N0diTJEuVswTNHYF2F6eQfbydYnkZ06DFe7r7jMNvB0Q6hGeh1efTsY
3JRQ6Blz2HCeMW3uLt6dj8zs7OIKXVkRb61EelmisQxWkHwQiCOs0eQJkMnLS2F+M56kS5MGFMHM
UQxCGfCF3poaBD1OhNDPLlxA3vMBVOORT9brxyuzcIwix4cuFx6lUwOX91sjeWVIpSy1eE8R75f0
nLkd4ZuVWbNKH/Mdg44E13bmeb16t7W4AHNcBjvvk0eMPfEvTUI2Z53VC740add2KJfOE2mQjBB2
vKNo1qb6jLKKzXC1u9sgPO3aBuXNEJJs20JtssvWUwhau/4MLFbB+9wQZYKKa1ytITHQ1piuxEUR
1uRs7pdknhmNRktn7M1I5tm8WhV+aiQlFDCSyFU3TrWbOxVdrTrJGTkHL6wU6tJpcD1vlEMLQicY
Y41BoSHhMw6J+V+kXddu40iw/aFLgJniazdJUdFJ9nj8QthjmzmL8evvoXGxptpcNe7O02LhXRW7
ulJXOPXJuZiJ8VeEjF00lCBlqFc63u/njWpFW86vL8UHc26xA0FFht2HWEKXnfQtNlVrtk6OFXXf
B6qQ8td1teQJAJsYNSrdb6ugzE4DRdhJpvUZpZXuJYzLcLODHN00Gd0EtHXb5m013QsCAUeOSOyE
jmBxpI2jmmzqJur0XqhGCNvZ6h+wWXxd0dDiLT/52Qp4qTlshiRP+qEbYjCu/IwcdfNh7jaYzNTs
+GFw5Z2MB9bT9aviHYuJcbpI0PxiAEErvP9I91uXdySO2rDQuLmXiJ4igsCzSiVX/ZNQXl2BR4Ex
A11RCs0oQjFXh93o9ARPbp7uc/wM68wC1R+TWMPld4DoKNeVvcVDnXA85mIM8G1hMER3ac8GwDfJ
Rt1OkjzQdg9A5vfO2borKmzer986xxgAbfeSVOWPalopUBoroJF5t7cfRZF0RP1VBySjvEGXxUB3
fjLGTzdK7UuiMJk2x9Kw74EWr6mVbAvKY+FSgDMnxBgDX/Ylzy++jMG0UGJFK2e0NLfaAcX7TGlC
OXyc+PTvNhuDPJd89OuVmlfKpD4xeVF2kaVb+8f4hqdE1302JnsvyZy9MurOA/iH5KG6qbE82+Uc
5LoVVdnFMVhZ3MthBdnDQ/X8sLoNdtSmK970PVcQJl2eueysqM+dAAyQk/hJSO2MlAJfkPBc3XWL
YKiMRWgzRcoGHWFUR1HsXFH0At8ENKQqaV8zvE+Nz2YvrDOb96Bbpjt1LSJfhXEAxpjGftX7ghDA
etuVdagJlnNzzPWyIfqmwPAv1cJOFPMkO0kP+b1Az1sF5VoeXjvvGAz7pFLrKhFAEIiqX5CQd1zl
9rq08QgwoZSo9yGyJiCQjiQhGVn9iR6vU/gXQfuHUWxThtlgYmYYQOLQrSydjkdbyewtHXjdyhMv
fhqAbzqMIQXMPOKqLM6QIxCfImt185jYHN3k3LnOGM9pfY+KTYGTNJtEwJBbb2+LA4fIv4Rs3wdh
LGdUtNqAlewwMc5qnaITWiDxuraiY+Ly1HP64Gs8Y4xm0lWpkp7xNIz2O6AbOyuFtPT3eMioy8uK
LRvO71MxhlMqz20XaSFqe9vnkOgPnKP87P35ite+f5/R+MysQ6lqcDdSvTWIJFuSRqSjcEQFh6RO
RewEPVD39/FHSI2eyIiuOAZhWdAVpJAnTDn09DIWQdZarQiaqaSIbVH9RiKGi5YjQIhRnq+bJODH
tc0oMWYBA59NUmiozMofpU8rpHQCYlq7/lBQlxNsLz/tZrQYC2GkWZKGLU41YAAGcMP7V2on7vbz
SUGUInNkf/Hh9U2MRS1AbqxDOhjEgk3wQEvnuilaNHazX2csxKo0cw8GIjs9vYwBuU//PFz//UXz
gFTohLowpeCZaynRIQwQCIS/Vm9ZqTs8RilBZHWdyPQjP+5+RoS5j6Ioq0LqEees1nCk60dMf/wd
BYUJfisBw0iBjxA7eB4JVnVgjF10OeHh4kV/n4JdZwuQzf+Leu/XdxyJXbzl2U8zRloeQnRz1mCQ
/NStNUDfqy7nnnkUFFzRLHQqzoUZY74Vpgwddmf7wbv/yyMwZtlDrxs6ZUAguW1pZ9ncJ/SyrZox
ibHGgEnrhsCAqAJr5/4tp7edJe4ryjkHR1bZoldiVsCbUkFluHt+M18RYb7/lTKwJjcwhbPUyCAQ
nEY3Xu9zp1pfp7DotmaMYnR6GM5prqGEdEo2/qOI1WMcv7Xs7WcEGH1e5YVQJtM7SV0/VZayWwWT
zcCCU45Wcw7CmlZD7cYoLqEW5RErXE8Z5b3MFy4bTUcaluGg9UlEX+GlVqSlhwfFWckRtuBljo0w
Dsl8nkQtseuCynTMue5hqtwsKlCpbcV5k8gGqxJQqhl44f2Cjl/Qmf4+oyPlZdaL02nw/t9MDBt4
srtwIRpanNBID+wcXWJ76WNVwVI/XcvxEnfkBE2tfcm58qUc1gUJhlnAgwfgigAS3ktjd083hVM/
FrZoSU80fg8IR9sX3N8FNYZlZpFL47nQ89Ozd3DEkqoA0QB6Pa0+rqskjw6jkpW86s5JPdFBpzmW
Mx+pd+Q9vHg0GK2EDxE0vQXnBqqvvTtkGi100FekPF0/y4IfnPOMzTTHZ6Mz4omOVbUkb7nJhIWs
iCah13dqD0VTHbuc1Tx3kiSM4FX41Nk1WWFNM1EQL/LVfymRdUGKYZkndIBwk0FKwzysgUeLE2B9
NiQgsAci/uIlfBZv6PtkXx5upqB1pDRxNJ1MI6Yj0JZiEfYnx70sW5sZESZilFW/b5oeRGISbXaD
PR6RJ3nkxEJcKkzEMmhn0whEUCltdX2IdyX1H6XPx+EXhxCPZUzc0hdjjDaJL5Y1r5KrP9jZy+d1
ef7ZcwUcGPRfixjZXE1I9Oql3cw7qas6Q52eyN4hPhabYZsevfXJs8JDeEArxP53/zTscwt9EPZ1
2l+/zYTGF7QZD+SjaVnEcjkkMwKavFdWaNVYGGJVwTq1fdVtgCdeYqa/6rathYZwbCxpFSraAwVs
SP87Tye4kHCHYQ31M90adrlVnCQnq4qkh9VB3sbY8PZRxqSKSPpWKdgFQqLnbp/5lu+5jZ9S5ZCk
WFHoiq/eao0dbeqvVUyD/hW9h2F1Oo/rNsOujM1ZJ63PqYsuOF/gW2gYesdcATp/mJi9zTKggFcS
Xr+SVexGjTyGFidS4ZFgdKE18LRVzG7KicvU0fevD7zxi6Wo9OIUjCIogqwP8lnMTnlFnktbpopP
Mg18vONN+S5ZqwtSjC402BG40iucprajTZHQZwAiVrRM6FR3MTYpxzcu2PkLcoxamIEstX4Kcjvx
A61Q0u/ror9kQi5+nxF9daUm5xF9o6fxBlV+A31dAc2I+5S78v11UguB0QUlJqYo0bmg+BIoDWuZ
Hur16o/7dwSYMEKNtSpS9HEqIon0Tb+tOAdYsIIXB2DChx7dcVkWQVWQGt6odpWQV/eTc908XZm+
Yeacyi6UuyaGIIeYvHOGxh4Ul5dvun4R6B28pIFdrJWOZbN4wn0e8rVqFU8epx//OqeA0H1JIVbG
88oTcRPeY07aU2cSmluU42N5x2B03it17LEtcYxdi0T9Y/f/hSWb8DP+MYw/5nASqe6VUkQ1JSeH
kETWPbZH8uYxeEdglBtQ+pnf1wPyPiKKkomFzbic2b6Ft8LFKRj19oRM76RkMh/hFt3CjsxrPucY
EJ2tOvVxWMueBwrCTtwepqoJ0LR659G3eBOw13VDFxn9FpGjH2sDN1KWZEWoj06E0uXa90n6mVjg
gmOMlhe5oSnxGXfyjLeVDC9v0HJvPG05IdV1u66zkDMYRMuVTMVhTpsz4T1COJxiQ1xItWpGCX5c
bC1nJOlHeDiX3GQyh1NfkjGzVXmaqnUXwB52VHFepulKnYS3Ee+5yzEmXyX3GRlPNQLNyyFgGnEc
8YG+5zbH6C5SwIopAH+o2NPw462jr4CV0CpQEgPdVPlItDvSvXOioC9kjh+CNaPCmPY6U8bQN2Uo
imsQq07cEtkHB+taLWBm58RDcbtdi2gqzhFYxEd97Z4xkN/8+rRfxZstL4+6aHq+v4YVEcTioSKI
OHNM8pfS+o3+ag5XF4VwRoFxArmc537pgcL5TEwq3O46qOt1j79o3WYkGBeAkcgikzOQeMK16aCS
e+Q6Bd4hmGgvQnFIUM+Q8aSynJCs9oFOCsoRDY78fVVSZhKeNEEpdx2IaCRoSY2Xh3njYDgmP10/
DI8O4wzUZlWH5RnsGuhLNTomRiOorT1eJ8LjGBPmVf0qrHXcymlX7R30JlrVU8VJT/Fkl3EEYdv1
cd6BhHHjtLvI5Vk2nlhNR5zdR60buVnWuA+MG2NxLvCFH67ziEeAMQVmNqKuDft/Gh+etfvG4fZV
L5rmb8X4emzPTqBGfRCnE0o94Pc3JnmOjz1BWTPZ+s71k3Cu4mtccEao6RWM9QoglP3JyQ00PXzn
6PjXHtYrdvNrO/WMRC00jd5IuO3SPluSI1INdSVsikOhOcRkaVtR486uyMM7rxmeI8ns6jhNDZpp
EnJiomTVEfm17Yj2fp1/HJVkYcKxSKkYihI0ok1nr57+SGtjPX78nX35qoDPONivGrPIDBDpqJYD
gMuS6O/q+JdEGL1XvHJIAL4CvS+fYMCO6QajV5TXnrNUVcaM4z++mp05xJ/OQzsJnNWbawzFtnRz
PpXPsaO+7VSXR+4n5sL0CpiRY0xBVHtt19YQvud2L+l2uD+cMIt4G/eYMe63yhOlfW/hnFJsf2KG
9D9mNmYfwJiKqPETDXAAkxAefBdQWA8r8mBYq//yYvsmw5Zu1bbvsmBy1s/iejd8NalgnjB/uy7t
y3maGRkmJhgDIytKD7fXwzWgD+791aPZmqNTS9WL+aWxGGkijMVgBOAZekk7GzuMPKx+BKYpoHnk
A8baYD14CDLckzGBQuiFBkbkwEDrnJE8Iq/Io4WOi/0nf8lC9dI5BV1UDmoIFuJVmj6G61+vGTVu
eRk1ju1ja3KJKHhGKmlfLb898TetzQNm4XKMMRgYquxTrQeJQ+o6TvSe1Q5Nnq9za/EYGGecOmuw
f5gd5MUO8bKv8hUiBeA6/843kq274X8xfDMajIYWcagLUgIaWH+ENeVU2qrPw46XRF10FN9Ufnj0
UtNQsNan2C36rdyhD39q9jU4Z1l+zc/IMAqqr4BBYSB+O1kDDW5NghXRRNqej+71e/nqaPnh1Gd0
mMgdyxtW/jkHnbhYY2nni0cm7DFCbaBpbrbH+rSLNoKz2tbEwIuoAGQv5qo5T/DlVO7sIxidzYEa
qheYSz1Zcr7z77BDSH+AD/kVEGGdWjxfsizwM3KM5o6Bh4HXAYKyO8iYmbWkdmqSkde8Yy0GfzM6
TJgfpnmX5rUxPe1QmSDPreVvx8/P6zfI0ayvLTqzmKJK2yT0RRDBGFr5tJM7gpcRhlGuU5lswDUx
YSP93gw8wDijJQdwQ6TDNpr/FOvPmDWdc3aOIUuDoWwnQdSJamHE+f3vTsBYh1A+Y7ypw+/3mAU5
Zty2hklRrnCIddwYBR+GWAOHvsq0zptvhxv6Gtk8TISlyQaAPfxjStnGq6CTkRUTcJCpr0GmNyNB
1y92vnH7/zmSxXrvtte93PNxopQAApo2JLh7ajAkLNwEt8WmEtctqsIY2zFO12+KY2HZCXhh1WVT
GXp6hZsPwk17AmqAowcWR6QXjwfIsanXD03mLB8xf1bBvpowOs3TeRdvHmOLa8UXLcCMBmNdhy6M
ha4DjZ2+zvbiVrJ6Mij09b+9M1eY3zUnTJ8fGAgAz4pDHyuvcVdPyQnQy08+CYGcAtd0/XIW35kz
QoxN09u0qUsxmggZWOmC6UBem/GygM9IMPEI1jmPUjLGUxuShOh0sGv60VP4cisgvCzzoqzNaDF2
rT/3A9ZsgW9tTI/A9sMLIrRMXsyw7HFmZBjjZo6rsTAikHkerXF/q980+7uck+Zb5htWd2KKH9KM
xQWXFrRuxwErIbKp1aF18tfuFXEpra0hJ6ojW1yRmyKQHwbvm5wxyf7MYNcRNoYJYpHjMTs6wxOw
CsntSL1nyeZ4uGXuzSgxsVBpZmYbaaAkYi32TWCppCApDsQThkXZntFhtBV7VxtBwf7Ik4UlDAL8
nMCp8S+exECHBvaPTCPqbJG/6dQ27tIK4gZMSZ1OcceUbuZ3si/56zkhhmWZ5/V66p0nNY2PIZZm
tZV13r/1pLTkP5CIel+ezvS/XNScKsNAUTh76jiAgQoZn1O8K8+Am2+RE+IRmn6Ilb05ISZg7KVW
6Ie0yU8G8oLJb5XW5D4jo10diy0nRbioVnNaTLSYRKKfnUvc2dlBBDfY0qRVTm0VsBa89RVL5mhO
i7Gu2tBACHVcWzth5rqY5MgtAPdb1224xJOO6e8z1TVqxcR2b5ApUO+csIeBbnqDnRUQ+ZaebSwi
82EGueBwPLKMsUWPrGSczXoyUKNTbQB1aKmvqo3e5bOdHPsX6UnnL7lfUuo5SxnTGydoX46BaghN
GHPSPA224RiO+dy9BtRHocxYUVGz01vuqBFXcBh7HLZKv9IqHLcClzHARosdIGSAIFusuWAUkxD+
u0L82LGipIkuJ+okOI48oajvHWmv01SzyfDAk56loOabo4BcupQePLMj4YwxGQhp8i7bPvnTWc3G
291xpHT6nWtnYqxJ1xXdWU9AByhEb6kdOB9nOzvKWCfBjal5R2LsiTnGhd/lIDU6Ksr/WDWEwnaG
rsf/FNzMmcdYE01QZTEocVHGKiJa1zqK8jGodyaKj5loVYirK8uXH8zmtSza/zdyNZKoWJiqfkGp
Ad+YkcjECMMqqIep49JAQUiBJ7ULPPczev3qlnXuHzpfbnBmXxBua4LffNGpXzpHsrP1f2geBXIm
QLKAob4CDiRzFGGlCufE6CchxODjdGHCQXvlbzFcEkLsfDVQqBdlzIQx5sPvTKH2AXcLqAKROhlE
41ZbP8bO+3WOLRqLOR3mPJpUD0FrgA4A9f9g1S4JN4NjriVUnn2L1+j/dQGsas2osRfUh6qaejKo
Yakweet3f8anLQ8q6atkco0IYydGr6vKYLJJHVbUpUT5g7ecpQ8EQEbWzf1oOXi63vobVbX7z8jd
mhve0pbFGsX8mIwFSUJRTlsRXzC2Wy3fPe7u/GNDRHLsNoi5VhypX3Jvc2qMEfHGJjaEEdQ0QA4g
i9E8n1+vS8mSXs0pMMajV4ceQgqP4r+isa4NqLG5TuDnzmVYiDkFJgAx5EE8azXOUFnyhGgzWhma
wA2ibVLyfPDvQpqQzrlVfat/tK3XbUY/eSZy6V0+/wQmOGkEwxx9bYq3ADYQI4srk08evDuPBhOJ
GGGKlS5TnNU8bQr7bL/6Fu8Yi0nN+TkYy1HW2XlYaV/iYGD76QktxLZntWg1eRR35u31i+MdiDEf
QSJKeTqZD+XGmcj0dEDV4zqN6Teu6DOb+T77uVcPZzhJZIHkV5Wk2OCG9Qqc8IIj42whWx5GOexD
UOkgdsB3HgN6/Py7gzBmIVP7eiUIYJYVItIlMR1pjHYpXlPhoj0AZORKB24hlugwd2JGhZTnrZif
XhRn3MS3qnv9GNIiq74JsC/wQsAy57AccY4ssB19q9MeCBARkXNSwasfs4pyt6ZNJuaHEMxoMkY9
UhI/Mkr4XYDC05zomNSeQlvdaqno0PLmb8/I3JVc5kUVp2AigneVCtiNKD8mTkz1U0tfA1vYiNN0
a7vmSOGyhwS+vixDhxWFFfa2KxTgbUrIOaxbK/pd00Ak+Wkb9dzix1LsCXTbfygxHBVUGKNBASVN
hsSfHY0c+twa143MnSXikWKY2Rl63kuBPHkoJ7Liw34LFH1+CXb6mZ8y8n0ixhEC0TdcpQrurI5d
5Iqx+1kl6h/Jpt3o8OSDR4txiQhosyJKcKTRaQE6HgXAk1NofXMXYj6FlyBaLGjP74pxj3WnZSlg
NDHnA/glxU73ZoUswHk9PUnQL7jLXdTKaLC+ruiLhncmIYxHBCRrn4stqCqrdV0/Fc3t6rzWHsXk
UWycVCTXqS2WHpGrVFGoxfJX/Suum0XvcWGIghgreKLcbBz02nWHfY/Wsf9Srp2TYXiJTXgFcA3V
6WFukkYl0q540d94ejxpz09Z/D4Mw7v4DPR4ycdh0NBXkuB5mgTde8R4ArThdb4t39I3JSamaMSz
MNYmHj2indofCdlP70dejMm9nCkQmF1OZRaNX06XYyX7Q2YBZB+eXrF5arXsu74Pw/iuwDNUQQ9A
Jru1nN5q7Pqx3IgP/WtHIlpZDSd3PX31lVtii2dCgq0TuQctfh4zUhwLtHZmXICpL5v9g4qKHeaA
Op3WTE/mccY7SQDyaFBC4iYcPcl5Di361IQ0dhU3cOQT2vI37X1iezwhXJSMGV3GwqP3QdWLBHQr
lDNeysfb8vbuuuwt8m9GgTHsBVoYI60GhZ13wOQhhV3n3BDvDIxNH7D0HrUyUMDildT1j70HbLib
rnb97r+M7iI//n1PjE3XssofShG0ML1nSfciydZ3vFHDybpcygJwvFUMiEtYe2X8GLdTVf+c5Kba
nKwNz81On3ftpy+v+/rF/gzxLj+TuVhtbIbAH5UGcCq1kx46h/KqrTxGMBfbAf+581Uw4u3+lteU
yvtt5iL1/pzqjYHfTil3VdjC++qSNaz/8E2hAZJ2c1Ks+9oCVo+99+F8H94fnq7fwcLAwCUlxocU
sIRCO7EoJhtAFndkB4PxoFvEoQ/32Xr3YkHfbMvG3KHNaQf8qkJfEybGq3gYp4yrFgJwcF66x/Bx
Zaf0A8jTB6u9uQ8sbH3fUDd8sGljPbjH1PKo75ib9+sc4N0j43SwPDYS2wof4dwjMcrxmz9dzSV3
GVfTtKtBHFb48Z588LR8Ia02//EfI3arRtNq39ea01NsC8d0XbwlBADu0aMl8JaoXVd7dtbubxiO
naWXnkqWvLHS5Inht5yr5H0lo+6lUHteWEKW//qXJ8oz79qOjWJ6k6kCcDSvq/O6AOosZuMgiGnY
DfhqjRDCyYov5CkvZYRR7yxOz6E5yQig7+9r05bzx7vk/uwgpWzt3/cNQEOH3V55OmvUOARvQU+i
fcTD4f/qnv93Rf8xVNdJ3mCsJh3DTmuqkBiLF539lNeuSeaWzvPjQNau/fmX4sBo9mAYWSuIYGxP
KOenFZ6oMYrdF+j6jHX8Nh5lcUniu3y9tW/2A7mn1l1D9u4rfX9odnRtTcBuWyWySl4cy/kEJs99
XSd/blxaXcjJV2g+E/AwkDDLMeI8u5eGoLwdWc7B21REJvYHVgBcp4ZVe1fDCP3LtM3IdbI5Gl0C
sSzJxjLJpreEt5i8x6iX1q5ANpWDmcKU5CVRVSs+HtAdo20EexM4u82A9LbsE+XtRjs+nzPayLtT
D0R/rM1N7YNGRJ+Utl/Y7ug26+d6fbMSbeWPfidhJchaxS7ftblXsFKPBCsSYv9kvy0Ba0FWB+ke
kCDED9CTmmyahJxv9U8JLZQbYC/gPxitcNdjWSe2f62T/a9PJUJ9fnWsLOmhzqzotvWwv+M+2xdn
O38ynJye8bnCn9WrFn21Q0QZ6daKg/WiNc33HpJL6VrCso/DbT6BpX0cxM3ZWRfOh0k0jLduUC6j
4ra0Dx2IhrHbW1GDgjZSGtqbaI+7/qYk7cPNyg4oEtlYRqbTwCqcaEWeNyXBpml4s5z2N2jgdYQz
2TjaGpJqphTPUQrMYIW87tcugCDujXVo24aNjPTBvPN3RYYyxt1qm9rA9eycAnXz5E3DEr2RDFYv
UfPD2Mkb9Uy0FOXe421g5T3Z6OHUNKXvkKC7O2PDZudZ7xpGM1ak7Oj+VXxL19tf5e5YWtrTjdza
LXnABrXMSgH2pGwE687bFo/GSSsI4FaBZ4y9QbaA0HgNtGEJdQ392HbW4Ir2ptk+5m9pTbV1YNFV
A9CY0DGO8H32mRoFYLww1Ib+DMgINgnEI7J33sYu3IeOKADEzT7fO0u+cd8fu1+aQkiwtfTtsFnd
Y9oCO8ADl1QfekfWWx3CPwrkfKAkQ+RBVZiuP9jSdDIU4lTYWxF9GNTcREf0udwQ+6EiiV1asQWY
rxZrjn+1tMUqp21sfTYSMKDcimy2yoGOd8fQEYl0Xz0GsIAnBL64j/Z43OB/djpS9GAaMlctvsXy
Kbjv6u9HDW1BdIUfBScE+hxY2du4dgDNnuFfJXuXEgfrln4JqPS/e3b+1gHfOkFnrko6KyxsM7GP
7i+afKjrm3x3bChOCjQJA/XgdYjlKKdibd5K0i4hjRU/fsDLDZD8vbcHcmxxeMeUKFEL8i66Mqnd
0XC262Sbk3vz3c9I8Blaw7PnPBq32F1dPDaouW5zzBtbUDSR9Dby9S5R1tuNkFmeD6kM7IZmB1S7
11R7f40poGOV+wnzZ9tYdU2JmxCw9g8yocLmmJzJcFPvEruKCXE3dgmEeNPCwLRvy7cC4p34piDu
QD3w5hO2CmCk5Lx7fH9Ob55Sp78LDtGrlfXO6IpQhiY5bHWc/7pB45niy8Dj735rojUzjb2Sy1Fb
wBJb9+71X/75zL208cyjIvBrqcLmqinQMElsa0cN6OQd4W0bl3l0mJgDOEu5UCeg8+wANYqQw41A
Xw4n34ZKExcbZZ52tkgenlweiBwnkvqqKcxY58d1KaVTlIakPS9K43l8dsrDWPVFJ0xh2tOudZzA
OkWol2fk1wmG1rknrr3R1tungFDgYb8PdOtbvLaAr2VfV8Ioti/AU+WkPPc437NlHe7fb27ckvyG
C3V2OUltdIo5DmDac4pl656FfToAufKJNaIIRD/Xdz21H+ytunuACpDb0Lr/hFHabD/cj6MITfyl
kMMhgKtxV/Z1ufsal7vy3Wy9QTDbGlPp8PaSc+NZh83B6vCpL47m1giPMJGTOgrZY1lbfsOrVHI0
8yvumYlENErYuzs9b1Nq88RN/VlyuFAodmhU74KsL6egyTr55LCZOL2m9tsJpf+AwB1lVmNZ7yFi
3gFv18kraRaFC9EJQkRODusLq/waky9t0P8ohZ4IsYyPAbi8tXm+/+XfqZvn9cHalHR1eya2u6bk
Af/EeADKp7pt4wPp2n3APkFgAbg8aeUoI5tpFwJjpbfTpQM27um6QC2GjybSnAr2QqIvXGXOKgeD
n55T7AdFYFZJMPfd88rFLJxg1TveLS9Zszktxh5rAfpngNvVwmqGduv+8cjDdJecE/1M5WvYyvt9
IsY2D16Yxr2uAcaGHuL7t5Qmr2jZ5sJcL8w5X9JhbLOZrOrc1EDHQGDb2S/KW4W9B4D0zIDOLKDv
GAsdif34WTnXD8jjIpPqaeoIlazki4ui7b8Y8D0PRkd4zT88MsyTL4jMYQwLHM9KPKKkxPuTQigS
aOD14yy+aDGNgHWJsvm1yuzSS2uBEedev2pPzwcJEyrwB5UrILIO0ARRIVpKLR+b0Y1N8jGNkZcc
ZV/KnM6pM/IvFUoxhOVEvbm/rzeZ/X79eIuppTkBRuiHpK6kWgEBKXXSwcoNW/bob38j1rb5NHgW
ro63neVfaAIEz5CxKt1gHaw4erEwmFDqgwkMFn0bIQF4tkebZo//6XTflCYpmjkFAYspGyXC6Szv
KRqt2kKQHluNK+LCBE4G5l9s1T/EWOcHnOSsakMcq7A00mGxnkS8jYhxDOCUG4Be4VU4l5zSNED1
f2xkPV6s9qOfSjhc8nt0teOayig4BVv/4ToTFzNLczpMGk/ygtpTQ7M94cGYu6qltI5gFzuUjOVd
ii1EycFDXIH3yzZCrVA/lgbhGZWFRobJmn2fldGDACsu6mC6yAEP49g+u6u9ZD+Ub3/NVEYfvEgQ
MIKLSxywKARN8tgX4jyujv9hXPnyQIwbiGS5NNvh60ATVFeKafLOwQqhNfdEkyVkw4U56xhHEOor
dUh6nGhaimgCH6jFDC5GhI7TiJCHWCnCeyzE1BiXMk9AGVeQiUJlmtKk5w7w+W51S1j7oCjdXhfQ
ZVfwLRuMK4jUIBMC38fCajTGx+sEwLKvIbdrQp5E7BofGVvSKCsTe2VwY+pdh8wRFptSoKSikFIg
sDWp54TAU1y3sJ7b5CBs/Jva5fUtca6SLTAnQp3KngrfOtD6sWkAjKH7haUHdut9/r95ChBPrAGX
EXgByZO5urQbiioXcNjWea6BhFShw/qB51sXJjgwZj6jwtyc3pjj6GPx8enJJAGNe9IDltIn2HyO
ZoDEDh3/YXjjUl24yAuqzEWqaaKoqQqxbJ2vmBJvVclGzsXZctcLLFzYjNSPgYbak0O/nHQvJSIG
ADVbth54rYYKj8hlpfZ/JF0vfR9IdmgiN3fZ78wJt2dXtcs78368S1bTnCb6emiBQCV3P6s72d3D
emdk+4hckGVhzs4CRIcluia3mXgpCr1gAOs78nTIsumGwWtxRUtqomfhzdvffhS7XwU6nYjuDkTY
DB6qBddFeMlnaBKa3kwVQwLYdM3QzjTRj6MIdmGgGHjy9vvXghseLiy6hgjPiDCOKe2iDn1vIFLa
6dE8qjfNo7/VN+Vas8O7GIOLk088Zra765Hy+2zQePKZ3QlIFZIBDeW85MVCZ83l9zD+y4y1vqwN
fE/lHGRbVMm6t9vjGY0ovBlaLn8ZF5YKRtHoNUhZ3pRvjgH0+vhg/ua9mBbM+wWHGf8loq8w0QKQ
Obz529sVRKYjun1dVhZVaHaLjLmTm1Is1QE0iltvX9mqc4c3PCeU552DMXaxLkW+ePbgDaPb0P4j
rCs8wf6Lz73gFmPcMK4gR5WIk5R2bed2Y6PZFO495W+NXQrj56TYxt3El3oNjrc7YRCTGDtl56O0
cMyd82Nx4J1rKelxQYwxcuaInk9VAPekG+lZhCE5bAxUeSTLwUTVi7odDv42sXTYE+t3s6HZq+bm
VKB7W1EJTJtHaLnZBgcF+XYk+23POW7d9vd1KVpKf118JGtxglYukokjqx5N2b9CBUl+DHQanZO3
bqCvG4XkihVi571GIukmHMio0WCklUiT1PYiJMnRIDwUdhRY0bitiru6XIvFA+czp89gIpmLz2Rs
VgRO6uez0GIS2dtqv/xd/1XhWdviDiioLhaOg0Fv7yVQH0LniUN8WdV0Q0EzOZbFr5iL7HV90PIA
FznQ7vUZNZmOnFEYzKxw2x2SFeoYIy1GYocn9Qaeq8FfY9LtTIu3rP7rffSDDVh0qSPMWck/dgKK
sqD4AtbnITCOWiTKJZT7UKX6KDe3vRtiZOM3agwPEVF3mPaxeMMby5YaLfWGqqjAChUZS50plWcG
LZ5VSkPjD2xXTDdQ0gfrOr8Xrc6MCmOk/bjQpcwHu0VavQs0/o2sPA/8c9kTzIgwJjoB7o28ikAE
kcSTjmGEEK/B7iSSu+uHWciGaFgh8Q/LGDPdiKVYqQXoAFj1Xn5Q8AJ0r1NYNmozEoyVHqt0lZ4n
8YRTa28+fidubnFiay67GButaBhhrDLQGLAeQHKLXbut32m05oG9L6ra91m+vmOW/fCDFrHCl4RB
uvuNcK87LXJU1zm2lB6YX8qXnM+o6EFkCEKI0/SO4qAY3pOX8DhgPjmxzilZ3ejOtBXZ3KB4uQ2h
7e9/SZ8xutJYK1WiQo+eXqSUSrvwdEIEjCK2Azt/m28K9JIptyYaC7IDx5jxdPgrJTQ/expEYrYC
7XIgLycToN4h9Qj69nliOWnQD1s1u0rGWIiibwAdGSb72QrtA5ZAKMfyGSGdZgGvkv9yn4zwNXKs
1Vidk1GvcKdFQX79lp4ispMclIR5x5p+5ycdxZREpPf1n+n9og3k1vtf0q5sN25d2X6RAGqipFcN
Pao9xXZsvwhOYmum5vHr75L3PSfdjG4TOzcG8mLAJZLFYg2rVuHBtGz0vzKyAWYAzNLFHaifEoyH
qe6EA5X+j9v3Wya3lWmVdHloQiYqaCyCqXrCmKvN5yBY27ozoBuqRpE41lC7wNrPdCPWSMy6Mh1Q
TgCxSPBspY56BFYE4aa5yXbO65KnUIDO0pA905/r7S/3+s1YD77OvoA7RS3KwnZWo+HxZWQ2eATD
Q3+0gFxY2uoSmxzZybwBCSXGLrOtMMpedTLOhHNvwmSpmjSmED52aNLeMzvwPbv3PIEzswZrBf7Z
oLqGqaeWpXGLjJOoUyO9HvD2aEAq9DFsHZg0nJFhENsp3mmHytZnt/3eJXbziBGCx7LCc04SMEXS
7+k3/L8rRaix1Vf37KO4xaMEasw06xFPYGBTljra4xPY/pvvggNeSbCBhFBW0eAia6r8NYjmTMUw
aIbFGaaHPE6HGRXWV+dJWIBbvaEm3CNCKLoN+DnnASYijFEwLithL/TtqN1nt3Q/Poy5zTCo9+1e
BKRdy7PpaIlXcZxI+GoGd6AF+td1KciGx/gzfV6Gzi4Vl9jxN99/3qC6GdrGSb6fgbv5Fm3LxBZs
6eL78hYJjKKoz5kK1VWVczGmghRjQvIBLsaE/or6MfVAWOkTTG4dt99EncryYgSuiVue8LMTjAu5
jM20GsA1g8EQ1c1mBH9/APSVI211ERfaqserKBiqoBsGrgtP3BOyeqiYCX2p3XGTPLa5ExoOhbRs
5zn+6+uMIKl4JeiI/iXY1jU1OpfMef1tMAdF3DfDP5z4QFT5S8YP829/KRvFrpD5FriKazfwXCDn
FYSTGhRSh6VGgX1S/czWM5tsWpHzs2bloKqWahiL1lBOXfp0nrMa7OFAs5m2ilmAFXMa7T4vMcCY
vI/mhkqWg1Y7RwYOd7oNstdc2k3GexIpdl8eChnwRtb3Ni12coRmfiL4wJVePx0Q698fyClYoxSx
Wi63CVfJ2KSH0A5PHwEoM15Dh+yySsz5uSz5D5U+k8h5tzRhvWqG2HkVtHfVIWtglRt1QSFKwQul
+5v5ZKFQGjk9Yl/wUQgpbdecFwU2kViUWjo1uA+IYkk1pgQfoIOs0n+w0FQwOjeS0Etat1S/BZmL
eT67vOZQT3O76NgzaN3RFPWS2ppnbdg3GcTlBw2a4N68K8fS6ZidHKy79iTK/a5Vp3G8/10rH02r
vdKnpMInHBcy834/fFSn8js7ztt8/44uUsy233mJt0u2wY0owbqozh8HrVGK7krZUP5gw52zQMmy
ckKqqVqyycD6CXFeK83hUN8zGdxZamZmKXIBGaf2jqXOkmM8wHHZPiFfbwNaJrmiVOD6jfktki/j
BnJVDtMwDwBo6Mcc2YkFLOvdga09OkmuvK9+CAviq4/OmUjOOgZBWk5BgkfWXWaaNfcY1w3CMbQa
Q2vEZDCr0nQVE1J1qlmaye0pmbMeI0o0POn7TUwc5oL7iN4OfvuWHCZB0nM1QkIN6T/C+Ccn6HLw
pzQQ9mwgBwnMhIzZTQpYiTKRJ7haTToXxe0ijbMURLXK8Bhs219gj4puFGPfFBv8VF6EMvX4pG9n
pOOHTlCB/Irz/rgKZ6vkXhuryyY65BDdbgz7NlG8trWBH8ruW2CVgAoXOUmrQcz5WpczPjM9Oavy
FMNKltxrIiP1DgMHjjVbQqD2Ny+3TpdpfqppKJRzZVPkKqbc0hcHEFQmgBkuMcTo/FTcXeSJ8Tar
CRi4KJqylAZ1Xee0U02pJIGBBlZlVAEENjupn21Sp/MtzTEA2e67wmrdMjfAQNoHVVzZbVbLNaYg
mh31gk5pP1XJkH9e3wZ1EfvHCaPl1lxGJFvKFxT2bMPJnEqFPKTjY4aQTXPk7mVSDplqj91gW1Gx
McEpk70RsK/K6KwxH5L5Z5falXqfoXSavejvVgZMu179yOR7hdnK9B0pba+pT4X6mSuVkyEIVX6k
pZ0SAMPtlDm03k7NHlQNBhUgVVYNNwhy4GWDE8ri11LoCTEGNRkfMW8woR/9N1aAk/Q9/aY+Xd+1
9cP8LYkvWFeGHNaKAknJ3gL3Nzoxwh/TeEgxCAun9xZH2wTZ3mEvELsWF6Fq/Z8FfrUjnh3W4q2F
YCYb0eooA3uK+rXqHFphBWzN01lmJgPCZGE4q8H5VsmozkQCtuIxxhTT+aa5E+WIv6INXuvOJXCX
wVSlIkX7zPhoFMBxS4FNJ2/yaoZ2kPgw+6Nl93t2W2qO/qJE+yzaBiX6WjCZJba7cQdutsZRVJeo
mCs6nAjyzAm0dXamcm+GW+mACZA9vclMtyt3ljCUWvONYRNVomoykIY6bxTVgaR5iYe0dvPPUy85
dF9i2IrnlB/9Sez2rWn1uTjOJM5MG2pJGxYbvERup0cGSjDD+77UC03v8xuKCcIkx5oGnMvkcjxT
oI8N8nIDhqYjv34LNrACw13oPgd5h5+6hQvfb6eLKHlWHc9zsVyIzMouj+cZYgsQWYMP4hYUCjBF
tjbAu9fcxTMiuwFA3+pYHGs3ORUeqv+C9NKaRVySLsBGUgOzwzndLPQuyM2GLLCbH5lreLPznm1F
/RarOawzKXwOmyUI4sJKHXCVK/vHrWSjtOhgTl9rt99SPzkalSihvOoAnovk/IiiVTJQRGFhk6d9
zI/u5s3tfc0N7/qttkt/Rp7AWq35Y+fyuHsySowA4Qx5pxLDleLS+ZhvUkz5RqFyic9+icoCa7G4
DiYnWcbFJJjKfek7tFJa5lMPl0zrg8yNDESoY9xmjjSDu/H62tZ15LcoLjwepoAocmeiFLRVXxrd
rgzXQJOWBCZfZTNrAmmrz40OikPNAHO0CWjZ5crClsZBpGFlLlzb5qE4BC6elwd6TIS42fVN/C2K
s/1dP0nykMAtmjBqc9xPlR24QN2g5MA8t/km7QGmESnKWmB7vjzuxpFqHmMA/5fAljjdTej97NwZ
kCImhLVoiw7wD8+ZKD4IqquhUSUVorIcetE6sha5GXVk4BPnQ9q5Jcu87NeYn4oidrrObb1hfknM
2R7AQcYOqnayBncIkCE8xM1eD0OoslN3m6BzrLfOesyKY0C9PvvZRi9NebKiXzMITNhuSjcROMZC
r0DkVQe6P2i3pLlJxl2QCWaZrjrtS3RpqoppGlCZS23Rm84srCRA7Aw8QWh3NxG6mJRNiK61+n7c
fl6/CmttRcsj+F9x3DVvyUwYrSBuWBjHRvtE0bYHHKanOvIz8T3l9abGXMPadnzD8Z6WkoSdb1IX
KKHrX/KFr/7jcM++hHspi6Jg+jDBxT6ZhvtmfqT31gZMKA9GeXSePtv3yUdrpQjBIZTKvZVW1rV9
XkKqGz6g47fZLQSTihfBmfm01cRRejCkRCdD4OyuP5Znq11u8pkz2Gd6XRHQgzxOTypY1qQ9PUix
nZrOiLQbeSnuRtAPvbbP7Wc1hQ6aW+ON9Thr35MbmgE2VSc/rm//qk08+x7O/KJcGqVNg30AmSiz
t2Rjov5QiiZ5aMt2XjtkzhY2FqFNX0NM76azw/bkYHR2eINS3nvvLfMO9NsBuIaHxXrNtuEYb/E2
PykvN2SzfbXewQi2BWjG6T/JZnBvXslGde5F5KqrYewS44Hrnyo6pZwmBlmepoyEi6PeoxwHLmuv
Rw46FFKCCiVx2hcHGGJTTpA0b1yEI+hGS+9aJ92IwuVVG322Ik7bDA0DK4MkHh+72n7r9+VRs5vY
RtvBTtQBI1wSp0jq1HSlnmFJ9JTedDfdab6xtsBUwguzr6vsl7n/U5l+nxOnTDWluZXUWFXpSroX
GMTuw94elb1soM362xjtWGWXhzx3xtqu0AhO96Bfrw9hsjGKjeBj1rcYLWHIfFIAiLiPsRg8G2XJ
EJT+yZzBptg8yEDqnO6MyS42n+YO8CUEzsf6NOxEHsaqr6b/ls09+3TuiKFV2Iixds33sTvWd7Xm
VGDP8+hjca9v2mijKf1fiaWKYcmKTBTCV6XGlKp9k8KPStNdE94b7bfkVx6qWzX3WA9ssa9HP9XM
0fRyP9xf3+7VsOpMNLdis2RxrU3Ls2XdSBh7Bi6EybX041S6ciJY57osqqAtyNQIstqXploPka8Y
e5xsu+kOYPRv7Wqfu7/+ZkG/hXDPvmYFGJdSY0HKQhCBRnjgG3LBQtbvJv0thHvs064o6LxYX6To
8LaNqdPeatO2zQ/T5BvFkxkKruhy2f+4oWcCOUs6WzV47jqsqvLKX+pBdlSR97mWVIGJ/u/haJeH
086WUmctJOi2Wz0Aug0bipb/bSq435wSYPCLogEOB1ozQqmuGNzWoXcwm9JBT/zSQGasd8ysd+Zn
Y1TtPJ8dZbac6/rA7dz/ygNRm4wZSiqkXq5rakazDTF6yLfSJ1DOb5LkYKI61ZmCi7RY/rMT+keO
Ciy6iYHwpq5xZiuMmyA0JyvxJe0zkpBzQU9Yq0iCY1qVgqksFjUBOSE6d0qhlg5t37LUL5rspHcf
4LndhPPH9S1bPvWPpZwJWT7izKWaqryqurlMfQ1EIFP1SUDmot3NucuGWnCTlu+9Jmo5vTNRkpRX
YzNiPZg4gMnmHSkEAjh37J9jOVsLdyysSeMOk6BSnw7qdxn8uCB788Za2xtIyUZE25vB6MWJUf+7
C/uHXM6uBmNhjSHDwsIm+NUaqa3H46+ZSseZqJVAxfnSyD/CdCgdMQwk8Xkdr8EdaIQmhPWtp0X3
ZHQIvWP5xuxvWfhuyqhQzCfDiOySnkLyEuagc5AGZ8yS7XXNWVXPsw/hjK9eWsqgDfiQMk4cWXlS
aGqXs0DIqs4ArWJQA9l64w8HIS2LIeyhnnIYugYmPUYZFWjNqtE4E8Gd3jT3E5V6aE3YRDc11V2j
bjaRof3KGyo4vNUtOxPFRf1BVWhDv6wmbj5JCVLR6KM0vL84FkCo4DehHUvm8/R6qckDGdrUrwlz
TOmjNsGrI0KKri/ktxDu7DOrzcsO980353spSG3Sn/rJEOzWqmk6Wwn3egz5hHG2FoQoueUU5baU
HsFf7sx94RTh69/sGjBKJtBRCtAml7ZJIf0UtjWUYKk/VfVTaWh2nQo0bXXXTEUH6glJdEzhuxTS
x/nQR2WX+kYTDDYC935njkWwactUhCYQiVp+f2ZrhyKT5aDA3gXsmXUYWVrdYxikwO6tXk4TZIAm
ioro6eWETDVQkYE6pH5TG0/DbH6Ay0+gA3wG9x9zh7oWIbpsEIufvZgbEdXyZkr93Ag7O436G1nL
jyzP3LDtNnHe3rW4pkqfnNDs61S9R1kYe00cuaka+gMNBKmm1Y09+x7uDBU57YOIjsuaEaIM943+
UabP15VxxSLpBDBaYqKpAnyw3DtWsx7r7KAnrOt2IzGTLVVK1IQzREUDEeWQ+eTZssUX4jgDWCpW
0YcjjjEvhw2rYS6GH/JMnkwyfGc1xhBk+xQ99gD+qDmClBL9HbLgmFccRR1T6IhJsGBgbNVLdZVG
tMKyqYerk9Q2aXJbR3xSk9mLFCQhwQc1/vt35UIgd4wpjchk1XPqt4qKqQ6VgQJBwEyBlBULdiGF
uyANpmBpDBP2/Kn4NBPwvMn6dqChXabedY3h0+X/nOHZBnL2C35Gl7QFznDqHiJ6X8aYgKWe5l2q
36W4K1phB/WpxbSgrhcYgf9DtArkrgo6U8vkzk4jmUnSRsWjRr+leJ3DcmPENkm3qRx7pj45ehGc
TDDoUeUGHqBA/Mp9xBYDHKaoqgqkJ+fyMyA8J5YqqT/3uZu2SGhjSmL2cH17VxxLHZG6DnyUQaGd
3LttlpmpymaX+PFnjlnG94F2RB+jnc2+Am8vpx/XxfF9GP+c5m95XxxGZ9a7aoqwJn2f+FG+Gdg+
8tNddN9lbjfcAj5hZ2DLG98a5XECblcuvFD7qJtfsg5MosN0N1z46Dz5VtqCHO7/+WXcw69Yutym
OnYCGe9ZsdXXYIunLN5FvvWtfAxRq96a9zLGYFg2WZAQth55hNyxIHd2QK2/WvvrH7TyBKGVAoqv
oZnIgPRLwzEaSWv1gAj6pfY50rfCFBzF6g3W8I8glMXkgUX9zk5CSjooX0QSXxvlYzQ8xygrgOFP
/8QUsNvrS+Gz6v+cOmApBsUt0vCiXsoqlVBulRjRsgwYkPR9yF1Ze1ZaEDjWDUzvI2asuplm+GYR
gqVww8bbSN9UdedKcP8pfRvv/uaDEN2i51qjsqZzHxTjQ6PRwgd15GD1W1qC1RPTTzah8taxhyw7
VgZQC6bLym2sPSlu2b3N2i7KEhBWZoJ7vnrQurkkk2TLsvTloM4OwiBROoPzPfFHWji6/mrFgkd3
9Y6fCeBewblWZWaN0KSgee7MaTtU4141D3r1s9bM11F9zjBa4/oGr9quM5GcWZET6EHZQyTLnrQY
GVYMWctU97oQPn/1j1oB1rKkHMEA8eVhne0cbGYhJ7kJKWVSeFk7Uy/F0OYNxv7hrbXadhPEbLZD
MqZujL7cbS/HveAhXN3cBV2gImWCLk3umuZ0qIYokmBAy3f1O7TIQ9zKSAo08eyYxv31Ja96E7hH
FqA8C+RGudSVnqhBmAdY8aTpt7BW7jhNdjPs9J4d0ruRtKKk+qpyngnkLkpAiqhWR+SD+vYUzggg
ABG/vqTVDQQKStVNlZoqD4RO41LWUzNOfVVK7SR7zztHbhz2g6ZewEACpot8+3WBgFwvyTS0v3Dv
Kpi/ECipuPuGHsGOa34yzp6WZF6YS06iuxrxIi10rq+Sh5j+o6sIjzQ8fsh5Gdwtr1q0ACVhlPpR
O2RulcuxY4wldTvgOLZ5B5AUuqBmV8qMba1byU4xpvphssJYoK9rNxOYClm3QJuO52U58LM7ozKr
jdMO3wGyXDxbjvL9+kL5sXZfCz0XwL0roSoN8ljgPOlWdfP30Bu28ku+MzbRzxbEjo+FkwDe6oMt
90F3VBXkyOlNsgemsLnN/uUM6D++hfMdDZI1WRLhW+DS0K1cEE9WP3t92OT1fd29yYEfZQJju+o0
nq+fO+hx7iUWgL7aP02ZXb6c5tqdgLdAUyniOZgFdFiJoFZrl1QGwg+hN3JJwBRenukQWK02kgw5
i9Swo+pToa/XD5XvAPrfjfwtYblTZ1pT1JJK02UjOydC9w+gFJgW6KsxeljjneWpuyaw4ykWmAaB
WJVwV7WdSFebTYpEXG8nGntXBg/kO13/yop+P7a3SmaH43PInsKssWcC9hoqMLjrx6lQC0l3CyaD
54/QqgZPDNIYPm3Lj7RnpW1M8iZLwNvQjreZkW1BbqRHsSOFKHopB4UpO8HmL08Il13WZfhppqri
BBS+fWdKsrEEdQ5y8nL0zJLcpgls4yw5OVV2CmgZiDLamOTidIm0GbW/sZfn4jntynqCDTDxBOgW
uoSC0qn0Ci1RcqQt+FhSu6ohKrGtGqmzFXPqJieJXo3l8qh27ywGywkScSGZBOq19hBgagmabBXT
0GTefYhZW5BJDhI/nMGuTtDLAEzN8KKGb6Twc73aqFotyLGsuiwqwT1F/pLCreXMb5qC+yZqCCyS
0cBFeGlHy02TlzgHCIzNDkLZYJjv834QvD9rJkKFo69RqBHmSHNyDZB+VJhAgFRwSm1zhFcrClcX
W8prqWZgwg8ByRlqVNxd7Qd5alIJRqi0Tiog/nn83I2VPYaf16/DYj+vyeEdrkhpIylEch6zJVF8
DWJHzVQ4zkqHZwUvLOKJVMQitOZ2na+Nc7vauayJWSKHOqcbs3oef5nFW+cq9WBnffMXJwX3QDVA
92EibcTtY1hjnN+Q1DC1xacUgDlff7u+gWuXC3EPfkwEHOBlvLTl1jjWkjEjjT5/S5qTNIZu3DaC
q8VjMb4eDAzAtkwTRpNgJZdCQDgQhlaG5EUbt8ouDszJneKidZkFiHUjqfJuGkLJG1kM2HufdaDw
bGWn1ivdVsy6fMv69D61TLcIg8CJjGHxlqbaG4vadIJGyh0rC1XBzq9tDJwi+IT4aoDBuY1J0aKd
xESCa9SOTtrsTdOmPRXszKoQ9KGh8IM7on9Bic9eUsnStT5Oq8yfY7vMEeq+ae3d9QNeu+t4sHAH
FQKfgIcMxl0A2GkUZ36GjL/cf7JChOpZuw+I4mFJZBwx4dO4Y9OUWkSwCOSKHAmxR96ETkNPMNed
glrZIDCbq5t2Jo/TJo0hfjWREvJD5b7OtU1fDI4wN722KHj+UF0UmDQk/y9VNtJ7nSlGk/mJgm7j
FCZFnj2djJ5F6k1XJDutEXHTr53UuUjOlum91BRJX2d+Gb4jT+0SsxDo9Kr/ci6CU2qLZHoLHEnm
d1VvbNGGrzgxiUBVVFXhliGyc+qinbclMQogDkskX1SoSx6hA6hqLRAQ/HvdPP8c9XKTszmTOkPH
iiNEe6kJ0iQRgmHtVTeQNNNgd5aHfdGlswumm4NWGUWb+W1xj+cnAADoRP3Cl3QnEEwMW1NLuISm
RSx08aI18lJUS01gA/sy8/X+qCj3chfZivR0fcPWnlUDDVCoHYCISra4hzsFa0QdyMv5FZbTM8yE
VPedDKIp0R1b3Tc8OoCzGChW8Navq0Hi3DMt83FFnHmctxp5S/S3iOmHICrcejK8KBUF/6vqiWeC
LHWaZfovtzxweoLKVjYyX2nQ+j7o9wUbnDgDSYb6OPSzp07fcyN1jAR10mhwA6sSBU9r/gQGVALv
gvDJAjvH5SHiGeoDeQ6WdUczEIMjiPtmljjtaB4mg3kSpulcP9IVQ0MxYlZe2hqAKDU5azZrQ1Eo
Y46KrAQug+xolG6v3U4zJi1nb7HouV9ZH8XCcCUwHRvIKC4eDVhXRUOGc40UX0m/s/Fn/V4WN7Oo
tLcmx1gAUeBlA8nHFzfe2b1LWWqgDEwzf2BHLfBTqt9OTfOkY0wPVeT361u4lk6BY6GBkAcQPBVc
EZenllqxafSLtMbIQZXXy6VbNuCkS+vEQnkb2H0r7w9DZrQORk9Sh0TasE2zWtpe/5CV64m+Io2q
oNdc3BzuLKtSronc5bkv1ZXTlz/nzjXhjXYivoCV2wk2OlQCVAXdnagKXa63lYuUjWOZ+7WGJOfQ
2o25r/aq5cizrWkfDLS01xe2epy/BfJx71A0rIrkRWDlxoWHCvv8nbQHOfOuy1mrDVBoDUycbCwl
Uu4NxF0P+jrADjbJjmFM0ifYLTW3jRwTnUUPIVIN3+ft+AnIu+7sMkw5EXhLqyd4Jp97IMskzsdY
h/yEInYg36QydmWrt9tkFmzp2r3HFGbceg0rRlnt8gzVUB4wAk7P/CLwJJJs0gQ9tjqNNkNh7VhS
ASJrKaKLsjyoXLhE8QiayPUBboc5rJdClYV12gza3DfQCXQzNuRVDijAE1YQWfaQFaVjlmm+CTJT
v+nCudwq5siexpRFrpUMs4fZ7Ai+r5/5yrtJUUUCDxIB0FD9utxnpkIbAqaYQZr7LOzzzZxnnRNH
MEhGr4jgPGtqDCf1y/gBysGjrOq0rBOMYch8Y/6g9XToyWFwEcxte0kETFnDr+EN0TBOF8w1mHzM
aXIpq7Hcxyz35boebvrICLyAEBnYwyj0wCYU7wpWmF4MRIAzyQMwH3glvHHoSi8b6saTB4b+gowM
x3HGhCjSVIVg41d3g8JCWyBzVFE3uVSGVmU5maY6R/W1KLZpUapbnUXWJi1o5s26Ft9pQcD21097
7YIB6Lng6QzYaz710LSxOrdAY/qzgXYwQ72bppeaksImgWh9izLzyo63HDxbqqZoKNlerk/O4jgc
GJS9rA86vc8K0RVeWYtBUKpYRhmjaMp3JTI1NNs5xBGX+kMfP6DXeZAxvU7bXd+ylXPCJA+4lASZ
RwNacLmONg6RSJEnnFOE99RE8/Ns66NkT0q7r8af14WtbJoBMB2Bi6mpukE4tZVZboU0knEb2W3S
nnImmnK/JgCseQisYd1haZdNPbvuY8PSTE6wmqYoTS9VZUyxa1pje30Za0cDGjv0qC4xL6osl1JS
UProfQApb0DSWWgwT+xM1Lu5di7nMriVUFYuTOnLSoAWQoor9XLw5wAHIGr7W7GQCyfffxfDXdQJ
ajxlHQR1KBmo4+zI4xMSmP/eHFxI4R4k0vRTHhSQInXbsTzUoa2Z+7lw4kJQiBHtG+e9BAqtpEGD
oGHazsRRP8u3YXKp6HauKhqgLDryKhRpieX3Z4rWT5Wq6szMfUtDpb5GkOihiqYIdm1N0XRYAJWi
Wq+iLHAppcnHrkC5vvBJE7xbwV0QGZshNXdhVgpUekULAMtBNhVhgmqYKqfSrVrHKgZ64XzKyjjW
WgMG60jLd7EWihonVhYFBAJELKh/5KW4uLyqzREDKqzcNyVQgFRPZf6pNond14Lk41rAh2LvMlLH
QmMUgFWXu6fnrDTSUsn9Je/4IGnPHcXMJx88+PYgHU1nVp2hvZNa97p1WEu8mwBSwXibCFHgQl/K
jcZg8S7U3CdFu5ui1NP6B4sNxwHkZnQMT0EpOyY5GVQSSF7bWeC7AV6H+QNjjHIpOOysACUsKOUS
4baaaofF64jBrcrT9RWuygFhHjoVkehX+PirlGo6VjJOMKxAJjHaRXPo6hMT4fHWdFLBFoIHFW0v
fzxNYQNodtnFzM+Uz2o4WeObHAmsxboIYBwsDeyGaAS43LFuhr9KjJz5o/TGjLcIuLAhu7++Wyum
wlQsBJDoNlhQVpwaRvloRgktvpaho4zY5H9zHGcCOAtelGSsaVIxv7ZOQHjPM6gh6pOwGrJ26ksF
C3cKIBSLd6XLUC5ZopbMr+QTMLuq4SJCC0SGaE0KcggailbADQCMdnkijEx9jckAzJf7I0ZN21r6
ow9f4uLl+qGsikGaFzl4ZJWBFbsUI00KqauuYz7Qw9vcazAToFJax6oEFvzL6+f8RBP9kf8R9GUs
zh6KyUjTWip6aFhn2arZehC4ydL4Hk5j0x+XuCceKjvTH5MM7PJzSH2zsQ4zKOj7D2I9/utlA87z
5R4DxwRH7HLZ+iyXUxuhcsbYm9a/BvRBonex/u8fkwsp3GMflt1QyAyF7MwaDpanp+D1L0VUGmtm
1kK4CS4dYFbB2sG9I+gsU2JDQ/UKiItiMjBiGntZEXD4ZwcdxGYxxhirTNA9v2IwINQ0F8sHVBRP
FZXkpVwl4Bj0Y7KNQJybSHdyK3i4VnRzIZZFlkLWMTGenx+Jci3mt3cTWry0ye0HjCAoik2KhqsA
LCjX9WFRc047L0Rxt82qAU+vTIiayIkm/TFGi2lN9sh5ORL7iBq2C2XvushFxa6JXFZ/diEClZFm
bIH9N8enymXF0TCo3YCRWJ5KweUTrY7T9qieMdPAgKgSPdrPU1XcJfTIurea3lXpa2CVgt1cSxVa
SDCj0gnNWJr4L9eGSxHUkwxA/NzcJ0SxaynC9IrKmzXVnaLI1mJ7KBzFQMCQV+a/LxFcCOfuA2LU
XFZKnKXCPgdFtmX1nna/rh/emk91IUS7XKHRRnpkmssKkT9LXPouyY4BzlZim5FtEXuSQIO8rXRD
cJTL3+W15nxnOUVFkBxOA8Pi5L5w+7JzQ1oJ9m+xStdEcIo5tXMQkgB4iSZyhi0AiBR8pc1eVOAX
rYRTSkOmwImFcuoPh80ocGfW//bCGw8CeaQ4uVcNHZRNEVjYJeRoFV/0eKy9ZTj8//55nruyaGgv
B0ulPdtPT9o2/8gPlpN9A4LltvYOheRMnrVfRitdVzrBqizOn07yrikHDZlEqa2bmyYMGi+QJSH1
9JLp+PP8f6+Ou7y51WR1lmN1wIljyMoyRb5wNIy2F80HXjNLC35XB3UBcnF84zPorVo5THVkRk8o
+EjHCGNIGhflf2RfBFsnEsW9xCjTqKzuIGpQClu1BieMTFeukXZWXpp2n3YPbBJlxkQyOSWUyFTX
TQWZBWrZ9bABqM2uk00zdTtmHTvyYUn7v1CQ3xvK57BCJZJglDWsUt6m7RaNutf//lq6FTBoOBoI
RBZqeW4bo7JoAhagO8dQHct/KI/pQfKMH8W2sX+qINx8IDsNUz2uS11zNc6FcvtoskHqegNCazf0
HkRM3WvPMKbsIHWpAW2IPuhLQ67EiJwlzQLYUHmVixMhZEfzJwQ/WfLvqx6Ir35L4jYvMCJZjhJg
XYzKLeLR/lHBtmr55vpurWrdmRRutxBg9XgaguVhGp1hKJ1RP87NMUyfFIa5s/WCsxAltf40TMhl
ovCvI75DLKpzK2NKGJsYmITKIAAPG1ke7oeaiNRgxalYpCA3S5QvnA1n/uiUgfk1yzKUx0ZqZ9Im
ASWQqm+VXrab8OcEwlU2xsf+OdAF9+pPRxSSkUb/SqYCws7tKfxr2pkM2JtexmBiBRUTNXEjAeBG
IOQL3nXmD9KmjOFPA9mgKachy5bQtVGfAk0gZqUH9mIxfPEvG2OSzQqAPVlFdkX4knQlgsvUSwEr
rdvvSvUkI2tijf70mOTbnhnAP8jlbpJKQfvXqtYgo4eaPEGv1R99cFKt0jrHgml+o6L4qM9P16+C
QADf+KbmVl1WWQEcB8ggA/aWiPo+V0Iv7OVCDrJAPJey+KXxSE21y2sDe6lEYIBs9E3Z3DFy6tld
MnV2zQ7ZSOxwEjGoLvfp8oWG2AV3jrQ7Xk7eDE+6tXggI8RmHkKw+pci3eVx7rXEdIXYxdVdpEh4
ADKyXD/u2o2JzNJ+XIRFhm1IdwimBT7tnwYey1mKL2hUQ0j5RdR2pvlJoCvRHEFCGlF40JPdoQ+y
KEQpCJGYZaFnYpBAA8xzEZMDYrUQJjTsNOndXy1mQa6aoEBFCvJSSlKjP7oLZtSQ8mZp6UY7pRQK
3NuVJmuQ50Ll9CW7CegHF+IkGcqeGkmxlBstt9H0YDUIG2+Sbqspb3qjOmHQOtGUgp8E0xxEac9V
E3IuntvJFMDj/yHtunYcR5blFxGgN69VJOXVTm1fiB7T9N7z62+wz547UolQYedgF9gFGlCyXFZW
ZkRk6KU4WCb6DRvGMdWf5DCcc7lCgtbYnS0UkEtpP8xIcxq5XBuQkU6hLkp0rqTH9fWNmZCQsUdi
SQfGkrm+zTo3vVTFCVRXZfXTDyvQyX9HYJbzJ/06Lr40xdxyg59oQlRi1FGVrTy0JvGPYxi7eT/S
NLRzMyVST7Of/96HnY+P8TCFpzfdOKbJnJg11Oe8493d8w+wvgS4CLAcEP3gDmdGVVZiLooT0IGi
iBU0nDJ89P1nX13rq+FZEDinY8lzKbIMfw+tbeiwMMNJJrHI1BHWQr8LXKmA+oY3CiMM1/FGb40E
Mu4g6BtGYt+eR45hFltjVEqmofkITsxc71j7vZ1IPwdtpcVPAVCgt43N+/9qTv+MknWZZiUXkR7D
WB/+MtODN3J+fylUOJtFFk4eJQCS1ukcj+Qm0dRnX/MJ2ikTKeMEk8uORgZQb0716QBCXXozA+o1
hjh0yX5EFrFvvlK/ORbBof6ZC1tZ+SkoK1nxHBHaxJ2yRa+a2/O4uGjKHO0hdawia3RpfUbtpW0L
j62Ay+pvkEyRHmu7oWX/+7ahRS9yZogZZhcJahFrQHxWw+9Opfo+ypwa7clAQf/fDM0jPruDonQc
2qnBiKL3wA1GdFgKQULhPNOWLjqAMZA2RSHTMsx5e54ZkUsjKpQCoxnSD9DYw/qQBV+3x7G4A1G0
nCH1uIBYmQYzD4bCSmVE/OgjjOaKlBfiLK7ImQFmDB3AMvEgw0CxkdAcxKchFTnx5zc95uqYntlg
rmpBNJIhV2Aj3+rkWSXxFkDt7b3lFOvfFUnQsLEltVPRXxlet5Sa9E1xS+dLXQucL1lcsLMPYfa5
OEVJpIz4EEXbRM1R7F2xfLq9YKxeOjYDbq8zG8wWh/RVFdU5bFR7GfzlXbmLP6EN+VUPEOtDKwq3
o1pFikfhyVyXdsuRI2DboV+ZZzZ+G5tBKk0w36IBKPY9nUi6hShBWtAJUqgChGZzF4g5n0QvhVOR
EAejstEK2ZVW2ef0Iv9If0iOtJHxl9szs+hkAMGZZQAAYWC1ANo0VqJWUOCsPxVbA+RxL631jRGu
/zczzATokejL0KtHkJtsU/Sb7r8qSMVka6X8BVTt33iAszEx1+w0VObkzcBybfBJ46H5IVK5Cqc8
s7hrDbDwNYjGQ0+J2bWqZyWC2cKIETyDtkd04aWuOvf2tC0k2rFvz6ww+1ZKQduOZKDVDaxN2Nqt
t1bUfa+9d8YHSq9lY1LI4sWArQa8otCik7NEE4RFAKwhNXDpR5Xcy0LBw5KFUjus/ElRyWhWki2l
VZlBzVbhAYAXyLcYLErweA1/37eM11NNv+nDzMTbXJ3stgSTCC0yoaquKYe+aAmiT1oh2NceYh/F
mxgoCpWzcxZPw9kXMD5RgkiaL7T4ApH22msV4zxmq2QL8IYR8YLB5fn9M1pmA1l60OMl4cElTdAo
CX4P8ZPgQQMkerm9h5ZCXAh9oHUk2Lx4MbGnwdCA7WuidK+9BehjaNi18ZqF473m38lN48il4N42
uEDIRxdz3IqAjgPXA2bb5c4ZZA06SUkAAIpVqdu6V1LSKE3khF3XQ04sTqEPpU8unvjhph3zwAF5
T1hbTd3e9XEB3fccPQD7xhNOueV9ZkbaolyOjLVWjtBpAK+UZBB2cLq0Bb8oa81tHFQqMEqDdTCl
0NoBxupvbo9pabHmph4oMaMz0JVSZOLnQg0IabIXzNpFNpYUTUgbMXYq898rmWD2VA35BrxJ8MqV
L2evQ+v1WIfa617D5SRXjg8NaUHkrNFi7mZGRs4sHwWKkMyumEmBXh3AsQw/2w9w6/MVCpQDIkxo
ytYcV7k4eX9ssbpSeROpaNCAU4XEfFZutXyrSRtR46X2ll6ogMgiJsN7DqR1ZkiiOumGP+PqJ1/2
6NSPvl2Y3buaTSG18v4zitvElSroQaspBCm70bm9RxZTtGcfcDXOomvACwHKvLCRxgH/5SRT67X7
AU1wobe7v8noQNrIVFGMwCqyuRbZLNXcFzHeFN3Yczq6msUb0eKUAkMNPRbQalH0u9yLoaoXddkL
8FGVDUW3adekbqIeAuXBfI3RoeD99gwuhb0zZPu/5pjbLhqSEHhuuEQU6X9VybPkdStfLhw9jeym
4QRl83Zg41+w3MDpgSKLfiVyMDRNUVkGVksR6JS5ws+kHo6RudHM6A4o1dch1ziHbnF4oMmi3gZs
E6LRy9kcPaPs6qBL93Ha2H6501vQy0ABQfUviDk32VJ4ogJwBKoR5DnE7yTW2SuoamN5lGJg4POy
ckuhcMTc2uZoofYXK3ZmhtkgaOesmik6h8MMGEJ5sOqgcwJkkS170zaczIZjb/GMzYilmTRozCWr
yzkUAw9anwZYQnL+MjTrCAKWVVatVR94dfSayvIVildB+dbUKsf0UmxwbpmJDeQkQAlVz9N959u1
lqBDq635w6qphS22HbV4CvNLKwg9NhnVYQRE8ndy4mwFpUSI5FIFdUKqHzI9pFl4CHOeBPLSljw3
wkynPojoYuVhmyTGOsglEkW53aMZTbxqUx6mb3FAuD5VcPXANGDZKpJe5WobaED86qlKO2nM6CRA
/tLQRN6wFk3p+rc2BEbAyr8ZUy0ZbddjWyod2hxJ02jnormRAdjnnOl5g7NeBDSGmYGIlwAKtZf7
MVdGfRoLDyhfsyBCO9ht8CJCgiwunNsnbWlI2PQYC/YCvJZyaQidhYIWzKZ0P8bbHIK64ib8m6Gc
WWD2QtNmjTkqAEoH9SGPna6iqbfJeNn7pWN0Po55nGfbOopFtFmVMI5Qc4UptvvuUVRJ+Wx6mWO2
3en2rC0uz9mY5r+fWQugCN8aM6AdT8HBmUIFRMnWoENhoCGFgQfVbXMLg8M+kGS8p0GjAYj+0pwe
9VoWqbhT6mAg47Tt9R8QuZSbbVYe0/jhtrGFsSHpD/wmsHtIXbMiTFbe5kXfzg6pXI/1HnzwQPdo
x+uvtbDxUMnB7Q985bc3uhxTDPqDnwFVthfBhtZMWrZbTeAd2AU/dGGEmTgUFwZNmdkAcea0FR27
A6S2sxKSKxwvvmQIdTa0Z57l+6BJcjkaZdSm0YpxXlE5DHzVEYYPXUhIq38AbczZDUsLBJAtAN8o
7gEwzWx1WR5TIUJXtznu9WInyrcQeJw6TtzLs8JMnVFosVRPsJJKWy2DrBCRy4eIF2wugF/mOglI
nWgfisljKyWtUEIrpYqzfSqjqKucTBMZq1bFrW/ke6tW90r9JQBwJqKW7avmVyyqKzTeREkjkHZK
xisCLGVGoCUDvAXEhWbRBflyIZtsbDIVBEbUo5xgCIhpAkYqVAcp99FO9V5NqGLZbffmWxnxEun3
7bP3LSfD+H2YBy4XOGDwsTXGWapCMw5+DUB3Foerwtv2/aYUdlUgoOTXPeDWcf16RH6mptXQilTL
nnuxRPeAw6BDVGGnCb89w23jVd8eM2B6e2nbKb8zJDUEeRfKq7TZmDydnwWJHMg5zGADMCNFYIqZ
KatSUWiDqQZ037CTELUT3V8naEALgk9A0VBRI4U/OoI0UUPoCL6qE0keHuP+IA3omToZKzxX7/qa
9+Kd5+pqLmUF9XzQsiEVNXvVMyctDnqHNy9A2oKc+86AIHlVqGXDKRsvnHxTRL4eVHZlJnrMfz+z
4g9qFVhFCEBashUhbKx84r1kGfe8EvgCvxw4fyTO5nfMrL/NGGolr1a1CmoL1lPQb7vgp5G9ZxDG
ydHxJhHtqp92Q+3fWZ9R9btJfwdh99TKFcHdZ4jxGtR0zlNgwUHMhRBQkgEeAq2L+Z4eW8EAlHzW
40e/naT9aid5NUXGY1/w3PiSKSg8gg+Lkhl6nzLetfPCySvnXgZpGNtmsJHR5DsfImplPNTEsiU8
bEDYwZJeiVapU2iqBWD/b4216stjob+NPODTUtUAip1/jDDBHUq4Qta3JWD+smknnkWF5IdgZlTz
taMx/KpXkYZswti5ptI8BV5tB966UTrXRz4YywkkmLBv/j2QTgG2YuZCgfeNu59Zzkgw9aqYAAic
qjfJc8N+qxfvA4++tnAmL6wwZzITC60BRxCUgFWx5mzI+QuZ826CDo4YVp/p6yxFXpO6emo8QGyb
egsiaLrVrF1l7r5uu+iFuAVuDuxvPBLBzmXz1yPklVDbhwAd6oDmVBBguYj3+Bc2cB2i85liAmnN
BOV6BaQ/+tUgRy6ftGmf+mAB8+gESzt9Zpf+1wZz04xiknplBRtI7gIwqdIodnHWoX5p2bdHs7Tm
c2cpiPXhckD7jksPCUfRFXoAMGiYH9UQ+uM+T31nIT5Gp/g/Fphd5VnA76cpLIzTWhwAqLLQCG8L
2gCIERqvjeLixIGWDbkWkFrBo7kcjjJUmLgOMKHwUQudUUUydcvrUry0laEygN+fs90Q+L20AVRP
JY8ebEhvhvmjfDTa59IH45MTtS7O25kZJrVpZHh6Gu2MtPtAXz/wRz2owYsn0XiseVHCQloMMQIa
H824G2A+me2Wy5lvThlw21lS3xlq/WT54jHRUX8xI/0kCeIK3H0QWNKBc14XluvCMBMtC1AGScIC
Hkf2B7tWZeT3awINWqKKFccBLY0RYaw89yAAlJvNFPvqZPhCB33TCTHjJG2s/ldxh6YS0rMi1jTR
Zff2wVqgTED74o9B9tVRRTEKiAoId3Kj7Kt2mNZtLIEo4aHdU6yh5FFbJfgGU5Bu/coc0e06R3c3
9EVbh52oUbMx+tgWrCyNXPzp5+SHyhoC5cOG853zkWA888V3skcGqquK6UN51UyVfWA9B2V4H3mQ
2/V2oUVqFG2i1LfbYSSm9nDb9tLyzz4HOxlorKu+EDEoibEcIGrS8ARspJF00g9TRF1VFzhOW569
8tUoEWjOCurwCxZzmrwsK41CRpSi1NAWLh0zasigmTZUUtdKvVPSnY8mdCgG0trMVlFAJMPNyp9Z
uG48yxaLlaXTfEDeGOrkY0Miq3hTWt6RX3rgzM2N/vnKK1nOZqz9xMtbEFFSp6vfkSoj43jXKa0r
QB0XCPDXAM2ls2pTd0elje9vL8eCx5mbz+KaxqNPwdv80rHJUyGUQYz4Kpklwx50L6NCQaUOvXE9
xQae9X+0x+y8pOhjYeqxJk24B7mIKL268a1N0aAnOqp+wl+ZmzuWAkY6+7nL4YVCYA6xgcmFNikR
zGdBqYlu9ERAtw9BPrV+zblbv4HlV5vuW/Fk5uXjQr+0WMCLZdqIrjJaj3JvF4OLGIUkUJptJeho
HN6jDrAes+cqqtZJL7qhZ1CznJ7T0dt40mM67QtFgRpydNfkbm65vmK+3F7ypROoIJ+E+xnVCTTV
uvxCUy99owrBn5G7DsAMAYx+2WjcQh4dfVJGDs9uyQdj6ufpR4wN8MmltaAwWjlHn4R9nOeOmijo
4YXDDjKZ4t+XtUbqWv49Zfr69hgXgsJ5zYFMnpUasQ6XVpsmgwwToMFQTDoJRkamYW1Mb7dtLM4j
+LozsQugeDZTkosliPglAk8j+mwafaYyzBqlIa81w5IdvACgBTcDRIASvByLl/rVf9Rj5WhbWCMR
FZ9mrav7vDzW/EPs1j03xPhLQa6VzNcRgdZB66alfxrMB7Qu6dRmNVSeo9T+6vYMLkRVELMCagok
9Rl5z+wNoFryrvmG/XrPg68eMvUgdrQwjW0q83TuFm1BfhWlcCgsQbXschZzse/8RgIPwwxViLv3
rZNDp7Swjk0crtGyiydUvFTBmrMP/2+Q2YKV1yRjqgNIHaa/JsFNAvVZEn+gVYOdt3TwH6ZItT0c
c8gQ/8Ws6qg9zjoU6F7CPFayxOrqoQU3Ss3Qo1ZV6BjYKe8NsYSZtfDsQhYHZDsIlTJrBw1mrY5U
YDwrw/LXnTDj4etyso2pVVFXMoVVpnvJLotLf6fr5eBEZvcQSL71FJaydpAgisBxvUtnHk1z5zws
sFRgjFyucG10gVUmPUDyNcgV1pdZPQw+L6RcXFbU6eYsFv4DptullbIx9K5VJECH1P7YoxNhPhi2
1qVbydfx32Ylh5ZdC+pWax/iZnJvr+3ytENGZyZewJuybNJsUjJj6A28EPwELd88NNsuxzBxxCLA
q7EvOwrX11A1zjw7agcTZKcho42OF2vXFsJenNBT+PY3Lc47wGtILulIfrPPSTEd8iTUZgBZi7by
kUGm8SNuefLWS+cXK2tKUBqcu/wx59e0srrN+1lttC7tCagPR4wKi3hhG63KNj3W6cPtYS0ZRHYL
+2jWb8VNfrnQlg6V4q4DEa+O9EPav0siOM8Hdaq2ehhzAvL541nPe26L2VSTpXvDNDOs6mDuCCt7
guOPqsG5FBf3LhpC4g2Chz+ey/NNc5YazVUz6X0LZzayysKFUk3kBIHpuRCDQwvXsR/WmtiOjjJI
maMnkyWRLPOq/Wim+ur25C5dNTMXCo0DUG7Cel5+iZJXo96BgL1XpwICvB2Qhj4Usd3OjweaKEGD
3gXWqQ8bXi/5pcsUYSCUr0CCNfAKuTSc+WWgRh5mulO+KmTqLfVQt5Ft/gXYGYkvC2aQlNCvWkAU
clwPqocBAiuEIMdU4zUKBKXdjD7vJb84JKTYdGAMRchDMv5+7HAJ1AVuNk0BrrdqDrGCnr/xF979
HO+zdNKRJQUGae5LBa9/OXlqoXp9PTMV0uoR7HwSor2XnI5/4U/QsUmB5C92BpLMl1bAJYdCbIfi
ao4o/YDnwnOjBMZ6snyP3N6FSzOHGBFJbPkbi8cccTkPLF8zUVmNZndeEiM/DslPLfj3wHekb/+Y
YU73OGVdmJjQdkTpVg6//F4jFq/cvjiUOf2Pqg86DLCUIyD84+YbuGhVD4FX2NDbM9BQLkg/b0/Z
4hb4Y4d9L6JKl1VmhusvrKu5g3WArh9FzPEOS+4QT3bUb2dspMbK08ExFTEuErhDSYFGUmp72Gy3
x7E8X39MzH8/c4X9KGRCkwF9WXirzDNtVb4Hg1D8C/Q4HgZ/zDB72UT8V8kVRpIAYiE9t9am8n7f
HglvshhXOlRVm/ugku2lwCRCWVJfNOzbJpYX/c8omHPvAZIiqOWsiS0ZEHGsAtsEywyC8X/jYCwE
N7hydXAd2eYegJ1bvuHBUKvGriJ/KjGIMebX7dEsLT0icwibQcoRaY95Qs+WPteDzI97YKFwHC3j
o9YEAp6PPUQNZxvP08Le6rPcGB6/FiDSrLsM9WL0JgvKgDoiw+Qh7D5BrM/RYiQQXqvBd6ThX4cs
AIBD7h6IOfx7BUQoY8A7jB6HMx7A7RjvJ7Mmog8Qvxxv+ur9304jGGsg23xrVSJ5xOy7eCihNJIB
KFBn6HD5Neb7ov/wIZJ128x1pAAtZ6QqZmFhCavFOE8hkadJrpCgklehg83tFI5EE84Zul4pGEE4
D/4DmteorKSImBupZVWAivQQ9tBF2xRTt+oKXHAj9I50ihsE7ZXH9e2hLcRjs041JByhx2ogbcyc
K03pxz4NkIOHZm0UrjTlS+m9iADVRgVo38RqTIYwp/E07kXvX59p2EbiEacaUwu69uUpCBMRWaAE
JRpcrptCgT50P4AzyjsD14ft0gzjZ9U8bFSzmB+jSHxHqdsg2a9Lj7rp3p7L2ZFenrVLO4yj1bVS
yiawr/dmnzpxCdxtf+iVhg7jqRd5/UGv/eFsbG5ziA2D2IGJuKRyiiKhDxBxZXdJcifVDeQPONJz
LP3cnFXnZmXPudo0p5eYBfIKpUa6zOtP5koDH8wBjLLN6LtMthH4Qa89MR2TE3mxzJx/bKLlCPT5
AeA0mcOWAsyJhyNs9tRoqfcFMlLwHjv3yWdW7FI7cZ7+1apd2WMmcgzE2OsC2Gu0X0jLPhcfaFXW
PVtNyTHEvpuvLDFOPwA7Is66YDi9/fCR8KT3qv2erPt1vebJ/jM78coSs25WFkaBGVn9ydZeQ/QQ
f/RozYG4sKyOKxvMqUIwm6uN6A8n8St+DhqSEdFud74t/Lq9PqyHujLEHKs0qtBMecS0hV9vUKZ2
N1COH22Z7DjeaHlEKNGgt8688Via3SiK4KF5+XCaGyb76zuDvqaniHA8Lpud/894zsww4+kUX20i
E2ZaDRJ2VEtcgeQr/fQa/2qc9K0WiL4Hn510K2H7Bcx+ueO19mGumqsvYK7Nbqpkv9LwBVEOybmB
1KB+muTT503o/HY5c4hXdpi7JYr8ojHLYp7QgEaud48Yd/OePPRrXkmHMyK26CmZcaR4NSyhq/ox
oI/eOt5AvZLjm3hWmLfalCdR1FawojwFJ51GdmmL7vT1xdnwsx+4MW2sBwTvICqmGGa838pdjtbs
6W/LMW3PFR4SpzhsefqAy47pz45koSV5WtS+nsJg5xrkLj80a3+lbI8jsTY7aXN7dLw5nAd/FvmK
sdhLrQ9b1hq0aGw+zdmrbzxVfp4VxgFqITQWjPkoywehJRbxifhkHEySc7Y4cwt/73DgoqEuDvrc
fBNfjqaXmlpRx3g8NWKnQNjJq+wuDPNVV/QWJwhlsX7/2IIMEUg9QDCykVqmTV0iQtv5ZBB/190X
d1ATjWyVGCvJyT3iEd0NyM5ER8EPXk+TRdeIrPZ/bbN0InTtUVU1gW03uQvuvOC+c9pX0bJNx8ud
2xtkMQA4t8WcMk0fw9oqYKvNd+r0kXgkCe2x3SSO6dmxeK8DNhFvalvG6VNX/6NxJvpoPGRAIcsI
R/LlHXa2Dl1OH4z5BNR9VKAci/NaYqHO7KKyYdwoRkmnprBX2XiNvYWOQMWN9pDtEo9WzrtPv3KP
8tQ+FuO6GcsIQCMEoVClvNy2pTmnrJP5Cno8uCGaLNFHnYQdle2npy+eRvzy5jmzxkQKIXqWIjyF
NYjvH4uY1it/5ZHtNPJCkjlUYx3n+bCYm7XK/SjW9Ww42Wg2Xjkykcl6/eU5+pELvJ33wS1TzMEv
RMhPhTXG9JbtDRIf1U8ltU3SObwNwhvT7OnO/GWshwG8DAzt3IB2r8Yu3DQfa9ujAEn9xfV2Nn2s
ihuamkIQeYQp/8UvSb0XbJs7b0uO+dwGc7jHOkjCpIeNl56+7eLjh2K7gR0+a05aEPr01JKX2yf6
uyHojZVSmRMNZJOetB3cye6uprHz40dJNgf3Qwmck2pHo9PuoXfy5NtrOhzoOqMP2uYXrzEk78Cp
8yqfraIHsJHiSfMqHgo39qm/Aa6Jrte++2vd8VRpFiPm80lm7tiqrJSqnTDkkb4ZJLnTbZ3MwjGG
zSvB8paTcSSalzRiWcJSTOzwqNr+xiS/FM7NxxIg/uMkDR0iO3N2RGWpwWZfJElZSTjX6mdzl8hO
+979ANdpjwfoo0J0Z20/1XdPtN8FJIbmSU8wr5wE+vISnn0E41yaoZJyCIti59qHah/cS67bfpak
2zy+pin1eZXkxaBMP7PHeJg476AIFcFeYb+8ocJKy59HSh9445p/5up4AD+PhKcFcRF2btNxrJUi
1TC3CCycfhMQykvdLk/dmQ1m6oo4CscctKuTnX6mhtOtLUe399LztiW7Qx5R3vP3uxB7a1DM3FmN
VQ1iCIPix4dB5G3suz55fHycCLJ323R1tzkFdgnO/rZ8+lo/5D8e1oFDn6kzfHWOT5/X9OkBvo+3
kedx3vosxpcnsYkEdqni0oDk227c3PZ0LIrvP8fkzzR/38NnTiYJcs1IC/w8GB7+Sn3abtcPDw+c
iHfxxJ8ZYRx42hkS+unAiJ2WVLUhkkKxK2+PZPZP7Dyhjy4KYmA4ojDGzJNYScA46hO2fvCoxJJd
xDLnqptDjisLAGojU62g0Rm76/08LtRoSMdT1kcumkdQrYRStQ4QDvfGW1p0QzbQABL8A3ADmL0Y
gUprJp2ARd99iABzAnzn0AfL/iqQQrbX4+r23C3ed+f2mMnzRCWvO8XDAr2NDorLeBm89IfE3jxu
Hg1677y+G7h6NJqst81qJGlG1v7d2nR+cb5jRm1eTTE6pc7cVHReY7Vg8tgr9czsx9PbW07eJlux
a3qa1jHaFkPHjOyJ8xkRNGFaPRW0WH35tm/3ZMfZSd8PkxtfwWbVIeDS1rqGrzj8UPRVSIyGpL8f
Uf5wLUe9X62o8yS+flUf8U9arSLnCz2T0HDV+cU5Nd+Mr1vfwRybtgm6tuyQCX6zDzkpyV28hciS
SvApgkjJilbkCZ0b8M9XcujJ0Dm8qVh4aujgpqCTDqhviPzZGKRHC9BO9Zr+hBYRwO5suz3EcSJS
7MJ941h43AA3tAbamnPUrh3Gpdn5sJ95JU+vuqnXYFYjHhbA3OwBKHZ4gch3i5LLCYYZ+CVcmWgD
rLFISAlUQcVrx/6kr9Bty9v6mWOR7An7LqEWsX5EaMBhq7TYZ5atQ6rr0/+Z+aSqiVoeupeI1xdh
wRlffg9zDIVmaqD+HOEhGVtaZ+dGaW2kVuu/CrFQoYgrGUNOKqksT9bYmVCiU4yQiH0rh8RTc8BF
ezXNeBcQSw7AFTF/lQ7QHBzr3OnlcjFSI5I9EBf7k0JyIlgQ4qtAiDnKd7V9/Mroc3d4ig75621X
cB1iXBplgl9RAUXVM6T+JK/K59r17p4QiK5v21jaZd9dMaGYP1+EDIbcks1eABB23mWjEzuBra3Q
xYbwttlCaK3/p/vmP3aYc5ykTViXBey0tHHDl8mtXqVjuilIQ3lpOfU6uXRpi1ksKR7RGTyHrX6b
7U/o+nhX0hxBPCTClM0b3Md25xMN8oktWss1tr6VU3t08sfNyg/s6HNyVHeiTri3nMizjYd+PxJA
rGz43IPNzRBd39mXH8sscjvEajJif2NnJZvSOZxM23DkjU62xcqjHHe6tKPOV5vxKZU4aQnQQfNq
zzfL4TOj3AHNs8s6lHMbzNPGi9rJElTM/rzO0BJD2bdZG1Q4CNuC/vvM8uXsMSmS0kAb3b7/nr2c
3DU7z3Wg/MJ5wlwHPZdG5kjl3BOXeg5AAoyUB2lFjQ2PBLd8Bg30zUN20sAvXf5+4vdNDxmC/oSd
6v92Pr/qHecxz7PATFNbD8IYD7Bg4JRHdrE2SYq4gesm5816vfZ/RsLM1NjqRiWYqAlq7t1bQhHA
uOZ795K63KfR7C9uWWKiQ98LtGpIvkd0F64iO6WIxzLar7kpiOUD+mdMzIVUi2KkWOhUeqqd6FQS
PIV6oj7phBY0Wvl2ueORSRfyfvN++3+LbNIYXZELLbIwiy/1Q0l/T/SY3vk2J7xYvGjPrTAeOQrU
uLN01CHRxN39Edjiu7eX6HOItYo5Fxl3RIxHDvUsEL15tVLSOi7q4b+Ogt2u/27m5l4HCNdmWSbG
meqi4NeaHM5v/w//AfdzQYCrQvKbGP++xI9FOjPFuNI+G4wylr5NIVfk5jR4BWrbFY7+hmartKYl
56ZevkLPLDJuotYhz1pkqOdGm8H+ER+G7UQDZGweeE+vRW9xZojxFoZXZ7UaI7deOm8gAJPYhlDH
5nbcMXuCq/N7ZoP1FEJXhZEVD0ArvCU4TcmWM128QTAOQssB3fMK5LR3yWZadyTeoC7H09355u/c
GgbjHCRl0lqhxVRlb5U70o/g6VDTDlGCYadE3IpU2qClkp2TYjMR+Zf6blCdqK7pOu96i/+p7fE+
3my1Te+T2xM8j+/Gl7FJjVbSg7wssVsO6nZCWmPW8eb1rPpOKNwywvgQa2jaJlVh5KXLyOHDowli
Fg2yyAfz3lPtgYokcI7bR2I54Uo82dnvZMU99JyV/nZ0Z9dzZYReElvfjswi4uGAqiVw+Ov3dHN8
pjkkuPRHXmS+YHIWFAZ5ZhaWuZZ1SoYaasltf3qbXJQXmnVt50+cqGMh+4dqHgILBASQ9YGKBlb4
bFwGNAtCbwYRoW2Di2SO2+1wF1BhlTgB+fLor9sbhlXSmN84kHaBMcDp5g7WzGKWcaYKY4a9vKt1
muLJeXBz0tkISH3QWl2Jpna2Mh/ThoiPt01/y8ox++jCNDNUQc5CLVPhTMsvUJGQbBz2oHrPX/AW
HODLSxoS4VgS/E9gG7R35Xv1aaCf8dNwVHeU5vuttZl3nu8mK+OeEz0tVJAvZ4a5VmStq6BZipkR
aUklPB0gAXTUnD4irftkHp2jd9Q2vIL/At5ltgqqNcgBoD2wrLdMqyHiHMKDKbAIUXJUy9wEDcYg
UWNQlK+3T2gntRVsSALhxcbbDQthz4V15rbRUjy0Kw8VCnElrw6yI60RxTvDtiDGR7bKX3Pedp/X
mN0D6O4LEBGi4Bmhd7ndY6/oWk/FcDVSQVG/XeHdQLStsJ3vON67QZ7vsCtrIE3P0pu4yDXGcVdJ
O3SxgcISnlzGznUVV94aJLqrdiGNjsKqcJz1Q7YKiEPfRwL5cHJ7yy+e7pm1/c8HsMNFUJkHzVzZ
avD2lBA5pCs0q0O7ZnKEEh241QTV17+I+YDL18AiAmkdgqPMER8mPQ0KxUSOU96CK+S6SOwd71FT
9n/eHt5C6Um/sMSc6BrA2Sics6nxegASJ8EVOLklEpiKT0LqnzIS30/0PnQc4SOivi37JCURXRsn
6Z6LjFjaWufDZs6vNopjpnbVeNKkIHUHNfssO814UeNSJVo9DivJMPaJKEG/3Ko9txPTaqUWhbr2
+njirIF8nd+9nBkmcARfLez8EmugPEXWJgHBryPo6NG5rWYnmushzUxN0ia0eEltC6w8F7IHIpxb
t7m9RosO/3xamCPeyoqRtK2B+lVpC3t1oLmyMvK1GlPdFoftIQroOB4NfxM2u4TKK5GOPwzF5nzF
QiR4sVOYaLNqZBAOJQuBCnakrdudQ/YeGmp0VN8hknjgFbmW7u7zUTORZ5ZWamSCiImDlyMyen3v
kM3nDWoh+roYFBN9Zsjb4nWAQSkyAW9elgrSd064qQ2KXlhpGhN1upes19b6FXWuHj6GzUkU7bJ5
SDVeZ4uFHPrljmN8XQzimZZk86mfcnJIydTSj/AYbQ7ZJtpUv3zHcArDDjfGqrUz8o5+hbZjptTm
5TmWtz5qOaDgQuNNu+IDeI3oaaE/nl6Gtw/z8AEEg/WZrI42QVQ8R8YhShl/s73ObDJnv/AioxMj
2BQfNDgY6ekQrlUHcvf3gd2seyzPsUJaipc2WAqNVePMLnPMhX78Z1sb0Fcz6rVgrY0nI/uAFJoK
BdrKBX61A1TVTWNaJjszcxWTVPKzIm2FiCjpqw78du1a/0fad/U2rizd/iIBjCL52oyKtoJt2S/E
jAPFnEWRv/6u1nfONt3DUV/sg8EAsx82S9VdqSus6ogwrLSiJmWzaeJFUZnB4f4RTSogHUrGnj6D
ouH9dLy1MEeFpQz7o+wo5sw0lltetoZHgdGGoahRx+vO/TH1Igt7iLem8XGfhyl3DhSpf3hgRFzE
6KshVJQHIv82ry5PjCaNxj/fR+/XzzPyIyGXmh4cWAMOqXhoyKvp/77Pwy2gY2ISDIHSAi6GfAHt
xNjjpESNBg+C/lgvJVexVVDaA6HQ/JyjSfGy44YgE9fygx5jeQelURVpBnrGgWblkSWv0Zs7XwRu
5xgukCQdAU0px/tcTlhGgG5gQQMabfDkuFVaRq+aWAS8a9WjoNdKu2xWk8TYKpVI2sbLAuTZC85e
g4mL+0GOEb2yDnKjiUBOhhrOdI0o2Q6FZTMSc2KkL77RmkX4fJ/FqdTaD6KMNAZiOT+j8aZHGip/
bt12k+KJ+F6v5acQnZ/3iVE7wgrN6DxvNnd0nv2sSY0kRqH2HFTHOD9bVX/2/jcSTNSotL2E1U8g
kbaAOK9+R8niXxDA+qc5hqCR92RxGQwtr4OWyoQeIyDVcqDUW/cpUNX545RGFBgvoM9CLQz9vj8G
GBk4Wx1HdXmfp5c0uoRE1lv5KoOBEOBvUmwZcLShxlPYKX0VR0ww9qGetUWg0XtQE0y9txmRfICF
ZoZpYPC55qxekCcFa0SNsQ6JmGjhkIr9cbXa3ErvyH0fk/djbpIFeV9f7HW8Jq+dtTUze3moNpmZ
bT6QO+Y4cN7RMt7Jn0nXPArxM4ThQmr5vcN+yabkvQd5zDJmok7UbF4mQn9Ezzoqg0HnXOcSR0hu
W2HuCSFjFiIjxCYdvEXQzLhxun2IzUkBMbZXEh32e7nGu2idkSU5hBlJHw5f+v5rZRw/VrxOl6ls
vPotR3+glmmzButyU0irsDs/Xhfp/vIgeulHgGQ5DyFt8lyBaEw7EIEfdTuSkWIoYdoKkoTb86uM
6PLHueUGWpMOZUSCUW010sN52oMEQioU5zcPw+KYOcfrCjlA17XXnVWgn7nBU/5gLL4+OLZ+UjxH
1BnNP2MYWY003KlRndTyJcvstHbv265JBnF6SASi7wpbk34al2sfqdfwEg5HgJW/S1FotcbVDK71
R1sKjS3GgH32seH1PtFJvrDSco4cBd05z6idUqLdbgjj4ViVGz/eVs2jCCi9/40Gw1ibN2KY18lw
jPTfeXshhrScBbw1jTxGGKVTjMRPBCOC6aoupiwvLoVolwj/77MyGbsBtRqj20D2AY6H9POSBq0Y
WnHIh1s1baW7MyKSmek7GZm5uQVMIw7BqQQW3Wh3Q4PBS4pFSUNiotf0azEg4t1ckM7BVrJ1dZSe
fz/kO4eU1lqryGu1Tx8r0i8Oment7nM8leH58QMY/6Co16ZMk3o4rk7XkASI5B57e/O7cJzU3Idm
admtVZRm9steSlaFSlX4gOIsL7dzK47/YVRH58AIaq0MwVwGeNXx+XlTrN9q8rvPzYC4M9PFaGXw
uJXQKhdbZzQ3R3gWcNR/UjdH1BkR1ofZDNDx1XC8FDslOHRYhyAUT75a2NIFQa0v2pxTp6d6j11G
nK+C4fdCA3ZXaOHo7bcHw/ldb65k8Rmarh0hF12Z+eGwm1k7nieWJ1Xpm1kWP0Rt4zaVDEp7ddLd
t+jjTXkaEE8tiGtf7M56Xf46LDvvaykQ8/Vi208R4RVFJv3JDQ4Su5noYvmfatYoXXBO+wznLX3m
s32lHO+fL+/79AhG/ioIO2WGlc8wSelbrD/NedBCU9+XsHKdWgoMELE1liqSavHazIejNs9P8rk6
Gfn1X1huIFZQHBk09QGj6ScLXXwZhvIsDEe/DInRL1r1Oe+t+8c01Q+H8/8mQvkcndOgGHUUqQO0
TnXmppBgHLY6HF9SyQoeG7tz0JXZpkQ7csjS385KP4W/RHlfMYC6wCi7oEWplLfw9V10nUVmZ6AL
3wwCo8mBn6aUPtGEArgZSq7HCkm7pI/ceW8YmzASsbi7uaKPk7RhkThlkmOj4/1fJ1Ebz/w6gFNh
NSbdwIFxe+bXhfOuytBQIcIHzCTzjIYup9ykm+OAusLsCQXYiCyNZUWqpee13rN3n/zUqxMN2dhs
A/w8/IOFLJH1ME2DaBDRwLxRsCYYuMn28mvHsXhTbQhjMuz+gFKPK10dwGVppwQdPukb9h++8vtu
qCX74zS/2WFVxVeTc592oDPzENVtHn5fCfqwB9eGiSOHncfzJFMuHI0jaOqgbg3oxoziyEFQ9pdS
FY9oIs3J+WHhwqSuBcdecjT0T6ehQTowE4oefSxGERjl0QFeXYYthl8tpyb969oceEHPRIj/kwRj
x3y9z65dlSDEXw4rYq+X20PPEfcJQfhJgwkAgjIcZoBQxQwv6sSluSDr3rI5RzUh1D+JMDolhQgy
zkDjPK5mRHndoqHAtNDwwvNt3ANjHPlMQMsiYlGkpjcyZoayPQ8lgXfpjOP2+yYv2opeer3rT4f5
nmOSOd+/MTiyyAYWtAxDju/XeFBmxGzcA8e+UPn/qZA/ruImDyMKoXxBf8AFFFRCUQlC8+x53gfv
Jnh8UCM7ohIUQ4riHC4i/mX8Cp0v3hzOROH1JxuUzRGBcwRo7gE9wniFq17u4qiWkKqe7DzOjUy0
1v+kxOi5GuXISiugNDxsTq15Or2dTe8hN38/bJwCg1VXTL4+IFbjROY8nWHzyEIRVLVKlV88vT1e
CFnbdkSeOJr5p3mmzGEmAiBvdIMOozBZNG9Cv8oxIILWDBhmPDPI8Hpf5FgUeOSHfxJhlGYwSmlW
i9nNUj7tH46RdfX2+2DTNtZ+vYsHyygIHYBBbpdDmcOewiT8zxeKSSCB8nnd7tEBs65LcnZCt/F0
HKm4X5MXO19gVPoJXafa61eAbdgYAZG5+jBRNPtxBrfemZG8FjNJMyoBB/2sPz1v4DGcBXnUzHVl
v9hbkye0fzGE/9wrO/Zb67URnDOQK0vUOFCQW+0sjmJMq/g3CUYDr8ocU4Y0PW6VJM7NFzMzI94O
uYni9s9jY5TPaLD5r8MGsuPGchznU3p0H9c2HbmLzOeU07vCvSPG3V61s6b1BQ4Nmb3BeXBEXJJb
eZm3RuWmQD8oH+/pz8fYT/4Y73sRkqorUEk5DqvWMY3jffn/i5X8viPG76qXDPvg0hocneLtBhPg
RxRoydkrtha3K+XPN+1PVhhTEqPTLpJynJ61uQKZI3IwAmES+xCi38yweA5gohz+kxxjVPJIqX1B
gWSsVimxNriuxeLxYrqfjbdHdLnEsLeBcQ+eY/tLvPTPkbKjNr1QYzJpBjbTwFTflhBFHW1jtccR
Ro52sT0+ORasqRiZRz40J8Ji/mB5Ha+9QaIVnz9DgW9WGCfdp31YGWcq79bJqU30tiLjMreIbZuH
wsX0LO/RwWOKMRlqf+7iviz74/xJxVvTWaTmp2K5GIl7xfgx7wi5V8UYD3kuNlquQkSynERWsKlP
SyAd7Hacq5poLPwhiiyisXiWiyCgdCCGsBmoBqBP1rVN2zMW2IzIy1bx/KnKGI1IKwdDSAr4khTt
ujdfcvwk78iS401leoFlfXDsyJ/dTj85ZOyIcVaUcB6AYkw2VrepHfiUB4tDhOOs2a0YkY+EbFtA
Ok4WOtqOZIHMP8arMce90m2eHk9kXn+yxNiPOq6lTtTB0grk3kDv7OzJp++4doZuQej11+7jQ+Cs
4pg095KkYymJAJz82+N1FAVgpKpGfA9J0VqSn3zCieamNXr0fcaDFV2f+VjGRhsonjHP8Pb2sEBa
TyFoCdJxlJ7H02iqsX+YkBFBRhSvQHAQkf6HiqEIBsQ4+rA3Hd3m7aunqnqPDiOAiQoo/kuLg1M9
xepeOJJH/+97X2dcVzGvUg1bseixWfovDEavxaVsLj3jsSPcUHDSCI6OjBG8VuvrOZY1oIidIG2A
UiEvMTFtj74psM0EQRvMci0COwVySA8w65/UHCF5AHgXnu2btAwjWkxXwUXu0Qrp42IMJ3ooPNQ8
z2T3wQsuOHpzy9mN9KZJ/nv98gEgre7965+ogcAUjHhg3FJQC5c2ocHy8+r/+lvfYs85lu7CRTp+
PZidZW+3qZU6Hl55PNYm8o0/qTNeStP7ppEMnOAKLczDIhExk15hFN5pTLP+DehK78M7PAkr7oAQ
R+rZgcU0qbCilD6OotZM/NeGVFh6JTlnmWP0OAJ/s8SjyzOyWRYHOSyt9qAvVGRNOTI4HbeP7o8y
OiJQicMsbnJ6ghYqGohyH/C2alDO6Cxz2Xu86sVE2vznjTHmorpkQhDHoNcAMHDjOP9nZC1bNZfW
v8oCjHhjrIVqZIqW6RSqAzMDmim6r+Zyt2te76vA9Hvxmww7rFgBHbmI6RGG2CsNUeiAHomJeEnj
vMgncH1+nN0Nv2N0V51R/kfoVpZgq56/fChPT5c3DDVxPfxkeDviiQlvr6GYi2lJxSIlzyVp1o66
RlShIR0MsC07Pi25z276yTuOhE0+90njA1cdt4WsFLFqcl1VBwMblegmSc6N0Yu/R4oxG3Uptaka
Qavw+qGPn08gyyF4sU3va7Xj4QtMJ8FGZ8kEFoIeDZLqgzELtYKNk9poIFrsa8t9XdrLnhw8PE9W
H/dZnI5zkZUCgIqiY4Et41uky3XeFCJerzIwLB+Kw3GB94m0IDauz8OQ8NdXd8v4cchOO5tvsozc
FGd5VujSjezp9ADMGlMCLBIxTHVLg3rzC928BbrNBQ9lGV5pcaJ+QRXkmzrjjEK08idS1aA4Zjbr
6Pi2WZCrCfrH7ZaHlPaXcPGbFiNDETZWBOoAWqvnVWPR/rCQOHu3QakBttNG4H3/aKfTOSPmGDEq
A6UUKvp4pi9OmE1A4s4tF/mv3XzLocWVHiY0lVOjBmg89eqCe8KE34YGw77z4trbXzaiYdvyONzR
L/6pkt/Hyfihi36JoiuNvuHJSQqRQQOH+6tyPa5pm7Yz35QYD1SmAtbNzGDanpt3jcjQjoWbeQMi
/Zc1qmum4gDCi8PeX9zsN1HGFWnn+j/J1NpurNUZfSr6mriYfG1N80Nd7ALr45nXF8ZRB1Tbf/r2
pjkrF4PGspVlnQRzo3kP6Kauravbcvj7i1v/L38au09NOmtpmtK3zJvx4FsLoiDnbt5e1Lx2M3na
eH+TYkxME3YAPjjTx6flWA80RN+nrhOu3pDkRAYG/K3Xtiea5sGzgHnnhdYueeKl0Kazg/9oo8bO
2cOka2mlUQcJ3XeOIUE+hgxL5A+4Zzvti78ZZizNZabNZK2iAgucAoxdZh4e2PqW4zHmPDKMfdHl
QO6qDmT0mBhnzKKdelN+T0ljJSH+iw7CYnytJotMx89YvLvu+nW5xLvoYNtkcXZ86/39BWMsJ3TF
Grt8bX74eDQvlzaez9g7y3muTyeoRhfAmKjZ3K8jn2a3LUAcFgvMPM8QNuw4Zmn6ifZ99oxZCjGT
efVp0iHHAK45exMcc+fxIL6oxfm77dPYdWKamOV6QJ/Qw6K0fEJxZ++zMZ2wGR0WY34ugdRI9RVs
xATJw90JHSsUx3CPWTPSQFW3thk+AubzsFtxEYOn0xz/HCFblo0KFQvV6QtxA6q1adjCu7kMGk5M
95en4DcZJuCJ9TqOsHkJWoJMImIsRKvuhWLF2ZV5AEQEr4TDMelYB/fTuub9FS/fCCm31VtJB7MR
YO0f58BzksjXEnsuDpF7/xZ5In97H4zi/7a4oqnpVgucL/2OiDvYAbXDe8P6HwkxFqc5C0Xf0Gd1
7vqvcPfYNOEduIJxP1bU2CJthLW6unyFYDyvCiCiGFvhNTwk5u4WG97n6PYev6NiN4S70dFdZlIQ
qjMqHc+bjQiXnwI/3o3NzENt+GB68qvGExCOn2J7oWJV70QjwyGuzmjsNWsrOO545ul+1IRVKz9l
MMBWgSZOwdbGCj2kPh7S01f5gkUneFJwoYhlauzuHSJjRc6N3GViBom/OtbbCtOTm4fjYh9uPo/J
wx69Sb1MPj8JMWs0mgNXzFivDvGh9zzeyXJCYY1N0kU1XqcZVb3KWp3eHpzj4yXFPSLFpC0SkxMM
89Tu9hIYyU4vh0NSUrZnnlOcie8BhZPiBHMuk+MF2DydGkbYIUmr3IAlvljKRi/IkFgCT7d5ZJg3
UtT6/ym4OI7qoZBumHti/lqihg/d44WgHB24PY1HRzcE/zUkqw0q3f4j4OPuKzYv8GQTcZcGWZ56
Di3rXQsJpYdF5DSrd1h9Ou7A6/jmWCw2G3dNCnXQr5CEcPmJgfEPDi+8q2GCDbXAVvGS1tAtNHFT
d4ImctemN4PK2zOHGEeZb4nd0dWcr0kHbwlegEvwdkTe1F+vb2WOVfqb9+b6S+bqH+fMwvL2hRHK
BZXtNrUElWBheqR6yXWdGAe5hKyXips1+x5jb7z1opwzZZNz2SUWhYsINlfdl/Rabb84Wjsx5TzO
OWhsUq5twyTKaNic/tqgBz023YWzUVwHorgPXJSfydbGOFNHvtBgxZF+LnEmBilm6ICuanCX2yeU
K45vjrVSNmJpdeZQ2H670x/M/sXaeV+HZBPlMFur/9E6smm7po3mg45OCVr/AUA2omS0eyT4w+H1
L2nWf2ToNq03Etgqk8VrrdCbDH+hjUwzpRO61jhUeOLCPILwqotyLK1D709uFt6c5Mee1znOsYky
83Dpz5oeCjHaVvAqD5ea6/GsFO/df/Pjo5MSMyNSgxoUTpt0K5hvpEBOCuDs7mzBMSIcg8i2wLWy
0rRzCivSmdhCsg5I7O7dx221R+WeQ4rG73eCj1taYMRUELdx18GdHC2rm5MBPeTkFzKZZ06QzREA
hcmZJLOybcIBHOExmQPkFo8VhVPT4WTXAKn8M2qTZ2jRT3okSTsTMDfWwxlTOuQT72mCWdJtdGtD
qLEijwfYP/1kkbEdz1AxSqffBGd0hlIg+lpAzbDhPTuxfZxbn0jU2Kja02wJv6d4Mjwd0WO0yb/O
znWU4c5Usrp6xlP8+75QTD/6RgQYXWowIJFgzhySjlkg5+03Hn2oOiaEvG5RK9ut/p0UjggyLjqT
tVhvfXqCZLFwfQddU8S3+/19vibVakSFCunonvQiza55SMP6wQJqHM9kTyY1Rp9n4/ggSc5YoQ5V
mu9CNyG3kgDHkPJkjY3Rsd3jP4+F0wqYXbQ5/hPP8bVZmd4BmSEeT5NZhm+e2CC9G2T93NHs+Hn9
G1ejVWa1mgPRxbDE15pXiZs04SNijNtVBSOTpP8jZm0SR3j3LB4/k+ZuRIIJ05N5bBjhLcupmOL+
BVl+PFB54fnt2fuHUR1RUX4KWptc6jSUcWqJ9YbVSp9XgGERgPSghSco7PtCzSXGWIMy6Ppe1kHM
Op2qdUpWnamgM9RRXgX9oVx4detwKNKff4891jyUmQRQPVCMgZufuwTZYYKCiacueNLOuy7GLmD/
GUJp2tCLIjoGddAS5aooOa9RLMGz1Fh0GH99vs8dTwgZIzFD80iWN1SLlYrMYsyecEtOvPNjDIUc
GsXFoEKYLcLNdWWYV/QPf9HgLsJfjshP52i+hZEN1dvhOi8NA9SeN8jr4wiBKGvtAYOFP6g8UZwF
LBloiYCS9P2jnC7RjkgzHjmW4lnUGxCUCqClFLYUC5NJZxqH4iEg/eN751yWw1LeBDFCaM+7T316
WmFEnTUncZlfUtqvunpLP2tHhYTudPuZB54xncgY0WFsijL0gZQPOGCZ+AC436YdFiEtvUPIS8ZO
J2hGlBi7EkqN0UUKlc0NbQ8ErnwMXViiroZ1IZzTm4zYRrQYs6KkcqoKZ8QAlXVqbZS54JgbgsUU
GJNDCYhDjaN1f0TveYBlvNT0W2h9/B0gcFvsUQhB60Bhrrj2meOp2Uhenav+rOlBrTU3JQls0cWy
IY7eTZeyRgfIGBINDLUlzZy3S+yEJv2XvFJTEmB54hb7jL64MRSPKcaqXFtfEEIN9G4z1IllvM0e
798SLy5ko/ghlilTIOE8pDaSXBfyjhZfnWyR6t158vE+OY5MsPE8UGUzXfYpQ1iWI24zMt9zMyhU
iu+4MnYopQ27XmrooaHLjuw/6SiCjW5le1dxnCaPEGMk8rlRa1oBQhtsE16EHEwd3tcZw1BEsiTr
NGG9mgPdtF7cvwieJb3txRgFzolkFFkt4fOt2S2tq5U05H1YlgtzxQvRp63OHC8pxaDLxhmbHaro
kCojvOH0z9YycwubHXjbLyczdPI3CeYm/NlcyvUMJBxxJT0mROKaFx4TzG3UA+Z9Ux9RC1qeN5v2
LbJkwDa89CRzsRUP3VDIF3FuaDpQ+maKsda6HneV3IOk9JZgpfP60X5dmt59ItNvDwULuoAtCxhd
ds5EHPSzeClaGvelpDc3iMfQL9MQzD9hDhBuiBM/TBqAET0mfBA7OW3oqONxeE8wuCMvYTfvszTt
UUckGHmTq0tYXowLvSqgCqCN7AGzEgtkG5Fvg2ONedWI6WgM235kQzYAvcwikgEUVskHChLamikJ
azJ4FFSERmVvZ0sPV/778oAZjdDJNnK02vEa2CZFc0SeEf5+7meX9gzyD8EOIQqWfN0/0OkkzIgA
I/uz81y/iD7FJyXn9eZsPjiR1T4tyF74QCfg1T1g+Cp54qVgprOYI7KM/OOwtaAf5tfj1RpI+hS6
6LOtG0S1HP4mRXJEZ/7zZZcZ15mQ6thj+Pys4dZ0q38oX+4fIZcX5tFDWwwbrQQvK8sHbhHaX1D2
Vl8/OGToTfzh+kasUFEZGXXsyq3OCt0BWe5DrG7Z33oYUbI69DyGqBLdo0QPdUQJ5aou0VIwFF2A
TNbUJnHiz8AN1AXvaXUrFf2dlMT2Zkmqfi7nA8RvhabQ+WcsAf1aCd0qQPY8PxPscaGY32dH2H5Y
Oy3CbPZK5YjIdOD3z8FKbNNWFjZ13Ys4WMtKCkLQ4JeRbH84cJfvcCRFEhjrVQCRJTZ8rH5cFZcV
KmcpbIenLXYcSZmMLkYMMUaji5JuFgMb7BglTpAFpL4kJAKY72WhCEQUl6Elz1d+c3qaDY+N7HQ6
L/64L6p/4lrIzXnIInqrG8EsXutwmwB/pNeQI/RtreC9W6ernyOGGWsyoGBYiQbOVQkXupARMTZb
V3qvnlvZFBQSYmOiu5Q+rqvBVs+nOe+dNxmhjMgzRsboNH/eKYBVTr/CmISPy4Dnyqf93ogEY2MC
LAfX6ggyirligD3FK7hygpU22vKXbB8s7lAWjyXG2MRqFghaQm/Q6n5h3zNNj3fW1a6IZ3IMm8Sj
xZibS4AVOnoIWs8W3fqQ29gEY+XbzVs7mPqB5Iv1urBbZ/6gVgAviC1e4oFD/6a1I3MXVnNAbdeQ
nsxqfm9tuKH7+shj8JaQGBFo07LojJg6odPJXy5CG/bbkRYo3NEUh5V7K285dzzT4qY6qOTdMa9s
c9YVkNdhThXD2hQfiys5tp8BcQrPV0wAbHvq8T6n0w+PbzFlW7P0OEKH0fVGLyedfcaWjHg9dzKk
yTiU7jt2ia3hFKGKHbrUxtG4rDexDnhdeO8JoR232185lpFbnOh2Om80Yo6xMnk+zwslhJrn9rPy
1SyLhCy5s1z3Az7plj0eyUpihHWrDAj4MAE/e1fM6zK9YEf3/dPjOIibPR0RuV70oYiodjv7r/tf
nm5xGB0SYziKtkvKgi41qKxWs/rQjPea4la+fSlJ8Wxs0BTVejkPDY8reIwN0ctZnl0aHNv5jCCP
uDBX6P1CYo83NMPRKLae08rV9RrT+4l/RYfhl3f/+DimiC3fyNk8lIUeF7PxXUdzUo6p5QgX21ul
a3EZKvSU0PcXo7D/Cmi2+wxwJOv23BhJltrPxKDIwYC/wPRHvbz/dc5rDDCoPyNT8dJeeq2j2nHa
dEvajd2ss9CpExOwkmg13R1M037d7t1C5RmcyRf7t2CzHVZYSiQZakMNzvKk7/BSKjrrgzcLO/1k
H1Gh4jc6P6W4YPwrBYPAWhadNwpw4AJaGeUTbL8xuR2E9Lzu+Ieb5xqRA3RI2IUxPc/EqhpiSgTn
iGwxCpPcMJt3gIxlEGcB5rBmsAxtRbDROj0UXvQ8+Icz783HM9Rsm1U8mzdVS81b5dQbH8mOyuUD
UUymb79vii3TSGLuBzLdmdJj7dJLuSkvxNzxyXBUlu2ryq61pLcS3mLdcjM39cfYvKB+h3mu3sLJ
reRHbn8r7z3EItgKsSwkqQKSmoeMsU0wzeCZgfPBa9vi+Qq2Z8pQhUisqUp1qpVjqe728KF+oKBG
64T/45uIbZtSO1kYygbSF6OgFT5fsKPvYl2wWKwHxltF9GZpC859a3WLQe5o1w1GdaRdcRjngZ+A
pox9QtY+Ie8NoJoAPcTxGhyjyxZj8laWlFmEFUtGQ0Kf1Dyj/pf3FbpIsK9FNxR2yqcML5dMMrA6
BWghVubM9vHm1cQWuOUhdCwu/uJ02QLQnv8lx1j5Vsv1FvveaSGBThTu4tVRXyjvIRYXGpa3jIh3
8HYc1/iXy/omykR3bSGIRkpXkwwPK2fhzMxhj9X2X1wLTx/ffwrFNx3Gwtd9epEvM3qWK4BzPix8
Cy3jFJGqwu424OhxCdKkwj2CNOYYSWEDKMvi7INghXZIOv+GAU0KoEkjZfgVuBWM01sc0Z8OZL65
ZIy9gJmkVtYhks8rkHQ2XYfNm4/+QbIEgOqbu3LF2yP6F6v/TZIJAUuhbM6dgAsEwExN9Mc1hboD
yBeHs2mX+Q8Z9rV4BqLeUNGHx3Oy3vTm4CBflG/6kC4d5o6DcoTlxvPo7ox6JqtSNKMrwhznLTsq
v+KY+M6vvLU5fPGUjn0qBrHQZApdVIW5oWClOg5Gz70FWaLX4PC0bRcyIgNee890MP19lpT9EXuz
QvQVPYeUpJrlYxn1OeRwxbNc7DNR87GIWrtQU4LNqxI5KS4qu8+d7s4dpNMtjpfhyQZjQ3IjDjoU
32CIVxj1C1/ui97N19/RZPZtePHlIIvVm4myTtISO7WxcvQ3hdy6YuIkNBuMl6/TBXp7EsBvWYmL
uc/7P4F7nowxKRqlCOMrOCzW6fZ3ZsGG1Ov1yxruwOO11U4+8TVNx85LHWtP2WC/xNJVqSgi9IfW
wC/DPgUHkCbIAN9naTLAGlFh7iy5dkraScDInDVmotplbqtYBRYtomKVNhxxnGxUV+eyRnceYdca
i9UPJILyPO/ptLwFG3X5nZuAL4P9N7afc+sR7cmB064CZ779CAB4qtuc65vStzF5xvdkaqmjzgXy
2KiaozPr/Hn/LCerSWMCjHiIftgDchwVwNXG+e18zheNRxt6UdrMIIwfzzPnPsHJjPqYIONnRC3N
5l2KeiBwilaKXXjho7d6vk9kSkLGNBjHcr02iiGEoHE6OdYV+FRRyXk1T6YvRiRYQP24qbpIphez
2hSH6KV8R39GUJsf3BXJU355TIg+0kYW99KKFz2kcA0YU/CXvvWIBqGErGlM6s1tzsFRcWLt1ZgY
jUxGxPRre5XDK4jVNsa1bZ73mHyoaLKqAv5fRH2bzZaIQSsCdlqgbQ4aJrLFhugAXqvAy25WEIxe
cPiZEoQxPYafi4Q27i4EPTkk0UtCzrsMuKj3hW1ShcZEGJ8YiFV3vUggUjmnFaK11n7LXkNbeq0N
Ei4aFUn/Drx9eb5gRm7JBYa4eRH21sY/gDq50a11QRPO1dkAIxEjv7L5XboEz0DRJYPteSKnRYl7
h4z5rbuZisIG2AUxe2MB231+pMm7HlxyrN9kiK8pEmrL4lyTJZ0+6UecyZI4G8qO3h8YO4n/MYLR
lvQvPJtxe/7/cYojWoyi9RgwSP0atJ5XGnHeikfNix6uqMVZFeDarINvownwYM4d4ATCqXHzyNMH
O/oBjLDGMSboOhE/wDq9+cBBxAvDQzSs8WKeKSUfHyojr/MgzeW0AJ0VsF+Kl+BwXx8mdW7EBiON
eTy7+tcKn0/wThIWrWV7FRfjeSqXM+aBEcL2nOcA0xBxVuj2eluQ0L2YirV+yTBNa7ZEXHScQHEy
9TGmSE91JIpDkOeln4MiTUecHGdm1w45HLgzUDzOGId8DZVOwp4YCvGEeW8DVMylsr9/RZPea8wM
44QVrb+KCfLWNKrByCbW0ytEeuEYxsnQc0yFccNdIQ4BGghApUB38gBxSM1s5dpPSy9weKaCascf
6osYDU1Tuo4xIYbYPM8wZ6XKINbQJRq2iMKnB4PIOTkqWHfIsElEwzciRRAVkKH9TKerpW0Vgu5y
1Ob+1fF9c8QmEutrovr6oFGOnE1moRZemY8mOSOk/rj+f/TlT1vbEUHGAAVnKZbUQKLjXRghO/2W
LcVK0Hn6xWNtsm1dG1FiTFCaCJERxzhFqBKyDefHGqgGA1pIVo8CKtewr+FBWIHux9zmKTJHUNi8
Yq4Xte6Xc0DsW/7j4K4PS+9LXegm7/qov7gnKYyJAgK9EQ8X0Fl1S8PBSMDLsBPNnYqWxfsyOR2A
jE6TMU1hKMV1aeA0n2Pk6dFg51wxz2iYrutuoWtfO08375PkigpjpYp5k1/LGKJiVZZ6a+y7OrIl
LbJnyVryTnLSJI74Y6yVfJYC/dxAEawLxTGQt/lppsLKcxu8ecrN2BBlmJdZpMPGC0g6XBazbbKq
37dfHXKXJXdLDu/aFCa4uczEIkqvOMPyTX7B3Jcik8YmT7ZbIMBvAIXh6Yq7Q6IdpqbkZogn3fT3
obK938U1UkKxAvXn2sZi8WDrbFpXTgk2Tw27V+Fl98zrPJ72OiOSjH3xAQmaCVgiTFvHYDT3r7Ca
X1gD8cy9SI6OK4x9SVLMipa1iqO1Kbxr0ZCZrbx4H/e1YOppNrJiivIzJEBL5Cz3O+hdKbth484w
T7kQXoxmc5/MZLyGfm2sHcM+R1Vg1BuBsa4Pko7OY3fYevzR0OnD+v4+o8txI0jzyxzfL20L+NF0
WUbr9BbmUO/zMR3gjhhh9DgECMXFN0AITe6mFe+DZbAZBHPekmqzQ+V/qx6vnLb9vxiqb+YYldYu
VRKJMmiqAN8mgo11zihCv+tkeS7JxwcXVWBSJuYyxFgQcW46c5gK1jlffCp5FSLT39lD+qRirqJB
KrZ5KswAMNb8kUvKwx+eZm7oOjr6kXu7AaSNQlMJYwmN4WPLKMAUgP89I6p3Fk1pca2wIKcnsePt
ElMS/pUPGJFl1PlcDRcjlKIBkSp0TIzMlyfTa1eezDXMKtXXexwy+iw32MUjRSBlzd9yIjuZheUj
zh5DEi+fKLA+2i+vvSOaPnlaLpfoOD3Rpw1CGFS/Pj6A5WZuX/GW2sHQcHzvtHyNDoGxAQES/rGe
45dtZE+FRdtijSLgMsQFR3fod+6dABNNtAJg1gR6x2Btk28kmQQLszC/5Md8Nbc5xCb94IgpxuJ0
ymVeSgmYQuR5wtYjJBO2Ig4wMXnp6UlQRKxs+0d2GX3xh/NFn/eUFFBwdPckYydFENv+2qPIPp5n
Aty2IfMOg/4Y9adxIRZLYbyjXeE9zs1PTZra0a9hLZR2DtREwOrck/U2rOTWMcyb+z8/KQHhTizd
Qs17l8oYp2amNaIkgxyt0g7W2VnsF+cHPTORFQsjy4NR9E1d8gqgUkCMD0u6cWr3zIuIJ0OBb67Z
XKbQyWcxDiFbuILOfquxIcxfyy6m61HfpHu8Pv7dM2pEkgbPI5M11JHeJz0492PilEshIjPEIK4d
YluHp7623G4Czs1qjLEK/DPGbWYguFJcBB9iiprLUliF2EAFvIoPXjZpOl0wYpCxWEqEfaHDhdJD
m3x06B88D2CeHOvDMfwaY3ziIrzmqgYiKKCmgBBFmZabf+aYXo0xPEjVS1HbBHRZ8coxHFUwbTgy
4L7yMDF4plRjrE47g++c1eDmGfEodqpcSQAcfjr0zjm2W5r5jt6xG7LTTrugu9ennQOdGa01zCXB
6vw/1r6suVFl2foXEcE8vBaTRsuWZFv2C9Fut0HMIEDAr7+rdO/epqs5qi/6fGc/nIeOcCqLrFU5
rkTGVnoQQd19WX49oZQT2LrL9Uw5OG4wCKMF7UUUahxngmUdzvlJ2dO5S4yf2LlA/jsYNxh4iVU9
xMWmsmqyPm3l3BY/S5TYscKUaM7fxYTfJs8ma8s8b4w8oY/0+8VPnsMtCBgPoG+6EmHDy/bMu1n/
Phsmgx/nPMrKawHI2gKzvI8cEW++Bsfp+bBY/6WHPNGMAQ/M5A6JAHYd2sQY7UaE1DhB3uAYz/5N
BjL63pLNIqQw7CRPvYG6CBokHeQLeNsnuJIY3Givsim3NewfI1a3NCP4jzYoFqy5OE9P5s5NMxn0
MJIwUWI1GlFQQu8MqKkoCTf8Fl7PDA9vTQY85LxMhViBra9Pl21H8kVJwEckc+eZZ7suJg4L6+AH
apHnWYezG/yoIHDGzq7gGpYdbPKGlINT1kQnlw28pc91dH6wOvv+rb418907UgZBBMMqgniAmSDZ
gxFR3VbW2KecOmcXNGrLoLIDkB17VzSGymc3tM0FXtQQvgSNd/hMSVxbYkCmleQs0Svc+mHleZVt
DVgYD25lYYkKCbYq3ld+PqX8fRPZDcbJKI2FIsKekKDcYmHUEgzP2/2rSbC7zFp+cqRRo2GP2lSx
BkNXTGzjvgW0Ey+lamWtG40U7qDiFFsFg4L+4rzL7c94+4kwhyNt7q5MpTEmPCKJV3QWpGGqhuTO
2X4d4J1wI9S5vORUDONxj2nRoSsluzkNAknAB7kYPng1plmzmEphrDSP8nN+1W7+Dxr8z+BwAzk9
qlncAvlsA/ZUEmOAQxVLSRdAnxrlwWbEyjfMtdu00RHxwxdiFgvrRnnfai5Cmgi9/aiJZaRaHgyR
Rr/VyelE6LeJKE8iAqRPnhHyRDFPnWaOOShWIIomd0+OhfTFlVxOagZpL5/p6b+zQnbiwJCQvajp
hwv86KCMRM9Q16XVhpjH3zHbHTU9RObBq8GCHpoXaDb4FUbI1h4mi01svkCvY0g0y6nQRW+Layre
WBpoMQ5uSV8uv8ysPzj9Icx7mERyFzX05jlbp2kIpGNNOf73hZwBErCfLxwHdLYJxlRNC9GdpqOb
jrkdUSZoZ6G8wKnGBDWs9R+mJc63pL/7T/z6FsNcjdBqWsHscuAXZrswcA+6vGdazuF5Yxw57G1Q
pVFqTHoFEYeETyHWFZ1BdkhwcPcVmn18J+d2+5CTa2dEaAgIFSiEd9ejTEv9ogcPPLJ59M1BWmDN
y/HOznFORVLUnogsNeyxMlOIRGMzqGzet4qXrbRtuxRRiTvjXXXu6zjbFTsVyNwKpesE83qlOqa7
CjTKi6fB54jgfS/67xOdroM6pm1bQqfTuEkqYj3F8JZo36jzydsiJM0/ov8aITuGk6p6IoodbP3l
BMhydHQEgN5oAeYFjlbUmu9Y+21yfaKVZoqhLp8rGj86or2L7KIi9UI9Gquvg/FG98L+P2yG5WnH
vKaCJuvgcYLQcfeCfQ40xRw75TrZJEfwqvBaH2e3/E2NgwGOsCnOeSpRazx53SEOHLh5WNmFmvDr
59cXl7h/3iX5/nYMgIiXEBVoFeIoH8nJga+5MOzrkQsgsz6JqchgRLfgb4mMQQ6XrNdr1UQqGexl
1yfN1VZ2LHupz42/ZzWaSGICklZO1NCEUjhA7TXGABWGp4QleAo4UDVX7NLQASupBtrcTKyq/P2O
yVGWN0Gj4hqr/rH8sPbXt7pC29A6/Lhv93N1xN8kMQ5CX+uCkJsaJK1PO+/j2LzuLffXT4JIHyT2
qX0lGtcznrlrmKSSRMm0dFpcYT5YIEZFVYTWeNSRq3kRSGFXV9sEma5bOc+Hclv6/zfL+ckDrzl/
DzUwkAPIhqKKaCT8/WDPw5BJiVqIAGQvWB3pemvyNjgPP7AFhMvtd5toYkDlN2kM/IdlXqdD34q3
FG2BlWS44T8s70I+QhJ7e/DYpLedg28/6gfTw8hfaYN/ZbFGqHX/M8+FProMxWWwUEiGfjODCbyd
O61s82skonq23spupaIQDq9ahMTFl7Wki5g4EimYMLr/JpH5yI04nPseqzuO6SMKw4YBvlWkg9Hz
NLw+wa9+4SdaZnzd3yQyt3PohDgcg1ikpcit4gRHynyGdAt3ufGcJ/GbJIrrk9PM02wEyW8CK+qQ
n92NoyN/vi7sdmEdP/EOypRg0Ea3KO+VUmceDF2WZAvVYVA8wYR/F1wXsoIwL4VBaaT3OhjxuAGd
jotV9wbBCxnbtDqKrAwmBSrffDPRFfCRvlq+Hff2db3AshtQYtvRS7m3s93B6Xhpw7mW999+IfMR
uii71liJhV/YrlCYwKqKLextrP3GBVcgjsYmtrnJVKLRXZvmBxgZO17f+xx8/vYjmO9TJWqSRSKO
CXTWGsHwLmoSnklirrtFz/sPI598D+YBj+PQKmorh7aIuruD/JYd3eev6oMX3s9Vun7TiHm6r+MI
1y6CRu3KcRZWA+JxVGuDp+1aIwqJMNhYesnWwlQBPFofK5y32FMCgxBejGRhc6vGc0HPb7+Hedvl
BC+x3tHP7Dgf6tv4oTvgYQHbZUM6jDzSnNE6sDgJnLmYbyqVbXoRLoF8SSUqdb0dHs5PcgVawMh5
VJd+uOmRJsBmrsgdCBZHoH3vsv4MnWHdfvCgbRZovr862/0SG2HUWyZ+xoAiIrIgfr0IvB5bVi2s
XuPAKHXY71gYy7h3DYvU0tNKxPuM6x7ETrdfIDHBHXSbx7SJUkzkILeRWgvtTZCHtHiqEClEWry3
BYxzYKDDhnJhzt01djusewoykJaAjEksuhIKFmRwk1Vhj4uQfOy8qCQaWm8e0pQUDpzU0j+set9+
AGeT3Z5Bh0URlgb1KNmbdvL6N8Wr36yNgbLyUoxWpOPOAU9PqF5hxgu79fjvFgdEbqA/eU2MOAnB
MoGTD54GqSRZEBIz+MqcMPai4sc1IOHoCDHBOg1rNajvHAOb8Wl/05KBsKK01E4McP5IRom2cPbU
T/WMLtGx8Hj3hvN6qQyIYeAwzSWDfmqHLg51Q0zrb2g41y4inweZ9Hf/YVeKoouWKcmawTY+Ca3Q
Xq4GTjUdPIuk1wc9+CGuDcP9m/ObyGHOz+ilAKcHOS+eE8QEWRIRvcPULjmCZpFgIog5vavSX63o
UtPTow98smq9twivwX0xc921cA+/z41BdmQMGy0IIKa1G8cbHpR1AHLHDfm5xMuSk0WzvWUu0i03
WTJrid+S2VHbWDXDrmshucdatNdfgRd+xmTs7RQAxF3DNnvpJsKYQKDVwYUhWRTuZPdin/FuBYAZ
LE86cKv5M/Hp9ERv3srkfqdlF2G9CvRSyHYtoZFdc99qn5fA4J0eg9+aEWiaWkKKsIN39YZpaPS7
oP3Cvm8fcymt37Rh8dqqwQBL7V03bEf+FTjg01ZLTCm3S8FZfNJWl/Pu6YkjdfbJnXwuBotNOa/S
65meYWenO3PTevKpeXDK5y/B+Yx87vrquRLEb2oyLmRmZlJdGhAIUgLJuWzblhy+2g9gFXftuDSL
ixPlGAi5XHLRzDQqC0up3iviLUOSguvtwM0PzhEw/qYWAyLiGGMIIYOo0mk8uuX0XNkYLLaIbieu
sM/O69Gun77G58Uh978M2jrEeQWohDu4fLOvyW3AlqHIsqj90Di0sPWfL7wOtLkgf6rk7d8nIkyw
cGRVAxGtfdsAjGhbGDHa/rUAf6b9yaO6mXedkHcyEVmLkmQyVyJLNOFyxazKUV/VJblui1/JNnv+
GS1WTeIc2h1i3jUtaHJOcq4lVpcncplL0RttLJUN5Eab9ak+IiGlrJDIsA9oIuRcwJmUzW+imOsg
hn19vggQlZD0KD2g3H/45FzxWUSeaMPcgiQI69I0IaJ0trvu1XAxKndYpD4vXzgfok4EMXfArMRU
a9UBnkG9QGIyI8kXqkKY26M9hLJbm0Ta127rJEfXLTGD7glPV4T55JnX0zx3FRRJF7E+DQUkpGZw
VSZ2ejYiMdD0kSajysRWKuLwnKDZvI8iy4jGJPyfylLpX5IkvIiNSW+btw86N0BTb+3bX09XNKFg
BJjzDeecrqk45mgVrYiHoYC4hDjv7yPZ+WCfTsnD84LbMTQbgk5lMY6KMAh4xC9UNcTA29Pu6IHu
2g8WKhhOkDzn+l+zX+v7KNngM0Xi19TS/z1K3e4zOEOItI+h37ugWP18ini5lFtsx0LlREM2zkyV
YERsYOB+n4nykYwrQXLP2NW+Mtcr18d43y+yCcjDilCWIV1fPTlI5X3qe9Ci/QjBTuJwvu4cCEx/
D3VBJvYqm7VQSfTExcytL2vf30fg7/35Zg9ohfyyG9n7qyFefSqTcWuEQYm19IIzWJ9OEZLE5PVh
JS+CB477xFONgXBTEbK6SiEGt7+VsNrq3D818o9QsMXat4zN/ZPk2S7L2G8oehiiww43/xgSugjN
tWJ76fsELeAI9XI7/gUMr7g8PXOehiKjIUWSaDJYZ06zQy0Se0MCBCsCmJXJCaRzmHYsetJXNkoz
PIOZ80mn4phTzTq8TpcLxMGJ6jZ9bMcL+ynAGNvy/nnOX81vtZiHMDCKortQwzT2BzQoYmL0/t+f
fWmnijDPnxykZxBuCVDE6WU7Oki+flqpH9h7vwh33OGuWR97Ko55CsNG1mOTQg2W4qaOU6qLwQtt
d/DequWqeV9wx8fnmBZxzb5PkAHuLL6aGJGAgihU5w7W/2AHEaWM9B/p7gCbVsevxHRboru8s50L
j6aiGRwf5CSUzTSSji+Dj+cYyxuTK9F5ps8xEbZNvS7Mi1KUONLmcHVAToEGAw6EzEbOE0UMqugE
HqvLtRxGrHmBA0OpKkFwbtNhyr25AXkEdvP9OGBV8yf3283V/Kffju1OV7rz0BdmiAN0WlfAl0PW
zue57XPF49+kMNCRj7JWdzks5MV5T2OCPc3ho0ieRYLeidCh27F47i39i38+f//aJFsm7M2+VGoL
59nWRCLBcsxorwYqCKi5fnE+3mzJQMHeDNRVVHTWsFQ98VjrVa9l0rEdbEd8lmi96qF4tE2PR983
122qT0UxYNI1jdzpVirRJ80Rw+UZQ5Nuu1sNksttNZtF4IlaDJKYctpgf0YO2zg5iVsvFNsBbxkn
OJj1+iZCGPDQr/1VvrQQ4pgVEX/qi0P2ygFg+lL8YQsTEQxIdGo5pkmNz3OFLSxC93ghlW0ujXfJ
XjU6l/pl3tq/5bFwUZWiXF9NfCPU05S1tCgfy8wuq9IVLCfK1v3odldSe1bigFhfLjG5qcRu0T7e
V/vmnt9Rm4WUPMfODAVJ0+P64mLUveyAKnRiug3JS+BjxoHkH/s9islO7Gmgl9KP5xNmyJYrt1rq
BWmX8PK5PTmzgD05G8YN1LO8bLUhlo6lSZLrYhxtpJoG8qVnnGedd1MMBnOsSsNVEfAVctmJLIyV
LqKnxep5VZWEy71HLejeUTO+ipa2RnYecNQ0L7LdLmOQnXXE32zeVisuS+NcD98UA9jBmLMwZkjl
Qtq2PxPsuoxt9RS88ijkZjMTimYoyE2A20Jn153rbdgobVzg2tjhg+JUfrBU9vmi36t06W6NoBb1
MtRPlM+E6M/3jXf+PZwIZ+7sOe70QM0rCV4M6I23O93ewdvdN8ht1W5v0+r8wlH3f/VsfItlSTbK
VKoabMOSjlq5yBcPdh/a6hptFXS5yF8VgCcHfKtYTt78PpAaJZBwwGhk2XZeQbB+y+oc5P/XXPKz
WQvVVSSZwI+Hph3mPDUF5BPBUNN3w5Nd3UbAu/9JsE5sdfgCUer9rzf/IH5LY4/xLAdlmw0XCckl
WpQLV/0HHVFNSgd9BBxZsw/IRBbjOVmZVY6aAs222zh09Kurymiirbzn5v2QYC2Mz3ux5vMiE4kM
hsV1kGtjDe0U0nm5bG9WoLd1e1e2ULxxPsfDfQ05n05hgCyuy6AYlat09K5+vlC9g8jZrs39XAx8
nbNkFNIrJNSCMzw24JdNsEFnueZNDc5j8uTkmFgrj2JVaXOcnIM03dlFkRhjkOiW55Ojz7rsE0mM
n9RcwF2gXXoJyaSTQyPVo0SO1XNhL82N/8O2k93ikLoHeJ+8Ppt53JyIZt2mVrsm8rWBkuv37bt3
HCqCTYrEThcREWmv/tOCB1u8O8A4UWOSlYHaQFucqybZYkXOz/maTv8fhoYc4lX7UXzct8rZwgNY
If5BFHa7fCQZkVJakCn6iNDRnnZ1z1urtgXfvpSr1OYn0Wb90W+JbBKtVa65EWkw0xeQ90Q2+uVH
v1pePkxeWHm7Un+85xNJDKbE9T/nqRVgpUCFw6Po/NK9oStpm3vWXtv/2h+xVbJ97hdChAahYqlf
Ub3ixbfUTO/9EAZq5KJR616itgRWh3qXejko/U63j0opTtHLwfmqnHvD8pcYYV0XaYwb2qBz33tv
lha5IG2/vsLT8Fb6B6p0HImzkdrkrBnwSev2bCl9S2+qtMOC6+HWgqYex5obZSu842TwR75ElmiO
kFW5tUeXQpzyzWCb4GYuCIboJB8kbm+96776KiiFMFuDhbgo/ViOs+YdNM+YGYDSZFXXoxDXJ99Q
G/u42PquxoXlRoxUp3smxMCRhBb4LLCgM4jsVR+0iWBdi19LvJG5a/+39soAURNIUq4YEBan9nbt
fVSaXZa++eCgKzW2z3/DsK1PQEhl3JqCcjfqIsx1De8Qcd2ZWDZeyEWAbNN9O725u3fOkd2QWV4G
VSvO9EV5cYpVtLvEmPpaLne5U9mCRhrfhpO4Tu1oC8bNdPvJ7Yq9bdi49wsYVAqzINb1dsAz7W3X
2Pqy3V3sjzNJVktKCu+mi1VJZO/t+cCdOuO4IBoDQ2HWm3kXAoa2DvpxL6+8B2yOZmX6HW//PnGF
g07C6lapw3fsvC161RSv9Irnq+VaLjqnELUdrh+5bXf+Ci2g/s/Oftw/Zn6LjtTnCBw+YOjwR1/c
PXQuNp6n9uKlv/o9J6CezaxiDatOoyE08rNdQedLYwjVIFKkEhYYYE6XvXNJHO3sCSm5Lq2XVY11
6+snXn5ptiY9Fcxc4b6LrEYKb4LFJ43kZ4KBj9NWHEC+sGrfxGqL0XpeSnLWK5xKZe5yFaaWVIFs
6IjM4Gm3zfZJaEsZuulUztWadQunkphbnJ0bHUxJVJKFPnfVzhu7w1muFFfaGm/37/FsH+hEGNsp
BF7tVi0SCFtjBCmsvOQ92unHLHLapV0YeHMqd4GVYJnz4D4o9ip3F7jYukF47x4t0LK3efo7mNss
Rgi8i5oqXUeOsE8HYpcrymJ0X9/ZSHoqh7m7UphXfWaN0BdjZLtdZe+x9co3bJes8LbR+ezY5pWO
5/BiKpMJWdqm6KJqhG59a394MYoBaNhecTnSeSZ6a8SZwEalJv9nouvmoPhvoBx8Mm3eS00dkHsf
inEasngMdXwsHKC1224TzGKjYzeyaFvrJ79mST/HPWmMXxB3RaVHAaQFNcF0/WrV+T/K1RPH+ubc
vOkHYhDFOndN3oSSdJSTpbBHPXqM7EDgTXzPDQjpUzEMhGitJXe5SW3vBa1JO7QmLffk8dUFtRIY
hdZ8Qmret2KQZOyl+BKn9FutG8fRQPzwjP7qXeVFGvpvuVmVOd91oh/bhNFf0xQT4BAHFiXLy9cY
kcC+GTRH3L/DsyVEXcfUk66psqSxvoc0apGkgMHwWIwLg6ZxY3v8uEbO8wol/Bi+BzeDM+cpTyUy
6NRIhRAVkgKvcV2jiVhAwwKCSWTCnp4ETkF71hYnyrEAVUZj216pkeAU1dzWcIgv9w9wFo8mIhg8
qvVOwLYBWToKLam22isYd1r7jIW3f/WSTQRR+5wAUj6KaXzuoMvVdtLHwq5rQudo11xWtjmvfvp9
GFBqwsjogjO+z7oLCLzs1QO2Oye7pwNlD+JWgmbtfKIWA0qCIjRxL6h4q4yf5ZuEhRCZ5CSig+QJ
lzeRZ3kMNEVR16jGzRzW3vtuJBXMARVk0BtwoweeWgw8VWJhgeAAh1g6YCkancI3noUVYIJXIKS3
5Q9Qn5wfA0siCKILs9FoxnDbHaX9Snae6ct738pnM08To9CZnrCiPNfmOYcYJJRV/7R9f98tMYaB
VacbFxXJZ3sd+fdF8pCJZYDsEiHvxASWAQbIbY1QVnaj2osf1mVMEAz9lwepM1hxNetWsUSIezkJ
RF2iuwAdG/dV4sAR2+YSGVXfSDFERDG5/hLRNWF3Ms8i5l9GVIwNOlNtaBaDSOGARTIJGH8RUQU+
3salt/z1eLZ9PIwgX7KxkJSfP5v1OCcyGXDCBke1iUIdtxjjX+/dZngQQPHP8/1uTtefxv6tGgNN
fdPLUXWhYjC6CVq/kZQelmsjVxXYvOYaCgb3ZDHAlNXXzswQPRxBxi/tA7LiBn3z5vCtDQNHZ7nW
pKgyKPQhNjltK3fbRyD1VbbqKduV/teC78XMg/u3TAaXsOOoBn89tEK68VTLpImI4aY/wpIckK/m
vI3zePstjMGmUW70qEmhIBW2PS/v36bZNLH+r9HpIoNJfXuN40SBLob3gVbq/X6ZL2g2HH1/Bfa7
2Rxxs+7zRBzjt5Smeg1GDeIEeBOnq1se0nX9Ai4XhyNoDtINFEcpObKK5k3GLsRrlKcDujEwxusE
b4+Zg8Q+5hY5UuZeqKkUxhJ6TBEkWQspKCVYSOqrxFVc7MPjaDPbUziVwxhBnFZXZagg57ZHBmQj
xyX6YTHv++MHFqnzmkFnm1Mn4tiHKpFH0PBnEAfuHccL4U8cvZ1BWvSwbIcnNCsYZEdHGcj+8jY8
lhp5dIdNjaWpGAle5Nun6hV8R/ePejbJMv1NjOVkWAldRRf6QXtne8SEPcE6WDQNAZFBRvppbTj3
Tp3DrqlA5i3TeiNRUGOX4X3IfjIQ9R3eQfaFCsPV3e7Iebsv7NQ7Lvd70On3dvyCHJ9mg6E9s9DI
6kqum5MHG7UzHkvfHCJMfxjzNpVaL8h1gR/2UqMNxOLzDc7h21QA8xANeVu0fUmP2tte7FQkiv+/
zIbSG+81mk1/TGUxr1Fn9flFpPcUTasYHEQGJHeWRxDeim8/41edFMsS4/YvVcBrQeOdIv33SSig
Ntde66iNK9g5bz2k7n17nc1GThVjAEjO0ugy3L7S+vQeYfnz3nA3sNYYm+a5aYm5V9AwLEu2sI0O
7AHMKRqNJA49XJZj3a7A5yR7Df1oZrIxDY4TO+tRTkUx59aJbTPkGIk5rsEx+P6eO2C1cS0/czC5
zIFXnlbMEYJ6OOq1HKJE/2X7oR4Tj4Ors606U2UY/B61BmPnKSSUh87FZAEllODYwfwT8f1pGOi2
KEG/EUKEQ3EDC1uXaNDh98DOBhcTVdiutn4sVSW2OmrPnjdsj9HuF/lJO5wws/o1LBaxz/s8/wGS
/1WN7WAbwQHUi2OLV+m09cC5CCz0H+Ei08E9XsZjtr4z1Y+B40A2O72XoB+IMY7FU0jCVRqhuZ6g
Fuhj3aJ9KCvyBeJz4ZF2M39ybHE2lzmVz6AunfKJRxnyBx8dCwBFNKsiCuC9vdQcWI95KobBXkNr
jGBsYC6Ye7mQcNvQegnHJv8D6H5/OAYuUhNsE3EFXZAGwdZskrQglYxJ5jml39irL4zRPX2dsR2A
cxfmvL+pcgx2lPDV67aAXJgLMN586xbix+WDJ4Z3hgxuDP0/0Lt2zKeTRbbtj2ahNuhKi/HVwDzs
0+4Zjm5z0dtUNwZKMqmPUvkM3bD0YItlfwWJfvAU450fgyW6HiRlSR/LgqSPKiogt8E1nnXMOz7/
WgdL16zVddKaCkwQdq55y49khamBcQN3z7JxvaP9w8pu1+paXmNGgnOKHA1Z+mY91wQgPiBl7Unr
cGXZlXf21qBa5MiZf/2/dWTQBKViuZVGnOQalcy+IVeBNlE4yGWBQvMja1AN5+9jnJ3EmNgIS+Q8
Wr0oWi20o6xp6D26ERVi9xnGMX4++ps3N3JvwxgXbqDCuRLsGKtYagNK0/Rc+9HxlmgtBOvGQXik
/f1grOZW43nfkUGY5DoORqHgfNGagf2xygJ72C82uvzf6K6G0ENnF3ZQ3/+ovPeIpXpOZaNEdgNK
YjYYNJB4a4+/fFDmbFyM5POOdFaaKYmmpqgSIlpdZRxIK86EIKEqbkcPKSJ0G5DKedX8FTRE2y3h
aDd3pFN5fxxpY6opDYDAhLdC8vBCjmgNdwaFaPaD6K1sDCpaaITh5XDmvDBMPxuyplDnUpN+11NO
y6gbsNMZRuu17wYa1EvetZ+zzqkI5jZqcXWWlIsE63Sc3cfVO3DAedY5mgpgH+/RCmUthQDkvGiQ
gbYMxM+Yf3Ixc4J9Rhx5cwg6FceYhlB0VSOccWRmTboQvea/OAJme1ynEhhjaLWox/gHJKBqjMrd
B8moBwQSwftGx5XDvNigI+uCtoMcRPYnMGdG9tE3nuD6gL+AI4r+ZNbzmarEvNrReUiR5rqp5AAY
U0/ywZqHq8TLqM2GZlNJzFPd1lWEvbIjBSd0C0oXULSrDUX+iKzA7Ovw2e7nnIOpRObhNo2uqJFU
weeqiHqEQ8d/0TjXlM3ZFE0ZJdoVIlraoAffEd44Mtav6JF4+nq5/6049s1WFfKyUmLj3OMABzc6
e6bEXwg9j3b/og5bSSiE7FJkAb6R1rhi/ZLEvtGTSLDrs11JYJM0Ukd2yv54XzEOELHFhaIerPxK
DxFsHTFoqVYLm7fNYTaXN7EF9t1Ic0wj417RjMfppNsqaCoBRRv3fHzAVmautc+WMqbyGKhQ2yQx
OwpGzkk6iV8FqZc7dKpmvnq1R4wXLVaFRJ6riDwdPrlXjfcZGfzQLqM6Xgcq3LlidxNlbOThxpwr
N9WPxY2+GlJZhKVgdOKyv9h0rVr2+LDAKll0OXMsnweIOoMd3RAMchpRCzlte1AzekfT2fuk958/
Oe7MbHJiqhgDGpcyx9ZaBbcM7O7K4vJTe/u8b+2z/uhEApszGDusTMBuaSizxburLM4Ew8GHPZ08
QdsCOvf8wxXLVte8yi4H6tnEQa714yjFOMSz/8RthuTBOzszKyldUokt/vqLo/1cR0vkq1GN7I6q
Zqcp6O6Q5uFW1f6DN/gvXrHjbFEamJoQ3t4U5MWw0gREsB+h+wbOlh+ufVnyXmYOBLMDtAqox3sj
ph5N/Xh+PPD4pHkoxQ6xJZJRp2jUoXZewL9I3GxxIVtyDokSErUDX3ybwAng3WbuOTKAUSZJr4AS
gpoktlyPi8ihi7t/YNnw4gmdO//ldWYXPoldn+ljiRsA/2brSc6xwr5hDZvCl4CqTx5Ucd5odsdT
oF21KpZv903ztu/RZ/iUPCbHYgms+v9wERgAKXU5zKqeinPgJJ62L6J/srxYssOCBHsUxM7YOnkf
UniXj00eGHUwgiL2hsbIvHi7va8efXe1ug3ocZneOM8Lmy6ozLMy5AY0vKKp5rTdBigzF+7Cit0n
3v4LjmtgMjFKlTXNqCq3bxc8FhukB3h1ndnK/ASO2fRAZxZoOaBhENjiESyDUf0Nta0DygW8t2U2
mzoVxUQoSVaVg5rjmqGnC8RkiM2Rvg2xBPXR3BCyecOeFGzrwa4euhiIRyXEAxd2+RO6iaNQlqAo
CCG81KkXvm+76JBCBEM7KzhBzI05+U5kweYFOi3utGSAuNZGohqpcWyI7glGLB998rrJf8DvOgyv
h/SppMz83ImzWRKH6WEzHkqaGXpvGJCfkBwdOKoTnMkXggCOnjyHwWR8E7DOnAVBodiJ2nrmRui1
56WnuTbKYMqgCwa2LFEbRYgxLhT/GZ0jDvcR57km7D4nCanOs1RBTu2d0DyCuPOYohIdOPtlQ1SH
oLhqu/YiEWxeMoJnLhaT8OjAOTomCkSfaB+O97HEEjS8Cv2Cbpb1+6fA83XSY2fKxn7A4AO5rIXN
Z3ol3IzPXOloYjcWAzngpEvqtLvZDfJZ3RJjSMsjTTKBv+LtQcMsEjVXDoBzQlW280lQpNKSCwiN
lo3jnFf11wqk9feFcFx2i0Gf3tTVWKEXwnl/Xdz/07N1mumhMeGO1BjnJKCpHm/bL3chetDQrhW4
HDE8CLMYP6UT5OBiaRDzstWQUtr1COJ+Pm5A8oQOY4dzXrz8lcUgSBOMdW3Qj7JGEOe9b6/73XKP
qVXBf2js3gfzEscMuPePwZLBTPSkumXMMJ1bL0cHNWz0nJBy4aLXuHMV+xkEA5STjPP96O26A9YW
AzCjKg6JWFPb6JzudYSRX/lUmfeFGGzXU6D/o9063eAF9I643WCF2D/+fB082xbeuA/urKeCaVzg
vIl0MZvPMC99CxoaAaDSoIB5Ibs9WJh8BFoloeupwe/2wmt/n7fRiUwm69kO1zwI4kA+5ktx9B+G
zRt4GdzCueyoO3Y4gN+H18k9Hx9PZDJX+5xee8VqIdOJltuys0eifkqrAmy/dNkgZcrk2MssXk0E
Mvc9uLY49NGiLmCoEhmF5wBr+Oz7UmYD1okQ5rbHoQIOLRlCVFt8DPZ/FYVM/jxzvY1Cz2NTx5+n
7FJOAgKaY/8xxBvKkPls1890p8Z9hWZJcMyJSOZ+K9dMODcKRGK2NiXtePpp2/nWWIKDxa5L74lr
jVSHP+71RCBzrxOrrSP5HCrY1P65+Hr5q477iUJsLsMYh1oVzzC8NdyFCzaKFrb/JjtIIS8cnjnM
u8/fyrAJjDoJRSyAxG1OyNXGohu0Le2Qb9XRJPwIv+THD4hd0T1nvFZ/3p1mkxuREF0UQYLk9Ql9
cLSvaPlINiZ5CzFkySMGm4/GJ3oyCIJZvEuvifhoYKEF6Sd2IWMJ36N+9BuMw2GRafjBPdpZaJ6I
ZACkrhUQ/ok6FFxjqH/XHVLn4keOHBMJESv4SRJaQHTQzvJXT95EMoMktVkoKep8MliCXrbb6HGb
LDy4nOjXcfyN4W9syZaxw3TBSwtwbobBgEuYJHqRZLiKH0eagGu296869yMy6KKemzrN6dOzReuk
54EWwX8ktPSFNYY8T2Xe/ZocIoMrhpmdw/wKi1m/X54su3jEplIeJ8F/uATwEsHmZqnirUdt0rs3
nmMpVqREgUbviB9HGOXyEW/pKsbOoyfsZuS54vNhj/otkflG0gXsHQOVuE6X790SY1BwvLotrU7x
0gDzzt5EFvO96nML3oEGsjAm4rwjJ+XtgSw/QSCauhgef/rkuFyzTGSYc/j3OJlvFqhSHlZ6DGh2
Pto9Znqy1gnBwVb1WMGyJPKSbEjv/jifVosDyvZfEUmfaOixGB8TgjeKE8dScX++FN8/h3kprGup
SskF+jvJYriSbJkdHF425z/Y6b9CbpdmYkJNlQdoKYbORbIoX7XaIwuMp76gF+L+7eMoczPliRys
0zaasYAy2gcW/9HVERoHt2bHsyef72ZPExGlWodZmEUK8t07PaaTvCvnShYgseMYynwi49tQbqWm
iaQszaOxzHFo6DnAf+jfR4wlXR2H553Me8vfX0eFiUwEddgYH0clBK2FQ3QIWnBbL8LD01kkvA0O
1JgmxmZIEtjCLXBoi6oqa5bG2H4WpL0Yh1G6UYsHebSxRFf4EQtukdnDUTU4zirjRv4hjLHsQazH
0pTCdFPG4l6pLGI21Va+XjgWwdGJLQVneMlMtYBOAULTkYwiwTUKUjuMSV3Y4MG5b+IcrdhqcNUJ
QSaK0EpvU5JetqX0pBsc06P4yn4m0KKZMAlJV0U2c96C9OEajVm6EeOF+OPybrWYShh+3VeEJ4T5
PM3lqnapAiGZ0hH9upeyxNbVxB6sv/hAumpIFtjhDazuYNyqCuqUXVqkm2t2IXqy7E2idb+ukrYy
BM0rM9lOs4wjc045XTM0LEbECB4aeX6/UlKtG/3YlenGiDHXEyxLM/TOXexcdI6/MWcOU0HM86Xo
V/kqZ5d0gw3OdiKuivOnqCscbWaF6OC8RziNPclsNt7S/oe0L9uOE+fCfSLWEiAkcQs1uMo4iePY
3ckNK+lOAAFiHp/+fOQ/J6mSOcWK+6Kv3KnN3trzOBPuLECsOAaxvrfW0Y3Ot9lhBYaJ/f0W7sNy
G5NEWh6wsUUnSUPygFN5UNV5ctG2Nzsb0rPyLqZlUhMQCPZ2/8xGXqi6ekiyyXFpHqjBeGRjsRON
8LnzWY7H2+jQ1yIEQBy7UVxOKdUTe2EvOmVwNw/ablzQqXi5AWF5WU1IcYQSG4uoSwUOGWryI8K2
lkNp5oHZPKZD6Yuo9rPkoXKjQ+Ns3LZae5xfsBbSXbPzOLG0lwSPozJ3P8h9S+muHP6clYEQiEVc
wDLt5SMu3ibC5uo+LO08aBhvA2UX2cGoexLQpo8Ot19nFR9YIVz9Rosd1bfGS0WUYfWZChJybNt8
17mnBNPpfw7EQQFgsXS24+pES4Qj7FZJFUTJY1th2+5y09y0/yxZslg506GcgnLM4uLn9rYLqtEo
ZzEMmwp2RnP3zUxPb0ACexZcSk2CVbXay/fuUHdlUaigjvem88DVkRZvkHyo5V8gNMlvuaRTKoHB
MO/p/LfKzqL78QYsmGliHtwRpk00LZliHzspbYBIytk3CDQLZT5xNhh4Tbk4DMcGcPXLdJleEZLK
hIPTA0pjst2Q2J5hPTrOZy6Tt7y5iyPNaAmwGI7wXksKLm6VvIlMFUzF3qXLo/Tq622KrWkX5zcI
3WPnfVPRLLVU4EYfHfrc2M5xTphHsGbJMMr9bWBrhFuo5gr4haara+WMixodEK4KxkSdJJU+5NEs
1C6e+w3BX1PLl5A0HdOZRjlHHVOB6X0eNuR9C4vl7xeSmLB8pnHJVeAke4M+NPG+yR/GeoNWKw+D
Q9ZgYdwexja3n1v9LqBIUwk3Lo0smLMvuIh8MtXdTJK7PHM8aW6EUysYXcHSxIZMTBixAVjDmU7J
riV+E2TmFjevQYEdc7DOBad1XEejW201RmH0Kg9IqxAIG1HitdU/WFBi7TjJww366QmaRWEupuwX
OA2peZJxylkBcF+auPEadLHl9YFGodfWR1p9csZ/ndqzJy+XBxEF9MiMXTMErh35UCM7Mt0ZWxRY
uE4z5VefpIdFUSFz6YICcX/fqWAe3sfs7raIrTA+QHD4cBgvx9yDdc2cc1bb7izKPLAmnGmKPpr1
820A6zj8BqB52UXWO0O8AOC88aR9UvWHwT38NxgLkhe8X/HanhqjzoNOPPXR8yBCDyJ2G4aefPq/
/PEbkQXRCyBmR3tcv4YbYjms8y0zaZ9E44odc7D/eiyq9r1dRsUhZWa8xyp9tBgYxDwktE1P7ehm
6GS1HL9Tffrx9odtvaAmJsg6CJ4uBBbiSU3/Gv23//b7mlwkpJ0oLoflAcvmves0912cbiw3WuUR
YXGLCByjcPS5mNloUtYReERje+yfDPP8+AYUBDOXjYTYROBoT9ePKY+MFL9vxpgYjM9jsyWpq49w
AUF7hN5OFA+nBGtKu9rPE8zmbwUOqzSCN0/+FwbpXrAN8xQxLLUPDPk1Gc9EfWnUhi5YPvKVurkA
oSGBLlemphogOuylyUu/sw7kaRLNhj1co5VNbJxjxM1Y19R3IlPS9LLqEKAk3VfSfmnscQPAGqku
AFDNN53CbjBJgmDOpeXRGLqHnBGsPU9/3OaqLTCaf9qwNJIDAxjac6/lDyYa4/nuNowNWunHqaeB
2sY4W0Al6jxTfLLEv7cBrL25bWI7LKIEgZSEJt2q7xzSL7TChPed6VrfmfGu5NHstfPWCNMqLhYi
eOQlGCRdexZTUR6jZxtxXPky9lgq4GzV5RZ7qDMwVo7+gqC9iFE67shjIBPO1Q/FU9QFh1NRNZ84
/XtMH2Yeb0Hcwsm6Ngp13s8dtxacstQj2XPWbZmd5Ztf42S7juVQVwi9xaXLJfaLDjwP+ijrd7UZ
f3etejenje3ZOCmKhicidnJ2/i7IdCKhONzmj+X9X4PHHniBjBVHTHyNoJrKeRqpyOFWlkhfxvG5
6umZq5d5oMeajGojhFkn6G94mqqO5hLxE4OV7Z1nWX7v+w1TsMrv1u/fX/5+YcUbq5sLZuD3D9YP
+vfnjV9fVQkgOLIV2Fclfm4zufh1p2upjYxVHozGwRE48k3us2KL51afZMlOEJsSJMs1nrMjBFwF
j1SQT/JblSG1HI171txl6GncyvjqHQo/vR7bwXETLGZDbl4/iWGmXTS0CTIiQ9bHx5BOkddP0Xw3
i6n3TccIfZI67Al72zCqYBfyIJvqsZTycy+MFj0MM/X7KIp2pivduzRsM+FXZZL4bjduxXCrxGfw
ZYWFNcjYOXT9tDkr665qU8RZveM13yXpQJk/T3tYGMDEngELqRvX1TzyMSsor3MFTyIKfXNGaRWw
RvlyW+hWmfQCihbHu21n5xYFlDLatdgkQt/N9bP45zaQdXL9DxVsnNLTUNJ0zSlDNB3w9ty6h2R4
auUGiFt4LCA0fUyYHNJooVaq9mN5VvShLP3NlMQWIro8IA9qRDGgVN23qXzu63ddffxvtNKCGEca
Nh+GBRHrEbUc1zzP8/4NIIQL7kJZAEtkNFpRVRRSxLUKQhG+sycn8bhBYg/5r91tQKuP4iLYw6Vf
QuFzX4tJFNrVbCiEkwOtDyaOI6nY9LDUAEcqN9z6hU1127GE7oKjbYohf38NicjWImYL3cFb5RvR
QQw7Ef5rTP8MQt7F+deJhxu4rVmPS4iaeGZiGuayyVUgiOGl7ktYFRu+5RZOmmiKvhzq3AAEYxjv
6v4D7ph5LTtXwvKaGgOs+1R+vv1ea+r+p7ZxuGsihNGomEWSqNSFnI4E8Ys3Yd+V2KkvNPx0G84a
XyDJjgw77maZrxjQHoqZlxUYcBZ3pXyf3XfzIU03gKw9ELLSFi5IUOxJ0s3JlOcy72YKzca/2xJz
2fINYoQEmEAjIDIa7s+esQsL3HQmk7yEcRxjlX/mWVVjLXkeB7Lv5g1W0Dv9f9pG5hAbnasogrlc
4wVut2FrzNAKzuzGXvGIK/OHSCZ7YgUlMR/nrPVq53sutoLNNYUH5LBiCrl3nLde/n6BYyULXjbx
ALmqpn0pY99Nvsv5z7PvNgryqLzhrrpgurfOYzlgReWYBtzJ2FNdRuPBHu3xXLZ9uOXjrvjtcHAZ
QRMRyhUo8VwjhI2s3RCJKQ2KJDxUcfLejsdDb7W7uTqO/BwWI1wNMnit/WyNzOdu/8j6zlMPwq28
NjVzz3ITlKLD7v0fy8TVhy3sfEFpNvQtSd0+DUzT/Ry7vZeUlccSeSf5hq7U+0cWZroCpT0q1nnh
bE/XpUHaTQdFvCo+J/NzJ1zPtt+b9l1YBmzMdizZj6mE+Ul2b0HVpQjN0F0H6blGtXB6koXIlMBW
N94U/bBSggjtZG31/KwwL/D8DUdT0agXTm7DnDTIhyl83w55fnKS6VPT47TMbYxWITEL3WkEEsqJ
Bkk4s+EM5ZwGdqR2jvMljmuvGNnhNhRzRW/aoNgvMJoW6CsWZqVlpQGbfZu7iY9sgzer8DCb/be0
p9AB1T5t64c+ou9IMRyasj/0Q+x6OZn3Iup8MvDT7Y9aRR2iCzXuwmToF19qxuaKDxAorLBH51gY
pp7cKP2umCWoPCyux60PBy3KmszOmVFgmMuEzBKR3NWq3mXO+Mzq6jEn3QtOy5INBl0FKOzFOVoq
da/GVcKhihG5pUFk/BUXzo7MXvEZO6N36fjjNvVW1dEFJE0UbQe+MasAaZo+WViSKnF0CTfDmUCy
fzoYw6fb4NYyyzYSe/gPSREOrXstejJ1ZVxJIw0GSWbcJcvl3imxuD6zSeS3YxbieHja7sw4HLEk
LOtPODNT3dFSYTQ3Tr+FZTvu4hq3Qm9/1yoTuTYIIWzquHpWVgzW2DsEn9WoM+rMXjXXntU9/Tcg
Oq2nrovNOQQQD94gDQbTvw1gRTwpHF2Owhh8gldXAZTI+lKaPA3kVLs7Oj12SyYtKh9j1Cz3t2Et
D6U5vIBFocnR4AEHW9OhKgT4sYRuc5T9pa7bu7hrPtwGoY92LHYCMDicQXhRMJpanCCLvidcgWDt
XJ2UyL2wR9DNPLdJfWWh16d6KdKXOce9LJZ9tgbpR+O44yhADGbhqwllq3brm1Y45eqbrGsGriwH
hTqBRZduav89J/NdhqYJmmNJiO0N41Nu4RyPiUGi9l1dN2Bm8lVaxRcKXZnSZMOZWFETV9+i6aU2
xGg3idAHh3ZCemJ9xj2STuWZd2XoZbORH8Z8Ho63X2X14S2KFeVICuAKj/YoKonLoR3wKJUjG7+M
G0QfJpn/XKtTtI38gqKRmURjKbrIhUsWH135njUnFb7cRmTNp72CoZFvSBo3EyXIlw/PCXwqC74X
qX+I6EdIhF9PjR9z+87AJtjbgFfF1BKm6yyHZS19cCTtrFp16MIKKDmy/Bz3X9tn0mwAWdO0wO43
FO2dygIHd7ALJQuMxLHQhjG2+yxL0ru6bM1sl/TmfM+ZW/8lB1mfym403iG7le4No8JVJyOUvpBN
5xUyDDfcv3UG+v1h2tNmTRGroZBZ0Oz7D8aGPVsVzwustTdlXTOFUIJo2yTKa5xqN43fk62VtFsP
qBmxgaZ2UwswThdF+yjCnurpR4ODMq6IN+zSFiTNZBDVurEy0Fg7j4fIepjv+vmutv88/LnilOUj
Ljz/tkmHTkbgx7E7V1G5Y+FJZOkGP67qKgRwNjq1UJoUmuuYdhVy3UvPbitD3+kOUJey+eZmZ1V8
vS1eq/z1G5LermXl7YzHhy03+XCeu48yYW9RThcQNNFiEfL2kwXltFPkndl/KLauXS/EeGVcLwBo
IhLlvZStBLHMwYF2PedYlpTzD5J8WhyTiNYerrjeptr6+ziEcQeH7Ew9084KM5TxhP7Wuc+b49yE
0WOTh8fIDTGcMSRHanXy+TbIVVl1EAWjROHCYdHIWEANgiEQTVT0c+reN0x6jrHVgahvo/qfE3EB
RaPlzAQWVY8MlmSIAzr6hdwNKvNGSrzSGpU308Yz5uapgwOKcyKxN6SNl6qx9Hrkcd282dsOFiA6
OPxdjzsbLVmts1NdiFxL98RN7Fe4TZUVjxyljqV8b+MCoqMnR/uxX7qB8L1JGXusmXZD/I9tnzPy
d/vA+FYovPoGDL6iYyMXgQtz17KftBKodIs/LuoHArN0bDvLr+jgbvRRbQFa/n6hZHo+kjYv4Deh
dcB3+CNvEWlE0wbxVmX/Ah1NlcUWnLOMAZ2U3KGVvtvwffR5lP8xEx4FEbBA6fXnEPsFFkaDzjNZ
A4tKnc1K+aY6parz2xwlmE8qYbuo3T9xtRUPrqPlUrSNoIkW9bZr4hVZXjbwO9PAsh4pjx54724Y
5VWuQ5Lt/0HQEggZ5yNmEWADOrfwRpt7VkK+JNG9UVaZJ+JgpFuO9CLdr3TcBUTNIEwqTMppGU3J
YuOuZHHu9f2edwqefeThLu8dG07SJLs5zv5qqq0M8G2KOq8qQtTKSMqBb83UyWrzu6LasKqrpvsX
fo5eEKplA9dvBH64pIFx5+iDSOj7ljIPmyh2t1XGFjKaiuvibnTThZQJ6jUPW2Hr1q9rLlVntGTO
RpCqOmPxw+0vXxcojFMw20LxBDWSa87uE6MY5hSfXlSdX8v+2BdsF0/zSc3m30lhY81S2D7VbvcU
13EQd1td/avIuWjNwTgWDrnqeW0xGNwwl8GYZsoaz8K4ykdV1eO322iuNVwif43uCAt7PoGlpv1c
K87tTKosQObTn1EtH3EvbXYQNUaWX5T3aKFrJ+nRMx0+Je28T3tyCLP4DkOZHhq6DpNZnWppHsYq
CYaYfb39eWtEuPw6TWuWrcplMuLrSJN5USO8Mn25DWHNoUE0T1wM0Ao4epoCsztup2WFWaA8O0V1
s5dJhbzg5JE7eAeI5/s7ReXuNsw1j+YSpqbSUiZUYfCF5tFX2VM/SrGotPwUgpxp8+M2rFU+NjHr
goYI14KZ0ISkp1ktuQn3idsvORoI88o9FdH4Oe0df1bsgfZ7s472Y+x8SdJiy3nTl6D9tEuX4JcX
vrBLopBxLqIpCzBHRrlIjyjdY1ytOvYVeWjbj5ER70aGxt36vkKFSA1x79VIHuy6eBd39QFNnAcX
vtcczj5VWwcd12y/uQxmCLE0HutFHDNuhzh3QBxzOhTJu/xT2mx4F6uxPK5PWhzYCXSKaJVeTLTb
deEi2i2qzM/C2O+bj6ZT+HlEPjYC+1vDcC+wd9foNzyOtWIGyrC/IWsazMxw0KO3CJTvMHtJM3nx
8E6138fyezV+t+3ZIwodZtW9AbfSDOm+2VIu/x/cMd1HOOYgUOu+fnxiRaLosT0x6Ejp8+qxEGpp
yPX7afZnCz3rbn6O2vs66Te096qEIQNEcVUdfW56XrzNnaHvowFED60gdzAX09h+V9QeF82xSraG
GFfZ6AKcxuRo4MhqHGiBxxB9TIfqaMSP7uZcyRZOmqaek5qZBe2QNrFrr6rch9r8aubn3C1PZprv
b6uNVWCYwcJIIfLOVN/+K4qhwpQceMeqXT8Z9jXuuErypUQib042bNAWLI162BAuVL3kgxK1lw3i
uebbZHgdoh9Gq3JDKtacH/MCMY2KZTrCpizA4rw/GPyMDWcHtPv6GWThNgnXNe8FKM142UlPImJY
SCywb3ld3KfWfegY+0gW/sS/wXXtJXrlq6As+w0Pb5UfKc6wUHR5Wq8GXGeD1cxVULqmiP12+FEn
lT+UG0BWLSeiMwtlaeqiXnkt3CJzC7PtQEkzFkcRnRuZ79Ieyjw8tP0npBK91iQbuZrV17uAubDS
hTXh6C5jOKiQBW59yq0vimLK2s6PuHn38fbjrQIC6dBTwFEL/6nZLgBh6E2ovq1gorNxOhZT38MN
KuddQyLXa7tiI+ZYfTCB7OD/ys/6usu4jeqqHWCHsij3TOu5T2qPbSUHf/pyemBjonkVPi2FT/tq
Mo3gZHdbQisObrZrRdOdQo5yrFOaft4Jr2HZcy1J4c3/yCY7lmin6M1DnKd3c7QrJrFV2lqlsQsD
ZWH0GzTWHrNuSdZ1Lri07t5VTT57oug8Sue9LeEE3H7PNQJbJuZrsHGMIDzWmDVywgKbuCi8IHSc
AlTfP/ebEr8oKp2+l0A0hKhF2iYZHUz/x+WuVuccPV230VhTlZcQNM/RHORgtTHDCxaZb3X/mv0R
B9+9FnVeC8N/t4GtvY9FBcHlV9Qd0Up7LWyTi0g7gvuG5pPCr5Q8l+N0auJ3dgdpuA1q9Xkc07Ft
wdHh/GpvB1pI4ASILEiZ9Gtrpxp0V22NAG4B0TzhnLdTHjMQz3GfVd94SbLP8uw/YqIZMxqaA09s
jr0W/VkYps/Ug1FvSc4qo12QS3sZlWIYqKxBLjL44q7KN3BYuOgVH6PRneHZ4bc5Gg5zJ6Xjzpgs
7Fn1CelVv57T566j59Eix6Yo/4nQN3GbAVYZG73axEGoTdBhd81rvdUbqY1YNEiSKnAYWmvsU1Ki
cohOZyQ5bwNbJR9D+7DJUVmHObkGVto0rJo2xXA+aWGLCR+OQtrlhq1aZTecicGeQ4TvROfpPrdV
bIw55gZTV/nSqqhPWWfCHg/qeBuhVUllAvPpMFaY1tYyVqMhXacmGFF0B3oo6UsdR4exSz0u390G
tI7TL0CO5tC36FjlYYExtxLHNut+3LvDc9qxjffZQEffNlG1DWKmucoDh4fekItvtfgQZ9U+Z9H+
Nj5rnGCTZecN8ovOqwH6dCqyhrIoD6J2RscVw4WIfzCZsMVwa9xNYdrhkiHVQnSyZb1Nu47B+gxT
fz8ZMLFlVH6PO/MjrVEZz8On22itERAa23aXUXd0GWsMLoY8inAyPg+quvaV+C4tZE+M5qCGx9uA
Vmu5l5A0VZFzjCEMpMkDiUU7vjXF6Jh2G+exweqkQ0RE6pdT3Z5olPaYw3C/dyyM/M4mBnbvuIE0
KuY3uR29QR4uv0rTJkYik34cIQ+l/cLFvyb5inJenG+tJ1uTBuHAmYCHjdEMqiFvDSqP0ZwIPZKW
e9aeF2sytFs7hda0MVZUoE8XfV5LD/e1tmKZELh8gYFAq2giT2AfWVd84W11bixjLzvkpBNzQyzW
+AcygWkBR6AVytYyB7UTtQp1xByDlLPtxf0Hyxa+2eHS49htqcktWNY1emgoa4WzjIuh2+Zvley7
TO4iJATCcN7dZtY1KUSaD1P5aNixTL1pB55TQYzJyQPbGgPpmEGI7VZYZ3fMMnYos3SjB2YtPkIv
mUDvLrfR0a0pZWrWtMxbNEFPOVZpsY69a8a/7c69j517Gy1A+Fdnd2QbGlrf5vYz4YY+Noth/olj
7Ygm+zTO2GjEGLN1YmSV4vYxTJr3CkmCXNhH20HGdlZ+XsgHUg33bA69ZGjeoH5cFx3ZSKmZxNXV
nTXJZLI45nDdqToPFf8rl7Zfpv0dr7aqQ6vcg8w1mpbxtGj5uuYe8GRamA6mG9Q8BaM7vONoDuwn
50Fs+t4roFCNwb4ggeZ8hPXae6pW4fTdhEZzoV5w9d6vu3FXKY5+gefbfLoKCJEgHCGs+MIU2zVO
llk6quJ4wcp8cITzQeU/1HQ2GP/zoNMhmDTAIhETm5j1GRSnESnSYpiioAY5RWhrzEmD01IbunhF
SV5B0XRJRce4ET0mJ0qkrSR/TBwcWire4LJeQdG0iD23cRkvUwB9b7zv0ZPJjCfLaJcCoWqTXchb
//YjrckZIC5rfdyfNkB7pXIaBicplwkezjovY5nvpo/MeZkYLHq5L3CQvIh6ryJ/RVgzhwGd0+0P
WKMrmAMpfeStIe8a5xeuMvqhIJBzOnpl/gOBxluW/2Bv+28YWrjZMFRGrA4wclp6KI3bgnpO/vUN
iKDGT5EFgM3R+zuSLEMtssQyG2n94AqpiPpRulvNFmsyZREsMBEojaNErlGrmyvSV0VWBHNCi2M3
sdILc/t7Sar32KhVb1iaVWgmMbHlABVEgLuW4E7S0XFTgdmQaD7VVutFVfXU2fFOqa2l38uHa7Ga
g9UhULXojsGEqMb4xMHSxoRGRRC7z3XozflJsns+3Nlywylf4zcLdgzZGqSQXH0UpSJWWbLQUAGr
ir0K2zPyww9pb3/8c264BKOpi1EyFwXZtAiaGZHSETc23WFjnmSRzFcku8BEI5mFBfQ4JyaLYOgz
z+x/dFX1Jlphe5lApwwiwIU/LrKHXROTgndAglUvAMDcZ9L/uE2nFe9imQX/BUJjaD62Yk4wCRuY
GED2kqmvPbed0Z6wT5Pxno90Z1TlvZGzl9tw1zx+5HwxI2SitOIgNXSNGy6xRW3LHSzZKGr76JZ5
eSwTu/OSsMWxOSKgeuFoHcfRcl4Gm2MEueR+ik2peyE5PaH0KX1STlhaefvD1mQOo9gcXd+YdESz
ufZd9RAPLrK2gVVNR8flCEbmw2Q/FPNWXmyt+xsHYLEDb3HrYKIXUbl43tHsGwQEEAVTOqdJVIc5
PdmV2PPB9UXrE5RSh8S9w6YfP/rgts4h5MNuKpIPgxh9q35idKtZao2lsZiAYwIE6wGQTb3+onrC
9ogoKYpAVU7liZpGfkzDfsPmramASyia4NTDYBW9DZ4bx6aG/qwd34qxCVKEU3m4/Zqr5hX2FUOE
NhUYsdP4G5vPrcScVYFk0A+OM5cD2szKZClSDgQbjO5L82607ieFRm+Xn1g1vkGFozdPLCvPMGjy
cyT/4o3LKJcsV3WB0uV5ss75l6YsvQ0ZXqMn4jqOUATDS1TPc+AmBU5pdRVerTF2SXac63AXjxth
yBYQ7dGcMcfqCA5ECrS3wf8SOHJvbS3XWwWCZANMEdZ2Iga55j+XhI2d8RFA4kfkBPyqflD98IYn
QT8MmkBRbQK9NM3jDvlcwOUpMZDfFB7PcFNDfrccTCRmb3EX0CHFKGZYbYGCwTU+jcQauratykDW
zVEq49tk/WPmyT2E9zafr5hvWAhqQ6xQReP6rcRJkgR7l9oCW3La0HNL42C00VlwhBZy2Dn5X7fB
rbzTFbhFj1xwNW/DHHmwpghEN3lh8RVXlTxWVH+uJzCR+7PQJODY6e2z4ZhXJA4J+Bo9waptjtFd
4qQbVnytvYEJzDAu70MxMbngeoFLSGJw9FiWQWOI4+DSD3H0XHbJA8P46tyUu6L4ilZaX8naa0Kc
eFWGn2ZbFwVWFC/Kadgi+3OLKBo8rj8CgxQqS7qmDERRnoq6Pqut1bsrHIIBP+TE0dq5aCNNtFC1
6LJOZmVQN45Xhe9ieowi5dl57IXjlmlbQQfJargVqJPZXOgDIJxFSvBsKpEaMe15B+6vvjhxjJDt
Nh+uIYWquoO3A5BXPd0D7cJ5nizoC7fF/d3KUic2KHnoFTW9sMScn5hjusGWK8jBF0eFCdhhcbZ+
+y5H3W/osaQtcLJyn84dDpNK6w2j7yAdxVMt45G2Hpa1Jm6fuqNbYgLDFce2NNJzErvGmRZjsyEB
K0RcXolZyzANd/Q9uaomHZK6qJck+B8Oo9PbZ1p1icdmZh+USlyPF629kTRYIyIAIovGURzCPtVr
hh9btzPyUFVBFtZfjXhpUXfD423uWNFSaLrHwDsydZh81NchJqFD6jGmVRA3DwKrN2oX1wgx/vHn
UJAjEz8bLNElpYlu6oRSFVzWgY3tuXx+Rkm4Nvb/DYYmvDIarcaWaR1khe0fK8z/melGG8bag6Bz
AFEtvCWX6Rmwtp+sRgxJDaso78Rcf8/lW4a4sXoKM2Fok8Ob6EGm3ZpO3dlljUlmdoy4sTOraN91
4d1tai28cx2YAQmyZLkpQgssNL7mLVXUzYxNngjSWRTU9Asza6/OW69PthZubkFaROvCdrSyzGDd
4wKjF09cfs5DzNix96nx+TZCr98GCEEP4GkQrL16m0Zy1k52D+v+zZy8disk3/p5Lc1QYq9T1MEj
CoyU7xy+UynbkJEtCJrLRSuWRHEHBIZ9g0PAt6nzWswRqmDfPdwrGB1sy71+BDQsTG3J8Pl1eOSu
8tr2RcQbOnIVBnK1yBrYYCy9i5tUConhiOMF6keRvGB1MbGeb6OxRiPokF8gdAfbqpuoGhm4Vkye
6l+wgO42gNfMii1UULiLWMBg6mKB27TxlFGzCNJmrL2YkS6ozRJV+bKU/mgM84ad/OlSXMvhNUBN
OspxwFgSVtEEde+L6ViWu+a5r/Z1dDDOiXow+w1G2EJQ4+NIKToS1CsDVoS2L2gVnsbc+KwIGlPt
Oq83NObCtK/RwxYIzHBzuPjLg14Ifx4asersGegZ9rBTLUatKPwAc6j3Vv9vZbe70SwML5yGDf32
2mAvdEWDC4F75WB8/BpwH84Jt0NESWjbyctDrqIdbgKETewn6eNtnlnDcakfLDvVMUClbzvH6Jjs
lAUHy+V1kGP7HS/OIW43iPxghdIrBPfYllP3WhAwXYiVQrASMNpMv8NepIUNJ4c0gW1/b5cV2xut
1Cvku/p9jXzKknxIbfz+MCZIPLwLPRm9LxIvFRvEW+FHGDqQDR4IesX0VRDLik7Xnq0GTv2/Q/YO
vOBgJi/fTCStIrSAwXJt+Dn67ZM8bxw+j2ETxMy5Kzn2onzqjMKfq/6cORt1wYU4GtPDhAMQHAXE
SnobejEherZI0sK2Jl6BtTY0RjTx+TbXrQLBHZIl77nsetFcqrow5kjgyFoQgV6FfOm7Q9a83Iax
wtlCXMDQXCrDxE6pLspaLJQhvsjkuUJz64gzEVNC9nH53R5Sb2ytZCNiWWVuweHywteCZGnMV/c0
ZNOUt9g+8lGpx2HYyhmvMh2iWRs/j0yefn0pEwWG6YqmDUj1IRtD5GjGHTTSaFn72wRcwQT1YY6y
7JIptF9hoipiT8PYBQlWOOztoepPTZu4W0Zksd4aw6GvBjErKt/ogNKtVmu0ceh2tAsmNfuZm70U
sXjoTfMwpK3H8uHj1OUf6azOTnJk6dkUL6z/chvT16yCtiu09yzbaBH36Yoe9hGVTWb32J0Sqn2M
zoKDNCxkha0h9GorzfZxhNI8TpucnHHKT7ehv35QQEfi0MFRC+SSdOluS7iFbSX6AAN3fu/OXkaO
MO9eyTZCstdq5BqQZs/MXqgwCnkfpPJOZYehPAwY7YkeDLb1pov8Xr8pKu0wXKg2YlcxnPRrA9Yk
YS0a1g9BO8gqxRLvrDoTW4m9wuJcP5mxwdJ189BH93ntlWNkHgzSFMfbdH2tZPARmKZBwItoBHXD
649IzJzJFhwc5HO4GyNskJCjZ9R0Q+BXng95WXT3QFBQNNQT0GMYqskZsI5RDHv5oYmWUckgLtUG
mNc8usTuWACKqxEIfpzlMy6ckQa1k4ynNbYKOhW5L+1ufogNzDrZffa15djKzSbS3NFsekIjur3h
kOjXI5GoxZpWTOdgxRyawrmOZDn3sxgLbgYOFhdNFMew5k9l9pD9O8hdeu/OHyccGyW9H3YHJz23
H/FDxyn81P9Q9CkNT4Ql/tYOttd0F8sYM7YsYi4Rmf+FYBcEyS3lYKI4toJkbMr9VJOaP7pK9pXv
xM7/Ie3LmpvHdW1/kapkzXolJVme40RJnLyoki8dyZoHa/z1Zyn71umY1jFv9+6puqurDJEEQBBY
WMjRmFegosNxiTONSiDXA5HP1DCBo2bLw20jJe0lGTHOSG+JjNaz1GzQ3mgQkJoSpTStPNHtYYzs
Svvn7hhFW8wMQeshEmHo0rteb7CIkrxOFoutnAqYghdr6rY+X0rvvtHM7CrAQEBy4fkAblM2V1Qm
VQv8e4Bdzc6LldhqlUBytOORRsZDuwMVAccp3Vop7jDEgwCRTdyjbB6sjMbe0ItB2qK7UgJlnwYu
rc+kUqt0F/X52eBo8sybBdUv84cvDBX+m/JfXqGuEeX1YitqVlpSRcc0N1LIFujzMeDN3Kdow+n/
sYe/lsmEImLkq1Vn5IsfMoyie2isXC0pOMjvn92MiwBLLLQSWDywlBjStYbEJR4VyPQttnqqtBUd
1csipUleZXi3JHGZU+B1MTfEKC6jFYQjWtBSAdSN9z/i9pJB7P2f5hFwQNzwOmNwmSH0QouPEBbS
Ejkmw+rBeeYsokpfqePZ6RrlzDHLOZlTDA5SNuRPUI27XjiI8sce9HqLbT8Y20ELdwMqgCSXzQqj
PsRtYEacRc7tNNAaKPjpgM+B4u5aYCLItXIByeA2y7o/YYhmRbBNSikglqCddLMopkJekzKuONo7
Yyy4BWD+uF0Bg2HxuguMA6/OPXweUIKCbfTd5SOXUpNeorodOJf4jCcAgQcucfT/ACPLsqObaYpA
E9MMwPEUPF5atLHHpd1o4CJCbHJfZ24jTdxqqJ8i7YI+ghvS3LgTiqoFIRwmASjhR6lVrSMJlcjZ
vHkpSBQD1Am7Z3F5gXrOxwU80Ba46jNJh6Jx46LjIcXnjgivd/wQ1AKFwWlbf11LXXfJu0SP5K2R
pONWlJtvJQwutASSkuNV5iVNrcKA3qI0MlnFL0kFLC2O4kTe+on62Xfq06Be9kLr/3X/cGbF4NZH
8IEQHZxp12JQjkb5NEllAG0kEPj0gbmcsiVuUYojJwk3XWHXYSPmLIIHGFwuGCN2o95jKKpCHWgS
OOGTNYBRVC5fy0qkafsgC8ISf/3jpaEiB6+xQNeSrrBLK3VdChsA8bdN/5aNCTHR3CbxaGNu1Q5V
aGgcEJjIXeoGs3+ikpxVEIRrIFFW0KJeDG+R1scchzQrBIgrFFqmUQYG45DycwV97gMIUepGtMoy
R9mvMwrj/G8EgRwcRq6imsS2xJhNXOSZWmoTuWZJpSxF3BOM2eXrn54Mjh/1Uow6gVtH39+10olj
pUQY8qlhIGqdinZt6m3ptgNCINJk5SJ6/OfioHcianGojOBhfS2uufgVON1CfZvoVUNavX1SQsPV
/jlVB3A3/wk+pm5RmREzNmUHEuqzvg2FcjtJAQnbP07fmMBhIrOGaT0AJbD0PmaSankiBPq2vZyf
8WjxUeXTv8rE4HXi3V4PkyCw1v4kKeG0r7dMiVD+9Y1YR1HxvY4FL8eIo1RxzgtegmBOkIp6Nm4G
BdOm2AmpVdeIfhGCwlnLTRp0YOgN0NYugtmZdzz3Jd2M+uwA0RQbEccD2ixburzLRmF1DdgwDd7d
ehuwIFD53zVhAOT15oWX0sSDFJJkf7fIqz24mAqh3i+CEo9UTjZ0flVwChi1B7pu9i3elTDjscT+
SdE5pFkghU5VnB/yNM82mVFzDHfGEQFcBpwFUKaA+bAra0Dc3qRih6ghRGWeCIvgRQfS+c99e52V
MlXKgB1BBMZ2XZ9jSfUzqZTATBQVJclkqVouEPz946sPNPE/sG1sH2JLRsfLYnEJihQE8Rc9SazI
RNtOIogyLbVFb/+LFaEFBNQr6AMB1v5aI/KztMi6+oLITjm3FBzBLfg/dINT0Zjdt5/hz3APcODT
//8VMoB2dzSMsAXVRZSaj+iwjBwtCw3r/lputBvMvXDaaGDTRSQQWYSl0IGILwDp0bZJA1L5yiMG
xlm1jOtcV57kvOZs3Q9K+lfYgCoCdAB9YkgiIgePEur1qooeDHznCJPvrd0Js9zIQE+dnZN30X5P
n5NN4B0L2hFKk/0bfYo4sLmfPbsnnVGSrjFSX6zPkG6dnHdn5Y2kJ6slITZZ0+eBdPiTs8Fsg/7N
ipnQr9WDetQnmQ190da1Yu3Xaxjbw+bL5T0qWeKnG1lT0PZLZ/KhKaO4CGVvsxnozhGI46yWLVna
tkzXTy5naUwIeCONsYOu7MohMiHNCn2yOF5e3G/eiljIKCtDZqoPyLGhGU6cVgRWxPVuKll7xQbY
wEwhHOfLlcV4ejXH07RfQNbLztFAD0bdJ1RHPR66n03Q3ayJCS2Gi68V2s8pnQaqLXfvn8QjD69v
b531QSnvlLjLmpL6v5QC7U3okI8npV84OTG+IkLPVkKt431P8vOGuWNc7EzhxgyTTKxjyDntitX7
p0BW6PojK6LbS2KQj4g8h6SgAzm6R87RMV7sPzuKeENFc8YEPmOWqAI4J8tKLnsxqe3xaG04v8/k
EG5+n/HFGuZzpKBskz30yHcUUcaFiF/DimNPbMbyRgzjHDHLGNmnaRkvu9jVd3vb9enX/VOad0e/
topxga1x9uvYxFJScnHgJHbOmbQb42zFXrQLl4XVc5KGXImMA+zjwA+yNJsOR1perJNJAC/vKaGu
u3nhrG46iBsd/LU6xgGeG8w2j81U9iqnsqaT6rdVYj0/ucfvDW8np526J4txf8YYpJ2iYCcbyLGc
0NK2Nsz3yFsUR/nYAEpSRGVUNKwpAmbDe/ruSPDJ2TamBsQqHotHVYtM74oUIl52Ci2fW5IA7m04
XG/OOZ4fV/XLFUlxiQFVAeQMy81JW76na6En2d51S96msbnjmyUxLsE0qjT3VZzObhehPmcjquhI
iStXcO5v3vyl+7fOsbWrxBdKMO1AUmmfrIPj9OQx2/xJiP28dunmJXc58qZr6I7e/djbr00EWTLm
nxTYRJmk5GTtnNXjo04fLuRh++Ym1KDcY5supHsSGZ8Rl2N/8ZFW8s4vmrDsqe26R9NLX1FpIP/l
4hhnkSdBEKHtYHIWKjnpBKtbLR8VUlrEpmt4DM6txY5hvNETxmOUuX8eBA0CwY7/vtkdnNWFjPv6
D3W/j8d/sZPIwyCWR+pseuGx7bmtb6K8oFwQzkwMTI5OlGNYWq20BtbBeL2/lz/vkOtjuxbGxDMd
8A3tIi5h1ZvTqbeserlaLs0jhb1hIznCbq/ga2FMUGMKbQk+tEnYQME2tQW1dWitiL0Hrf+acsXd
Ot9rcYx5l7VStWMHcZgNd7EGKq1LAkIjS99tgSPCSHnbJ9S6v0aezMm7/TK8QMmGODpXsodiQprZ
OWDtnfiEQuJ9MT8F2nvnxoQBYXZOkx6zaRFI4WWE/rOzXQ/OOrOfXHcUuGHvrfO/3krGuheRYC66
BsvanHaiRrIPcQtDu7+m2zvsWgZj1lnVnoMOAD2v7CznFFLlQQSPNaX3pfy42ns7xxjzUPU5Rsdi
KR3diGhQtPOApHQ4KA1tFgg4eEo/adk9eUwIoBvRRRNqyLPkw67yYoGMO/d45Hopjuaxr6BhRPWu
kn6OKP2reuYp3LQtd5bBZnALhBijVuJ04oGcoAQwYEROf06tpdhp+Mgbvc1xFWxqVTBNCbMksZrd
y/kjdLqHjOfUOeciM96hDeIaYFosaDieNpGndJYmOMlLgcTChqPZM+HtlWqzzx5BPevpaEDWy84S
yI74q5biifXUkSPvnDiWyqYH9VC6aIaPjQOoILqQ5iGEHOvlvhH9NBfc0wbGH4RprlxyA1Jedqfm
5X2wTTIW68aqtOnh+GRTjbwlhOyFt81uIxx2G4uWB+p2xLX+2/uSbYTQzjmY1/pJ8c8aaZZ/oScX
gZVrcbeWpzGM54jFxGjGARdzR1NiddFKp2g3zjRiUYtzjBxfKDNOo1lEQX0JWtlTycYqWoIy+J/4
ieeaOEamTLr067Iaa3AzdN2klirZWcbSJO/vB48sl5hoFRKOzvCMQGFCjazywxiUC7J36gNbJdXW
MkmABh9bPbbhzrW+7usoz9ErTLRRS3klhehb9nbWISzXW0oznVqLB9NqeAm8n4LSHXtgMX9iKdVi
Mu0kLhX/HSF3TpzDijwug9V5tS3IG/e25C5PuT48vfEvQdlheRbc8WFH0l23otzQl6ciTJwR1KXh
X0ZIaWi3TgeCpNclJUR4VpfwlMmSK5Djv9h6ez0MJmjToCXj4cU4loHlNtxU0MzD78ofs1iIKswv
ftfVU0B/skZkvHrLX+7i0L6vgrzNYxzGiLkRl86cvGRKxk3G+fWZVND1KhgnkRZhJbYtVpG+5Box
1ueC1sZKAczbMd9M3h3GORiW3Cmr6wFkgz971lrii+lIX41EJLd2I3p/23iqzfbHR0aCDksZoqwd
gtuF5Yi72infcJPxkoIz2f6rPWRJaJqhOqPQD1HaDlargUwDfx5id6jJKliLTxVmpy9LmO839znE
cxps7b3MtFoeCtwnMsocO0eyQ7o640WU7nTbXDYtoRJ5pg0trGzHccac+4Vl+pSyuInT6SpLLrYy
Uk+YxlqrI+81xD1Jxn0sfISkTQU5w2RooYXnV+IgZ4kQi7Oin9b8Oy6YLWAv6nFI5b6QvcJ62QHd
3Tyq+/EdybbAQpjFzR1xggF1sv1fd6fUAhRXTg+wzcbZFZ8GeZqkyJxcB3dVjAtBY0KaiirEdPTl
pB8cS7K7xkYxarRt96LyLG/6uXubyLiUSsqHWJuezC/qAvH9ZiyIuOwoGqNsgN8oiYjr6pbBEztd
/XfEshxDQaKkaGedNhME0IVPqUhi6ztweCHcvENGyz6gqagDsJXMOO+jqosHBMcNBamhcFRqyguq
5tfytwwmzGnNRTNgvMTkvDb9q40UB/nm1VH+j7TN30KY2KY00qoffQg5We8hrekqpasHsg8oXWdL
91++X/4WNxnDL2XX4w7tVwOigM3utEt3tLboE9KInK2bnMGtFvwthYloNC2TMTkZi3opRILOXJ6H
mDbl3u8zzqi9SEa8qPD7MXnZydZiv8cbzP3iiPlBEdwTo11vVpm3vd/3PwpQf5jOuNk5+ON0sS5f
Js325Zl0Wzq4uM0Mh35Hz5zLc/6e/nsXGcc06KmvYKK77DkHB3VrG+BkTijwU4C/t0LGKZ2zUgsV
dVrhCRf0aOHR4K1WD8HSJm/Y06f1t2l9c5SDpf1AEhY3NZqwppaen9kD19sqxEoH/qkRT6KQRNt4
n7yJfymHZpXZGFXkP0XuYvXPdxL4GvC7Tt314OFgltmrqRn47Sh6g1+PoAyXg7cgvmAGXlSIqPGN
Z2mbG+bgnk0JPPlAqe4RI/1DANi07AkrheZ74DUxhI+x9CrJFqogSKJX1McoCYic2Ub+en+lk2Ex
5znBLdCtBXzHNDrlemv1sz+IeV1KXh972kIjZ1Bk3Jfwk3a4FTFhlv6DY2OWYag9em3KSkJYH5NT
skLW/j2o6CFBjTHYH1aLzaNAl5m7fdVIZxUEK5WcZltv9/Zzu3ziKNPsgkG/BJL7qSOX5emLwTGl
Zk0heUqIlIFcWmrNayOau7lVEZ106LIBwTR6lq43NUkBxQ4uAaK7Cz2BUiUkpk66gsQdQaJ27XZu
H1nanjfKd8aJoid9ohWSZR1MbcwNHhhSoDSVBLGKTPLWbXs08HMj9EkjmOMEwwE4rNBWivk+N3N2
+jYJytyEBziU7+2rvxXW629QD6oP1n3FmTP7K0nMpRCrXTAWISRVzkYnkWfa8cKKLXfTEExEdu5L
m3sOgCUSIy5xbEBtscPX8qRUECDAs8UkJrsys1uJjAESIzJQMo8tVQhm+I57YddrpF0+o8RlcVRz
LrMPxIo4ddBMrcHsAQ4YGF4pvoCQeS3tP3v3ciZnFwG6Li7TFT07GbXGA69DfQYAgumRaOEGrx1o
PtCXdq2tkSpexkFMFU+uVpHpNp1GRfAO0OixWJrathlogwmMPPbWuYc49hrANOgqYJMsTE7s0LKi
+wvTQ2LcbjfSqlyFRHo98ny5NPPgmRDIU+crmu0Asb9eXypEWtaXMgRZw0Ct8kOc8AXVS0IO2iog
IxFI+tHi3+TdIqSvGOJUWvJaJANx0TK/eODdoTM1RbSb/Pogxj1ECzO7JIJkerUd7HeJc17X9D1w
BaLvk4S0+8jOQ3JUOeY0/Spjt1dSGe/gd6GvBgDQe8mZmI8YSmq5T+59G5qJsX+JAIHV9U4vGnA6
JKDN8obWykLQ2236jbI6q5wwa86/XslhNNZozLpeBJCziVaNPZi07Rxzr5Dao3aSWeg1IGtMXLq/
uPtqpInMNRZdlDRo0H3gQeZoo1ewFa3c/7j0FCOkvfuyOCpyw5OSBbGqlIU26ay07j5kq6tJ5KRU
1ch+LVNbO+UWN017X0M0kfG3YZcI0ZhiW61qJdg93Wc04CjhjDGCtxi9AGjnVUGCx/I8CXUtJHnn
m55sySRbgma4t8blSINn4XBZta/qsn6O8PJUia7uAkzNzZw4pgEKdKvxsXhPSHUhceIF6pLXHHO7
evCtiODTRVOmiMUzSiVe+iBF44DvjaWl1cAJp6tcMUEW69MmSRydx7Nzq0+QB6JLNBZNXa8a81bo
MxGcqWXseyfR9ryQonJx4l3W2nRk10Z/LYTxfRogn2ZRQcjL6fCX42wMukGuy1lYi5ZgzOxy51ib
neUgYW3tdoEbHh7e1ms73H/s93t5nT7gNX4EMRtZr88OXa+f6AcvefNTzrv3idO5/HpgBucx0HwV
n2il5OXz00T2vLVycup2JfGW+zVAU+N6vaCj7QIqAJJTwrG1yXBvPgCNNpj6jZYonb11x3OgShVG
MqIaODoYc6S6o9u9FQNJ3PwgvPEwLLNH8rc4NuGRov85HivT9xSjoJF2UktO38iMe8Sh/5LAaHIA
Opu8ayGhcrLVuSbvJRHtcl1Sk4b74K0g/UtFJY7vn3n7ojkKYScCTwWPCbZl9VwWRp/lmeJtJlxC
SRR6OBPnkSyBO9pCnZ6BmOEpzwy4CjEEYtGpVwptWSzYKagTP6rPneLhUbGwACgFPKe0/MP+oyO5
3dg6Yrmnj/sK81OyZRTmSihjuYDZ+wvlAqGVBaupiYNxHH/51srZnTZfpvX1lbtW17plDrNZZ5Qe
NTBaF+T4z6/B68Uzxo1RU61wKfEdChJBTr5OrPMxOPoPKzKcMlt7VT4F7/7SZ3zk1coZW5VEQx2i
slEwXZy8FzLRViCI4kXBM/Z4JYQJVIJIqpNchRDLPLxrfz2im69fooh2vL+W22DlavdYrFVYZ3pf
Sa3iGcvw8Pggr4Wv+wJ4yslyog7nQvdFExLGg/h+QSJIttBRgH4Cxdr26+6UEPrccbzZTAcFloUB
1uhwwpAHtEJeu9N4SMHIkwzYvd1i6mEIbK/eeUSgAek3j0udLqlKn8TNQM4Z+T7KK86iZ7f1l3wm
0yYoPUZ6qf1kHCkAiFMVxymph+Blt4rpwyuxC7J/fgrXoY2sOedMZ5Kj16tnTBMRWnaOMCrNa0/n
D20Ny+xdAC7h1O2H122+2u9VGvJgCHOu72rPGUPEWx//e9rzGPBvyzmorrfSBPSOPOq2DVDJ+nv4
nHY8sCxuFWvWWn7tN2OS8lBrSGdANuAYAUqBL8nTioxH204fPpRthBQ0Nf8NHuJ6nxkbxVCWVh/B
OI8njJNZHpzfUgEE803n6fPMmxiSkILDDBZkVNDBe63PmnmOsgBDNL0W5vO52KyWCdmOlNqoR5yt
gfDQRz/5ixvv/ksgkxHLz4F+WYwQuLF27ygFQoceDetRs5aAmEpTzEqRgOBWe2Zd6y+xjN3mgCsA
3A+xwJfsCmehrJK9tP3Svc0xeZ+anngFkbnA62pnGUvVxzTXzR4SG7qxnNjFfG63f82p+fgX0EPL
CypNH8/P1S7GLpuro3rQV4ad2Mqe4/DnzefX0hmjxXRLdRGm+JAYiJed065AhYXGkOV5u93K64Ks
cwvIIvH/ow47Fypd7QFjuSUI3xdqDNGl/QI8G/oq8mU1IOAV3SO3/2om4r8Sxpiq4stt39bitM7o
oc28JqeqTirRjrWDFnOeqzPZs2vDYUxUEmQhL4pJ2kjbDH5QfHpb14A5HqeqqHXf7fM2kqWBA0+P
EGB8F6xmh+eFQVpU2NDRM/XzdIA83pc20yJ1tTa2R96oMIxJruD0jF25JnRPyBLdRGhm+wMbzeyz
pXOutRnAxbVExg3lYRyf4wskqiggvTvLeOXeXxPP0RmM36nHS2okHSQUlqO6GB+0t+39Gs8dRD68
ZOf8Pfm3yRmMtznLaiWrGY6rtYx1TSRqeT/xwYNhLYVl4qaOYAkWj355Pjj5JZZxOaGZRtIihtiU
bHY7NJMgHnJWhkXIH7LtLDz11m7gfLm8ZhyeizEYF5OA2ToZcgh+OW0QkjjOAh4mfxZssvyztfGq
XD8JVkYTGlGerk7nduc+YXmmoktSd0oH0TkJHzS6IOhYwGWyBUzS/rDpE1J9R+NfPAF/uxqWCzQd
jAi5bAgVp5YqnK2X0sfV0neWewmoKo7q8pbIuJoojBNTaeBqNhutoxUKxFMl+t+0R1wZIUtoeVEr
Iw7B+eeFb+GT9KWhhiq8dWRz5CnqD/zxzqGxrEC9uRA0MZahL+FWPcT7zt7tmpdqu7A+VxP1JHl8
xP243Uukt/caQTi/tfXlGygGz5TSr/jzv9thNm0WBd1ibCZ7lewFwXGSmC636NoNbeXxvqgZaNL1
JjN+6JKpC61vsMmwUIGIH86qJ4ScKdT1uV+iR/P4zTOR27r1tUjGG7XAeyVipuLNUjjJAdQ34gp4
BpcKlml1m6dkCSCP+SZsa14R4meu3r1zZhxSFAVqlVywWAzFsDDEjV4E69FBcrJZlj4Bvhe45ake
BJQs7GhjbZ7cJ/r29orQZKRve0CM7u/+DFL2eisYRwUG/CosRNwC2q60PwW8XFaLZWtTZE8a8nVf
GC8CZCsjhljU4VBj3+NvkLHYSLg5NTmszstFSqQ/b1O7or5FMsNy6QfywXCU9z9g2t17u88ERFoY
N9kQKbhUP//EPJbFmQLT9VYyXqmWc7kLOpxtBLMlf9Dlvv+w7y+A81gAmeP166QfL+deHOH51GDj
lCQG4+dDSNFWIqBsKJCuWeIRdnmMiF2arkiyZ47pTDt0s4MgZtBEkJeBPGNxLV/0m+AcgZPV22Ao
4Kfyh2Y7joTZ9/wvCUzgUw3yBZgASIjDI6bDto01CFQVyMv9nZwPIH/JYdwOyK70UB6hiyJF/dFe
Pry+LugEvkSsynuwz6vGL2GMw0kvGDU1Pbe8C0ZaFwfju02fMXmK9Jlde8OmAaCWR4w2Ge69k2I8
jWkMbVZjoKl3/j7VYMYV1g2Pw3o+hPy1LMZ5VGFU+4vUQCWXnJB6OUz8FY/PzwA68XKPPL1j3k1i
fwm0esAGbs6ZNW4UazQsixul8nSP8Q+ZFEcg6tWncPGEXqNeJMlnb4Me42x9d65pBdYLF484L1NH
RgVTChTjp4D1qxwhRiauIiVU0bNlJQc4QlxE390Gjxj3i1vwn4znVin+VxjbuFWprZB3caTiVWHt
rATco5ZBKLgruJJmr1hQHP6/ZbE9XKUxLKQgOKt4XaARyST5yeUlFOZfnL9kMK5iqDBdS5X8nxTG
exsSgCeWElm7gpUsee6Ct3OMu8hHTN0ZfMgy3Z0lA5flSKveTt/2DQ/uK89b7t9bxzgLQEJAny0J
8IA4pKk09X7YNXaxsmrqeI+Pj0uTFvZ2uX1rtnuwWKy/v48J5faZzL9Af+0u40B60w8Dv4Jimk42
dZH7K6dZSRseiHAG4Ydr85ccxonEZ8ytj/wABrBpLZBY4YE2sXRkG+SDUDta06eMHo8Wb7D6fOTz
Sy7jUhaYzOnLA9b3ctqddKfZjcf986Q+lPs6mvNeE8wHY7ymedVsT17btKXsd4nq1WuUQ3PwLSM9
IrycV8oJgRaCza+Ndf96m3SENXSQi4LdUUJuFBOer+/pQCyLqkpl1VO0HDTvZ9LzYDxTNMNKwAQG
oARRfwP3HaMeahb4uS5OayLFglSEfiz+4t1hs+HObyGMbrRNmAgY7KyiP51Y7/VHvBfpaZN+706Y
PCUj1WMNW5fyHMvsk+S3WEY1FCXX/GKcxO4uVnieGv9rdD373oXU1hJkUPaFrqGUX/cPbTZL8lsu
c/8oeTMK3ZBOTlPHen/Ikv56eNjaz5SfHZxTyt/CmHBVzI3LpUoL1RsbapT71F+PH2GyNC0eI8Ws
pf0t6SZovdRq62NOCLbzBCy0/Bpv1+3zN789czZN91sQE522aayGzSQoRiXIai0H+XQHTYYP6GKQ
HJXPZTT94P9tBMDxXZtZpBgXpZkOLCZOMqG86fcXn4WCu4HM5YPZZG1S48EKMZV1MpY6yt06YFzF
JnwMImJZvID1p+nz3sKYO2jEcEpM6IVE5OpPOxWp6pPgiiUZTUv7Qy33pbBSMqzx9/KITtvn57U9
0tcsASibgt6G9z2zV/3vk2W8jSyXfTvI+B5UnZzUxuzfx9Z25Y77LJg7UYzrAW8TKkAAGDAnWoEP
runTDoKEjOzMkySQ2glQH3jiGftc4PdbEnOoSisYZtRA0viE8FlIqE5Mp4WnAQwU7nRKZBMoE8fF
zFn9b6nMwZrSkOp92ateZJIhttKleEHqbHxAvWdiw5KQ/f3i1Vum32SVCRScBoDJKkbJs0inFlPc
LtWgqt7ptADdUg7AI1mQ0FFNq3DLyvKJrSITe6SNm/qW+zUsOYvmfQBzqJirgjBRUlQPeEz/A2OR
JK91xZAG6QemdwJfm6OTYCiX8pkjefYC+7105pCjqheEPsHSs9oqX1ChFd9Mut02SD0j1CD68pWK
wEWGx5E3uG32gftbNHPSSMgGWhJCdPFHsvvKU6SVBqh74wMH11nSm/FmmlT0NzHQ4sk6R08ZZ9fn
FFyfUMU4dIyLZqH+oplh4WOoIxENUq/D7iV/DI5hQp6fu9cQdc2v+/JmCN9MvM3+lscsOE3Rz9Ho
kLeJCsTn4YJqVkt8NAIWr4AzI/89ONt1R8yt+hADrRMuB7R+ufK/6GwzATmUFEXClIkpCru+FYJO
jCfyPt1L0LckKiTUj52jri9TbWVwu8/jURkJgDs8O5ux7Su5TPiQVnroo7tNx3O8o6g6qKcSLa3e
5whbe1RWivcnI7a9Ht/Xl50rrL51bq8Y7wuYmKIEsf2QSfiCwFVf0Yb8iZ7W48tJWZ829forcAaX
c+hzWj51BugYFwBqafTsXO/1UIBXIwVMzOvih7MnWSjoDJvUmdI4x3oTLtW3+1r2w9XBOLMrgcwS
hyQ7B0krQMuA7caQhJAeeuvsiq0tPKerj/WTv39a2yR8+akvATQAyMDFipYYYU45nzJdesynYDg8
yMc19GaCN5X5lBrDNXqzqwXPCJy4T4mie8ZnJSyr84OKPqVFse7kt3zUidp9p7kTN0fMez6bPTmL
BSmkj7LYqVFFIrjABEygbhxtO7DbZ4fWoG2/EpKGSoZXCftwtMuQJBj7yVnCTC8ADu/vJfzURX5l
P4Yin+YzVoK3eKq/5ctKMkOSrhpz5y/s4iisSp+2jXd/3+bCxCuhTJg4jNqiM9JS8ATRqhA7OdGX
sLDVzYhwxqHEONDFTvSeRWBZjjw05tyz+ko4cxclYaqHiYkVZw3Axk9xIlrBgyY/DpgmXWKikfAo
ZZy09wy6+3qXmVuolI1S6Y1C8FSJlrXjG3QhgbH+r3bzqUW2/FdZrZo/Pvmjq2RU4BPLaMG7DDi6
qjDOeUwEdL5J2HNZopFE/3o8TKXJwu4FG22kHXlyOYc87eOVccAq0JdkYJYJBuzdUJsZjSEKGPHr
e4FBnV2+L54UO3J0nSSoF+5t2tpA9ND0wNHoH429J5dRrqowIjWUILderC6v1QYc92T1WFPZRSLF
8nYiCmqJQ5a1s/Qyy1kGywjhcxSunhLb1ADezJYJlR/u78ZtAvpnN9Btg40AORPrJlUx7zXNl3yv
fDHPxKhj0n6i+PRZpph8/CSIDdEKTuxzq+mMTMY9Ge3Fz0JFBtBa/yNvzKNK1888yqvbktK1kJuM
Zg7uUHTe+R6SZKmLS08np01htaGtPcRLNNsYD7pvq5jpBFogBzcwinzfoJGQxn+s4dOXAFqPYVeY
t4j/uL6JzHJoEynTsFzZR8H/8HmYCKWj2sp8dNisw56jabfZd0Ygs79iqVZh2qq+11fu5QKwdfvV
7PTdaFf7ferBZTtnZAcllyP3Ns66lssOtc7aIvOx4763ib83p3ifk9TGHJv43Xde4/MElgPKYHq9
mA/Hp+T4dOTo8qxl/73ROmNhRpInC7k2fC9XiViTi0gutnBMHxDVwGHfF3bbPzItFv2qGDFjapiP
xGSgmqAxL6ISCt5GWfrH6CHb+vZAIhuYJqqsQRMOnGlP0I88oh/oLW2n+jx6uZ6+73/HbZzDfAcT
U2KsD4Y3LgQfdALLuMRcLVva0tg6W2fnO7IvJfneaPZ9mbeNtIxMRqONUFhgklEgeBZmZ1hOv3WS
P55zjom32pHuXZHJh+a40mY9vB5dN7H1j4/B+nhGlMuLbCdVZp0qhvEBXozBAHhPMLeHGZRB7Q+I
dNA78hIgCTh67SE8pXuFxmtj2e26BVkndo2npOKa68t7tK7oulwQi9fVNuvVfn8Kk4kY5L4S/Aaf
UieuenntRarKm+4pWBCMCOy2wur+ISympTFLN0HNibfLtHY0Oly7lcLoLnJnwMoRpzR7+FG7X8Os
wfWAAtHXfWE3LzYMmJ5uSx2zsiGUDShTUU9zU4OSqRc6gJ8u2wgGeqH2pndfzm2i80cQOiQx6R2z
y9ne18s5aqpSjxCQECt9bN7bGOlV7aB+f0hWYrfPLlL+OpdM4DaLdC2WBQ22sZ4j5YmJIwVSZthL
JSLb0tEcBO305f4S5xzHNFEMDzL8Q0IAcn1ucd+ZeZRDVjthO46t68hu9xy/e5O/IADzFGRhPymv
+QH1KsBqPmE23aahPHzx3NV/9SFM8Jcbpd7kGT6k1Iiyj8y15tsS7Y1jo/+50LQhRceZa3CbPZz2
+dfaGXONi0HsxxgiXza73iq+HOf9fbfZbP6Hs+tach05sl+ECHjzWgVD0HazyXYviO57m/De4+v3
oLUhkSCW2NForjQximCiqrKy0pw8ucrAZlceEtximR76n1OZk/psxCduzArkH3iek+Uk7ewNQjlN
lASMa0Kn0u1JcFwaogAjMafINeoM/FUb1j1kFeatmbVmqRGVu73/oXW0baxSMx/rwb3vPe4FnhCk
SwGaQP/xRHqmiV5dtzCiCnF2CXqUfOoGemvy4PT9m6LZjyxRnM8uGGJlNP3yGF862f4kYMIwrRUM
1uEODbaWTZMlH+CuvIufxwRNrAnjCUE6MN3TzHG7vq69M6/uATKgcWAL4XPGvMsiyG8Tk6GxIYMO
wHFfE+FD3QgDxQb32VriN1JgDJqz4G3O3jf0kysCOstBSfBrcq4iSUzUK1IfmI7zwDx7ld3lz2J7
7rq3Etm9jKop5fNXvq+IUL43vB4MitEMZHgN2i9FoQ16lBU31YWBZNEP01Jf8+mQmq28UwQdA+wK
v1ryF0fPYWrYx3llmF4nYt7JFErjKpmD+V6NexZMxcEshOhdVOAwVgkZaiJi4qJgJIWVu7RHiBY/
Re6CS/HrkE4/AIQKEsawYZrl3SRCpWrjMsol7xwnqOE9qWDg1+HHJXb7VYl6+zWAeVovX4dsx+Uf
VQaiDBnM8sp3mlJAV4I80CUzBkuBqVa0FsbcpmikzNdwzM+YK8i5hJWPokZ8o+kNVjJixcT8G85y
tppKNbMLbfktG+iw9+3awbhwwmEE6tqTTQcd6n8dJCJO1c6hLmrtMREYUvu699W6euD8fXxFZ82V
JmiiCkjTqNUT38ora0diHdk7MwH1DjkJ3nmqrj0a6SYY4SkukG4Aj5iQp4OoR6tQN7LjOjS/lK8V
5lLqlamtWncxvTPzSGJ6MwsWkzFmA5fJxHDHvCcqbi/ijg07LiP+QLOnWmGJVLirPN81Oz+mTETS
FzXVE2YlOS9FR5pjJdNaXLpd9yYF3wIzhrGVGrL4Uze4R5UrGfrAP1foTM7sntOjL5xw/iMFZh92
JAtPhUt5Tmek9egHtaQMGtKjpOD6Bh+ZjK1JNAkNrnlrmSXv8N4YIcGMv3CX4LegGn1rYuMMg6LT
NvbPns28e2bqPJXBir2UCL33Tk4yNFWnJGT+DD9x+BmwOy1AswC74v8xCFrDd4hQIbRXj3N2J/5y
2nVyUbWFf476J+0F10faxmeUGer+mal9sPiYxY+MDPygs6qVvyjNwrs7E5mBaAYVFm585kT21/+5
soE+Ew8F5zHBOQfAoKHlQFOFpj+l85YaTL9pczCKbBtS1Hu4q0xx7FIzd41WJem3ewilncPA7TPL
4BAcq4JKC0mIeyf+9usmz1LReeUgjF9XoV3Xo4GPhwkmeNhp6dFhSVPpj+/1TICs4EVARUDAkKeR
2eVWL/JiqPtq8OJzwG8zzMP4Yh2jDnTMwE53jmPCxPgntlhxAvHOaUCHnLhLCIb7BCeGgGGaGYh5
WFTAuKkb6CRFwDZCmJxrK8G0myfnAxAvWFe9favt6My6C8/KzEW9kTe9CzLmfzkB5CXsRcNzB+Tk
410dlfj21RgXJMJ3hyclY7bZ7aZ2ccIprpYkZ7BXuiRDov37/9GdNnpFj6RMdIVz0FUpu0VyblS7
fu42gllttDWS1W6xSnVxw9QLd2fUhalAQcMIVxRteHSzTpIKwHtUjCB46dkpLpVndtVrk24f79xM
6Agu0SsZ46KvrmfqC1rt5JCR2e8VT9hgI58Yi90UPapSj2XNnZKI4ArmWsHgdW2yf44Wu3zVVOkZ
vkTdG8h2JeAdLw3ulVnsJJw7q2tZk2uWNXkQSUOZnpU/bQG7Q9iN523D4JWpDvJ7WdOyMaPUeLzA
mTwrHM9xtDw6//Eq/TJRXG1mUOdCovlKdvYw7m6AA6G8h4ndMGbWUE/YNqUehwb7JFzyaCDIZ1fh
ya1XzLOrbRnp0+cCwnMkd1cq4FgtkQKdx8DrZKUo7xXzWpf2UBpqaTc+si3rHp4JWvR6+IkBTesX
ZylXeq99yFHi8RqvFdzpaTycJULj+W2bnz1fl6TPNNmJ9UIgcm99IQI5BGQQZB4R9+iOXu1XlJQO
42hDfgbbN+m6lwIwA//IttKqt5Nn+fj4eGbCHhUEb5iyiKeQV5G5uBUHNJzQs2yZn5EMbWqicLSx
vcLy6r1sl3px5I4SGrO1MIS/+VfOLWbpso126PZC4wNwmzVk7+CvTGkvgiBuY87vsN4OYDtQorlI
/wM53JJm55RUe6pXmbjw4txzemm3QidWROlaFuhNCN11J/78bX4HL9GgRxsOjDPrCo0dpkEVCyQn
L5JNg2b1eNPnjlgbownce8wdm176rGwcgWur/CwNeuaQtlOtsAOqWNP05MuvqFSy9LHEXybmu12W
eew0CEA48AbeHnOkCZWT1z1mNOlCZ6aoKyYJRzjeUC/5aw2qopxoRsJQh9WjxOB8s05JK9LhCJwN
8Te9TBNU3r7yADlcvtfhmUVoNSowNMijRUQHl5ZP3U+S0Q6QkdrOwH7r03rYdd6qiFfyN1/Shlnl
mZEhNllkzrqfPYBAciSdw8IUkLRNlYjreF8dGqk4ewJhq4hGxVsQUzc3i7CnQvvppxbrvGqeGX70
0rETdbF9EX5QZJIkkPbTRAODmymohhavApR3SgCuC7sBjIrXWYSiKIUpK63TPWVTc3qqmfiXEvLZ
jw/pt/luckg3q5hoJZdHGSZ6ysUZLe2+pisAHCk7Aaxcw7a8DN9AS6AE5FjJTxoR92NQ7SAwOcVy
eqqoqzKg4bDmWavXe1kPqlWbWNrwFLFbkTHSzCwc6h0l4ZA+KZ/+UcgMX3hzW0yURGG5N9yD+Kdy
DCXdYkai89Yxm8IS5LWsPSsI6n7ywCpinfFfQ80qw0PImQOzckKTl2ixTxFzZ/s+yIywyanokcFC
o4SHX/HWjEQCmQoQvy1zgy1MrqF9++R9156eazxSOfj7qQX21ZMWtvO+t3OiFON7eGVJ/aoU5EIV
izO/Duwd836orTgnEXJpFquDvNMjMlxbMvxkNDIQvRqJVVi+uVT+l8Zjmx6rjKYBeJcgQuF+o4Gr
78gbxgMxmVqchUN7Uf6k+3xf2Z7JgQTCPcVbM8GsmUNPBzPcu0TZSVawZ8kG6flzRN4o2C4xkojF
DDL0GrL0NQSKbyVZvOkfgoXocSYFqXLXXzoJjPoiFcKSUYozq5Q0KS9ju7b8khwlC6camt6SvHvv
51beJGeeZ50gFC52hjsUZol6jUBQ2QYtiKp7pmM7JrcXD9EqsuoFCzxTprmRPC1HCgkrx7AZ0I3n
8NXdNNJx+BB3rUrLksj1x9Db8DtSPQjXqQTV4F8eX3V+5tW73mlhctXbUHag/thpbcVT36Udks5A
A727uAnEN1GT0wU73SRU+nBouU6NdCPYIzjl8Xf8H7opg0wWzWAg5pucgIRKaBvH43ds8i/5uaTd
JtGLweRlRJ8bXBd2nPcY2VlC6gv7lj11uZ4j0bKv/rIB1f4oqziOibTOrbQxgpA4hCmJllMGzEa1
OWpNeGhPDGe1w9ahlR7rzd7lSf0dPDcwIutQd5SFNc247zhbRQCmAGiKcdby7b3n2j7SYsUvz32r
ex2cx8s4VlxNolXNb1k2p0HO7AvlH0fNkAofCjkFDDBHbuFWqso2seRLDnRZNJyI1K9d5xHl09u4
zYu8xOg6U20apSlIU6sImpVf23dtU0QekBwmKM8esjvlj1fxplztivQNwCAxWw3BH6nxSSVYPiYW
1DSJ+AWPYvbqXn3AJBcXeLXXsmlYnsXQjgAShdttV6GtlptuwUrMpP1u1zqxSvKQFJ6gYq3sescc
gtNgsl8HUAfJNF5VYysbMn7V2LZP32pQ+cQ2YjUS0YRWxldGcvMS2StMTsBTRV1zKaqaiQhuDmJy
gdAxKPSxOH5caHPZKg5EInfHx7f0njAKL5mC9CICAvSm3N1SOZGR9qzcX40Oyo9cOkXSSjrEIfhX
lbPcb/LaYjJTAZMQA8TELq+QpzWq7qMDL2Jvsf7h8QfNZGzGD1IQ0+FzULEZM33X6qe6Ud/IOH0F
T3jt7Tuzhd8Hr6nCDFBmO2CEj8RSVQOIhzDOU0Slv9E6WQJwzukgQkuwMoJ1E570JHgGWlnOcqmC
DoKzv85Nx3sd0j9OCYCB0y3EKXOy0EerKMo4Llic5i7zLAzbVvaqM/DY1R84Mgwy3EgWov6AzPfC
9o4WauoxqCMyFSAVBU7tJAb0lLLp0iGvzkK7Ubl39cKAc1hRQP5DQtcSpJKqrpGX4ZoPF9Irc/Eg
dy16cq85OYszP8mqc/GH+w4FgQq9Lko0rVSQR/m0JLWopy+yZHX7UvRpApRBWmzUpUB7pgQMRNjV
FkwufZq0KYYal9UZk4XtU/Aiwcx9KNaLimTxQdH5hSs2a1Cv5U3ucSNmbsZykOewawwbDPldjhmz
WYCKy3PV2mpNuZCwHFWalXLSmgVrOut5aZww4u5/H5DJiWvC4KRMVVfnOkZBJdtkoiHm1Ol2WSUZ
hRbQkkMbQE4c+bSga+MvT3XtWvLkwPuklrkSLUbnoGxJncApVmIaD4bLohL4E5b6UH0l+Z+4fynr
Da/Zbv8WV7T7ePwZ9wwwYykQHrIAm8Kywq/DdGVRQs7rpEjBBvRwgp/Agi7qfELzXR8Q7Zx9XtT9
s4Qajm9y9CzZ8UY1AqMm5Uqy+aUrMK74bkdQZhORCR5ZK8fbefUpXujXQp7CpDfhZ79rcgNpRnXM
jPQthmkOX0y6CUVb8aj/zh3UVk+z1ePN+PX+7r4ArKNIEKh43ZXJmfDj2HW+jMsz954a0lOLhGDF
R0RkDdbfIE4BxKm0gBcuO7PfgFvEciKU5IOfCtHWuihQB/PfMXB357lU6qjiW4APNu3z46+cs4jI
6f37Iyc3NHNyXgskbFORkj6nPl7XeJNnKNO6FF7jY2H3rVWjfqBAj+YUFuo6zftKXIz5pmWBJ5CC
IEsm9oB+AQSaev8ennrbM5D6W6hXzd6MK5ETPaiVJAR7VVmeqxDZRASunrNPAj1QFoKBmQLi7drG
YOFK4Yo6SDF7/HdtGqhGsm2NtjhBR9beQF+EDebSrQCis8hIQCn9eF9nD3FE9P62tIMY8lZ0lESN
ktVNeVbX3KF1I1oMkBLUh0hZeEDHx/hOp68kTfxjbmgzLfIgqUpAJN8mjGS6Zf72eDkzZZxxK/+z
nsmZuULANSLI1M5IqZ2Zb/kS5KsEGA5hKyeETW1vVzoLycQZDxBc9SLHyZwm8ZjLcbuFdeu7otJI
oKeuPCOAbQyzD0lY0JHfgHSyfTdSJiahdjrVB0lWeW7XPRWN+icfubAzvV7lRqVHT+5G+O6QlOMo
azbUx38LtLUbg7U79MF2+/BlCSE/ozrQGhD6jtUyFT14t+vWCgmZ24Apz1H75isYtd08N2hL9U0B
MXTbdP/NNl+Jm+hP63tRPjBOec6TnzrFcBX1Owv9heswe5YiGoLG45QxZ+V2TfDAg6HCaN5zrdHQ
ucQCuinCJUDwnBBOVfGysBwS/NMxYRnX1UwfBPXZdQxXxMTcCmTnS21lswoD2A/auVB+4dXpG8IU
ssjAU6zPhR7Znc7p4o8HDtIBbakF2iQN1fZpbKuH0EbI6B3BMg56QyocAK0wxBWvF+Ty+G7OIH8A
8Ueen0WqAVXeaR5Max1Vy9O0PnMJya38zH2zte4aGi3NCjkuhSIpjYZjkQWNhy5tN2i8UkyRbho0
hnUk30RLD/2cBl9/0OS0lXDQ6kRM6rPCHX2ZptGGadd+6OtqQFzRJYCjIZ1hxirhhXY9vPOWjGEb
r3K/YBrnHgAMMNLQFocCiHwXyHRcV6hNU9TnTYxCO7jD7OYwrJRjf+jRDY3kemTEpNnq2ZrbFQvP
+IxdvpE9auvV4+MIudqELE6lQ1F94HZVly683TP+FI+RSSPQDdNLFGVik/tBLLN4qOuzEANo1u2q
bOPUq6h8Eh1zQcVGI3BtJbURh4MeRtQ4gOLDP9wuxm84ValFtz27rV69A84ESJYFYEUC8scdGjn7
rQs2GpW2+gqFxcfC7/JOqD+I6NsAMgkoUlWZolaHLhWHLMqbUxrY7wOuWPXtHED23W7Thddgqri/
kmRUCTGUBTkgcRqsRLWTRgFfn+qI8G28zlp25wWYJOZVz0FvAzm7sLFTJfmXQBA0jrAZNO9NXh/Z
Z/mgKtT6xPDIB6NvsBHLBfs+K2LEjaP0DkzOFJSDUeJREmp+c4piVHp5D80v/9C4/y4CzYeAH0ka
CuGTXZM1j0liv2hO3CCbjPaUCyFx3XxhHXdlh1EMICQ4mrHPkdWEWx2s5ZprhlFMoctWsVUtda2u
21d17a44PdEZQzF8zLTJbY5qVmpn+9r2VjxpYe8WFHL60IxfArScyIooi4H1e7JgblDLAc5Sc0Kh
xV8holJBR0BiBuOSNh67Yrd8atff6aZE9eOfi1Y15GUwxAKJGXzHZBPYKFALLexOMioJvtHvUkyH
D/b1MRRfpPIk1nbD72T+SUqMYA+mvQX5U5ODlWOUDuTyAh5xzC6aiNcyLw/SvDv5vkdzBrhH9Yxq
VCnapbIQuQrjed7anFGWgMYO4DiAD52ct9qKTOu6NWQpLMHTqgXPYrMTUaxj0NMMe47ql9LEeoAI
TlasWPRoU/11SkMWCtIXb165DrPXttxE6HUXNiFnpYnhBCSrqMytAcN94aq1nBpcCLRjLi69Pfcm
8/bzJyclFU7LFAq2qlJsHj2wHEHFzz2G2iUKiSaQSKPR53+jHRxAtSLAFFDQiWL6nuiEntd0p1DV
q3JVGkK9yTbNmheN7C3lXnrwJGl2E+6ljxrowP9GOqbMILiGJ6JNHVf0+lcKO1TdqS6OYlfTAv3H
vUNwnYkD2KPAET5bJWqBPIzNBAaX0rR95dRu4TvGjb3VGw290HgSYSXgbYoTHZWBmEFg2bEnNgsZ
mvFiDF+zTxaMwBh93EgBggNAazD+s+gTQRXy9iYwbihkCqOyp2AwRSP2Mt3vSuIxx8ebeteri9t2
I2fy8kKNnNBHif7UHbSXtCDlurNLinLwydmqDClc0qzj7fajtfuNt/a5Bdt+d+F/xSt4eAGkGlOm
t8tslAaT9VKIl7ZutytKAGw5FBO5EY47GI/Xelc8/F2rCB8W1lUSgd+8FdbXcodYBMK47JRzKyVf
lYkRC5jCFBC/VGg1ZCsPI5TLONsFdf3l5+UXpl/RoLfyJSM/e75ATcoy1Ahh/OQqCUOYpNz4LV0B
6uIusoZgVzBPobC46junA1sMcKQg8+iyg3GfbPEg5SLKpj53ai9wEcX+OTmJCVWZY3zkx/q+hxim
6HW3PoBRQeReSxckrWm7Gf4psnHcfnQjAUDDI2EBToHb7W+iMKqHMOJOfbzRagb0/40CnHv1Jyie
+HYJj3WXmRzFYXdVNIZg1oB895SlfRJ2jsKCbBCcKOR18z4yvR3sk92Annr7VusAfJMXD42Uq+fX
x6o2d7rXsid7Hgslr7kebm/U7evytdjkAP5Xg/VYyh1G73eJqgRoGxy8sc50u6N1EPttpSTcaYe1
vQP3aiHWwYg7YqbUAuG/ZYVgibZPHAmNgYDR7iwY+Ptr7LzvyWWRRugueP3XB8GPArMPTnqKkGoU
J4hy2WFPegNa5ZSePnef7++7kA60Nlsr16N9YW1WLy/7/TMYt94e78dd8WEUD3uJyaSaivGHd52z
LQDJXVhyJ6U0ynPcwTLLBRWQgw+SHCMPBcLDi3xuho9YSdba04L48VSnNlsBKg8PIwjb7ni44r5x
4V4W3ElAWjMCxLtYFV4EzNKz1nx2bYxm5XPHS0YlYWBhqAvtKY/HaWiPP2O0HHdfgVYoHjZOEAEO
uFUKBa1JoSd23ImXzTQy8haV7a/slQ/Npj37cGgei/sty0/lAY4PU4Y2SlT0JpasqCW1zEKOO8np
PuQwCdUaOg0v8h4z4qsWXQCDtBIivXNMzdHL7By8iph6J4dWJ5+EmMjuVpZohwFEwWCwDcWMuLj4
Br4rstNuN5QJ6WMjWxr+d1c3GlUFDiYOCwYJMTx/u0t9V4Hdo8DVgb/gvQ8bH4UxccWBZevlAjbE
x3s0oxgKqoHAJo8TgO9IVIB9CyMGc2lPwjvQ6eCh/nn8+zNHfvP7kyMYZDdPBL8Cj/pfpEAk9Ova
zUaVrNVjMTOP9bWYqU+iobwSND2W8Yk4RO/1euH+LmzTFFwTK72b5wx+n9MdXdtxH48//65YhzO/
+f7JmVdS37Byg98fOSIV/Gn34rqxiefTdEHWzANwI2oSXGhCmymZBlHO7ts3pF3w/HgtS1s1OqlX
2Z/MdyShH3+fv3gm6vWLvTZLAsb//0qA34d1LY0qFRL0pJFhq6LlSK+36L2/jNwDy8xwC0r8S9t6
JXFwvKQFfk3ECKISk940cuAIojAARP4AT2f0ZrdfXZaAVDPO0c05jSp/JRRtikIRx1gmBljIlPla
qce/j09q7lGCjUGKCSlCRE3TODNk5DLsxgFaO3aXvHA0XTekfgowSG7TLlS+Zi7ojaiJVgS+3yli
0mOc20e4UQzRJ/xmiWx1ScZEMbQGGQtPgAw2pyUl3r5e2rDxgZo8KCoiLAQF6H5BXD65O16ksBUT
caPqAVVHARywQFPbkyU5dxH02EZ2JWeyW5gGwYsMntGTi9K1+GW7tmCFT4DR7peYHsZferSiyZ4x
YeYUiY8VgZHfWQhHZ8/jahUTHxBhkpSGAX47Lgnwse12MSe0tE+TOyKmUpGV40ylE2a7HgEfF00B
vQXJcekyzliAmwMZL+vVZZQBbS8GD4I27tH8DqlgtPqCczRz329EjJ9wJcKV0LEQMOD3l9c7d+Po
jdHa7MIzOWP7r2VMQVYBGFLlAHSIJ/9YW9Grpi+N5pwVABcbdEPwsZWpm6sELu8AXAV3gnC6C/Dz
Y4u19POTMBlzi7JUjPHz5SV4Sq2hx3j0xxLmvC/gz/6zgslLrDocXzkwAGPTfkqgVceO/Kw162UV
LRz40mImxkTp06TpkO086VJvtjVNTwtLmb0dGDKL6iN6Qu4SNVEYe03NgdMePK4p8clPqfOLs91m
XuMxAf5vIZMjqZI+b6IWQjw9M7R/nEocDeHVr09Og1VyKe9r/HqKSJmnJih3JAyqWvKC74r88L9u
5EzOwg38JiwTcLzrmAz8/JrYksmtuHaREHnWjlytZ2LY20FoYbSwntF3iTEV/pRZ+sKxz5rdKxkT
k47zYFM/wFpeX5GaB/oD/grmeVcu4bfPz89LcNU7fN9070Y9vzJcmuxXTofX/eSv7J1ypOcXzEna
vO/17fnyeGmzJvJqZRNznw5Z0fqhBtfyOTJFezuAx21pOUu7N7H0ohemgVphNYFdEn+7vjw/XsOc
q3+jahM736M1GaN0cTy7jbtP7NPpWIHzgSyImVc0DQRooIfkgcW/PZQhVJOikqRxOmmCDskfNMec
0yWmvTkhnITMGR55MMtNEXYNmEYCNfVArktVqzc4REZgAiDFgh8xZyivxUwvTYYus77GVATV8leI
1S13AXw8p1fXAiY3xildhakGCAAS5pKf+fc/wbpfupZz1vhayOSaOGlb9R0LIWyEmYwlEZ5TWz5w
a1cvV+l/8c5fy5pclCAH35HcQRZvcVtnldpL7vz8kaAOqKAeBvTFxOqD+wjMzh1mfAwaekmJaAcD
fKKFmzKnXiC/kJBBRAZH+23RuzIsldwEYeEIAiKgd0Ev3pINsjE0o8iJwoptMBr19b+RiJyLCvw5
kvDTnP/Aun2VYrTCySfpjrjrtLO6dbOnK6APnyX9L2PWtDssndbdHIzRgoKt599iJ6rRp07gMIEq
YB6FLrEkeEnQ/gaGO/3yDI63ywXdh/hPuVKBT5XAa7bk3f5mY6dRwPUHTPSFxVzURknxAdjpwcQT
+Ppa6eFOMcjT0/HI7V8unuEZl9Xfx/vNj8/3ndwRpoJ23bHzZHKzk8ZpYzYLxucQktFfGZ9l8OZm
oGde76nB4bidU4CaHXDEZHHVc9HcL1Dlf6VPrr3U8H5Q8ZD++grpG5MLqWPLtmt9rNEq9wLeW19P
rCWQ26yvcS12ctqYbMFVcgmxDqjB1L/JGkNLxykuj/d29vJcbe3kSDs/E1m3gBRW1g8jE2lHEEZy
3oITO5tDuF7N5L1UyqpmogZyyjV4EVOya4/1Top04Kue/y7YUHHucb4WNnnVwiqsGCmCMHE3Jsra
iAgr50k7foNl7LM1gjdHh7s+dn13WHGzieWnlBt5mDPqZxjkVBHmKfkBDairv1zW568zSg0LD680
uop3Oo0aLErBKPBI8sQ0Vk4rS6Ha/svFe3+PbAVJKoWo1sgJ2q3GozjZtvjUc4ChszSMDfLnTwjC
cowCLlaZUQFyWeqBoUL916u/lzGh5ZoJvWTW5fJ30ebNGx8k/wFrkIDqmAJxBN6N0j5GEqg0+Ods
22Egzim1PNN7K2yztEri2s6fxBLo2j+AY1FPdbRt24+V9Q6L/WsBrz5iokVBF6fhEOEjhEO0FdDQ
Gr3Eu/Cs7XJIc01vkz8t0SuOtuXunABUQOURHW8IkW49pLxVCiHLB6R0syajIzkUhSOVLVzDWXdP
4AQWPhhGUoES8FZM1qopGvlyTI96RwOsPditCIiGDoCVsaB5s474taiJYeFbRpBjJRVPgKkNtvSW
2B7lckv7vCgBgJg8AdXORTVdXV6gP5rzn64FT2xNo4KUVRgy8VRsfQO3j8poGlgyaPdgOMyKwiPF
A6CmscBDTWK0ogx84I+U4ZSVOZH6t6B66QMrFyXrrYsAT+YKIiZLJauZpaFlCFVwgPDwv1P4btKJ
fdBUDXvaaJJRWs4fUAelhyWW7pmX6EbKxK5FYpU1POK2UyBd3C+mpg0mvQxm1P3t/1agrFC8xSrT
/dOL2z72o4C5WJJ4ZXLjwriJFAHh6CnDyBEnEkxteC091NvRcucmNGuKFwCuS5E60tnjzYX7fr/g
W+mTBWdVXnd5w7UnttEHdEDklWA6qU8y0c4qkcrKqgj5DWiZFuTePyCQq0qgMxPAyMiKE4ejjfpa
7dUU0KTejJo1o5RkSAcgNzNDDPdefyk0M3BBIdZtJAlzOzTlCDivVaXUaf5W9cJ7NuMK4HNABDh2
FQPL+vuWXHm4ouvySqgV3Un5U4rPQ/GcD6uU+WwucgPqhRe8ofVqiSJyxkzcCp3sgS/C7+VEwLMY
tjJUrjSKmjTdNlcwoDJY9f07U4EqyFbT9jvV++DQcqAmZHwyJF+9uKuS88KZjA/irSG+/Z6JhWTz
pvWh/d1pyPU+2SghHsbUkBM0fD673FNP+CDVF7FSv77lvVgQ1YBCASmmafvlELVpzjVtd2LXvEsV
8aiUneXyklVmn4H6IShmLsf7IAIv/4uGnsQu3WWlHQ620OyEiMb5U8e1pPJOQm/J4kH18wXXalz3
ow+cnFPjoa2tZIECDFrhPdMYz/Jrb8Mk/LBwG++agYGOhRr+ZysmJ6CEvceA0rM7ucVr6Lwo4HxG
FhS9+GFmMvJJQQNhrwsAP2EL4nWRU97ZMeUx4J6L6IXjTdb9WNCJOeukAMqHpgkUw9G0dvtqSv6Q
qYLLdSct8tXOSOIspK4Yil9arw5mIuU/FfDhh0LKHYPlug0TACmJMvZXG6nxQhJy3OfpOSji2DMH
NQHIb2IpA43pkqAculMUJjhtKRFtFfN1FmzB/UMjiddSJhYRjWGRL0RYsfQetFbjbFqOsALArV9M
+76wu3OadSVrWgaQg0KImRKyQmbLxB9q/DM4n/Inn2x9gbpouPbCVbBPuxe+3wNrJS0sdSZmwFqR
MIJbhAkm6NC8PV3PV3NhSKTupIOKihv0uDGIVhDJDnY9EVXz9fF6Z8LMW3mTm5TIieLjCnQn0Yqq
F1AkNTBzJvzpxAKM32pX/Tf+rHwMqekxHSey9KUy2wwU5fYTJgrdYD/kUuK7k8p+ROqhYnOC9L+R
BisMZGiDjYLBkC3nH+qw0ov0Q66+eowpGhIb+RFQ2GJU00+aG3Jsit2mytCMPxyHxApLaa8yzqpU
W5oxT2WV2xUQvq3Y0n6hgDujn3g0kYYBQBHVkd/+/aunqqjjXOyZvAWCiDGkKCadlJjOk5g7Vu2H
eyURF7R0RklvBI4fdCVQRZUmCOS6PQU9t++40s5jjG+ql3zX8V5d3W5kkyUQlWgiOprQPYUWqlsx
BSc1blkV3bbPN75TkKQBn2v+UeREcP6qSDPXS1XLiQ8ySlRY+JMokoGpS2Yn3vKQF0AbJm23rfR8
l5Gv9VJhaWKw7gRMdg4cRQ3D+F23bYXdyDVTOKvHF2pmz25WMLFVQqpGrFhjBXLYGRgqTOuMOK4R
SsB28xh8AerXbMFmTLRhuqbf4OBKG7o2H8KagUguFxCsoTeFJrG85B6Ohz1RhuuF/QZzV1J6N3K0
TIQzVICVWXgH9eT3Vlr372MzmUPTt8fbOA29/3dRsiAKAHwBnDDZx6oQq1hsaxwU9Z5g9MeqExGB
kipN8CPpvuFuSqsw0u1+QN5zy/wPaW/a2zjORAv/IgHal6+UZNmOHWdPOl+EdKdDSqJELRS1/Pp7
3IMXT6L4jXBxMYOZwQSdErdisarOOVeAqUdi8/7zZywfVovPAODp6xHI0efg1z32S5Hv1EQBL3DD
pu1iBVB0kUc6BYkf0ru6u+KXz/vw+2z/f8MPvjU9c70tqMLwQQb0MMQpVI3ru7WS97Kg+21051Dj
05oCXpvPZdCNB7878C4yeuCbsqgo1GvTv1iZiPXRISL4bRcOmZRPfABnijr+eY4vb9//DXXhZVIg
QxsHEdbh4WY107eyjfA2/jrCVFQtHjz45dS0iTb4R7swI5cdJYaaa2GHJ93sRWl517DYQphdbTqI
gIG3DCKAPALRi2o2QqU7u6jDeU4QYMngGuHByum67PfQFIBwE8mQZUswAEVqkgGOcK8n3RgJuu9A
fAJgirEy2WuGFg62dQEUqocJp3gzaGS370Hp8PNy/v9sqv+NZeFitdFUQ8FwZGQEJj+cWmOD5maw
lCsOdY4IpAnhisXFi/m/bYzsB8o6iJqcYGHRN2hvp7k+HjJgXUdek1a2hKu/femEHrAJUBqSmx7a
yD/bdS+d0U9mFy4K/ZuTUzLM5ajfB6AS48/UBiMXXblRlgnAxfDwNP+6hxmAnnprw44VvPk84Tea
SqbHovu3g9kvRV+7qFYWmaWJf2fhGmvueRzffBEeguCf8kDKs2QtMGuH5tzF9PqZfrAyLR7qD8ty
QErYhWamNtr4qKVru+jidfPJ6CJVzPtBsoHDaGWWt74mQgdSUbnYAzntOGD5Cn3zyfb4Tsd5ZRXC
wTU+iuXL779pPxeeIMNuoTd+4TqQT2sGczbg+p0SOV750FtFjIzTq9FsbAgb9t60a0DERK2IFTKs
2hposnvFwAnFxK6gV+386gXHnqf7kq5cD8vU6bePOzvVT557aHOqQeMCfs11Nk5aRjK4SfvEGqO0
PQ6Ykjtj2tWpWtnyF68l8JUjYwvyHKCcvpqtSlGm83A2m1IgpRNphbykgMAEb/PoxL6vraRPLw/0
k8XFPoAUvYmuAFh07rXtQ3pj7Me9edNEwS5bCTkuO65Pppa3YZlx1gAdfujK2Ng8pJEbOcl17IJh
k19D4Opn73E5tPhkbnHvVU1W5XjhjwfNiKY5xFvPPWgfWhnVt1W4Sv540Vl9srbYzcwPigxw4PFQ
V85unvstbUKQ8YCM380TBqIO28CPnixdgHsWSF2AyIqdmnEdtVb088gvXvhn5vezECx64RZL6s6e
Jmpq4lP6xFRHx3yorZVt832fnjHB4BVH3RRZLH/hmkUHrksqjOnwwsF2AI+4lnH/7hPP2WH8dhdE
JL7170376fzNU2dlUw0DHq0etDYENxAFm0Bmxw0w6JX9y6zV+8/TdnFMSD+CL18H4eESIZJOupIz
taaD9TKgkJBDClu76U+ggfzZzpItE74FQ/pkaLE+pi5tfZpgCKfbDOVvUEVb2+nJigyS7b14BKC6
2/xtY88lkE5oo+Bm+H2/9va8PFqUvWwd0+v8Sw9/mmAUxdwRoJzpYLohBZcgyO2jNTqe72cCA0Vl
D+QF4MJyl2nOIG26yuUgmCh95LB7ALZjI4+6cW1GL47lk53F2SusYZ5b25kOOSrOBPI14Otsn1v9
Fj2nK7HQP7TF18v665gWF4Nm8KyWujcdxg20dWO5kZENItNh74fTNZlDJw7Of4VtXIEDpEhq+Ld9
RSAMlxMEwqsR+PfD/vV7zmvwaR2bIhCFUfr4HjyVeL5J3Y54a6O+bMT3QQCAnn2kYhZGRsUtOsCI
a28kSCgnKPSMcsVtXXDY56H8z8oidg5m0dSuBit2/lx5d0NSIeWEGIhbrwOIVUDkZo1rpIvf43Xw
HCENiFZUHAWcg68js5k/KZPCplds8uDPkCeevK6DEAxWK8f+wiaFLgIOG95DJtDFC5c5GaVtoXo4
HtKCtA9AxPOr9NSuwu0uLBXQZqir4VyDcH9J2yENfwqKrpgPda5jzvpTHRzmrIl/9mEXwgYkrc79
9bhjYGR5AfS1lOMw5/PBEydx1x5qjKqst1YPlecT+OWkprBua7fCkqkTrhNmATAHUycEA7/RAHkI
GL2iwuj8o0ZO1U5u9FjEMx5BWvy331gsnA5GvJbU+r50X62ef/7pjLmlAN2XA6sduCNN8BjnxB4h
wPhA8zyU2XZlbr+H5l/NLXYKuD7QVylhbi5AAnq0W06G9kEN+/SuAHm0p8W2FWs2EsYMZLHq9/+b
+eUOooWrDZUs54P84z+C3CwXW83bbGXYJnQjIeN9JmVdORzfj+GXIfuLYyibmdWiquZDldWhrb80
7vP0AnbFcBg+fh7eZUtAHQICirS4v3Bldtdz3BYatkl/n2uPevrK2g8r/SvW+O+XlYb/9uoZjOCi
wcWAwa+7xg9Un9UTmw9570HbOouLJiO4cDUkEqFN0oAHKuWR0g6Tod3Wr0p2K8Uj4zyWr3cVZhXf
8a8NF4nmxVhnPpv1JPl8YDsRSxYJtq0N3EzpPbsL9ml4399Xt+zvGuD4e+x2NoueSWCwdfQhLcya
pS71gGL/TgC0uqRHIyjYGmwiIWXQeHvz7ucVvXBvfLW3uDfMspdl68MXTfpRm++7NxEif6pHbuaT
et4hX7ISBFyeWEwoeHdsC+o9C4dQe1YpvFrMB7VRGzc+ticoiZ7/2tlAMr3noU7oyu140Qd9Mrlw
Cn5vjR0d6vmgh8aVHXl7B81da5mIZbXqvz37PytLLGvr0UKxGVb6uDqZIeioWThvT3e/FflFIwMF
KzxIEwEBYCt8/3kZL27WT6YXLsCbdC4LHS5AzqDftBtoWLRgKjuxafezoQv5HuyXT5bMrwcTnG7S
cAQs2Xpim2hJKufIgV6B/iA4OtYfagaSWpWYOg3r2tjhpRBO3U72K472fP6/nc5Pn7F4n7Zd5Xdj
gE0UpL+y4HexxrN90dN9+v1L/zNboHBkzXkty/rOT5+4dTKbqLDX3r4XMjkeEoM4CgjzUal2FxNa
tU7a8Ra7Ztyw0H6a0QFZb+WWR97mVBFrb6Apy91UexCKdM+r1i9dl5+tL+ZxoH2ntBzW3b0Dgdcm
LEO2yY7tFsxUaOLFB4BntI3sY37UdvYVUuxkpT65ZLz7d2zQp3WOI/FodZdSjmWVGoJ2mGoJ3Qft
NG58NA46URfXZxIiI3KHUILfFjAivhlIhY6etXjsknuAfhj6CQ2opOHC+bqnUf6aOsXUfBBPsg+L
u/ahujHfPBVV18OzeSVDK1R4kVRXw0mGP5+nf4qQy4382fZio3kO9ytb7+dDEzdkSsyk3bU34y79
UIfuFmkXO6qJldDw7VcdPgE2HfXh+1nM/DG5fnz0IUwbhHecvNHwV/LQkV1GOqKRLozfDlCSiA/X
7bW5cUKZ3D8OV+7dWkx5ye98/vpzQP0puOtn7pmixMxB+OEgr8oDt8nPE7Rstfpve5zpuKEKBbK2
f5Kon0zUXcUn3s3w3ZQfHcEAiIKS/FbTdR7X5qwdy6EHKKPqVCjcOuaeaHYleHRRHqLW5uePueR1
wJyEFwh0ekF9t7icpa6MqcnM+ZA1fzx2qviKd/3udTDIwAA8A9RFkKVa/H4OyZjUZo5/QCvdTXHo
D9V+lenygg1IU5wVd32wyCIM/LpkmdnZ3BtyUDE9Nk86CK0FMNd8M4Im1txNkUvAAMfj4fnnmbvg
5tD1hIY59MuhNQhUJl/NOkxXVWe26WFTs3h+hpzITv22HxBS8S5MajLt7GdoH+ppNEPq82atee7C
5Qz7EE1AF8SZacteDFsrqTX0pUzBJQr16L35pF0Xr9X7SMxd8BocQd390NzIBG0dWye0bvTrNf3l
704GBDKBCY4zHZAJCMd9nQCfGWlam256oGURgQarmW4c7QYJMiQ0B3PFpf1LU351K1+tLYIsQ9ZG
ALxiigq1INope9PIuAlOZjLEzia76wjfFIkbjSBDyMjDnRuBaf362SXP10ZY3gy7MdYjc6MSgFrI
HENxIPp5P3w/Secme+RwzcADv8syVx+wGcLuBU0PDCw6ttz1093PBi4EKl8tLDZcptc8laMWHOxE
2zgvXQINRzD4qOfgETpV91Vi3LC1XNqFaPqr0cVlnpYlmmFHDKu7k1dzgp0OCm3o5YVrbRUXTjHS
IRCOhXIciK+Wl6Y/1Kwcfbx/IHdG+ua6jKHlbQMII5Of5/HSwT0zL+HQgIfIg6Da132bCjlIjxna
oZwghs5u1M664vdoKNSBHtN36ZZdTwfn0b6ip/RaOzQr4cFyoKgoWmgbP+PIQDxkLmlcjdJVY1Nb
6HdDio5m71UNWRExkdbqQtGsDPaSMQQByNJhrEhlL/ZMqk+mK+acHmW3q25wu2xLOhO/aiI2r7SO
L93BeVyfTS12ipza1qx5QY9Wmu6y0e+J1mibpkOijlLQOiFLoNO1J8rycbk0ugh0xonWbVVifO3D
yc+j7OjuCnhbbNHfP++ab0Hdf5bss7tHjRKkaV93DVKRVlUzDfuBg63YDOsNj/KovUJKlyNocckY
t0RsylNw021XbC8r7kvb51X+FDG4XW+Dag+2Awt92PTBnZNh2NJjthvrDzobpM7efzZ5cV4RvkM3
C/UckEl+tTgJM/U6DfNqyMR0ombUif6SC0i4pXfTzstWzsTl2YXTRMUbPhTXyld7ohhMPhfYPHPG
7/kookZVxOgg8WDtrEdW3psZGMXJ6F814pTzW+7VYacSBUkPBuqF+q8J7OfPU/Atu/hv1v/3Tcve
VHTAtqBnwBwE4OuFOFO67wEEmgZ4ieIgDvk1B7ttfcx0siYmvmyMxwWiW2iCRrnurKmHnOrX6WBy
qHpW1PToEKM95n/q5/RXDYk/L6SHcT9bmw7ahgfrcYKm+ZpQ3pLt8pvxxdobA7Q0/RrGGzAMlTG6
PE/lGxjEw+KYHRwo0pO36Qrk+/fX2o3SyLAmh3E+SZ9vegzeBrTurBQLFlVgEb4OXthwj/1g0yOt
krI/dex2TG9MY1pZ3zUziwNtVcNkNODTPnYfag9l1J93zzIc+DcI1/Yg0fZPPmHhmHTHyCoESHC8
vvqVZu2O9sVKQm9JJHheKNQoPBvpb+T2rSW+j9mmgXe2Ysd85yf1xt+jf3nfHZ3tUYvd9+4IFAvf
B9F8rG9zkp5SZGm2oDNsUaTixwA1/Z+HfOnAfPmexQ3AK7+B3k6P6nb7pPxX1AGJ6CM5/Wl/+c3j
1EXYPO0Qa+17dyiA9GhIVj46yO38/B0XLqIvn7GYeh+CzFpmYlp4CsLidAbR762tRUW/t4okd1as
favfYhUcFFjOtHXGmSN5sY/aknkNFWN2ZICBhkVoPEvQ8U1kBmjXJjMkBiF1Yp/GGAmHj+lKj1hD
xBWgVGu3xPkuX5wbfAjSu/Y/cfR/cc+nW2Lw+GQxd8iOAdrlHVJZ1wNtIZAzErYtTkh+Hp21J8Al
R+UghHLwAMMTDzmfr2fVGAPLHYMpO5bdATCVEZRxm9bb5/Ymux2rrRVs7CZy0weevVOguZl/wHsI
MtY/r/i35Pp5DT5/xvk0fhq6xstioO6cHS36NhhdWKNfNO1O5U1aonp/1dcPZh3VVezaPbA8zz9b
v3BXusjro4caVMeosS385dgyClft5cfCffYZeJad0DFSUrwKgB0zI42reo3C4d8F8GWt0ZcA1wJa
tjOPJ1hUvw7YcEyItvFm/Ac+7pAecUNoe4ZmrG7ccH7B/379ffNrigpsyJk8t6SIGIGyVVyjj2FG
tPJXCxV5nsE5iobibQ9JzgEPozACDJhc0ahGoixHamztPXH23d++G9kAiHGj5OIsiRTmOgBlHlpg
j6p+yDSIALXoNFs5CN9c73luEOE7aKI3TSitfZ0bDvJtmgo1HnuvJgO4MYt8LUtkLDFbHt7859we
cKA6tE5Q3PhqpJfawAPGpuMUvh6vVLQNX9po/tPHdIuspxn+HslzRl5LzOCLHYP2pooSd4e+3vD0
cAqIQcju9WH3BwCX6FmRNr6/vbVItD+o8NdHSfbDBlKL5AapITxgebg9N9VcGwn+s40+VPj20cdn
3h4eDuGHe7KJuTmry76rjYM/G7abex/YV59AvpJcI8nmnJCiTw5W8jxEvyryeOAk7sP/y2OwmJFF
COe3OjpRJ4oZSebuwdEi/c9YYWtCrtLbBdVKPuAf1mm5kz4twLIuqSkx9LYHc1fHV0gHg4niSZDd
8f11l9wdo+Np18b4+xDv92/J4W+bvGyjn8drn5f4py9YvK3KbIS8u4EvcF+BlDm44e71tPm72dzE
EaDzYE2OFUlckpB4G18fwqftISbkhuxJ8hb54dqWPJ/4n75mcfm6k21Tb8bXFKSJX7ywWxnu9xD9
6/r6C1evmJvlwQADst0BnctxyX30f7U/bh+LklTY9Ls57q6gaZzdajUoQ6oXm645+rVRLhx95/uZ
UTb4CFHf6GjORa+zWYAemyBGdydQu2rplXCQM9auKHp/UDouIO5brwV3a5+xCFHBFpLSysZnbM4E
XeT4chJgt7oqyDHACX8gOHwh9sDLZgNKJUkOSXyzTw73z1YYXj3e4gS+ry3/95vYQDuJfS43ILEM
DNdi/VOlgqnOFD+WJvpjdlB260QVNa9Z9Qw6XdHlUakfKGhEpuOQhjoQxUgyS6TNOgje85V1+kc/
udiNgXGmOgZQERCtJaDC07x8cLSZH180oqJI7iikl7VrfhqjyifONsfNBEKFpN36O0yQTHxKUjjL
qEWpFKq2+VE+Vmtt/xfmyMSrAnGaiW5FMFcu5gj5iKozKtYdswoyFEw09IjLCDLNdaongZnK2HRo
kxggPo5lO8s/dgVRyCoQ5XXhcR7xqWKbyjezuAqmMhk6oR2hk0LjOdPX0CLfb0p8K9iG/HN6Fdmq
xU4fTXv2hJl3x1r86q0uUuV9Pq6pxnx3YWcjWClw/iJFtGQRBdCaNSqAEfectX0IQCUrQtTJXbHi
PaA/cfYPX7cE6gvYEy5kJ8/VhsX9MApTNFarjQ+IapgN8VzbmUmfZuat3VPjjdoq/zOzkeuhq0Nj
JNU0+XeafJcngCalYKCfyurQDmA0i7K2NF7bqjGup0nLPgQvXMjFiSHA09ga+w2vEY4PgUhPM1J9
T2011BC8GpzCJKpV6KJUrabo1kJRJRk0k46J0c/VA+ut3Alzl40WaVKORhtHL/pkAv8tCvmj0Iwd
dxR/BkzcryJutRDBzgdbvjdj7j+1omEWtMQ1C3KqUmV5ZHp8ftKbruuK0GtKMdUHp+7GhhLwnOr5
B7O8lALj56eBp9Bi2g3zRthOJXZZH5TTJgN5i5kT1vf5b7COOQjmICkvo9xRMyKJbIL2i0vlPEFq
pbCyFnmQwu6I4TIXJPJdljvXtvBFueuCCoA4o85qZG6RlURtAF19Bl7vvduEHmYS9DVN4ZeJObt9
tsVHoPFGo0K+S4p9g/5kW0DnOO0MNNjraIbzPfxKonJXPgs/HXGcHZm5V/agzceq7Ay2Y0Y13jW8
aEvSC6c+MO5KFana6G7HUqfPM9QEf7d2aUI7Z2ido5kXgUT/0uzfN54ZNEmu60IjfLLlEBmTAtuU
KBSw13WXd8lY+wWFlOPQ/h0NJzAixxMtjwDVbHA1WVCg20yZVaR49ekOiBxK82/jBKmWgENBQ+W5
0oo4E/4IBLd3XujR6j2H+LyULOzAikcTaNuVD1BGABKpl46EvE2hu4lXtUYQAYjSzaRD9aUHQsvL
q00DiPiRdwHc2NAW9amqGL/HnxIcYmuZlW3Ktk4lmSfe3oo0M/KrmdktBlYzmWRDnYLyWNPNCXob
gbwaRn0C4xSQNn8LV2TazhJpiaRqK81uIwA8yckkdOc9F60niBwED2JTs7hF2lG3bltrSKF0p5x0
3PZt7/WkbTodnHh2wf6I0u//BJYCHgn6hrIhvTMCTSMqH1wLnaFyMrozFo1S2eshdc02Q9ptVmXM
a9aja95WARLVdtE+FgUkvUmDyt8UaWWXgRktcCmIm1WWAhk09M3tMFrmi9M1dpIznX04QEpCQLWd
nKTOmWGEjuiqZ2dqOxyDDMuyqW0pWGR5tmYSazb6aT9kba8dPcBj/WOnAboWG1UmkMRwZtsMUYxR
b+PQBg9jqru3A6byttdlkHCsFORUczW+Kzp1OTEzZMlDQ59RjsuEtJ5mO8sfS40hs+i4LCXmGCCd
1SuKORAp9hrxxt591svBw6oaXvMX8IgKz6TWmvfg6cTpl7gAC2JJwJbQwC87HkLqWEiCDFbAiddx
AdjQOBRPBtDURYh0dft7rMZxZ2jllBFaOuyq8ljQxLWvaBCe4WrbIa9yGAQih4ZBluJF5jkM5EeT
lprXphxqTsqq8rV4TksW6017vt+Fo0FO2EDqoSjK5rGunbI/KN/kmKgi0+DQArN853JosrDve3xj
NrvcD6VTGlmo1RmYJ2yhBxN6Nf30AX0dDcohKaADBBzneKl5dum8nwWVuqgaWIDxum6JVsS0NR49
gBenCAkI93frSUR9cwcSpZDpWfFQZeX4Vg9NwUI/myxna0+53xx5kKEi6eV1R8qhZdZ5j8EpBKZs
91oKDAopKhfuCtLAkNGavVm3tjlQmr/7sQ48wL5S3Ykto6HZAe2v3V4vphSVG7wGBzLoVmGEtj1h
DdQQDG5sGPnkRGgkHfBKtmdZh3paWi+uIYUdtlYvFFD/kx7E1UjNlmRZ59/2eYUIMy9ov6tclj+x
svG0xOur8jmoLK3d+UEH4l997OukdBqwe+XprBUbLsrAPzIWZNDK0h1qRlpXmj1w8vlwNfY0P2eH
AOQiLXf5sZsb4UIMQpP3AaSSrpEQLvj9YGpdftD0XhjoE7StBLgpCpAdfP4LytHDRCxjlr+73gtk
jARB9gZJ9eF+grDzWb7Dd2773pNN6Fde+zBLjpqIVY+OEwJTbAG95JW6SqDKGMwxD3rkkzM69uXO
ttMOkp0+ratEy7irSE4b8dAWKLtvDbfX3KRzpvQ0GrhnQrdQGLRml97vsaua4gQVHSXDkgNhcK87
LWoVtpU29XHsav9Yu3WOPvzGw/HWW7TMQZoqNYrIHBw6XWlyYCxiuqFc0k1WVcUVlQFK6Sm+PjSw
P+vQRf8SpjHPeXrTQ7TmAXEGqClAy+HMVyVrJthrbX8C8lvSOjRM5JBDBunhX2iD9u5ENrBfeLEN
Oa5nw8qIE2Rje+iGtOm3RamNtwVaNPNNk+mIgLgTCNR05kmLdb2XxaY+G4ta5ps43oUPaW4q6yG0
zFwPngAUATuFT01FI6dqe0V80Hi+UqjSjCTFRHtE1wb7zVK1ZoUVsP9HpurS3LAKWVySGno67pym
hfY6ioMZKKS6fqL3SMIHRVT2HRtCxSwd3TKjcPmeTgX1blUGRUFSl7onQ1XrCi7i3JsdwZ07aHHS
PcjpsAqbO0yDrn4CU4heh0U3amiQ5lTmCbie7CoGNx/9GJ1irOMyd7wT2onOeRPLG4qIDxrk6zp3
aHBAM/SKRSlSoW2kDcKEPGPtgbgnpBasJD1t0O1gaghoxrZlco+10E+am0/pVWf0Jds6PX6ajGmg
3EQZQj54mV/loUrrTj8z3BTNFc0y7UpLaf1e5Q6/mxw1jZFkHE0FMwMGKO5mYVnIKQq72wWzbZcH
oU1nbgRaeQF2JJRjiLBMZWzoaKhb0Fkpei+somlPft0x+uBIaT6WUkAOokPlrLtypTmpGeJOEJsF
xq7Rs6dKjjpyuXaKIhOiD7gbOTbTENkaYtRwkrNEW4es+2cxGPrHrHhdhRNwL8O2pm6Bm6xltblJ
ZcMR6SECRR9PaSmGN7Jw1aYvjGwvHb0KYuE1fg3gsRycLTXNhoJJIzBZ5NdNhZda0Rv8Ph1Tg0b6
lOaPAJqIIaJ6yu2Dp7w5j+aur2kys1ag/9PGr9zhOYMnsDEWqnrTaODR+xRnqCSahqawaOj9QUeU
VSCGQrDge8N0LwqhzOsKXyUi5Y3Ws8TueDVT16g36Yx/DEzS8lZkeGCSAM28L5ahjSy0AKe56zQ6
/3Gk7rPYSP3ytkTdcC+Uj5eKynhxT1Mnb3ag7NDvrNFHCfh83yK05Kb/jnQCe0WZa5ruyrTwwSxY
0kaRoW8dttFZNdch6w3ojji1oHmYVQo8mELr9GNA9fGPzZXvkyHrIDtWyAyag5oLv4KNH0wWge6f
jZ+atHxnqQFYeSn69qPkIn1sPAWqqQaukYdW5viSWD7Qeqg1tTSL09KDMLKaSxR5p0qVGzgyHTKP
uUevc/QaGaAfaMwb3CEuJ4U/Vb/ENE0K7XwKT4opG3COxmIGIXxJMcvEh7hzgNcHV9NfQ3r5rVGk
M6B+svwTwKulcdMpOMYsb3DHI8oIns3KcXH/a27VA1hgTccg6xheLro1lzFIQq2kliy47UevfKpH
I02KykQ9RwucpJh1/5lqRXlQWqVu9VZP05DbqWHHlmqN14DpyNuwvsmxHNK3Iz137GLrW8zDgore
ZYlH9UbGDKxo1d7s9VrFmTOArm/UZ/CPoMpv21Fny3a4xhQhBs/8Fkl1HrQaak1Nre2pg2dx7IxF
85SaoGVG0h+hPpk5FMaJxkag6TppgkpJjkXgxUUrGB53TakAfnNSO4ucXugiwlNmrhC+zygTIZ0O
DBf3WM1C8CsFzd9p8DDnVkcZJA5ziIcnKg86CbeF6+eIx5dokzZ3yp1D26zYWpqyzcjUodFw66Ez
s8TBxJ3FE5tqKo+A9labzuMg06r0Pj8JZSORotNzpGFaHOGZPloe0O0tntFEQC4xI7g73Ze+qpxn
S+Z4dNT2YDZE8/MGbyyphmutb4OSDG5ROKgAoNEO3f5qbMNJUJ8TQes5duCpjdBsUW4nLnMqhHpD
g1AYYnj9FXWAty7x0kByyx7EweyzMkBkZfj7JutH9Em6aLMls6/VMyn0ANrDfua9UDOzBOmqqUfb
7TiViLHtKjiNlrBrwhvqoizVO4VL7K6ErJbPM3NETNRPf1LqcZ1YKuB5xKQLZepc1NWtKArtXfd7
Dxm2QJVTpGTLq7B3/SrApuToXw2gRHoP/KB92/FB+rHdtV5HGo2OlLSl6R01FjhZONkokxBAtlEd
aWSGSHRAE/tHi8INWCBsZUMBTjPmUFcOPwFhhkd7aRXlX2UOxbVRMFrFft3iSOZu5WchR9QE9eis
sLwI7HUOEBR5hW9ybDXd6DrL241uwtHAozTeA3Yeu1cD85Gp0xnVIiPgAo2BldmexlHQNuYz8MjR
KDAB+B1iuCmpDY1l2hQZXlDKz/fWbBY81N26GkJ36Kvr3kVpgRq5M+CXIoDFU3ZUDmFq0BlBBC6f
pcXzOw96V8gyZQiHdQE96qREKdEkrNYbcMrhNGQktQ1MVmnWxd+8bA19YzsUbpApP5jiwJ3Zn6nv
5juZDTYI0FIkOPBH8vwKM9tSRIPQFSsdPFwx6552P5ncfjOEJfRYb3MXKEujsNzIRMcBJYai8xO8
9VhGBc0LuU09NrmRj4fdL5+nth4PuVueymwe3TjQOPs14bGKpFDvSIc0NcIhwhmoowDLrcBHwCd4
XbPVsuBucHpLJHYGCrEIQBi9jwcIJMW2CRe8LVFHRV99KzhESG2f/jJsW1V7PCaEEcH5IGuZ+Rpe
q2irhE64SHkjYm8yKHhXLbfY1kM+efEwcPan4aq8EchGQ1y4Kaxm25RdU9/XAeVorJ6KrAgDVQeI
mJuypA/CqNps47NZQiZYgHByJ42yfRkL4eNm7JzgiZZlPYN6T688Ys8ggoa/q/FkoaVdG1vwwTZF
IlIH3JAGQ7zrZ6PBQwHKmBmXh2U4YacZxsmlOTz3WOn/h6LzWq4TCcLwE1FFDrfACUqWLNmSrRvK
aYkzwBBmhqff71xtbXlXRjCh+0+9PCvfGymue8dn3xMpO+bV6PjN46g8tT1EaqNXxCAIO4I8NqPW
B76/xnqtbKF7ZW4npY9HdmpCSRG7imDKY5YgQLvpKl6XH057uTQmTAvV0geUIMPv/DiCA/sDvKmp
o+3jSMfRFOusRpoxB6LyWTjuAgqzAkblmcHbcR9EnmmpqJiAXXpBluDoYiX4hafC2suXHldCniTd
MuY1nfPMCbX48iHumK5Sjq4evgSZyKac5ojT7nBlGBQ6qMOuCJIatXu/1GNyqsajJ2FFyBl1ZmU3
cnvrlsk1Xke2pNQjtaS8WVpyG1QOI5OGGAYBfB3aPqU9+eceo/PzmKPVO8dU1yuXZh8GecVax/4d
b2v2PDV1VgH198nzpGqdARIaT1Jd9vwaY9CQRzKq2k+vQxCJz8ybj3ff8S1+j90x//niMPQywUZH
EoYmLdLKVq8Z05Ujioie+y8Jaq7xDT3BBwHp5PR6UQ8ElgFbzexkSYpbyhGdZ8TfcOoduCzP9NMT
0rAhXOKnjXgvAsrskAy547ecsVvPFz0NndPB0NtkWwrNxNy06CrSP4rGxOvPYJGG8LWuVmFOew3Y
0+jt+JXqLfgrbRCD3sjIf9tnu+i8WaiNCuLP2MwjOa1BbuOx5w7NAvFn7+NMFvGtwgcaVIIDfKmD
mxhj3GSxrh5egCEbOMd0S/NUCes49F17gr/H78fnShN3eEpdM9Xl0IkgePZMZdai5zj4N0x95uZ7
6I5Po5IB8GA7Lh++Fw3BRTKN+ClN57EtSZfHkN02iyufsr6Pm2uc7It39q0O/HPn7LDBTS8km8yr
gv0M06NJIomClVQQX7l16TD4trvunO0vWdQNTum3zPzIAydJ2mJmyFP7HFmnax900Mk6XzyP/BSl
x8nPe5u2YWHnbf0TNKs3ldHkivSU+chBi8kTbXoiG9n/nWJz5dsc/bwXLdWOfzqCelHFrnz9kTKL
94uw484t4E/jVvj1rD6dzcmoXpct2spdDgyulE1HDrD2pviHjm4wpEEHeTdmzqjvptFt5mKyXjCe
HLlF14yBoLYUmAK8XNaCmbsbDcgpywbRXqQVIs0hfjLO0tpJv8yrk2353FBVjYSlcjSUCX4c3KGW
C9ux4DNbrYbXWfQDgLEeGcvdrUHDhF4KqzTfbWoUYP8YmLN13XbM7cGWKDxRu0DLAl71nM0KV/5M
X9aUQ53hZ5sjpy+RcgpbWNWED0s4J+pa17fWYu4NW6ziikDqDp6JWi4RaiXw2SRzuUnffHassrHY
h6Gn6J3SFtwzY1qz3v3uHgxaOEhlnAAQhpfY3y89NyBlVjg9jHsPlGPASr8wJ0GrIqNru6o48Jey
H42rQb7F+Lg2m8sjRBtyAiIkCOc5xvZP2qScgbV13wF1elt6ow0omCSWT0qZeezyDLPlSoYoVRtI
0Zr+57VZrHJn3Bf34k8JV2tnEfqXRHi48kohIsbCY43+2flcVAU2bJJLYoOu+bEFqvpFRWaboulM
24h8miefiRrGa1twXVc4950nZ30+dv6RwyPBwKXBNvtk+4BN3dJuUmAhu9mEuadbqs6RXOK3fvb6
e10PMSbjKZwjEvpxyL7Xu+mnryTe156b68Nt/Tztsh6RZI98ejbGWgirrXroDlCVAnwlYJDDMO5H
qfrKTGUCQvzDtoYKaRw7/VrHovoRNUf0Z666Q/7oJWXmy8IVEn3zubTt3VH1XvPCU5qmPNwl4moj
pc5/cKPKrz71qA4+mJynR2/SYi9kNtTMF1/1TrRZkMx9WZMT8lNhm2IxhDL9NusUs0Dl7oLixDWV
fLNTrznWhFiAV/3F1uRJDusoiE5IlxgYvmKy7PisQ7OMd7W/jh4xV2M8y7fBOh7fYtrj9rnvus4p
I8pcvrQa29dhGFs0WHRL+99BdmsKPg5hQJuPxEPEjyogBBR79eGKc1U1TlZw72myRbY9qrf7tXMS
nwNbNk7pUK3qe8JBvO+A4+vTnNDA3fIvs+ZUq72Lnuyh1e96SJXFDi7D9UswuGQkBI0VgNd0i7Te
2ZjC0fOTxJ3o932+rrExQ7ktidnvd7gqjulbugSVm7c9iUXZ6X2x8dCCPIwx5l0AeHyfyxReB7O5
4rruI+rk3Nlk4xNmqsHhReA4/JfTltJIEpjQ3E/9wUfbdsf9ScXLgIsu7V3SPlIR6ZKc8+P2ZCEf
re4bmiEYjjh5ALFbllO1dQcDsPvUwYsJqLpcs/SQXtGvezy9Kpqk4dSmHKRlUPfVfI46r64u2EOC
72FCmcJ7S1unbNfBfjbMnKWI3Kaq2k8HErL14ul96O5WpnXKB+OlW1w2XdJ1Zdyvov3QB2fiXVdR
3xD8D1bTeGDgwRr9CwjXRlR3ePHdWodrTGBzkP7E5Ov9IFh2sn/btU6qP0B1JvnK/RrQhVh5EyYq
QZXUePP9EY5jAoHVDpSxEqiG2r5xrksYjiBdqhkfva4C24IRQKtoDeiYCrPjylGl3OLI5EhY9z4e
4sGJGqHPzZTI56X15vapiq12KWF6GJuw3jz4jUb5Q9HOkzxee8qRd6ejzitsHA/fYNIhdIreGa1z
n7XZnn5Mg08c0nxQUhykYw139uD7FFPqiqmsF3dMLrHQY/ScEdlKoMjUL7+9NoiR5Vo99PnESOz4
mm7D+pzopYtzu6zeKe7C46nyW+mfporK70R3Jh7UHM9QfVXWRcTXq+6v3/Ru8rSP88bvMIGHUavG
Ji44d5bmPgh2pV6j0TcwHaNwcVl2PTVv3YsQZNqkAqBzTRs6Eh9rxS7FcefPafetaVm2p8GJ0YBu
+7C+zttoX3eK7PYOXQMog+SKjPNpGmmMmsr133ml6QuNhnnqVx1/7hmfLB/DZr8k7VGleRKL5ecR
ZWuQi2ig8mrmOKhZC8mMUn9qCRKetIq/esCZAtggTrB+zDNR3mABloxpHTvfepB3J0fKWXHqy4or
QQP+mzybbCLAptuQKcjViCUl4apmG82+PSUc2t+0neQvBYr30u0r5ZjjqrEIGTp51w5AUKfJ0vAV
Xr/yTG04qLkU4e7+J4UXMHFrmr0fQ+OMv2q/d7Z82o14DamzwnKj9zanxVfqqyaCpMrJUz0+tkFS
sU2pjE5HY2dTjLc6Exoj7t+b+KA3F3ED4xP7TfXeD0uE3OGG16/03yeD8qGlpJ07XTZmb3W590Oc
sStC9ZZBRANVra1FTgieIoulmbIftkFeeTfQA3w5cBK+1e0Oi1d5s0Nev97t8+AokGjPNvuvukqo
+pt2QL3hAaDdL7Lr47P2ZHdXLdpCqkENEVQBosl3pJ9njTphdoUJiqhrOgal6Hmtfu/Dtn0g9oEg
SqHEYdkqJmQ4HZc8jdM2vQe8yCF3BVd77ijhWJD31v8Vb0v6ZRnmCSLDm+e+cNJ156gNfPW+Zm71
1QsJYUjXI/tm06p3YXh26+Req8D7h20AuDOtp77ibYsYfdJzbYPk1dHH5uumvcyJaS4NUw7bXEFH
PRotD/7+3rb3gclWSJox7HZVxBSCdyYLxZgfkDR/6wQqJAcDZa5Q7TFViblo9pU8CKlP6P+XrOhH
65Jt54FzF9FALU0rsVd86cYG9wm5b10+m3b/07gSMyV3M3itF+mZvGgv2EOweljtAsu8gDubQtOd
p6VyX+ZqdpNcG+Au0psN33cLXb1e1DSCVKwtxiCjfQGjvA/me79X3X96ymZZ1HJNIJO6Nf4mHTkG
5LQF4zvE/yHzTNMKF3IZ0vHCb+1/qZuwhRHXbXbpAgoHqIgK97No21c1Hz6Ryf3KogoZmTzSKxL9
xia343WauwGGw1b9WzMvhyi9JjPyFG0kRRVuYNM/RxfgPttEpV/RCvQvTIswz1sdaVbEciM36I3X
H6Ozjo/gA/VfuzcLHSTF26+VbO8n0fsgOamN74V3M7Dsaxa9BU0TYduQQ/yfNIefnfZui+WbCWDc
WIN2uttWlpVyQ/+DFuOGnO8JQrO9luPDvDUDwxpSf6Escv27ZrBVclqCyCJHi/vmVzaY9Ws/AS/k
K02zPQNTmqowOjC/nFBKebabmn4gmKD4SRm3GpdUl06ESGBb7rVvydXUXOAzaGQ7z3e9sHo6d1S+
b0kTHPNPdKebg2MM9lxcAgchbSESZz47plbzw7ZkcM1xYG+rjAFsB7iC34RXaAu/gTB3hbjbpt3K
s4lNEFya1Tn8azdk4qNjq4UAtioKfgPJrt53nLWB+kmJWSO00ET5ADHzfx5d35mCg9v7CQ4v48tq
ltY9DYyW4wUqEzt0U/zVYPoJCrNt84hvQAe9Ri/unrRUhW01zffRQUFb+tvU/Ywl5HhZcUa5Jzn0
IcIJCH705DQh7ZX2rNJFanSVnY9jJZ4p7EGpLlnnDTMmMzuDVSR6/Jdm8FAAcN36ntCbpaz2mBe5
o17sCzbE+mdIUyFQiB94mrJNO979TImvzoHYwMJz0c3yu6zhav6k/HHyMLWu0xZqCjIuTjQEG6xE
LYLyUO3ELAoLA5KU6uAHPnKmhdnDVC3d92EDRuc8qZKXyMbhf9ts3eq0pt7kweS3yWcqPRIARndz
IYUh5M9x1Dn62jWYRdBE05eiaHLJQbZLuPcwp+sIcpA2vbOcIm04ZI0DSnnGoxwvJ5Yd4ACUdYiY
7rASV/3usFGldcRLMPZt+7xEIxBpDIiCFiJEaHNP+RqSEtaOFamtbYiMqOLKFcUQha0sAuVbCtg5
jd5cLzt2uGNLR4mYo3eeBpHMmp4va0DUArcfzkGvscrbEN0R5Gcie/DC1Pve+96N7hgI2rkzVleM
sk332OPczqK1GJqMHmijsE9zJwEp1RlUbwEqn/5mH5s176ZthZg061KXpHik9rvPJD6ykYVenRP6
qam7V63bpXlzNLBjO0KK+LTHNK8FB2qyYZWqbVASnk6ru9lOjGUv/MA813rxIHoVNN1xcvylO07b
JGzzYlQdE220QES9RAHqv4bzdE+2Fw2opksZjUdzP0676J9V7DbuZQ8HX99lSoPai6VznZejM6a5
tvGQJXSdRj6ly1ivJGo72d59B8frd/qdSY2vgbKtewvcD6f2m1dFfca4kwTuZRucKOINgzZ/1M3E
9CTpCaD67HBvyfdHFOeNp+wtgbdZhtLYTNtLVo0JMF7nYEEfncn8RTAGKuYGXbKfgfQT9bN3D4KP
98DZtrPnVHIs5ZhaUziHqpriNhP2yC3PwS07D/MVwpUqCeM9rcFOdiu3ktSVeUBzt4oCeR5gURPt
YBEu+BOwpdAyK7YgidOCqkNjQRI+FjmxHjj60lVN02stGmB6rld9nLw+wjIxt9lNVOTq2F76OV1/
0uLUXxNTQ4b4Sbv4xYKIYQb2IHnrtPZyf1KQ/AwIdOa6Jj+BcuKH7JlsmbtxI5wznxYNnBygfnOB
O2MtJz2NGZIK/8jOaNOq+THrGoaphGmgu1NrmLXKQwYGRmGnVqQRFglvAmnc9s7enuav+42JJYU/
DObvW9ba9oIMtz0uW0MXVZou84+SoyWY71IziP1Z4Rt4mh3Rrh+ef+wTgUvxzE7buXiLam5Jj629
hSzbqSacNMsrO3XtmxCQNEUV4i8gLxt+F1yrOaonK8cQxihJeiyPpokZ4EXqc3gvF3S2JzDr1pyn
LcMMCvBtvDPVaRqfwHHkbYhGf1R3tq3VswOPNV4tfpbubcvAs97ddGr8e8m10/zdZJKuD57Ft5wz
xyQyV6v7+NEbk7W51JURRyEb6xFTGqNFearMgEkbWSVhVdvBzMqycdKDlhteof3uuEmwPPpI1LIv
a+ak289wCrg1nLDW/v1BjUPiaxUqVSh+WVEeq+5gJNGMbARDMdv+evRVkj6iFUmyy2agGK/DsGY9
cCljs6tiXdg7F8jgZcsD4YfemRzLzp7mIKoy1tqaoMmIlrC5l6lmbWokVuYyj24s/3mze7SotQKk
buuUZQJabBmN8z0NexGdus2pugtCDdOXTrR70zMn8vAyCY8rcPSSSb8M/HrZVSozVO9yc8z+6hLw
zqNzVVVPva4obY3Y6z+egzH70esTTuUYmNp5gEBkTsEA5IsSc2q87q82sc/Uh2UM1Kk2YwiBChRf
3TENmturXw4DKcWhbYbTYfTgnV3O5fWbA6uz3pgbKD9qzRRVIjh11dxttV//AYzQ0snR3QS2lMpW
cb5D4w13G2QAhHImlH92ZOboc+RGZLBbv0vr+9gZV/8SHd7xLZFVS35Pz2NfItP4GHZYOh+k0S3m
tGE7HyBKuLIZT77wWm+qFxoNOuQNn1XiTFsJOY4c39nXmKsj46JGn6b8m5pkSdarM26OemCzo2VI
DxH2v+VAL5Zbf/aik852Py7DfYtAijx/islNYwDOQzwm+0M2d7R/dnXIZVrDIzR3u+kYg+SK0GnP
ju3RjATRGIaFv0RIfrkhuVLdydISqIo6eu4hYi8j4mOTCwoelbt7ujol2jpSr7fKR37XgvvAZKDR
wmKTwX6eOjnH3c9+XN1PGc77DOqgqqNEegHbpHSS/IQkDpNLlI7eG70RIUd27kIOwG6Z2y/wJkJf
jITtuetkcNvLq2vY+50wcb5useGKViGq3LlXKnpwDpfRWEZiAb93asdnERwR+LYf9d2RT+Gtt1Kb
H1gSVaWN73wUKu7VOcYOVlbUFGNOGAW36mGhD8V/HWWlrFBO0AIOKXlE21GHeTsty39i9I//6tuk
k5OAXvl6jDF4TbZJFx9wlRzvnBxYjWZ60K9BBh96mavFfNdOg8M/G+XyCqY/PWfp3Fa0P4t9a0n0
0Jd2looBcjT2B4LCOfgnO7+JcoAeqprWC2wIa3rE8Iux9hAYZen6X+QsNrzW8ebxyxP60YMP2Zbg
jiRyfsGjrC3Cuyl+XSxkW7FlnRJFJVefT1u7+xMhGTvxK1QnjE63WUZY4WrtnPdmbT7cNvN/0plN
X3aByDvfdOb2xY7o2Lsqb4v+On7YTSjHY6EK10Z9XUK9LpgKk25+IuW4NkXadG3NKh3X7wlawPGa
WGRCvxWI94Y6MGHZIiAX7T0QRTgTfSl2N9/MmCIsq1nzJ2RjjACle2DB9Wp2QRaW2PxL9uGYMcUt
k3Ne6x1hhWkW77ggJnMfd3ZPX8os0pSvfAvIpyigcFVL619IAM1QB8hU+CcZgK6VG6Jd7pkwsIyq
dkc1Aj30K3OGxpbwP7Yr1uokXjvgnLRx744gdbC2J8Gwk9eQRg+umyFVVBOTSLgLuLQQGZimPsdb
l/rF7lNwsMEWyZxQ10eRaGI4XNqrm4Qw9jeDN23kwoRY0J5ldEfFAq92S7NDXeSa6yK6/UuDYFwC
xlFHkIbVEYWhQJf1ibK4uzpMe56eYNGzbxkSgOGUhJuDUH4RcVQw6/UI7joUqeYe8oDd4BwIq0+i
1VQEOpglUtYOSKiI23pGbTgl5nsa0xsVQJxefdHxAI3fL5lqTyoWoVe4x+5C9IltflWdS7kRJan8
qeNoQlVr9yq++lvKMyuzfAnWPv0XjZ3zhionedkrhdxgWhD83fMwYF+m84ehmGK9IzqfU8KcaAHs
nzWZI/nDqMmd8kRaf8n7uKujF/iKoCFJTzjCh2mpQ8+/G6DpWHbwyx5ifJTGJ+Uu0fG9ScFuc9Cn
lkzqNSDmtA+nbTgv8RF98fg6WUH7UW8nctiSp25JV5PflDW/AMgF8+KOuV2KQI71a9UpCnvBIruH
NmEbBBGt5Vm2y/LWMLCHCTAWavGyrjWwr13c6kdcyyM9U4keVSmqCYROLWz2Ijlk7z7JJLDX4Fhq
lLd2lVTc7QrMzEvonR9Jciga0L7FQLPrIKw+V3ih622gRIRsg9VsL5ErFlT/qjdvjhOulvmTIB+f
cg0Ubcs0E8ZHpq3jkcTPoQyi0duvorISxVesmEWRTHhMzoHnK3MvOO2+wcqkf1SE1vFuSJftc0ZR
0ZRzFLLRfNTG+tqqRGCXTha7fx0ZWWQe/cYuzUcS6kafec2SE3ENnPd9mZP41NUcycU8rJG512Nd
qQSlRxg8apwdO9IsFWB3bCNmGAImHPs56assPu9tP97QmT77TCYv/S0330xogmXwzRFq+RHOjotd
C5qqO8m42myxtUf6dZn6rkEtSW98HuLOczCz1+RNIeeYIGtl2gfVF+SZ7VKue0psGRVINL/BrTAW
Lhmx1xSJjomXd6cJeHu1wv3cwr156ZYm8PI5sCCOw0DX9sXPjkmVU90atDHamUkal2vqlzfvxwyQ
YdS7r6WPX6Sx1TetKzhU1bRtze3AmXaiQRYPIllT7rewBoymxMKSYUZ3+JDutP7F9tObp7FXQDeJ
3rf05Ch/bO5avsK/NZr6/jN0MYgATXEIlfumAS0CpbhNs8k5GAEa1c16ipul7n/xARuE2jSqW2mI
0iAJl4tZlHEQ9r8mbspnV7vmE0Vuz9SyI0LNNHt7tBTH4sa/NhPM0XnlEG3pD+PZ+e71N8ccRDQX
thyrzP4OMDQ89xPKs99Kdca5W9BIuyXqvXZ+6MgYPN6OGmKzaOMOcAHOF1j41JleDHeAytXyl4oo
dM9rGhv/vjdGTs+OpxRHnDn0rZvSkCWRUoGH7sGr+uBhtdFSlcgFt5isnHUPX6PJhER8dJwHVxSw
DONMa92izJv8vbmoY9H9uQmXebhGSy2S+53b2rkDKoYO9cYZVj72wtUruSgb91z7EWx5TXcG9JHW
62u7ZDTtbhTO77qZGPw2xSn8r4eC6i3O1tYruRcHAlR9LO4ILRrI0VWkM+f8EU9fJuugLI9hovYz
gmyPp64sInkmchjkdkfAoQE1vsvLrJwxfGQ5JvXJrLTzRe2Bh+czlovwwpF4bIXAS+tcM9dD07ei
EeP19tNW1K52Pgl0mN8Gtarta7YMQXgatVv9jhf0J+0QDVWpZdX8rU1YBXm9Bm37ZBLrgMtgz2oe
feKRfwNwZL/3MaET7o0bpa8DTb+L8AR9W3/pIc8QHMMbbm/VjofwNDRioRKNIsNePJLKPS/taps7
HSEG5pxyG42QPZgZ36qXtHp03Yr62NepP70wKqVpy00tNzVfFydL+hk6tA0s0sF+6HHtvYvnKca4
ptWUeY97fEACGXnY4KkKkcOcvcQ/qDkI7duT6SSxXMwbep8BuRtgmDS3gry10YS8YfQmYIEwSkh6
hKPjb3KQHEuRhc6T54HO1uxeL8KSDC09fRMQkPIswAWOYl4qn7MhE/3flvXWFCnc8/SuoqQlTABb
BB2I2+ngV9Tt+/BNzrCaRcOkFsj0iFJM6139niDC/mU2lJgIfYINXx1jZd0wrTQdQDAmq7713epm
1OCO74wPq9v3HEtDPX0oTG/wRrs7/jwms39Trt2C18zUjIKCt5Q/fCW2sNjFqhmqKaUX/2CywIR2
tEXPm/uNESy6Q8+giB21lF9oE9n0HKQEYWDUSY7xbOxiHvxQ0f0gVDuaZw1I5Z3SzBBstAlHt3/C
6QAzXtNxHZhFBQMoTotOj3fL4NMXgVNJUS77XfLkglSK+yqs1vpx9+n7T+i42v4pdJWsv5pAHoGi
espagZaB6soioRxN+tUict6/Q417PxcXcuhEhocznJoVtQtHc5NwuR4x6Vi13MgNkV7UfCNtrt+v
u4fOGobHGPEcVP7NcYPzTtP/MSvjVA0ON0U1NN0fqHUXZA/ZwJa9xIqwuLchJTCSCcYLdwoC6/Tn
unTiW59A7+ClEQJElvbVOy99FrOCqmb1C6Sw6+OoE5rXZQzFFxTQN2u1WXyd+56NfqrEPcQLBCjF
kyFouS4TbxGfQFYBNxc0JOqfLRrxTnhg7nvcZV0eHW2Ma0LeJM5u6+n0EUUCLNuwJQv6KHqwAca5
7TPu4gn2v4r40/9Afuv6LgZKGs9tjFiJSgOpPSfX6jGf14Eceqq8ofFOLQUvMph02JFFDm4g9HNN
wdje6aQ7tovrSvXZTbTxZXwEdqft9/Y2T7pm/mciE3827jxxNEivK7o97V/GSqc/PMwgn4nTKaSI
tYfF0EvSJSrlNmIPVd7Yfyq9Od5DG3k4JRCzt/vJrzMG8+o1SvMKtVz0GKy63X50KtqqnG2bMNMD
HlWVSdyicd5CB/3vlAUk8ndyCCDDZ5N+UFWPKo+xJZDyVNWY0tD8o4jMKmv4QslWmZtrwzY5r54a
a+/XaC6wf68uNXqkbDktwtM/tyUAGRzEaOprGk4hntHsZruDR6KeLxzYowYXpBU+5rhUfY3UHjwB
Vqwb8Oqw/pEmTXDcRICgoE0YaY5/1Ejm3cCzbed6mqhGz3WCglbmtFK69ONmIOWN9o7eO+zNhuWr
YvzEMo/SL6tGYbSQYSPexixuJsQjIlbFunczsf3e7owoNir5Ffcmiy3zd/eeOr1KS9eZmzcmHITO
w+ELT5Wd2Sr7ZQHpo/RVUxaWGfh+TdkVL4IR4qiwC6W89YNRWktcbAlkX0VUzQ45l5qPiunF+uMw
Bzi08uOWIefqtkx13Yf/QGv4Dh0GzOrqbttM6c225iuZI/ALeMOILxnuTBUJ0WaVyRw6ZG3oG75R
HbfyaK4DnLpLBqGJpL51H2ybYW33RRt+m+t5Zn5j6iPFiet6AU6rHWdjING2fYPzlahyBlwIQP9t
VZWJr/QD42E6sFHe5DPNef8crxWmIoCoURQRqtntlB6di+tyubmkI8eFzW3xe4Y5jKb/ADSyfe69
t+vc7J19EvR8LZdeVZmL3G+iTQho96txeSlf9hWy4g5GbZ8ICVzkH+TzE116FMkvvMDOANKhboUB
aQN19rJ+hGLYQw+LEcJGXBLjoV4WZ5uGsh5GGn4n4yFOUajSX0GwYTgACUWHLkJ/o/yuCZ9lcueB
55vtIJgq293EndoRdI9uKl1MvMgEC1DN7CNOsvi3dLuRfwfQ/lgH132ki22PYoRweq8ryuQi1MeI
eWCr+q8LNjYvZ8g6mdod2FyOoBx4hUsJ1e8E1vyH03euz2jpMQ3ySUxwNm1lvDwKBst+rzOiwKmQ
tuSpPdz1pW4d+9L4nnRLFExivsQiM/+JGU9K3kUr1GFKh/odCmP6jgmJayoNhj66egs6/AcFaflH
9BW+haMP9ujUxE3/SqzqTsc/B9uXaIKhvykBNviOZRZvoVGDfyIlDe1kfZjuvmJOG5486ZLrEk9R
Qu/vBZWUHMHtlD1xBjvIvyqGziMj8Jx2+gxRJJGAg89n6X61aCKRLLIi/iftvHpjV44t/IsIMIfX
ISdqoqQdX4gdmXPmr78fZcCWqLkifPxiHzioptnd1RXWWpUcJJUJuk6paRbUEY95CzdRJA2/qkVq
lgd8V/sX1QG1OJJcNf62SLT0S88UNA2EV5hVz2GuZsImSGPzHFCe5G0NRDaWhQCra0UqI0gJKKAQ
8lCll0eWWqsPEqzIAsJT3KvdOkkpZH4eE827dj09vSOVTvExEs24fAgtnaJ2reRKcO6MSisf3FSZ
oNmNJfnruCdih4oUjb/gENM6IrchmCH1o+dMj9j7ZlbES/wvXO2vYlDWXQliDN3A5P8TUwsDdrgr
x8607DSW3QviUkGzbnurunVCLyl7jUax9NUtXeVZrcPqx6hKXQFQqcn9lRrnpKlgFazaADuRRIK/
aiKLOYSGAdxnX4qxOD7Ah8nMGwTr4UlJI7AQfVg0nTMFY/Whyg2/ZxtjiH7wPWik9XFoCk6YlwUQ
yqBT3LUsJjwWIKncHZ2C9lMtp8oXKi8hc4OaOkRYvdJN0/Z8r/w+mqYCzLsVB3EF7SP4UY5W/c1K
I4EL2KsQUnrgp79lIiQ6iBVlHBuAdN9+6YSooYvX4BU3NIEU9VhJPbkwrKL6GEN/hSRnebgjEvfI
sYasV1eemQCabqlDZLwJI93BRlFFeBOoY+obVSS2v1ldZ1lXA94QOD+j8x4Fiobtpdc7C3EGhXQm
peguALmF0ukiSyWk4GkSaKq1LRZZqexUxQeFFpFHGM5AT8+yC9WrntNIa2HQNRCFaPoa7rpVFVHd
F1WWowbg097KS6Gqtm0Sw2b1myZ2pDLQdby3mxbg85knSLglfsvbUaQVneYZ9dZQSXYS5d6JyFYm
a6oRWsX96cfEbkOZ3K1RZX/XxTiLA4R4F4R7EAndV6KdBNklOl7BOQI7U/8hdUsR0YhdxIFWlEhj
g3fdH845PILPnVwDn01rYomVIstd8TSg5gaibwRVys81tfhzYBlNsEfbq/0d+VCUVmCVCvxDbijf
tFQYzpE4cAizIMujTVs0+ac+7JMnI4hHyhBdMXxveKx/tyBU9Ikq1VxTPxByB43uQQbfL4LrNcxe
e9LcARShVprKl9jPJ1cwGG5iQ7tLY/aDUM/uctCVq6CoUdKpVRBhjsXvNFYDvuizhtYEYKsy8D7X
rh8FTwpQLlr/+NX4qZB7/1OUmP0AWrFurhSHy5yjOEKnaTzRbHf0g6jDa16daBtRgrC7yqk//jEG
4kynUsbwXA8uHN2x8SvALpDjnmM06FxQujLSLYwaHaDZDEH8vR5z01tlnQBglafxh8j1Lh1gpOl3
g/I76lOwEVsHOgdCBmknGjbd6e4LCnGDChsxDC/o9VsM3zNFQdzWhJgnYBH+F4BIYOq1fAyRV0W6
4wskr7bcIFHsFVsXwJMHVLyKih8j7zgxmBgpT+SWpm8nSgq6Xwyq8gbspA8OQJY8/mO969O9jrhM
dhzjpNkVY1lySugoBZxdVQcKTV/gC8r9bIFR1e05GjP1eykDO10Z1PMQ0S07Kt2CBaUHLJEOYIrK
cPWskpj/guuR1NvELaW/qHcU8rpn9tOwG2jPMzWz9abdaOQAjD2iZmNDg08cNegieU6vt8jlTLGN
KB+QT2cBwtkox+wzRTF5avx16RecbnruiQlEmzKtSbRUBU25MlQ/+IUHaKQVtLDeOg7IVsDJk0Pr
QLkYvj9g2CR6VNEFaFlmRgWwbGqTMNGKupOhAszC5eWoiAYFIdUqiGIcThtrlf6pRZfN/wFxxfO3
qd6GR5BTikVNEWUjDi2wjJwiZb+joFLQqvYbNBW0EPykrcshM7UGVTRke8yNDnaAllq/J3DVqaWJ
IG5HJtVrBOzFUD5MpeQfgczQRtAJhvIp0mSL0nkPW+ySSV1VPNKsgmWWmJO4gRBEUnmOlbSO1o2R
al/r0BsQHSY6u7g0nojlwTx9zaUBWksrp6O3a4VgSBlxPJAiW23U0gDIvDilWjTBNijCcxC4CgUk
R7EtifeNglHzaTV6F5R7wmMj6TCxVzi4MnpKIO5ZZ93oUokorQ7hftuiKgqSeEaKhTRik4WF5po2
WBWt+jkmzOMrHSq24GVXiakaXb9h3iviLzcA+VIhXc2hgWG1lXw5SGD1wAhMvEdrQGOheDAVUMFk
iuRbirfW4dRrBhQV+OHBnml+psDcZk2KBeLU0i9+6Lk+imSAAJ6cKGhzqOmpbribwGV8TupkpSwj
SxqaRN8oQLVi+jevvAJQJk3rrjsJmaVaT6DUR3MtZ11H5CUGCCkoWW24q0aRhj8KCi7ZYXQJOOgw
qHn63AVukh98PCEJPdMnvluIN4nXiqb+xNfGyZu/hTbpvKtsDBaNG1OOLBQq+yBu9pFAn3+bKh3z
nycxEYotnZd4P8ZBL5P9kHe+squpc3onq5NF/YDqHz5TrkY/cToxNPqnmjvNIOLU0HXYGWgifC4a
ORwfKjPS3BMcIxhXMgkqPC5aoiAiJG5/La/A4kHMWqXcLo24FRLJmspHKTxSPIG800f0bw8CEpv9
SkQEhtszolKAjlEMLserrYE/Sye9XZF5d1Nxr2AeZpekoOEsSboi4huBrW96aYRMbNElAHwRftLa
Uv8hQ6Phvcg761HKx5SBxjJlzoH+InShOAmJbHh3UhJxy9VWkeEOV9XV1PZCf4o3jBupfqoUkxGc
Hnf83Apti+QB220dBK20fvV+4f2M+ADj2gcZLlJooLKzbkq9+pX4HeFjpwYUP42EJpKrdPzNwB07
uHOqPH7LR09wd3KUC+WOHl7/uU2NbpPqulxt68rt23Pal+iumIAKnlqL4h7YCbjAu97N4Z2iAdRx
VowI9dOWE3geM17YB98A+wNuEu+AbFDorul2l7sxGetindVF9jgML++dIvWfCoVOHCh6n1YmFJpU
t33sGrbfWVJPdVyLYJsUjdrv3CzyvyA7EpA1NIl1hNCK5kmnxtk6ViXNWAG3AKYaaKDRVxRtm2yH
e8/xWWqL/M/o+zeKXVK5Im2nRFeJZGBT4UpS1hVczCf6+PSnlSIWLoPvU6wtvQTyuttazd+u02vS
Uy5Qvg4BVZCqUyPOKAzCTDt7kERdpB8yqdn31FAezLEGNd0zo50Bqoj4yA+NkpvgrL0KAIVIf7bg
QiV9uPaVvGJpnluPR9mgAAo9vXRbu6uoR6/kVhpJSCrkh69xqfTB1qxMfyJqFYV4lFuYBTQNBOp2
edm3vSMmZFw2+a8IgGIIAWMZWQWlxGuRWqAtF668SlYyR4687g+wG3I/F8QpIpm+0ajbrDI8qCS8
19uMKSDjGnUw7dEvUE1w0O5ob2Jn0uduXJfECYAe5ywG8PapdguVjrFVVY6hUmUGOyeWNyRgAupZ
qDWURwOhsc9D1vXuOWPq7BdTHEonkuWm/TYo9L2poA9WSNxL0577TbMWwiyCoAAcy9Za0dARUxuZ
UCRepJBS5BrgCSBXBZEBUBekZhKczVL7kk9pj+Nq6ATzi/U82Vvq6H4qRQPeM91b7cnIxcGBXN5e
iraMNyNIVw8gvV7/hsYPgAeGCJV3dPpINkYKvuKaLF68IDhjTYxlmqUrKpARnHVI3NJagOeEeAdA
ZECEACegl+Yj3XY5KeMvUdLF7oMZx0IPyDsWnSTUEQywJJN/tnINlbNO68ZTQdL+K4NnAFld6MJH
fyw1GTId9JgVEORGoVkJuHgTSrT5OWdW9ZCJkisz+cQq08dc9aijpGJa/U2lNv+ZURrmF5SpSZJO
xWD42WpJaVCHLfpLQmmrWwWpq1h/dFGgeaTQoN96UmQxvmmQ6idkJPR81fpmQlZU52kCXKBQDr1a
0j2pUs339plemaNj0XzK12YjM1fHBHb/IE1SQ+sh89sLjrWN1rSYAKRJuANhO01uU8550gzdA1QA
GBMdGiTSvgjgiFkk1QABxar62eD7m2NDT9S9ZpUQaOQpo+yItAHiFdBOlONgG/pCuNOTBjJYoBr+
DygDIZDgyurqi+/1esX29OC9wqrRN3UOLfeC0LvcncTW7WmVwGgJog1gBpOD20VQAyVYwL8CasA/
0NFpfiIJWEVrAorWQCjIgvPIP8vZyYDbIOzJWloZfnCdxeuC/lOGJgRMGooSQQvcyCWWEmyLGWPR
poxJnLhZAf1AOygVQXb02DXdA14OJU9NESYkEeJ66NG0Y9dcIecjZM7Bz01ETbwR8F9ta4HaKBev
ElJwLDCKg45HzYecUdoSzjp5pAY0wtFk9Ji26WrLy3aWFkFQpM3WKJsRbU71Yehot02VYJmvw/Pr
kJqOvh3EUv27awrlmqjoWse21VDlOQ0MGkSMKtVFF5fpDXXxANImUb9KSErQ/tUEobtRovLLz8Al
fQ9uO1AC1QnBvACJkWkMUhtEWSX9HBit/ivG0QABUehRGGOr0unpdMQfwbUZsdOV4NCBg9Ny3SR5
VLv7uANDuUWtp6y2VkfAwoMIkMOyxbCMcsDOuoWiZl+GzSFLE1jJflsqp773RM+iSu1Lys8xVcuj
nFLd/2qA6pKuNShE0S7HoTYfw7wu3KMFWZLqRS4I6KSD1uy2BcRb4aukVm3GPF/+2lNsUO/fWUVJ
Gx/6iwwGD5p4pCaO7HrFrRbqVN431BZMRJhk+SmUAw8peFEmuC6iDniPMFEiC8mrxYMA0Cba97C2
vQ0OGUhAXUqkmVZZozaQGKb/nQyzr7boZjbXVjaKah10etMCVK4Fbw+52BPtvM0GWF3QECThwaR6
j26Xa/nuzY1y+VeYC16xz80iN8GmW6QhcHz17/iUGomhmj4dgk6e2UZUGwzFpG9WAYwpvmYjL2AO
kS7xo4Pvh2L93RQJuCkOQIVfZ8FQKGcNfTp/l4WAEJhQgYDUSqOSx4TgOPSiL2i1dN6E0tXEx6yo
8uzCEGBmTJSKWlXXyioAvY3smbiHKeQRtMuCphTPapPrdKebiqpH24VB7ySVryZX6uZ9f1B0wD9C
q+hwAQw1c6GzNa1KqNhr3QnV6fG3arZaADC3Dn9+rDwsTdqfcylNcN0MSBBl3l95pjwctYlkgn+q
TyCHm+BJjpN1AhIPg0CcxNUoeM/eGG+aTNqbu9q22akF+WXpnjypKQMyEpkOwpiQ2U8o9NTIe4uf
wFi7Ab1rb42WiAMk5JTsmVhhe5vF8QKTOuu7VSsyE5YYEgJfcaaIKrCsNja85tTFxbBuS0aglACx
aAV3zBeESQCeghGd26gvmo2gG99SSGt7sfXliwdJwV3QuH03P0KSLTClDLw3RDRU51LmWoOgjp9l
zYn+x7oddmHyx/K+otS1sNnvtYYnO6i987GR/zFnX3rspEaGndSczFtfP2f20O+Nkyasa9uQnoP0
VDqKt01QZLAzxjlekqXRLHd2+o39mWguFRBfRmYBEuoPUuq8ZqSptobQN/zWTt0GcPmO1okvbXxr
4QNLd1dOFdNiPLbM2ucrNwJm8Yl1wwCW3B6b84hwBtmOJ24RIbB4KbUcTsFf8k7qzut8Ah7X+0H5
K3fCJs+ihSP//jtQgRPFabunUdMvo+BfzRgoa4ieLeJlJ9o7F6/Y0EM7hcXjx7t914jE8EzOt6FL
80NFk1bpYygMJ0lNbiD6HpTmMVSf/oERclX6AIRm8nz2eJR6Sq2rbntCzfazpUt/oK/fTF9ZUMme
r4VrQQwCIdCwKCxq5uy+6oJViaaWI6cUfCmlR9n4ZBYLJuYnBBOSCK5ElySNoFGaBie92hMpby1G
i8vhBTRqXq9LCKX6rox3ACs+/mTzyz43NDuKxNBabRKWXcL8VkePkftXtn6WzeVjK3e+2JvlzK5a
wNCCMS6l8FKVP+Xgt2ldxqUpXUtfbKbirvlRTLOSLxardtVcFB6vYQ0MXC8X/MbSWma7nwu96/eB
El6M4JOrnV31t5rtPv5cS5sy/YRXu48aW69aLZ+rc6+ad2ZTxPBxqP7L2zLf+tl8F79VoFmJWEFM
0I6lDMGfr6p++3gpS19r2rZXSwlgCxB8aeFFgYYSCX9MQPNs0sdGpk/++gH910qILBVJlLk5s5UA
EMiFXNTDyyRHtqJzdhBrqLgfG7m7KSbdeI1HUQfg9nYlZHKgmpmIcvHzi4mobIjqqBT8Lrt8wdC7
52FajqzhYBSDSoqizG6L0aaS6A9RfAnqI+WNoDpCtF8HQAfH/NugUbaj0YVQ5maUL67xNULhW0lM
u6c14wO7tNAD+3jpczX1+Q+a3a2+HlU0evlB/iivY3TQAk2m1+s5pZBDqmOaypePDd771q+/wOyO
MQPD1SuqQpfW2so/UiQmE5PG5uKXns+fmy9sdtFGo6BqCvbrEiFkmoBchmsHPAjdN2uLrp4F+TLq
NwYMiI/X93Ii5yfWVAxePUUC7D0/sY0ZSSLskPhipcIF6iRguisqe/ABUPATnqJH4yepYntMDvox
QbeJOvjSoJF739hUTZpyU7Cn6rNvHCq+1gzA9i654zdrX2CYCtx+LV1a6vSCvFuqJukyPANNNpTZ
Nx4k0wVvWMeXon6k5rtCNi0mS5O+uSvjpm5Q1gLFF9sLH3g+u8iQGd1EOKOLBFi6rM9cQgTGq6TC
NFxlpjWJJLIVuhBMaA7bR717lrIHKoMhFZvG2Jryz76Ir9NegIAZ0AnLd1QaN1qbLPyqd2/U7EfN
nGEdBEOP9ttwbaBeDv1zgBSChcZYQ/lCyjYff4J3TnEyRmytoLBjyQzPeOuvcmRAtcTlCxjeI6Wf
VVn++e8N6Pz9aTYUSkzzTImaJRgjLR+uHW08RUGrW/j2sYWXMOfN2WENr03M1iC0vWaSmg9X4qGV
bh599TdrPqvRukO/m774HhGQtrAW9un/sUsmZhgaAZg1uxsUfRFBTNvhGqXnNv+GLqIjTOQ96yKY
6CH97Bt0J5fGu727kCyWz2gwIpBJJ4SwbzesgtBS0NQfrwKq0nUCQYI7CXTlpPoLd/KeJWZjS2Sb
zMhgcshbS2bhumXnFeJV9WSy+9J2wz0C4iClTh9v4JKh+Xe00j5SvVi8NugLnKGZCtQrkdDl4sb7
erBM5x/YM2QK9C/JjDl7owfGJJAR9+JVrqJVXD9ZxE8o5BfJ/mM77x5EWZ9qBKos6xx9WZ5tleYB
TgL4IkKBNy61Fm3r4tkrSrSVVPoz8rXNxKePLcrvfQcmDWIbqhIkHXOHlsBur9RuEK9GhsBqrAo/
K1c3PyUjvZ4E4a8HTVWyQ0Xf7qBWo/Rbbvtho9eWiV5xWJ2TkJ7WKMEVXrlemDz0NQB3ZNy0A1oi
q6bOv9eQXSBna/WuRZpiVdP7sIVOOCemFu4R9/S/QTL3F27avQ+pQIBBGYsTL2uzkwiaJoN7IotX
qXtKv4WoW0r22Dp1ec4XjuKdO01ui1gkdRbcoTSfxEr5T8iq3OJ6IR8e5dIm1/V1MB4Us7dz9HV6
6DndiL7TOKw/3rv3Wze5EYaamzhJg8Du7XXLqkhmekc/Xg1d2KB/gP6HsGmTgw+ArVK+f2zsZRri
W5/51trsk0L0l3j52vFa/gKZXn8bf0tP4sHahBvXUffyvvWQQlxZP5Kj99w854dy4d15mXfz7gfI
pN/krZqmv0yYexXyqwLiPaBRx2t38B5VGyCxuhLO2qPujNv88zm4Jgx3tfbVLjwByfp49dK7aENm
9apiapal8S/y5JFeGY8QRgIibIxXr0K+CVrVg68zmiFMvkoJzV8EnxGJq39m8KWhizm1Mn79J7/A
otDKuZYVigRvf0Eva8DhUR65VpXA5So/U7fdu73Thdoeuvp3yNKA8XUzWjXEtR8bv3fSiHiYva1J
kzzrzC81gTeGFW3/q5JWz+ahMmwrTZ+S8a+Zb/8nSy+n8NV39mm7w1nRX850tlJhztOQPyRjvBc6
yE1m+vlje+9fkqlsRE5AoVPjeZzta6qAe7IiT7yywkOjuxvUoFGFyB/NdsHSXUdB+RfWL48xj//M
FEVnf1TFBJ90KfQM5sevsHpmMFwIz01w81URi+siM5b8090VvjI7OzeIDCpJVGJWMKpN2W6DurQF
PT/FofvsujKg8rXvVSfmgiMW7aDz1QjdIbCidU51vlyaPz5F5fNLzGtDhdLQkGfTZyepl7M2Q6hV
vKZdHGyttv/L1KEOxjwyAR/v7L0zSwakiZbEPCNtfpISOdWAs7JulQZcNKLUvAM5mXefNDjMH5t6
KWXOV/Xa1qzaNZZ9XqhxJF47rYHqxXAZm/7zThXST6Aqzp2sCHao9sexKG90tR6SUX1K4vEYomdl
IzUdrqsENLSGzv7KsFASSSUFHpd48dCL9sf65gUSQoZCOToZFUQULmjMuNJv39S2MvhGu5Ddtd52
oLLlasHxv2ueMJLZ4BHVAfvKVD+t2eKMIgzAn5YEJbKGtLFSn5uo+SJqY2gnccq0JyX9iSbyPivU
7zQHT4HpH+Iyk+ERKzuA2ePC2/4+AeH3KLwAFEuZImzNgjFCTyrgbiNea2KJVafJoQ24Vl2wcue6
mgQImgmQgXSPWuVbf5s3FmO3IkG6ZiukXQ/dNuvW4QVAcFhskL37+AS9v6Rvjc2S2RImv6Aonnw1
SwgUuXxMjPPIjDWg2+LuY1P3F8bsAJ2+kCLK1swhKIhBKjmMnivEkE7fhI7x3T8jxQVh/lP/jxam
KZYsiwTPljhbGIjoMWioSHMzyEfRU/SRUAVpABfn42W9dyx8QUJYPLlFx2se8SErFI/6gKGxqVBt
kYtxWzPbautlircQpd81pYscQgvZFF2egs9Xb5QgDUnekABdSxrgf+GMBbYXdOkvPdB/fbyo9z6M
RU3pAFg/2RLN+VahTK1ZHpZSEBlgNpDaOehXBD4ZZxYvtAakKYB768QwZpmaaemmRCIyc81RrEYV
k0vka073CKIviI9PzJfaqcZzbXxPQBEEwWeoj2iu7iLInYq/MJ/9/cUGK6qTheCuTVqEs7OS+lAI
i45ZIeYAlp0QJ3FSMdH/wUEhizNUQhkJ8ObMCvJmEq3pTr4S1ItAY1QAhXJqy48fb929G/3azOy1
V0tY+Mxulq9ZjBM8CMENXVfAYB9buROX8s2mEIYVce7nPd68GnPBRY7uGip/BsCRQvRcI6maJrso
/gNiaaUmjFcH5H372PC9O/Da7uwrDjn1d8UY5KtHA1dN1Aej20l5vfnYiiTfOZOvzcy+oqLnSjcm
knxNM+QMTFdhECOItqqk+j/BQhnqUbd7sqDyjJ53cEB8MjlFRhQcB3QJFn7NZGx2QZhZb6kqbw/P
wnyGuFqncP07z7gOQHeoNZD5orKz8kpDWaNC3Kw/Xvx032bmLIPc3OL5YWfn5lzaKHqkIgDYht8V
hMWpldlef5NzTmwNtcdrHvyiWriD741aIix7TTV1ynukGfyoV74NLk0Ljy0yrkEh7YR0NT7FyrUb
pGMUPpr6wdIX7N3ZYWQqVItQUCGR5V1/a1Bxwx5QZWddZalZFyiAVMGtiPZouSNHV66KFthJ80lV
JNuA9IvzWPjKd/JaUMomnMzJ8xGXTkfw1YotODRmqA7+LWl+aNYFzupKDbcSmLiot5t25/coMPLJ
GXQgJDcAjONwMqBNIQhVIB7W6AmjKX9bWrFQc7r3ZQyTrMRSFFMn552d/QzqNFAeyb1GcG7AUokV
8eMBZHoLMt5ntCqFIdjGX/VNsDSv+R1aZXoI0AWXpkybeGo+rb0dlRrorefdukb+nJf7PLLrZkOB
ESH8k9H0awtx1lJAhMoat1ly0oKrJOy8oFq4cnceJQAcBPEkZ4QsRKJvdwf6DSwpKfJukCYdRfss
jlRVyqfslwx24wSCV8w8G60dp8u/Gd7C8/u+ivTW+Oyhz1OtbhHM8G5Ram6KAaVzlBYs9Tu673YO
7E9yl8b+Tqf97Z3nY6O3r/A+iZaqz25DMIjAYjXFuyHhBPMwANaGlKS1QyllqU9z56ZPwQXXDmih
asz7NIzwGgdjMLybfkJYUg32aX82OmsV69E6K74J5sJFW7I3W5oaMk6FaW3eLW+mZhSSMumxYVYf
dH4HGdGPfef7sqYC8ASsEcUa8m2i3LfnBjCfrCN+Et7G4eztYnU/eCc1/NuygVH43Kh02ZHGzzeD
7p3jjhKyLfW/QgdtJsGWha0lPFQIIrtoqBa5YBfdFqqgj6Z5HAZLica7PX/7U5VZPsNURST6oya8
ZZ/9b2y4eS3+FJ+Qi9vHB9Bon1yw6guf512kNTM58/Ido2MZYNiFt6r7pjDTu/nz8ed/91LO/v7M
pyIuZ1S6y99XW5RGzMKGKVwEP9rm239vx5R1qrw676MyD1nNtqzTYRzCW919UcvqbOa4pEQfboHX
CQv79C4WZ02myn0hcORdFmfblBZaVwuRy5qMJN2KfRYjP1qQA495tquGpt1D/FyIst7nagpwIKIN
3AHemBL922MsDiSmCMiNp8ZmnMm623I695AfgkXY2rvriSWKq8qUUFOgmYfFiQZTMWg98UTF2un3
whn270bcBQuv2vuT8dbM7FEbLMNPQoGh182hd6Id4FV5Kb99f7gnExZNDVAVU/z09ptZgZGIghqI
p3pPddqBvbSqnF/e1T6gM3X8/d+ewDfG5p0h6pWMzhv5bNHOdyxbPkr7jw28P3ZvDcyuajzFR4P4
si/dGr2ZI/CBhT2R33ugtzZm17UQLXSROl88GU8QQxJYLRBwHvsjn++Lewlsl5V1TnCl6H3uflk3
d9XtIaFsjGOzcMnevbgvp/Dfe2cqb/euZvpvkXSheKrWFn0Fy7YOgWMsrPd90jSzMp2gVyFfB72m
QmiUE+J0a1TrNqaj/lrJK2pZC+u5f6v+s57Zo4faWdK0IeuBgPYQOoJt3OSd4CyZuesnXp15c3at
kC+Gbpyyg9UaNI9DQRA/kf5ot0vHUVraoZlHQhgDReEWS+7N2jXr6RJDMLlFn/IH6yzvFbvYyF8Y
/2U5ysKjtXQTZtEYc+wRT5OxLNu+nT8oa2/5Oy6tbuY7xqKNCghd4mncWJuk3yk/Cb/t9EFdSTZy
pbZ+tq4ItlqN4y2u7/6xpKJJQAaYlajl7bEs0lANND+ejiVShIfYkfeFA45kw/inBa/yPrmYrsAr
WzO3IssuswgZ1nCaNnFYRztj5zrpzt8p68yJ1x/7sLv+5ZWxmX9JNVMZJ+bUaf+4W3ohp//vm4h5
tpCZxygpWhUKUIBTy0kM1gnnvnP6tU1e7gRfPl7H/Wum6wboEYoAdMLe7hCCOIkgpIUIhjzaIdmy
zh+ia35y7XDBbyxamrkoVUCN3lewNF2wauU6CIAd0oNrL92qRUszFyUhdiwW05q6dbuvVsGaeNBR
j+U2WwC43vWFrz7ezEflzKWJvSGffFTvqPb0XBoHyF3/66ebe6i0GTJTY0FIIu77fejUK+mvjaLX
4/94GmYOCUEQSwoVFlRuEHJYVSvrHNmSzYCphSUtfbmZV2qYe5+6EStqeBVjSCPEgHZ9ExcWdNf5
/WeD5o0VNxcaRbdYT+9Mj6+8p4lvL3meO14cVCABu4STo5c92x2g+rRHYThjxLdDjAzH5B9c0zc2
ZhszhsyCbcyXI43QkLOqV6tsL+yXXt073+uNmdm25BYjsCCaTNvC8F5b5PFjHsXC3r9vvwG0e/XB
9Nmr4CGCEIwBQ7yLFfx9uz4yatQJ8dUB8uOQSWLbXDKpvPepb0zOHgfGdKmq3LAw5aLfJr8q2ClK
8qvGEZ3D3yW/cO/dox1skd1Q8wA1NvuOEuKAYdYa07vX7/Nv+UPPLTJ+BA6D+xaW9r7aN33N/9ia
o607xo8aef1iKzm3KDc/dnijinIEc8SO8pN7kezst7yKD+KD+7jobCe3PXut3piffVmm9JWQI1/M
T249doCPvtzmYsOEBtsnz1twUtNffGcRsCNITb4v0GD++1exrizpUoxGHx83WEEwf8jX6qq3mfpu
I2y84OHvnlWyVXChFBA1VZs99HVF+b2uIumUJLCs/UkI/6aRgn0du5vmHarkJoNQUp6Zkrvq4Hwb
gr603jsJ5pQw//snTGf71XolvwgiBGYlnjPZjh3rnP6EYd19c3f0VW3zLBxdO/spigt2XyiE8+/8
2u7swR57TUATA7vVWrigLF46gWPa47E7864e5c+BnSChzeA6x73UPxClcqqlBt6dZ4LGmaWT99IK
fVcNQfyFbw/Wk9xaY7yv4z8Hj8Hj5GWZtrRJjsxtY+qY/5iey1XkLDmqu1frlfn58yFUMQU3po+e
/KN2qZ1TeVQP9THYbTbSect83h9MdPs7cvTS7cIZv3erNEtXoXhCbuDfZ3uudZksDhV7fmvW2q46
+bz57m5yI/JKfljOE15qcu92+5XFmcsS9XbwlKCWTojrMap43dnGU7edQpp0V9nDmsSSgg2yVQ/9
vttOiay7G20LQfdfzFaEAb9Zzo/kO6EwUJd/fwZt9lKEQgC5eOQzWDvtYt7o7t+aw7hhFgzBFpPq
05/VL6bRb3ObuRYk9AWJxcJO3In03/yEmX/r3CBEHI2f0Duxw2wCJzu5V3k/2uEuPTGb2haelwKK
e6nMG5szp0O6VukCI7LZhjxfRTvlJdGGNO8AV+merN3CGqfP+MHez5EGRqlonWKW0um78uATl/cc
sty2nEVDS/s5cyk14+KTWGRhCtcpO1e2YCMKa6OO0jmM094vrGvhFmmzRKBEjcUdp3V16ymvdwky
kkPL8pKri7/w/lES+mbnZhkBeZZRJuG0c1yWKQ3tj5VtPKa7wQGbvhRFLx6UWeg5zYdRBZfD6R9b
Jzkz1uhl9zoHMaJDvvQgLH3OmVPq60kq3sBFNDxE7R6aGpPYnNpBrGot792dixMQbhohdm4bHB7G
hFPrWtzVu4/CK6cw81Smh45BqbOrDOV9qQshM2W3l8lZqQ5613Z1nfyA5QiLxTxlems/uCnz0FVn
aqGVTDfTvLmH4owrXDNl8+x9qR1g0nz1C2W+C5C3ncVk2VV7iD/rpTPajKtvV8ahceJzfGZ46z+s
Ab4+e/rMUzEp3bS0lsOQrT9X64oa53Wr3cTV0rN4N7oFNWxJOnwPwurZIYdlH4VN1Ekn/TT+Ml48
BgOL18wI2S0Wcu8Fe69tzU54KTSdXiF/8lIGlJ76Tbdt960z+f90513rlbGNz9OzGHKh0YxZfexC
piP9fr//s9TZkUc8vGG8AeabA0KYNoVjHr1wCdC6tMjZiQ51xQ3Qd8dP2UTudnoJbpNbZHbB5R9l
Qq8+6PxJxddLiMxji647ddX22XXa6fVk++SV+s+SPWCWUBaAyAIum53KWIkpMA3Sv25reDRPo0N1
dc3m7Vvug7nx1x9v2d2ojZDx/0j7ribHcaXLX8QIeoqvoJG3JZZ7YZSl907kr9/Dmt0dCeIKe+83
HRMd0dXRSQCJzESac1TgMcgAtVSpM0s6zUtSkDpuQZz4ezHFZ6lengtTmBcbrreAt7TIt5ntbzM8
NLm5wopZpw4T1gnQEJoIZD56g5seOEgJ+NS2Om7GDBqKvlcDYFkmonTW62TKcV/Loja3aGZ8XAN8
atvP8WLf6sblVJN09f/xDhrvGX0RriVRIQlQAS+VHGJV2h5o8R/tWVuEcKizTf1bfqS7wpZRBHCN
/vT4MO/bNsahvKvdpB4/sDNAzW2xQhCDHrNdi5hUWbtm+autPEP64UkNpBGGzMkTRB/d2BUFSk/a
yLuuK0Sl0ojwcxxp99nKs3CKc8xJ8+v/xsDoV7KoExQAIRMUQw1tWYzF0OCnWqKhnRHETnnMayHU
4bWKUgoREAn/7vxoOhHWzxUEeI83jiWGOiulrLqRBmbctwi593YFOHiCLm7GBZ/0P9fLGeOUqwdx
2eciCtatiMJuu6+O0tqzMmSq2rn8EjDm5VlLoiLIWuxEbQCB918NGbTalQmuZGg764SYa6J8agAf
N0M5XoRPHeN9zxrN8sVwibAtXh4f01R+HDNW/+o35VMjMGZmgodFlSaGbXaB5aO84C8QvP0PFYKy
xFk6AGlpVG7g9W/GnNRo97EolhkcT+HOOF0tiPKfWSZU6sgoCS89+rRoIX/0u/GRCjRFE9D65pDN
9e//2S5q1NtUal2hrnwIHUuuPBIziTGsAOFnuAx79DcGRi0PUC28hFT1DLwAdM+0lgACOZZ7EWXC
bhct0MywkcyvGl0AnYnZ8A8HF80qnp4883hkbe1EAHQjmzrCCsiaCQYjxO36NT+IVrQeCEC5jdaA
YMUAfK2V2PGctbejpXi0YupAa62QcvGCFQ8blH0BmIvkPbhvNsnhslMRZEpnxmFO5Niul0lneiog
24lKjGVqZCuY3jq398uDle+qg7P4ZuzphE25kUWZ/HBA/7McYnGNJSOTFSBLG5JmoTAu31QcdCOH
svr65RIAkBdregV6+BtvcGgLGJbLHzT6krc30QbcJsj9oK6sVjV54vSEvyYfVUOnP93mWQVRLeqX
ApspN7ukKJ0ojuaMA5vw0aKA7iUZ0wqYdpPHb7jyAQH6fgSpr8Yr/0/ZJdrm63o3VumZzRXT6/lX
FuUEAPEtAWd5lGX8pWB9AuzrMbIbU0+oyZo6x3xkTSkkelXHRmkd/X48tb4m6MumEUpxG6oVRiAt
jn/Tkl9VY4JOTAkSebTGomtSGmHVbjeySZooEUJZ3MrzFi95VDGRXFue0B1riTZyjSYPF844vCmj
ci2TWpwSyaCAiSFT2LvH5NQ8p0vekswzGJOM0kqf411yrneS1S0eC546yGu51EHiKZJxoBoSt4AZ
BWODXSk/jwVMhauYC/p3Nyk3DsoYT5MjSOAAxjgCImumm695F9wsmZW2u6qdl/lnk3LLXHmZFWYJ
CmBW//mUfbn+Bsq9A0FTSGtMGGx5w11F68/I8ix+O/onoHfCjHYmyhig3US3CevmT/XS3Kyfchet
2IBJrpXELQhjrWjXLqWNgJHmlrQkJgAR7k3VlqzSgLk7M7aepVSUz5CFXMQQweipPrefQKYl59N8
fkBh4DJ/6girCjVVHble6Z/1vTJASQZFArkMnl6GOh/Mz4Ls32NzCUwUOEcVnrkc39Prjnz/Tzf5
79OuRPs1oKmFHpsMNifUaTkyLPfn+WHMgnyAQAnJ2yMrbcDQqb9E/ZVIuRS1C8qno7ntIDK0gSyK
bDvrBXEP6AQgUqBtjBgAGDWSaKRDreQCEEUpo/6ASiLctPbe3gfk56e0SgtcTR+e8cvQm9EN0rHG
tUjKTUo1gNADD7uJWi3aK7JVgTRPvSpP6iI3mBWtSRN0tUDK3IIRrW78Agv0fWSk7e3Z+7sa4iv/
paw4Mzcfr44lbvz51bmJMqcFSQBxSpSRgd/JWciQ8OfNH+0fZVT1NgTthPu/tVE2ZCuwMgPnNd6A
eFEavyAiYsicvOqYYtXBtyZjuICycBxSLMANUMVt+uolILYw8xe03RaSBQrhx/s3qfdXkih7FjVZ
p0sFJEkgpxkMVUHOI4BP/Gq+A5YrnvTEV7IoA8arZVkCFRjeCfDvm1MHvGbGa5axb/STpaq8QcZI
p7gFpyaGffqIACVIJx4wPVlGirFxNHCnEnixovna+J4NElJtwQiR90TyjH4BMsrHhzT1oIXZmKm6
DmBO4W6wWYoBTJwpobRNQtdu/Q0mivQ2td0hAyvctx7sZnxtSnliM+ROPVOu5VKqr1ZdqiczyK0K
1MVVwHd7RoGpdnuGX0hZ70Eyw1D9qZKPiL5YHuNlmKADkt/tjVZArpMLkS9tu95KFh08jYyoqfoC
v7UM6IOt/sYS+Yc4enXDMR8I9DPM0yiKgrEajFnfipT6KJNbtU4dFXWdT/DCZdwB8y4AoOGfAU5W
EP6nyoEk34GkaBUtS9/mSnuAEf26XOaYhdFCM3atIQEc/coLwLO0il7EjXzCXCxY3F1UG3+9xBoi
0++O/9kJ3X06ZSnAURLB3japM1PN7pJg7AVckyQG3jpikDUXLtOCZItuz8rM/qGn3O2ZNs6wSphy
uIN2CSJwKXmamDquamhA1ifnCJajNQ9AjjMAVtXPa/C9k+I7mFfOyFMD5sgaL+ovYElXm0BeNgrj
yUQX0//Zi6tPorVV1Xy/veCTatvsLdnqf+ylepincEBf+a+8gLtLbMwEzTGmdXp8DtLoZx5tB6VC
vlBrfiEMqRMu1WP08Sr/7oOTtlaXySYwyrUXzmvrF9k1Y5U8Bbay3GEwdI/GCvy5LZqsrB6dbfvb
Ch3pFAygY/b1DpWK57K+7oskc2SgRxZLkGQB5h6kislr2wr8cx2A5NKUgCuO57EYpE/NkPDPQGdP
XjNJjz3j8e5Qhv+fr5nhKmNAHIE7HVz1Pn4G3oLMaWp/sPkqS8HmnnxVNa88tSXPmrAedZ46C4AY
A/pGlpADxGz67XXWLxoIwistczCGLS9ngSDaOV8IpsaB8UgqwIwYl7HM0D76ZTAuElDleGKiTVIW
Z3RkJ/ZCJORNnTlibKoKKUMLV7LMFtKpRGfLXOhPsllsS3UtCQsNTQ8lKgqsKJYOL//5CBSFZGCf
ahLAf26XLvV+Lyp5kzncQhW2Ijh9ZVJsCiAY9gS7jm7AZSVbKYiHGhsYmvmXtnx81FOaByOKER6A
LaIMRyNcyb4nar5SZM4n3mWFkbxnZzDJ28EnQ86ETkHOiL4qgx6Xp0HQ8lSUBt7HSl00V2Ch1XAu
fHC4Q5uKCAyy8FWgdBMUoKNypCk9Yxgs5TkCUkuh/KfzgH/bjvYtAQgII1bQ3aJBcBl7coqzL+06
WzmrJ85cyRufoCr2/cxIr9EDtv9I04Dswku8Coi70RZdxbxl6wcXT+kzJyJDQKJtuS5BFZIayg7E
qw3RUjvnCMstU5W4f4TCnAArG7jdmDG+FQrSAk5owJ/pdHzemVzRa0RsBHmRg2WPcFnaE60FeVbs
z86d7rnzoeVZdas/lA7qYuNy4bB1GdN8d3D0rVCELm4+vsF1+ZdL4HHf6UXSJTMFYSHABcoMAO1y
3HVnbhi6r7oFtb3ppgqI2t1I0UHx6bZRZEYYagWr3CX2wA7eN024wUhYFZlplIWvDT/4r2AZxSQ5
71cdJsu1QIDj0DJh43UxrxNd7PxnNxeV5zKtWnTpaZzsSG2as8ZvpxwaJiRBLQkUQwwY001yiPpA
6a2PTKvoCFQtUKFpLeCEIgJyGIMrPsU3fA63EiWSHboC/ECCoX52r4WtusZMMAAzRlS+ZgWjE64O
MAP4Hox2Y2CPhlYXwRlZNr7gOSN9jYaOuUhEu6CqzS+g31p5mOXowGMWX6xB2j2+9H/vnlsFwKSj
AlR3tEsCEPnP/F1pftF48iwCNbNjvr73VrpErb1ecuQ9I+/YCLKvMERVGBkKgLMlnD4hxpP5ezwa
K4y/mZsNbCGKTjF5M4zFEf8tevL0lBpPuQE+cvT0rFYr42nBuDn3hgq3RkI3Cbo78e208wOeYlKA
iN49C8UbaNdIVS8j/+BfGP7n3undiqHCZt/NFBDbc+4ZCSrLi3cVwDcAvYNZ17UEFvTHB0GPH8Ia
3EqjTJCXFfA+EaR5ndkb+VIjaFn5zTfb7dYGf8Py56vXyWV1Mchm+I0OrB6EiZtxK5+yRkJblx2Q
ntyzqc7RJb21PysDnD1kKR8OL7ydExVRFYiCDKDlM4KZ8Z+mdfD6PKlIbyZGMy0aRYPxT85/hWgf
gYf08f7eX7Hb5Y2HfaXnIIPxEpgV9+zHTtEUJKgZN4lOavxzgIo0AtEgyQBcklsJHAjBukHKuHOy
cA8/88uqXe0ABfmNOvBaMXuGvlDv8v8tDaE5xI1sBtSe8YXqtVLZcGeATpFLvRxZy3rwbxaftfrS
KYwswOQJwTaNvkoDgYR4uzZXLOWB61tIU9CvX80T7VlCI/XjI5oIdHQe4FgwgrjcPGLbWyn9gMr5
LOW4c2ZFVjKfbWZk9euhX5aVaZgyINgXGR3iAH/Aa+tWkIq2N626uNz54iX2JV+FlUSqalvU/3nc
jBVdCaL2TarkDKyqEKSnHR5waD6QeVCwaiTgv2KQ3jM2cMpiXYujLFZVNXLlljp3XoN+ETMd4hF9
lgSP7C/BsFLLWKlrxmt56lohLgVkDYImQHNRO1lKhRQPMhYY662lgmdOweP98aomdA9RoIB0Aqay
EJlSIvK4qkFAm3hOrJYvZVBuQPjaED9IrMdyJm4UKpCgHcFy8O74y6JcWYiZFnZhO1Sek1bZCpAz
e1eJXvU0+JSKnhRJawsiz7hWE+GXfiOTOrCLfPF9aZZ5ztbeA6UeY/r47YLc9ZLMlwTO1lgt3F2M
h+0TI+T9m/GhjO6NaMpcCaWiVnUH0a+vvPGsWs+dAarEhUJM217qFj7hE4lmjyDpUII6bS2bKkaf
jHp+7Ei1WOem+bt4fAAT2nvzRaMiXB2Axkl6qNSF5wSBvlAH0HQr/Ka4CGZS1kZViYzNnxQHIzM+
rUDHpFJ6FQr5zBUTz3Mi8BGLVtAoQLNaRPU6zxLGxZxyrqjMCrKEIV8JkIPU0sQ2quqLPPOcZlXM
jMrDhkoknREMZu7rQ2oqrlG5YLiHg/UwRekS2T0D+PWjK0qSvbkV43vojODoPW6+h/IeILoFMDUn
eg5mrIXXbYimAhuMc78h+m0Ml+EZqbzunTDK9YKcVolaMMI71TAvTu2GF9YfCrJJyrb/TyGb/pGF
tC6mn4DhgdTjrQ5xl5pPiij2nXVCtgMRBKv//l4/x0hQfXcLiQXsOBW1CcKVvNGoXOls6PpKy6PD
2+nCZVuvARYYrf3W1kBWzJPAXSBJEAxAgY/N2JdMSV63wV7gXxN9KdZr9AAhxc2ttNQCubR5STeR
qzHinr9XJH3Pr7+QSt30fjy4fBv6DqaNQQ9oY0oXGKsE4eW3tzJ2wrs4zgbX1s95v7dPGw690cbT
0XzdrhdP8mewD8zUWLjWt2Z2pCMLVmfZ9NX4dwfp3tdU0vJB9iPfEZV1KJL6pQJ3KiawVSPUVkB1
zlY94IHFcima8bFXt8W5Esjloz5xqdFrx9w/PLZCE1kn3I2rD6LsAhIkQdBVOFIFRAHum8AJlqIv
JDc3u1p3lMzOgLcqIQHFl0C7XlW5CWpa/aecbUHyTmKXWaqY8LEgEwAKKx7qogyg+lsdA/zNpQAE
pO/wxmwlW9V8eBEPgcG/dmZiui5GGHnGjZ1yhdcSKbfUp6Ke1H7mO1q5UAujrzBvnfbvyM/7rETm
9HaDqU0CFcQI80fdoAZp3lbpsd2FbEsALkhM+anc+ZgU1K1uF5PU1Px9xaMiMB/AuExiTJCdGUc+
7uDdHVHUkUENtHEICW93uBlJu0GfiSOv54NaonNGWoXeR4fSjIgkbxouk1k0F10NROuVobgMxzcV
+KK+CwhAgJ1JcEWU1VJaFezOKeT3c4UUv+B2DwlIlwXDiGyG36fbTf4sJDYbCR/A9ANWj1LvdgCn
bJH2voMpVdurnkG2nbi+2fJHMViH6kgVbQRgwhTfipx4nMlrhqI9MzZ8Kqa7/ghKpYdcHyHeBt9p
tKdmZuizhYA+/wuZZWZ/jPxj31emkAWARLP7pYgnvlqKDB/41/JAHzo6I0H2AHcBIDTqG6J8EOKh
xjfkAbGT2BRq8oaxzF26cxwnsSMTDf/kFybv+N8sfkwnA3kYRJj09PWlUma1x6uweEZiaQBn4jAi
Mm8t60MxvrNPhZE/nvRRCHL+rzzqxINKk4uLAnnNCm2g5Tk9RFa90RbZVjX9j3Ih7YYVN9+BLwF8
UyufNJ+YwjJYRz51x1B6B64L3qsKYGVv71jplY2YxFUA9tMnUEYHR620QIsmeitN3yXRxvvmVhKL
g2oyyr2WSnm/wFeAuNdCqi8Z9uv71v9q5pVREXv0g694mafL3tDQE6MG1kElKukDVNR2zg6MWKQk
zlP/sm4YmjdlXWeYDAeTAhTvDpVPByewnmiu7wT53K/PZbNOxTcNY5SXjLB2fbTUtJKPRgW5PU0A
ZQMVeIK0MR9iiUd6r7MC4q36bUBm4HbdiUQDw9p/4zthWEamVUxCAEP19pD1Eq2bUsQFTtZ4liJ/
eRqRRCu/ABVEtxv1wGdGgNHw7LcGut8mCU1wXxuqbCTlPNZZj+9RGLV27C445eQZaqp3EGiohRVF
4Imho9dzNV4I/LFz56HCCLAmnhEYt1Y0AQJGiE5Kwy5SKEmgmg6dtl5xklFLZmT1/mE2fD82G+O/
Q61GAryfDKVBJID49nZrRbmZzWqFi52oyU306QKflcjNMtiW0iIQPYL+YPOxxIn9k1BZlDGEBegE
PM1uJQZCq/rRRY9hp/b1qreZgzoTynkjgLLAZRX2btpAQLYb1qkp/uRrsBIg3kNHrn7uPjn7v1kQ
Mt2IpNAaT8NhFilCgFqGPLknbfWiaLt0WIXpx2Mp4oRGjI2xKmw7EAju+K2EJCnFqggTByOVWUlq
UyPhud60G8CYbvCmHsipJbl1SIHHkqZW/SwgTf7EiCkmgsabj6Auvp/Lqdc2+AiQrVsy5pAy7/Px
OifUA4VC9N3xiE0lWJhb9ejERhO6qogc4QLHPSwDYIl2xdFjaOHEQuA0ZMQqADAF1Qml92Xqxnmf
YSFlmzxrfI0umbLMrcdrmYrAbqRQiwGGkezLYAt3Yn3ftitp4waxAV6bWNj22as0zKsLuAtZsdh9
BRAl7qu1UT6xKUFCPOR+gsg+0p6U4bcajmGxS72zUOE9tAw7RiwwYUQQ4cowIgCHRIcJlWEtswBN
TlGUOJ1CmjoiYXTqL29lbV9EtNz5R9Z7/E5HYBAhCHC+SBrj5UIdXquJYORTs9QJ+hDYsnGO2vEc
BEOBEUciQ1Hurh0lizpCeVYmFyGMUkeoNDMEpZ3P2wmapwPQAzX812OFudNKCEMQPaYlAeCExd0q
f5ZqfaUFaBICy5DutZ9tWX0/lkDDyGDwerRR6H5Ahz1qF3SpMh8RawShTZ1ndFf4qAm1r68CQNYU
2zuI6zXHUsa7mBwTA7he6LMAkRt4WKmzknJQnID+IEcNHAYLA9McwLw88qNiXnoAUAaC4ccrvH/6
UxKpE0MxXr1EnJQ76/yy/gSzwrxFH+1PaLcENGHGsSHfCyP6MjPWbZ84vTHpB6cGPD5epkP/LHCD
KPSCwsHrxnzX1wDhcW3iieZHPddDk9l+fXftsFB0VABbHY5UwWPjVlu8IFNn7qUrHHmeodht+TZY
LIaI5D8XRlLzLrakJI0u9zoflehIM2qQ1ATfsWo+NTx56nvGTWMtZ9zeKyFKyIlpOwpJiNwbqbxQ
deLMXJPxUGKJoV2YykVi6QqFU1hjy26IRLRuRT4R3pRzENiPlfG+BWTcOaCso8iArlAg5t4uCnGi
AtpYtYD6q++zdzt516tdswR6KEYB4palgnexD8TJqPfzGBeWgf1PLU6t/arO5bJ06hjvj3XwUWR2
JZsvakowlKcmzOmg+0TLKHEkPEYvKBpBVUo1eFfOKyBClw6qaz0Z8NoD2w2oaPYaslZoz5fPGM7L
TM012vip5k7xz8CKKO/zztQ3UJrTBuAwq8C95WAOoRkht808IbVvAN1itbooDD0d9/AmZKakUXuc
a1rrFvqldEob6OdrFqDnlIW+2VHKYvKVP5MytSqdIljiXhNza88Kwldvl8hcSAftzGT/G0PuRyui
lBRjZZGYeU3ppPpWUeftKydCe8LkWLgrvULvLGGlAplqQ8UooZYrUS1BbaRsK3DmkKAH9UW20Bkd
fuUYV8GwO+DrE7EwQPMFZgQuMqQ3tMoozCtzFy3hOMfZtpF7EJlQhfK5dRehDZFLKkfwTgmglWYp
0YTV4Bo1AAe742Cxauw02eLoggEKgTcQmIdw9/9yaVeGDjF83wSRWzmX8jVCT5wTvyhISSbLTiTh
bka0bboG3diwmtkSEkWPLdJ4ltRZg14J9gjEbTKQ3am7wvOtFMa6Xjl58xo2Rmuq7VOSk5nMkDPh
MkAihgcsyu7AwaOx8dDxl8yELKmdMDwN0kJzvHILReqIf2HgXEjjhaCXhNck6jI6qjNgC8XPr/YT
OZECvHpS7fBWgxzMJ/qMNNtbBc55G5aYTf5Yici+AJcFMF1zb58ahnV6Kn/WmEbF3BlrtG8q/gC/
C3JR4FAD2AjdQzEUva64nVo7cWP44M20k8JKN8Fau/ziZBeAepwP+jqql8qwEH3SId/OmfJu9hu/
lhHDIdynI6Fr1x9DXW1vCMK2K2c1nGr7jRE8AOah15UAghlhGCoehEToS/MtjXTAcluzUjejNtFH
o4jQAQSa4I/hqaMRqlxtubxvnFIFX5KrS4OR5KCCfqzT4oTbU9HuiFfx2G6IAO9WA8oukdwGOGVO
OZQE3Dric1wuRwpEUiVWCMDLhQ/QI414gyV38wId1RWY00PSfsy6F3+2DuV10xiZ//b4u/6y3rfL
F9DVjEn58YmJ3ylXgcd82GiJeHFKgagnF0zK87a0pC8ABC3Aczd4c18mfW50xWYQzS6zBGkfh2C1
X2ip2UVrdIQ3814w8+rbNUHELOtgtLTc4TsSB+Pxt07s4e23UnuYxFEWCR5/cSqyhVYiwfCOqsHY
OTAO2gfWOV3nO8V4ig1EEt8M4fdB2a1wSk2RZQxmWTFc8GR9j41tbyFnGYEs4XNMnp63Onl/Ccjb
hzIXDMfYvXww5N+3Y4+EZSOnAR5H4/OLSkpxunxJZ4VyQZgGfP7IGhYJ2g+j0kwBxe+ZCukwne4a
DLH3hutWKnU7EkmvZ7KiX5z6susVxGdxBQ7KRSKwOpOk+3t4K4mK0kRwOMpBhfXZCbH35ntvXOzG
GsyB1Gi/sIwNstSfADMkyRyDz5i1LonBrw1Ya8LKU98PpFB7PX7rlbnW0+SiFoJ7cZLndCO9yADg
HhanGKJ82KPCqKFw3rceEvOIsgHwJBieiR7Sgv+93QzqVg4C2o6EBh/gFd9CvU59UsubqJGJmL5F
YT42fgJMmzBU/N5GQeo4EjZSZgOQl0qScIEHIE2Bw7KJ8GX7T4f3JfdVL0NbJfnHh6ShG9bduzuJ
xHPeIyOeI+MD7j0yPgAUo0hHwu3DIt3uu+IFujjMvN6B+D4mW0yznqOVR04/8vf8tIyf5ulgYGb3
U959L34BYssqyt+Pb40bj9Yk8PRiwAStV7dfwHFxKLtJ0jvP69f9Nlh/grlmt0epKiCnfD2fz3fW
U09Wq49quXNWseUTNP0eF8+PN2I8XtooX38FdfxCXIuZK8bYB2AHli9aFRFgqzGOe+rC4Thx4iMq
BPrCb5eK1oNcK6u8d4LBcivNigXderyMqeO8lkBd6bJyM9Uvi96pEoC1KTGRJFzcaO4JmqlEeG72
TH7h+9hxLN//uyjq/IQ+vACdOOud3HzeblEsyMi6P76+bt99Y38utme4eDMVjNOFLAeydJceOUvr
ZWLMCbEsJxOI4wMMEu2rh8VTSFZWuluFxPlNjW/z8eZMWVZp5DWTUda4zxDK3FigTXDZumSksT2G
w3uOeeBkxjjmSTloscbbAe2yYBa7PebQHYYwGe9Ujlz4mPqcIbjiVTRQ1L+PVzSltWNhHXM0aPQC
VeKtpNyV8rbXo97BX+qIomBqUBU70iID+j8SdAdA02Hv4vGS6smbK65r3pGE18ciJnft37XcsR53
RQWS17AHgTMwk71NgoeBEL14OatWx9g0usG4bRRPhzftnUYGs3yS4h6mIPIsIn/5eEVT1/3qdHTq
Mip11nO9BkFuhzeVjjp/Vv8X5wLmSIS4MJ3oZqb8RzMT5YyPy95po8YUYjSPejslZKRrafDlP994
LYVyEp0G9tYihRSkijbJ+Dh53e55a28f8kVLTpf16QTEpdZ6+5BF8sETE/MZj7fyr15G2+frT6BM
J3onWhcUr6OVeV1nRNNhZra2vT/BVc2H3UE6pmTzASqVpwX6KGKDYTqmjhLpdzBDYjgQ/Q3Ule5F
jA/+6X9zQZN4lpJZ9P54hVNaeS1htOxXAVCVh6oXXrDAKkLPgm+q3nMusDr0/h8n+e86aIOhJKJW
xZAShIuEPG+zsTthvzwpyIg7p+7wJZMOsUcLeARAkxjjXmIGg2EfGUv9C8Wulqp1IebHZ/iIerSP
+o/ixJ79n+8minh4+2GKEkAM1L0Q2kvRaF6Pe4ER7ipVbLeYLQud1S8+8ZJGsRA9PcB5QloDgyW3
pxZHoSw1Yjug3wWI0dDJyxIT6OYy2hILxGGeUa60j9xYsIbLJrKbN4Lp6hpo0FIVZJmDI5HSn6sf
QbSu3vlD0RIXg3LyQj9kn4+3dCq0QJAIrlq4T9T0KAXlhTKspawanARNTH1qyWgKCJsT3snvUcjI
3ozbRt92yMFAP+ZQeTySb7c17cGPU3Xi4Mz6lDTxUyPkZi4R/pULj7qUr5KCNbMz+di7FkmdZFin
WZZU0oDH3roHOjbahQxv8Q7YJ9tzSNIYKfoeWD1Dk68OZN2AAgvyUcxWj1fl6ip0YhqFs3Y2OENk
67FdXHhyiTIzkV4CjnT8pmksjKwuH5/kRP1BQMjwr9TRFV9J9Rr9kuqFOzgt6BFUkrYWmog12Wib
X8HQkwO4ZYEDkLy64uKx5MlzvRJMmdEybgtezCFY1A/BSgDrR/TGZ2++NC9XCQuwZCowvV4lpUSZ
5oK6Ph2FeccOZOrKT57N48uR1VtCo27/ucexs4+HFdAQQ1J+PsJ0rZdIyuBst5WxtpFFWrTnwuGs
OaYYjcDmTUcwvnrb+jgmMBHNIp//hlazPjKc1OSCgeorY5AZF/XvpXV1rELhSkGn64ODTL00s+uF
5BtgT2ZVViYP8UoMva9V1sh6DzFpvm33fUE6GIIUKB8z/bkG9cdjlZlMQakATEZnEAJqQALcKmvV
CCAEzn3eEchyyVknzzrvP98VDI3uP5fL05LUle1xzL7ke4+voZkNJTPk6FBGpZnHiqZJm6bmWocf
RIdTckORWFZOuneEowyMlQJaAYEiTylOVnp+UTZh5yCigSdWDf1TWMMTk3S//EkXXy+gA0f/3Kqq
ydPCcYm/+FgtOnLUTO+Fscv30fftp1C7jA6DXIu9qHOeJSLtgQBCBBsPOLQQJfOR4o1fzl/eMCO3
q/ZPx4LVp3rfx4SreL0TlB2ccUDM7SOInzmv/S8AAIy9QOxROOI7dfP1Iu+BCrnb1UZP/HdgNn0/
Xv/0af97EpRFHCK5UqMaJ5H3L0m9LzRGrXxCi28XSFm+uutizZOxwNwEsrn9asvGME5f1R45WCnK
PJuVsVh8zywmqcWoRLe+9FYydV1nDd9pZRZ3CCwrUic8XqSm7pmJHhkx0Fy0aqHHc1/Yl8ohTtdJ
zpw2Zn0A5VmHesYPXYS9lchrtHtHMcY3z9JiuSSyObd4e5WvnmARWVHmRGx2s3A6BtT84RIJo9x1
i9DMTs3YPv+cwhdAya8M31pwhwWGZR/r0URy/1Yo9VRKOC1MxAxCO0NpCCDb3ref7dM5Op6z1XI5
V6yXGMnrFCBMbwgOSSOMJfiOMJHVJpzS7YdQD6Ze6dIs+LMthTVe5856f6/POmnHBM1WNc6heZqn
a5JsNm+ZYu1gw8nTOHYDuFyG12fd7r945MoxiXpTZFkK5ecWz68AvSgQW6mGvQQCMkDoTz+atbE0
TPkDIMpZHXXzyLjdzA8Yr//VBzSXtk8SH6cywuglZIzu4D+wCQEBJOI8Xxw4zXixrBV2IN4e/Tnj
BX3vmW8PgzJvfT9TkpaDfB/jhW63nuWOAHwTNzXCgvGO/EN2fHDf/2bHr9YazvTmoo+mtLASlPS2
srVfgv/kYAmrnSHCkZgspWduL2XcpCrPmyaHSHQlKLZgLv0nj7RjXIB35QntTptNYsJwrzDR//J9
lL7VE2uufyKNfLvFlJnTIpcDWe142wFqsB4bFdCtwK/KDQ56hIW+rCNDMw4vLyB1AISEJfXEAsNe
ChS7nKBFHUe/WDCOnYbGRmR4+1GU6YvSpPDKdvwocPzskWuEb0f68zT/IjB8wQE2H6jY39LysRX6
ezY80IE/HbnSgUH3uSQa5QJCb5sQs95sbQ2ztq55Ol1OG8IdoQrossO7lHHVGJr+Z5SvJLuA13Ej
HpKlolgiX2X3ebYOas8Io8HOWtF6vNKJtombHabb3cqyyvwkh7zSfC0+ttIG8SCZdzZKdAcs8cmz
TcahTrzZbkXSUZvui1wUQ2Ruult3rtjByl3Ie3fds+wmIz78U6+rzYyT/+PBxlmt7bbdDBnZ71NA
5XrE3cwPSLmlKgES8RPUiMn9wDpKymjVOlAL9fFGqcm8ruYuJu4TkBgOSy5i5lHG2/lIYan4K5q5
eV7qkNXPzTAgr3BRBbFRfsJCl6eDZnzNnt4y2DHT+T0C3mDNUFtp8gM0oBKBAmbkxaQOddbHVRim
iJJkQMk3SG0Whn2KtqfZOegMUDcto+PSt+u1dELVIsPVCWwjPY7OajEbxp49ZiPnRMsI9Ozqkyin
VXjBrKxDfFJ/lCMAoWxhyslSG9A/6tpfZIcU3ZOBtwBjKyaP/UosdewYDUyKRMJRAKPKVI189pYE
ueEW80QwHl/evy6qu1O/EkWdeqYpetzq8BtACj62X+PjmEfwLxqfKaZAcfT4X1ifS2jBErd6txNN
FH8zVAAxpWuXz5sXCW28PMCCWvJT1uQkLl8a+y3cKSsLIEHmEWMCwLreqD1rk8a9f/TllMcTY1+8
yHLSOY0r7pqIdzhBYtXnJ2ri/4u0K22OFVeyv4gIEPtXttqp8lK2r78Qtq8NiFXs8Ovn4Dfzuopi
ipg33R3dHe1oJ5JSUirz5DmjAwDNCwgTP9ZIr6MW5qUs1LUxbEJGSh0jFmSjPOx+1R5cINLQ1WGj
h2Wdoni28z/XbLF97NYXNJ7wuqKKyKGODavXXzAwUjZqhYJlzccWrapN7XGFyXuJSzTVSHk1tu67
hDCO6XpiryxOC00sbYSWBml/tjhiRN+UQkda2j1wFpxxwdTt6XptajK9PXiqoiHA4FqTX8nH3U4z
dwdwYSFmCSy2sKtu39cwhiIpTpgx/zVF2AlNVhVNh3F5gRkyA/2u1sJumkFPjiYU1IGwWuAynOS8
wxLdfv2AQizoNcam+/d3fw1agsF47Y9abbjmw5A69+dw5owCch4kYuCUR38h2i2vHURHza6jlT9g
DqHJCcDY5/FxWCtW6QDnm20M80zt1vihi7rCM7cw0PQSGiNAEzSS3E52oBfhRcHVcn+m9bZv7VxV
QE3klhUgXSB/VasvEDYYab6UVLy9J67Njj+/uJIbQgISMphF5tTGb+cQZO6pb3ILIdwtl4J8bWiy
9Sgr1CZAt/r5BUm21DoiHxLtnkGWh54/fVean+XqGEJGT0C2cVQ1Pm72NtlBuO/cG9XqnDnKullt
t80KckBPlYm/tpnzxBu80aP3dgnIMufeoDhCumzsMgb5yPW0KBUd4lwOhrPQP6U7xs566ERtsODi
Mw8NTMqFmfFYvph9QSqZXrRwN7KtH5iELo6v2FjZtjsWqn6eYttcV876af0RWfHqvqvPHYXIB+Io
ljSUe7SJpxOWJ3kipsPZ93yz0o+eCDwa3XFignZIbcHYzMNhlNbViYAnBJgS5cnrXfcoqpAZ6gLp
ntvlIMmDC3B4PDyq5idqdK8aVhFyjgdkT4rVEhZqdK3pGXxpfLKYxCuLoo6R4PXjtfKSKwh2VGR5
yU+JY6tgCECqReKJuXP/0uZkZRs90Bs/wYCFfYcW3nytqmbIgQS5EI0e1dBXpj7cX9C5EwQNSAqE
8IDSwFNkEugIbRo3Yiw0Z/UVRz54jTOHSZakH5qzl2xwp9+3NzOrV+YmwU5dQNfK7/jmLG2phZ44
EG8KicmVJz9YedUCq8aMt14ZG39+sVGkeJCruMTYJFPlnD61WPHGjpW/UKebnUNEBiOSFyVbNCZf
29GbSgG/ftWeOz6OT4ocHbQ2Y0bg9bJds4LbtDQRDAk01kkd6CtZ6pdEvITRMybeio0CIXvwq42I
2sk1DoQqBJpFvTmHncXTlZyPTJbcNnklj9kn+xRbI/m8v5LKTORwZXIy6iRUhLzxYFLiV3nxp/7k
hE8pNPNwx6eGwKwwMkJhE3R/eCxzZ8n5gaUPOchs01WnH2LvJemPFeCUMohvvyMdKqHpVoOgZn/I
vEcJ/7ce2wqiEiye/NC/g7pA6ZxgsJLMBJV7qK3idFVDY/1p2IqoSlZ/Kahztylvsuo1iL8U+Stt
H5XaFNuNXJZm4u2V3O7UTbhltAHHSWWC3VXpl5RdZi4BTAsOKzQ1obdvyv3edDVqJAVKJlK+G55K
weScWjpG/dhSlQXbugObsy1qIGg/pWjBfu2WsGgzl/PVB0wOESQe+lhMQ6Q9WkvqjeSnD35Qok6a
Va0seP5MfwF4FSCjOTaHIOj69ZGLHSbyeUUqXEZnwhzZyCFwnEP2zKHHximcdBVvdlpgBs6wS86e
M8RIK4qm5yR4wj6p77+a0uDB4BbujbkY8OqrJodMnHcctFfwVaC3fJM94wDY7Aif5ew3DkR9Zbir
g5WZnxfO0pnjBpw6vKaAs1xWIIl5fQwkSq6AUzjuzumgwEV5M4U0eIqUMkPbHn27v/1mNrwoqOiG
RVFuJAuYhGAowGpx1rLurFZc+NLgdWpISuctePNM+UATBQ0cfSC8BIvItFdF1rOAeBpg+iqkXgpB
cmKoyneBBaqmvDEK9TygvIoqvYcIN7FCEaCI1oxb1ZT6J6XYliW46wpunQe2IDr3Z+CW/xPcbioU
ZIH6wwUGkMv1fFPNF/poULszRRdU5xTJXpJz44EF3wRcGChWglEYb+nS8jiTsZXPG/c/YOZpev0B
kxChSWiIAxnQ8eQFDF/Oe2u/Wf5nZDz8rFFZWYPXlfkm+dPwRtLv8F+WcnAzOx0sACNgehSxRc/3
9QQQ1uCxVeA5VQC7jmyR11oQpnSOg8EflWO7D0/lhm7XC6OeucKvrE48r2oH8DkRAJd2lRMDMWFE
LjNEaAA9Pyar78rYt87+SzUBa2032+5wNhc+YO51fPUBk32GuUB4Ko2vY9wDggNKn8bqPogPiNaT
dX+wczOMwrcE0gC004MU83qG+4znFL/nEYGi/0xGoaJ7SYfnIVn3+kbVljbbzI0qotcOQGIoecCn
Jye3glAhLTthOAeJKb7VHxFgFEi+nQzF+np9dRsb7bGgTvx+KiKMdGlal6yPP784y9WAY1qrwnrF
DuDgxLkpovHH0L3B6EWTIZQBsUu0VgOTPAfMXZKEnsHjgJkJGGpl3FSj6sG1/TiKlCivekCrVIcd
AsHQ/B8AAXYBXrKxt/fl49CsfQj68fb/eZGvDE8HXrQq+Jo6vKfomghbXzGItlelxsiIGWQLr7eZ
8ACdNBAcASgVnen65G7SWV5zWoFnRSXum09J/ym6Z11dGJE8cxVJZEwLaKoMypDpO43hhShUOm4H
0XjpIYgov9G/yk+3FxxQ3puyw4z3wWksHoo42qr9EKBxtQK0YTDzD9zSbN/Y+z9oc9jaq/3e/ug3
gi0FUNV9Hcz9n+32Z0nBdGabSZIKRn4CcgccZZODVE0bvqUZ6c9x/gC6Sp1ZeoROmwqqMwia76/2
TFkIeiIXxiZ+VqCplVdDGNsdjspHbIFu/Wyoj9X6a7Wy0RUNAkkOnOvktV08sGeOzivTE09rdLEG
BFPoz2TFEBaFxqez+/tyKNFFFr/oq+0Ht5EXTrC50/LK5sTh2jJPvUqGzcRgL6rxRjcHwc1f6MLx
MfdYl4DAhtwRKJMAVJrYiaWq5IYG05ohAZZamangzQFKaX6DB2yJ+MtzKlt7Syx25Dbq6a/8DNqL
5yVNn5lSGFb34jMmd2LjUa8PWnwGCOMF8Pi6FSaXbIc3Wzpy5+YTvZYdmvfA+bp5EtBPKC+41+g9
k4cYIOj4U0GLBegGJksseWWGWcDO67Pvkrql9njffX/BtLcG8Lgg6M6+RaAOdEAxtSu7M+Ac79Bu
tIa99KJtgd1XACeIoX3mrwo72rDCUlfnJ5RGdOtnFAkAuRp3atDAWEFCCCqPxtIunh/6P182uZfx
BGZ80lXdOVT5chf5subKWvx0f/zj/N0Z/i+2++KWqlq9EoW8gBGP/CHEr19YiugSXUvp4b6l2eGg
3Q1Qd9Cw3+RW/R6NCzXDRAc0eGIaeu3FpQt/ycR4Ll4MRpRLuaFe3Z1f6t5MIACBJT3mzi8maJ9s
0H6oiOaf7RNq1PfHNrtb5YvBTdeKdNwg/Fp+I9uDM0pxZqvHcIXA3WKW/QfCc8b6R9/EqKosZdZm
l/Af29N0uZKKWsPqpjs3irxu+Rde/+SVwb4/wrl79mKA6iRy4yuuAz8RnNHPvivPUrtXIXRokFj/
gRm0nIzUIuggnNIfdyUIfBqx68557pta9emLTpM/lXh637cz99hBvPCPoYmrJEMEHhXSd2dNKO0k
Rbe27BUGPCgzUjRuBwAOR9AkFCj5Ealq5mDeaxqUpzxZcpjabXwivehdsuDBo9Wb3XjxVRM3EmWA
4XUeSzmgiPlMSi1ygrgAULIC/iQIWPTQN9JnwWniApRwLsCRZVQ90EOIvk153FkXOyeBNIgnc+iK
LvPqoSWhzdhDP7zIKdnx+lLGfQYWj+oOWg0IXsBoD50moruUw6ufIS/rlQDLhJZSGKkOxLhRQklv
+CtVaO3bxq8VmFxA19H9KJCZF8F8uJDPnL3LR2KMsX6GO3a6c2S50SFcAxQw+0n8N0+QrFi0s+ZA
xQ9VcmgHER2o6gz624LzjWn96TKPJGZjUU2TUL+7nu0gIA3kkX0eYA/ezJAmPnBubiQn7zVYyKHM
5VJBY4m8mQKJA2AQJmFE2neNn5JkOFvCqwBSk89VjWJ3apSv9cIZOBOM4QaFEA+KhDLi5IklMVKG
wktRy6CbClKbVgkEHNSP48ellw2Io2/nD+hpdLzKYGGQkGi/nr86KqUqyhH061AsOejd4Cl2WSEZ
7IDeWNCMmFUkMNngSZ0TE5X7ZJ3kvfVZ13ArXks7xfDHh6ERBdgSZiYGMmhkG4XLvjsxqKLnOoW6
IXokNMk3eB/gdxMC2lH6qCp+CdBRwZCHCOMsj/dapYaKreSSntlZguztX+i+e7wDSTlOQ4JVy0JT
k2S+twqp4dNjFyTyqDuGjmV7bClNnbQGktUgkOTlbB2iEKLhR30fWl3rU2XTDq3+ICZNLB4zNevi
ndRnxD8UQVhwlhJwnmhA9TrnV0OGOsoOxAqEHpO0kos3NVOb7NTQsNA3jGtzbuXnYJY3y0ZqBLMe
2lhy9C4WhV2W932xJYnijTUE4ikHyNAzNKe0nig4aVz6zzgDg+4p6cO4PASyHKhmARJySNrJDISz
WRFSvPJ0CaTnuiKF1amrKED7VcdlotvHXtWY0pD3aM3oE0jghR4XgYmHxHxtyx4Rg7VQaF0IWifG
R+dMipv0S5YTINmhny2F4Sfi4x7EUpGXcYGL+oCUPyhJq0trtQMx/4PK6gA9ZX0hcgapCMvsuFTj
HlNfdOFgam2SJe8pGKsUO0TCoPyqNOIXX1JZJz7Yq4aSS9d1Junt1uc4mb6A0SagdoAu2Pg5iyiJ
mFGU6KSDokFCFbdpVDk8Q37BRxsbakBootejLke9p2h0JOV9v1ahiF0qqfDoZ209WDH+nVUGk2v8
PdfT9BzpQpTbbe43/q4skBj5iX0hjNtt2cRy4HJ1rch/8GtywCMStW3eK7GqKmjYpfpzPMR9b3RQ
NCQ2q5M4szwGQmabJJmOL9Kp2rlVwUFtue4pUVZ+Fod0XxM9gE4YkbxI3iNBw4U7r/D49MDFSIit
cIBo+KXoMN+Jg1RzRtI0WWf3YZZCSj3zSoitlkUmR6bG0A8M+qsy7YtnHxKHIoVyit6mT3meq8M+
VRkER2LSxZwpcWiPWotpRCBUrGKSBCNHsqKFRm1W+ZsKIqsp2LrTVLBrrhCTHcv4FJMXtJUMyVRE
NQJa36pI6ww0S+qc0ZRtwjZJ0grsBAaCWAW8t2d9v/ZCruSfZK0DZGbQlUJ791tVpZ9DVuTyyu85
pUThQwkbu/FivTcJCZvAERQ/ErFUYie5gwKWJCUsarYVgl4BaUUOafdVXBZxCsYWJuhfXJpAEIH3
a1+2Bui9fetI8QQOpCz94BgUecC5QpEKkR0nPqtsTgu7zBFCwueF0fBcPFg+mlG0nzZNORt0LcNr
B2ofH6pHbfe9cMnMXOmgS0bFF1xp6AWZcj9JQxPhFs6Gc1hBnZrqu4aeeX6jhmfUKA1dPnTpe6M9
s+gTeByDBeFP1+WW7n2HCXhe9Z+Fz5m58/7FfCWCwQ0F78n1UCRDCqDJWOr2Ha4yIFonrJBO1gxB
tjS2um9t/GWTCxZVdST/UDPC6KdN0qkueBx4V/lzqmiJI3Lai6yFTsrX1KJ8v6SJPPPswJUHGStE
LWD0kCexsViMAXiDJsaeysxKq9C3gZv5c39IcyVJhCgoHwAQA6qWX7DhRYgmVrVG+QDtizGHBnM8
x+vcFWpMX4XkvPwsD2jEqAw8vCo79kGpoRdWpmmWstifOhc748AloBbDiuo3mCCUvf0oEhC+Ja7y
4o8543qrFrvMocMG/URA/XOtqe+jwuiXSvpzD62xMXbUUwV/Dh7s11e/GsexQlnNnxv/oyNPWfwa
VhCDrgxp+EhCqB+0p6CMtkEkPVVhs6Gct2Ijz9pbjUJVUplauGZAu1UfLMgs2f+RB2T3l9DyZMb9
IAKGjlYBgRDgWdcfOQxKTCIJGVDpcHhDofV954Fi6KtzvNyIX4fHDGw/LkoZ0CIEUvtlwVFmdhpk
sv9tfRod9T7EOHA2D+eu3NaPrWok6ivPOZ34EJYAzBdLGjIzbcNgi8aSjITp4pgruh5ummkNJIQV
hPOd0avU7Hzd9kLP7iOXx4ktBQfU+Lb8c0JsAmTL/eFOwk4kN8EHKUEGAo8WMLNNSfVKYJqkmkbi
AVlOLTZ4yUplI/zbP9NzRxdsTR8M/zKG9xl4VxF+glXveqRZWGpxnebiof4Bhd+6WXOu6HYv0XPk
ABj2Hwzs37bAaHZtq23qQW71FKLnsgEfEp4VhIbP/t/M0j7vW5rcFJNRYSWvLXE+NFvUFpY0zZQb
BzSMPznDBe7cN/N741ycyjd2yLWdSCoUEo12OIM/hO8aHWVCwJ/ZmNGpXxfn8lPdwF2V8327sx5y
MZGTbHhZ8J42iIl4aBKThqnNxO8EIqFo3Q/2HEXE8fr/szd5SweAleRejGGCOx05BT531MKITvSx
2HKn/5+p8aF0cSfwoR6zjsIfuafoEQxLtgdO9ueeN5YYh5fmcLLFPa7hBb/KfsekvQivIBwOQ3R8
CL4piAuOP0mCwE2gEgBS6l/9BcQtE8cP2iGKQXusH7pKQ4cHb8RxbpP8GAPiykE83mdLjjl6wLVj
gjAXz3HwAoxv5N9tfzGNEaO5BjCtd5ADiAAXlc08bZMKYCrsayvFvgOUJioag6MRFIVPNVRlek5a
InKavGrHcV99xWR75Byt/WxIvINKvvtolaXoGF2Ii5ZMTLYCR0CDw+E9dqgl4tB4gxdPKy11Tc0a
QSYJFNyIisAJcO2Ugq73iPQa71D6pdHkp4rta32hVn/rj4CF4Q9wTkpIBUwPR0nuOYjfDIGrRVv5
TTjmos3Tv6V+jNG7UhYLablJgIeVubY2OSD7DHJzAOwEri/6ulknqWBwpVSY9zfzFGcDMxoq1Qqk
AkBtj6TUjeMHCc3VkLrVkG6S7CmUUKg1s9jAA8ei+QsexAYULWx9MIph04qAxEE1HpznR9rkNlUa
2+uXuNzGxbreGtffNBk6IzlXRUhFuFTStyx9Elt948cPTbrk/dN69e/oof0JmgHwVwODM3GbuB5p
3NDS62phZTH1NU8h2oxGOj+w9AceYSUJje5blxeO0Cl7zWgXkrAACYAsDxj3m+h9CCG0ktWxW4Mz
E2UDG8XL1KKOv/JtweLs0tIsQKuMYpWghgrY6kqBtlLlnIW/2kJCcor/uvmWyREw6LQCc0cTuzEx
muCEzqywQmuv2BhpvWuETyFKzfSvKK+oppoatAH6yuDiNeB4hHurIPz+HiaWVu84zm6ZIdPXOH1K
Akug1PCPBbMoO/ayEb+LxSbCQ55/1Rc1XG/3Ctj+0SoAYUpIlN88DugQ9YQVSuyyOPsLXl4ERt3T
/Y1ye8Bcm5j4ZJCD9qSK1dj1gYzMmk2nWMhf3bcx545X45gshaQ2PkgyYQRtHNBcGiqDp3aXrsXD
YOuyWVcGyW0o3t83uzS0yQEtNqHckx5WIacY8bsytAlZSPXPBLE4ZBCnj4W4MX06OWb41vdlrywz
lyuYU6onoXiSotpsARFNeyuWNzq4jNsyWgX1gunbQPPa8mThvLarxSGrMjfRnt7FrLC12Bzdt13S
RpumvceNdDXGyeqVeLWmuV9nbh45qmD5ms0ocAhGq62qQ2+0wUIIMTsyqLBqGpplxqPk+s7LxSSh
epVhZNIfrkKyR0UmMv+DbJ0RkqUAaeZMBq3FP8YmJyXfSUkoJDkGVzcmpUex/lCzVQEGtfvOOH3Y
/WsWVWBvIaGEIsL0SFYpG4qoxnoFLTNLYaMEWwTtKoD6HD0I3lOnnACdCsZNuHASzi+ghnQHgc4r
cCxjkHgRkulDWgsZxzLXGzZFwFkQtuGNIkPP6FnlT4W37+jCRTCtSo2jBcYA7M6ocyIUm2aowM6Z
t1qg5G74MTjp6ZMz25MEIUFbw7lPdma9js/qspbHbbh7bXZ0rYuR8mWoIU2r5m5ff0jfSQOQlBcj
vrBLDq25a6W1vS9CV5J2aI99pJ8bzey6PyrUqhXfvr/g0+zKzRRMZr3qfKTWFTF3uTVvig51ojMB
u3W3g25FbFYU6iaDiRSPXYDYoR3TOzw0Pe3sVVpU+L2N8K6nZfz5xbQMfQ6gYI7VoJsB3K3AYwhG
YqZrtGa+6Qe2p+sf9ChyJ80WNvdnYXZBUAYdubTRWc5PJoESpvFqmuZulmdmL+N12vtm1DmUrIkP
SUk0+f8HBpVR3w6t/ejLmRhs+8oP8CrP3VJ+A8W9ybcH6vkWKg1lBtDPEs525vgA+zTeOtAjR4J4
2k3P1IHz+prkbtIHbuSlK85jRoa3ca0vRbTjVTKJHmUJB+IoeIAczU2rp8gnQliEbCRo8axoheSM
cfaPZAFaMhfDXdqZRs6+IgbCQGGnceLn6nkA375g0CNnM6uB8DdnI5g7IE9veU5nfvSG/xTY2joB
pB5akU/6ZknnYiYIwvfo0CiVRU0FkuDaeXklpTi8EuYWOTWzjJptuTC1cxbw8IEEEI5I8UajjeQ1
7WQxZW4ZJsKuU7XApioKoPc9c9qK+XsgAFU5qqONmkpTlRc9yxuhYBVz8w0xR1hytOZtyZZ3nbH3
TWU92PFjbp7bERsVm0sd/POD/Mf65KLLdA71d1LDulYWQGnkwokEYb9w6s3kpUZFvX/MTFZLktuk
qAsMkmzTZ+4tXON5x0PMHhTw0l5zQmjZ/ll4v86OjCBLi+2ObfHLon5xuhVpAylRlDvdaAB3U7JD
/XDhUJnWC/61dBcmJiGJ7MtMq6KOufqabOkXKNW8P4pV2OVesL2dAo3UpRam2RsU7Ir/HtVkvYZS
kMKsxKiCjfwlvmFCX6hVfKa7cIMqsb6lj5oT2KM24n03nYsWkP4FmAL5XwWhymQFQ5+GZaBj/8tp
ZoiliWSRZ/HQwlql/kHAK0GjbGED/i82wfgso3dUE6Yhn5xCPSdC+tmtIExObOcUg9x0u0Q4NT+n
CqJ0jA/FlmktIe7QHS/2LQNdu7KK1rHD2YiEAs8s9yKERuqd+Hfkzv+hi2n98a0xPbxxbP+P5d8J
uPRRkKclwgDL8rGzClAayY/AHxwH80O36p26sIajO15Zk8AvCD1hKOQgAkP+7/rIlPOszktQ27jo
0snMQg3qtQJZbbvAS8y67y5T3jRoyV7bmly4gSfoNPUj5ibdc0L/fvfvAVSyLa7a9bpvaNKxTHwz
f/BAilIZcnWk7/hn/1l02+bsb8reiX2y5E5L45/EO21R+wLT8E2K+AY6YEHdBMITF/xhQ2DygRFt
mmhFwdGH7s4eVS5TFRbO+tt34dWsIHl3vQKiLnYqEfEFVfvjrT3vJ4E2GjsOYmuVgwMN7Wx4EdgS
ufy4rlfrPmZdUKBErydCEeDVJ1ZzHnU6pa5doDTsXHlohC1RUzOGlnDl/72/8DdzDJ0yFdcywSEB
ZYQp/WKoijVjilK4LInf8sh30hxKFHX9ct/MeMxNhoQCN2g2oKqLx+DvfXOxcdJObuUYMuxu2ft2
Jj6FaB9ts0PbLzU/zI3n0tDkvI1KTG1SwxBQO880y00t0Q+DlC1M28x4cD+OybGRZQLiyNdLpEpl
DjBOiPHkbg4ZUS04q7mT6Us0CDOuAEdAnIEgF+nj6SkuhBKYj9u+cPsXKTYkszgxya515/7qzEza
lZXJ5s+VttEyaShclU/Nkp5Ce0DO+L6N270kw6dBLIp0Ig9p9qkaERh2cuAEaOkKCocG3IaJYN0U
isbCu8bKqKyYUelFZt5EzNSJz4yu5CK7qaIlbMLcnCrYYOhcGf+mTI4VPmmKNpdF5vJqY8SytOLD
r0hKTU+FOL2+lMS9PVkxblwZYBhC2xGggBNXoSltSaz5hTvkfwb/K2MESB9LJCi0oTdGbLM1l5/i
LDh3uaO/t5W/qkDiJrgBv5YJQGK1qag1UJcgPzrqHQgC7q/LlMcOuYzx+5CeBIcvikxTV46KqEn5
VmNuXejrKk1N5SsQR0GLd2FLSzN6zlUjENccv42j0NHETd4dykBdaahmS4cCmqzxy/1Pkm4PC/Q2
IFUKCgrQRGnkenPV9RBVnaYixu3ZK9NDs4qkhWBzxuNVAngUaiWiDo2yiQ+gryno0pZVbi4MFgm3
HVqyImXhkJhxNHQta6CxgKzRuIevxxHWpcqGqKzcLNoKww/TdYtS3STBYKhivJCdnTmRroxN9nCc
+YKSKkXlyoVmkvoY5F9N/h0qC0CO8ddMDnKsCa4lUUJ9BzfU9ZhQYemaIshqV6k+OeDKNB1NMD4k
3siB8GcZpZj7vnD73MJjAGwgSCOKqEjAIa4Niq2fi5LS1m6grcSKov7gJ5ZcvlUVMUTdLTdAboWq
3X9lz/wu2mTPoAvQoy081VV2pbS+/zm3fiMh+YbAE3ojAlCqo+te3GNxEvdcLIW1m6SnSvnWkj1V
s4UdOWcD6UUoYqGLD7W8ifsHUhZzYECp3QLoyhCSeRnyTM3/Ne+MIYz5Dizi2Fc/bYXMU14paZ3X
7uBUeB+Axg+siWAGXXou3/rLtZ1xsBcThsZvGchk2NF6ZM94W6MrmqyaAVotC1v69tQYLWFP49kK
GMqvI11YCsRWylEsqt1aVAKzErojATPrwtrMDAepbIFHuAyuMHBlXw+nZL4/AMLfuKnlRCZSzYa0
kOYd/fl6g0H24sLCZPVrhekUcOLGBcQF5HgQf9tozsNSvnzaWI5TH2rJY18/T0bJvukBGKp6VtQi
bdxYSg7ts9Iigq82eoGmwfCcBA9Dnb/xXbLpS28bQ4YTDIyd5JSKZEJ73n8OANRFJ358yFJTZE9Z
mO2VIXbQXcR5j/e33My64ktVBKgECLebRlOtrwU8TljjelrJbaq4Ce2m7L/vG5kC+P57Pv6xMlnY
vCi6Iu/Lxk2GQ+1DANmMA9zP0kdwkpLOlI9+iz5RPTt1fPqS/ygBkH22T+KF82VmsL9aRhDTAEpA
+KU9vnDiJlO8XEvL3gVI2dCbGmT69wc6pVsYBwoLOFMRUYLYa4rXalKx5fOk6ZGQQMe5+BY90uf6
pdtXJxCYrBQrBqFneNICKxjsckOMv4p9/wvGHT9xcJlH0AwALsJANBxdbyEuiNqIK0nvllB6UJLA
FLJdXFbWfSu31yGGiQZJCb07uHp/o7KLiVTiLMmGzutdIe3WCugbZDBGpOkrWUrI3UIUMKEEYxlh
HZBhlsYlvbDUVqnCV2UxuL05WN1G3OVPPniAO7O1Urvfodf35Js/dDU83R/h3Dxe2h1/fmE3TCBV
z3NscN+s09LLe/T26Rpd/u5xdi9+t0RoRdDTMbi6Ia0+m10FljnZfIicRe7Fm4zKZPYmMVJfqByI
EWCpNz+TFbWyg7aRNul6WJVvpfVRrvsV5ygustJQgSwsz84WdtzMhkBYjlZXVBvQgIUD5nqsgzao
KWsz4nZ9G5lA2hse90r50JC+Zd6GIAmKl6bqgbD6MSMvRelkReBEaXsMPbC6I0mZK8O6yfaQtydL
Cme31w0wWKNiH6oTeGb+vqku1qEIQIFEfAFAfADlzWxAO9ZAlGAddzmoUaREcTiFr1GGF5XVfe+a
t4wYGTwCIEab5iBULUOGFslLtwDGpAX2ItUSg+9W/iYr30JoQd83d3vuAeAiajjhEfDgNppEeZrK
U26gVHLDQjnIXO6AcmYh4pmJJMF3wSOdhoAc2W1x4mpCryaoKeqSWwV2fqIeqrabQTO0VfIdu8k+
dwlnRMRo90ViiZJTQcZPOAlOaAlms5hJvD2frj9m4nXUgxJn5GmS2z/woAdQdgJIqBCFhWbYbcp6
rUG4+Hl4gXBaX62Jo9eb+xN+m0SFnBJgVahCocmPR3B97faZxtoe7A6SyyQOgE9TFB7Q/aKm55wS
Q6m3cXAg9TbStrJgqINmarFD5U8K9PTn/S+5rVT9fgmuXiiqIF09zRpzMlOZMqCVUf3SYksEy1D1
GPlHzgxPcnhMwArCrRJ2YDuyDbaSSx+UY7GNH4dvwbOJQV4FdQ3olb4WNROEPMPCRXIbj4H7SNZQ
BNdxKYOE83qeoqIkWU7xdX31VYOIstIfEvHnR4KSM+PwLH+9Pxu3NQrMxqW9yU7gwOHWKgnsdc1K
3bZ7Vwdh//nDffq7MDBxvGivD3lYArMP5hzKqDcoLz+JR1mkSHbFI2R3NfRKnLrB8R/RdCY76D+N
V61mtN0j8H1FZvg79qILDjk0f4Z3tTlwziDZpHIG9UFW1inXmTkEnpnDrUJpSdri9qq7/tJJyFBF
RdWoSiIDJNMYCoM6+7CVpSWww+2lByvIhgDajWMCTajXK00CofPVspVdrzejYjB0Ca+IxxB9XV1Q
GFJgSBKaSaLIWYqIbkEl45ojxgXTljA2/04s62ix7hOukd2Qfck7bpTxtNLSakB52a+r8NgDFF7z
j0O4MOTZeb2wOzkD5N4TarmsZJx8L0X4nGLF8/9o7TSCe1XVxqBzkjAoqpbro2yQ3Tqs3EGN1o1W
rUS5W3j9jYf3jTNfmJnE7ygWBoredbIrx/JKbmPFVPv8q0BSNtabxA7jOl+4smZuyPGiQs4ca0eQ
2L52FyFhHnRledmN8z9RAe59p4zkRzSNGy0XroOOs++fDHMjhE4SmidHdlQICV/by5RIFQdfkd32
v0j7st3YkWvZLyLAOcnXJFmzWFKpNL4QkrY25zE5f/0JCve2q1I8RbgP2nbb3kCvYg4r1xAros+o
6r9ocreOvMcMA4x9lS583LTz/HJOgFuU4BA8Q6712lgaYkoUxKmaC8ZHnQoj+IPyLCMLLmimNgpQ
6w/tNtqFyO64JzloBA2DxbLq6qD5ygzwKcenNHlWtRBTK46Og9I7JqTanA4M/AQsUZ9xtirNaZoa
w2um8hYBbFWD/bFJncWCwmzAoBuSMaHXpmkabhG0JhwbOdZVN4uSXV0aFPLJtoD9xYBGoMsU87+W
BuY3z/Nya/yAjAAmQCf6dkU5++am0F5M6Gs/Qky7bQ5JuFQam7m9iAsJAWMDwNH4jdd7FFUYvQPw
UwdF+aNSnSJ5m4QLxYhZExo6D6j2TShk7ox3WZ9ijFXSXXU8dv7jCMRgZ5xvn+uZo0bQS/nHBrfK
pg/2Pgys6W4xdl+9VH8JOVu4Or/hDHCwGNad6NWnmUQes1ENY610BoIdcDZSTbFk6BJXbOPZYPf8
8GyAyBvtFN5DfdcexCe2NKI3e3UvzHOf2KsobcIxIIzvMUhaB+DRDqOytJkfQo9c04EiMQdl4aNn
1lUHRh9CeQQwIyDIr48HeDNJRwY8757M2BqlwAhcndA+vL17P5NsvKeAnhciJOTbGEDgHC8pMLoS
dwqi6jNyIcdR6cm0Diefrt5Nuvpah/ROtKBFvSKuYFuOc9i9ON/04/Dx9NjswY/9JwCz/iNYwN42
m4fN5vX89+ERXIf23vbd1/3Os/YPS+Cyue24/MncxSmMrq3ZgHtdj7XVR09k2HekXLXSUQKw5fb6
zMZzl8a4t91L/ZEZg6q6CoYRimoHaKhMntRsJX0K5UpVnfRJ2RmHqNh7II+/bXzm+k6qd//szXRE
LtLHSaObRRn2RkneVJR5u8rG5P1tGz96pLcOAOcjfE8sironqrsHP2S/mliGQPoG6igZ5Kxk0qBy
Yqenhg1VIB9cBDt2QCEBMun2UjFhLlQ3CHjXMLaA2jl/y2O1UZQkxovsD+95v2mniMan9XgM2V7U
VlW2NGg5d8XQPQIXF95JhI7c2S9roxQmnge39ESqYdgsWOi2/GRh/OKinA3fJSEXQ7Z2vYPAXmQA
vCW6u4Imo7U9j/Rbt1X6RRxifXv2931olbZOnQh4l8cN2SavzymFysfpz9LI4OSjbv0SzocZQ6/K
Yzt9q7YfXE/pkKu+AzKycJx+NumWHS4kAKdEMGQEX5zSYQfO0VcTWgefjJq0Orx+rs5bw/7+0eWx
Tev+q3uFsBQtKErxYPJbfUzUY/HqYZ9D9vO5sZao7uYuFEg6JQimgAAbJenr7RjLwMjCogHfBVhG
mmHXKps8bRdu7exKXxjhVkDQ6grSR0x3e/gKA1hU0Lc0YEHNP27f3NnTe2GHeyAYQV29rvExjd9D
MIwwjNSU8bAQSc4vGebzp4cIsxXTr7jwQWJlZObY9roL7iOkVId22EjgJLn9KXOxuIktAUKdoIKk
ytdGQGbS+kGW6e5gAFz6jOmN4on0mKlFGWdJn3l2ey5scQ5dFsF3VUWp7vrmfvwSI7soK0tiS+nF
nDMDyexPcx6v949uxcW6SW3TVXpQIiwCAXmkbBkTrSEo7b5/QNjZo+1qmqfbqzjzLmKfUAjAM24C
qcGdbgNM0n6RKLprasOwN6SgdOpQWo+FfsdQTwN7ULhgceYIQuAWmt4qaBwm5PX1vpmDChERAU5F
qcDFFKEW1rLz7Y+a2a4rE1w9hYS5DJIL+BMpVqkCALSKAtO4StMlnZuZg04wmYF0SZz+bXIHPRlD
v44lGCrLP8DQBCWIqvuFqcslG9OfXxyKsRaJTyrYqON3fEtDNlK/AByfXS+UfVUNJSENwdu1CVMf
2qQecLz7BPRC7TicdR3FEFUAL1mMgZfbuzN35DAWhzRGA4cHkqxra7KfpZA673RXkPPAaYMcPNuj
EVOPBRgyS8Ng3eTB522bP5rt3BNzlThxJYmm8IJGSpE49SC1viOU0Odo/VzZHeQqS4h/lNbRpxDL
XJ/u79/uDftEB+jcHSTo3FkdlcFa2NGl2GV2IS6SOW4hUgHwyySBmyzN+lyHvWHFRgM5CbSsIAJN
W61Q6e1l0GWs7a9luEi8uJ2uFbFqUMnHSMVu2D0zBzm1VWNFkE3jr5hWr1BqanavUL5fIbQ7f+eW
MC0XSFUphhdy6/S9PeFQbHUMBIUWVGIg/OiBnwr/daIHBWkUXuaX1oJIkUg3mv3wbxZNV1AQAf0E
wCj8WW2ZOvRDTpABa766kv0ExE5p/loM+lZu5PSoY2bKXli1mUVDzRQyTAD+gY6MWzREn7HUkYS4
Gnkaki3i+hzaWXIe//fPJsb9yaRzjrl+0I1fX4x0aIaukkKCxxkjDGKm5HbSovveMaNbOAhzR+8/
ptAsvTaVZFpVapqAJJ9Vj5HaPqu9/EJCqaYgJtesAKquq9uLyOsLoQk9jYAASQOE10/N89qknxiw
GabEfa0h3VshTXhGOcdOrAjZA6a9rOTIKHhSVrVtOJ31KjtQqdarDZoBt3/JnENFyADFc1R9fw82
ZZpW9olaEdcUdoL+IIrfJl702zZm1xewFB0j3IhPeNEGgcTa0Po5cctgjCz0wO6h7I6Cg4aasnI/
Ruvb5mY/CXo76HlPKlE80zWAS6McejVxQcxGNcyj5cZHPT7dNiLPPRPomqJOjkEYAAg5f0WGQBXC
oSFuBX2doNt34K/CazT87et7MaGtsTINDEeK96WOCp26Bnde4u2zkdFsEwqnvo0p+hy0F3w6eN2d
HxTUg7xWcy8uQY9/TyVMhw2XCLBTAP5+cbl0fV2xqh6I6wUpoOLKKqj3HdIXfyvXtiZZOsYzLCab
/2IfCDZBnWa90G+cVvDira46xQBrh0JcqYMWNCH1gwCutLWHQt5CZ/OnM8F78ktT0wm8MoU5ASGC
qcZqVz3+0tAsH8CsjyQcI0pAkZ2ybQ9BZhPv2xGPW09jywcF+4jZxYTe++tv36GHEKtAA9MKdg8P
jWX+i9iFAPYBRCewRyJfS0QBPdMSMIi44aif8bSf9YqUltfL4sJ9+wkafi0HQlgIpAA9CrG+6+UI
xqQAqaIJH42XKtnGtLWl1eAwekQbayPZx5B+t/QroYd8W4BuDSQR6PpKDnwdxYffvik/UfOtX8Pl
C9JEHl34+DWJPlC1sU2wbv4RurVWr71sr6duFDBL0VGJMjGfA4kjwO8hhMK2Q+6onQy+134FkiXo
HQGWLexNZQvcsl3o+4FtlGhvREgSY6uuY1D1vkrBLu1D2sRH1qyYAJJe5HSWblDRDaEvpqbM7nTI
LvhbrRgsvV36WKzsrW/lYmAhAjf32BN4hRbDhqDMxejm7eWc8ztoFaNfPWUqqGxd7y2L4wJ33Ddc
0t/XI9gzw7OhgIuwWXii5uoQGNoCvfoEHgIAg7tTaFr4YZBh2yrcm5y+gpPJJoiN0JOjeJVAi2Fi
9k+3cJhOkI5wvr8M+vWlUv1H26B2LPFrCn8GajgPsY38mtqRtdRAmcl7ocoCPYtJN0dXdC5/aku5
JkoQGa7if4jDR9YzmvofZfZhaqWjGunCa/mbjAOu9NIeF5VEZV8qdQF7xPgU/TtPWZWQrmOdSwK8
2kVJxdJKO6omtrkPIzDegd8t2wYICvXhoZZj8ND0ViI5yqDgAEKeHah71ALTR1baifQ2SNYI1b9U
oEV5Stpno32MPaqN8SYWliYr5l4wIDgN4Gow4Y5u7/SOXjhNo0laIW9rAyQqwMFV8qpJx0cVWUid
PEbKUfbuoPHjR191+ldTzlG3Hb5GsPdoeKWiNzEcrL6gYJWjlQyy/45RSf5Tv6WP/ZLSxuz7NW3w
NG0C8AqPOe2bLvdLLTXcZGv0b56PWh+6Ylt100JvXXX7habwXMWaXNrj3SeJdTMoYa8Fu+qYpy+a
+SI2gaUftdzyzYfCwJMCFocxdPT4QZFAAD4uhKS8xsJPgHj5G3inGYBRYRqbcHvvKAaWlz2CmZyG
kKaRbNNcY0xFVh8QalkKWY0puFF7h4gfYlidqgBSUB6VFseLp7PN+zY0mMHhhG4NENPce16LgViF
Mc5+h4PqKiUKMPlXUVjg8Uv8TRktOLqZeZkJEIBeL9IMKCfK3F0roaoh5H5huBCQUJij3WsAybl+
/1ZadcroCKKSfHvbuc51PC9t8s16FLkLT/dzLDug2uAaWgVWvxEcsAzRe4O+ZHBo4G0DY6LnYmLc
Thea+L8ZZuBfLr6ZLwcMeskCNtnX+lXN9H1b9ICIthDYs3W2DgZm1ewIbt0026uyzfKlCdbJqf/e
43/W/Acyc+ETmt6Paq2D/dIsdorwaigWEbeigkHPIFg447PnCSE6VMXQnkNx/9r/RGqgDYZX4VoP
EgXNlWUyO0HoHJG9oN/LSmnFS72aeVdyYZN7nxOlADMrEMauojjquiOQuMbiomMNiAbV65fiSfL+
3j5Tc+kIQALIY0F9hAEO7jMNLSpBNtsZbqiJdp29ioAN5fH5tpHZfUOpFPTGUJEDGuN6LYeqkdS8
MogbRakVyhuvS2ziObXKLGFJi/Mnxf91SHBGQLKOAhnS82tjutACWM/gCDCmbkfbaCtCSR0XkvpU
RZPGp2cTAUMAuio0wUZboJ9oQm30w31+6Oy3Cczl0XR7eOron8TKEHOCxQVNDHn19Of2qsyeMCSd
qJBgYX4l9oGgyyzr4Mi1IHMNDyd4iPdxYyNdWsVD/x5XJVjfX28bnQtJoGQCODRwq4COcHGTKOUN
2tEwajCFZjHCpkO6bkxwxOUInqSFPHT2dF1Y4/airKs4KjUcaB0usZA/VfnPgLTy9ifNhQpASaFo
AYpfgL1/3NaFWxjMNM5kIYDrF57ThtFE/2zZtunOvv+a1Jukpg0QiGKI1+guytxU2vQaOGbFHKCV
z8i8GyZGgwZ8WUPhVErxUvv1ugrXhbEuus3t3zp7xSc8H3jGJBTGeLVdXxrrshBaw5V8J9CcPF+n
p6ayNBQDAsCZpRNbeqnmdvzSIvcwklT1oyiYbniI/NofhTc/i53cqzGX9VXF3WuH1/n2Vy6Z5A5Z
4+VNlAwwOcSxM6qIxetznxxzTBb7SeeogrYwXbdkcPrzixOQ4vNG1vaTwZ23S1l4iL0/pX+C1IGd
he3m9ufNXdxJYBA+Bs/Dr56Z1sgKq1B1cVPIfAjVXjI2nUB1IA9Bemu8NsJCrDFbj8PU9MR8Ng3a
/YSEF5/XVV2GPj6wZTLAGsauR6bjb4p7ZQW2P/quOiXVd1N1XKLnGIRHLT0zayRIV50sWdja6bRw
3tVAWcnEZ2MmFSQr1yst+e0AuW7UdHGQHeJ/ygXb1MSgOULs26s882hcWeL2NBGKBPwYsJR477VY
0Sl/kYzGTmJUtISFLZ39LBUqp5i4wzvIr7DfBj40gQPiog2CYCJaqTJETvTcksSleu4P5ObXEv4M
pQAJgeba5DQvdjMu2tEvy5BMOIgw2gK8P5Ktnn+Ndiu8xb0TB4UdP0HPoP4cpEPIBgvcDQBmNFul
Pw/6Wo6XemNzXglqhABhof6DDIZHCZWxWWVCioJv2kGpdnyqpJNqOIH+XgjpluT3ip8/K8rLv9jg
C6Mytw7oB+h9BqNtDKLa/htoQ7vOvxvMdqCTtnCaphDj16LjbUDrD48fqr3XxkRB0bMQuhSuGKay
lSRA/QlJucTTMXuMLqxwt6MZw0RsxwJFNGk3pOgJoYPTYnK9gxL2sNS6n0tBwOWC9sMkXgl0Jhe7
dQoI/PCKoXT1Wov25wgNbA9EOdHBOPnPyQLWZfbTsHS4I0h2wWF+vYCjVEZJFjGU4qM3o4YTVz8Z
e5GFJXjF3EaBmx1E/UDUoDjIx4okTJQ2HYjbG+dwdI16IeqacysTKvYnNIReO/cdFWm9GhMNxAV/
MtXKtx7EDWb2XEI4p9M+bp/wyUXxhw6zMdNyYXzm1xh7qXRRFGE0DVOczihXNJcfkxF9kweGkvOS
Z54riQHE+I81nWsUoYeRyMA8EzdjxlbJ78QcbFDRG9TnpewjABGWZ1UaPFuQ7KMksItKAi/PuOuT
yoGcOR3jl55BbZ1tjeCZ9Cn1zKPXPQQ55EcsAQz1PQrT4T6G1oi4nUZ3R7YDV8QW/ORGi4t7wlgv
GD1oJmDaIzuAeLoZqJCeiB9SebBvr+zME3z1rVydEXTNXgjCCuIyOTh19drQBQswdkw/7TGm021r
aalNNHcuIWyJ2UyUG+FHuNXtzKSCYBT2MoVeQJSJd4ZQbG9/1NwVM/CuIhNDoi3ynSjTa5oB1JLE
jXNVpW0imxZRMLwvpiiuFL5PFh49ZXIQv86niWYp1AFAzsnjcogYxGlTe8S9e9WoDdQFQIHPU1X+
9f3uM7I/oWlNX/GfPkUb2Zpq8Sr+WuuJ1T7d/vSZMU3MuGDOCXkJmsXg4r52L0HQYUJcxk9Re0dp
IABhp/o+DjZ6sxXHbdvHVufWDOzcOxGwqzFACL+qgBgZaL1EuTHnIeDjkEqgtCwjzLv+KbGqjEEH
1SfXZwPV+zfVO4GGhMbdfRUtsef+fBe/BSbcAyZ9EN+ZfNslNsmQ42ihzICuAWqH5SYI1iPZDPi4
qA8w8IjHMLZjdPxb2o/4P2XqR2etOy9swBR13Poh3AaYRqj4klEarlBu9DrcCKWj48OHUw4aWnON
ekcW/fUUq0J+9Q3Wk2GppT5XXcJb9p+l4B7PUuqh7TVgKYLkPScrxpptG4LYTlsRjbbdwzSkMn4X
SUzTfNsvYenndgK9L7S80ZoSgcudXM5FWNaoApStSma4nvmK9NBPPbvFqKGRVXfakFqGGlMz2kOQ
JbhXzMwqvM0w2pifsaWlnzLjakxwDEAPBZ4A8w3cu976UhoWnYR8FlIvIPJPlvQe5iIHWMA/GWQI
JhiAuc0OfCUvdAZ51tpYN9CH3Qj1g6TdTXwy5UOhq7Rk+3CJAWLmhF0Z5fa3a0JWeplquGZ21szP
qdFVK6uFYzzj0sypxgQiK+gaAWt4vYuo9reFkQu4vGIEeRW9GSkYqmUqFGKwzuDrrDboo9UIVC9V
4hrDy2ZK9mLUGA86EXQqFea/qFrCswGVih0lIMHgEhkml1kq1djOWriTyrV3L2j7BKXx9HT722ei
DdTXgNQjKC2Az4hbX1aXkVrGWN8YxRYRSYQc7xu2QSvAR2gYLHmMue28NMd91iDlg8cgJAX2+7ta
/ijCOw183P+3T+LupCnERTMO+KSoQVUd2lvFSqoUKpcOOUT/InjHhDm2SVImoiWROzqGXCdxo+am
m2KeOJbOSoMOofDayEsHYm6g8MrStLQXrkYFv1UeZxnoceTiJcFoywBR0UpdM29FOrbPTUrKD9Yg
L7TrJSzurJ+D9BBBXw1lIUwOXRuXcoWZTViarrxWx3Uc3ydQD/AaS5GPsWSitbfVmlNt7grlLIDS
N3pSMGm9JL05ORjutfkpE6AeLItgE+U2Vh1UJWQaM90WQ/01GD1GDX3yyreYsVAamnnNgTQAhlFD
CA5KX85SlsthHY2CiTmbDPJZhyFtaB1tpfDB6J5vn9a5G/EfU7/oCDNIIfRm63tuKu6YB4YCzIwD
GXDbyEykBMcmI1LAwCaGw3lUXe6F0SBEODxh8lhqdpZYWvMqMWQX4Z3fbRNAEcJtl74TAZid0jFB
jNisAYCrhQ1ZwIz83kXUSySEbPgbXhK+apIAaVe3Om5MUohvuVS+AuUCORrSrRKFLWXwM0UKjHhj
ABiV00nyV+b8m1hKmEPrJOykpFmglyqqKVDSEO8bYWENyUqkauHcXu3fWwqbmCCZdOMms1y22MWo
oUMZ1HNrhJl+vWqg0tot4IPmP+zCCPfes1oexNAIPJclf6PoZK6yjIIxU4ey8JegiHY2LiXZv58K
iClA1gbUEWgGGPxSYpJ+ED20JtxAwWCi95aHulv56roN/iTZAcCU/34Vp10D/xPwhL84WFq1CMD6
EJmuiEHNYdyVW7GMlpqTU1h+7VLwTRdGOKfKFNAgVEpguqrWOJJyyCHTQExMNMnrLHrozRfd+zMI
xcKdnwmlYBbvhQ6xYtQr+eZDhveYxSPuQJe5uRztPKi6QRSDVttmwgmRVRe068oP7cXJzJmxyWvT
3INlpnltGkJluhXag3389NBDWnTT25CE8qJ1Zht/zBrMAe2K5I6gnW/v6f/y4ahJo+GO7+b9EFGh
ApAE03pLWUOz7jsCpOlOkTfZiNdsROXUUnz/iY3qwmmaYUZAyUsCJlQFNSBeau5S6lpRV2GGxwP6
MaczGIoAdv4ilg7ZG8Hq0emDyp3j0/eR4n+iHr6uTvawN22AraxhA+T26vZSzN2my9/D3d+oTBVI
VuP36E9aB/5P6CTqTotKqiS/qYuEONPX8edcBWU1SOoBdECge/1++yHwZ7pR4zIZEFoIgWwJtXUp
vnaeuaqqAArCK0+Fs5IMq/KQQ0IiV7kj/Yi0SWMWdJrF5o9YrUiCQhT4LtmaLPEWTOfu9y8EJzLG
TaFKIU7PxkV4Y0hK7OvBaLoQpb4PhAAqw5V/ur3mv591nAEF3hdk/cAGG9zZz6WkZt2Ax8AEtzQD
1UfUn1gOVVjkjItMx7MbjGrA1PDBkB/hQiZM/OcGJGhw0ZhixdIWKaEPRK1h5JTJGY0wpqwIRzFe
h0JPBbm3DH2dFyMmgWKHGYSqxtmH/vHtFZh5fDFMpZjgRcKMI3Cs16usJlWgktDDcwicm7b3UKWT
IH3B6oXrtmSHe3YbuWJjKSKAEhr1joXZBtNvOxW5W7Qwzb5kiEsowioA/2wFQ0PvaCat03UQWEsY
ltmzebFqXDgYSnlamAxvrd7GH0YQAzsDgZbbOzP7oF9sjcZVkFSkLGDJx5eMnuUBZqeufZybpy8S
2X5zP5DVbXszPA24DAamEPA3hIQ8LkcjkZhIQ+q5MRUeRSAfg3NvT6CHMzjQITRLyVoHRdiB7NwW
TDW3rc/dRFDWTSwHKuhRfkBLF7c9UXt1wr95LtECmiH2wzCkkr2IDGDldmH6aS4cu7TFeVqMhUtC
m2YIx7o1Ud/L9KHUFkzM3XWEe2hzTA5M5ZHzIfMSD20Vz4V6PAEXcCTRpt97ylZSdvrSzk2njfeU
mFaBJbRxoJvNnUa9zEARMTLAtVLxgODEwuiKLQTCt46qemXIB7n7qrqFjGjBKM8RW0Ndu9CHwnOb
IQNsGTVWc1+JyPxAj12PCQZ7CUDmcrAUdM7ahfIhis3gM8dA0LXD8nAl8riqPABz1F1d4ILTcbA8
yWY7bSm/nD0oF7a4R7JRsyKNRCysn/0t4rOh/imFfxNwoln8z/dwDjj1mC+oEb5H04Hr3cnbyoH4
Uj+8R/Ed2CdzX1vw+DN1A6R9FxY5V6woNXhBZVjUvf7Y1ncq6tGi4aM1c+fnpwK1WnDs6tKh79JV
JQeb2xd9pkA7mQcFGIjAJ+wKd1rzVC/GIYV5A20tKunOkH4W0ofiP5jFo5RuzFqhokKTeBcPip39
ixf/wvqP073wM+M4QUqK2gPKR6IlwDtaTzaks1OIAOsLb97cKwG6ffwLHAyIs7ijGlVqFks+0j70
ySBhEKxvr+TsTcBo96ThooNRj3sfBjgCrdHgxkJEcxapmd2HGrHy1lu3rdO/1rkFnacFozOFH2zf
9I/GjAeWhA8YWFeaRpFKOD1hbeUgE0VPQ9j0o51ANUotX2tjVQRW6L+HGC1bRblVli+NtKgZOru2
Fz+DO8QiGtax3uFnxI0CESfa6I9j4fjOsNLWvQ2qOw9AFnD9lVgVYeEMzTl3qH1j8gRI7SmSu3ZB
zAj9Pg/h3IdoU8dvELcCdpcWSUWZZOXaEgHF7I35kSEiUyyMmt+1vSggoJcXsdHAgVi9nj616rY0
LdXTrTw71HVoiaDprcTYKdDjEMGs2fyL52ya3ZYxfwnWZR4ynBVDJAojnD2mJi0pWpnFGrMpXmnL
8sEoFl6WOa97aYyLkw25bTpNmoyNT9MIV3UHnbB/4wQvjcjXa2ok4+CnAlw7wg2vquxYfk8UsHFL
L6GXWlLnb1LQLtGmG1dFZmd9snSPpk3jH20cHqynCF0WkG9e/wCvUVgSpMRzI9QuE9UCmsfGEAQg
UCi4pfu6XTXJp1HcZSF0jMIVEZ7/e+9xYZ9/v0EmilHJRPeghukkDMlmn5xKaxBXhdY+ikj+w6Vh
jJmZgwl9BowlzhB4mPgAcxCjSGhlE/em09dp7Gry11i9VN5ezJO1p3ZwXcSG3p5Uf5Z+5ICb8043
FyvX0/HhFx4xLkIHMC6gAsA9uHIt1gVIrwW4TUxYDI9BszVKsI6BddCvwS3Zt5RgDL5UIjfPpcfb
qz4z8zD1BMDzArVF8Nfo3JsgG13J4NMFNzpMcov9CmTaKLdgAyCI4cZrYxs6QurI3Sqzys1S3jKX
UxgINVDABswfeS93t4KmY1Usq8J07PUktoNwlaqn1omPJiboHE++X/jemXoaDIJdFuOAJpT3OF/Z
eyRN4kQWXEZEqy4FB3iZZoAkPaOGtybFX9HsLGXxds1s8pVZLguUUkktsHuCmyePvXQvN2A1JgZg
lhTkDSvwWCJuZXYVLFHHzy8wUHDo+Uug1+CL2VIQBspYNHjzQakrhRSDUuno1AZQ2bTeNypoV5do
/KYDyx1oaAhBdQVYJ/S9+dQpxFXrjQomBwHk5RDHCiDs4Wt7kCpsb+/mzMNnIGYDjwPY5HXQtV/7
rDpvOj0S8Oi2ubE1UKUwwn2aGhtDDy1JeSGgEr1tcPa6TIwvoNwAEF/hu55F1LNyUGW4aQFtEDSW
wKqGwZ9e34ZGijmyBwiuW1BrcKQc9G4EHM4Ayamo4CCqtiP5NfMfZf9JWYoA5mJosHhOjLpAjE/c
W9crEfhaKCtZJLhtAqkqwdEy/PsQKXBcyPmkjLKhWftsLaedU+b/PbYECi4X1rl90CTfb1gTCC7x
xpQyBqyS5uoFLVsN/F9LuM7ZXQeFhIp+CRAmfJs/TCoZyjEFrEELNIhwrNNmMyghwgwg/5MCwkjS
Yh1+Jr7DaBiYA9BZmApmXOqV1Y3QYD8FDO5BQk+WGzs7mvUq946ZV1CMH4DLFnWzABSq+V4uj1m6
z/uFJ3L2w/WJHVPHYAUkra43WYm7pBHCTHB7fW2U9YqUoU3QMsZtrpQ/UOtaOO0zgQ+YOKBrCS5O
qPSoXEjAdBCA96j4QLxZF22zQAMnFKTMbkm+xAsy66ckLC7UynGPUWa6/ra6Fz0/9hlsoVZh4Sxv
hEDsty2wXLaR5He+iaH9OMm1XZcHgxUAo7fwtbOri14HUhcgDdAgu/4FwhAkQxOIguvh5JoJqgYB
Wlb7BkQoUf0WJC8LrmTuJYI1CVJDGG9F2/Pa3mh2Q++l2E2W7r0ottlfVbe0WjtC8oFoMUX6LS51
G6fXjXfNlza5HY3BitQoEmymFdXHghZOA/xV8ulZtz9ubi2hFQ0/hAAcO8p9W1e1bS1opuBWuveW
lfmqSMAECUaf5B2TIGrtL7Rs5+yhGQ6ICHJPPHZc6pnHktykMfauIVZUh2vhyNZSI1tiee7Tze1v
m/MEl7a4cxKHoejl0znp+pGGDeD7S+507gG9tMDd8zKrSVYXg+A+B7Xs6BYLBUcA8vT2d0x7zZ8F
gCXwWqDAiUodd+P0Sq+l1ETopZf6XW9s/P5seNuiBAG9VOIBcYKH2wZnPwswtIkAHg22H9zmRalD
U/OITaAFNxuhSSWYVu1BCUYR1+KS/s+c40JDHXMcKHMokEC7vlplIxVyliLIK7TnTj9k5DVYmjCc
fXEvbXBXqUxwGisUbl0PBNaew55HY0NiC0uYUWKHyrf5bSy15Ba+i3DHvDfqxBtb2DTlv0nz1zCP
Rft2e5NmHfHFd/FuUFcEFFJ0HG8FPkhM9hIYkBVX9DaoF1ff/stYLRGGzl0ojKIChQw8GWY1uZDc
LLs6bAzRP5KkE+1R0QY6ZtkSJcZcXxnxLwDyGgoGEIvlXvA09GS/KgqAc+ySBhY6jGDdIk7hvD0V
oG8UN0sW5877pcHpzy/Oe8m8wpMUQFrKzARBs9Oan20lgd7dXLhYs58GwheAjFF1ByaIW0GjCGrD
CHW0as3GjjGyFY4f5Q4jFFkHRH6xi6u7wFyNeGQGCRV476BHb+l4Wjg5c4/L5a/gbp2WB+YoBAQQ
rPS7AU/Drn6tzCekHwDQ9xR86CKEQ+w+d/vQ8uQDfonQHMZ4ibpgbtknbj/I/OgyAIrcxUxEEIt3
cu+5oBGiRQwcaHRXjiZt43rBg84VwlCE+scU/+zo/mikiTEC4gKBUQNcZMAl7DI92mA89NiZLcpR
pzgDlbgh3WnqqWoWMDZzNwcKERPZzyTcxCezLCqYlmXIf5h4NwgBKBoWvMHMluJiTiizCWOGB/b6
CLc6yYkxZv6RmeAbC304BLx58XtQIqVji0HgzNaZSOMAUAcJPAJ7zlxSSMxvlCQ4pn/VHYaYjyCf
2KVOfNefMJnhPfrgYY0wcbu6fXKnE3H1EkLjdBLaAHBIBFcW3wHwhyRSypYER/DB94o9oQ5UBkEQ
qoWHgqzKbiFaWbD344IvHcMwZl2dw54UZtCyfA/khArD0WTPkEC0q2xXRfe3v/DXPk4qriju4ftM
Dbwj3NVspNrPO0/1jy1LnDJTN1W3TuKH0lSfPMG+bevXJk62gBuaFKR/Rg2uz0xaFv/PFlBYgMqs
S/CO1URYL2JGlgxxDt3o08aPYsM/Nt592Smgb4RUcSrTcmnQf9YQ0i0cyAmHzPMhG6hQVcgY/GPf
KnaEgSNDvY9Gc5vLn7eX7rdDmdYOV0DF+wSdP2268BcnI4lEMMp2QXAEQ1PVQXcyGmwUOWw1zXe9
Eu6TBNg2zPhjLghnRMzfF7917mxe/gJuUafp+rzp4+AI/EXvxVuh3TEdaoBqascM4oNJakv+9+3P
nlvfSXZSQoqJ7gXfOCJKwRLFTIOjiOQSbA1qB/Yob7vY25y3Q8AZD8Ae7sL05xer2zJMcGt9ERzV
ZCP63xOhCUghgv+a0RabiPT8HzOcF4tKzN3qNcy0/uAUIeT0YlCjxcxiJfhNlg7n74BtMjfBjQFV
QCmbHy0sSohCIwuDuXqwJPiwtyjsqBe4vtE62tMgvMaRtHDHf8PkJqOQ0UPugBT2F4I0G4ayTgZ4
atCFrYVN9xAdgm3AXGWtL7XWJt/Ee2dDN1Cin5RBUCG/3rWyqNs+kLoAJLqYUjn4uAh3XvgkyOtg
6SCaU87zy9Z0NsAdMkFyua3zBc1oh7oNjvvXd0KZczxK9GjSP6vVcbvCINlxdaQn5wRlAXo6Rfbq
+wymQwvhpH3+du7P7/fuyzc4CekBTDU713pznfvRcgPnz9+HZ3P7sB+sDaEN3YHW9W3z+PAH5OkP
1uOD5ewWNmjO4U91lP//IZzDT/L/4ezMeuNGliz8iwhwX15JVpVWliXbcssvhFfu+85fPx81wIyK
IorofuiL7mvAUZnMjIzlxDlMERrLQgJP/dTa9Y1qz3sFk2Xjr23W4kreXadEmSOlL0ZsBDGxj97p
BHrBXlDwFkR9NMPTTNwOQHw9DwxHol4n8JGeJS229eJHr0Z2mIC+m34hDz2rkSNn46kvD9TlquGm
nWsHClFHTL7U+nOOAs8gFAxaKS6Yr9N1x7U4w2s/bXU0GYEBbyXUOK47tJN+7EAxNvcX8k7SZRXP
uC736cKYRrE0h+cExr4khSpgJ2LfMsAMLKqyS4DHi335AbshUfuhsLhZqYZrr3BV4VRX7vVN2vC6
i+YnOReqO8Soq6RVLxLg7b5JUPdsf9IceScI3zofF3//uh7jR9Tz2uXvZ4R1DjPY66WD0Z5pGNjG
zZ/S+GJKrh69CFkKg7U9qm452Ul5K0p/wzQlavgPUFE6Zu+XLF9ubN92WmVObGzfZ+rZLDXpVvGH
ndH1LcdPD4JOBOuDcMBaWQn7vI9ocvFUJyHDQ3AE3qAeGytPKGQnNlnX3mj+R4jysq53Flclo8FQ
jFTysTj/Ao5sfzHdLz/PnxIncRrnH4GBWtI8u7379vB6GJ3Db9O5s3/cKOPOrfvIjLP6GatrBytK
m4SKH56V5EE0kWCAS2+mkLn0m6pUBxv+qE6xmxqdbXTmvaSEpxGFBuleMH+3UuFo089Sfg2DL8MI
496pj91OgwIrjBy8BB5oJ/jeeMAudm11zeJsGPpAFzigFeSDohsDJeyg/rDSb0VaMZBeHK7fuA3n
f2FwFeckWdCImcr+0OL7FFq+24j3lh+6QrFzBDeCRQwhSE7HCZqNNVucMjRyFHYJWnHia9UDycxd
RYKnrXEzBS007VWb/7m+tI89++Xbc94XuZVl9GnlTVS9zuO6SKOzUv8jmXh2qUUQO5RPsgBTuG/d
Qvt1sITxVo++qoLgdO2nWQYYNOxxHm04T8a8JAa9lqYQwKPLO95EtdgUAWsfDSmER3KCMzIr/zVd
zLLcd1ZWZ6fNxSlvUWw69/F39RRrpy58afMDnNnX93XrS8JLgTXmWODAWcULUUdO0nZTfG5npry8
Irjz+xzmzP5nnoW2lVmzQ95z3ebWvXhvcxU/+LofCZmATYv4kanXg3oIusci1By0Bv69KRC2TB+j
CMgs9HJj3oUqejVFZIhFfJZap19Exw8gNSv1k98+CrtloU03qcnUMZh8py+qrxbW970E60GLtUw8
CGg49vHSGxy+COXJD6THqEd8FSld/UkIjxUYi5rJKCv6MsZs+TB4Vf9nEJRf2U/1oWmcevyBxG8V
fetoNI4EP3FzG+o3BiQ67W0sf4/VPS6fLf8BSJD9IuomdVj5j0ifu1mIq/gcze2JRhhANj17yCQ4
IPc6+Fu3CH4eiSMHvSXIo8sP47dRkgpWGp/l6DcF5nivTL91rnVatiAE38pkq7+/qaJJsxI+hUVg
KvTzbTw/VukDkjo2mMShRVmh/dfik9wiyklM29OfJuBZvcux0UAVhmrROdcZGVJ6O47vKIzu3J7N
nXtnZfUWq2RE9IQGdk6PLTtrzd9U6vfU/ja3752RlZNj03Jdsrr4LBZ/x+xRs1wpfxHNm1BPbLN4
jfemr7diRbiP3+AcwP7f8rN391QalIlwjq2TAjdMHlIxtg0VGqV8j+t164i/N7RaWDtqDUqTGJKN
z6LWHCSD9/8cGc0xV93rvmfTFG0o4qalhLrGKjIlPEbC3HCb2tqV+2ero9ErOFb9Egt/rpvaSsuh
MQO8pyyi4pS/L6+TCPEGkp3kSnKgfcqm/MasRXuRuPGT6ZD4s6toMBs7pvA1ivZw3BvfDtsGORox
AY5v9VSpqTqkgoztXnkuy5scpQFc+p5E+MZuXlhZ+SY9GAWLSn547kypsEuQp3r8oKBYPc76c6Le
7mzolrllOYtYA8Npa+0tKA1VCQHm6KwNw3wapaq0A6H3byWohBxZmlQ3nZL2GOqGf2SWKqevWRQv
00CqOYoTJYS8A0qYpJUrpgbk+GXeHQIx3WNJ2rinqADRBsBbL5nWyuWgXyb5BMUEYlZwauC8oMD+
u1Uze8wYCld8V2ra7yir/7i+PcsnXeW/0JQvQw+U76g8rT+GgLS5OvKsDmP5JUmyzzk8c4qyF89u
ZTpwoi9EdgvIS1kXzDW5CdrYSNIznD/TCZb9yu7mGFHNwBOAE8htQOhX2Mj6dMSg5Z4I7sYy0fXj
Nv0vg9f6PewVWcmqrE/PNbT3yejorzPa1de38mM/WV/EA//fyHIS37m+ZDYMobW69DxMdjXB+K4K
NqyelR3/KFwoyY7h4brFjaONQWZtmbqEDmhdV4nFPPJ9JmPOdW0mBw6L+NiYkgV4Lg//MaSm+hSo
2R4z0NoohUpwiAuZNTAUnsmVgwp10c8iCDDOg9yD6D0ZgacBR6t04xQrO/WTD9X0xRiDLPBAMVa/
gEwvt1QRQn1uFYwF4mvZwS4tCbZcIm4P0Y15tgy3l147FJgy0fYNyUn0nfbc+tws9jVEQHR43lUI
XFeLHXXfGvPaT8+Kn9rUtUcAI4n2X4wsPCx8Ruja1zCOjDaIlYAdP9daY+vat7FubWFXUXRzKe+s
rN7LYEbZQkyi7DzRyRnYv2Jh8YAa+/qZ/JDeLVvGP4DQlzSEz3f5yUZ1aOKhldJzkkjHxkRNL8y/
Muqk+jfSnSGdRC2/lTLzqAotoiENRHqoUu9dxXVi8vYjIFMEYbgQk65x4ZJUC31nsqVgGU239V3I
u5zWAQdvC3eff//+m50HMB7Xl751MxZRBQLVhXxi3UumwRpkZsphKdrwGQI7Sp6cT/8opYdC3MP+
bF6NRUiHDJoyPg/b5T4biRyKSr0scUa0o3R7Ai3Kf0u7PKU80STjbWSNdkV2MqO2UIZ/M5iE/8OK
ZRLohcME0NbqN6DL4lc18jhnkTfEMQdZvA8IlA6TwRSyXza+nRZjdHPd6Id5IT4uwhqkgNT3mTFe
t0vghJj9wcSqBi+L4H8v5ht5LF5T2bEGWD7g1R9ciEIV66eoZa49tQho0OxWtJ3ayYfvvTTUgUEt
mocm2dby5+/8vdgVfhqCWn3SxEA81mi1oC7gztMcUKnSoNcssuZ0fe3LJX3/XMPERmwGjJXHmprN
28DtO5OCFgpjoljRU9FOoduEsgTAXp533pWPZ2sxA6Mfz6UC/8caz6PWCzWXihkYXNrhT1tWjjJJ
x7yNjnoJX8HwrWrvw6iHc9OLKq9N2x2X+KEk/LbQd79g7XiBtmlDa0ZPegplTeoK032fPGhq+Upb
rOslmz5jSgDXyL9GphsY8L3rSmjPdLuVHwX/hjkbZe83LfnYxea/1R94aAnPDGDaq9NezjC4Zx3f
e8ik4jYq4uGUpJJ0p/hMaldBrdhz3EigW6UWUj5Nf0zKonXbJpKPIsqfn9TQXIZ223a4m1tptq3E
Tx2hRPRR5O12y6x9CTX1p9ChE19ZUXwIQ6pi1w/QOsRfmGr4/TQa8RmavP6yiJ1W6aSn7WMn+d0h
V0Xd7XmATvEYo8uARurtdXsfLuubQZBheGFmkjg3l5dEm8NQENqqfQzpY+XZs9k+ywRHff3c16Nt
9N/rQboV8uHkf2tuh/C+037ivebQ2HmX3gpE77/e8kMgBIGVQ6Kphuu4/CGB1efmUDTtI9oZt4F0
1w7fEABC2boKnSCIDmqFSIt/b/VoTwsImPSfgvDgf0q7n4HWH8vgMVf1m6J+ZQgx5P8IGOjpm/P0
ogvSadijEf0wOf/2a9G25MeQskAqdPlrx4jiXZuO7SO1nbuxsK1OhZDZsKcUucX2S5B0aMf+0Zk+
oU58p+TzoWk1F3GLTL8dyrusXqjbvbDRnByuWs36rE3jwpS6g4N5S33Xu8rYwBtSi7h+LTIj1nUL
j2zaPaZGVs52PWjlUy4torPyHHaAqQIxIsOq9dSyu8AI7+UpjXy7GhEtFyNa3iazsxAYqrUcfalK
8NS23qnmXVz5Y37oslry4qRj2LPy4xx4lGBmv+Y4AMdeBl38q6q0IYB9uy4fR/KJ72FSi1Rx5Toe
XTVvzfmYK4kCVGDO9ljZ1vEUHhK2fE421Kt07tfAqiHxk943rdJLEgtKrTTTbf3FTzX9eP0GrUOZ
5SSoFNgIKhgCYmjz8iSoagTPlUaZs4F7tfQjV+v/5tL3NpxgL3kw90Yz1o/amznIW1SGQhkEfnsa
3r0w0jx1emBgDnyYX3Ej3KPNmfqXa4KhnfeWeUBgxDikVSyqSyNE2mEhPAaR/5ilPqe8vjO0+T4R
HtWkJUXzpW/XTX5wfJikhSkR5MJDQc57uY3hHCg1LWThUY/vaC7fDu3jSCYaqV+v21m/0IQECh9k
WZkBtGIt3yd1Qd8nnFAvcWxzx4d9XAMFKIbQCPtw3hQKLtfQjRa08xMJlzDXdmrWN3V1h8DToS+n
nRhr43BfWFp1ZLNyyOsm1QNvNmdHFmbRFob2t9CaO421D6eNMOP9ilZuLm2qPqA1hR21eyCedcs8
uNeCjNnj+Fda7/Urlhf6wlvhSIlVF3ZBgkjosS43cCrVxAhKNrB8IGh6HH0XMhftKylIL/3ba7sy
tQpgeqVQurDDVJj6d8OzUh387jHJvhNIEqXsHO4PPmJlbBWZCFJhqPRJ2cY8ujNRDYHJ3y4zjSlu
wGfNbEObev2Yb3y49zu5LonqQTfD/oZFNfscJbRkTN+d4Vtg2jcM/l63tXHsL2ytDmOvd4KalFbg
iSBBosFR+4echGbSd/K3jUN/YWd1GMeoMXo1xc5cvAJHgLdbPkrlzrn4UCXi3biwsnJExOwjJA5Y
GYRvkW5+6/3sJffle/lL+lSprhBEz3LO0J02d2gu7gzCf/ROl8ZXjncuSkupJZ9TaXy1hj9T9i9T
orfFLUhjZgmJkN84It+9Hnrh+0M2C4GXWnBFjJIWfe50eXACqS6PfVUWXtWNe2Xrre8GiwEwCvCd
EKWu3GKfCfM0RG3oDak42DFQ+rvMmHKefnHP1JYDoUqzBJEUamivXToQJM0jko8m9Fq1ioUDZBhE
zUWTATQmafuUNllQQ2hZFeOpmqvu4ItBv0dauHEdlqwMyWgm7VRm/S9/Q5biWoIpSrxgGKJ/lIjo
I+384SCNreBMZd3sdF4/1G75qAgCW+AFGTOi2bFadGGk1jxabeKNPfp5sg/ZJBVUFBmDejgkc3KK
fd/p9MiTYXm7fvW3bYPiY6yESAGY0+Viq2ZStVmTEg9G5fQltgrxNCkVMm6WkjgjcHPIKSThUFnC
P600DG5VFcHOW7jhXEkXKHpSnEeHZd0MbI0yloVRSbzC6qvsOM6z9rnpa4BHphUWFZ0DVUwdJa/y
yPWjJNwbGdqyzzOJAgo/g1HO1fduDT8X9HyOPXFSEF+Lq/SkdU3/VZQDpl6oA9yLodCeDD2T9+Z6
No4a0zY0kZfIHgav1c2qZnGSkq7LYLiXgnMBZdzJamvfzQvz2NeVerr+tbfMkV1zuSBTgPJ8ddCm
uJMbo65yL5hz6M9Im4uscypcMQNNe4qwHwqVHGuGNlE/5fss85vLvr/zVXkvmvUQzoUnt6ZrBJ09
pPqtH0U3ifyYBbMDj9EgmHYn6U4mCWeV5naTKfedsfckbHxghD8YZ1oEWsjFVrucNGEbqnpVehWF
rNKAxSAsTlZi3pX12Dlx3D3LQnS4vtUf+oys/o02A7qZhVR+XayMlwpEI3eVVxfmTR/8EKqnKvtm
+GcLIWEgClrc3kTT50Deo9Pf8NYA8A3K6jJfGtrVy203p4I5dymvPEnN/7ZGcIi1gVHWON15aDci
FKoNCzkIR1dhRvfSTkznGdXZovKmJjpkNSPl1OW0ITqq6RdF24ljN95VkwoHQ8+oC4McWE72u7MU
RJ0vMFhNKSzIiidJyPNTABXmToCytSTKf9ZyIxmNXOcWBXB337Ci2isVByrmG3OSTlUcPPbN10Hc
gwpu3A9OxiK4zTO3PK+rNXGABGuw0KVDkb1rbIH5+LupIzdrz9opO+jld39+yNFWzYzvsbV3TD6u
lSwNNgQ6TMsRXc9RiOJQTLoSl17aM0wdfBeVgBrkLU7atSLFvn4bPn6+S2OrV6ZLCmFKyqT08hY9
mRqs/x4D0YcBPyaTFlJUXjLYePmCKxNCHbWZ0ZuJh+jcsbiT7iFc+qPdNE4B9hIIem+jwV3tNes+
etTFKu0IlVE6ctKVR01MfUCiGKuSmB5GuKQSpr/ixn/IjPLp+h5+vNeXplZxbYdq5CIjksCi18SR
axrPSboHa9qzsQpfhToWarhFU6Yic4br+zJKIffPTFcv2vbl+no2DuDF1q0+GJ2cIStFK/GyoLLn
4rZKOYDmvagUzmzukGHt2VpdNcrtWh4ZfCbxqdCP2vjS/kTN1kmzvcnKjezj8istv+Sdo9LAWJRx
hiVGHIvZGSF2sVLqi5MSfg7D2i2Fz1n8MNDDDsCqDdJeMLO5Ul47sKagLhVl9QWt1u9Cmg8cyCF3
8qD+FjfDUZxCOw1Ixouv17/hx3CdMhOvDOeOtJ9p0cvVtsY066OYpF5aIbD52JUnNXFb7UZIHv3m
SRV/Xze3ubvv7a3ycCOViynTsAffqS0ecvf8/Ku050MG9dKOqSXpvSxlXCxNXQUN8tykVp0wTdYG
B7G4z8K/Y4te6uTAds2QNLOdrW1RHi7Hfsf01iekeAdAbvmAjLldbmpST6YyK0Dx61FwIztQPdOk
Fpn/SvZIADad5ntTq3sRJpWh1gWmxvnbzGiAhNyt3B/9ApX4myKZTorhBvMAtXEJRU/lRP5Rb0a7
QQ75+nZ/0EZc3Pf7X7K6N6Gvzp2mF3ie28obDr0L12PrDofuOT+D1XoNHodP7QGCcUQCk9J28tEB
zn/9R2ye5ncbvzrNCP1UARK5qacG//B+zP9A9QbvVPcl+yXmO4WCPVurk+ynVLUHs0w9IzjlYclU
CWiWY1XZ2W/IZrV+j9bkY59o2eBlPgigB0NiaxqxhWPFl4wu9WbhOB8bBhGEnxmgwWy+keZnofut
3PXzY6QjpJu5c32YuqO+Vx7cyDbxSOR4YKG0pVi8qjQ1KLVPsc4OZxUENqfxPvuHadSMfsXvebSD
vVr7tj3ck4TgEYqJ66J0LQhJZrRphk5FrUg2SfgY2HmMnoQTxL20FICMqqVL1hV/M7oeSFyJInDe
qjaq//DcMYJC2Likuh8mK5t4HFux4oBranMUsxuZOz2l91lxHtNx5yBvPePvba0uUyXGtBjwdh7N
oqD5mgqfBGunMbXchbV7pAYAOGCJOvikKyel6GXXNXhiKxlcxL0pC7ihCWcaFG3jqxnvFYa27MGa
yv7BxQef5SrQ0ltRnfO+Sj1/fgwWMc8/un4b9PeT/n2wbq77gc1nBt0PA451BYz6OmGMwsgsJlHA
WPMyxXaGWDY8ZnE/wm8t2SKos0B3hEo7yPOvaa+EuLVS2BYVen4Qe1OuvtzZQqnzKOyTzBNEWNCz
8FEIjpmBSGWXOIJ5QKr6+mq37C1NNiAPhA3aGspTB4oSjdLINHUk3mnCPdAex/efA9U1cghoOuh7
rhvccn3QEC33gK1FiORygWrai1WXqRmPeKnHdus//ZlC/v0laL4Eyh6EZmt55qLQwdkhf1zPxo5G
N0OcYmX4Pd8OYO7RA/g+ckeLqEDkn4vQ30lVP0Ar+HbUJRF3h6ySmcz1NJ+RBsCjGiH35hl4BYXD
rlC8qfqqdPet8qW3hqfU9B8HxS415cDwiiM/BDTDAReWc88EtObO0S8huuu+Xd/3N8TS6s4y2MEg
EgDYhcxhdWetoJz9wE8Lz8zj26jX7uu2+qlY5W8NFDTskgMHTmOoXW3EUyXITk0iGtpBSPgqqcXR
r3VHrOdPQnyi9rzz2zaCHtUAakWBBjIsLvrloVD0elD0USg8Q/8z+tN5lmPbRKiimN1AeM7hZamf
9Dlxuz60R/9GNTtHoCos9Lezj/IHdenrP2ixt94rJJboZmoAMdmvy98TZ7XqC0OQeb7pO5rKjKxq
5I/REMtuGXy+bmtz7e9srdx13eei7s/qEgu4QneiQelUbHyTupmxR3C9t67V5cuCKDUpM/I0KOFB
YSJY/iyI7TEfdrLVraeX48/kG+hAipvrCZ+YmpFZWLixekCHJ1FLgBQFgpIQ7CSi0yWiG6bKcWbm
zsj2Bv433j9soysKPpIy/rqCD43CFGd9lHlBVztFZNwmU/3V2qUH+wDjWm66KdItpn5jQaa1ctVS
0gtG4zeZp0TxY92MBzEaHrrgc2f8TAPLbXV71lV38KOboBl+qOrXdFdjcLmz63MKhZy4QL+ZTzZW
yULV1co8+3nm5aIUOd0Yts7UJv/BZdPQXaikwfbowFEub0MfNQAsWxYazvpvUao+N1OLIuaXCX3f
aBIftUB+VXLteP1ebJ1VXkFeQiCA6gciWrnsNbVKq4xZu9wxWgA6yCsFTAw1wbTjtLdODAcVsoZl
VJi+z+UC5VzhCw3tgugRJdvsLAGGZUs+SP60VxffNPX2NCBFTc1oHQMzm6IzErqYyg9joBAGNs1D
RKVgx6duG1o+G+rEcMyu1kT6WrWRMWRepKjwJH+NBvDIyU7zassIIzuANBm/hwhzlSYrzO5lhUX0
IMA4eugN+fdQF6Ktt/oeZGvrpNPalcEEgXsGsX75ifysKMXSJ2yohYEK0VMRjTsbthGYaMtVZgxf
RAltrYqs9b1pjVWRe/XcF/5dNrY0RXw6KadSmFr/NhQUEmTBn6zYFWjnnXidxOxw/dBvbCjlZ3oH
yFwtHbnVVYPDeqrDts+BZT2rJqXMzrZQPb5uZCsUgAaSHrIEYM+iXnS5mVmRhqZOL8+LMvebdejt
P1BoO5+8r98OTP7bL50NkcTOk7pV8H5vdF1SsUozU+MMo0lTu7Dho0Ayoo40Fc2hjm9byxl7mMgO
vnpTJi91dCdAV3x93RvBIIQsMqknkGJZXG9uX6QM6ihJ7gFj049GFPqHmvEcKJ+ZwzKV8ljrCLfN
SrlXbd96KkArMcK5DAEBrV5dxiwaCznkfzyeq/JHJbbDrV6MqoMqwnAbteZyoqT4VE7RyJB0pTuD
RVs/kuLsiflCwUmVvNlxr1ubQdMTfnekzQFsLe73XalyRLMxLdEV8SohMe/rwpIODcHQnVxW4l1Q
WcGhHsrJ1dRQfL7+GbbOOINCyqJbRNNXXv78nWUxnHo4qPPSE7T56Jf9TR47UyWerlvZCKtoFS0A
KDaclHHlmkQrnMd2Lgqv8w9V9UPub74N2t/dGuiWGaYDgPThaKmsrL4sLdSR17FmG8uEr5jGxIuj
eDvMyrnoZ82l8rA38r7hqGgcEdosOQ2uYnV75ywcszwpStSQlDspZ4gaWq/UeCwUydXSm/4kouhz
fTO3Lu97m2uYZF4qLTRDNFHb4bMZPEbi99587lLxNqMUlypnFQ3pRv40g0bN8i91UJzKveL6xguw
9MuWWSHY03kCLo+NJflCzdRwSTI1O8L4vSn2glaZv2EVTSERAp0A3WLijfUbI4JvSfJqoFOc3Ejx
QQSKX5IpHvr+ZUhfpKmzg/RLmhz2lEA3Ih3w4sQClKrw/esZyn7SR99XSBm7VG4Omdr+UBBJcRIj
Eu2sNEv3+sfcOj9w2ixjZpSXiXouN1IUkqLLpqkgsOrmytYjkZlNGHufpJ6mT2/dVomOqlEfV8gh
C+JOrLXhd4hUiesAv8MTvp45K6hmG3Ek0Hm0QIQ3oYNqUpIea+VmEPLFFe/MFWwcG+aYiYOYIkFt
dA2yUPwp6ZWypvnYfZO61o73dLU2FkRJVVpm9JnoAJV1uZ1xCjKkB/rlxYpa3wQT9OqFNk6fGiVN
PKuQgTAJcgAfeWDs9LU2HOlSnkIG0aT9+AH8Pyjj0Jj1XHoQ5VGkstqHvptu4vk/9G/xNUxeAh4B
ALaeagBC30nDlNDrn0cnDHQ7UA7Xj+RWzQ3MAthR+khLS3r1GkGlkRWyBV4iyIU7EyfTz61TGa7p
13bQF8+h0cDZY/TuUJm236bHNtvTqd86KDIpHTrgEjCg9azupKsBAtkgJ/wkonf2pen+XF/knoFV
ot835szcVVp5TX4/it/Gwt/z0stRWzkw0NcL3oZ9JMhZZaRaKYRK5vOh8vSYIz97C7WN6hbNjXxk
VEuqbHOvabLx/BmEUoRTVL2AMa0s5mGVxdEUVF62UFWH4qMBV7t6KBRobHcClq3tY1ZqmczioJB1
XN6zbC5FsyyayiuMWjoUzSw6QRrtNGa21kNsIoEkUMnp14dAFxO5aEq18tSydrpZdkVkKvQmtqGn
eoL1cSfn2PD85O1gtFXZAHu2hpzDYDmaU1/USEDT8QrGO6NTTwoe2g53FrblK9g7Eqeltvyh90Il
WSSrSWovic3qoFrVeUi64iaPdg751gYuWmMLVGeZB1re2HfB3YxEwNh0ak1wlx4HIfSk8sS8Ir39
8nmXxnzjSKB5RAoD3Ak0gbS6UXpZh0mspw3CeMXLbI1OHlc7nY4tE0RZ4HRgVKJAvgq2kmyYBhqD
ALmaHrISw48PfZfu9Tc2zoFJWMMqqCYReazcn+Xj/1IJNJVcm/e9EdvCDEGTnrl9dLruhDYsEawC
kWHG7q3Dcfl9BJqsqcLgnAchiqtGv9viRYSccJdK9OO+Mbiz6ICAD6M2tcaHyUJW5moPIlmfRfM8
aubwPaioaV5fzcdQBiv0NAHhUInDL1yuRozkeJACQpk87B/UIc/hD0FZUgla69aPYT0YR7NEI7gR
DmY7WYfr1j/uJa6WmBS0MA4DhPSldQbJy4IXs/CaoURAJo21J9U3UtcvxvEOmcJwZ7UbqMLFt1NT
Bd5BGXMdKI4y1OihWpaeMgRgc2ehlR4aMTbtVBKMh7HJ4/PcEAqYdQZmWG98/R+9LxFwyhkcO15f
/MeLzsfF4/OLOEh8hsvFR3o2hLpPFhdJ0wvsiQ+K+IpSU9dUjmHsueWNBBpr8BRBL0zrgjD50lrb
JOGAqs0yDiYXmds0ZfWKh9EGW+1T+WksCgraQl5BwJMLkfoPJFeq/DAwMx06Q1LDb6n0QoVW2GyU
O6/u1ilYppTBmOLCqTlf/rTG6jMjqsTSg/JnCp7a+KmOnHrYifW2thvpM7BmgKXJZlfbHdeBFveZ
T6zXNPrNFBT+SfMj6ZAmseYKfvQZPip5x+bmyqiHcoXBwZvrpK+fxDxWY8KJtg6PoiBki1binVHF
pVPpzY/r5+ljGL0UX2nTE38RqCurLyxlrVbkMsaaYrKXJogFPSNCsZOf2F1iHShz7zy+W86DcB3G
FDIvHO/qwxWEz8QAON0m+SyL30vpEBp3SgA/Y6P+jvU9H//xBWaB78ytvuDQNZYI7xX4lrj9hFDS
zai/AiXaEzTbOihQTi3EtiYjDOtathoHZWXk5Dv88WlIg2MzTo9jT34gp2Dc453Tv2mO934hOmbU
cF1T60Yh6sqJ028m0ikKAXbPVvdnVsyf4vQrhEvk+inZdIGkW3gB4CzUylcB50I3WKuqVHr1Q5L8
7Vz5WJtu8qvp0LRypK9fr5vb+mZ0cpfeCp1cplEv73aSdELTN2oJwJNp6gaoOmQa1rRH4bt10aBf
g1CLV4xPtzr7YeBXltFNpB7oSuaNWLqTFryOs/pZUPWX60vagAIxUcyUOvMGzLgwZ3O5Jqkx/FBI
ZIxRh0UT6yYciuMoO0whRooza6R45VGeXgzrs5ioCJURvA1n0XicouP1n7J1dvAqzGEv8pIfit15
OxZKWpmVV00HWfea6L6pvxjBjSbuGNp8Pt5bWp2aREv9wg+NisqvrRtOdyjs9JcW2cw83xZwgSOe
2bjzHofaRheUrYbCgloneRkaCpdbHbVzUhI+VN6MDqxE0Rc+x9u0Hm5FX7NTS6IBOn6Ny/TrXO5V
JTbAfQvzOMHk0rWj+rFyN3UGM10az5XXg+ojuWB8pq4e2/o1M1S7iB9T6VmTf4hMlbf+fVJA8ZoJ
n9D32sk7Nr7xMjpGfEbhm2Bh9TPkKK3oEbHzGQOF0hFOsIGbqrg7odHGRcWJAx9Y+AQX4MXlTqPC
MaehL1ReJxteC0owku9Ra/1y/cAu3+syv8bJvbOycgdTUc1yxAyaF6fpna478IXa1F4Obb5zYDeX
QxmCDaOPTcBzuZwhKCJNi6raM/vuIJop7BvybauMv6+vZ9OMoYs6M/AwtK7TDqELqtGfWU8qKBZz
szII9iptTyG1hR3HvfHYLnnA/5lazsm7vFAQUamFDLb2wp4DkDxqceCEsfA5aqGorazYTio4k/y9
pt72CulOGtA/USNbbWTUG36taHHtWQSp6U30y99D0W6eCUCGdFCgAgXtcLkwzS8Iu6twSXhjm7GK
Q0H0q8bWISl2rtKWJfq4KMaRweM0l7W+28KuapppiuvaC4BTRKnuKskdE8nHqv1z/Vhs+S0kC8gv
mIZBpGQd0loNQtxjMNSeVEjdU1JM9VEqp/lnrsntqS4LJGYk9b6PjPk4i/JdGxV7+glbbmPBbL6h
GsAELXvxbq0xDKs1A4e1B6mdq2eoLI9fAuEYCeqx6v7DZXtva3U0dSHzu6ztuWynXv9jno3+5/X9
3Ppw9LsQ3iNLZdhv9bwLRWn4fjLXXp58DVJ0Xr4DyPSlr9etLM5n7ZzeHhlmKAmg14wZQaqVQ6NI
tQcnbVGeFOX1+t+/EaAzqApMS4ZnBl7plSfXrUbQ24QgBdq47ByyztdMKO7EmP+qzMg8pG0q2min
/vvBcVqUtEfAFzDUxtouz0LQN8KoD0x/pd2htF618MlsdpoSW97pvYnV1ar7tMtDTSQ+SOl65PBZ
iXRj8+lZtdqDKH5KxYNcna7v59YRX0px5HIGRfx18aprqLjzZ5XHDeq13u3V75Vlz33nqHWwwyew
eaNh4SaIJd0BDrK6T2IfRFJv6rVXl/IPIRKlY2+YgVOrWuUyxiQdJQWagSILcrcJQLl16WD9+Pfr
RfEYAAd5Mo3n1U+wsj6ABYnKYNvclZH1QALzOYiikxRI51bfKdstH2x9GRiDpN6JShBHZ3XlYpol
dR9FLdK+KfJYGhRWqS/tvGlb9/q9kZXrD5octKwctl6L9PoQn2brkzDY5fwf/D6y87Q+6S6BUFmZ
EaDBCf2uJGC3RvFRljInm4y7JrZUNyyU2L3+mbYWZQGX1ReFHmTuV97Qb3NGPRBx9jgGFTwhsNa3
Uj24qVbd+Hrb7pjb+FB0PZe+3BveZV3VF2ODXnbqN17dtpw93awcWkEJsLlwT3drKwugSW8xkMyh
QHd7nfkofmKFddd6RliWTFv8zWPQ3FGgKu40zpbX/g9n57Ejt9Gu4SsiwBy2JDvMjDgzSlbYFGRL
Zs6ZV38ezr84anajCdkwbAMGVF3FCl94A3Smo71I+jnrZe3YqnnxMkZWcYzyyAb8Wg07X/bG5Gk0
oDazitkAhd5cO3Vsz601JS2vHLCz0Ha1ofdNbeeiuXX4adBAxV4rK2Qim0KHo051HzVR/2yenPpR
2Ie4fuqslsbaQ1mWR9WKOfkPf7yNGBOFavJ0Mq+t6mZrWQns4Kx/Rm3Mpsf8nJU//nzrUFeUSWOx
dCTN2lwohcgnrpl2eAspe+NDpWhu0sven0/k91E256HNwlprlmZ4Hhe3mv/qO79UXkc65feHubEV
DOLHFU9KVs5Xunzk1CkRWVfE47NZ/hyjx0jxtO6f+0PcONlvEroI74PYs7d3IsIkpUxvYXzOlyCJ
P1dgqUWqHhwUl+8PpK830ub2pRwO+obS/JqQbaLudpYnxNfb8XnVKXuMZe3nHFXvmvoLxXGEFbUx
hxYJ24ZSdeaX+blXEs/Up7OWfKySV935NoRer+JN9Df3tjG+z7GLr/yyQIMTYLTw8vRroz9XiS/L
hxgz1O5kDp/N2PRCh6rJV+1VN4Ixyg62vDx186f7s7u1jMADaTdhFYjFxmZycY6MxSKU8dmKE79w
fIxs3Nb4HJvxzv6+Vetaq6/c/NxahAKbiGuesyozrX4kPcso8Y+Ygj4NtfYhjMvXrvoXoZlg0qxj
aWuuHac7t8a64a6+IZk0MpUUf5H4vtyQ0yJPU5pq4/N8CpOH0TROFGATc3SbXX74dWSJmR9H2EBl
hF7oNhKKh2ya5AStN3MAYsNT0z0lfhz9Uyv/VtK/97+efjUthCBwbVi/Hk3rbZSsYc2+0DYihTcm
d+L6n/bECq5PMga6QLNsqqJUYLf7o1lqM2zztZCdNapP/c0ddXxPFf1PXTLZfjD68KVC+RFkxval
TtrFJG5MKK1kZufKUQty2T7JMTqKae4tmfw8vgxpthNK3lhACkrG2u+AS0hIebkvxGRl7TKT7yp6
HaA8+F1xip3748bGBwmy+qpq6ypeabJMcmubaUy02iMH42eLYnmllb+YXZT5To3gLBZnjZ82NLnU
yG79ack9gfTFzgG8NdU3LC60GV5PZ3PS+yqr7FKmCoN9+iGVioMu/r6/G9c/4fKQ0fKFQ0f9nL0P
gPByMem5iCFqqY5VVeXmsZbT6hiokTUiqHSl80Nb/1eowEHleudZuz7eZAH01NaJURfZuvNIg2FQ
IrSa5zjMzgY1GTMKwhX3lobvNP3j/WleX5nA9tBeQaOUTim1mMtpqjpgaqi1w/MMLvKh0rCQUO0o
8aOumx8srZR3PtyNybGcoCOBRxL1GJtAD4+FUsmHkvHK7gzc7EslEO+RsCRy9Xl41FP9eH+C1zcY
E/xtwM1OadI5Dyu1Hp4LxzqrcLyi2rcAZi3s0FSoJ9hnp/sjbpaUOAH4HLkwuTiSF1cJjqKH2jjZ
bRnUiYJuqTkVD8aY2Z6uJMtT1hl7ve7NrfY2HkVk+DQKkQM8kMtPiL+kbQi5rAILRqBO3zWmN1Bb
3+/PaosDexsGFU64nmu1GJjg5TCW3toZPUeGSUqWkJPziJIu4vBJVXmLNWr/dHOWfhhGNCaVebae
hKJPvlqM4+Mci3wni9zso/XXgDMCkIlLEQHTtqrsVLQ6Y1VtA0mf26OyxJ8LK/lkGoi1OGGuP0gC
ia77K3BjnXluARTQTGOdt8WOIm9DXCO1NtDYwZCVpQgp3WhEkWuJdrbQlgbwNj1eQArM+A3wjmwW
Wy9zDVVnFYunSEmtI0ZAAthuD+HVSWOJ/CA24RIZbdN8icp0sA+Sgj2HW2pS+I/As/Vr3w7S+7Sf
G9vN+6VBXBYvbA2h9KxsDg0aXrC6i0KOXBjJ1U7JZtvHevv1mG5pq40s7+1VODvybli13QaNklWj
m4ZJfQ6tJffL0sLGsB1GidZGWBzb3ixPqTTJP0BLdqob9bV0lOoECTtZ6h+TGF9pXSBvPVSi2fmc
29zr7VeuLZhV3Yxiz/Z7pukSzVFhtYGFDghCGUnzvpVCcGVTtnihndVHqe0zzzAjhw6RiUcg7ow7
H/rt1Pz2zPAj1vyaUsgb65as7PJUlbNAlZM6WrCIFK/HXBVG6KvTshKKhTWRopVx+xfnW/THCJxi
f2yAlXZuMU/h3+MgNLBpY1cTmSlD/WLns+E1hpE8IuJShLRa7LkifZ2QDbajyCz+judp6LwC/XpS
jCHUPqGHS6gla2JZDtnUixbdr0n+9KdHRwFyhJaeRvFzRTZfzrKJl9lMx7kLSlUpD0XTKtCYyTgG
w9mtkK+h93ZFeVeIj7mBaZxsVrSv1/xWlhkL1XJfhJmKAUKbYCHoCNsvQyE+T1YJ+lKK5nOj9RwE
dfmGiXOys8HWgbY/hNsCwZdVcBzZqstJh2UTV5LB/iqtyTkgwPVJmFl6LsaYKlGC6WzS/tnj+raZ
qGXDjV09lTFUvhzRanWjSfWlC8ylQjnbIuzqFh0TAJSND+yz8QSKrnu4/203gdL/BgUiSXJgohyx
LWHEQ4hdaKJ0AZaezXs6jjEySEXpW3U/H4gG21OvRPopmufIE4tZ/JfhCbc5xyufdQuqkJFcyvue
z21W2DfrRj5+w5tBwWFD/5nmbf5g6lLrpUOjepR194Aq217uOns6McRqvIgrkH2TCBoynXJbSENg
ym38MTPbym10Gd1ZezJPMcqIB22K58PUl70XEr0f266WPMKcDxqYIa+r1ZrseQy/WEO319jbhD5v
v40kHwAraD+V0u7ldpD7CVaXMlZBGFK0sDsIIINueWQniltT83tv04N7rTJH24lgr19K3khqydBw
ocxdKYTThqoGuopNMOAKOLlN2MITdSSzl09C5+DvbIHrgAsqEQKR1NCoh/MpLue5WH00JlBQghLs
xPtMhy6mm+3s2UYFMSStjPjL/S2//oGbkw1Dg5vxzY0DYdDLAeMwiZIldppAUpPlKK0bj7L5XqPt
5rTWuhNlGkq+W7I0/Z4RBFvYBv0kzNzrlEFrUo+KVyW9xiJbiPQkoY3LThZ5Y1j66Miur0JVqM9s
VtOMF+CD6+TU+btigGADN55L6P6E3U6KdWN/EkYZ6+4EqXjlrmxVitOQTbZBjbtclxmeZXYHE/fb
HqhXZZWntthTD7gRxRKUUGGgfwO/jeLJ5aerxqZIh74fAm4m50toZF8mMysPVZYbfmTgNOdMWuYN
hK1uih+aRymNnmqsG/hXDmJP4v7GRsI+BX4zqTT39ZZ4OSVlJVrkpAOYwPqHaAqXYza0e4X8Gzc0
VUU0NrFaBly5JYlX9CbqOFaHINXzl94Rx9SS/VlCzWh5KBskyCzt06hHOxH6jX1E1QiSM+BQVnt7
MU/KUhTW2AxBE/aDG4HlUbr8u9xG51o/3z+PN8JlWBWrzhk2Ury1W83EvCQLb4UxBLLSxR81IfXm
OZeSwfGSTiQvZtIXH1JhV44badzTvly1QE67ps5/aqGeHke5tNyUZ+wlrOLplbr5tzptlTMxbvvQ
pJLyOmh4u97/1bcWCHNPqrF4+azMhsutGAIt66cqHIMOQs1oOAOAleGHNtWVVzXZ6f5gN84axc/V
T4OYfC3nXQ5WmaOWN8X6Tk3N4M3NYrlZlv3sQvV7NHR+W4Hn1Lu9uO/WqEhKwWSFgmKQ8V+OmvRm
b/VVPAaNaXxs83dL/c+QnVJBHNIdDEww7k/yxkbnzlpLbm9kwW1SaI9JJU1dOQbtYJ6n0EKK9K8C
fdUqPThacSp+Cgzq7g+57Vytjyw9jrf3jv4tZb/LKdozZKFUzsbAWmy0cvLZfhgyE5sURG9PnS4P
J0Rly3MYz6mfG/ZX4szuoFDrdHMnOhmzvUchv7Gt1keQa279+wp4r+BhESZ5OwY4RSVP6Kl2p5la
9UnlYniQsmWP/HNrPARgwYNw/ngT1z3wGx5k6SdF6nnmA0Vf/BKAvcvJ+xFq5Vdi0e7PzwzASKIZ
SnIrZm2zofLO6UzcE6egD5NvNSUcZ/m3MubPoVnvIKzfhKs2jzy1N+Cs9K/I+LeCjQmPUCI7cR/M
pjp/Qn/zc98m3+R6qHw5WZanUM0cP2o06xMUl9LLxrZ5wQMsPVhyHOM7HRtJ7s5V8cvszbmG7uBU
H1smdhRUcN0oEaqblOl0Qm1FPY5UHXZO/FvP9HICvHH091ZSAlnINn5oS8mymzYdg0S3EsQKpD57
IHWwP4ahdkyHITmHede8z2I7PEcWQsuKCmB9NAsy3Ti3jlWkTchjmprf0Ug5NXXiHHvH6M7lUMzY
rSkdVnamcOXM/hDlieRHTk+eAwnOy7mF/LTKHuNhALg6dHsSGje+DubldF9soi+gGlv47wQVzGny
bgzqFAs4MEnxx2Row08x7brDOA5N7kat9hlW8ux1izYeC2ueDurcJP7Qj8uhn0GWTu3QPSKFLR5t
LiivoTd2cozQPBWzIdxCjvGv02r5kPSlvrORr19+fv8qwL3qc3BnrSH0b6emkdW0F4YxBmKpBMxX
qULVCQfS+7fT9dlkFAJIHn2uRdTsL0exoaPLacFdoHdS5xepsrwL1XI8ZpY8+NbUqzuzur7vKceD
jVlrhIQzW2qRYrZauyzRFJj5oHqpbY3vELxaXD3ShoOVlpHfdXaJXYGxJ9t4a2TUqaiigEAHmraJ
69IBTWVRcQu1UyVOsRp+ThYkXsfBQDFaVud3Xaedqnbaq2dfPzk0XLSVW0ztRoUrfrnCZt6bkj02
SzB0JyIwH0Wh6b1hto+KdJorr91TTVuLBptDzXhIm7wVIg17/f+/7RuLptJcJPESjNV4UuPY1RQc
/sL3taJ7S7GnDHJzdnRAsEMiROGVuxxt7tcFN/olQBii9xunBgLiSBon3XBcZbaeJbCX/lyvVSfT
XHZ2043dSyEdDtOaXVNG3Mx1ojYDjpG1HdXjPD0kUTA03+3/NAhZFixxBKm2CMCu0rKymFHYbJTu
e6vkfpx9H81fEW5o98/ijS/HbBwkyxC6BxKxCRTgvFnKKLdLAFMoal7k5NnoP8vp7KEodn+kG0nO
ChFlMqz+Cu1VLz9bNAnJlDNnDsKG3EUDqnyIIz9JvZYihO51X7oucxsVTKXh7wy9nrPN/lz9wkGT
s2tWiuHl0EKUQ6eGyxLQaR08ynTd6PEG2Ud2i/HkTFHtSkZMcc6Icn+20FaK6iHeST22XUqCMiJA
cP20B1BQudL/yvS+mVqLX1GovvZFfKLy4Zuu6tuuB7j5/pRvfdffx9pE1mHbR3atM1YfL76euQtV
HeXRyCKPN2bny9645UiTKRNR2+Q8bCUhF2VSp6nU5YC6yzsaAPZIXGfwbw2RwO6rWjU7EfV1JYe6
Cnfbig5nSbe4LGrvU5nWsxLERvYgkTV8wqc6dqtC2sN5Xi8jI2EVg6crCA4+3eXGMauoattRKEGL
9K363q5/Duaj3NHNmsOdVbw1KS5raoZEdbRyNhGr2miN5WSxGuCL2D0VjQ2SxZa0Y1910rf7m+P6
mcc15n9PIW2GKxvnrlYaKzRmLUiGojrQ7em9abH3JnR9UQJRo7YOEmU99FtCyWQVRS6Pshr0g/5R
xUNDbhw3NhavyfacStbPcHm+GYorBYoXWRZI4svPRGZhmnNsqQECbK+a7CvyO8xSjuEsn9BoODVU
bSDK75Skrj/YinYktaOoCCDX3jxDSEaNqdMNGpL3AglUmhkSdhYDupk7O+NGNsdIq3ouDwGh8BZa
UzRLmCU506vMTgmMofs+dPAA+8KsjnkZvio6LrC1hO7TYOGAlCr14nL9RO6y1C913P2hthoXGU0M
4Df0OIlsqAReLjelvmHUhKwFVVq4Tf5LE3/d36A3CthvbZI1hmaJr+xQbCNs7KVVNFwW5SRxlV5r
EUQRqIzrM/eX3KrNX3Edj4VPnkFeoxlNBggZ8F3ntbHUT4ex7ybJi1SjjLxMjpCMcvou3zlIN7p1
SOGSz6z+UzB9thQLp56iKplMLbCqVnezNLNOfdoMT2Xo1P4MB8QzFna9pgkMQmv7717q551teOOY
oU/GFqS9tLZ0NlfUaKRWPza9HiT2D61flbjOhZMfc6Hu3Lo3DhlSSnigcqjRHdiWs2aBzVXStzq6
/TPQlgHH1cySTLepsvJkyFVyqOopO0pZF52GSdtVA7++tcgWKMsiYbPGXVuBrlCqkkYZJj2A6/Sk
l7GbyMnr3LXnSY6fwhTtA+1Bj3/ESkwfAcVuQ8HD93XAt+3+5rxx7oGdEZYRzsAS2oJTLGFMPZUH
PeC6hlyi5C4mME9w0D/dH+fWh139xNbkYYV6buIlBwnNJlErI3AQzHba5TRjGjIOIZr2OyPdnNFv
I22uTzVu7DK0SyNImwYw3Zc4jx9b+cf96Vw/peSTcLXpwNCDIbK9vDSaqqKJ3E1GgKI5rqnjNHo4
fn5Gowc5gh5y3Kz0zX/4VKi/gJg2wBVfgWT1QrS8I7YRTCPl3XG2gH7YmX6sunrP3+jG16L3QqeR
xBb+5rbllkWa2fIPPQir6tV0wNNF8juj+VmjxX1/Ia/DLX2NEdAWoTy/co0vF3Ku4sgpcdoNMLd9
lKzHSov9SEaFXvlba34V6vH+cDeKGoxH0Qn5SPqkDH05HpC7oeq72QhyY5F7fyByUNnyynxS+mVq
vKmOnKcQ8d6vdl4gfN7RlDxZUgHrf9ZrxIRGZTaea8WJZXcwcWP1MkNbDaBgEiLgZXTRT13NIyD8
VjaWrhQu8rvZsirT1RIr/vv+bG5kIcyGCJwpEYNTfN7MRigmnuGqEeDQpNaxa4nZzaT0VMGftmUv
UTBdkV968PXzOLnMfOfr3cgC1ruaeiGj8x/bYqGuEX2thZ3AChNPL8WHMYMe137RouS5+2LJj3k/
ul13zCJ1D8N367miIsp3JGbmBt82/6c6BXCHqFSgTj/ixfDADX5P21eEfGkVQljXgFWrUwVz/XR/
2W+8HWRVFIDBqhNPb9FgebrSFozaDMQA1EZM4XCI8k46F4ODoYQqlwe7sRVsWqoJvXW6XYf749+4
4UxKpoSGKwYbaMvlV69RPSa+GohFUUD2w6nMfAMAsVfHWruTeb3NZROM8jagJIk6BTy0bYFARIuh
zRHRWrIkBxRv/cT5VsfiJQWyKTRvjlqontjbhcPRbD6F+ipLfp6Lc2U8V+GvbD45UewqyJS3FFEQ
XqWYcrQ65C20h/uLcms7rFUM6pTAqBF7Wq/s38o2wqJ6pJmZFujKN1HHft06P+lE+rb6bq059NVw
bCbt3KZ7WqI3sFhrh/GNq4yFAEu1GXkpJTshcCKiDc+qFp6EOPPVvtrV5IkMWNg7uc7OemqcLK3z
RX+O4u4siunYGNE5i8wP91fi+m1afw6RJq86P+otHP1tIWKIrXmUzSY0h8No+9Lzszp/KfesE26O
wlmi/kGz67q6aqWLEaEkG+CwXHrVgmh/mjT6geSVXAXUL5UQ+4+f9lVsGRDmalHHHb5JUmYtsSsh
YsQ+22U8iVZUfqKquZsPc3K+v4jXZ3yVvCJWl1FcI4XdRBGNXJlm0+kmUYTjVZmGrE3rjXn5vEza
0Q578j6T6KJ7vT/s9cPLsBqEgDX65YRvjnYVGRFINtMMpOLT3LxG0z9ZSL1179W9Obvfhtm8G6pU
ZLMc2magJeWROv8vBbyKVvQvyag/CyJRdA79UdohfO1NbnNCObhF3hMCBLyr6XmyAuvR3muJ39iW
LCDq98Ss0By2LaUh6pvaMtGDrZu1cBOZ4VM0VfVDlhW5b0tVd7ArZDfvf7XrC3n9av8/6OardSjD
W1GKwuUAkdGnTUQ5fii/hrXoDvdHunHLMRTUDfJmaoBX5eKiE7MxpuzLwvkRY1ViOWduJk/N5HOh
PqXN4xCdo2pvv9yc4G+jqpc3XF0NBiB2RuUyBzRMrDu44R4qZr0mL5+adWor1Zkvxx2+WcVKMaUo
zA2TzoavLOddi6vbk/j/P3+z6c1KB7E08OeT4rlZ9ylU/jLFniLQ3iCbPa5mTVtI/XqyJsVvLNMV
ifGu0v84FWCpwOPRo1WAwG8reaGTmGjZOVy+ThgeWqqHXp8XP6n+Dcf7G+7mRyHaIMBk25GyXn75
cKimWpUiK0gMgJWmktReBVjjP4yCLOPabaT4AH//chS7lpt0FSEKxkIpH+wRvhvVmmTnmF7nGqjg
0rAn8l9hjNpmg6XmAtBYdHZQyDmy63kte5mT2biBOe0jKj2LO5b13xlKOTth8q2BgYzSRV0fZGdb
1cDJZJ4lebIDMS54nZm5eYSOmGMMHC+HKbGys9Kp7clIi/Jw//NtveWobq3sMnh0hASERlu9I00b
QaBLox0Y1adF/gs34GMej+clR84x/j6ByE2Vs25Ih8F4HNa6Dg1SmPJuos+u05ZnCEaPNlpasRw/
Wu0KatztM6+v9ubc43nzFrJRW0VU7/Ljh3mWVFYsce67LPmF+kv1qZdkQeAm6hdd0kvPrrXUp4yi
nypzoRiKsQg6npGH2qHk25HWH2tlNF7og8pek+j258QZoUOaZu33ivT3lC/ph1iWxp1de+MVhROC
9CbJD2nQ1ry76ivdzmZuRWtRvGQ2fLnwy+FLJD8s5T9d/aoY3+5/zRuHkYiEEIhmHeSMLQ54jmen
mkWBGJUh9Qcls76LDlDd/UFugBrIxTnqq2c052SrRmzVQ4nQrDCDbK6D0jnk1hOF/C6Pcjdd3NCJ
jsv8tyl+FUnk5tFLCNFIdE+h+azRdlOK8Rjb41NLOtS46Xho7E+9fa7Vd2ULX/SQRjRUB7PZiZve
jLM2m4hFAUUC9BBW4FYfXdJpbQhuxUBelJK9nTXio2I2zqe4M7vcm1JNPqm9NeQYtukccF2NnBBs
cDH/2+sxzMuaPt9yROksBtYQ1eU30Thx6FqqkFEJt7IClPOIklRkpWrnqzlqS5GRd/9Mi7Fgijam
seYr6aL/kwDgiHxViwvZa4nDW2RMxQBhr+z67CAZiKr6VZT0OTjTZLUCKmbnu1G3lu0aUl4HCB5U
KYBegQCBmhnIfnSVumQ0hOf2kZhRfMA6UfmqR6mgBNGq1C9KI1V67jIhWW6fKWnioajqnDJ71L+E
i9aMrjMZzecuyuXEbYa2+JJhKdO5YVuGJC2G00OwDavUB7sJoEOoUuhJTszj2OZz2/vziJTeozlY
5JdNQ5H2YPSlGZ8QgzKrh7Zr++/yICnqQUIMRz+Zxlx/L6mFfzPDIS9wtTdE6Fl9sYxnrGctzc0W
1agOSLEWH+WeVtHOfbsNAmFCYMiC2gFP5Eq627z0cWs53dJKVMpiuTqVCnqoSjUlvlMO4ike1e4g
IvlPI8//DQrSlGoMFszWJmOQGyWWyyE2gzk993/Zpe4v5UFpj138p/n/OhLywryW3O0QazbTa+QI
ippWkSQ4misi8y+n7h8otPxhuE57mbuGRAQy6kpQ3jzKeVzplZzL1FckToDhqwLNr/GkaXuciqsq
0joSZ5b7meQOau0mvMyKSizD0BnBnPyc2vZFS+rTOLyLi9ztBuNlsrWTXLzvUudHOu4pRm4vccZe
VYdherNXmOlmbKN2FmkRhFJiXqW/kiOtS7cojEcraVwFzqSCaF6/E4msX+j322o76GavaACg0gzm
XaBFP6Lss4T3XPynSck6BrufZUXHk//YjJE5ZpuCrjODvk7cqEv8BpJGiOHLznOxfb4ZB8kl8JnU
FUjKt0iIvo+EojaKHShlYZ+y1oZ5DRzbg+elHNW+U/0wM0MPGY4WfIm9fG3Ntjrag/M1tdT+ac5H
JZgFoUfWINM7G50WSCbeiFKXJg/6gNK9MArzKJRoT1F461YIrRFNKlqsKM2hZcDeu4w84gV3Qr1N
RBBnoaulS+FGUv55COWjLN4J+1TrT05jefKqFiKkd+PcHIpqBrXWe1XuG9JHawwPTai4DSCLxN77
fVflXeqp1N3QSOSnAQJSN7+va9JQpkAtAkX5FfERk/qotO/Tg16HfiEveNRQXdJ4LJT2Xdnsfdlt
tLGODnoOU561EmJsMe1qh/mO1mYiyOGQuWUsyW4kzJ2Q5uYcEcCkGL+ewSvVfkmJrAp5Xx7usf5X
s+jgJ+pZ/JKEp0lBLNpPRjgejVA5IgCMce0efHqbrzFJrEA0bMIo9SAMvskJolKlm0JsGNh64YZy
fpRhZreQQO6fkr1hNle2ZoootIdZClQUOzrjJFU/ldjaGeSqOLBOZiUD4EhAekgUd7mf2wwXh1Q4
UtDY6UkdBxfhW3Okn298awZEujPUQ+yq87I524MDXV+jKKPRxyGzAmcPifly6DzpJBgdSfgsFDTy
LF/SrTOjG+arULDlw8hi0Yy/M234KPXdKxao/4xoDXc6Mc/0qBYmFeHXOPPs+cP9hb+KZtc14RMT
LfMv8uXNmkTUnFOzzsPnoT2g54GThqchyFOXx8x4sCCPw7sJiw85Lt9o9ndoMarlh9XQB0c0X8nP
CjDXPvmclAfH+dA3RzUpDtV0TpKBwm7jxdWj3eo7xnK3FpMnl1bBupZXkiDguxJNqBW/WTrOAKQZ
iV5SHyOvmFieLbN0lQ0zCebx/dW6fpcI/OVVuoawgn7wdrGiRDegRIfPTqw+j9bozqgz4Ip4SPPo
4U+HemucIoimUjMHyXq5YTLFCpUMr9/nWti231nJsdWV5RAW32FOHO+P9aahcvneroMBCyTQAN6y
ZS2AqtIkiUQTW/lk6VwzDZvMFS3sNU9VE2Vy057OuoYa5+RKErGOHjnZqyWp8A2ixZmfyhr9F3mx
1aM2QIFwlUEZfzpNFv6V52W7c5iuvwLKJpgWEpGg4EbFYrM0VC6UXF8yXLWAJdDfO4eFeKTXt3Iv
d87H9Va7HGtTUrfUrKohNWGNPmcrg12MfjnPvoMUwbGI7K+JpC/HSE7jh1BO2vP973Jzog6xJXhi
2jPbOL0W7H4qF9mzlLyTw6NZvsua2Hf6vS7WjQATRO9aLFMgbYDqW3/Iby0RqtlN7uRJ/kxu5vUh
EsDN50r/l8LDYaHTmw3uGJ3qQvKN0tqJoq9fUQO7iTe6zJpTbyXCNXvKhNNhpssv6z6iB6w85Uaq
vb+/ktsKEwpFCPCzx2HKoDe8ZQHVSG3Y1oTjrDGI+HGiQ+cBr60AFE1qzORk7XNOHRHn+6YRO6fr
1tir1DLXBdZBdCQvFxdxabmYJAxSBXpVI85hep16kYRODUpXqaq9r7Tq659PFzAxZS32zuo9dTlk
rfSq5PQaJre4MccLe1Y7WclX1vmYth1U5L/uj3edUIJZoeMKgYfrCn3+y/FsdS4LbTJwmh0gvlP2
GKNQ8qtyGovXZioT9eSk9tKcQRul9s/7Y9/aQKsAFtaz7F4qiJdjd3OZ1W27YOKdwyNc5o7uqaYX
/p+PsoJQoRhxIUCZuBxFxRYNTJKMMXlX5FzFsvLiVMq8U468Ee2BXQFYC1cR0DlP2+UwYT7KedqJ
/JnOomsZkdeNUKeGswyHIIqmo2SEh850o9z+KIk+yOy9QOxGzA/3B3AvMfUqWbzdrbJFi8ExZpxh
oWm4spl0x9rKn2Ur/6EavTgiuhS5aWlxHU2d8Ap9+WHV3Tlp5PkocJ84FV32CXGw3EvJHd0Vo+iF
ndofLC3XjzGt1z9/KEHHUIKnrgDae8thrJemiFMkdp47RzoiDPUyEZC0zWuzK+Z86y1AG59jDKUN
aOZmD9Sykzq1vi5NczSVx/YUHuLxMYHVd8DW9v5+u3VpgPdZ+cHoy4BjuNwISSvIf1MMevWyT46G
WmN8Bm/Wx6V0eg2HUXmprAkJqDTbOU63jjJZPocZDSEVhcbLga1ecwoz5zjJ2S/HSV1AQDlByPhY
hHtux28uopuww3HA8ZJmkoNfCSeYqGcCW5dYUCz/3qcDSjZqqMhnI3TydxHEfX/o4LXJudQcnFzi
ukaJ1wd4lpwSsymPmpY778hQEg/kseZZYzz4WdhI7/MwhHWvtPZ5djrLb9vIeAqNOj3Rx30J60o6
6ElRncZECx9lbQSX39XDL92OZtLqMvPw7KyRatWah1ltSdBLyz5S3hNwKNPu/B++NHAZaOgosBDV
XC74kAFspbaIv6O0/CJp+RTJwlWU9Mhh8vQ29GYZcO/9MW8FFijcIftp0Je9cqXJJVuozdQUz0gG
PDUKIonSOz0qAqv7dn+g693EVcbFTI4MS5WNfDm5tOtiCXshbLqJnvCSz5XM77hF0sV6yYfl0/3R
rg8orztysZCFKFUh/3M5mljIhR2zKp4185/BOq9Uobxxm/FfPcyeAK1/wGb9/ohXeDlQTnSP4Dau
nqCEaJsJhlMXj7KCoYoR4aAGdnnuSjeVYudnhyrS4pbwbEkwNacpPWolkAlG3NxetGgqv8hpaXxW
USmaXWuolt61SlPr3UpOtYelK9RvZS+qj05k1D9C4CSDn2Ra3Ll5YUb/ovqATs79ydz6WPADgN68
gVa2b9wQFjXguLF4ljqIXJXsUhQHrDZ/Su3RM/pkb7xbn4vMk4Yfy8dfm6tmisI2JV0sQVSYDzME
7SAs5mOGP20k5LOjpXA997xqr+9VGFCAQ9Fjw3OC83a5RebBxIt8DotnE92wyjkW5vfaLh/BJrRR
dHAoANxf0xuhNQOu1HMILCuCcxNa27kaW8C0sXSXpY6GBCIBX3NQ+o/hWInPkF7swcu11P4YATk3
CdQySrjTUKIRFxkTwOf7v+fm/FH04HDA/4JjcDn/Zckckru6eFb7NPX0hFZhVAwYMg5pQR/RKd+H
OhJf2Ok6OyOv99jlZc9CrFY5XDsUzbYj97RKZDnlcNqT7g+m5KXpSYvkPy4NsMxE+3SjWDrelMv5
CWXCYVDMxfOonJFUcLPkw0C/ZywXz5JHyCHpgVLMDip/vVe2UyO2h9ADX2PdypeDqk46ZPK8cO+M
iJXoL2T0/v3Pdmvx0CtcSZDQ26nHXo5QF6EjQme1n0cpoiQATINst/9/6/xrK2QblAH4wG1eHVlC
0QjciucQD+UUokUtfZjERwEcKVw+3J/Q9Qu0yiQgXLQyKcjjN4FuF061Nk/a/5F2nruRI8u2fiIC
9OYvyXIyVVJLbf8QbdT03vPp70cd3DsqVqGIPndmsFtAYyuYmZGZkREr1mLKlGQzdSpRbuso2bSR
u3qNNnBe8+XyAAqDios35LwPF5MXjlUTzIL2sZDfe/6LWHwWVVv10YEhrPk5mj9qa43a7ZpLAFGb
rweIXgDDntuk97gGEonAOOVMb1sb2uRGMIRsb8/ilYwmyUwYEdlScB8QuJ+bGTt6DBW5zo9SUKDO
Qun4KchKxxtfsz1i8m5hana8Fj1cc0aaO9nCdKBw1S6OtE5pYmOSaaJWjfsifU20u0pcS0lcO6c+
2ljcDSRzsi7oEKCvoxH22sNU0BEPJzkccgpdjSveeM3zP1qbv+ZD/gOu3MpQKh9ZNC3ZtLHsZEZh
K8WXqG72mrIm1XLNN8DYgBiCZZ67YbGZxb6NIqHjkadpIEaihhgPeve1quGVHUaTHAzCFgEKmLrF
mJJBKpspi4ujr2fZpp4MpQT/3sq7cUjDfQZH1cokXhkWY+KJTJchDSzLvrzJipIiS9riiKRJsPUp
fttQ/vyj3DQ1KWpoYIjnN4MJlGGxsQbTDKPRRI9FHWTv1LXwNZmFYLgrG+uKR8wN9XTyQ4+DpYUZ
AWR7jNLBrMpCJrl/LYbgIRZf1arnlVs8JVTLG2U8zH9CxLVRoDgJkL9BwcLO025L+cH1AnUlV/aO
Jjs7yUg1ktIh6cdH0Q+/WFMen51WM+ZjZ7TD92SMw8gpItqd3X5U831TKqHotJQyIlcJY8HtIk3f
qQp9dK7UpqVmIyVv/IwBSPxsRg9lEb9sZBsvrGpnjEb1GU6xikaFygo2HnJFxkZtgn5wyopWZnvU
yoYuCZiD/witrPpbgY5y3aFY279FrTkM20T3+vZTnulNv6+KKlbsEhKj2jZ6Sw43vtHN6cvMi/nR
H3VAFQXMuysrNx95F3NEno0UPU5/IfYlx1bRW0WgE8WWykFPi4MnpmTq6148ZEAbHWNqjNEOg6CW
7bqCiKSzxFmYsA8fTEQJVkhcLgNAbu25JQncDeg6cifnZwvqT7xDgd4cWabGzhPlkKeNq1g7KVHg
sPXvYLDeTnR8+XH0PPXeSkB0cVi/myfjxdMSWOyS7TjMEslsjUQ/9rW/zUpd4o0SOoGXhyuR7sWJ
PRsiYzDrgVItXJILlGXURt1U6MfczEDEQDyTVLwgUrtq6LxvHnpvZY+uGDQWW9QqLQWsV64fafew
W0g9LYiB68KVNNU24jfB+rLiWXNMsvAsLnRg2ODOuWyXpbLQNIKmF9l9oMO7DSdVfq+E6t+ppbmD
jgLEH8N8Ul/rkraFLlPybdH3+k6YlYNuf8m1NQW6zaJyFmJn4VLIdasdulsgyirJba2dKm3I2K2s
53UjwHVYVILaZWhBgJbqMEvqxwZ0Y01Vljo+5/7Kdl2zsniPpBbpGt/LsFLfNWQ2jWynaisB4KWj
4Ppkwylukuvgx/MdCMsrBA+5qhw9+kZpCJSlvRcfIDhzlOSLFJorfvleljn3E3YaPSaUUubdsEx6
BCKKP5UWqUdCqNQBDDxBTz1q4iYNn+X4aVS/i/IXkTy1qGZOQ86q6sYtStiPvkoPUbJ2Y14b/ofP
WT6JGt0fFL/mcxTlQfXg+tQfGutLI2+H6L7PVgotlxEp0CqCDqAPswwGs30+2fh+HBmaYCAhLuoP
Q5wZtl+AifSI5rZATqujnPrcBVwpz51WjE6Javr29v64iET4BjScIDqhFAir3SIpIytBDDzUMI4J
9yPlLjdOv/27BcoA3MHg5+ABm+f8Q8BoznxW1lSbx0IUVCdms7tiUqypy1xZOVIUYEzJx0DUtDxS
67xuc8RyOVLbfisob6CAH4TwUT0gnOnyTP/nY4WMCGUUwCbA85QlsU8XIvzaCTHTZop3mkwePUPv
Vc31NUXby01PqY+HC/8LfBYg7fnsIeRcSDLKBigOd/dZ3YRgCsJnybNWduJFCEwDwEc7y40v11Qr
ROzE/WSb0KHE4RcQyZtiTX/7yiU/WwImQwWCn97rOh/8IcTFzW5mI8o4FLZmWyu26PuJ3QJIdr3E
Ew5dM3l7mImhN/MGYdu2mcbxk5mb2455QabAc1pFho/3habMQfjiVhRhmxQM30MwdxTsHtm2NP0S
yJssVV89ek7LnTG5ZTGcIi17KYbhlSLhjHpN4nLlSy6ye3N7GJflHHpwCC47I3S/BBZby9aRNwpF
ZSmrD2Vi9PtRyeINgXdHB6onbcvGNw7eKEuH2xNxzTzd4ND/siIKaYZzHwv0soisDPNCb8Gr6tdu
YRAGZpGBFr11mGAc1zO0b7WVYV88HN6xYByBJDZn1Nzi/KurXNQiqEuO7c8ytkHNePeDaqcrGaer
o2NO/6+VxbUZsvlDf7YiPotO99R+7iKHGslbuVajmbfi4i4D2vafofmo/eDYsP00ajphSMltUoVf
krfby3Q5XRQGeAaTwAAWDL/P+e+PuJjp+dDaozqevPCbRlIynN7M7OBpK4+nyylTyc/BbwNcD0am
JVjQG4UYGrFqOE4WnLpCi5jK4AjeV1KsZa+S+xQcCLRXwpvLEwijM9oMvTxE5JedLWOvBL3my8NR
0j6BcSP6gOr/KdPHlWDtyjTyFp5tUdaBqHH++w/LVLcislqBMRxLWjCh/LFbM6NXH3y+9CKF5UpA
9X6InHuFSm6LRCcJT4rUy5o7HFpeTJliPHYup+l3s7QHkzPcKVW7Ve1YdyCnsXffP7+0X6udcJf8
AIrf7MJtMNjF2/BWPBd3mbP28rt0VT4KR4IbhTzfRVql8MW29vpoPNKl9NAD6ygE1KmyNb71a1NN
7pKmHpVKycV7bjCjSqAsOR7rmhb2/ikIAPBndgMB97/zB8zv/Y/GFjdYa9KFgXrLeDSmAPd0xLxy
LdF/VJL0b6b+rOqHTige8mIfCisedW02CTpmIo0ZsrjsJRYFUe28uBmPgX4IDeGQxbYODOmfdz+A
iv+MLHb/lOU0EovleCR7uzPU0E768b598IPNJKyt25WtCGKc/8iHzc3fi5BtoLnRMuJqOioRQN3w
u1LLjij+MpSVoONKBAx5BlEAwiNAtsCKnO/FymDfZXo7HYUKTJyxM7+JDU1tbk6MD8f4JktW4rZL
1Ais2h8tLu66uJdjiEKwaLTT1lTzT+3TBCObQz4K7eUhfxjMYp8NttytWH5/BC4OgpliH9gg/LuX
j0QactpQlPvp+O3bY2hvH5/vc/vHKbRPlp3apR3aj4NLiG8HTun4m0O8iecf7GD761dp17Zk0zC1
efr09eE1/+aYdrf57tmfA3u0Zbva8YDeBRvy2nboyvbznu3mGu7Lxv60e3i4+/t8H9h///y97ZHv
TY63RrS4WSvLHIy6Z0Sandun7f19t5U34wbQs2Nt0Ui5B+tysjbeg+5aP+oHKDc1Jzw1z86+t++A
69t7xV657K+v74dZXlzCUVwNuu7P33TysnRTFbuUVNaW3L4e/6yewebV06e1EGP+pYuJQN5InTtb
IRO4iN+gnu/HUkInLorIiYfCJi7ilSv5fc8tbUBJQTMz2DxaWxYDo9dUjD0tF4+SnTu/UBbiX8T9
nMT++vlnYIv2Uf20sr5XjgHaA/8zOZ97H27KNFS7qbcwqSrfdSfeJ67gUFN3Xr/NDvsDMg673qbf
FKb46Pw1j8oB0J6tb1q4G8UtJB16bnO3yNvv/Rqx6oUSD6f92bctTntpjOLQkPg2MVE2mlAcxdR8
Hudu7P4LtHCuLLSOZ/RuG/y0oEiz9nUJYka7r2BNm/ptawiAnkOCayC81hGCIhtIi03J25E5W8NQ
3xRdtxLhXLrJLPjFZcizEfje+8vow3xWHuy+cVlOR12Y0q0ZwsVgDkq4v71sl6t2bmVxUeSppVPG
YAd0yEE+GMhfbFD0Yt1kUzhYntqvvB4uX96sBOByBLAUmneWoDKSO2oHYFE85tGd0bVPXb7P0kNt
/irrR3X0VpIml6Hpu8IljbLztYFIwrlPgkmtxirypSOUyHXzYBWdnRYoqbuj3DmZpGyM+s/t+byS
o6LRW0E+FEoBoABL/o50UpNGinVM7gbLVqfUjmrJifOv9VvQ+DaERdm93t6Z01bxkE0g/6cR3Xhp
vrKwV17Oc8c5DVik62dC0cURoGitSYJBk47Zg2DuJ1WicoFYzfgbLQL6hZvspdSzjWRsbk/AZRQ3
myVQBF5HFXNZw4ySlkutNaVjVPNEi+9j4UeDmHV4CoVvty1dutK5pUVo3hVyI0WDwUw3kd3+FP1X
WfySlbEb3HnwmN42diX4mK2B4YFIkQScOH/Nh+0odkYD6zvjqsfNdLLY9jDseBrCrJEEZ6oHcdgf
n/PhttlrY2S+qORTY1fJP5xbDS2Y6jQ1k4+mQQestQ2aJwONYs9pw5+CuDKh18aIzwJSmPVTYBRa
HOGVGMZTZObyMaU/oe/dsLZVWg5Kc5MScpSPQhfbCaJjt8d4eQTN7AgzxxMZZIVY53yMRRPo4xQl
8rEUH0HltnG9ycZXv+1XAu8rc4mdeXiEjpTXF5dA6QHyKvVKPg5F7Zj5zwAFxygsgChyM1raHSI1
twd25dqZR/afxcXqJdnQTZpRs3p5bMcJQim5nXXfQCAJilMO5a4TXLW2UFM1bFKithBYNAK5OT82
w+9aK+89a9ekdl+icoWb1aGxy3x9l8iGoyl0MAXb21981QPAxHJczDSceN35WuRRKrd6W8rHQthG
HmmWqHKzLfB9qYQHtrQ9A1KENebja0cVIT1qeWRd5vLL4qgKRqkA/tPhd4H2B1U3Z7DCjai4BckE
8Q+vfBQXKrs1IPRPrf3tIV9eszNPBd5OHZF2kGWzsaRV/dRWrczrxdQgXKrz7eQl8crEXrmIEMgj
kocxDnYga3ER9VU5mWng4QlR9uIN07GcFCcPW1fQM4gkRJZToWxQrxzG12Z25usmdwlOlOVcrKce
VH0lUFI45t1viFx7LIyCm2i2wvPBtMPMVt5qQXZvz+lVszM71/s2A1q1iCqCrpSLuhIo1NDBNFbb
WhjdQU8JYA669K2Ii8+6sJXDB8g5V0L6a8v50fLilZHTcBIbsa8d86GsYEvoawd04LRyZF1bTq4B
eFXQxENJeDGtShIqWeQF2jHygCrE0Bw0f8fyICAl4Xfdpn8uI2O3Mqfz6/Y8pCdkAnfCO5tYFvjT
+dYUJ41yOlv26Ne2uGnGFxmW3jLa9flnMTG2/RTb0tNtm5eTySvb5K4j5z2z8y4mc4QzQkD5Zjom
cqRs2jbUD7VgVCsh4TUrgHaIlWZqzIsdOAbqpORBMR3liYfQGCKkB8X+mhzX5S1DPQRw5qxKRmfm
EoM7WJOceHEsHb1I0X/kmjVupc7kItW8oLIBKkUrm2C+LM/XixDwnTH1f4LBxZafpUUrXnqEJyBv
aN7wmoC+U/ghhbxs1h4Ls8OdG0MJwCS0prMch1xWmIJsAHyKJuaxSkXbGEkEDDz1o0+a/zaZ90q0
4oyXk3lubuH/Qyn0qQXUHNRk5GjJ6OCaTq19rv4d43FuaN6IH6IumWKW2viiASIu/50UyUMQRpPd
yrZsBLZg3AuCNlNStyfV+94j7nbb/+f7+WJW5xILjB68VZYEQYZZ6FZMRHhMoRH4M/oH/XuRvMWQ
Ud62c7kDSNbNTWV0odPjtfTNpA6DUkAj9jhV/q+UvhuuBC9duQsu/REjdLwCryAhQFL7fCollEoH
M0/No5WkoQNWmDFRvqblqOn/N+P5YGoR9+hpZuoFBFdUpM3MNtQi24QDHNf/i1n7YGXhhL0/RV0+
MiDTS7dNMyGnu0Y/d80BPs7Zwv2QD6izzmdhUsPNhCJzUsAFrfFq6gl8T9Hn2wO6tqs+WFtWGGea
oVynPYmaRlJvrdZrXX9qXkbLf4ircVrxhyu1BhyCMjh0HWQaL2hs1amuwk4pzeM4Zq4M76LX1I+1
JW3EyHSn7s5q2h3aqgdVbh3xLh4TO2ylnZS3P6zI+1Z8ijvjzYo9W5l2isQzgepjEEunVNHt0XMN
qNTwgt1Ib0+u2l3cEbx9uj1hV8LV2ZFlUlzcwVweizhjqkKI7EHoHYdcc/NQOYR1uo0DbkPZbQZX
9Q5t/RI3QrLieu+Qy/OTwTTIy1ABJZjjlbvw8CqJ9BHqJeXYjBVcVF8ja09ffpq/pMVPEVohX3tW
gz9y8Tdrmsde+dRZL1381TCT+07QtvWfKb6TUXJv975Jq2ok/r49MZcHCvg86IkJFLi+qSad7/Va
mPHuQqEcO/huXQr0JKwicQ2YdmX6afcw6aHmPp75+xfxgV8KAl2CoX4slcLOamSXN7yjjC8o4Vav
/SkLqpUD+XKHUISDz86E9gVC9/e+tw/XgZXTauZ7FfisDnEKwSy/FimZHTH+LpRWtxJKXjbv0xNA
uA5NB2V/ZnFxwKhtDKVXqAN4jOVNmU3ACuRsB+qMN6Ml/wK5GSG6bpIT7JJD6rGDmibeaRTivPCg
yIUCs0xS3alSN96Nlfbr9hpfyTTRsoAcD8lBoLvEaOeLbLYS3XxeYBx9U7rvBf2harwXKCfs3Poi
87RAFd7V63bv1ckWpuRUfdCUu1oyN1J3kteg6++x4PmOmL9mblUGfj9DlM6/pheG3vI8MC7yl4EQ
xIQ74rsFfbtDs6vW/gp/S71jPRnt/vYsXJzQkDeCCWO+uYfh1Fmc0K0eyzVsZtZx6rLNGHzLUwiA
8idjeoWA+7apS3c/t7U8n0swpNSCsKVA7/fF+1udhtyt3UDelaa91t80O9fZfM7G6BkDawDsBcjJ
+XzSwaGmWdRgTNE3df6CDoctIPueUNjJv61l7y821sLaIjhQpM4vOOetY6b/bcbaprUUTobvsw7x
7Um8iEIwhMQqTcUzcwB+ez4sqdJHIbEC75joo11yYcvBD6td42G7Npw5k4QFZg4z51b03o9Qvwi9
oyG7seXSB5AG92axEuZcdQiguUC63lm4l/0GFcPrEwMzE1CH52nfVLafOhH1tC5x/Jd/nzmyZKC7
gKcD6Vh4uhi1alQIkccDpoKPyJWyX0q6cqZc3Bukxeb2ExhPCUN5kZ3Pm0zziS4WvnDU9LR2ey0X
bKWX08PtkbyzJCx8m154kCky7FKAiBbL00SJGrdBIhy9z9WT9KpKVNyc9m3y7XHc3umftG5DJzLM
+it2L57QMiwV5Hmkdyg1FCfnw6MzqxIyRRSOYvUQAS8YNc2u4x8IcHdNZqueKxeg/6QVl788onht
mhzUPFrp4ljyw6OsJ4Raofgn+uztbvpjNbXdtb8M6RtiaSu2Lk8NihzkUTkwmFx85XyEZdRFsZBN
wanP3oZQejXbRzFuXaCAEEqqbr+mznzZpjvbIsPE/xsUPu2H5wbbKqirCdmwk8r5lNY/WycWT6i+
0QEGtcv00Gi/e2gx2/YTrVrI4tK6IjT3kLPtwrkW8w3hJ6OASN1iw1RUJtYYja5MPphLkiZzsMbL
eOFq0zjpnhX24cn0HuLCJ+mkbYX6rfC+IZm6ch5ccN4ScZE1xa/gFmD7LHvvOo36toeQyCnrXqLs
u9d/nsaHEcpqT683vYRH/ykFO+SlQid89jurTjKEoOrXrlDg5ppEW0EGp5mbO/w1OPjlziYaxO9n
MmBuDHXhGGJDu9eYKtFJCsFq1xnZ6GTwrJUddqHawAzg4hwiVA/Aty/zx9PokTyFhuWkyWzmpnET
MT7M780CNkNfeGry8tAWomt89YbcJuciB8BfAPmmPgJAyVcxBdfNS2QsNmO0bd6R5AMEVJqbhmv7
cj4wz08hwMyzigi9wzNJ1yJ+AjLqGcEoxqc2cOrsRc2rbTkrSui/WrnfeymCUysH3xVnBPzLk5Vi
DqXPZWNFkMlSMhlmfKqsu6B6ldqn0L9r6gc6AlbOgUtkA7WU+R+QksjoEkic70v4zEtopr3sFOTd
Fsy2HcajXTHSXtbswq9OpBtwQ8+Nxy+Slz2WQ/fPg2VuYV2grANknBaW8y9ow9goeq/UjoJgOeEI
0qOG/41KgpzszBW4zOXEQhw815Bo4prfBYul9PUxrmQz5N7KtGYbpgJIl0GTH7xcoo1MrdWT2q5K
lFw3Ck0pEcBM5bh4HkxJMKWhGQvHsJAQJFGD3nQyy5c2U0LbgTjWtdPQS/Xl9iV2ecKDwAMOAK6D
7Xyxw6Rc76RCHgRyRWY1OVkRarrDQ9+sOOHz2rPr0bOoSIZiLW4Am6VrOsBXXIuKCQ1XpBuBICNp
dL6wZLJSVeonvsDzg9weEjhoQB0HDxnpdqfL2KhdkmauAKGwnaUxTGV6tSeUlXdaA33c7fm4DChN
0J+INwCWpLS3fKT1QZhlhikmp0AcpE0myIODTaruRbsWP1wxRXqV3lwq+8Aylg1nWQ8Iowqs+FQP
iuLGM7B1qOizK4dxjVHxki2IMcGrBcobRQIO1dn5Prx0cwGEa9hG6akAaNLQ0GaWNZS7ldPd68Qq
nBvy8Jl9/MAh0o1uVhn7Jkl3Rb01tNyuqmE7puWvmpZleWWvXb70ZlUeYgtoAgl9L2ZcUrokCJo0
PYmehRw3V72068bU9QqacH5IVesY2lZBO7HZNcZ9kgr/vOLQBJpzLywaVJwvi83O6ao2cm6kJ0+8
UzOVPZe46Vq55WJz090CuyzkOeass/4e+n+Yf19t2QPIbxHXqHeBKjtt/WzBh9NqJ6q629s+fPmQ
WFhbDElThbb1Rz8/TWZ3MMveFr1DMbifIwhiYc7RjrKyFileBuGzTcLw+YHEIhoLm4RjdWcNVX6q
ocmxA6nLN5GcPdPk+rNSx3rLZRXeR10Ix32bjq4y1iB2DAMKa9HK3cKLhJ9BJqzVgq/NO/l2eMBg
4AO1tbi3/E4Zm7Eb8xPVKLwoNOhQbzqDhovoR9An5WZS1zlEZTbTWSTAVPAcgXWWhBlB+sJoZUZ6
3dd6fsp6JKK0WpUPvkqjetmnPqms2t+bvs/tJQiCq8epd69nwvdcMspDXzbm3xVnmEPSi68hjTLj
o+DAXT5eRbPv6baU85P2YuyV+6ggrWR39vBXgU3eDg95Y9P4uYbivazZzpPA4HXSeZT73rNhHzy+
EKGqN0o1Pw1Tvi8l3fafq7Fw6662LcQgY/2utZBTc5HMuz3gq0s+v48gqxHR/FrcJ1Y4wqoy+cVJ
bJvPdTtGG6+EgkPWJnUXZaIBk+yU/bpt8+IoZ7DwP7LDSYSaF827mkCtVZim/BSSQqYDLELktGgF
p6L9bHPb1EXkPZuiaAvijdiPR8j5Sa5PY02sJRUnw/uhyJ916/Pt338RECx+/2IfS0Kg6VmkFifZ
cL0vUYOShl2VTpbscJTbpuZ9sPBMWvPm7iNemRTmFiuVoNceeYlRnOK/xaF4imPbdMvWaV8D9f/T
0rx+H5yxl1AoSyylOGnWyTAPeec2sTPUn8YXQXOlZuX8veKBZ+Oad+QHa6E86X0yj0tNXrRwI2nP
wU8/fV1NQFxZqrnrkAiJG33+89xOiZRdrJkjS6W7IyTF/d+SiEn0XyBDdeKhdG8v1xXPOzM3D/vD
sExLGAkCMTehaRu9tmvwgGvuABIOaAqcCQRhyvnvtwTTzEJS/6dErmyhftXHu9j765UHqXR0FKo7
iGBuj+gy9iCtwXOeFybpPTjmFybhiuwaP8bZwU1OxWOIKBCkTg8km/94r/CY5OYhgv5grdvo2kyi
3wTnJ6k+GDkXZmWSlnQ74iBmdh8I/kZFTu/2yNYszH//Ya3qQISpzsQC7YzCJo19yM5Gkvi3rVxz
wP9hIQJYTPS2OCuIloCKKFiB7VJ6TdSDUtOguI/GXduu7KnZl5dnBUVzHYZ74idSUucD0qNktOIw
L0++vg3g6E+e5TSzB2Ol0eXavH00s1iZDrq9vK5nMzhCk90F8v72lF0zQN8XbS0QOKGkPU/ph4UZ
Gn0sePCUJ9OsHSl9zNZj/XkqFlPFDgK3YfKKBMGzOBYS5F418lTVyWjvEGOh0Us/9G5MiK8YWzF8
kuR9NzrDZthb9ecwUDeyHcV271Stq0lbyirpWsfXlcU7+6LlyZFFZVoPBgUOodmLsTj7op0Ffzvx
n+sB5MngfGD4EFvQVLrwe1/ICfQkoz4N28j8nPQPxVrN8MrhfmZhcZVEadtAnI0FpR8dsfurm/ch
8awU+YjnPN92lvl3LVaSzlie5ZQoIWVcil4Nop6URVo0pxZKb4dcY8C7IUr2SQTa4t9N4ZS0kMJ0
RDl0EVb0ekfkGNTNaeolR5UfpYjEw7i7beSKH8CDMUfi4APYxAvnx+5oTkbTnFLoueMUKp44/mnk
413ZFytR4GVaYc6YWrOQEtkq8qiLsynqa45YZDtOSIXdS/VuNHB+9UUxXgz6HlM12sYQkXuCuq8F
fRcka2zSl2OF3IDsPB2IACUh1zzf6Crk2KivlPWJDwHj+pbIr57gDsqaiO+lj/BuBu36zgWLyy/8
EdmSMEJzuj5JAtodWQ4luLwT8rUM4OVRT/MIAyL7N2u9L+mGG6Qt5KybmlOmRnYvvebRQZ+cUUFQ
Y8zoJz3c9pQr5siA0bMKRp1/lnXYoVGUBjxEQ0CtfxHaLX0kXe2I7WvlTKW4Voq93NOQAv5n7aIS
OwChDSKpOZV//WdUEIxg+7lL1lAeV57l52YWLilBgY3Iytic9Oz3GNGSa9xX5XcJuU3PDUNCDU+1
m+jP7Zm84ocKuiTksviDPbE4e/u8HiwhVZuTuoPG6FP7sAYzugzbGNUHA4tNDV2o1cYRBmAsc3RH
snVX2eVuuL09jit+fmZm/owPF6cXJ1Vaoct8CpHpVbv7ORflFSsH1BVHmHHNvJRhg6EFfTEWKUmL
Ysy95pQUcHfAdNOTAPUyEPPPnlGsnO5XVmZWpUH1EgwK6Z+FsaYjz2uGfXsao+zPBNlTBHyumiRX
69fexFcCXZjY3ju/ABjN2Ynz2WtGUe9VX25PwcE/Fofut3iHyvWuuYsfmr/et25lHq+5+pm9xakk
pp4wRKLUnpptcyDyeFUPxYZeuQPEuv/sF2eW5ln+4BdSL0ZFo4hYUj9bfvlrsuIfg//veBSyRwDC
yJGT4CJXuzDTanqSE8a0pz569KKTpvgvlbYRhDu9+qv38Ab5lBwtaR9NKbT2+afM398e53u3zHkw
wBfAGwArLrwl4ATOBzqJHuTbbd6eLDOBgdjuRcUO/Hs533ra0zS5U5I5lWGPAezbTw05uMJ6WEOw
zi556xsWh4ks5944DV3LLUCqtnloleTBbOp9XZV0nEzfJ3FNkOfKtocGQieZBiqHi2BxZuatXPc0
FLYnedwH41tWBHaRb1emdr6LL4b1wcjicdFlMPib8dCekv6+M8BiSs6gwUQjflKGXeIfKv1r+HLb
5rxaFyaB5+JTAMIugvRcjlI9hQQXtw0dBX1Q5AWzr562Vl65agdCX0gsyUYCCuY7PmyPSbeCNNGV
9hRG1s8eEUczEH6l0ddRXaOvunrGAIj4f6YWZ0w7GUkPvro9FVvCgsZtTLuotnm+bXs7SFxabqrG
Hb6via9cifTYGLoyt8EAaUVTZjHELpImsWCIVpQ/hPFj02abErYQSjkueJpNP1EO5xukzoPpbfgs
ZvXp9mLOI7tYzA9fsPAfoR4qPUS+9ZR01VMkN5+1YG0dr+6DDyYW69hGptVnQKpOqD1saimwre5B
1VfG8R6A3xrIYgnTthyho8SKsg9/1FDr//kVSDadyjDcl3YKEOm+2yekj8mifqMkX++Lt/xXNjg6
Lb6obFIDHpzobRWHsjbBi+tE8YIw91tca5Qzt5M2Rr82v9e9F85O2sZA/qIcce5FEuSEBip6SMfL
thrT3z4EbnX4LQ/btrOjn/FB/nTbaa7uzA8G57//sDNDBaqlUJ/HdJcchq3o9MrKm+6y6jdfWh9M
LI7rtg9FVJmt+cpQX5PyMfThm3FQaCyaO1L3By3R77LQUek1ov/oGJvag6/TVDzUB7Ggrq92tirQ
UYxSptmvZFquhI1n37aIfpKSeK43GX65KZqS9MSz/izFn+lJtAf9aazklRfF1WMCtC8pFwPAiiQu
fDuo47ZWBL87tc0ncQQYY4WPXjgjtOTHafiUkbifyAGmYr2rNHE/BMUa48i1FSd+ANZKBwhBy+JJ
qEM8N+ry1J+EvrIVf1fLva1Uv9U1bZhrZ8UsDoZADa1J2hJHmNXwD8WW1BOlkGYhtf5rKseVsOta
JID6JbQz0DTNJILn3qug5FLJRjScyqncROKDIW+G5mkYPLcYNmtSztd8hcZXWjl5pFFSW5yvqdUK
nqynw0mIO6cPop1Gzysnetlk911k2CUU9eLo3t6f194CH40uTtxKoAyfpPHAa+0tiLeGAabqm54f
eLjdNvRe51icugSVyKTNaEKgnwvP7Dvo/HMdS0buO1VYO5lZ7VuxeaUl3fXiX2r2PWvsMqxPIe2k
6ILvdOl7Ef7Mhe6HHpq7CQY5vco2g5Q4heJtSyTd2pemRNpHTNci+ytODEacZABIHMO4eElIWhCg
KsRapOK+zV39G5qa/rCxxsRJk1/NJv0d0lf+BmHe4P0OSrtbSezMk7GcrI/2F+c0BNxDDegMX4jk
Q2kIL+bw71wHIKThAuOhxDlBYntxNBtVKCVaWQ6niUsASdcfpnLUteYxzU/BZNo1nWF5+xe4/MaY
tLUJnp15OUAY6eeCNXBtsnHnOytptVaFy2E8Ja3VO7I57kUkZ+nOVrxXIex+iQrMWX4j7MJSLjeB
iCJ3a0TuMEn9ypPjyh7XYJRiMsi6k+dfTEMn8Opp0ogvUcXvZf4mWu0TUs5OL9Aj90O01hokrpxb
oB2p0lMbIe2zfH3DvqypfdONlB4LR/KHvVpsOqN3hiCxpwBWVv8OaN9Y/EzVr1Vpnaqfre/dJdEa
bdplKwRDBu6NtsJclbwQPDGz2kz8ehpPTXaKIKJrA1tW7o1uZxqbsdl2hrUrIMCC/vww98mK4VaE
GFd6yzR/xduv3Vq0mYIboYaOdpa4OPo6Uzb8VhzHU53ftwWxVeFanT0BvDzK3cZ4nMxvhr9G93PN
BanbUD0gngcysNhjnjCNMFKmE9pVxWZAajloEelBYmqiVAC40iTBKNuxP9kFcvSeYa0l5K6sAA0Y
M0kckqeswDKPr4f5UBmaMp3K6Cukqg/1T6bovoys0il7aKq8whFEpxht2mUqYe+3cFT5f7os+xPE
v24fz5cHDpSH5I+hXGUdaK4934+mMqKpKYvTqR2A0+rldICtY60ieHmqnhtZRGpSnGkB2hPTKWnu
cmijCipcm1Um7mtWwKpDxgB/C5f24koLul5TqqYST1rkO7kh20lq/02613+fMJqiWTcwwtzXi8jO
jBBc1YRSPOnjeN/LRmgr0CPdtnElwUQrObcm7036tqzlvhAqIJR0T4qnoL3zhj0yb6Hw2ETHBLWl
ichNsXwnUNcaiK/5Aop+VKgB0s358HNfkIsIlSAPqwhxjnY/jfHGACj+fzj7siY7cWXrX6QI5uEV
9lwTuKrcdr8QbrvNJEASIIZff5fqi++e2mzuJnyi/dQVsRNNqVTmyrU24va1ZQJDLQgk0C2myCKv
rWSla1N4Ju2lwe+LMjkCvvcKBfQfLMv39+dxdUCfTC0GNPs11Tpqay+6Ne/l9AQthY3BbFlQf//0
zPEgGG1ybsGCNgFayJvAN+lGbH97cSCH8gGUR+UKe24RWGdFbrjCrjSFiSkhJ6jxp0afNwaygmhS
Vv5fwzO6IZdRQd7IqmcuTk8twZPn403UB+bF2NWX7qn+m22Yu5035L0spDRA/ATEzxLn42at1DEo
4yWFKEQnjhQyzvfX/nbW8NOIM5DRBNoCMNTrlfFbQtqipeaLNgOrR8V+QIdfBXzWfTO3uxmRFB5c
quCNG2xZgBgFUrRNN1svEwNrjXbu0N0025e83MLTrhiCL0C/kaI4w7Nk4UNdUhlyKHXrpe74oXDy
iCXeb7NFL0lX/XV/TCuLg0cclOjAT4tGlWW1FO+3uoJmi/uCmzLItL8ZHOl9Cyu7DQA2YKJRPkTt
F0oG16vTTZZdz13jvbjA6VWPHZ/iNtHhtQc/aIu+RhMI+WHnAxAX45MP8aKND7idTaBT4IHQ7qJ8
0bICl6MNcpyt3H/J2qe+1yAt8uQIpPDyDfzvhp1l7W2cZNpmMvNfSFaESV4EElhfwz9L+s/9Gb2N
ZtWAoD6K2UQ5fRldjpNmiEmW/gvznybjgkRBkIDtt69/6Kl+Ruv6l/v2bvt91fZQD3A0aaBHzF2s
YOPYdQnSGvJiZx3Ido1Tq1+0ZoiEpwV9JUOQy4CDC13lT/4cA/4ftOQXG0wEMmBkAYQ2//Ow7vqD
1FJ8csW+1xku1TzyYsScBuSb3QXnpAvTt/oin8QTOdyfgJUJB5oLrDaowkOPYznhJsjNVXE8i9yG
7Gbyo+zNkyB8nycT2rkAwduEct/sJRhCR6MSR0fpGGXq6wF69pAmRsqV0sirP0G9haRIOUuX/B4g
NX9/dOu2lE/D0wgbyri21YleVJk3OM+9Z0+XvG3fvRZShYIL91DYJt2YTOW8rl6FivwFTQLAyiMu
xmvg2pxgUOXthA0qfrljPfQMnKMU8tVykq+OLLes3SRcVK+w6glBaRJwVm3hSlPGrK4Fn81z735z
3L8kTx9sEXQuBy87UleWF1r91oTejhA2EVvhhKK+hnW8HiEVSYN0DMgxhJxBwsu7CLHlUcgEiWc6
2aHto8ns/hreHlE1ThwK1WCG2tLSjw9lrbO+7LxnLsA/DZunxnXaY5Nq+gnYjgezT4rHrCTdsWzq
7w1SDiGo3VhgZ7Pz2vgcmpRtBDRS8pI4M91xuUm5dXNJWyj14S5T6w6uwCVkxh2In4Onx3suSIdu
YNB8pX0FmoLqdWMqzJsNBkOgQEdkC3flL6eiIrqE+moKGYAnjPfr3B1Bli0h5du9oyUmyF/N39MZ
OUWr28p43FymGKLiMsMDF53CYGS4XvhW+FYmewYFgIIOB12gcRFdf95GjHjboAAzeEojPMS7AdO5
CHdsP2WJoJb/7GrC+XtKe9w1emb531xjbv/hXQUnPQ2p/20GQwUP+iQv04DA17DDOA3gMOnzzKWn
bG7ksRLesCUisjYNUO+BoDiESpAOVH//5J29tNWqXulKgUF2foTwVhNkxjQcN9Z5xYyDGxB9CQAN
o9CxmAanAQ9FayRoMnc79jAj+PcDXZTA1UDENnBmpzmW7uTtrXKwn3UTUOnaYWnYDVW/J17h7llv
UKg8l1t8ijc+B8BOxcKtsouKA23h4Vo+slIryuqlMgwaW3mmH9OEdnGS6m2Y5eh1RGcQeDE9PqEv
C8wY9yfm5qB9mIfUqhK5BPx4Of0ZCLJ7lqENya38XS21fF/OSY6kJv9jOKQDb+MhcrRR/DWgS3O9
0hPPKUjDvCyCMs3wi1YI8GWui9PUUg3tM1n/4/7Qbh/LMKgmV7UNqGfr4kVeOrXd0zzNI6f9aY1v
A8SdQVp5yN+ZAbW4jB8SEhJri7Hs5oaE1jJcFjYZujHgYRc7Lc2gIsdLL49q0xIngxvpQcydtS+d
lgX5VG9JYNzEGwt7ixt5gJwdw7Mdo3Qf+PAFoqglmkBs5GjDCopu9+f0lrIH1hDVAPSM3g6wGyy9
VtdltEUmOhpCKNOd/D3dyR1IcXfeju7AvQkGdRIeBhRFvxs/q6jXQ7sOhy1YtLJyFRYg+lDxDsJZ
dOVChv56KxEdypc9GqSjykZSroY2cCFBk2LZ/4Cf9J8yS72NOGRlURHSuaqzRzUSLo+J0VsW4T2l
kZk/6jO0wufofWrHjdld27FXZhbOQOetBZmjikK1IT2iK8yt0wc9zY9NuW/SJKSofvemd2K6t/Hs
vvFCmNDP41tEIZAlo6NbkjLSoGpvjw8FfeEjOPci1KACKAI4Bdvf30lrS/jZ4mIjDaTsLBxOGonp
mfhiByXT9Imwg4DI/X1LK2uHjDYk7JHSd/F4XUyqSyBBaeRGFVkCCXWZH6v8q1kNz7PR7u5bWlk/
XDKg61REQoixliQVnij8bjbKJpoaFyxndoh5zMcQ+mJFVUBeKazRTWQXaIrbMKw2/PWBAIoZOK0P
4hHETYv1G0STG4M7g7Kn7f7mYzjNARjYXf9gZPuuOuuUB0I76jk9OZu8e7fze217sZI+7UbIWOmw
Pb5mIBSk9anq03D6a2OMN3AldPzgAas2qo2K4ZI7ui6azitK3kREj1obxK9tehyTx8J/QMYYOVEw
JUQ2+Xnf6sdD/HZm/2NVnZxP8ck05aNbN00TSTi48l282v+UcfEiH6wdmF/D5ghU9WNz0B7Quvsy
PbLnYk+Pc6R9Mb5Mx+5gn7eO6q2/v5qGjz346YMqlTro+raJ9I7sCHh57NEKK3HWNai8zCKExOn3
+3Nw6xyuLS5uNJGNRarNmHjZxqkGNz8/1e2B57t8eIY4IlotjvcN3gQliNKARcEhUgl70IBcz3lX
sVoiYmkicAOFUie71DNOVb0hE7RmBZcH/sOdhkygehp8mki/5Z7Pm5lFZhIgyiJ/b+J3brNZKtzE
foVCJdJZgDBem0jSscZzPeMRScCehCKE3A1Qcw1MszX3Hcf/a8dS2zUjdF+pOVZ/od+nCtvUZef7
M7pyRlHRBIkFer0/HlXXH1JPSY6oxWZRbg14rymp1Qt6SUC7vkVYsTKryA6gfmwj6MBberF2DUOh
Fmk5FjX9FNTaGAng0Ao0jtwfkJq5xbHE2wlIYdzHSHkse0R8qyrtWVY88moqDzzTQP7cz1sC5is7
Hw2nKMqCtw45waWVNpt5KfKJRyhbH+xkuICqIi4eSD5914n3Y6Lzkacbp+229okg47NR9VGf9mU2
pFPfeC2PJtKcy+IrF8iKiUtFZFCLMXDtHkDw88jCmpD3VOTR/ZldW0A02WLLoqYAjPviWEjDHbNK
6jxKOvvQj10oZb/vSLNxV66aUTkWpMZRtFreWMmMnJbPLB5lBAVdDpwd6bzDxJxf94ez4i6BXP6P
ncXt5GW5PQDvwCPbPRtcoBn+Ta9Bg/7Y0Bf05W/Au9SvLbelp6jmVHMq+t0Wa5f2fVVmthDR2NZd
bDWF87VvSj9E1RBaWI3B9oVebJHcrbkZgCbw4FCdgrf0US5FqpVblYjsIjtpHQ43D2z9J3KrpfkF
7Fx4X/VzfSR0i7tyZXLBoY2yKgBKqHzai8nVAVHwGFiRotluIOLovUnuNbuxLmMbDa1557mhT1AJ
vb+kt2dfFQcMGMU7BDkUtbU+HZASIISKkraNJlcAMaHT7GvrOEV838pKMKc0WhHQ2chOIJW78GQ1
rzSSVxYGV03lqc0m52JzP9+ZxE5BxaO1Xxo+jF8L0qN/2+nJocT797TxEepuvd5Q+Ajkh6CaB159
VMaux+qUXldS3W8jU3AjgPA6cm7C/6GDePg8T0A2ulLxhyR2FTa0b/Y0FT6yscUfN3CqFBKyk3hN
ozYDyNb1dzQt6N+RNGmjHpmIPcAj3WkuKr5x8a+t7Gcri0hDegJFqxzJRXDVDnu8WUC6NrXd/v6k
3h5SNRZcvEpwDUQNCysJurnbvMKc6j1/MLukAJWT87MwsmOapnaYOf0GxOfW18EgCDFgEohtnJfr
yTN4XpnEh0FbmyCsnuk/DT1p0LIu3A2venvP40HsoBhoALik0AjXlpDhdNHCKLqoFb/k+NWEymf1
LpINn7oygVdW1Gvk0wGskfkdTd50EVJ3UP0AQ2GQQScZLIeVEdRWibaQGmJP91dtuTcQjqAojNIS
7mNwzy8zeJNAx5/f2yICbmaAmCEHZTDNrI2H8I0vXZpZjM3oWD2P3AOg3WvBBQUyJIhyD/8mUDA1
2tjN/p2m9oxOl+YP98jS7uLanQc2UqSKReQ7X4fi2E3vY/H1/gwqX/HZl3yYUHOISBSlhqVDSy1U
hmmbtpFb/m20UL4HnBRC8Hu0s4D1G901lh1ANHpj3T7krJdm4TkAVlEcB0h5X+8WPleCsWSCu7YO
xUv+bnx33vIneUke699umF4aZIyswA3bM00vxbjhUpZ71UBjBtwWKuRIFqmyzrX1CVKHSZKgrJLT
wP5ZD9m58Jwd1+2dY/kbodMN8nxpbOGtGc2MrEr1LvIpkkgHDUwB0BGsJ7SdSShaBTMpp8s4wjud
rHp0nT0x6jYLu16AI9R27SQ/JrovVfc6M+gp4a3rhbTM0R3n5FAL3zHZavPJcChwPiZzWhryWc6/
7++TpRPBKAAAxUoB1YiqyJI1C+/K1OnoLCNzksWRoPxzLKfsAU1IxSmZRL11x60skTrYuGqRzAOC
YXHkctYMZkXpEKEz0HjKq468t1Plnp18yPYJkS3cC5uRWNRaGZolIzvGTPD4OoUM8bwzwmY2TgVj
yDUSYpwLGEPoVW123CwTEJgXRcjooMseURZc+fVWSslkjaAuHqKiT/zAMZoH2xftdzrr4pGahRmM
SBPuudPkZzTt6BcB0Y8NYOTtEVboL1VeB/wLt+zCv9dDbbKmMYYoH6zhgrTPMwGVwjdLsG6fk7F5
6fPk3U3NZ31bSu+jFHl9kFUJCZ4f2XS8apfgd2pMFHV0c4yK1OAvgibjwTbMCeWjbA4Ro2iH0kRL
YK8T+ejPUPp1KpmdAPNm+yplw4+CFvVz2ZlGWAwE9JzUHpDAgIqaObZuUA7QjqQZh59lwr1AiY6D
tUmWz6A/HMLOt5IADyKQzDaJHTra9MXJZ/8gNZmeiHReRcNliIbPPUF8GAxVB2Wnum42np0r1wOq
saDvBXWzivGXALw6LQXNtHyMMv+fvjF26QQl2OwrpKlOXmlEYwI0lnFAIPiKL7x/LFeOyZXpxQ2B
IjE0XiZI+taG/WyXyatw9G+jXz638lISpNzvm7uJf9V2R+ld9b2jIg5u+uvt3jJw340aHSO9KKD0
Ze0KkPoCIRtSwwwa0oVm15wJA2wltQ4btm8v+2vbi31u1bJ3hVuPkXQnKHZxNObMxk7SY09+VIkb
Gn6ym2rwd1hteRzyg6t5ISDTJt2CPq5N+sfrBmy06CxZhm5+oc2SjwLrXfQBulA1xAESPX1T+xuI
i43gY23UuKLwscgAoCi9mHF38luzlTMOWEFQe0xs/WQLX/z5PgLNo8rRmHg/oVfmel09M6t8r/DG
yKnsWGaQ/bXQIPjL8kH98r6xjivThyKcBVAn/BV8p/r7p0ixcdMORSRnivKOn/LMDoT3lU9nC405
00AC3Z8vduu/1NDly1B3xlgnPwsa99S6P2sAv2tBj/c/aRmLw3fjoYqkA4pYSMwt53gaRWIzns9R
mlh4nfZjC9ZcwI/zCRfxfVO3y6nwkuinwOBxeS9fxz40M816ruYIIrJDkCP43yeNWe/uW1kJOnAV
wR2B+wZAeSQBFnMs7ZqkudCjMpXdntK8OzPNagLmWcNxmIgRTyjcgxQ6TQ8pN90deuLdHdh1vZ0t
Z3nUaeI+FpU/HLxE6I8VxDePrja4YSZ6KDJmem/GPoh8NwLelbgQiRK4FhupXnRZLLk1JKOTJ73C
jKa02iFjYe2zXe//tvrAYQcb9GtTWATQ7QMNRr4DwWL9bVbnTgRsK5m44uquP0Wt5Kdtirq4S+wK
n+JcnLA+ZLtI/CiC/MC3Qh0VylxfodD6QBwNUAZIP2/oUUx/KAfdrM0I119Q7flF3xWHn+YleajD
8vX+xljZ6bCFFx9cKahul+0Mc99oqaPDVof4vmZfIVIq/C340m2s+CFeoiC12H4AB13PHChSZdYW
lRmJ8h38fYdiavd0gEhjtjV1yi3dTB3CORvC5aoosLCUmyb3OqcxI/rdISd3z49TcazFATk1cpmb
cDjZelBtkU2vnGHkQUFxjQIB0DNLUstiyLFJ89mOhO1cJj5ZoW2X/v6PVwp+WClqKpSOt2Q8N40h
t8ZSeFGnS7Fzy44GkxCPc5dvKdqv7Ansuw9FG1AeIZK9Xi7LkNQYU8OLCpvkO9vNu53VW9XOb0Br
c39QKzOHjlMNgH1QvaGdbHGZaWbbVVnhehHhlgMpE8ODAua4paG2OiDly0FBCQTd0opLWrNjI/Gi
qjXFWSIKzXGL9MVfHSRN4vsjurGFuFdpswBvgDQKyhvXk+eSlFGWUz9qDa2JyyRtzAMxIMgeCDTn
bVKJ3poDWAY1XRP0xWpTLGKgHO1vHnNdglifBj7kcvzkb9ccIJd7HPoqMMs5mvjBQp+2I3iQiuSI
/7WXBGXJdAOtfLOW2P84d7gv0REEFPFiLfXBt/NW0jSeGtBeQPLqdzmnWyIDK0bAOg5SYrwA0W+w
TMt5HJLuxPey+GW/4Tu2fnmx6zXi67j28cuIOMKta+zGAyoYzKfPVn7r093hdn1Toa8xi6f8L3iS
s229kG8l+LNbcMpRCFRbZ7t8Y9lznU6hIZ5SQ3sYnVB4/kbQvPYhaDXAdsHLBOjjxfbU9KptCzjj
uLOKU5ZTNNGIjqE11q2DMt/qsl+xhjwc/uEhiHL8sqmKJDqhYGYoYi7nAAcToEK50zLQtu/vn7pV
Q5BqQRSOCwQYtev5hc9lZS+SIvY88jDPw8mv5n8KrwzddJMNQU3R1R1jfojdoK5ggsEML91rW3ZF
LQ9NtkWcF1k0su/VfNTka0+PcvzHRqCoOUGhQ/YJrRwzcmZAi6JEEAiorxf/OoRG90d+Q84Ab4ME
DNYStziK4f5i6HXV61OryTKeEPwd87aozcD3BxawIbv4hV9/GUcodxs+staF3qD32C6z8yDt4QFT
mYWp3W42Qt9cw7g2dOCVVXui4v5VXuvzdvcZhIZHq4yTgb5BAPSl9Pr9pMnAeGuEGZrNsUZZGdGj
9LQMXOtzQLeeSbfhmmLRQ4JKQ80JpV99EfFClIBmHVTB4sZ5wBP2uShjXh4z69y459bANiTAuWhl
cH85Vvwx3oDIUKE/GbnMj7rtp5GDiSv1kFUpY8TPQa6UAtjvPtvCRa34KtzQCDdQB0EwsBybzFJN
2IBKxrnujSGvNTw7pUd298dyAwHH1nIVZTmobaGoDOjz9TKywrUS2xtonBgVlLMPwkb6PuvOtX00
SQ2yoSmkEowZzRjoXb4T3oOkv4C23AkAwizyVCXlxjm/qXt/fBI47xDbqayjtVhVJ7OZnXQAwdKM
vvqJd5aN+GkPB7v2f3ImwylJAjKdJvNfSHt25XS4PyVrE48wVhFZq5L0svOMkKF2ZJNVcT0CB6yP
EFGyU3Dw3rey4s3AT6HgYRA9RBJxcaSLwqoHveqquIK4lcnz8zS/zVXxSqr/ajzAnqCJHQBYZO6u
V1iidikzy8F01g2ko89dOm5sorUDgRwk6DZQTMNYFtdqrs+DaeR5FQt0DoTt4PxMxh6846Te6tlb
O/EAX6LHDZOHm2AZt5YU8KOeszqejhqIXAbnUE6n0YmT/EtvRGR649qfn3bQ4QHEguEBjbQkKwb4
da4qwOPjUho2NDslCXxinjXj/f6GuMno4pRDhhpXNmRIdGO5IZjfpFNjFXVsmW8dmIRDDQlF/70D
Y6H4Igy+MayVG+7K3CKoTEThznSq61izG7B7TKbc9az7N59Aik+lLy6ml5I/3/OwiSQIajBQzbUW
Nh3Z6ok+w2ah/zv39GBbLLTnOP9jKLSKzqGMh3OFYAESUkunliQVsWhbx2kedoV/0Kf9+I52sxpZ
BA2P4Psr98GNtIgWYA7/oFyD97y3qPYktVdArqZq4oLO6aOZW/k+6UoZGW097rTZa49Dqo27LkUV
UTDDOnBhGKFLHCiNpOV4sJC8DhsbcmmCmO0B0lUmGu0tPxwL5pz5OGpKJSLbGYNjB0VWNA9a1eon
PxlAeZdC76t2uv4g4K8OuT9Oe8am8iwKVjy2PLcDie6Bd6rPbphgUoD/HODE06z+UnKdHkU1poHs
UWwkvNulxMguSG2zi4H09ks7CwiyuH1/vD9lyoUvZ8xE0R3CLxrSBb7ywZ+uUGHgtsEfm3iyqupo
Jnp9QMw/hraLFPNYUf0ghSvefdpv7fvbxD32hqWhpIUAWTXLLvZGNvtmW1l4t/WgbbD0UOrG0ZvP
Qx6P9rEUxY5r6rpjB7Q7n++PesXn40ZBcwtoL/GUu7lriTd7vCuaePA8tE99lTmLXeWTN87Zmiv5
bGdxgRp2bzTQYW/ihB/M8r1+0SwSuMk3T1GGy3+6LdbwNV/y2d5i/3fob08Bvmlikf/tyS8DiOr9
S0mRecTuuT+FK1cNUj8AUyrRBAXZvN44jVumQBP5dcyN3DpLL0flxYPm8kC7f+9bWp1EMMYixwQq
7Rv1uURWDa0rDMqSj81ohx4K5U6RgV7vJ9LcfwE11m5lQo210SEdjw4oxHygSV8sHPElAk9J4CCz
nc7OaZ4FnviRW2+D0Qc2LfZpdfLs8uA1YZNkuwEBdxHYJ7xKg5Jc0j5ElG3ku85/nDR6cSS03mzA
S7y3+1Nzw8Wp/CvSLAj/sRaoBC4ceZd5flb4cHhsp5p1QwBIGxEi0E732rn9hv4WKL9lIkCj7+t9
02ur8tmycb3+bj97eWKXTVx3Xshm59Cycjej9kO84cASvtd49hVtcBsnam2HoyVNMceiiIF+12uz
Hq/0zCxYE3toi2hlFWb179z/6dC3wv9yf4RrrvGTqWX42bOmFsLA3NrCFLgawE+n0+HJcwD0NGdD
7MGOATVxWm0xyW6McZl2GVFzqknbwCeP9evs9MGkPzLOdmP+jZa/7g9ydRlNOH71alPiX9fzWZp1
PztSNHGW5AHjLw06wMsXzSv2hp8/D/RJE1vpmTWTDtYOCD4AnKFdeW0SLy2DOX3J4hn8+KBO46fa
rqpAN7kV0mycHnxppwEq9eSYjfN46rKsOXAfKhiDOYOd1Ml/zYPf71pudSdPl/RUJ0yeDFzxiZ5V
u/sTtHZVgIIJZRyAFHBPmtdfK30tQUIRt1Qy+hJNeFV19ij6gtOGpKBmFFsA5zXPo55b4PhBAyba
YBf2vJnRmVQsHg/nMfzTznvlLz7/+uLUzpSOZp7g102vPejDa1l9p/Y5SUDEA77JY9/8kF66Yx46
VeL78/jRkLWMNCBwAjk7IO8hpb14Z/Ws9iccIhZ3M9sn5QPIml470w+t3Ntzo3/ty1+gy3HGyyi+
cNoHfjTTh8mmIZ7KiPaHh0w7khJqcMMFlOig3L6kRVCRLc6btUcvfhHJb1Q1UNpYsgVk1tj6vjbi
O2Uqj5kY8QSnaBSCiNgcFsKglwy3UDAaIz91tj09G8VUHXOz93cozhlbK6bW+2bacDTRwaRy3UuI
i9VzvS8JY7HF0j3XTy0PkvRcu5eahPMX052gR/hc/txYLLUYN1bRJGGgHgh6EXOxT5CvmrrZq1ms
5foBMPcGlBHpL5qxwEvtfwUbq5CP3t9lfSjrMSBe+jQMQziwGXcx+ZaCJM3i6YmR360JMaVNKpc1
F4LWcCAg8PYERdri8xh0rhxt7Fk8sOFvxI1+SFqQOVhe1Z0NBmISs/QA1pLE2pO+aTfyEh+3/3J2
sBKopICGSzFxX5/Rzutr4tWcgSd0BoEnHytkAAsv7b/7eH08DtxJVG/JDK1I7O6TlBzUZb4023NX
FAYLJjdlD5rVpn+xukfRHRtKPo6GxQZVywKbd2WW3++v6Gq0/QEJhytD88SS1cAptJQzS8M+MqZL
Y49nhydBUSMIHdJ99Wo6D1kSzsIKQSa1cWev5QoQ6oMjC/EYyN+XRFw6OOyacjQwX9/KBxp4+M9E
JXkrQfB/jPE/dhaXWVeOpVv4sONUv93kKfOUrsYXyr7PwguBJtj7TqB77bO/FXffOm2cEkWKrohq
ML0L38Zpy2u3wnHJAQ4EA46b/ao2ewq2jCxuBm+kPrLJ8N1GnM5NIN/a5CkdvEAKtiuKU0Xfze+u
/Vgi+gOsa9cgJCQbd7e6mq83Pt5qAN0ArYJulJuF5DZPrG4acDlZ9GBW8k1qWxRaK5sF7zKoECAj
h4o8Dvf14QKttyZHUfFYn7KwRBcKbawAjR3nvHrMUtDtuVPIta9NsjG226jr2q76+6eXsJaVA9CO
sOs4D7O4jPrR8o+FG5pbMK61dUSOTkE6TbSHLgFrVWN6pE5rHre2j5dM1ichsU2O7tR0Ezt968cx
KFy6cIdIwEDc7npQYiQ9CGsFj2tIquad9cQg0u6q3roU1xVnJ1aQByMBmaxfRxseR0VGy80CAk1Q
DoGtUGGKrm3zZJ74iFat2Ad4FX3+uPZdLXOABCwCHx2SI5+aXeuANrdoW7qvx1yE3jS056YV4AqG
pHZw/4tuA3pMBtyPhWIFMC7LhEMCb2dPg8ZjszZegVX94sga8+/+bOzpXFv1yR23PJ+6iJZzoPJr
MApWXRye6zmwDQnmiKHhsWyLvZtBksFh52mIkdQ2+LQbEOiiLBKW4NetJwhzJvPGmNc2Gxq6VNJU
dZBZiw8we3RvoBaEzeb0iPOoAwZ8B5EDZPq2xnobKYPU4ZMp9SmfDlDRVc1c6lAokc389zgWCBV+
pwP9nTL9MrsiFObwmDt+qFlTMJbVQyutMM1cxC/acbJPI9vCYa2NHWUbHZUp1EFuSBL7kvu8dCmP
QWQSaFQLUBeVrN6Y4bVhg6FV5VKhmY0XwvWwS4tCsAGZl9hJ5LFlRtBq/r/MYidwB+zvb+A134iM
GQBlakEttMhe27K4ZuZj74vYS8ieayzUpBfTTgRjhVzZLMlb0xDQNvPyyckO942v+H4gwX0Nxwcd
M8AvXdtGDaBxQdMogDx7a5yfk7sRoazMIzIuaKsyAM3DFar+/mn7MEOrR23uRYx+ZmIAXzE/GfQp
3YIPrWyKKzMLj5hZfc9sHWbEN3NnRf3b/Vla/Xkg0oErQGIM1eLrUYh2Mvu5n0VM0RKj0f0EonDI
bf0XRhB6IreOei9YBq+NtJqbUwYMbDxbIuQZBHtQEB/+tMFMtaQA7PK/Vhabjfepp089rIidFfz5
ofn828sai5bLDooDWIWikgeXklAzf3Pjh5f9N5vqP2PwlzFTquWcDrAzd2cvAY1SKgK/OLJyy8+u
IAPUbAFzBzEB+PplIp3UfTEUjYGjSYFFAJWNKZHNr4KcABAU+OBNBsttfUT0mb1L6R3v74jVw/PJ
+mLb0bwuBw650hiqOKFpIuHngJJYok8ftND3TallX1xpaHjAvY4GHiRwlo+ferTypGlpi83naAeT
E3okhgRHNsAfdNAZmBkNTanIV08O4GX7+9bXzpcJZiTgQXCdQiLreusDfdXoDVp04kl8QefLgcoi
mKdmw8pKEkA1PQJg9SFyBHzetRmi121vOKyNea6jGZHLQ2MaB6hoPdhGf/BT8siqEwiLzr7T74rZ
PNg2Od0f6cfL/maiwbwJvUW0LaOadf0NhgtyKd0TbQw27+/Me7KBsteItp98GkDssUf6g9VkZw9G
YLhtHXCdP5LZPGUiPUj7Tc+2UiOrc48HDkJW0HYBBnP9QVnieM0IhusYjVuznQcS7czZvJHwUKO6
GfUnI4uZT5sJnZm6bGNC5uPk8MCbnk3xw0u/6BpYUzYWemtIKob9dOl4WWEQCgRdTDqGZsm+DCYn
roxm69CsnU/1Nvz/U7cMw6hGCsTibdwlgVW/+d4cdMa3etMNqdvrdvbQaAqhKnC2LuN9qTEr69EI
HeOVBK0hY59mZxAwBa1u7Sd7Y/LWB/UfY4sNmleNXdkpjNXOb9//nnrvqCGbSOXePwhrDkeVjsGW
AeSqs9x2I28QNIxTF3O8j7T6p7S/SQD3hvGolW9G+lA23+4bvD39Cu6IdyaQL0j7esvnfG7K2bAh
4YqonYf5UO9amwccbRCAu/vaqXwsen60yzywgXv509Zk8PgqeIjqvQOWy1g2DHtTmuZlg9wW9d8R
0BWiC1pp/Omcom8GNPJoekM4CdrJxdKl3WRrs+MgYdF/Gc/puXcObnLUyYNJ5S7bwpHenLKFtUUk
QUvSl5NmM6DmYj3pw8HKA25swZtvi2HKDF4gqoMBq7e87N3aT4rE91jMCfIw7uDwkLr8MqYaCfAG
s6LBLNDSgIfmqfLq5mgQg+w92psHMXUPuC15gBTPsMtU7fv+llqdAWC71Ksf6LhlxOaDnrPMZMLi
LLTKX2J+c7Z44G5Ovhr8JwuLOZ5oAc21AhbaHO9JVh9M+EtqB1B9fTLTjeHcZtqurS3jt57bqehb
WKMMDaEg07aKLoQ0WFg23pPWyEAgu9gVWQDvwF39dH82b54iC+uLi4h0w0y72WWxTRKQUzpzEuYu
2yreqzNw5UthBUAqlGLgemzQXC3uBgQ5nkwwRq86zuxU2CdJ0Md4rlCIczfO46otHe19yEzoIGFb
3EPaXDhNVhBkLt0JIsE8HJMnTz62mnbiTfEGSP/Ws3V1CRFYQADKQaBz0wRusqno/bHksQ0aDTSe
/3LFKx/0PSuh/7kTrr5vp6FTNbc9yCvi+yt4+5JVkwuZIdxTYL4FDON6cusJxGKVwBJmFjRNmt/o
edg1VveW2U08FuRJutYFvDtfnHmL3vPm1vqwrPqc0DOMVOYigpybptLtMuVxx7VjB9os8kO0/hGE
dOf7Y1w78wDV6FDY+h/Svmw3clzZ9osEaB5eqSnTTg+yLZfLL0KNmmeJGr7+LvncszuTKSTR+6Aa
aAMGHCIZJIMRK9aClBsoXy+HmCUd2Ig6pF7EAormcWsqdmJ2gEmgmsjZj9cbArsZzTBgutvESth6
CB0Xqpq11AbFWqz2bLQ64piBp4XMs8I4aV0JGh1SvQ1m2YkE0rbO7QnbcUkkRL8oCPHoRJ2S2XFC
Uei4UY02SN76MSP1bJKp8EH9viSKrUfe3Hpm+VgI77ftXqkNosoF+UtE+RsrGLg6mLNzHlQjk/oU
r6dOBlYmQaCtzQjRUrERfJC9yKhG6xna/vPJmUBfgl5bqCGhMQLxCC1CAHdByRh3zYuiJrPbVeLb
CnrqwwKVVHsSp9IrhdZrIxFxmCq+1GqcPOSLoYBkqZjAFKNSL+1MUHUaQsdxjO3LL8+wbWTY4Ci4
glON7WNa15aaSpEgaaN0btYlLppbvBpU5M/IOI5QtibySN3b07nnJiiVWzqoVlFEZd8tGtoPcrNs
kAKBkqFNRfAEDKvYct4JV7yn26KBXx29P0CC4I20fcZZ6C5UXQ3KoboLZO0+Topv89LbwElvpPVI
JPlDkzm6YIHobHJEKDXH8fqYrGhfhGiUmf5S9BKriPa02m6Q+c2Lp2YCRwBKzE37cXs+rg+c7UPR
eAotCMTl7F2ZK2WDonvZBWX+us73cRihY07itMFfX/8wguhk44AFzSXbGg4gwbxaJrJzcvTcDusp
S6k9Juodss+OlXA4D65PNhjb+PlAaiPpkNS4nPoqssDIkndI1RmAHOXtQcwihFk85YddMygZojF6
KwSxhZJkwNaRe7ELBhAQOWttpij+KOIBrAc80uXd6cObFnV2oCCRvLscUaeAwmlWpS7o5bvUEkGY
dUjQ41XE3+KBM3l7WxLVH/B5oK0cRRnmkEvTto0z8GQFYyr8LjeFBbyiJyJ2AF1IyJqLzTex5cE8
d42iEIT2IGCa0ct1Ob56rWM0HyA/ZIx+FIFNlqYEtGu1rSCeKQ0/H3/fdvrrXmJsT9x5/9+izr6h
xFWsZaHS4ZC+dCwE55tiq97i5Q4lkVPbsw0af7fzlVfTjjgH0N5inptm3DOa9KEpVwGLKUTCq2a1
PxJpcJquLYlRThWoLxSTU+zaNQmBCWSMcBQhbLyc385o4yrbcjVtflTdAofrIKFbwo9LbhPi9qfY
Ix3snyBbBinN5qyXpqCEIqGEiATJMn+mCLztTPXkXHck7ZiYmteKL1bHU7S54qzfDlsoImysozhf
EGxcGm3iHtnPNOkDTXLqzzaswyXMnqKjYBsuuG0/ZMExeLyVe/cIYI14CSMIh1oKY9NM5EGR6rYP
gMAA8GZwpH9Lo/o1KhyZ4I5BGh2tS5ejKru4rlRp7hGEvmTV59wfCnQtWImLHm03iStbTXgJp+tA
HxMJRjCUipBAk1kmH1PIM3XpFOTQYu3O+Mjq0ZdeCrAtgyLmHc9Hzv3PM7f9/uyS7ONiNKJI7QOx
X0gETRfaggQpr350yoMk3zfIadze97sGUWZFKRDtE1foqSKuDWFspB4VKm31YjOH9jYkzf28qsqD
Nc2DWw+okUXQ7OOcq3u3BWK3LWmDOise2pdDNTslA+egjpntxy1UTHovNrLSqeOhcG4Pcs8zt3ao
jRAEZV32tUaTdl66KB2CYqlbd5jkihgxbo3bVvbihnMr21ecrZ0irVIuWtkQ6EVE0kxz1eQljkO1
7ThrtmsIl+yG8wJBLFt50weqWUM0DkEntrYsJI5Cw1T6Nlg8QzvzBnFZa2vlAkod3F+XI0obq8sH
I6GBXGarK+Zj9WhEcc4Bcuw4AoIsvNwh4bnhhJkDkhbRlMQUgg0450PggYI1gS6mlvi3l2fHDBJ0
W3saaHnQ6c68hsqisjqlMYaAphVBiZ1g1hSJctZm52IBOhdNp5BHgzOwzZ1UVKPFSssxSHRIuQtj
ldnN1P+lAD56JdoDT82k95xDY3dkSKIhettSVWxXfZ6VstQKCWymP4fkSSkfhZTz5NpxOVwiqPOC
8BE8I+Y27DPfBqlsP5sAvwW9iKJYMWmyIzRAdo6QHHR6wNM407jjeQoAH3iIozIL8lnGJwAlshY5
0cag6q3WWwZ9BX8RCFJvu8TeYmEPgZgYtVPUsBmX0KLViPR8GpExAv1W1J3qVbOVF6ltPLOoXm4b
23sto30LRxo2EtLE7FXSN1RM4lSbAquU5sdkKDXHEjo5QJ+kdhDw0rST1gJnZyvIXiGm8h2Vdep1
OTiybn/J3rBRn0LvMYKfjZXpcjFbNUPN28imQBr0ylcFINY7aXb0oXqT9fxpgXtzPHQnQw+4HfJy
aMJGtxfobi9NWn3T95Yq0EBfU9ydQKs6nZSmntXkA+qeTf04DpXoILYQHnHfNPdlbCGZIKKdQzQE
ns75TnR98TXM1SMgzTPTSafBPIiNo9TR4FLdEmzQOlXOnCvp3dgo6LAb+/FOojEPZbRz5wJhhGAC
uOWNipMxb7VDWpdlOQUVLlqjMz+N/mEodXsd/q7tekgikScgvzvgM4vMQY4WSQvy17BYJBCpot/b
MI+6w9bjBMo947Qk32572M5xgRQs+qKRr0PVl71wa/QCVJFez8EKot0qmKyZRAuyMjyp9Z2TT0X2
DA3HaKe/7oZTDKppUIyYgwzE5SO06VChu6ukj9uj2bGCsq6KriINDUFg4bx0XhMYvK6QpyXoNOOk
COgCjtXCFYaex2Kzc+rhtoXwLfCUaNVlU53iNMQreNvWIKO6cAcFjN5pG7nlBF7XVjbQgwXvw62L
/zN7sdWnpQUNLA2EtAZYsyMqD1p2PWGwAGwtHq9oGkEu43LC2iQW4jiCu/VL61otehYMI7Oh7Ms7
VraX4eXbajOEGAgQA8R2ImMoR1hKpXmYAnF5EJTk1NagTFyzl63oJ5Nm/V4lf6Lp1zjxCLSvHRwV
q+0dYkIRDBci89ZR00JWo6Kfgxmq9S4FAmp0JIVzCe5N49bnoyMpjQXTmF2rxDSR0PA6B93SQjt7
QHtxbQ/m39veveMOAOWjYAKxJTArs6JSPRWgFA7R8kCMn5omI+P687aB6+MOroAeEvx1iMfgmXHp
DRKlWadXsRh0Rj25TSaqyKHo8zOQfk5VbrKEkOhy50krOTfunmETWU283oDAw8VzadjoNanI11QE
7N8k3eLpM2TKBHsW7ZQCp1DwWLF31gu1YKwUOlWR6WR7s1IzyieVJmvQziMRp4OeUzIv/u3Z3HYn
4/LoM0LOEAfF1gXG7N4cKSqcCeUa1Muh7H8mimrnUMzGC0qrOaZ2nHxThkLYB1Z0UIUzeZmlqeZJ
sboVXRumNxf0ZZ10Z4KMnyGsx9uj2nFCFRKVSD9jAsFSzYQkyAd3ZipSMaBlYdnGKCZO17U8aeSd
BULlDA3M2LN41LPZ9cgoIJlizWIQl5NdFcEat7bB49Pa3JlZIKDhwcULnwc9GKspnaedMESCIgZt
6S7rk5CbNkSaoCnuKwr4VcvIlcUft2dvZ6FAAQhmedCFgUmIXSjgwqM81wQxGGcNQkl9CabfbFpJ
rrfHIbdEzmLtuCDKq2BaA2sYlEpYKolIalW11VspKB87aJO1huFF0r0JbNNc8Tg49myBJkfWcAQi
V8ACZOpRtpo+0qUAmfg0nZ1+Tu00T54a+X56vT2L14wuoOIADQFkAlQLZVaWqU5ZpDHril4OGkH1
o/khEWIw8XVEB4VmI/5cegJ2e1C3SJ5a1Q8FjVwxqdx1ao5jIj02MfXEyPp2+6N2zrDzb2LJNkcN
ba313MhB3qTumjpz5An63aD6pRmO6sC7UK+TlVt6Ddk1JA2xumz35JyYKwquuRgI+qGISxIpb2lX
OGBJM8rHXAhRfkUPpXd7jDubH9cD5L42TdVrxeq07tRpMCopGMolIZNBZzSzRgrnNNvxpAsr2yY6
e8IapUqNtc+kYBtXraGLSxogB7PasbwQJePwve1ZQ0Id8yjj5YMuzktrJVJeSd5SKegl0MQ3thw9
oGF3Hpyy53jIzubf3lXK9qza6Fa2Q+9sXLKWN2IUq1KQdoarZTSHkkBGwX8OOGtV8NLZO/6I1ImM
08bagN9sKanVpmrSlkgKrKl3Ij1+BJNGpr1J9FMSoD43BbddY+fhiPgR/UUgDEQ1FBHX5eimzsiL
qgCeQUZCraVva/1XqQa7kpajprlzLYByFTTS+cnKrRONeNz3O2WRLX5FIheXLSJm9srIjKHQzbjF
/it/L1n8bQEJI2RNjsKg3zWGQhZAkvJO8RE5eZkk/ujnxY51emzrAMSDYeolp+YFveC3p+WasRbH
LuZk47mCyg/W/3JaxgLCTa2B5EE9dI5SwKb63JmBNHmF+T3LEhepfxOFqvzPaJEYbRQdINtFSME1
3Yt/QH1+ytBvFlm8D9vBiWwfBsAvYIYWqJOY9SqAOYgBH8N84fGyQHcpixcnSxtiGKMbjyZZVFCv
FIvfczXPdo4RA6EK8rwonwMuwoQrUjsV6mBOcjCOkKalAm2BUhd4VY697YbmLNA1gYZlayi9nPlp
0qQKUCY5UNv3ecocrV+RylC8qOLxmO0cIdvfB0QdOLHrs7jPUiUxlVIOqlVx8jJ2gEMBCU9MUtDi
NKZ726X2rSFKNmWEzHjsXo6rjGcFTCRYuDIzDa/V8KyJ0RbrzaAGJTNSFn+FKan+fSQBnVdQbKFQ
9YXCvzSa6nqeGMYiA+7wrlWGA6i0OwoP0zD6esXL+uzgDXG74EmK8Hl777AkIWqXjAO05eVAEla3
hsDjCHYXPVbcVVwcUBzYkd4c9PQxTn9YTXY3Tr8b6TApIAdZJs4G3vMiJEZAGoD3NxpRmdme9Ulq
V3mVA3M5Wv23ib5lxuvC04XYtaIiZWEAqIYbhzklJLpYxjyAvlrMimeJzg9KV9a+Zg4/I0vnwUiu
8e84k7YuJ5DhoS5x1b616FlZ5zixgrJH5rvzrdwDOtzT+vxuFvvXOH2p6K/GcodRJaslunIxOEVp
4GfDMVpe1+bO2LFDwRONJmakBljhubWa5iqrCjWoS9+aJ9D3lESb38AwdXvfXDeSAMF1boiZ5DjS
lKqYcxhS74UJCJU4d5YRouvWfFKq/HUxX8A40knHSobM1Fq8l73A0UzbedegXRuBBu5lvG7Yh2dm
0LUB5FAN1iqK3XSo6SHKOtGuVbQW3B7uziF7booFx0DwOxXbbFaDshZPwly85eA3vG1ib+W2PhUg
8QDlxLuTORRAbd+UqaoGYjVoL72MEm851cJxhpq6p/KrAHv2sITIJOFViF5Txl4FJTRtwu4J6FK5
nTY4uhE2murEA6fQtTd354a2DzmL1KRRzDOcB5i7FtwtVUomM7g9dXuOgK0OFCNOODQUbF9wZsEc
u4LOcq8FKAa1kAk3AKHmAJf2tjkKAP/YYKYL4k2NIZadBgOzuzR20h8tIb+Xot5bxGMjA1e8No9W
4Yzzs6XRu7F7asZwEr0ODTC3h7u3cuefwkyouBGLl0BP4IYs3Fru7W1SU4ilWLxbf3dicUkhkIfu
AXBylxO7aP2CNyMmtijA0lWBoimUM05edvckQeyCFBxqJOCpYIxYetuCDMDQgqgcioLkUo84s9GQ
2jQ66qDJej5OpklxwsjDaRAL5SgBBKtE6FGpR6M5mWrC6zvYnWHczmiVBYHwFX+uZlVKXdFIC+bR
r8Z72p+0kOu1PCPMZQhiuWhpwUYY1DJUrNb7KHkuosz+7xbxbDBMPjAdAbQTqaUFXd6QMvtUQWhI
BU5Is+spZ0aYTBbSaWWaQyEDnBa+PEOx4wUCPLfdfu8cQR32P4vC7PJ6jKs46TAOzFWv/ppMHtZ8
b0Gw4hAbs8A8IrH3SWQBZyNanR4k1q9OWoEJ/b4qI56uf28PZMcOqilfZzx4La84TiJwWdFUrWAn
AbNUD7EhF/KMnVvnafuAXjLeuPYyPFvKFAUp9H4Czsd4gNH0Q5eJqR5M4ne5h/aN8WhM91VfPRZJ
bOvgqs0X/TnV/UwnpWYczOFIQzUHnZFb8TiYdwePJNMWokAcl80Tjmq9ZhUo2YIIT7iyfhG6yDG6
R2vhNX/suAvEdf8xxGyvsRvNBigPuIseE5Rfwbb97+MPOAoyNwASId3O1tFzVPHFNdrWUZ5JkyG3
DuBZ9PJfOMuZEcbrtQ1UmsStHnTyaTFORnkPLpXpX7ebg+sXwBqkbVEaByyFsQIC48GMmlHfti9q
9QT7F9TinHtrBwoAK9tTRETZRb/is6TNkGgLEh5BW2TLadKiUAC9mENbIL6MohJBcW+BBRBPpuYo
UdP08zUHFziAWbl3e1Z3jis8LmVgVnDfbGjTy4tNAWR3qWlhBJIVGhp0tXWv5VbLdo1s6nTgoQFq
j42wlnSap9YYDOTdjyCAUuT7qH++PY693YR+gP+YYMcxxk0u1TBhKUizJdKPsfkYC7SmSBwcO8/Q
9o4+C7ESKZnR69IagdJ9zxPTWWkYjwEdebVgnh02GBAiXTTHEXb64zppr2W8PDZp+oeKnKiUtzjM
+0WrzIJ2UW3A49HrOpM+MaE98/f28nCMsM+GdJqKSKobI8hE1JvRj0zTuzJybhvZpuSy8oIEKKrA
eAWhjgN3vlwaYxwivVgs5CYhf+ri3JNtPV8Ut6tXy07RVJGkcXJIzIGXFL0e3UYnAnQqGLMQv7NJ
wlUZitGqKyWA+K6dZE8Gis/QNf73o0NvK9iS8VIBlyYTWCjZrBiR2imBOf0wAJKbUI5IT3l0HCaX
1jww43U6CO9F3JBgDIDwDILRy7kU+66lhjwrAQqo6MbMUlcei95VU8NpII6wDpQT1Fz7OwzivMV/
24OaJdG05rlDzUpSgml2szHo0O9RFXexxRPcvr4NNzuoKAGagAQey5GvxCDcrVEcDDqgoGy8msFt
Fks8/P7+aP6xwmyqJp00dHTICoiDKNF6f6s1zDG4sRbOcbTneigFo3AP4j9kgpnLvejLNstAdhao
gmiXII9Na41EOsfK/nD+scLETfHctlo5YDiooHlT/tgpkMyROtLqnDcQbziMkwsJ0hw1SB4CeB8Z
q5ekfTeNz9sbac8D9E2EAvkS3Hgss966rKk2KNhIPbI291mZ0qeNFIhTSts7jJC8AAUpMgsIEZiF
qa1xKuR1UIPRejXjJw1Nti8WmJMamb7GgtKSVJ5nzttjb9MCW7i91HAWiSx+SGmbMaNQmglAhOua
3R+Q6a0lKKXp4kDv2rs9jXs+cW6MOSHMaO6LrBHgE/JDk35Xm2PS2ZHGcYi9IaGHYXt0g5MLiczL
c0igw7BCDlYN5Cl712Z3taBuepL05DCg8nJ7RF+onfMLBO96VH9xtAJbgYIPi0IooDJez0O0htrT
OpIock3IopHitTjRw/ohtH7/bh7RuXFfmrb+0D9kqj/PjoENF4Mo5m4AdWbjvideCbL5YDzc/jrW
ob4+DqiwrV3FQNWHmYm4nkWjSKkYRq3e2RMFOqKWcp00TSIQeY4akq+jSNJZaDnzcsWfuZnGnQPk
BPotUQtjtr+1tjk0NyYxTDIiB6v5MoMc58fy07jrct+SvBTkcH9nFCVsBVLMj+lbknJuB/Zc+PoC
oCVR3AHTFHojL91Aldsuz1NDDAutmBBzlQuRW8mwm4gmnE101Tuz2UI8jCISEOmIjJkngKi1YzL3
tRg6NflsyefH6H72Hw25a/zbK3rVx8pa2kZ9Fkv2IwgfFLEUw5JQRyM5qcn20+gCYXjQfYugX9Vu
ieJ4KSV3FXnW/DEl49vi/L39JbsrfD5mZn7TwoASgoYv+ai/PuJBIkf/max275zuMrvian5tFyC7
1c4NMqdHM8TtUCn/Y3BwDOJQSpzW3sZH3di2bXTu8l5de050bpPZQVkfy0oMTcfw/sH7+dN69O9i
xxbJ64ETUV8l8th1ZW7/dDLGcaNBCe+p56z3jace7dKhD07AWTb2KtsMAR4COPnWp6qxEitaVjYm
BW4mrBEL2p9J53bf1pe8JnpE7IUko/M7+3Pb5t4xtLFC4xgA3gilpUufLbIIpFn9LIaeJtjSi7Da
d4HMY+fiGWFWSpcpdmEBI8XRIvMJtJsUTDLEcm6P5SoftM3f+WCYhSogfjjLEs7UVvXqb8V39Wi+
owEleQJ9jOEW93VNjNSGfMBguolB1P/GUXToi4LscetFZF8sU42WlHKZpNApCbK4uUpalSyFZ348
hnbOy23seQs4YA1AUtBYgSLv5dIhvWya6F5fQqGWQNp5L5Wid3tCr3QYtgk9N8GcaK0BReRVUJZw
fY1y8p7/+PQk4h27e0rWFwBYifUAdrWKPLqHAwCn5DfH/nYTscfKuX3mHKtzATwF6NgLwW3UuSVx
Pt9St/ZNJ/Xz6U6HZRwuBwFnS+Rqv3kaG7wJZvaGKM1TWZjaEjbF/Gjq9WEUep5mzjaCWyNktgYI
K3UZqJgllGMv6QdXFI9m03p91L7dnstdQ1+96QC0AufH7A2tSzR1VbI1lJIwg2re8LdePZXHUfHF
TM6OB1VjsBptzekKG7OmRTqXtRkt4btCcA9IH4v90X04H08SeZtJaUsxeZm+p7brNsROyHL/GvbP
Nu/I3rsazr+CWTnQjpZZlwlLuDGcaA+Cfj/xKIX25vPcBLNwRSqVbVlh4SChQ3KQIivTQrrxtMo8
Ycmr9OK2Cze2dRkk9PrGY3u50YcUj6i5StcwO2of5UG6BydV9rM8lg0pILz387aj7IbNZ+ZYplGt
ncwkzzF5dCSjff8wJ87seJVzrG3fsE/u5Ljh9+jp2y8EbK774zUAvyLHWa9wR8yQ2XfwVKZxqa7J
GsrLQ2tQkjSBaEL0YSXTKOEF/gMpfCHnJROuICUwqysSEgm4g6F0xtIbZrqYjskgrOF417sfs+fU
i18ILsjS7VeHToRHdPgVajPb5cIg46jrAiYHEyRu4dxqpAEYaJjsmtYgPHHmnyP46czC7iowDdJf
cQxU2qMgPQmbTIMT6/6k+l3qWiPSfBaofDkv3s301adtZQa0lAGqpzBnvw6+mUEoB3yaRD5NcB7+
6HNOoWHXBF6B26wbKFkwJrohyqyOjlvADKqQ9WCF83sR3nbnvahcx3H3HyPMHZIDBTXoMoxopHNk
u7aRqvThyrrteKvXnKqjdvImHbhRR8G17Q+4tV+TO/G+ekg93qvvCgD55WFoJkXdCpBc9Pte7mVF
aqgcG40Yxob6KxuRh+uP3ZS7QvFXjd70ycuEP2PqGdJEKs25PRV7gSxqFNBjwD0AGBrbzWrU1Zwp
ayuG0yyQefxIiTiKNjRc8+JunKFaW0wkqSSvhnyS0LwXGServxegIU+30YcC3g50H+PuY7GC+S3B
WkTZ66h/NE2g++O7GdtJ4qlv6qsyQ0WiFyEW4Peg+4Oq5fiEDi3Oy2E7L1nPBlPEpryHt+cVsQmW
qNHTQhdDyDUp4nP73llOeuwTR+2c7t9m9LYFxxbakh5IUEHX5HLBDbNf1amIpVAyUXjEPlJUMvac
yHPnMrowwtwQS9vKc0ZhxOr9WX/POgKO+ZJ+cPyHhZMzY2HbpHLa9rIqCPCfxbAN6/tA38vsPkkC
U3soZpdONZGOt23u3OR4taOZREEdEtlCZmT1bEBWeU2kUJFd65HGnD+v7s7cP3+fHdIAUPc8irUc
IpMMzt5eVNMAePpG9mJRLyooh69QPgL0bP0hTV0J3npknEhMISDgZAjOZ6JaFASHapymljctTeFm
WjQXZLLw4nFz2dDvcaFCFFksILhHFjBdgYJlGBFJQoAJSpqi2ULFuIkGqLaUk5D/huzf+JkAMACU
W7fiXsBTHgzq0Kalil2tgyXbUM7OMwBHJ6nyJY1Ogw2EE3Jbq4AXiF01pfYk0r4c3FIp1PdaqkzV
WdD90aMMDjyZ3ywrGkv0VSsgnt4KH93UzbN3e+X27vDzpVOYo66ndWmVaKUInQGYImIcSh/ZS7ra
6Aqo/NvG9l4qF8a2l8RZ7kWclKUVaCaF3UlyvN6mTnFcvfRg/vFke3haX2QyPC4n0xOd5H58y0jB
yWxeYbi/NseZJzG57hG8+rrWbp4qPpuCK4Dvvn/SlFNbuM36HIvu3BxMCMEWnSe2H2i0daheOWoU
LImXD9StzGer4BHfbqfL1VF39lHbE+dsWhKIaba1joMBxR6cP+JqF9E3mbSH29O/d5Gf7VI2Vlh6
iEotDczEC8mUk5G41PIVPPHLnrNhr3Ss/meaTZDvIw0PXi9mmi3IpUEPCgutEY3aKdJp9+k7PY5+
iXM1I+1JPKkHcBoeirssmH42dtFuqT5u9mnz3uuZ/ec7mJnNm6SqxaiUwpI6w/MAebh781StxLXN
7tvt2d0NSzfgDjwcnBroDrlcRTEp5nGpKykUF1f34+IgQSZVcqwg/riLfvVPzWqXr5wl3Y1Uzo0y
wVm0tuWy6LUUJkcEZ2B107cpRgtA75hPNOwar+ApXu8exmjLQN1r60aztt+feascJ5DgHhoJ6Qb5
rga3b+/K/5Yh58t/zmwwIUgcN33ZSLAhKLYY6JUrVmHt1OhkWDjR7e7VtdWMoIEB/jltu03PRoM1
q7QenBihWfhR8VPT78WaU8jbbr8rJzRRPUZjJ/qK2QkbaghOz+BuCuvaRbs88vlZfGp0Ij5DYSrV
OHuPZ42ZuiWJx0KpYa2L/Nkg8lO0vT/zwX7ldXbunidn49qOtbOpE9chj2UKS2bhDIiEk+c2cyn9
CSzS7a21dz6iq3NjnwJzMbr0Lw3J3RInA6KnMP2bx8TTh5RI2fdahMi7/t/ch+e2mEHVSElM1djJ
4fokIqawUiJIv5TJsC2omD51dw3vObvngOcGt/U8m0V9TDVjsWAwVym0xg6K9lH8uT1/ey5xZoLN
FZirRGuQ98nhaKulu54+6X31bkpOwiny7p5G54aYYKKZZrqA9FgOtXY9CrEJhdf3SAYQ/8eKNWvj
x1l9HV/bZCRzqnP8fjeSOTfOBBfmXIPQqK7kMLHu1ghSQQA3wkFIFVR22nD2NHeozA0XWXMPxnEM
tYe+wmDXxTFunoX+rjml9csqznYxeOl46HkNSrvXDNLX+sZkCVTFV4x15i9qr7aljIbZsISYjeDN
imMa4MY4dM3T/AaV8uo4D7FrNg6YgnRv5TXR7FXqQCkAnB6q7GBfZ5vN5L4WIuxRMaSD3Q2vVWMv
DqSwXaW+kzJf1E+9epxVx3q2Us77aS9teWGa2SqCvHTDgHdrqP3y8oPmrUdsz+4kkNUpPE+wI/RF
g9bbjo5GoB7qhBR38r0sEhn/BF/w1dMKvk9kD25vr70L8Z8ZAdrucgdnWl9OyAqKIRK2BHmvwOCk
BPb27wb0VA3AdLZ67KWBWGibOZo6KURf9OI3kFJuALez47eI8FhLd7MP0CFDUxGSMejCZM6/pdaG
IlZnxKKO9DNyHgf7Dqn7ILJ5Un17g8LlgbII+IkgUMlsIJDDFXk8SVKIkv+Uo3nGqh20UbgTzTca
ApIOz0XD5UTapoq9i9GiATYt4KwA62KClyYyRLo0Jt7ghxIKNED+uv2z9h6R8tnNX+/re15sv5cX
hgggOFMRMVlItTMWKQgI1iW3pDAn993pYfILg7SeHTvqy2033D0ZUIfRID+1gcjYRB20jvIkaSMp
TJfPSfgjGMcp/q33x8pt/A4IDtA6iW7X2en3bLpvJc4lvbueZ9aZcQpqv1hRvVnX78faV3+08bfc
PHaA4VhuxJOx3HthGFsXLkI3vOVBH365J+a0x6+WVA4X4HRtGT0xFmnXD6VyIZ5A+hzpIrd7qPJD
+atv3VdwB9XIm9XNQTtK4EyI/1YxKuzr99trsONewEqg728TEAWZGnMB9ivUDGtTWsIti7C24NqC
SO9tE3s79MIGc8+NS0l1Gb3YIejLvEkoPVVQT3ofTuNh7h6y+GEWnARank09eXX7JHX/5y9gtm7V
LfK45ig41oub9tTvQBld9Ko7IzqDPMYQxfe0VQgovkg/zZ5qlce254BTdmdaQmIG1XDgyVgMNZgN
+nmcxSVcFPo5g4xcyDLOYl6xZ+MVAuznPzaYuNM0AJ5tV8z04i9+dkqOybF3P59ign8+sIUvyDEd
1SedfL97heK9c3uh98oOMA9hPlSNv/b1pYtnoybNxYzK5sfD58+Y1LZgl/5wyG0fFdUQ9y6ZSH9I
/ICnH79zoZ0bZnmylwEFcoh3LeG4+r3+aIw/puqj0DkvL54VZq+Y4FueaAcvgvoiNB/b8bkvzcOa
IecmjoL3X02mtQFQUYoHV9DlZDbJ/07maA/Ow8NT5fU+yD3IC8FsfjfJeGy91+A3rzd/z03x8AMc
xML1DeGKS7PZLGoLBDVR0NXv8vhF1nntNV8HHXOj4U30HwtscC8pM7pOVVgoybTY5oPuU2Cont7g
nAXJ3q0H62G2B/KrtGf4bUoqR3bnY2K/obry5xsR7gZfsyUbSXZbUMjES+N/5X5vfR+zzEIxaHGV
4vuAckJ+EVm/wsu82q8foufoWNq++xhmbu51fulBCpBU9kQEr7IRdNx2gb2b+GKmGBcozclCvXld
QwC9VBstC58QAH5YH5fsv3G28zVhDkjd6KS+teZtTbakDCYdQzaPCXi9gYb4HqNU+YooEV1QfmHf
HuVXMHhrvjePPHsf5DhNSkv/sv35BnkG0gLflhxB642fsOgzef41eo1LyXD4c/oGKTryilSvDRlJ
p7/nwjN2ryvUcdAdIIM7F0jzy+9R1V5RomRdMBfdW50f6sB0pu5RVV5LSXJSrwI/Rb7YxvH2POw9
B0Ed+I9dJjNW6dpoDgXsyn4JhEP/J7KIXXoHzinNtbMdc2fzTdNJmWJInCO+GzzxzkE/jx1O5Ddn
OHunJZhQwCeJciTeXcxwaKSkMlgERZjRfj09vbX+EXqtmbO+1xXugUP0yHlt7W6Xc4vMwNYY5R5p
gsW2ea60ASgpeyqQTjxqDj0lD5b2iH5Rzih3alfge0GSGrXPrTOcuXEFUdUhAw8M2gN1kPr7THM/
hnwgGXObx72xu3DntpiXToq8sCnnC55tI3n4mEwQ7hvrg+NqPJKGrxoKuyU39jjwxiAkRLRy6SJm
skRWO0kAt4qmPfqtcQI357N0Vx598oL2QOL1nv23ejBjUvjBvfL2rj6+W07d4yjkreq23a6/BXlI
6GyA2Ye927P/x9x3LUduZNv+ikLv0IFLmBtHE3ESpjzJIll0L4gim4TPhHdffxeonukqsEScmfty
pQhJrSJrIxNptll7rXIYmKRi1Lvoyd/rlrS2qgUIoOgHNv/Mov3kxfvO2OTsb3XQTPvF+Do3g/v6
4r7Ui3ZhrF0s3dtb02posrm5f3cenWNuPRaL7pBYy8Qxbf9uPt78wio0enNIwIroJAffAPiNzt9C
2xlxYgqoBVSNyjZ9nNqFmUACbRg0pwSkeQ3VysA2h45fi4KPy8rr9U3MNP4QakxcEZTmFpE46FcN
DxP8WtYulEHVr0v8hWZV35w5wS76f6N6LWJjSKHjsc8fWBjCIBsg/Iy8gu0tdJGqreWJdrS0cTea
qz1//RDs5YasampYc6CXcadNXx1kBUBCOPq/X1CuOcuMoOXIwJeDM0ivinTfC25A0Rk/s+fnDI0L
9uT8NCIwdHtI9h8a/fCi1hl4IvcZJjSTZgxddOdPhzSZz0hTOIaENIrOqP20gT9SowLsFM9oviMO
cioEcPAbY5NZgkB/LB9mzrZLO2/svB5rJpC1n77OtGhMP0lhPit8aO7tiPKuRjGtw9BShQ8Pskai
YKlNjoojLbO15DuxOtx//xAX1xTyA2g+RdkaqMXJoV6xzEuMuJIOzF/Em4Gax8fSXVQ+vVk4jv98
tV7v9WecOpCo/d6ydOECM8e9hwI2uNqxpibvORUUfSiMEbUV0x3SLq0z9JjvAgmmvXJT0xl379Lr
NpF0QdplnPQvFPddbCQqFIWkw0YJIJNFH4sPBnB9Rq8oSiHMMu18wyxl9bBcfj/UcSSTrTPS0CPQ
MAADRDfD+UjzDuePUsjigbWuyV5y/61qt1BWrwFsViK7kefqI+PC/c7gZAsRmRGjQ6LtEL1JfKdL
ha0Zwsz7u7BNEWijqRzSjKqGA+l8UKksChrPYSNtdn3jDFY42Kya4zmZszJZnqrGyywIYWUoLX99
He7jpegoVHqTTZBA2toSd+IybR/EzJlZLpfy2mMmASk6EIChFX1yV4VaANWYBqetAT4T37gzpS1P
nTR2gC/Ju9ouoHzZvesQjROspDzw1+8XzQXUFQ4H6ZN3bPRap/zNYaZKaTNU8kHdyXv9bYRixM5C
0q/EJ5AYLoFCKB3PGW6+N3sBEHFudvJeBzUQmMFhFrJYWu/bMgO2bme6RrssGmqgazjTXdPGI6TB
kdyKyHMQW902D2Zs58WMd/L1jMDDyCMPC/hAkfKY7JzGb8sYsawM928V0mAzV7QZf/98o5x//2Sj
IIWutEk9YLCgitL0lRoGFlKLFhk2rLhTNfD1lTszsvN+xYdd1cytsa8b9dz+ZLKRhAAj1jg+sF/y
x+6mJPdebHvpbewdh2OsXeutpf/gtKeAsX7/oi+4u+e2J1sr0/tGyQnGniQWalZNmVGB33SPebks
IM3iqOUM1ubyiganFNQx0NkHeaLzI6OWqz4mOXLtSlwlAG2KDYjH9DpB55reauqdANW3lEIJDwIQ
LQuIQpMi1jSq5iLQhXGQNMECMIBoN6RxltE+aLvXeGj7IxfT4QfXfZD9fj9JX48fzNHJE09CgqEH
xbipAR1UQHBTLLWlMtzyONiQroRw65zM0YXVAKT4CN0d4Z5f9KIkqcoMjg6VQ0ge1XxlRPdp7X4/
oK9XEQgtRvE/wDlB4zHFpNSJ0Sqsb0b8SwpAY2L1ebkSgtjWswclsdsktTifS398dXSQ6gJ+FRw2
6M2HBvr5e9fN2qxrUPsfhriIFkGaHLsmmBOeveBPwApUG0eSc+jxfMYeJ34ja9XU98JAPmhluMyT
dVnQUN3VYGOKE89tGpDblcVgG7Ubpk9FsqjTfcpySqK3OVzVhcILHkVBJziuDwj3TMnW/TKuQTue
ygdvl93nVm4TZxWus01pOwYdHKZSZcaPu1B+hskR9A0ZQ3SiTdMBQmD0tUhQpuv3nJbIC6eWaktX
nXUV2+Q/8N2QgUYXLKqPIniapySOCJh0PURr9aFOcAsBwpj9EI+ylVqhZUjUC2j9pOF/3raPc8Te
F6I2VCIxs0AbyWjWms5t2GvQp4PjcQg4RQ2rp+ES7Asb/apC4nZTOev3fAXk/QFh40z8NS7TyWVx
avnz5jxZYOiFSxNfzpSD1IDaO1uILSjxANt0hsT2gpmTZ26c8sT9EOQBdHsCxil+ZHZ+pdgrf51a
aMHzrgtHRU+Oh+RhtYgDms/V0i5upZM5/gwaTkZaGYOaejFsZzddRUE6ZvsbBY1Olhg4FuSc6w3m
10of/4N0z9nLnXrKFbx3iBnBsJ7Z8VG1kmvSbYkl3sO5SKIZ5+LSDYicEqg/kRZEh85UWYtVSKwZ
Zgd0SrfpGqsx6Q+fuJlpAx7dBsehnIPDXDrgTwxO2abkQTKHoGlw5QJY3NNOpjJ82C36ism63R69
x3WC+GMucp+zOllJSHJ3Vd7BapduRWaV9aLW/qORoVcfTB045L8wRAutXFdxpABrIz9UgrqCDptd
SREl8iFXqCGsUtF4kdhH6bmJ7MrRUvCW7ZwE14XLjYB8G2rxuEVBwjl+frJskyDmmRgy5dBa3Sp5
rVe+i/mc85vkr8fAqZXpS8x4l6DpC1bUXUrVl86GGOFL/sRXKOHPJe8vtITjvkfQOvYWg6Z2Gp57
gRCkgQZjhHbuUxW6WrvuerSfWHthKaHC7cQ0szl4Tu+1mRPownF3ZnrirXXlQGJOYDpG4w2oe8Ib
ZQ3h+PY1mBPivnR5nZmaOAhRIYmJoMDUBnCP/V6/gwI0dCTfUNGchV9c2A3oHUFgBblfoAc/cQQn
i6SWNZ+bClcOhQulLctNl7fhorRF1+HPeH/29/7WJZ/3zNz4OCfmeqX39N7D0Gy7sHf6k++UzPK2
4nV9tyQ2uV8OdzMWL65P0CvryJgTMAeOn59YrOsszNOsxgB9RhvFkY1d9BruQWhB1ZumuBWHbcm4
Xc7eGhcXjIksMg4BQB7UyYKpIyS52riVD/aTvB4QQkTWVUC7Q3uHhM5+7kVeAH+NuSOc0CCbAjeS
OondKiOu+6DKAPhInUy0Y9Py6tBOxMSRldjxE8NmXnLw0m2WgeQ14zRQ9pIO5ygAVVN/kJJNMKwT
LlslX1YAZ2TbWLb14K6VLLWwtBclQNhni82PBPWNZDHzli5N1siQBXp2JBeg93D+loIMaOaW1PLh
wR5k2ixXsdUsRRxciLzywma38sYudeRxwTDyvekLrXWYuBPT093W5gRE5rgP+j1ootFeV9nevrFN
SkKqPIqF4zwjJ2apIX1+Xlw1uyWb7fS9uOPhpIMkDBzxMtz28+F3PnquTBlXr0IjZFe45Um0stCu
uZ8VL7i04U9NTWZa80LgdweYerDtJ3Wd+zQWqLQT4Twtl+oMCuWT0XriJIJJHciuUV8Psc7EGrJi
ul/EuPbIU3kUH/RNZzf3ylXs3OvWYiuBUwMMgvvicHenHA4Fpc4jW24p8qx3e9+dOXwuZE/OnmXy
ovWux5kqGIBJow8UHDUuUfG61blMwqWlLCOvqQK0Bx3UaTNWQ3I97o1BOVTkNjJpyha+08FtY04Y
H75fu5e8YnJqa+LL9EInez0XcbjZaFox71RreA0PgtO7W3Y06Hq9zKwPa8bqpZzYmdXJkdqgClFG
rawcxtR8T6Wtt9bWzT3V7Btnuy2o7B6HwQqWxCp/fD/gS4sXBB+I2DVwUwBle75PQq9iQx1riAIM
q2l82t5F7fP3Ji6tEtDmIdEoA5JCPoPZk/uiGEIplEsMLukBljULqtTbKF0HM972hV6vMaQAu8Ao
MoPsz2Q1ypVv6KmAobRo8+of/Ed09t6U6FBvlpSm2zcsUISrbw19F5xXpaRBv5BmZlO7NJ2nzzDx
EEuiBr4UGsqBEy6g3SguE7JgymA+mnmQH6qY9/c+BGXeNXDz1zavPTRzq0Kg7zp/QI+emTdVCu3i
nkno3Mh7hZIYXgbVslh8lVMVgBneoNhD81wooWLqCwG2e+QxtMVKUYIckk/YW6KpaeJqXqo7hVC/
DmgFueqDOmtoWwz1M3Dy9WqQuhp6c6ZADrpcavc8Y8mNzAvoaeSVnOUW60FuYylMU+BSAGnk47+D
/jnieoEcppRlS0FNS7Sm6yaA4EFk7GKiJMss0SFumWn+D5mgFmvVKuFWwiom0SFtqrXBZGGVZEwP
aSJlemNlclJDLIQlYuuwAl2StGkkQJpZUBxFCDOJVGvb2rPQRxu/ppiqko6KsnOSvhdvjF+vTpuC
qtuwQccldCwO0X1uAHxM7swe/FOcCqtg4zmm7/rBTLLsQgngdMnCXzzffb2hlT1DKfQQbDUruLuO
bH8vLSRLpomTLMjMRrxQi4M5VHbR34zd/gXJj1ZRZkbMw+p0gq3duLtdvMwBGOL0iVyDEurIM0vN
bS2xLIEv7Jnb4vJoQWGIQxzZQbTqnY+WqKHXa12qHtTGboT9wPfxg4oGnoKKK6wpXQGDS7mru6t+
DrM2fvP00hzJE39ant4gPpfTbCChejCf5MyKqVIsZL7lzaJsbvbfn3YXTwD4FiDmx5kKpZrzQaJX
EwL2HVMRDD+Z/a5uUMyfqSpcPulObKjnNtKsl0Miwkbh7jagLwOJSmDfvnuuv20s6qyXdx9LffVg
zMamFwcHKKMqAeuMkHH8/OQoF5RB6CV/UA+bEGa+n7jRcfnyjk6+e+Kx1Ujr6sr43f3BWR8CAPO+
//7LG/zEwMRz0kkXaWYGA0a09BYBAH9PvEGpTUWZTc/ooOx5rVGTb9tqxmn79Da/G9vkasr1FAsw
h2nu7HYv1y5QVLTNgcMB/dp2m6+urtYyte/0iPr23LV4yXsa4af/fGeTXdf5URb5gaiO7QC7/uMF
8QhVHTTurG6TzSL7eHxO76/WByA79kslo//Rpv9lfooWFaRMVNoIQ2+epO31GAB49q1u9dd3FVCJ
i2hmFV08ZBCwwe9HfArw+2Squ4GXkhTiSI2BQtz1FvS3K6e/X9/59g9vjuDu0tyeGpvMLRRnIn/o
iXLYqU681q3kdik9zyzb8Q6Yrh28O5woI+k66N/O9xxrYr/y6kQ97JA63Iiutdz/WNZzMdt4LH2x
AuAN0lujFpU49UCxLwyi44QMQe/54b7mlEFvgr6am+vVc+MEt0ZhX1lKTA/NIbbvvh/jJQ8RADx0
GkHW0sQTnA8x0etUyRtZPUTaa94fe36fCsd+Tgf+AlAVMcSJmckYBQUSPlqp4PR6Gk/NwGpuIiCZ
cvp679MA+0GldCvswTe/tSqQSoPNL3R7KtimDTKjGtWA74d9cfUAswHUqDTKQ01WTxbIuSj3unoQ
X4TrpF1o9Qoq8Ohs0GZq7pcNaZCrNRE24vWez68u55LJjYAcKtvQXOVV9JaMOU28zMyP74ekXFxH
qElBamAUKZ2i/aAILWRpClPcKR2dCneDOyhWsnrZuVDDuUMz7bs/1lESConGD4fR+B7cgukNuoVD
G1xnh++f51KlAXVg0BSNInpAyIzPe3JjealgSn6ApWXvWmtXbDlFud0qHpNNuiXrQLNqa27Hypdu
slObk+vZIMiqVpCOxhGkIPuh4yACw2h352KZ0cUb3TpVbjnLkZNybz/MDPjSC0AzEGAlQCEB1jo5
LspKHRkIcN4Kd1liukryZAS3Clh8Oubknh11mWXkC7hfAlb3XIL84h17an1yx6phM3DV6Meh7+zi
xnzURbTkUiOyPkAHtpwZ61fwLo4LpANH/C5y19MM3QB2YkkINfWQok2lWuULv7BYoNtx1KBf27C7
yK6Ct++NXrzLT41OfKA67FmZwb2Fz/7w5O0AsaK765Ku3tubm5tHvt0q1pW1XFoPc8fFhWWFXn7U
7uG/Q6Jem+ziOI+8SCtTcpA/QB7StovaBpVMJyy+H+AFH+/MzGTHcNVP4qrLcFiQIVsMkYE5FcLI
6j21mnMOxhNucusAcg1PFmLNYBudhuy+FmdkaHJyQC6SjhSSt4ubhVXQgN4BZzqzNcZtd2YMlxus
YV+M4gHIUJ4fBfEgQjuS+O0BWgi+HdQYWN0GtfP99H2tqIxmID4DfcXxOp32ibXEYKTwjebQXcdX
kq0s0x0y4+9g01qEFtk9Vo5ql7bZ7GeG96mu8GV8J4Yne4+EJGJgmmkPvnblFRvhrlop6SoMXKBN
m+qoyz/S3gosbYtmGO7GgftqHhPVSRGem9DJKSlka29zO9zlh75exeEjeCMS2Uq2waLwaNmga6K0
UVwQHP+eX/PEarbmQYoejdQK7NSnRXLdZQuSW2UItq5ldqflNwUY8aGL2ws0WrJjDm6S0nR9GXGu
uszQfrsOAc6Mtqlkt7KdWjHqh5QBeUcMp1UAFZErGl91Y1f9Dtz0FA07KIRXwiNYRpAXUJ1gp75G
5WzL+biVvpvK8UI9uTVML0Sh2NCbA0Gj/UOZW0oFftitBK49PIy+J4JTBo5x+/3S+XJNf64cVQZo
dWS2Mqb3Rhz0jT6+QMkNrnXkqjyfzjHNzdmYnF4NR+G9yGBjoy7QlZZt5Lk9/eVQnoxicgF1XdYb
uY9tBvZum11XgBE8xFgiNN94x+8n7CsOZmJrsuTbPmekkUZbFE18hC+VxCH7K49mVLJyt91I1p2Z
zrQRXpxCwFMQA48s/NNkQtpreVmJMYxWZe3WHkTceinuHN6uihRooK7qHlggzjFJfa30jYNFMQM9
yDjGgHM6X5Qpj1KdNXh1UfQiDugjk9GlcsVCacT5otqmgBCyW2g/QnmbvYvXhWGDZ52q9Ywz+eXM
njzGZM6BZ+yZyKJ2rMQzV0CJusCQPSdEPSe/TnXF/f4lfxZMv2zGk3FPNmNE+KB2FeZbzd0qoMRE
zTaMVoVqV2+QwdAHMKpzMLJZ2o0ROukq1pf8TXpvWjtAiO2IPyQg/Pjj9081+zYmznsZhDXXw2Rc
ejxZxvUtkazg1c/uTQh0UHVVP7XQbcGUMFpqdixswn7muPhaZ8ObgCj06OpByQD11fMFweS0rNOM
tIdS24QacsQ37MZUrIrjyH0mHqPdkjCarHICsnm0ckTUvJXCx05xewMnu9OhKYUgl9tCGH2htDtN
XZFZDMylo3S8B0d+STjh0+x/j+qYKjMND1lQbR11eIHanqkrrVr43SIJ1zF5Kc0botzNvKBL1z2o
CUYGC0UXEfmcz46CqLIUtKqDnMFWCm/LobMGyHYreXgTKS+dJoJqZ13IruRFjgC9NM18KeoZROo0
FEDzIQjbDfTQSQi+EN5O1m4seHpJajQ/PamLJ6wQI6LGMwLLBV9Aeay2gCLrl1DQRTOkdwvUk63t
GGAeKNzj7+8nZDweTrbRl0eZzIcAuBdQ9oN4EAE3V+KWxuIVQNZeOjPmaQwwNSSNF8TJ5amAGqGJ
BRgqwDwYSj8678bIMwrOOYcUxK1SK90odQUSm5e+ZjOnxeR0+mJ84uT54dCovBTFQ8Xv+dFL7wZx
HTbLULKlytWEmeTa5Cr4Ym1c/CdDlUTBqIQerzdGMUe7hwAWdEQgoVhcp/Fcz8XsvE62u5eYYscJ
2iPZSnT80s3FJautDkQ4kVXh9F8Sp5ulvfh8W9NlA7wFCA8kDRwmnwH/6RDDotehYQ1mWmDEjQX0
KtwIUpSgzwcyUnqdY565OMqRaghHBZRIAME8n9I6EsFZCoj8IVIdklikWkYrU1nm/Q2cyCD5KM1F
gRtX8t6+3x7Tyu/nu8T1KiJtCJYYYGvPDQ9xrkdej7YwpQ68B63u20Uno6LGmS9TJQ36lz5s0gfB
UKKVJOr9kstRa2VNzm2jSAr0wg+7WErbRamrfJ8ArXY9cJk7OCCOWR/x5ffPe2k7oxyOPiMFIlfQ
Fz9/3C4VA554eNywdGvciYG04LZizImeTZNmn9My+hvAkWiijLb/cztN45Utihqg6yxsVIus6AYc
mjfpXnOiH+2iAvu34BBnq7vhiixaO12Jbo6CGahH97FtrsDlDq89dIWZ0+wzWpuuy9Pnmq4TLsme
ouC5dPldS5Nl41Zl6HRI7vj+i94imFGY9fMM/a+37v/47/zmr+8v//Hf+PMbz/oCSnHV5I//+J8a
8qHHJDyy32hdvB/r3/jHb3fVsQrLKnwr/3v8sn/98j/O/4jv+mnLPlbHsz84rAqrfl+/F/3te1kn
1edT4KnGn/zffvjb++e33PfZ+5+/v/GaVeO3+SFnv//8aPXjz9/B8HGy1sbv//nh1THF7+2OdRFW
RxbCG//r+/71S+/Hsvrzd0H9A+cA+AuhU0RGRUkdp2z7/vmRpP8BMiAQG4/sE0gAjlzOjBdV8Ofv
sv6HAjwSCo/QLhchAoCPSl6PH0nqHyNpJ3olAdXB56hc/nP4Zy/l10v6jdXpDQ9ZVf75+/nNPzoZ
AP2oSKsCCoujZIr9kbXK5E0dvoQGaiyJ3nm0Roe3dTInP42eGhnX16/199MIRD1GOkIUwqa0VWqa
6r7Y+S+tEQdL1legXQgFYS1mrUa/t3RxOCbyqdjoJrSpp1caGczE7M1nqU9ixDWt2dxWPePxzI76
akYe9cSAbUWTJt7cxEzdkiYsOXlqxVwSHSam9X1HElGdmbfzC3qcN5hBZsRUJRBG4VI5P0/k0AgN
I1eehiAFLSXxlEffiDzq1TKYS5E3dbkOmEiTJslK6ZM5dpTzC/sv60AsArUIFVvcIpNTI8YqrAtV
fFLSyLMVKQVJoCD2iq0SwaNanMp2nfjSpiIkvv3+LV4aN4rvKpiasG2wZ87HzUMuyFBZfsplv4pQ
HFZbz2o1YGBdXsuCuKwUpspg8Pf0xIWrVOkONzK0CH//FF9XLXjh0CAKZxxpN8QN508B/qosGTL5
qY4C1dFy/z7PBN+K43SOnOurIeT/wRMLeTosKKhlnhtqBSHo9UB5EkCl7Xo1yVFugOax2flzXN3K
pzrc2VYE2Rm0JNFqj6r0yER2botpgoBFG1wNveKj4Qg9dgAceh02i8Gz9C4Ekb5EiyA2VbRzNN5a
N/2+oqKWGiEte20ARFBrwChbVm3Q2Yx70aunewB11oWmHNO2ihj1paoAexfLmWdrQxdzB81tzUCb
fpANKhehQSxB9BNto+RMBK7Sa0wwnQxpUNHWK6U3UMCr0LxshgCCXx6Q7FSRUNmjguqjU4rlig7C
QE1Ryo0HbPvOIEO9DYeh76AzFxuh2+Z1djRSoGB2pWB6bG+YQvCoaPGAsqPSiXwpR76ZUzWK0GcQ
S0pzneVanbtq0RodHTQTwagA6NQdmJLTzkLtoMqcrPe8ykrbAehWMUn5D2CTIuIkYpQ0K0+Vi/u+
aUUTsWUhJBTYBkFfZqFfrjIvC0TQQWq8s/KCZBolAw+Xvu+rOsQ4vB6876Trm3tdjAdlMzCtj2ga
h80L2j+DH4WIDmLqFaEci5QgieodpcIQ/dda07zboSFCddXUmgf/tisMLbAkDYp3TFyIQhTkayCU
lEC8U40oUEQb0acijMX7UovgGHasNAfq6UU+xDcegU47VF5SIUlMEOEpHggdAefLsqLJqJq1rBSu
hIEIRfGcZTyMFOhcqZmRAitL0vIWSrZSXdIkSiDVewcpJ151C7PIi96qlDquwk0qFXEuupIaNTL4
2GMSZMRoKPQJuNrQFN5zZdyjsSeHr2EhLPIk0fX1EC/fEiQSdIUtSDFPFDRqQAIif/SaRqmh36Lq
dQZ6jpz7qrdqMrA1outJJqS6T7p+iDsKTbniA6CxOqcRsBo56C26qsi8baP4rO5viBxCuQQCU5mC
rjgt6kmbUqi/CYwdyqCIONrGPMhkE8rzTMlsVYEpdN2GfpavzBy6mVZd5WJ6FZhiLG7gCWriolTC
4qPteQtZCKUwdmag+dmKS6nxqBSNn1mVqiXvEWDP/kfWFbV6VfYg6qdF7mX6tew3wnVlJCGYgnHq
BQ+9gSKoJRlMlBd60aXDjcdJAz3ViPjIJvvCQKWcRc8dryJ90RQQ14Jrp6LPBeC6tuOPgSxl9SIY
0Nq7rTQv0JZhC/EQ2pJOHcBu60vRRmJB/qTFsghioqFkoSMNmiRYlWQyeSG0AH+8+kHcIT70USiz
O5Ar4kfVTuw6qGr6tf/UelFTuJXJPOHQt1Wj3EtD43nXYVVL0PHqwZ7zFKH3VLnvNTjmP8y0yrW3
MswVZM2TtJekkpI6lfljziVTQJ4O293cRWKuQdvRqyKz2jVmlSaK1YhV6xk0L4smOkCWt0hqKywC
vb3vFc7ImOvyhxpnDUKnrVD6A95l4KsWkyLtpjeyhDmGJoDiiLVNsi+JhkhfCkWcOg2Rc2BLhUYV
nTAqNTS41pm8bZNsCKxMKpI9BDe7m7qIIlDNFaVv2lWShR0uR48EuKtD6aPOMaFuGUaBYbGyUdH+
koEV0R4BX1ARaJtgl+JkKa1equNwkY0+Mw3TLo0Xcqd5e19Juoeyy3vR6tgoXxAKHDFrkmq4hkof
aXfK1Ka593wdJWRhyEGFD8kf3zb5ULRuE2mh5sqCRzQqszpEpwMUrHY+MnHPZd8qAo75qLuRVPT2
gj95lAKKS09orZD5jUhRmUmvW0XF0S71IXlgrey/GFVdgIkDqZpnUY74W52IDTyflkdUD+ToPVAH
IPaDMixfNEEUd1lOkhjZhBDcg3VdoWOtFY3+meP1FXZOIj2zAqUUkJiUuPlCTBbGNlMLthl6v4Ke
DGvLx7Itg+feIOlrILdZi/uD5a9VyoXO0sKWr1Bl4OEigAbYFeukATlNQRVr1+hSo7Gh1RK+Ej0l
+ybvk4Mk1MoxSoVOsxqjZ4D5V3l4J8VJ+RJ0knqoRaF9wwkVRQ6vQxMQu6qVQivSCzlG+ApAQNuL
EEIVhkD/6PzOGADUNBowJuet4tmZWLRYgYnJBNpXtXg7yCrrYKQoUNDXciJaIRmgUADROUlwMWh0
Z6aDGVeLBJsjRTd/1bfYiemA7VfLvWqzSMkl6DHH7ZU4lJCZhkOK8J6o8kcdxtW2FJr2LsEbaG0N
FysqQnEtJztsHe+KR4MMhKJqeIPFQJ0T4aAFvMo2jAIkzwNuScAZI6N7U1imx2A36UIoxQ+x/9ZH
OoPagxkoLdV7AWch4uoKWICe8Kuk9PQGOght9lq0pESmQWrwXhBepUfNKHLJ5hrcDFcBXLOBKKnO
0JUq+nFm+6Dl8Rb46SKxAqNsYieGQPM2iEmjWWlYssjNBS9+wpZh0qL1mBxYsocyLuplVRtbupyR
W6UMu+GvTNi/FavuwreCl/yjOg9DzwPcf1xn7+yuKt7fq90xm/7kWTj7/0n8OvJd/dc/A8Qv8evV
GG7+tuGIzc8C2PG3/gpgwWb2B+IplG+Q0iCgiIN3+lf8CnTMH8BaoccQUKTPbu9/ha+q8geyyKBd
RnQKLbBPqtWf4aui/4GCDFo5IZqroUD//xK+CgiPoFcOOelJrrhtwjBr/c6/NSFTt0QJTVoExiDO
YBHPw7xf3z7x/OFhiSLkA4U9i8gzKldIzCQ/l9xZduQ0Jv677544+6VUj+zdqX/rsejahFqpXYLp
+a/1/G9/+SRkU6qsAv944+1ZEr1kYFJZMZ/PMab93ZOP//8ku6k0wOeHHp68bA2ZImTaCEiD/ltB
168pn2QUTQJHshIS/1YVJM+pW4EfEyaCbAyd+6uTFX4hG/F3zy+fP38LC8IwwITU192Gt7GrJ6I3
k9H/uy+fZASMzIyBHjW8/ZBovu2p6kNXidhz/9qaFx78PE78NTeTmA30ZxHIL0JzrzdcpHERgxNF
AjmKEcyplZ6H/P+yMO3jr3jXIepQjb2vZ8MuadGwUJBSQsI8rK672FMpk+pXQdTjxfdD+pvpmiJP
E+TMOtCOGPuorq8GPzFpAhnWmbX0d18+2b6AhjKGTgEdcqrai5A0icUL8vj9g09S4L+marJ/Y6PI
ar2sm32ZS46ch04LxgXDW8nVA+izeDFQNAlG8TUgSI7AQNzqL5P6zQPrfeXin9x880RvZqATnNWv
h5nsd9zypTpoZbOvvRxtla07+BshvW2jneaDakJ5Ba0e7RAYNPKqMZ70NoYGDZhc8nztidsUjfw/
/5U3ZPyZFF3iQaO7qdA7Av9QwMo5M23j9PzKP/x60vFdnRweolF4aYd2+70iBCtFeQXuwdIwI0q3
KZgrtch8pzEVUIgfclcA0RxCbqonHUSOzXUc5zOZNdwyl59jcs4kZhoJhdynexGQi6o1kXDIqZFW
C0nDDA0WJqE1nrxs7/muBF4yzA8H/6kE9Q+Qs3uqh/p9tcQPx7HryQqt5zp39b/Z5Z/FnpMZQvAb
h7WQhfs8bSAqX4AgvhOfDBB7xkqU0SoRrbbgMnQ8szsIutUg9W7Y3iPRQ2MU21L8v5x9WXOcPBru
L6KKVcAtSy9eseM4Tm6oLA4CLQiBAPHrz9Nf1Tkn6UnbVb6aGU+KBoFevcuzDL9bld60ClSKoH30
rXNr0vZlHRtIkaOTbgTsy9arZfRzTe114jm3sdENrArG4wSaC1n0DybcYqnRQZDe+m2YRUk5YEgU
bl+Ozdu6Puiku6LbdodR8SfkBVeuW++Nia8dCv9Bx706rVjr1YWl9m6czX4LvYfOGb+1criVygPu
wh8O6az3tOUPLYHv5uAku4i3heX8eXGWHV9ZqaOO5tMy7Hy+XkVwB4n9HuyT4Trh813gyUfO1a6Z
mcytqSs7vGczcykKnsVwbxHNEKEHV/kzDji6oqQl1tC94b64dUcZ3tMtGNF+7d7ZFZcC1XlgXzcc
/bbDM8AKym/1rntXNOnCpd1Ti/WPrwkEyRbK7r6qwgUfxDahBlTq69ub+dK1z5KvsBcsISoYKrj+
qIyS+i5J2se3r31hF7hnsXt2RtGpOBoqz00As7NrRB86rrv7biAwPX/7Ry49wFkMBxEXSPLGjpVd
0gcTwubMZdXHLn0WkWM9euk4xEPlDA5qLN4/Gkxoi7cvfmlxTs/zx0t1ojVxuqAZqzlNltxBHZ55
0GTbs8l9jwBwaWnO4uMK9wS0Qj1dYVZfbY6zovKT+oPr7v99/wZtcDmDu1ktMc6bFGZEh0Uz+rGc
4pwguCZrNyYhHyu+8q/x1oJm3by+vfCXVuVso4qUWrSFjK68FOaLtd2q0A3e0wL498WBZvx7VeIE
KuzzgrDDay/MU9x5LkX8ob2KaeLfF+8CR/ZhOg0VW9OfG29R8bfuO7nQpRs/26sc1l9d2MMKRozJ
XupFFaM3iA+VMpAG+vvGIYw2DujlT5Wf1js1+luO0YAtPvI+IST198XrCN1WFiSIMoOmhxlYn6Kr
0ZR4++qnF/e/uc7/eA1CzY1FC7p5VWpCKDJu/W7m7NPA0F3l2+8lbK/kxOcKEOTmHYnOS2/ibNeO
hNjNZafFUuw3vifQj+vxQ5sW8+a/1yqFlB9bwklXvobOH8UUO+vD8PD2Ul3Ix6DA8ffVJ8w4m1Y5
qpqnWH6XInK+bvGGIcJcJ+U2rO6O4TMDKXrw7yCZDXD1YOs+Z5H3iJRhuJdzVO+22JrP60aCOw6R
skwqFhcnl1lICNvlRlvzi5ExzMjskQ9+QGcBYWIiXlfHnSqVJK/N6gJXOr+H+P93GoIh6N9LUhug
jtEgxcuMmXMQkY4zE8TPbjiXZOH6xggA8bly3/MFvfDxJGchYpsWgYblMFUrcOKedlnmTWDKv/2C
L138LEYAQFRLbRwctZbUuaNjuM4kiM1vX/3fB+L/EHgwyho2buxURQkFJWqLxHW4TKIYjed96EAH
se/vt2FgIIbfZbqiTo+KYQWQPiZyeydUXFqe09//ONHrIVBTuyZjhcavnzXR+Asyr+8VO2f4n/9b
dKFR9vfVk9Wxom31UAGwFB7dqce0fml/AlaCTHxQW9mts3NMEspu7ein+Yhmc8lpnH7w6c5CRx9z
RFmidbVhOtgrfW3keyS6Swt3Fjd6pwu1FtNU9TCBV274yx3nX29/VP+RhP4Rv891PpZ6DUydtLrq
+tUcvcESOPLKFPWq40MfRzdzoTq46LEu/kIoDYtl8IaMIVhdORPmTYRyuU+3mpXxkppPsZDOrWiT
erekokd1A41ip65FrgSQMH3N9H7zCS+lctM9p9HTMNei8NCfLxyYIJQzRjsZBSURuMW6yWdvEoeJ
j+DFrEuwgwjwlofuMDwkNlJHyi3PJvhW3jlpKLOA1GMh/C15YanTo/KrKfryzP/U23V6qdlir7wh
UsUiFlvaxP1p7Njl7hJ3hWUQocU4R2Qnkan9QtKXeBZrufjJlG2niXC7zj/W1oEIBnr37+zoC+81
PtsQ4+Jwa9d+qCaxssJaSH44kzi+/WYvHMznegOEqiSc2QwhxQamRrZN46x15WtMYvQcEsmbrFOY
yHgdKo+tp807iemFKHUuhTdrGo6wQlcVQjlMqmoJnYxUDMfVn9/5hUurdhbCfcM5A9JMVbWub+Ci
kGQ9ADTvvJJ/t24gJvp3FGH+0tezG6oKrXiT01RDMyaNHXQOHHv0rMPeeTuXHuIs48PgSShoqo7V
qIZ7o+tvruyf3n7xl97AWRBfWyYSOyxDtVARfE10IB4laCHlSJhbvP0Tl+7+LNbZbWDQabGqcql7
syj7q2PJl7cvfenuz2KdhoRFt4ArXGne+tcTBtGYRhP3NkJx/M47vvQTZ/mMCXwWu3Yild+66Y3C
VPEQxCCjgZ+0fqhDDjWuvz8j45jYwpuOVESBZLLCwKxLl3foRhcWn5x9/1tMhnZWuLbDYahnOn2r
xo919qGr9fd9M7uYBs62pOp4rqM9/VgxDODX39eNWeJgjMtIxefpKNLlexOkH8tZzqVH/HUlgx5d
UsVt6uRx3bCsg3j7O9/KpcU+/f2PnEWnzlZbCI9WA/VcgA3WEAgG+o42xaWLn6UsAUyKgRkQpIqc
visw9r2rrdO/c+enV/aPg/2cFaxXYKHMqEg1uLO6W2oMUppUtweTejoHBHLJhnh5D319YUuRs13r
BomOxzmIqmQd1jzt+jbD4N25I/P6HpHj0mKd7VonTZkP8dWoWmB8vZDh2fHT17djzoVLR2e7tWkX
6yuM+9Hjc1jWuKO3WyNvKD529bP9mpCJgnducOO2Bv08kZ9m6n3sGInO9ysQWEPQEl3Jrs8gTAvN
LxW+vH3fZyJ0/y+jPhcYgYZRQjv4N1VrdwPJ4r2bsJyvO18+1bQuRnW7thEAPvtVvPrBDw4Fx3C7
DsgxHsEPxv8artqN7bb6nbh3RqT+//dz+vj+2IshXXvLwHWsknrJyLrmyQpr4IFlNvWPbn2DQUVo
7uOhO7L5Tkqd9/BfNUO4Xwc0m09DjOF908N/765zj4yl6/qNEN5XSA52PY+CzOruPXvTS9/jWVyQ
4QQPDmROVZ1Et3E/XC2+814kvjBG+x/ND1ozeLe1iagSMy0/I9qZo1DNdzTn253aAvRAh8ge11b9
oPX8FHrqWUk3eQS0MMhVBNNq0QDRxVjTljNwMpCd89oiUP5yP3th89CP+Hcj9LQPfa++tiP02MTq
f8Ow4TYYBv5OcLu0QmfxZsXwPzK1lpXj0t++Dz5nmgB0+/aHfyEHjM4izSZ6MgC3Jqph5be9BbXU
orDLUkB+/Gb52M4Nz2LOgglSOy8Lr+Jm/W5M84Msz2/f/oW1OScgbPHYB4Mzi6pe01KkXdXV6r11
P1Ma+3978Fxqt53oNtBt5ZXBzPJI1837pIK+u/WdbcoUb+GRJ0YFC+QEWrJT46x3Mpj442YCnY+L
4rsF0NgiWSDoQ9t+vkkCCdRri9bhhEoQWAjvKYI6666eltdVB9NQAO1FChGhahHw4PvYEp2lIw3f
6snIGYs/AQDu0z0qio9F+/AsSAGZLQOuG1ZhF+1JLJ/hYv5OQL70Yk9//yP+AeeOyhX8sYol8jVV
6Yv3nhHupSufBRx3Wb3YNX1XNTpq4L9CdEmd8YOL7f9921Gsodi8LW0lzCJKrwFmzprhvc36n6H1
P/Kc//7+x6oE0okUNCtx+Xg32zlHVoPm2IM0YBIDIg8MSTeXbv89OB3t7Wsae3sRpqjsj6exCYNc
PIXO8kRBdibPSUh3kYA9LWDE9ULz3vuEfZpv9InV6A2oLwA2IEfOWOB/qucBYg+mxC9NyQukKLNo
gofo6We9Jv5YV+ncXHxxHb/zQs6rdXN/sB6h1QXe/kO7IDgLQZhGe13AehifzT1m5euub/2PvfP/
xIr/eCltyhriMAmY/dDc9P54r8zH4uY5USVolo6yTZziJlo+iUPKZuWfP7YgZ2GBI8BQGxFRRQQc
h2r44Hl+7vfYCy69haysCmbuFylgZUdldLz72F2fhQVWMylQcOLq/XDb1AbUmu3Lxy59FhdkPwio
VoaicjcW5Y1hau9wJouPXf0sMNCoTwjcIVi1pRqy8D27C2s//eDFzzIE1fvEIYPpKsubL8Cvj/m4
mg9WhedKH/W2JMGyrbKySoKkrzOwkPqPvc5z8TcWusC/IautvC4dy3lJkHGltX/40JqfY0k3dJ0a
4rWiCofwi+jkD6lQ6r99be+/FsQ/YvF/qgd/bPu6UQwGRLKtXN+Buexyg20fkWfEWrhvHV2QoVtx
HNfjKUav21TS6QtBL9a3fm6brbAhSmzhPDTzVgYm2GuYci3jr4A94QocjeGARzc+rkIm8GiIOaD3
m4XCwvTjpm1EwQJ8pP2XHtUnQWwPQCGaJg2yVYUArmR06M1xdnenUD2CCazcbo+/QOY6A0/siPNj
COhRkm9r38e5nm7xf/osRIIQZFNifyT1Lzf57EEwPgzvUeze4DAItuSXXo8xoQWiv4OXlfQkHzp6
OhZ6MHA8Gu7x60M8fYoaiL3hQVr12AG5j+dx6CuY5Xi/P0cD3Dd+B5f00AsGkSGbu1v8s8QNAc8/
Rt4K5BZauOBRn5bxZE2vg/0UIn9Zj2qE8dJ8h2fr6lczqx0WBKfZ7KqrmoeFad1CxHUm9XA1ubu0
bvA/d6czzsZeJmZ+33vmGh2DL3UKpKX64kdHtjQ3BmWNJ9qy8ckX3EOD/gp8Qw++96JHPyMy+tqG
4rqWUykGmRMwHrbGA1vu1ic3MQZItGkygg7qye6rcb1yhTKNo83htIQeiLcoyoy7A5muwJ1P01fI
VGXuYq+lOxacAj4ILx51PD2jb14SRm7RBAAW3y2GDzYVzhnBFH7ZCzQLu2rsGnA/6uhbM5J3tkP8
7xLxXLCgoeMsXIUyIp6Wp3jyF0ygzFQGPV4liDtT3to5eue3LiRw/tkZkPSa6BmYkIpRSP1G/eew
Ie9IWly69NkZMLBBMWlGVhFDw2PS1zEYUHAHfDtmXLr62RmgzJqS5lTqYmLzIpb1lk3v6o6c7vBf
0ejsCBgwtI6iJWgriW+fruAK6uUKG4yaqMT3f8p4Rvaw4NOb6YFu3p03Pb/9VJde/VkFyddJ8hWq
fFUS8N+YeTlVnY7qSZCE/Q7aKL1LjH0P3+VdeMxzPLOG/h5RG2mrJEyH6yWNogc51gF0Wlu0P4yz
3sqka/OmG0we1gYUSKK99KiCEVQtbPxjGzfeO8fLhQc/hzpDJZ1zzYWs3K5Xt+BD8LtpTPhLCz0c
RE3blKbj74lLXvh2/lNi+uO0ScB9IpvtZBWty/eBJy/CNt/ffoHJvz+dczI6n4JNaIBYKq9hEeJz
3GQpm9O8m4L26DKdHpyU28L3oBb+9i9eepizujFePVsnK+OVL7s5B8AF00b+wUHjf9rIf65UHPki
wrC0Ykv/VUr1Xbj+t4/d91l4CKgenSQ0vBqYffbI/A39znc+pktLchYbrHHY1IV+V02x+1yP3Rfw
id9rg1269lls6LtRT27v8Sqd3S81S3d8mN5J4P7zjPtH3PlPOeeP1fbqpDc8DdtKx76AaZarMjcS
4dNobVzSzm+bDE63mC73zuCXfLEPMewcIcIViQ7yky0EW3rIxfEOSqyOHeYSfNa2bEHiBo3Qegct
mjAL54bsGB4CAomeZAWth/qdB7hUUp/jafUIbrenUloZiBqyiO0kIkmHWblkCeRiH5DPWAAq8B/u
KDI2Y56AVGshX6CzUHZRdcqoNhCJcKqPW+WzJyUg8OXgidgef0NRPRFRsliUyNaohuAAUoc5qfNT
ttUG3wR7NONcgI+Jy4SHaf7lmpf5PQ2uC6/+XHqLiNhVUYenQ+LbwurjvU0Gl5RTfP/Hmz8H9Oq0
1wu6o10FBwv6ybbK7NA83T6HZEkOc8tJCXkUXUINyC29hTd76fjgt1Koe+xhUbDASAqSF+4GRYE0
mmo/B8xCPDOfol/hjGGTydE7qfMu+m4BRf7ognyYzXE376FNtCFOLfMdpKDYDeTPPXAzIJIkZ78H
15JM3m5SC7teJjnmuhH+lasVMpGxk/OOAnOINxQ6n2ED++hyt4Ch5z2dwOQM1oBmPAIgY9osz2Ou
NOivauvyWsLTSspZFbJtgxuHprD8srbfuVDt/hwu4bazvmRlwJ32t2OW7nuSLuR17mf1SlU33m9B
D8E+lrIy3XATgHBH2WA88wX0/6bEDolhdx1LNJcTP2+71b2pAeLfEbVCAqRzkqIPgofEi36A7G9L
kEydPCJcH7qJQj9UOTG8SvzuBmQiOMwPw/c2Af9bLXN4m4TiNQz85plu9GvaK/5lEGF0HfpjvV/C
cNxFrhK5KzoAP2SwzPfS5dN+mVZzsMSQggOgkm9eG1+F4xgUwFYgU102Bwp/7TNvtbrrHNUVDq+H
Z9REMWSxEkW+h4MX3neTfsBxnU8ODQ92CJsS14aQqTvZHbPGwz/AVHrpR+jyqR6m33Hc3NdsbO9b
NQcowicnM233bVmVKC1DGLEi3Q6zsD6cwb05Z+44fnJAan3YVPgbwKFwn/gNBDfdFEgP7cA6FYBq
1qxACYLEjqWaW3u0Wwu+temI86ObUh8iSQYc1rGdDoE3OFmzBSf72tgvxobOh4ZJ79hBnV4Wq+6b
DAbLzdGVPN6TQKxfIZEQFOkQpsdOru5+SoHB4jYQ2dy3aelqElVOYuQPKpvAy0cAgiB2orqrmnTw
jXF9ZGWxtU9cnhQCXFjZoPRLbQjRHpKMmUZsBXxMQaN7SoFAGsHdzY0Xn0waUshQ5hHvtpsUZ+iD
nsLmFfR/qHLUPPgRNqEWqAvr/gebTbeDyY0uPeO6+772k8KmznC3tl1X9COssUU0BiwfnXr63vEg
PspFwfHGcpt31IVlmW/m8bcbRvhCe5ddJeDbfW91MsOpCdWlga4JZsUO25vB+ruZNF3eBg78WyZQ
+5NIpTybzTodNj6qo5a9+Q7OenSlllg2kI5UK3bEFF4tcX+c9YyC16CkOhGkJ/8lGkBj9+lR6wUS
uytZDkMbb6DKpOmD5VRegQIdfB3dNrj1NpMI0NohamiwMZF68uZoHTs90FGlZYPTZO8uyTiU3RSL
Z2+WwU3khHrft3OIiRm3cZbGPHiF2oggeReAbw6AyXitDdo1aJy23h2lKasPswcxD1TVK7veICjo
oEvaecfE+PI+GVyWljBeA3Y0isTzIqNuL8Co+TxBLGAEe2vo0yylyVqmnoC1bD+0YNBs8Eo6btRH
bTZosX2yKTYO6OfbrzHawFhJuLKkmKLVtbu+60FCSBLhAfyaODh+fAj+PQRENQY48HX62TkxdA2R
RJhnkzI0tSAA8hv6JQgenfFWoM38wDwk20jK2ffFVkIYZCxMOCwOphMyyNZadPlCN1AHa6PuBl/M
+23qgzJSBuyqMB5FsTW+vOpaf8PMAk8jqcczPQYnfaYEbB9LgxtoTUzXwwi1EdFrNDH7xJ3KLeyd
gsRrU6ZyMQ8uGoSQKSduOU5AtbF5gRGmDGr0sDVQGSzuX7tp2r6PwMZlkd1qaCy0uRmGvO6DNtvk
jVp8qJ9CwGUDTb4GV2lh0GjpRgOvQadZCktSmN+10RJm9Ux8WUBsiP5I5sHsR7/xH11KYHOEUAH9
ERDsADSe/F0QjWCmNzMvVz/QpYlMWDrEhzCMR7fcmxvkr+Pi54pOPEvalOoi7MaJ3Hkj/A4j/Ndv
0zKZL4vZlpsGUNzDEJtVlVOdsE/zkNYPdGpndE20C/kXBStF40P8KRM1WFlZKN01Ex1mNsoZIuDK
+AQJC+J9D2w0/bAiRvNCesPdlAw1UvVGXIXrKo8B5A4yJElxPvTYR2ME0cl0DMg9VI/GNWOkR3pj
MZeXtd9cUT3LPfPnsHRTIT87g5YHGkbtnbKe+N1RApreut4nY428pR2DezxVkFOxLq91be3DDJBz
Pql0/iG6MNltdna+hJCWOS5GBV+N8Di+LtMUa9AitkEQK2s695vXdj9dEd/TToR5N3rBA++hUxJa
2G5Fnll2La8/LT4OABHyOUtGuRVzGnUFdAAhVxOvpjAm+r6FNswg/xrkib/yHZeYYSTU2QoQOMUt
YHLT/SgWGGUJzxw0OO1PPPAdRMQ1zRSlUakDZHQDc/xMcAAz6VRHuYlj2D45Q2YF/t4E35XscseI
HHaEAn6pRj0gi/npSkinQpSX4N+lzi348voogIktOHRvkKquQLj4u3TgR0t1uxf69BzN1Ow09bx9
0szqq+smcp+EU3ynnXrepUy5jwvhXolxHfQTwjoAltdlwb5djMTva4bvUrrqSSpo4e7g8MKRXRmn
PUC20oeNppndY71BO7xdrd4ZQ5bc71Kys0HyVc8GSnlOs7fWr0veMxxeyNjLQLROwYPE4JNfxZVk
qQiyzYLs4fvQgomZoeDF9eFU9n6U7mbZvELSyebQ7uFhlmo5t3kLWSHY3LutfiLQXkGIEmFBvbTO
XUXYfkx7u0cIQucuHN29liNe+omR2XrOdhV4c5zkagFXVOkmPc58CG6AWHsMWw7d5jaCenEIWbIA
tGXgG4bXUz57B3quyeLaX9yMxlMTZUmI+gFyO1NxEvWBnBmDXEekor0T1OFRSbrkcY+dLAxkrATO
jysBWcqshmzWNXfSF7p15Cjb0LkRCtrx7uznLjC+x3nwgq8k7ZqiC9lvDWnyA5v651gFDUSlPUgU
gbTt7TW0kz6HTud8R9/TzeN4Jlc6iiERadtuF+m06Kjd0SgxX0fcYD6Gnrxrncg7JP1QfyZm0Tcb
Ds3ixOpMpf2EELIUk7POn4fNpT+TlrGjjdbt6A/NsAsSxGrs0x6eTcmKLTGm7T7gUAWV7ShyUOth
u+esgX8D/Zt+B0c3eEUGM/jBqZ7yNPA+bZtBepiCEavGmNz00PG7Vh1h6DrK4KpDRiKzScskQ9Kw
vqaC+3G+jBZu8LWEVAAEuyAo6CEsZCrkS4w8JkXl5CQWbgIRvxtGf7whw4qct/FmU23Jmjz1WhuT
NX4b/KS+6+3IrJvreVP3yBT9p26en+exgx4cwP6F3Rq3sI4vHjvWI78ASqTsliC917U2r27Ilqsm
bX+TVLlloFr/80Z6Z85AaO8PS+N7B0o2BTx/F9/y3gOQuXbRb+8NtTf1gEIil5wOp5N6yHoz2wwR
ssbCOLJwl8F1SgRQ+ZXJaZthgcNY4YYtQwRkYFF3abIz7XhnhyaGnE3ffgtJ3+1BbSbQjBG8iFtq
D2sifqNzj6rGjPSaIdpeG/BKdutEXOiyyVcexZDVxxoVWDB6ZwMfO99Dnqf8WQNr6tmd7qItH2Bi
B9oD01noEX7wggDBMKQhZrWL4eh5bT9pvVmb90m3wmOgTduSRVBnQqXl612q3XDKabi2G8bcUyao
ehFundx00ErawW5pAyGX/ewh47ZTth9KnzU9vih3A35rDjfwyaWLnEKnPtzaG5F1iVBlc2L0QqNw
hWg0ew3dhTwEgbalQVt2t8p4gJ/96IinVIUCxAeBfjru+5dRYj62dQMjBL+Ld6tWZA99CHEceJwi
y4UQcuqmALdPi/o6kD74ptoIBm7x5uY4NEmm63Y9gFE3FlDHMXuh6vFmab3mAEk5CdM8rz/oaWa5
V9sRqnTrlHfEpHdmht+R7id1E016zkcAALJ0wifVgEaRJRThzZ0GjhKA0rKH5GDWOVYjSvXNHTPB
6XSvkxyzhvhIAiWfk0VtyBaIe+PiFko+tgSgc+TBxMLCb5Vc33m0mVC3YmI2hCPcLtaeFlKHMACI
DfvUWdwB+uXxEcQZ2uLdOemXcXJQva6z/CpgYBOUSd8kz8MUT1DKsh6Y3ZE73ep62e45Uo6cqzj8
vaGbsGU+1RJSaGs9Ps3W9fPEXcmvpmbewRtVknUx8CnJGlMAEui6ayPy0psFVqcuVCfC1Pkdwi1k
5xMS7Py1DhFT09gUA7jST2mDU4/yRlw3oSHXMIX1CtWn3fXCobWMx9t2SyNOo6GJXLnSA5hFSf9H
v3ZftATRS6NOQFHTeffLNqZOFoVyOkTt+BvAgu8R5IH6zC6clsOW/lpqCuV6jyrIsuPEHkcBE1Cl
sFBmdO9Q/24Av4NIyfQQ7SxDhErMaO9ng+hm1Qo3866xjyig0kfrO21OO7qWxlnaQrp4QeA6kELy
acPsafN3uo7BuwiT/hZOJdFV5Ju01Kt0j46bkDKAGPpVn8Rblno2+sQTFPKIQijtrDPLPMHX96jG
npY1aA3A+cwxdgIJPknoIboZCk03DzR0+Y0vHFgNEbmb4BW9m2t8VjA5G547iLGiZkhQF9H2dwMt
RqhJKZbRJfEKcJP4DpbWct9JM+/7mXjl0oEPLCELnTXzqu5mqC2OCMnqN+3r9oWztrnGQRl/7oeJ
HZ3IPxXpQ5h5EBPYb00N61BHo2bcTH+kfmLv+pTXecC3cA9LXHtX46r71Z23A3KDofASgB/rbbK5
MrbPQDBaHjCZxeL31DmMEPn7ZYeAFI6LwZpQ6Va1FkMfiCr+FLx1HgifnVLpnnxONlEfFJLu6wE9
3yzZUEKsorZZskJvSwZQdQw7MKNAkY2ehOLN7cZDOGVrqYs5AusBenAJcntO21vTe8Gj50/1LgSq
6dgMmwYJMJo/W941e2+qgYoJZw1Nz+VlCQnIdCMM3FwdJxhPxuNhwgGVQQ/NXNcYJGStjeM7smCu
agaZ3I6ukTcTRM9As0mtQWrZzAfrAWggRTjiu5By72k0qkgzty++wDLJOIor9DxCKBqYbzXkCjMc
A+KrIhE8d7V41HN478823a+W8iKZ2u5uBAkvi/vFrwgdqj4RLmQjnTW8cntqxmJo3PjkxejQ3TQk
z6SPvXyL25fE9LnvdlPhTtsr6q4XTuuvcNYVvxPRtLk2cdHGq1uYFfJiGRl6mnOyfnMhJXhMQP4u
2WDbPPBFAs1GRz5hBt0UE9o3ELJTrOzpOoMKNLc3NnJAPnKwlRsyDSU2O1zoKMvQqYiwp9LXOo4h
IbbxpfQmVK8Gul1XaG89MGDv0CHZTo7UscZenciacWRFpaEQsOCGR0/a1/5VLxGtQrkcYK5rHr1t
dXa8/aFcVKEJgJR7FtoKRVF8QLk95/FJlMjw/ktHm/tQzPiS9bigJiPrl2l0419sROcLe04ljwzz
5mu/c/xHGrZgVQZGPGvdhFU9wUI3DoY1m5XuStpoYNuZR67QLvHu2ghlce/GNRBH6ctotruAhtd1
iOl9UvO+YKvf7FhP7HVNWVssEGeBsUva3rpITX91pkP3yIFc1TzZNJvoeMv67jPWrC14qH7xyRvQ
REpNuQiCMXQ/Pdsp+YSErIKCAIplz//epvxpErI7AsIbQ6dzkXNWR5Bm3WocNSt8gSYb3KFWmTJs
lluB+FIvnSy3ZePH/0PdmS25baRt+l7mHA4gE8gETglwKZK1V6mWE0SpJGHfd1z9PGx3/2OpHfb4
bCbCjvAiCUUQyPzyXduO95M+YJ1eD4nRnQ2cPKAM5XzX5+7yrmd5GTJay+/TZPFDwjabytklnXf2
htTeZKWhj+kYDvweZ9msw6J2jE/E68cJELc3xF9ImgzM1D1T6Ca3fa9eib19tm1n/iJ5XCkWqNqz
KmL1BMBPzHkZ93vVJ2LTFqHL1+kE4TDsq84tvg3RYCWbVk8Vj6FZUT6Xk71X9ubBriThfdptNhEF
uZRwl4hOiOpEiD3V8t4g19AsXXcry6TdG8SiHA3ZkTPAKT6oyOvcAVvVARmP9qFoa9JI2sLZ2W5Z
+7opYtJcae4ivU4HZW8vvtXMxUsTe+o4CFjeIXYC0OH0ZhXdstE65dBgRkez7oKq7WJi7q1pV+LB
Ow9pRmuvaNJnmXLX+aa9kyvKZjt4BBsyst5q1+Kk6Di8Xm5BCljJCZJp4NPpK/DsilxIJvxb1i0V
NGye11SinoawOmsrsc511CCpKMeWOp3CuA3l8jEuWewXNUOKo83Rr+Yi3xt2NjIBrJ/qgj2h8XvU
7eD5NQGhG+22MoBNSgjZaD+ttnk14osY0UxuxhmBHyQH6YatdT/nxUnIkFSCSH5ZC01YS+1tGqHP
zYRFSHTDuW1bwgF5TDZdJ85dZaebzBu7bTZan5KtraFJj/NeysA4GpwNhvcRDEUyg1pzeG87Hkf1
tVgOZtEmL0qDWqdNGd/WHCiuCFAVJ6LkHL/XrvKV5+E/q+MjTQtH1cHkCmvfSGdvgXVqq3mOG+He
uWVHR7Mw3WPj0Z1qCM55M1micAsj27JrBplSw85UHqVf1byNYzKNdcbTbDpTd4+sNP20hp7QWzpA
7J4t0KBuPnR6vbGEeZh6srFIqmHWO6gxPxNv+NHJ8Njk1U1TkKxbGPMpWe+7VQXanPdJnDSQEhMa
D8eIAtdR7c62xaERa+GTbrq5hHcy970iCn6USekF48JKvxQP4xoeXdfIDjr2alCIARQkW7eN9E49
G1zfu7sFRXBUruN25ZnfxBRqpLU8t0YpjroYnqFM70jUORH2e991fPulHeIRyBzbL/J1OozjdBch
gCIKMhmCxUnKuyzzqt00r+OjGylw8GR9jUpR7xLjo63Tj1WC5ttkHPjKgQ5psgm36KKTnatb9dUp
1mO1jOMhjsOU8iEelZgxrak2Xl5/GYb0KYfpanv9nNtl0HQRc6tRvums+R51OfppNouwzK2LF/Oc
sNEbOrGujTJ6gFjx12K9F61ZXAnRFkEvoNDWZokQAsVfZmP4kY7yIBWa19qbOQC1D8AF2T5Vkxu4
K83v0TyeOdOd88nsg3K1DjPqV0K9Qzq1Oy+7jmfTuNExP741rVs7NU8N+mWWniLznTL2HldSTFEP
cc8sWIc5JK1j7cl2bRpnS6DRIw02pT8kIWFRXhF4LUjSFNcHElDRxIpCgTyW+abMh/6lcbtla8ch
mQZdfCZ29KDN9RUvlbmdLMYkZrzhMEcdYcV5CPq0zNd1jWTXmr+2dn9gkDQ2goP8mqefqvXG49rH
VKu47cGdy31ZJ29pk5w5n5+chb0/7OP6KbTkqdHfHEe8VGZ7lGYUtPMto0GQJYAhl+TrE5m2aIEB
5DnXTOa0+qrskpdSlZ/dxHLhWdmulQlBv70+2bM7Ht0epE9EjSTQtnoAwXXIxJVPGbj6pp3WY9e3
PbpUzM+GNRm+0NMbYdYkpcn+OqshQZ3+zl6qY1dFbyCeFFR5H15ZAYCRD4tYvtm0VnE2G47UbWJZ
V3Eren+S11nYRsGYYGkZB3ErDET2UWu1l7UpvWoGHBre+lJ4JiXOU71fkLOUpFn5Awyar+264TkT
9nFdqauPHokyOVnGnTVxrp3dd5b761B+n7q83iCmZtob1v561jmYaz5/j2yPKGUaGzaLbfzIpHGw
hGqucKZcceQpr9B30dZOF/HXKaxy4zhaRNjuMcWkwNdrpKk6rZYcHjt3MgZ5ORAEnj/XhgfATIB7
xJKpZ+qxRt2+d2L61hkQUnCb8j4W43N4eVWVl1dQB9o6VFZNvV9kjOh5ag9YdgyT7xm2daMZbpaW
I3rRMEFw3M+eQPW/G7lRHwy8pI2KRUBTwr05c/wVTr7JEsyZMdXKWzmqNwBxFYja+tHl3oNCNGiV
RMJFcd77gJrNVoZVsW/Cr8k4c+IZqsAgCxn4MXtZrMT17by4Lr0zqnHTN8dxm3W8s8bYRYTKOg8G
xNaY198H5j9TkGymQ6thki1Rxi0mfI9p7wyE6kavawKZ1SkfTL+KOFytU5xjzClOI7doXAZfm8kp
G8yTnvileHrHQ5qbj5ftTDTzaTDb8nZW8wMGmW0s+722hxftJeQn6977Rr7n3lRseCEHIZjwz6iw
dDBNy/c06zZm4QBDu1Xmtx02tYUANCO/c9vowWw4ctey1FCR8ylV4W50q3S7hOmhqI2QEJ8yvnYS
ke490X+ZupYmb1Vew2zmLEOQI3IkziRkoAad+VrlSOAG9tYVrmKIWpcgtfQNqAtsTMUZeXjQa8PQ
BJ0hN4oy9q1S8cLaUzwac/ZkOpL7091IB1lEWL/3PJ9+1/RPbkdGfVwOKx7T9Z1y4695kr0Lr/sK
s7huDVfUvlXOZcAGo3wjrR6HVZxTmuDsVgOTOunBRkt9HqYs36xRT3R/6dnPM8P6Vnbx0SITLyhd
qIzUkM3D0jhOUPfVoUh6jk5xMkI4g4uHKWSRYTX5t2RuHb/OzZd6NPrASGnNaJai8J0VSVoj2aC0
KOuHIebgRJu35iy5tC+cAh9CsqP2WS0RdmoC11W52Ac3NFo/0WPtm7aVHdQwfnEqo7sxwyTcri5F
VoZT9rtkzubH3G6yL/GYAgzbcffoaqA48sCna/g+tTXIMn/Uw6jv62p4a2J7Yf5wLWIO4mq9I1Q9
vOZoYz8WRmI+sRPIBx1VDGl6vg8hC8j5aV3g8IERRcX61aSrda+LruRes5aH5iQfmrqctv8aVb0m
i2SAv2c412yBlK6VaAg72rzlUlHm5KQPlTsQmEIMLZnnbRms1uDdT2p1T4Iix31O/hS598kHBtZy
XzAk+2qdCDCwIK/QHQian8QC4exEh7UpnpYm6Vm55Xift07DdFhmG28gpS+uAL+jnJQFo7seGQ1O
qtaJb+BWOFSEMQeZNYR4j+r5QCvabrV4epc4NbaqldErK3YEC9u9TyuJm5uqh0jxMOwGjlOJrami
5mRltX1lzEJsk4FSVeIXTnkhOr9MhXeTR54ACQwHrCYY5p5iyy7PQqwJqSRkUepsuReDhvvPTGx2
kqLiVxIP2ShDkvLyVN4iR5jv44ZqxWw0f8ie7ysryZa36S8PHKOHbmwHcuoL46WZ4QamPm85TUDN
T174SHMksN3Iwln7vB6y4RVMlwB8wXgmKwNgacbZzAOUMh12Tn4YxNAcrBHMAHRROQH9LOtpjrmJ
4+K0V1E48SRT+BOJwGaLD7rOTp7KrFuOlWPUQT45092kL5CDPWm/C/OSQcpIvkwDeZjr0nn3Ypqe
QBfMTQt5brOeh8NhHRPvZl7d6Cz6vtiFc46KYJra/Zg0670rJmK+F4d0rFom4fXcz+mVmhP50ST2
GqyhJ85JKpDk9zZMVm1fNgUnjveULCk/g1nbw/VKvrO6sE+JHSbAsJdY/UkV38LOJhBoLCwGRNQj
Al04tQxfpybMrpTniKu+6darSQz2mRDp1SEOMC0+J16rW35xbftxY65f1NiT2ZT31fWiOvNBV33+
bmdCHueJcvU1DusX253kV0gyhfIlLHYp/J2PqIu9AsTUDpJ1ia9BPiOfVhRxU7qtR6mCWYAgK8DU
BN/rWZTzvIcFi7d1ojHNZV131Q45cN4yunu4Z/nSFqZ1N/KlXIm+7E8t081TxiT/4DVp+y0axaLx
yycyMAuzv5BtqPAthC1Jj2DGmhojWI0hvpsBzX7YRlzsrRW41Z/Dahr9McwAvvPQK4MqzXJCYhoD
JL8fQs5zLDOIqtNdOiBG2FgUYh7XMUtv5lqv3+Ra9rwjLRmeYz18tGbD+aIqvUO2mKyMWVLtoyi0
v/PUD+cxsosdqkWX7o++813JAw/LROsaeLTjvEUijq/b1i132bhyxLcqQnY38LI25qyqn+M9bTP8
DFOsumDpkvY8yTm+6+l/OOsuMoIi0dU2tftdSrUJfSt57+4bPieKHKlRvTWz+zHYqgA2BrhOhuES
MlCs1ERUrhDvSs01415ZLd/pe12CDEbXN6Iy+hgNPV2ZptRPusnTjmAZewqE6Gb4GhZeaGgwPtAA
ZY48AB4wYOU2P1KeXCstu5tU82UihrPdDweu9R5StPwQiZp+VB7dEWkaArDRQnvXt5qFvpmjH7Oy
s4ekL3SgBwntF4bT0Yt59fK2gsmxZLorbMbciO3+nNsdvptlOuVKtle5shFMzJlqXtaKzcfLv8aR
jqh+jrv8YIhm8qemJZTVs8NDprPthLZ9G85LBapk4BaoJhd/uxvfwIt9yWp2Ti+zeUrM8DH30vp5
bZcIcwaoRrUtukJ92hE9R53Bnx5Nc370BOtwmvXtTliZdS6d3vTFBB2kc8Q7IWj3h2l40Y1DcNAm
amYLtDuhgNykPGSQNukmTftm9G3TblKOKSyM8ep8t4t8xNkG2JKmY4wIK9H3E90D19EU9dmmhjq5
q1Dk7YZOxI9dV6MOSAx0Ah6/mhMb6/1Fs73rKCDZyZGfyRgiWhiwqgaxS2+lkTWc13UlT6Ubxh9p
BhNpxvlLVNGKQLuIafjkgTlJ0Fhl864jVb1M3Jitdma2CKzFZKqh/llGFDVUXpTZvom7jylrKb2w
W4rK9LzHNt3dZc3U+czh4iAIrbzJbSW/6KzvDnayFFBxEnxqrhn3O2fhkNNaO7MK+60ec0QeTj75
xVojVItiSHGLibaplnfhLGq/mFO4g8pxOT+7eqtTSq/K1MoQ4kMar9407zzXgDSeqCLp1kzhuocg
ikLSl61J9psG9uZbHSKtm3KqZgY0P5skx86yem68l+EM2kUhwjXFHfQZ9VJGeyFtnsykdALVeV+c
xOV1YJPO32LZtrfV7H6q3mzPYopYGbrSZHsR+TML/7il+mIz9E8m+U+P9lKDF7SVvAoHnW/sWGen
BaDsXFKbsevL0fBBe34UhSrIoOqL8zSlDTNuShznNPWPE9JMyHVn+uLMYQrLaUJykA6OFzkDrZFl
1dGlnC2BFQqOgyHvv8pJ4BOEUt06dvvGO6Cv1nqZA45txWEuOvMto+DpuMQTnLJGttT1EY2VrYGI
M6sfmMnoPJ9Ewf2LjVsKJeZAUAkWIE6zGAoVQq26QCSvBub1yuZwHXV8/BQ1Z2uv70M0rWiBlOTd
aMutjqtq27sth7a69ihtRdLWa0ZqA4rbD1X+LXZrdz96IFdxbBYHaY5II9TQnRR7UQXdNonTWE3p
uZ5t8ZBQwnE1V3O4l0b4SgGU2M9xZpzneBAfYdPyr02/nDM9OlcxDu29bSbxVdZW7b6uxuiBqhyb
CWNyjJukGSdKNuT42RfpUnGytR+9WTREDY8r0po4qfc6XOHy2/HTpTDJvBz576I8XWroZdc6O5FO
/cWBlmpoDzza6HzqgGLj9iOrwpmvcOAwkXveZzZY5SnvbHVHRCea/Mx4HaIlP/cN3KSwRbFtQlAn
Q4/90cS3twf6W27W1BiCqChLv1/79VVGMWTB1IqzZa8xGb+p2DdT0e6mVtpXpHGKYGKDeEumcofY
bTO21Qh+Evt2gtTCMIcH0HSw8E7am8Fom9twtrJtIqhu2sBq64CvqvX7ImZNtMQtLNC3CNJua4/J
uKvjBhFwcQUbHkzuEm9s2oiONX1scF/m+DTmS7M1xiV5Slb0YjoSw6cLUAXytrbHZqmdrV5C/jVK
oCEYJKoNLUdf+K3d0WHjPRDq/BkjoOR+9uNehUn+sRKJ9zzZWb9jYQjP7TDGpxLlJ1kT0tuqFccD
5eX9h4W44t2wO1fx5nRhUIzml4FPtefu2g9hVLWPnnKbeFO3Q7JtqrUJwrkLIlq5tktZhCdrJGVM
9GJ5xCO5EB9ny0AveXnfWjUqqIzWMCIn3PQ28lznQBIaAzjVWkfUC/PD6tCims5LH4yi8a47mKkX
zsscM2NbMnrlnZkFEL31robRPXiD6M+pNS63HKOftSyWPTmqDsnB0dCcI2t6rlcOt6JZaRKU7seY
OOLUEoWNFAZ0GfYxg49EEInR8IH4nHeH3h83jFLwADoQOZKiJZxUPf0wxQr/kxXDwqJa9gEHVupo
Yg4aBPWZX4UO5b6onPTKrr0aVxu8YbgRUSQbP+nE3JIAz3/O88o4LE6UHVxaMW+MuHw3pgX550o8
3UF5SXUukgVxlIvJUdddCr1cl5Cwzr3MVHJnhRU0l07a+4Ua66dEk09XQ9nhtoM2j4ts2mep8Z7P
buojx3IOTg1/kl1iI/cEJkan3HXiAGZUBjJicSBvdGxukC4/L4ZT7Vu7zq9KIjP9sVzxcK/Om4N+
5ZQUo3x1aClCwjPGO2+mFjefvybk9gVZUdhbVBH4ACseqTaU4UOVuQfTuZlWVBcqqd8NVSQ3jduW
D06r2CjdNkDBYq0J9TpRvBJPj+A9gsDYqNy4XemaAs6XX2sWZJ/d/UdKN1Hv7KPm3pRdfyP6qrtR
GBPXQUXbUCNMdKPYuzbz5WtnWWVg1SOIb5e67F1DyW4LeJcXmnNOWUj3k0oz4LFeI6mKV1ttae3q
dnPSEMkHWLHtHfSfnYcQD5PV69hVuc8RgLwdM9RGgN5XPSqWwFvRZfFdgwziLU2q9YdYqvJJmKgx
dD9YD6g7MhaioQR0N/TGiMb0xTE6HJ9I/igzQ98YoLdHoGmIQzgY9dHwOAZuS0fk930+IygCuG3g
/kLdfPUE1lg0OxT1ocQ6WPCwSLQTcrIrmzJFkdMobnRsH1Nl7xdsqfBcRn0Xg89dzZ5IDksV8jjH
VncmEvzDRZ3rD0U0X+X5JCgFHCj/G6NoehxQ3+1RfLFjTXm49RAkPjVmlQeM9suhDtPItwDcz3Fi
Rj7aCWCfkVOOglTZ/CufNjTAJqy2z68s02JS7kPgNk03Vb/JVsO7nWbG8SlKvb2H5O5bA9PKoXxF
7iSoTOrGpPzSKLuCEAFzRaKbQfQ7qhF8+yl29Kjk8d84dJJhmOGccZ0tHRUQWC4TlDeK92SNaCNW
7WvPyeJHB6R/M9hpkgaRGt0funSRqw1oeNy4zo5t4j3OLJ1nEz8Oo1VSPk7UlpGC74FS9uny1UOf
eqwMTIV1Bpw4Ophy6IBLn0eEVABU43Tq2xphROhVFJK1xGxZVATxkdABG4vXXnfoV4HmU+QHUa4f
tFkgMTFGsUln1H0MLea+FtTSeSreg6byh0YIydd4/EaySPGVru/+hjN5+FyAc+29Zq2OFa1/bG0J
h5SaZ7VN1HLghCR8Sxbt0RvKJBg4KH1ZEyotcdb0bEkWkZpU9B1VlXXHkSpIlsAUbccsnHHvZkV0
U4al9zGOoHyt6sKtLub2EGcMNtVYzVRYwHgc12kUB4wbI3OsYrTxOLLFC5rKOYvWFLjYbd5ax163
M8viRqXJfNYJdkWGIxUfHCYJahNgO6WVoDyKnf57L4w58e2uql6Br4uHuUMGUiVGeGoIQdpqCfe7
WlHy2JfDdJ4HxJVEi+KcKTijyH704MRy9aCt+DE2m3Bvlin8XGG9IawZUj9jX3RlGx7QzVb7kmqy
q77WKLrsSKabKlL2o4zc5rygoOM1aDO/4ZUC63E83noYrjhUIPuUqm0mgoRfeN/Tm9BGjMqhufhC
wTBcgpgupZba7eKtN8jpVjRh9B7x//3UHTklp+yjVR0S5rEkw5GKxHTbERS8rb2oDkigjPzcAeWI
yGcj14rlF/z+0UHgHpCiCa8YJc3XjuIMjgbpdIiQb/uWsQyn0VrxsCdTdlV6brdLVm/+oZ2Q98Fj
M92zE9V+xa4O2TrRqWF0I86ULl2jLaYcluguyYFuouWlczHAgxd/ruYwbEeJ0tKU0RL7pLcbB1s1
77QzQmMiONoi5BEMoHk04RShhQPcFKOHbuZvk7PWm4gXFgXxGAfplMT7hrfwxkxXPEeD2b9CIefb
igLY7crh9cpcXHXMazdFWRCW71mWv42WCfAZs5zYGmtHWC1vhlGtGGRsB4V4Z/g1+t6HDB8DRvqc
13lxtJOhJqGyRkUDr4PduL+7lf9RhdpTVfDXr61oP3V8779Xl+bs/y+qv03LpPcMj9z/lDT9V3/a
6WNI2iT7qTvtf37b7wVq2v2N4wr93sK2LdtE+f+fAjX+j+0o09YmzeCmY18iMf/d/y3Fb4Lzqma+
E/8u+f5P/7e0fnOphHZcIoJw0tCR/E/6vy2p/sSYpxz715y8kKVtwtMT7qN8Yookq8rk6ffjMccI
lO8jofajLTZA1H6S6KvEKoHaimNFkj2AMYLd+ylakGiOJCNRafQRico66Fygo3MzFLCOVe7x8fDm
F+I0U3Lq8w9QBuVrptC8e/f9iG8pdhE0tPusMZ5We3i2stXeNPnd2qPBsais9XV2Oxnlso0vsn0U
GdJ9EE78jYJMVB964L91z1lafjaFJI3BQhsdp9WZ23qj2Mn7lBN74bZNkBYXaCludpHUp3Sg2GL1
hBmkkeKYu3Ixb3GRMOZbr2+QMUTdd6OtH7x82oe9S8wRFURVnZw4JL9AQ9yGizo08TdYJPgQ2jdM
Uz+unDf69DWMfwxdsV9LEpBiR/h6Tl4S6xaNQr21h/HDCVEPmNVza4tvTjrNviPFvWWu2wXPm8dM
9kRarbhuncw8zs5yu0Stse0iUAuvrO2Nu/RYIxDxJ8h5tsjpvjA236xaTkelnPoVl9jsz/j09pRs
tu8jPvdRzMBwfdsCZiRVB0XmKOpAWdnh3kmYpvsg3gvdkCphrZ17R+pzczMoPCHcwydG5u5op/Yu
aabmNKxV9X0Jk/oZ50PyrKqVWasyz/mU66AibWoLq/W76/YfrS3/d/WMf74C/T/Zy0g+wF+tK+tH
Fnf9R/nT0iL5Tb+vKq7+TVqOEq7pWKgH3Utd1O+1jLb6zfaQgWtbuYK270v4wb9XFcf5DVWJyW9i
3XFses3/139WFdv8zVEuheA2JhRlu7b9T1aVn7MOtOV4rnBY7FyoDmmbv4belDGUYd+jFa+wZiEk
mMPsu1WjNYN9MIgwdgrnxk4m6kb/cJPufrcT/7FU8ZII8H9Mxv++7uWH10paWl+6Kv8YB5fE8BJT
aK67TkF6myRG7sCI6oOYcvU3AbU/L5u/XwqVOQW9LMQu2Yc/X6pY43Qdekx2I+7EYy6HLx6oyU6s
67gphXH31x/s59CFf1/NUia4gRSSy/58tanBLpr287IDssE4pC10DybMBuomIiqnafIZgCy/UNXj
X1/4Tz4mq4Zlgsp7wrOcXzIYkgliCBch36SLtTnulPmDXWChFHm1tjjtqr8JNviz63mKBkzXlJAF
/5XckS+KOM5h3RVxfgmdS3HtBlG7jveKY6W3A77u/y4m5GfXu+a2mg67sAAStnhq/+X5/0M4gdHa
0AStnnaOe7Gj1318aNL07zJvfn02uYrG/IScyFZs+tYvqRBkwFMmrsCOQVPoj6DcOXlJa7jWDbZw
82+i4P7sYtLTNpOg5Tn/9bz0sQWCpaJ5Z4Z1slfx/BwJBmGZiLe/fj7+5N5p27SFK0BjcND/8nzU
Mi3LhHPQzvD0bVY7LWi9N//NQ/GnF7Gdy4rCXsiC8vPTz7OmXbfrkZpL+1PaqC2iNXT/5oX+s1tm
Y0R0TNYrU/0aYCbjkOZOIih2lqvGfb2uYL9edc4jWrT/+p6xAP9xlRKXV4mHzuY5YIJjsfr54yix
TNAHeX4yt+Xm7/oDf/nDpWNe1vzLRGmzK3i/jnUTWDKS0CLbxdTo2Js1McP2QarU6u8J3euSw9yL
mpPMGoL5j2DU9Rf0SeH88Nef8Zcd4PJjCOqCbcXfvFG/lnEZwDjuCt67680pW1/JSGrcTZyIrkKI
mbn1QZexfJ8Rcqp/9uj/68osyECy3Aj4+1+WSmddZN6uQ74LEzffL1AquyXFcdbycD398w/JssH+
i/IUT8nlu/jDwmHHGMNLz8S8E2OpMKKu/WQpH67G0F7p9CiGh6xxh78pJf6zO3t5pelzkFKw9/x8
0TAVJnqXlngARvJyO+ieiRSmmpS2Hs32DBKOUHSs5Pd/+GEFCjbPRB/u8n2yvf9yXWFWZWbWBSFp
Uf9oKE1SWVyWb10+NfupG6q7UuT2y19f9Jc3XzrCkqYwHYVhzTKZJX6+qD0JW5eeVeyaxXLvp96d
8kBOiRz/2eDw+3WYfxRFY9JkCPr5OnESelOHFY2gjii8drLRvquFdu7jiPCOv/5Iv35/niOVg3HR
tbmXPKGXHfCnhwa/BWJQVIy9378nf9MAxjDwyxaKD8fGhMU2w/dF3MSv5WZysDGAS2Hvxz529NZc
1vI4xpmZBFN+seCmSHDQArUFOJ2uUpEFeelO5P8hdik3k4XcjG5Rg2FN2vhVdU1RymZOI+/V7h3b
8Me4I0kQYLG62NQ8pIyFg3mCZIJGv1XIXo45kq2Ik9o8g2DLDqeSHBMys2Wv/dooi0M64TX1u6yV
x2FtO+c6F6tBhIAoAOvtRKLWMNT0oiFIk01Si/gBy7F6zTrqwWDY7Rsr7Z1PRIT6mzma5X1upAMU
StfrtyRzoh6cVUK8AriRjsSvYr+dugSDIpYDHLOhPXQHPQ8E3VJ9rDzfjBDWXD60dxObQmk/XbLp
diWHR+40XuAaWOpihMnmpDrIKMXwIK0+6QLbQvt3AMCH4TUyTz/lI2kC29ltZoVJPeL+M77P9qH8
l5ZEe8byVQJDvsa5pPR4Ka0i33hFhuHCjkRzTFnbL7ktvdP7ahiqGpdE1CcbPUXla5SEXYGVzMzv
G61q0vKwHZ8iB3sAOULOGh7CXkVy07gXWqElTgFQ1Rjz4ZA5DQwKg06FW2rS3VOYkdNeJq5FJslC
ZPUmp/dLojRR6XzAu+uawPs9dUQS8RgDSpFf6cgA3W0oQcp2U+7W38LCWW+dZDXJQFhaiYAlq/Pr
GlxS3sHWT8SM4iv2yROs+vOQrOXM0j/Bgk9LW5YHymSsb2uiqg5aGaJ7XoR8F1YygYjHLghfxPeh
g34sCSqNek7jAZghngnkT8gVMgczBwzFOOEEcSX+ZRX38mHMsharGJ6QH96Y4mrMQxdCMx6z/i3k
8EvEcRXV6V2bmvOpsXPP2EvUwsoXzly8MfVZcl+RPNDtiopN7JBHZF3AT8dFubFVx084y6mFD8Ej
fOEaQ70vZO+uV7BpSL37lcCAKlP05rZVY5jY/cju9tOiGT4hkC3kIvBJpY+rR5xqJWK9q60hs/xy
GMx7fpwU96rZ0X8choM0eGobC0WSWlG9tk1dR+hF6vpi6FY8n6VFB65QcnlHcAY0ICI9d1ti8vvu
nIVLTzRt0iD/NLAU7020TXRBWU5XbaO0LoqdzNFXXqEF4tkXHPyjeyS8oU3mi030kbKWdJsxpp6w
Al1yMaoBhzQpPzl5n54D8Fl2ZnkMrYVHbh08DBprlfYGeLQ3sabIWEM1op6HdcN+NG6MwWutTdx3
jXex7UQh470tnYJwbeIz/MWukXuvZh99bVsI86BocgfQ4X8zdx7NkSPrFf0rCu3xImESZqENUI5k
sWmbboPopoFNAAmTML9ep6TQQopQhKSVVu9NTM9MsQhkfubec5GFYI+uUdEfobqMzXPktVO4M101
hntvM6nA6xba8y7vUXfFeR3g6mvWYGOukk+vNu4/+XuWXfBSFJnAoOVW65cVjdIBGSBG72rYVgIH
u3BpYQG5xXC96EBKiBOt/56yex2vMviiWdIGfv8KgqKudsYa5q8ilY2L7q72sdZU7mISK4CTgI9o
AlMxs924y+uO/W5Yb9urR/1/brTA/iwbJw+ZbDdZy1pbZN5hFqodk8bX9bFfVyvf43hd2YX6lpcd
oi6ffmazWHbCSqD6lTpSdQc51Nt3pxv+mOdM8gWqps00rL2MiLrBRVobBGP+x0R5+2iCAtmIjTKt
j4E6IPyu/KaFsoKZZ40bz++Rt3fIPI6dnyNkyNLIMvulYqkZN1hzI+ZAGOrjrQvAlg2s3k8qXOx0
b9Ht1ux1HFEnFUGxV+P8b8/boPQBVsfYXmXVZJydgzSL1QuStgmKqUqdvZN76T0Kq/qT9RXKvjXg
j2lRIlDRWwUPsbC80eWuGuX3JHwrOGdS8vgj14miPagTn8h4Wnuz5xdC+nSxNgUDwt7gDqvnyWd1
gihd4rfJRv9k66iSx5UqmAcEZuuzsHm6dl432U9+XTof7D/fVWBB7s8Gc+2zckddqnjIJWypHXjK
5tYyY/GXnesXncKM5DgVd8A54Y8VeAvcrb4QeqgvGLDrR7fl7Nm1NZmxpG6H3fu/DT+gCaQsVIMy
RPztVwPLewoFgGEYHG/qFenfkaSAiYWTMtcpoqHzRDHGqdDuJxn9AYx2N0gV7RulvhoL6x82SNS3
1vglp2EDhVL9OGFw4AY7uUX4VOupBZ8l3lZcErmo3pCdnLzOeZRZ2yZCX+KVw7K8xTdPvtyGUy+s
gdQ5K0AZS5913q8368XZ0Ba8VytXXBJIq8HRMV57uGD4EYJj5DttUhvVn3usCi/uOOY7D5CQvGB7
YGymMaL/NulMMaG0YAjcB9jAUAMO1yXhzvHUZAer2wgS61V+l6vAnGdAegMYeU49EgkvBl8heeHR
mOtvV9vdlz+oadmXyJyee2H0tQrWMB4UvV1y6cOOg28jGpGR/By2FupQLnjGYkQbzhNEr/HRUy5V
bBGtzwVGXbYzHYOokh/kOJlZHO2oKe88nW0v3mB/QHEKzi4JaHes+YssYe5RvGVdxvLZbsL6TqOF
sKimZkUEzzh6X9pXDC5sNaXiuY+G3Cv5Qvzo92xWaFYIs1b56E/4yysz/t4sNMmYz57GUKCQHRbn
kfRSiRUgXfWVb1y2ocXs/oDV8ncZ+6a9YIPGalDstoUrqUEaOiWujSdw3/ei/5tSyJbgw4Z0TcJq
QZu6mV7sZUV2YNLwP9bOTWfnwx1cku0dYhRjn805zCEIR3E7D/ehb4NDwlT2y/I392/Jrmx+GdU6
u/uCZFLUBFNbl2gq9PqNDXK5Xpftu2UUv29na7xN6f93plWSMbkovupild+DCUfMpBVVxZS3L4vt
ew9LyDDk8orwuJXCn6/hrnVNrHvXee+Ema6i2RM/hMN+LLBGHhzMbU/ruJ6ojeq9bdnWj4XU5NxG
qb5YdN9y0jVePXlxPk4joYYim+NqznAgpSRO/5qr5qrEQJQE5Ao/aHbhG1wA1GRzFimkJuGPWcAc
EC6rsGSUzr4ag20/BOWw6yaLpd00O+tzFXkY5hs327seqqkCB0gi7BynCIua+7DDZGkLBF3VTEq9
X8ynSGx3oYVBK0a/FVxr2fbhLkt9/3vI14Y7tLVI1+6sevozI5Y1FxzAvM88IWKf9fBh9Q2cw1nU
u8JxD3MqcQk4BRP7WdU4TXpklNAH2BJSyYGUkAt0603xytqw0jSS152Z/GhXTXDUkm4Qzl/PS/0k
ypeXdPKrp64dQEtlXbRea4FzIEoFDJg5bd5dNGTPY4TqLCyxK6/V4t+XU+M+Qw4uHkXpYO+kkUfI
VIw2LA1K27tiY3PKYpiHSoVzdfa4y+Kg76ZrYIr5EdnYvPM3xMgL4DtgViOv3Fra8mSxy66Q9O5D
Y9aEnzk/LPj7EU0OA8XKyHp2CC5wo2al81BTcy2yYbijAuwTqdSQpJ1EKJgqOD1U1taQrNjI70t8
4C9eNywuOKfiAgLzaxQEnV7ei61lq7Oatdurmtv8sG1OdseUdcNR5MLNiqPS4GNz2pVTgwLveua3
hM7Nzq2ECrDjPVqDw2gYmsZ9U7PfnTcnB7TnW+mGMmDOaShgzDyUkmr8hGFLfiq7NcWNwu3sXrlQ
5PQtZLJxxAaFNPDsqtDfUHZNLeWK3YBQ41ka9qFuKT7CiquuaC372cstDB8hVS3dFzjxpPKKbU7Y
MG7qsBXa49+npLNelvXY+/kZIBiW4x0q3ZbCVfnAK+ZIT1faH5CuRmGfP+Pgb6cHTcgjEC/rG5qG
xNHJttgdIpEMk7QOrtsqPkY2/o4ocL5h001YvwD+PGaUdPuWWKO72SvfJ5SJqG2ru8KadOIXuc3l
TE2WBBmBaMmMXHvC29Ah4sWaPqFC5kLGlk+1Fa9ZtLxv1YQFWwxuc1zmtTosXLJ1svZ9E5sQpbPS
dK9NYVk7MBIctD7jDrRVsAhz+7bZytfMyrzrPEvxR7vl3qfoua7zLrgNBMEbxmqmJ9/KgWp50I2w
wKocuQCkLFP1Df4Pnyi1sS6K4b6r1+5cTF615+Vx7nvVQ/zwO197h15kmFQjn7/vDf4vuaDDtGR/
MhYl3VZmYsMCmmX3tFOs+7GGxwxn9AkXzAr4dq7LuxJDSg8a5OgGq/2JmGh9kW6V05I4tEbSwq2D
HG69cTmfgh1ToO7AN/DCDkBohGl2iBiWzQOGHJhZXkz4AmD6rPYiusdONleUhMHR7TUbvla22dEv
83Nfhp/OBj1rdKJbr1mVEy+1uXDs4BqegsJ6bdZu/A1wy/wK01Dc59iXsAxUEKG25a+/aHXX2VLd
9bpdvniyXpiz4bbEIdHGQRfkZ5B8/rXS7jEUuXlka3EVzAWMlbXN+G6R6ooru8lWsH3tO8ary72J
O9quQ5fdgm1vD2nAcCl23E3clFkY0Wvjp/I4FJOmUc4rxUPxPNYTArneZ5YewyrKun3Zp+xpo2HJ
nuExRiAPV5PhLUornljK+g9uRjwizdjtQs5SKilFgYFpLK7t7G4RTXoV9r5+mzst8qQEVf7bqrEf
xjMizWRqxvQJ94U5o/iEVhYFKvD3nY1wJ3dxFPqmsn7bzQqIrwKZxLpVqX43T+LN46+f6tbvl2Su
zZ91sH8zX/IOWcWmmBhzluSuNLui6e0qnqkjcVDX58Lg+WohWFBbtsGiY0G3fdm9i2dr1PM3bNLi
lKnudZATbtrQSjG2iw6OEQxENvMNNcd3F/Uc7G6O9gt729Itv0XfI36WXXpgCty8Y0H1Xscsckkq
g+C916zi/wbLmmKYuli74m28iNO6Xq6HzAjs20GjBKQBzuRdWLTfcEmLuLMz6xbDfqiufZNZD7q+
9AzA/NZ3VvCXnASKiF8pTBhzZKrWqL2aV/m7IEqJdoLq7kOEmcdyfq2/nUFXt9Bf1pdZGvHk2t0F
k2JhmWvlCBkUJmGNd95pzVFYNk6QrWxCAAkltu5udIFuENt8yPMNa1DQOOh4phDTWFdu1q5rLNx0
0ZYHFJ98HejXhnHtoZ+Re71XOb/9RBUivCldPOUHT26ug6rc4KwhanV8mcKMUn9pO/96GAL/1csr
zBn5pH3DiR1O/X6YhOT3mS1NszNboG+DpQfkxwNSz7uoVqAGMaZacYfxCC9pOxV/JmC/cPHg39wT
qAlE0YVoJCiebGQMCliX2c32Jj6LgUN9Fy2dTx7DzAwlrrHSPZeRqClCO+FMO4hEyOD9GZ3ZntMj
s/cB7vLHeSlrSEIDzJAk6IyjkjAM7B8rvBintmG0UWIPgfaBCqc5JvqqFmXcLKYcqO+ov3Zae+2R
eUJ1MXte0Jt1EHQ/KftbpmhG1RiuGTbdtixJzyUR71NSlgGneogQ4D5yt8rewdiy7y0TlVgkgYTg
idA9rQS13DKeoyVDQodhjwkdk166QaekOSFmz0PijYELh70mPa83Jefe6k3bG9Mag7FuHkaM/O6E
1yqVi4FBmEu+VyMxnnGBb8cWAiqaYmvJqdx7op7Lct5yFh9TY19khjVIL29NCQAYVh4TXi3s9L23
Zs3VrCZ72G/oESeqR1ueW2TvEUOoYHrIuKrI/OCb7XYeR+2CiTioK2rQOrBuNGjYch/0AKkQm7T9
c10P2Jv9xWJMFeDb+2tsBrfx5BU0Hsz9DPNstyY0Em1kdydKwaXZdiUnEkA3BMu6YFSxqyQpXJRY
Rn0U7qQ5QBejTLKYSf64XSbfdOTh4Ry6CGOmXUvMI77VTjJxXbHeepgdCGgZXH0XbAHECSyd2V/+
jf4PUHVKzRRL9rt0xvBncJftompvloNrYRpPSh9963GNqpzGbx18L27YORJAXDi627f+zMQ2E0ze
MDPiEDlEU+C+rdAOSEb0LSFPvm56asTVQmcTwcdbOSSnFcKatsfLBIypBuyazOwZa5m7DPFKmFhh
tMBAiSyA1rpvB6bVJJCFu56qiNe+sTSt2mBH+qqZdAa+hVrxIUf97V750O822Fd5c5Qp/rVkW3Q3
xXZrVcE9Bjwy9ywmWzVk35aNVKSLiwjTyeF01nAjPoKgkL/5maOnIlwrSizHzeDrFlHfXwPZ4scK
+YxcnEFXeTfYISoEwtXovQmd09WHInT+CLmF4DID1LS7YRPWk72EYRW3VpRticHYPN71SBebxOaU
fxps3Ta7wfFE9glBKUt/pb4j5lttKlp8htETFsgG++NlhN37DOWXSJ7DqbTdpIRjwxzStmqQIZXt
4iDJUSndTlKJX9LL4dNs3WjBvKZMtQi3EEUpB4AO6QIq5T6r/KwubqIB9w6XZhBEc7vHIYEZAsM9
W0QgExXfq59sMmit7NS2ssZ7ZLq6XZMZyFd7H3IbzzHO6Ix2uqvo2R3RMFup2emgG4+2SsA7xgEU
Ny7FPZA15Kq7rhcuePMWeNurcJuezMyLq+KYVdoEyRQtdbpjYzjYic9Ur8NHJUKzqyo9UXJzWuNX
GG0Rxn1ZA+kcyNu00UFfzGlwroMyvVEV9es+1XW2vJlO2yAxxyosmTvSa+7yJWA+7VgEp+0Z4ppJ
wQzs4G96nvGPuTu77evolTMFCLyJgue/bJyrHBJRjnYX3PENe/ep3uvO7to/XCSTe+NUbftlbDTY
jFUKGrV1tti5MBCW/cEdsB8kS0dZe6z8IQR+1Vdu9srwoE+BB4aKarddI+zKrsBlKml8oItUrPGZ
E5hMf1fe0FlHggMbue8W5UbvZT2wR620PVBgQczDaMBPlF/7TTm9liXzkcTykMlSP01psbOsclQ3
1gpg4Nqo1IN8HlzaLdYcihc6zNJwZHglvWeEavXlywZzMRopHjuv99sYIjoYgLROl1dn7UfvZjbA
XI+pvYB48EomN5xqeXBtSXcJ9oUxAQhFE/n+/VS12SNT34LzOF8GyzqILgWrKrMwi3imprlB6Nwi
VzeItee3tLFEdvak8aZ7j6FCdfSD1EL6Z3moWDuI2n+ALuPa4FESPjMzBAJ7LyuDn3JmpwPNfHAj
caCSIENzmYzv7QzPibgmVF4HD9oPKkz1Q0WNPds+y3AxlkjvWrcJrT3T7KJJ6jRb1KkbyZ3Fbq26
5jQj3/2h7i48LhnE7w/FDDDro2gy0I5ZZ4tlh6yjafeVtYzkA+iKfj4RKnDrLydL65VKZ8VGxBDT
ulAlcnCilmERlrA+z5/CjfppF9rrttJJzH2f5K7u8m+EPxfzWusOT1GaQzIGpA6X1ataCE5taz1t
Gey5Y9v4ZgGxlAXDEaYQJlEdLGOJ91fA18EyVBZX/jxWO4gnJOIMNt7yeBCbe6+8znvC6xqAwxRq
+ooy1EU3G4szwFAYmO8718xcwFgGnzy64T/SyQk3XfMt+3EF2vxYVllnPWKX9B9xa4LtWschit5X
F6PjfcMOCEa5o/1r5PB6u4m8oMtOZqWJPE/w/qtDTepIdHSxFsMAWUESoa6vy1De6aqon5YsMPZh
cFcxUlf2+Ut0mQnRTY/43cp0+mJIRgu+9TDIj0vPhOSQ2tjffqX5lNHL86QZ6Pcbnum82aSXDDzd
d9uQ9r8oxBS98oDrBusWqtVjIVZ/PoPd54pHKkSYl1tYkMEyetm9nWraz5BelndSl+kntct0o1pu
13gL62zFeNnn5rBkXv6U6YirOWoEBaQ1Ksbj2vJI9NsoT/eNzqrfeigRfy/O1lOlTAJF+gI5jHGO
zfC5QnT21ZFHAEM5h2WRSLRZRbvz/NRqbjhTK+cXbTE7EcGsduRFt92DHBf1IwCk5CAEI1nzWOKP
OPSOMGo3sPq1r6q1rOuDnDqFpRAyQ0eIj8iVOXVbzUf1uyzY5NltSqr+cjTBcldZAqzM0pLfdgiK
QrdPzWQD9euxb7H9WFN3Stpo7kHQOk32pprwQpZQ7KgBQQS2uWkbRZ8NYxceSOXIClQS2VnkjAyy
/IiWrbN3vW6iDwV02dqLaoTziWlZ8PyFuatqXrq0mH9lto/ljbchFzdjNTJkw0Phf8tNSBT8/HW5
S0U/ARQa4fvELjAHYF55oK7HlY3pzhXu8tdTW3nDGq9igzZU4gYceccrPy/6XYBQpIM2DK6pC+f8
ty14OX9FOWtrHFzViuPMY22T8tD6e5vRYbCLrGE7FWPts8kHoLgCO9giaz8pOMln/D2U1MhjiP6m
Gu41U5kcbhkYChd1MGL+Mi5X2x+Pi8nItmGwzNh/Fh0t9MCdCM4Y3MEH8mn2vyw9mLMz7mGQwoLT
EhCP6u13m9daXEdA1edrL6UDvdrCgPIwA2Lb7zNc8uF+wMYDtGbILmrMkvkoHGLGfYsIoHgSVlND
/B1Fx87Jmwc7Nk0B36yem28xOMgMc3SWmCV0XpoYs8RCIo0uoSfLjBK5x+h7TmmgKVHWid+YCcO1
hdy6eMxSJVX2oWVzCxOE2WsAbslbSe/AoWolHHLijYCeduMAabbsWrHo/rtGGVi1NpItE61hvBRg
jGHUvugAUNwWXI7dAWnpRjHK3fvo4NkNwfxTuu2IBWr8Yxi4eQQ/isOc279z5/vaEEgZC1Nq+524
Iee5n7iOXIEB9uRvEm4g8R21xY21yXY3lpUa4XF22MXsVFnfG8we71Txka7qRjsvFCWV3BHCgdVv
KWX622udtdrxXV860q3icIB95E1wC1Nv3YeVs6YnfLneuquLxVbkU4iWaWFoF/lwqnjeXgN277Ab
BqZIezQdsJRG8k98rBt2Xj0VQYDrm2hBB0RtAcivP2yzL+s/8+in44PUojiDFE278+SGDNs2FzlN
rBFnLzdMkORHUy32uBsrV6dXuvPYIehZROZAFoT0n2TZR3egn8y8rx1veAyrEqhp0NUd/rK6s6GQ
19hh2Vv783Nli3U+5mKU8rq3vDA9WYgDo9OkZz4i5Q1GXaonrCwTHTT+THubu7tKFyUfOqOV/2Vq
PM27qJpBCrAhcQkASSdQ0QjybWauqwxb3F1NcIaj0QfHYEoH/dHpClVGouA/2vsSSPLwhiBg+Fhy
gwOA75F1fRlcgFTbpPG7paX3iTOufN747S1ArQD9emfp887u7QGaKwGoGzw6f20Z6VJKo5WRqZqO
hWEUeIX9K/Cx8khGQHt3nYFQslkO/urQw9cw4usJ4mVR5EOQqtL+ybACt6cGwU+UrHU3lUcMOkpf
O7XFXHzD3y6vtyz3xEdq54NNKpCc5MrILnWDxOtWPbwEm8OU+IzYZ1nYSmK3fQlyRSWCKz9byI3A
JAUPfw4UDZjtFGq+yTciBWIDnHE6TIGvh6tuaR1zvVT0eftg2vL55HOnGYXOxnO+U8lBuZtztwIE
Zmq7vMKHP0OUwNf96dYzm1FQeRIN8eL3/s1MsfYF4q/ud4WuaURq3cvgYcIvJ5+CYZ6hAGEAzmP2
AtW3QSDhso+gEbuuLv+1kQgRiKsRQ5h+1rM+oVGZsLcvugcyR4nuw92X83W/9M70ODtmeWf3l9f7
0IMpFg/GaGb4Ivd+hqqyrF+8UvXvYTHidy79+SMYCygfNF+UtWbq/qJlKut4doMeKIeU6sG41AM7
39MzC4Jg6/Jd0DGfiNOU3VlcOPby4/dlmh35HQfDVZlJGE3NwkL8tqRh5w+2dcodNdreB2UYA4dW
snY9M+ukcEJso4uYl1m9OavF/7XYXqKJ7kO8zGtRLDm7iF6DK6tqpwRyyRfun9fAKkNw6MLG8eiG
RJYgFesdnCcBw1F3KczFFhMNsN/URNRRqKsNuwq+2ulotdKr9/CowjcNsH/YDeRljQnMHCJ0fMtx
G2rqS0jOCnknOIksgx5AC8ZFVwBCic7IqX17R0ZRbZ8omtM3Jg0DVUFl2dveR0/45UtlsTCd8fKR
x5QCzK/UUBx8VF1/BmXr9T5fVwpnC79L78CVlXo91djLtxsgUhVgjXCknLAw/rIlBd+RnVfHURdo
SABSYatTj5H93LU3GTP2C6DDeI8RGG0od17U3PDbL6PEyjPu7Sqdx68CYm9P3Dg1bbzoZuuSuog6
hXIU72PSFMwHk8JQhQNA1LAFObnp/6A8KnVDDhN1b+MUKRr5iX/6Kt9MCbKjYZuZ1M7U3cHT2MB9
Iz8kwE1Xtb2zy/liJZwrDa+mD1noRwLf45yTgbQTYU3AQgD2hHJ6ql6DYaXK7+sBW/BQstZMsBo5
txksqs+ML+03ogi5xalX1T+2h1bmwmlmUjcvkl8ZSJKViKAmcu5Q4DKI5mMVx2KEIxMjCRhIUpKW
f78YKsAdWIr5Y2IeAbKdyumR0LJaxi0M3IzJugvATbJvrWOXhufeZI3/a2R5+cJjjCpmLmcoC1a2
6AwuCWCwmFkWWzxvzkSCVGDExMk6lBYb8t69G40ERfRA6ylpajSDsQbG85bS/beEy6COuCxMh7vc
TOOCOqziAXPGWh8K31s/hXTkQ+BW7ruWNfua0iKiMI4Yst5V2wKjMMuaP4w0g6tqnpb11QCM+TP7
5FEFDEHxc7WjR6CZmMSuq2vydsAt5ndNpy1mhxMv1w52tPy0POQ2uMy3gpYzU/6nVGtr3feRO0La
tdFCnbwy9SFelxfMiauGQ40+CgnUZlrKsNUpbuFjMakfOBpwWSvLTq+nYqr0hz+4OMYEuDrs3V21
znHZQgdPVJUO+JZhfbA93iwR3C1VyjWeDXxGGMzAPmPVIiI4szkJNviqg2V2xMT2vKue0RV1fCdv
QwhyEJOLgPIOUTFFRr+NxY/DK2yAEwQugR0K2NoBVVdoXfVYZ/kdDwXjGRgWzJO8ehWnkvYbwqli
tHUrF5ZABsleRIxL4Jzzsozmwxrlzn2rbPEDrXOMOFBX3PlONrS30vM2ToJt2X6kqqrfFhpmE5eM
9b+4zibkFBYOhnj0ZgCoowT4ht4AH93zhN8AyecgM/er9+pSn7fLCPqnKEpRfOpQk32hVF7B9PBa
+Hy1ioq/7Eex5U/z1C5XbUYFHAe1QXqVR8uKMX3V405Nc3mrUT1hRitFW/x2JgB6YHtyuR2DLs+c
T+QFZtoXDOi2V/6NkKeJPaLNSduAsSebEVMn29ygy2khpSNYmcCkNcUWSgLn6nHFiqwGaIH8HAwD
DciHFhwigE3ASykzfSUzWo3YKXrtOgkCZxRqg4eTf2/1MIRiBnws4Fjb5FMiBcN7dAqp/9r5qYL/
IHDTnq2mZhcrYG/viwUVRuw4PakZyl5VdUXWXD48h+wRbxciBDEtg0yAvD5wEILGrUMqKNM7hzHL
onYX4gtVp4pJTwvcqR57nqOAcS/Rrgw9wOKS/gRLGikWzPhCExfppIif5pX5dMfIl0laGtdwNdIP
EjM2gvCiTPQvRnStc0eBgz+q5CJTn+VGOMy16m0+lwVPIS9u17pggJjYVbt0KY1ZG247mRlM2FZV
d84+pGUPz0q3ZXZCpdc2ZysLAcmxR4CfsDOpBeTNnkY0g1RKIVaazhcWiZxRKLIQFq4VTFgiSbnj
jsR/zrF3YE9XeokZgYJLigiraRFZoMEaPnNPl+N1525wqOJhmauZrK+l+aQUMf2hX2T5rhfITIep
29gjLDwfz8ogFdmNrKCY2MNU+yO2JqvhgqRRsJ8R66ibyMoLhRJunpn++96SPazt3M9vBQFr0+3a
OO10QuxXF/tm3lJkpsh+hXNcKyHfSoAlPwMPsUpwdKbLLmud+rKUBHGHyANNJAByrsOes8rS9WPH
m1gmDpLaS767K+UZ23j5ytO79EeokN43OOQCJswwGoSZ69Cst2VNv3eVlpDtDvyMPix+D0lNUhLE
WEEQoMn8o5Ys9HabizUmyZE/5+JC5mPpb6mO66OAR5j98twABnNm0vEVIduFRVxWrMM9ZLbZKQXy
z1QW7AYisrBU0185KQAgNlwsHy1F7pN0qsnCvG7YeoeAJtg3DafN6S60jgUMRfCAKkUxldg89zNl
7FvuRel5gvFOwxfMJCMDOdFxr2p2Do0Ol4Sp+NbtSoHG6+AFJngDHo9EoVSIAQ6aRCwMroHfmWsZ
9UO3T/MciiJZnH5N8FBhhSe2CRCicqGF/qtARtaHHvDVeDXye3cAGVemvHMC19v+stzU/YtlL9Qm
dDYrWOQgF/MdBbwOD95QYPIXZjRhUikTDom7MsWE4UDzfYcRH6JUzcBH7EbXD8ZrlQ7t9DrwDKCq
DgzW5zcbYCOrDZ3z8LDVQs04AhabqL98tscVUZK8t3xYjM2R9WtzwzCnOm6JT2ppJZm2aGVVD52T
rgVtl8vApnU6S70Ow8ZQPel0NvyxSnZ691WXtsNL3yLjPEdOuWIBjLqlq9kgeEX4VfTQQWF/5kyv
bYonxUzZmT0oA9DlmuZhmFt7ep0yAsAarBqehYoG5fKI5TjLuv59bENTKeoMFZKh6Do16VcbFYk8
k59TqDfLGQmv23F+kLvnOGk3PfO0As5KUlFHI4FKcKzULw+nQQ0Is0a+Y+XTmiHxYVZodlFh9f1V
WcHxul7rAO3F2nU9AwW27uFXW4Rt8RrYtbCuYKtY5mEb+xWxCYzJ3L7bZrLe0HMM2/TejpXt3HYC
7OYOpF2gt4uyG0E7BWfGxrauym1cb2BWZFV1A9hvaJw7E9VmCxGxW2kP8puFxrHzCCP7xUisb88s
GOUFOo/o5aZoc6Ji5qFFX9eoiPxF7imHdEJRwS0bBmjxPtktBPhEDidxVJZuUoQdGYJ1ypqvoORC
twEyhZRAgbYvFrQwn/XYofIzFW1sHDGovYnArVAPGv7GzQT5ISCFkDouI2rGkSzy0yOUxsxbjulM
adk9RSVU5vGqxIkgmxNbC0f1AGqKlvenqtEYrjdhZ6Pi36TppwcjxOQw+JGqDsYXw2DkAjlVVdmt
n4rEsNw9cBD5Yrz2FpPzLszLyExrsdBbZzsX6JBXH0zt5DYihWIdSOdTq49ss+vSiJoz15LtPXiO
THPWOWzvuDqz3rfQzOZqJQth2XK2hvloSN/azxCJ/Mc0TfOyj1lIhu5whZxLLvcE7QkOdsNni55c
v0jnU88WZAPzoTOGmHWjeLHmITyOrVu+QL9naQtVRzzMhJH/FDhYphgLvfzmEjIe9aMOX4OtST+i
S2ZI3CH+fS6nMDouwt76k3Ks6sMmF+i1sSRpbkOTG8wraihbEvciLlczyqUGpb3aOE6KFr5Rwy76
/4DK+J/Z2e+67+Zp7L+/x9s/3X/lavw/dLUHeJH+e1P7of9uPvN/OiJtaAid/26oC9arr3/558s/
9u+2drLs/uHbHiazyPODgHMax9e/+9ot6f0DYzAWdbRMfuS6Ervdfxjb/xEEEl+B70dBRCVxsVRy
HI/5v/yz8w8CGRC/CfKdadf8yP7fGNsd+Z/dVSwtg8BGlR2x5Q5C6UX/xfPH2tGpdDMTywxkprpC
G+qMeBfCrkSjiG8sXh0MHIlT8yChdtPzO6MIbzqyfKGyS026AV9eGeWNqPMEgmWBiA1lL6OIcCX7
iT0ITNUSzu+l+J5P7ehobz/0a8hYs/KtOflX7s5ryW4ky7K/0j+AMgDuEG42Vg9Xy7ih1QssgsGA
1hpf3wvMnGlmVBZp9djzUFkpSOIGLuDu55y91y5a334LEF3Fi6aCs0vafB5uhCv9WcnZaO3SMwuO
A7zIHPTbcdL2bFD1J/yb9LEr0jCHBwqOdAdwWw7LrkrJc6P77ulbCSmq2FZRO9EV9QJvuGsR64IL
7ephyc1nqwjZCpZwmO0bRGDihoW2S3fUX9FHzEJzC+w1flGG33FSY215xljlsFYgKdGuKHqGHavB
DCQNUA8TFqCbs67b+cboJ3iGsO/eWoIO4SrNaYmdJAHWLLATZtVlXlvyoUwULTWIyRGj+15LPwzT
s9NHHY2/+0if0oA8pUk7WLtGJ+5nfSCAVcfRYJtQtGccauh8LRuKP8KckCRUhA6bQON0Ogeg65DS
9SR14qCjj9KhGnUBhZTnuA6oYZoqnqptm7G6LxRdCk5RbvlBkU9Wij6KqNxU6NA59RKMzMHJq8xx
TeJVfkV9U+UQbAnfOAimECCLi2RKD6HhzX1dWpa4L1CuWltsNTHlbkfbRZh2iuGJrB9oV0HWfMwb
UXVqY1/z9mYqqudR19w3msLyww6yOl2A1BofZaT5T4lOCth8Fk3J6SskwVVDA298IVLUGf6y6DlN
o+/RzbN0SvkdaV6W0qQlbXIThJqB1ahLh+ihqUUtV82QWclSSwWMFLPl3iJlDOOzEdgcEkj5xiFH
REILXooaHnGjZut75TAdWGWDMxDGGthFihiCBf2+yiOXXT80mLjQ2Oc9W3bMop6rTEfD6Ff+8G7m
gestxm7AXMfeUz2n5WCsaBs2w6ICPHuTB6hgN6KbkvTGoOFULVrFjHgvIWp/Vo1HpnNSR0HwxhkC
cIsw6LIe01qvmPSNZH+thGPRlJiSDGA/rSIyXKuagxo02CEjYquhBiYOLaBoBgVFc6ekPivAZPt+
REJaHj7rmc1cFtVPjGPHQVkzh9Pki0oITGtTIPIdLZ7sppngCuCxouWOeprnneAtLDHk4kmJ+2fI
XOCzdJyADXZKomb30Qzha9TslYpck2BMRCxvjlEDkuyRQN4xWpDQAGkZMtLXEqJRs1bJ8kzvCcy5
ScSgsdLQ4syR4mZ76NlKwT+ltr8xaH5g/MZ5uWVkUVSrINE5ZZEp+kx5XWnLCsTzVaozFF2x8jX3
CWYMwktMEd9TkZIoC0HGefJTXd0WhDtd66NWnSNmbMvEt4l94OPgdHGkyvG9pWlPNlHQYkzI69J+
ZYUMn1RTD9gfRtfdu6pF0MtKjbOQrmdF1lTsZRc88V2wtnuTd9PPotk+WBhigauJPLl0jJkF0XfE
RsS5Snk8oj0ReK4Zt9gKo8zZ+ZPNFAXSGpaExGPigtazRUMpMB8k6yrsnPEP0/C8r/rf8z9xI/U/
/8/PAKsv//jP/z/3cUPgKv/3G/npLa9/3r9//PI/NnBDd/5hC4zpgu1A/rFJ/7F/swX/Q0eo7NDg
JoNUN9hZ/9y+TfMfFhs0+7NSBhLHmbn15/ZtiH8oFHFYv50/UDf/Ge3KNv/qKNdw6QPGgcIx7+s/
2a7jwM/6qtWSfTnhB7VF4LMdIzp6zSR4TSCyrG+0ArR92GvtmQRoCdAxm8puPzFWB9I0ILRdgLyK
Pi348TBl06o8d6PCv0HMYEr2Fs2gmwHlBKEWgdyTJCQ5UPpV81yMifFgh2GO+C3DG4YboSR9z0+H
JFtWfp5csbY7T3pR9Qc9jmySsZLuqoxKIhg8Sjsmx+3sEy4Ucmsvhy27NNRkPBYkXWwSa8IINMgh
+ubh8sXBPhYQxI3e/NSZ8Mf4KHvkKxOTYzQ2zTnRUsjxA0esZami/gzfAL1OkPXZjQbSiej0FkUI
L32WHtkuIcVG7OFIVuKsPhlRUO3R3KEtD3H6rNyIat9OGTCwsblPo9sP1EyurcECpP9xjeOuvUuI
/ntEYVq+0luHrg5c9NiNJRguObVPg1saqItESgvdLcHJMkLwmz1VdVcsOy2319wMk6xDkDtn3E75
O5xX0ql7u2q2kklmgr22tjeMIyTWWwRNnWukt5CU6exazIuTCfMJHqPILnds5e0VCSTYrJAkU8j7
BSrsMI1Q9+qIFm8h/jf0aQY+vxMei7BjvGIwUabq049MD9pq03VdccdcV7kLAzPpa9lO6ZklTdsG
Xmi/0r0iMTdoImrkmki3KNMIwkleKfn7pe6pAgqLn51o6YJhJWmZXp0d4jcZlEeadNAVK6uLw1ti
Athg3MawY6roYfY6u4axafVu2NZ9C92/lfeuo85mAMsS3X6MHWdU1ylJCStfBRaZYOz8du/W+tK3
y+Ze5BOesKRXJywq7g4NoHwMyc7C8cXaHGHUPyv6BNdmP6d5w749NLR/Tm5dwYN03aNNjOu5ZMjy
WFdR9K2kQkQ0VRhsqXWZnhiYaR/ONIBllrIfkWunTFeFwDfk65o6QDcDeFiG7nsCoY2U7ioLL0WQ
hlu/cYYVBz5SlCO6m/hEOYD1Dpl3dkt1Ok6kcxAlxNdlKk3Bc6vQeU+lFewbQt0+CS9XH1Y95PuW
08hEe3fWd/RD2zyhESrVU1CfYOXANmA2O91EqjN4mpHKJVv0q7julIXWIk0IMQMX+wpE2n/WW8LH
8EzqF+ZT2h0TAoG6CsSpn1jlWrRF/ESSVnk/xQ7NhyBsYRNnPszgIVfZLQf+5mYCpHqnjYX+5vIk
N6hk9XqVVCWCpyJRBw811ClNASv3Kab2NNftC6gAqz0SY9bsUjX08J6RhwFkCx7yvrBX8Vgw2sFP
PrewcYYzqk1m9ScOfhf9ZNavwqZ3zuZY92eA0GKZNUh+Z8TKzegm+J3CXhVvRurMOvBc5jQ6TMUj
VseYrBhs7bm6vGoSab4ZXW4/EoXi4aqQ0y0Zwdrawre9otaaBcI58Z0up+Ad1i8sCL5RXZee061n
hcjs0rBeUBj03F+3YniNJu9AsFi36SUit45UnGPo6+4d9VW5Qd8CXDskxLQuaolXHVo/rnmX9Cry
qo6TGfXfxyHy0ju0a85ecBK9d9vUfcA58FA6zlpFzXFiNNtNhMLqlVOsgn7QqNy5SjMwuW1RqCyS
AFYZ+lyHuMuG4RuRIHgcbO0DOe61l47BHc7lPl7UnEC/9yQ8TyvcTcyPPBN1Yez0xq3T1LgUMkHn
rpfHoiOHxGwbuSKHvtx0flRfIkS2N5mJhbguHGeL2yv8DpOsu8YkXpwpMszdYJjjc9Sg/g7tzizu
EcIqjOgpocYRSR4kEJZzVMFoTj+yPQJERYho80XRlwZyKQDWy4ZsxH0SVtk+rNhvUUSWxXeKvZdp
cJz7NisaiQEn6/aR4RKClHjIoDnn6vfAT6t95xCKRMxHvg48ToVtAs2+ggt9LXFzo4WG2kNOlQ8F
mXLtXk+8EAi6375xyi82GTvWVeyH/tosa17yHhbiKTMM/VaU+E0wcx6SDpq5GeZXIbr2O4bSxgLe
bHURRCdvmXxhTyPWdvrMCrM7AeZh5W08UazLGcFhSuqt0sKHxVhTW6qWftekR8YbnhW1z0CVb82i
ky8BTcYHmLL1wack7JHN6O59EMf9dUBaxJ7WVIMWv9W2rLz6pmpi/aqwYyJcEJtSejA7FzgLavIa
EPZsO6Jpdm1hjbvZ9ktlP8yJ6G74ZEjcIV1ZlXeM3axvEjp0x/sWmvcp8TUro9QYIc9dxpOYOnnW
y3T63snaoVR3FJVfmTerFnvMikSJ7oV6WdviIzVfHfKlAXT0oVyQCSif+SUpepSMKdyijWE+5jrM
kDiGMYf2M6lhU0u58VLkFY20lvmE30yvknYNqDbe9UMRXBuNlnxvcsx5SA8c5thY+Z1FwyJVLntO
ROSjwBm51d1cHZFI8Imp8gnXnKprIzD0g9tX5l5oVXLXF4M4w5eWB/REDv7KERCkJMZ0G6tmNMir
CIxtQaB4uLRpBd7q4Bje664ab0Xv8KSOUZvjCus04wYlpGUtitANHiPEUwdgcsxj6IEw18N2vhxk
ynJPmVescOz48wy9EtEqKT3zoAVaeRWBYji2kcuYJfUQUgyJ4L7UdnXtRGPZLRwr9y5W1gSHqK6a
91yE0z5pOcTQr0y+Z1JHZwDm+8mve4ldQnpXZRtXq8lS4S00qvgTtxj1XgWgcFyaldYeWpP0BkDd
00dC9UpaNmOsPFqWoyORiCkPCScGWiOQ2qOfRs63oGRWtqh0lb5VWMrWjjYCxiMXb18hlLyQ4K4d
mia2bwaIBoj3UozI0neLU4kRd4fwjKKZHo0w1jlJ8UejLdU+4fSGIbUpsGAH3RbnpFh3sXCJgTeD
97oYNYxARA+sgODrxyIdo5eA/Y1mQpqKxwCt3xaZZ77O/dE/J4njwWVFf8YcXpwHQ9X7Juhq0kHm
OAnFnBf8PxMLHhy74P21LG0Fp4sJdRpE433rZeVhpOt2EpUx3BYJJ42CzRj/D4AAqwrMi6jHgVwx
VBYjO84NE0LWVg865Mg0G7ZGFLfGobYmRJSZrPptUbnOnUHG6mOqkngTN4CLSe/VapIWXC1cD8nA
zp1ZUbLyCkm8KeGJ0QK+BxqHuH4NEq+jfRb7h6HlvLYws45tpM7dvcS7eD8WrfMaQEa6n/Kmuavp
fu+EnTXf5ADKDR3NsC/GSOMVT8TbZJXJxrWcflG6/XpitgpTnjVdK0UAAwRG951s6n6no3M/BACJ
mIw7Ytg0ik6cQ/9qj5C0Pw/MoMolJnVyQ7n/awnkbI0xs7GWQ6BHH8lodDex5nkvY5qqVW5K94z2
ksDBeIq9U85ueNG0xgAV4Mnr0K7wYYVRSO59kBcIhB3T9e5iEwCPMQEIWHJEFFt/lBT75eRYWGO1
EKi3WbbOFik3TXWygcMN8yId7WTH0bopW29P1n1/hXYjvy46EpMoK/TVYJfGWaGepykih6Hjr95I
/WCbVx2xGptS5ziGb0wIIDEYyVd5DzQc0He2Q6dnnaj75mzgTEBf8GN/DcA7fNbiPtgIIqKv4cN4
MLqTbjeNLWmANhiFNW1cTFipEONjB/H8qCmWCNr3SY/JZlQrO0p8fIhRfhSRT/GemKz2STeSM884
/XEqzHITxFa+xlbLftJwRtXWQWwYpM/31gU/nlxmeWruIhQ1N3oFHnxZhKjUDdcHWSNIYUjIeXjF
TZsv5RRGa6Xs6IxLT21qg3SwNjWJ6vLc/MKQIdnnmc6fEE7QnzrH4k0vW+JZaURxbUMbPqzY9tAf
odpaoKqN1iaZWCc3qfWti0H1QHKmkstc2meGqgQSTNbwblWFhxXEbO4LT9/lQd9dM3wg8ALBBcpn
pHRrP7bsTQUdqFiFWhof9L623wUTHPSZJikZFi/XfdNE/cfgzl4GtO83ArLTMomk+u60Yb1t2tZ+
HHAPnATQ8RXBONk3VyfvzEMKfcGMyvety+RkV1hP0JYmRKmw5W9Sz/AfEs1vvnd+7t+wD6DQ76f6
PHRZ/Y7DUB54K6zPZAAfRgN3uikNt/yWoCrGvQnFaqU7toc0gy76o6o1dHk+uirYJ2giZsFQzSia
W0wgXnZFxvEMlNYIuNbqOrsgWqS66TXePxTQ2bKelL9pOZ2hI+5BCCHTsL91pIu8WMKvYFvY1rqr
EYiOqaudafJ1V5FPqJ5TJ8jV8OCDNZbYy1sbX9VSb3kBdaBAzLPnowK16nXp5vzhWTUQiao6oFOO
pmEJsFzi8qJ8eqCnrIiuyeKe/PEi+HAtHvAFX1q4QCuvmDkV+FmEljebJG/SB3RP/b5VnnrwcpMU
Tdp6ZInnGIrgDI02+fFdQNnXWO0nZSsdYfhG7UXGYfbBr6UrTWZ3skCZ6B09x8DYa/ggls3JmitG
uAa0rjHJGbWNE5RALAC7afMoUmorv9Wi6kiABAp7axyOZFcyiI6LSCDvBL5NJKzf3yIaZdhV6Vqx
VplDa8EnnAIfcGBe4aoyCLqkts51zfkcZWufkQ0OB9xh7rEptfhQBGRRUA311wnavrfSd7GkY+Tw
C7c6mnZEllE5lqybgNTQ2CRiZU01kQyF7C5NmJa71rTLN9NqnQ1EhNai8c5qH2dqPU259cq1RbsI
QDgh8jO9B5X75dmepHNGEM85jlnepqafcUEi1zTI4ZW8wONCJ1XBC5ty3XiY3KzawsBmqIli7s6O
NP2EfWbA1JVH5VILB3XuzSo7mA4uH4nNLuHoD0UOqiJPSxLtLQrbhVUNvEfYBV7h4OArmmqigiuT
0YKn6nqv+2l8B6lMrkpL4R21jG4zof14FBBtPgmg5v3zneBq7AFbwUvkFSUg5rWX+ABQx7N4aHWR
Hm0jjZgMcZzCBZ2c6NtHkIXmZ0tNyjrqXTpBslPO26BPbrdsi5HxMtbd+GjyUbZy0NuNCpV4pPQn
KS/0td2gD/foBqY7NyslVLi23mRdVp6zGM2ibfUtMIGImcZcLe07NY0o86BWcAzplj764iucUm3P
fx7xiUbVi2MBXFpLtLovAZNUNA+a/mwmNQbqrLGaxUCIzIqOTvbc1t5d3s7noNIYz8yaUKeQ7sPu
jTdqx8uGY13LnJr41oZIMDDy2vROK/2B1CJCJMRgBJvGbrUbqGjaOQdW/tQJo/4eaZn8COL5Q5dd
jac5172NnvXjesQivtSxBzKeBsA8FiOpT5k6DAa5vlOejugQf/zcwECKY2qPGalkKtnhVtbOoAGh
nvg0g9iIcViMZm6/oqbwkPfhvO+DOl6kTMi2OUqiDQlO+VVT2sk2itr2TN5EctUxgybsrNdhIHjU
xTQmSlnTUupRkrl6WVzXSIyQBaduzYptG4fOEnlOjE+Q3jUi9l+COG8OpIh1K96I7DbpHPXhYJ5E
NYRf5IQ5FYFOVQThuxOCGcN+lrj8/tLkWOB1zgUFjrmNUwpMttJyrRfGkz8L8YngSN5ds9/hsQWW
T89l8DfD2HkASwJdnIqR9WCnZ5z7CelDFjvMy9yGE6q7b1oHj485iPKjDVKyumA39Ez5Zd+yi/RO
tJuG2l9pBrEjSJorDQaHp6tdSkGItFgbbkNyQem6hYKv2tMwgUaApBdVHA1QWHK8iTLi7IhQ3UBP
Q4eEnbbyq2eH+2LQzmqRm3htIOgAitSGvx9CdBXZQAIB4CPjswjj5KknbmiZo/V116EfM+WrICR+
tx2kUQvK1fJMjKJ7Ldo6NFakrLZHVcTCfKY1iJjZdoGDj5HZ81PEtrMoad/yAYdAXEVGWYNlKEOs
RmCT9yMZEChiWF85v5Red40Rmgeh6ox7QUG7qbPOfvA91EMGUo6jZcTpoeAAuen9gINrwZ5yVZRY
klUotW7RTKHVbTI8Y+ZC5nn/ZNJunhbY2MYEK5MTbrPSs9i0ehHdJ6TjomSn49atW7sGWxKb5sn0
jQQuGabNdYrn5CZmQLNs7b7+IL6JRlbkTjiKGKB8Iu+3111m2PcQsfQlmIf20lmKjZ4QMpegGts4
2XSg0JU1XXvfo9XYml0VXKW9SsDH2SG3JlbBUo3pdFMYsrsZgrLjm87LbImiOdtEDCzbZdkNzU3D
FCYhRCCc0HcrDFUqrIYtQhl9lWtAyg6WO/UQg+hd1sRp0cvzMT8tLJcdGP9kDjDB49nwDWe6Q/XV
oPELAyTkmaZ91lWuLnrT6p+6xy9MTL35SGP6z57QRgz4LW86H4fOjF64V/j8xR4IT447ogZPR9bm
9OoOQXGd4ptZAOfVPnr6u+uaSKmQorYYWPT75BZjhf0yhRqW29wLXsDeBIhz4vAjAvx2FnxHLyWt
y3HBAk+sIymKamn0o3tkfkf3sEyMawisM4GhTcVhYjD2GDmN2PIddCsvwHing3BAFg2HEEWfTdJ3
2hDjtQDvPm+FhbUTAbA9NonxnaKPdkxQJOk1rvD4G6NlyWKAzvF1Eg7FLSNkmG1dKDdES9RY2eLh
wZY0UPzQ6C++5eAClHRlYhF+YhveTHZz355cMjhzRVllb0VnHHyNAieNXs0mDD8U4fJ7KLjumUhz
n76ATi0St+RrLFoP2GtEgTvzE6JZDAcfI6HownFP9lXMgxJbj2VlW/R4miJ7qM1uINXSgRYxaGUK
KjOVs8CvLvejX3IrjGqwXyq0jawBXqJf2Coj2Bxgek8c0xDcIz/qF5lbi9XkR/1+wId/ag032FPB
mTFiNrMd+W5LUoQj/gTknHA+kIqAa9AYKpMlNg0JjCdmwUfNTzjlQbhqNoU0k+cosMLXyvGnO4d0
2rt2hLsCwMU4jaWt4ReHvjq2OojaiGThha4GQHuxybS/HKEPtsEQkIhuO+09okcHFGWSHusKo7vR
ViRbOfE0Hky3aqDk4P4nvrUBzUNKIH4PE45QCh7IK7RrbHLZToWx+oiMpLgSIbJrjnP5vveZrSPO
hbvmde2BxkF+lWMkeTTcWBnLSDZqZ9UERzlZlzwWoZk9BLh8LkMxsSMCu1EbZrMDnfZWM95cLF07
KRQp9cBCnkmRjNaNGdU4Ln/Y5jMDwgNTfRNtf3RnsyusLEfWd2kRtVeUBDgJ/BZnminhHfWpRSFE
elsALvAMjCl9S9BBrNuJdtbCrAgLYaCTHjq7zG84EeMoDGL/ZLshFWzt5Ph1wXrcFjomwmVg5jkA
OpxpwDQLEISlbVpXvsBnT9qy3vUrV9XZG+cF0DJNr7HwJUbn3ic6ft6daxf0TytNw4QTkUCDkdzW
GXNYYbkUjaofR8fpT8wXGVZotUwYxlhIwZ/rrEeEU/UyT7YxRTjxiQYL7r5gfeWkVwisXumgs4nb
Xt1tGiPAxlhFwniDZdE+DrQGVmJwxDFos/wbxoJ2Y2JZwx/WpiWnc1xT+DJkx/HCES4gA0LTHXfT
uIzKF3S8GqrcOu2XOL84BgXoktsV7q/4TjWVjy8MqQI/Z56N9BJrzXuzBpsg7rKZdAq1UvZqFWHA
4hRTsfbiLPKvckGtCAfM5FdkseybfVfVuVhqVhHf57LyDGQDhIM23tjprDY2uKmK7D5rhw4bLpXI
WMBmDDE0BAWOJF0O9jw580bhPnUR2IZ1UpcZEh7mL9s8iZV/xNfqWc+qCViUi8lFxRfpQPrquQmA
yEebcnhteD8JFgpxLSMekWCs1gaPn7bOIjf9HldBEN0y88gvTZUm/TeJYw9siO5nDIGSaPiuD3mV
rFoUBMU6iSu0ttGsGGUuW/Gpg9xwvg261uPvHmi1r5rQTQVhvhi6Yi0nBR4nnHOraa0ONY1T7bpx
jLxEAuqQG1q5fmVsc4YMTNbgdi+xWMkdt5fRpc4gLVN14e+HQPNQJ9uteZrKMPjWNyPKmKzvzD3M
1upQlWN6Q81ED91GU73kmJ4/ZY4bTUemG8VtVSTRx4TvdAudorp2JyyPZBPuOCNUw2KsqA4X0oOg
3EMJ29CTYDtzmebBVxqH9koUMnmW+hQ1u9pFZLKCScrcB0YBgP/aJa1+wb4SThstRRW8wGxPBRnb
CG0EXNIFw0x6aqhXI4K+7bojuo+jEMGc0S11fYmWurL3WQXnciM900GiKcUbjQqxapNhXIuSj4A2
xzo6OmCJCdoF1YNNI7wctO4gi1h9Zi0pHY0/hOemmLmijkscKbw0NCO0J1gRYjf5bPU0fSGZwoH+
G7X820QOYt3GqiZpkhjcs5671M9JjpUPvWcX0+xL2ChpVZDI2+fillGxczfPv6572p3wIIheA+0y
Dk9uGsqrwUYTozFcvaH9Fh36vDC3XoAUJkwCc2e5WsH8zRgeRtqxuPHG6mDGDlNbJ9M30qbrMfgx
py7hxtQ1vplclJ+NK1VPYlhwuHHcdWmN6m4E+MUMt6QhkxGiqQpO95iGCsp8AcTI1y5KiwXklAxu
Zpi6DWL8MtrbTW0utdJqHlwbZg+48LLZ0yMyNopuARnSgZiTBEzVH/Dcg0ZN9KTdMOnq1/gGRrqk
wn7wJmvMV7HepFcJBtKHNpW0e/hADBK0IepwHyVwy5CWmasGIynOk16ezQIgaoZpikfCZdwVNIMY
V84AkhDJJBxFr+e4aPi1ezBKBEHI8dsE0l46ZMWldQdprU0D2DTj8qTT1j+kI/+RiubvY5t+1t38
839RcJxpkTnx79UzD3f/9UgtE2b/ta9hzX38RUrz4/f+qYW1JZlM0hKOLumuKvcnLaxtoaWxJHR9
YRMCYcyhcn+KaQxS5QxqBYWMDPWiJVCo/l8xDdocR5q6sqBsmLZlm/+JFvavShqLMFsGEgrHiiSU
iE8zBx38pKjRiO+BSm96uLkxk4dQopg2/nRj/hRY/fs8p3+9xJesC84BhhI9lxiC+SketvRw13an
7n59mS+a3j9/ElRBOveESKcv0RYNPm2/oY1N5ngPtxotA9Tu2FKPMLT2v77UrHL6Kfzljx/JQIUs
baRSUn3NDIFsANtioicOe+cYwMDKXdSiYN9Kb9yWoOEItzgSn7AFMXcI0/GqwbeGuWE3313Vj7Dv
7N/8+PNd/J/UrD8/koMiC4WVxWcTf/0iDQroJJ8GOvuBdlswLQl6fx0b7RFt78as3Ac/GX4TYvK7
S87P1k/PjjTJpNcZiq5S3Yc6yWWbcDlkLZLGaMlhZmEhKfr1nf+7x5W4jf/3U/LG/HzJhh3RqlAh
YS2NlpEeHGDP7H59iR+hX1/vJKNUkxcDlTqRMH+9RuSMXc7omS/Xy6/J4HwlS3encS3LZKSaynNn
t8caaLBq8mtdyt9df862+Xp9RwdM4yKU18XXV7KSVmsSgOCt7O61kNVlaggNrpMdvVV2hvAw+uEh
stQtpf2uREIR1M1v80f+7iNI3KkoapCOOfNH/OmbVZAMfQFfaoWDZ2NP0YtZpaeCPZ/G8gMD/BUm
poXOMYx07YM0GNW6ZnhwId+0AOWzsl36Ft8PLx6Pwgl/+TFW9Cr0eAfuFG1a/ptktVmv/y+3TM55
dbYLREd++crKCp6UDLAu0pc/z4Itph5raQLV7tUd4wiARdY50+v3Xz8q89P29bKubsxRMEpIAsH+
eptSj7rUw7EKmbJ/V1V6XeTdurKD219f5kdAzr9eh3Qux5QG28KXRZrgXsj9TeRxZrjP4+I6k269
SCexLuiM6JF1iDp5KH1kg8hA5iUmyknoHbWTOapTnyU3RUaU0WQtNFo6UNNu7Lhfp0xn8RkECzGy
Ho3D1o2guOfJThXlpfBpV3F0JlCdgkYcdKNbc/HRCra//tlw7f3dTXTo7UpEpab+9XWbArB6WuOo
VWao+8BJr82hIw9FnW3ShHFkocxBPWdCmpvCZj9AN1o08Vtb+2uVRodISMQV4cswAzWlty7IXOmH
S8njRyeUSSOAOo8pkTb3UqMeqmO6y5xuk1SCFdLeTVN0O1Y8l6j7J2y/Ttwua2MkSDPZEUq8HgRG
JkbxWUoqrwvgkDsJfw9BEStrzQtR9++QNNZDae0q7iiF1zFQ/ZVVlhcvfQXgdRVglYqGFJCCtmmH
4HbsaS1basL4jCMcqyODgfSkaLd7tbVUZfQyuAxOuaBM82ve8hMuvKVTyyt/SFaNTetqbI6p4370
QtvU9bAtQ8ZmAanVA4oLusTeROdOmLtsbDeWXr2ZMjwgr77uQh8rfVBdLAx4IBC3HVnc9AGOeZ0g
UPDuJlW+aYUA+1gNmA95baX7mBrhrRM3F4pha1VM8T11JmKJLLmOlNzBrFxrfrBu/ebi4nZvabK5
WYIxF3onztFkRl475lMY8Y1i8IjmfcECUj4qijjycaK1tbXEOaaF1rF4zAtJbn8if6BjJHfzvS5G
5JbZWpavrk2nJMz4V8L6ANG1o8dKXvw07LCb3hpRegIiDHXVudN6NKqhtqky7TT/WXk3bf2pvsDA
PDiBt66b5ASy6ZD2OH4da9y2mrwnl2JNJ/NQY+aImYdDFXzwhHW2saYO2rQXYXdu/BZQV3KicbgF
w3aKMjJkNYJwWXW0UN/6hjhDmdji+V8jRtsxTV8gObrtM3QAgryQZdUP72OqbSK3m/+3YPTBtlm3
+yhRd5ZlP9TAs4aGorKD5QbdLj1FJeHpzNhSh/fWYN5Jc0JHUY9V76A1/SaLowP9unXvdEekyUsD
4ERB5gkufdAt06puuLGOvQ/9lqFxhES3umA1InZjhICerGjjUQnze3weQqdvlo4yvtUUG4tcp9Nr
Iheu5WH+qoOEf7Y5WLnaI2Ea+16i2ypjYCUdTlt/W+PrkEQWdij1FrXiOSYFoOn9Ww7HhxhXoJq8
H89AY7OTSf9zjKdtiRI4QavnmP6dHQRrmbC7sLHa5r1LHkpuRAfLgKjPbUVvtYh9MHdV+FIDppGY
feZqH1zzzjIIjzeH36xQf7fIE4Dh4qW08ex/3Y6nilGRC2x7JdzqAh5l6WfDtrXM32z75rxZfF3k
lSukgzfHdg37y9GGcBWGHa5Sq17FnwFvcWUzTyfhKUFLiZ7hEI7prsW3sxjzdl1q2TU9v+d5T9Ut
7ynoeJKQf97abvMEo/bkEeUTkRj86+Xa+LvVWmHr4GjkctAWX46ZjYiCDPS9Yt5Co7swdBBCavrW
W3IXmeIw8P+aMg6G3b5PAm+SNWwdJnfw06Plbz7K352T8ACYPw5Khi2/HFJMi7RikdhqBbfoNmzc
e5lN70S3E5mcrmwHv7hojllfvjHdgaTIYiH/LHv/4h35XWnz80f4cjfg9wIhJ+d7ZYnhCncUE9K8
eItq5/7XP+vfPRyz44JYONsxeEa+nAC6pAzxbwu1mvrkpdDlGbHhmrJu10zqxzuSdd7aQarVsgwx
tCIu5iIVFitWIeVVezqwm0qpU16FB9BrzFTa468/4t8dm9m/QZsx1lT8zZd7YftjlTiVoVaQ2RYa
EdJBxcKjaUhqegal3X9Td2a7saNnln2VRl83Dc7DRV00GWTMs+YbQtKROM8zn74X09mVmceuzHID
BVQDacPpc6RQhMif37D32h4xLW4nWI9CwP464/H25z/AP+nJDPyhGvJqlYRR6aePiIhZBUiSaK0y
6W0kX8X05U+s4G6a/1X790/6HgODswQ8UoUFrPz8SkwdiyStrJUcb7NOcfVYhhNhrkp5WjPm40R+
+/O3Ji/t/s+HAy+JPs+g7zdYffyx0kz1mm1CxEuic3ATHhydpjlmzQKNQreWGPAaleAuf7h0nYjf
vU4xS9sfks1yRUw0ZWql7SZlcCe197KZUdqUbnQ9PSBP2DVzvZDEXuZo9DCzrrusd6uhd0HvrEa+
JhvRAlAF1UFwNPXsQELWU5kJ9zEJ3bhqzqSMOb1pHVhtHwkX27FVJeRJ2yVNtGsyAdFBfM3iRVel
bSo9fpvoqqbReBLT6lDzQy9f3449GZ9gI0tl0/K0MQsNokXnDirPuDF8WaqxjtfLm26vVaGLhnHb
58FxjGMHVskZDLjbUwVOs7qTxHlt0mYvd0ln8edNfRY5Ma2UuTDF0gAzBBfmSwDNSijoWNp4F4TJ
d28mG4VeWe3GW2XNly5HdJ7EvaeXlIhRs5Wog5dKC2+k2/Y9T7d0A8nFDUUB+gP2XylY87Tbsa37
VGUk7cF4Ws7vqVZ3vvwWVf5tLgGkJcK+sRKe0Yx6l1LE71FmxsE2HY8YQd8AQax9Iheqwn9CYbji
gXFgDOFMPVZYfg8+0YBNyVVgRVdUsYw0eWQXyPZai5kobLM63A0KaDE+w76tzlhjb7jpHUm21svX
RTOFIU9UJpQbLLJHweI/g3Afquh75PMrYpio5kMN6rmINEe1IDbjkI144MvJtJr95JoU6QrPxm02
LLduqZ/SdDWI03opZNTYejIZ+Nq6rxwbAVRgYDz69CO+1Z6NfDr1Ub9XEx74yz6cay2wULAlGXS/
8UQ0BfDnW1xTdDdvuqQ5ALovy8yInJq1rA1rqVR2Q9YjAA13Ck+hViUeKkqu8xQBzRz2Oc1poSVX
4inRS5PVI6ATC/hilmIUySVgV2YhyzUC6mFNLvWqHzieuAaXR2xmNdvJSA5TM6+RHnO9Dq6ltlud
07X1uT5NMvrqeV0jLV1+N+iNXT0DQhYKd6PgA8K7Tb7CRhuTjYQ4YhweuKUf//xEWJLh/3ggYEfF
orc46oj01o2fWk+c7XHHe7f4aIX70g/IaoeBQvCWyyCPVSbXwd0wMMXBcGh8ykDFuv35z/APBy4/
AkNLnakhQaT49f94JhViJeJ7GK1Vg86zz1uIbCoQLUQ5WfsXz3o63X98v8TzGrAkTFMn3+Cn9yvl
FsHbACJWqhbvhBnxVDi1NVu18GaI80qZKeMbNbkKWogJYVrHlfRUheMbtLQbdEY8VIq8Y1N76MPB
o5EhNGL40NWIFQ1oeLWg5eRskJAH4FumUhd04RAn0Q6Lcoc0dSlzlg+XJg3cLnAEbSNNNAXY8BHn
rAcyE5Zh16xThWE8W+vltB4G1beLLNmQQLAHhbArDOVIDstOU5gfGdGN/uPWcOtk9XCydK6oafCJ
VhwAEVcU/5MKYibIV1Go202G0L4Lg2c0IYi/iOPIpek0tEsHil7TVmSs1WPOKYiJRq3149CGL7kS
XYWkuLCSy21z9N0aLRxayNjpMoMzlms1p3GU/Vst+Xcx0e18EFzO4V/efQs2DcnGHf6/4oAAvHVy
ANpZZAGtth8gtTD06ECUTQVEZYn/rNv23L4CowiMKbckTsC59gjJWMhhYMAPXAmHLAmeW4WOkM4R
MRtsoKp3OQl2QZSthyjGUZVfWjCeNmK1XUizJuf0wEXvBUhTgLwGt6oVEat4SsKzrgXZJVt3iA1s
gZKr5LeeOKeHin2/bIlHk346FVAk8qtrFMFFd4F1h6UJ18JEs6/o3KL0GR1KnrYMd2U8eISe3pZj
1iiNR2lASdt20BVQb6ukRf3yza14E41suNMuchYjDOLzDRtzADP1Rm/4gw61VGW2dxhLyyM4dhjv
IwZrg1VnalvwoYLdhpWyUWXNJB0Gqpz53aUGcKySX67qh7tUSDBIjCdggCsN+Xkj5u9JYt6jmkVi
ml4JH94YbXFYGu+YQ3mmkSrF9iME+gc7SqjtREC4gGX12rbGE7TvWyObt4rD2bW6jAPLzC5B4z8u
LXYYk3wxkoQi1J0ncaLJY0C+AgYBP3D1lCdloTndMLhmSW9dsPItja24KH6s7k2PaOOpt1MMNRB1
mhlIg78vJGXHyH8HKOqhWdbP1TyeEoN9WGEYuRMvLBtoVa9W3qMwj1mGsiLZL0/6Og/+onb+JycH
hjBqZouaEFfyUlr9bpbZMt4CZyMaCBAIoZn4MHnw6sstqOaHJZDrz0/Ff3w5xBOMqLmhGXzSKf3x
5cRID0elJcmBOLj9Up+EdM3kfL0vV3o5Dn/xcv/kQaAyfTRNia6MCaj+0+gToghDEXUwVkjoNikN
dh0B8U9mcc3Mxomk5A0Z4X0wk0MUZpuo6ZzRiq+/vOd/afv3n/PQ/yd2hP/hN/pviMqhA/jd1bF6
b99/BeKc3rOvf/ufx/fP9+J/3P83D9bfODm/fM2vPnuM8Uz4FXLglaWrW2LEf/XZ8yc014bOTFSU
QMjyOr/57PG/039bdDuMvJe+99fVIBZ8iVJQZSSNc59V2L+0Gvyp1/+7y567RvvpwR4ko4naser3
Rq+6vnVKCuWRInEIFn/CxWePPPjPHUbQfcsdZCmvv/uMLn8fefy+qVb+WNv89ro/NTlQtpoWz1K/
7ydvJoBcuotDccqDRwmNo1jJzllr63c/LVd6oKNAYupX7Ihn7lQeCpuUv0DIlqPPX4vYrUtzRuBQ
5fXzkAJGVc0Nbr61mbyir2Fysl/yfafx489/dtn84xjntx9+eVO/O2YMq+uzOAj7fRJtR/Er1j7S
6A3Zl4ocNMbkQJJj+ZlL3wyE+08J01hAL38R48m2xpM1MeetHSM9Ca/RB/+2CJ6LGUzfQZIPx1bY
VdkdfXVCnVxnHoOWfsEYODlT8HFXvFXfCZO8OLLDLfrsTX7M34DagcH1WEl69ZrETZfZ7apxOxeU
3Yq8hwMCcDtwOZtWnPxOvErc/CzYH4ad2Y3rJ3Z4iNkfOC1+fP+ZXbRjyIijHuThNIabuNr60qte
ntL0EVtBJrqG8phUJCaL7pA+W2NEZCxpNAyCJ0DrzNT7My5+M0BStprS3Ruuh2KHl0SLsI/b1Q1r
NlhCHU18wT+e1hD94bM2JRGHUoi/oVyT6UwkTeE7hr5J6wdesM8B+oD8bXSHRLQYJiKgXxB27VOV
M2zcMB+Ryo0e8pDfjP2l6s5mgDhiLfZbpf+hsx+WBbtDBkvE7pKyC1R7uoUUYbSMBZrxDejw8iNc
dY8kvmgJqtKjdkyJKrIz1U2Z+twgPBMWWLpQ+tongbEMypx2WrG1sxb3qSftihCHKQRehOjR66Dr
tjzY/bv6KX52CpghJ2eIqZt0gTEqGOJhsV5CBLyNBuHhJLeRvviJO9L8UMP0NV83fLCNvhXQb90j
WuLWqyzpeWBSKAanxl9PzQOGNAf7EfGlcJQInEr4tQvHqCNGZA8A15mid33RiTj1mnk+nxMtikFc
CeG5tmJAldnA2iH/THma+S/LRVXF/lHbRtNTh5hJSU66vmutJ/R0lSd7aG+3ipvu0kdrI+80z/I0
T3TRxRGyp66Tjzz6i63zT8v33+6wn550IxaLsIU7sxfu6cXfVTtpE56Vk3ZUdvlpPOW7/Chdsr8a
a/1x2PPbq/3UcKAMVFQx4dXyQ/dUnerLeC/e6BzXmhuf6lP2Ot1ztz6ap+L/8RV/LlRIdic2JTS7
vXQWd/5Of5q31To8J0f9YJ61XXoSD/pGfjZPyl9USCxp/zhf+vd3qS7v/nenVk/KtjRK8AqUMxZj
Miqg1SP9kp6tU7Qbt/oufRixL/Z29jTtpG210d3ZSzbcArva63b8fx4Kym2zyw/WJ/Gbh/rSnksP
t/klIu8kJaZwg+AaDhMya4EgJZI0VxU5ZoMnU/fK2ONwkjgRU5aJYhpouou4FFtVkdry0cJV+4FG
bLhG4wqdPaGQEJgQF8Su5BLUYOD+cg6nwrsazXoEIDttGYRoL+VBXsOtrMZD22McROvrle1aI0Ic
q/nJGvZ+cwBCiLIdb9n0PeWwCuzmCfLQ9D2Cf+rwWdj6t06GHZPKdXYVj8g2MWia79WtOln7h2YN
aRitLah9DCfJEVEf+BN83y8gqqYLibnY7wSb2UnHS255gTOmanRmjMscJoXamkRpUtMQUmfpysC4
HnimvK6yXVd9WZy+RfltvSTNZ1q+tsqTnH8H4rY2Nma8GT/l47AXXkE2aGQDkbu4zsjlCTadaNdf
4gdZ4Nvou2F7mK7qz+BjfiXluo/RbtvZx3gRr/BCOLT2Y/LWs6dngIG6VCeLEqUgAVq2n25Effkf
ZetyQTTfoN/mz+gEGn8TbKonvMGWujxHFIdfkrVp9tMerNPwrN/Em3hNt+GD8tK5iR15Ibdkeiw2
nYPe+6ld/cDys9I9gjbO1oVPXxo4Hj2LlUrl9FwrMgMxzAZ2u1VWqZes8412rN3ZVp3Zk68LqcAx
XcWu3OQE1RHu3oGgHg8/wXd42QcrjB9OtOIXZaMatWPH2KYvlUswxhN2hsVtvcJAp7rDkYfe1nB9
D4vmjrdYbsHdAOjm4l/x5CZt8nk6S6fgrUnWrXUNyDWdnkCT2MFDHjJaSgtbpG/OP8Qva1/dytf6
lYug4p/EVeM186S62UDEV10uT82taWad4Fv0cgLDHtO9Lgie2W8BqLYPGqnA4VmqJrt4JG2ML+Ub
6Dntli3dxOlu4pe5ihdz4FF600xPuYlb4Vq/xyftWr1I1+lMB+xyQrvKQXYB9DoMqex4NdsPukPU
2014MTztsHyYghM6/u6t3Vr8bYSwTr7KvdBLjoZT2q9ktHndg+6169CdNpX3Ojqfowu35ZD8iHFC
vbbv0SU9+ffupa+dkbeEUf2SoDqwl+9GoMVu3vHMWi0Jd7b6jrO5jWAvOWFFP+kwo5Q+JCJ/V+QC
6Laq73uLFDBgPzz4xQr7LuUF/eON627kGQy0WaWas6H0ebnHUjOz1R94KosXcckF3Zs4cKkUHYnI
SZSzutfcy6MOunpaQ/zPVsK6OHAnzmvackbFIamqB80VTsGVyXXxRubzoSf8gejgbDV8QzYurS3z
cGh6Qr9uFE+ER6Z4o+WBYNUaJ3kDe7+BpeDFVEv6VnqWnunf3Xarara5ThkMe91p3nan6gSI/EnY
z5fh2n/Kmj3WmyYEE7HijmyYWnEl412E1f6J2BTBsW4HrEsKOw/XFani6TYSHYwjEdYl5D7JvsPA
1q2a8aopm7rZz+1FVuwZDxCiG/QGRrqSZ5JHT4h85/UoucO4K5/ze7IP9u2hSTBsPsnSa2l8WMmb
LjwbL8GcvNIOb6rW9iOSckUGZw/B9E3+bB678WN6xbj/0GA7I6PBbQMH5owMeoWfYxMzbbcpUEMb
ma47IV8mCTS1wx/CS/9AVuhzn5aZU1TVWwH7zsC7UMowx+UlB5JfPNL3r+zLfDVu0Ocu0xlan91R
7yF9/mzfg9f21l+DlwpL6tCuRb3Hu1aRt7eCYdsWsttV1SaFzhy9BelaA0mCrrgrmaU48ObVehsm
pPusIkqo+sas0Gnv5lf7Aww+VXNUO0l/6E5MyF71O0VON72ogr412pC1qbxln0zGF5eEYU/vUXTu
+3XQby15kwaeeit+kEbY5xsdH9jdfBL7j6T5MUlb4SV7al/UK4QKgVV7hQGI4hbUt/VBSoRiIDuw
B25xsN9l6JT9E3N3P/ciGIEAAUeqT/jsRj8eSkrhQA+OVvMDC76WrIioL9m7NCzztuFjmTLsgjPQ
PgOqOWLEmSd04Y7AIct4PFozh88kL/f3SnupJK+EfS2s6YzqPdUz7kf9AHDjXN19DzRC+KSFTlcD
6HAytHqLHX/Vg8YsKfXwHjEgxDOwChBQ9XvEzMT9Dqo79o9zxhWGceaVpxtvzT+oK+vqfwY/QuQs
hAI+lfllyl4R/dth56WTI0zbXvVI1CJliypzCNYi2mrJVjggYAJ+IS8IG1Ymt9m6au0eBhPnHL/T
+LuHsXaRDy3II1suN2H9rij71D9k6ofFjJkGUAMPg07kLNWPMHRQ/BMvOmyYeKSjDXNzMSgWK00C
PbAf0w+JWAJd5vGsZzYjzzB5yrDU6OOPyH/gsWlQwLSecJ6eOBuvRms33PXCXulOWndKrjBDbsm7
di5flOItfSHoo3iO7sVZQcnN/LV9wjNYbJvVeJPeLpxJbuuUj9EKIGsJW1kjTz4cuc02OSM1nk6B
A5MdwDKRSyZSi0IhUmtYTdIzZOh9IEnEXPWOuJ146q2BFl2wrKTTZvoIiqt810g7gJ5KVos95A/d
PeS7tbb5LB3Fh+oi8zCbHZzAdB0jIdiTPV6HT2XimLC56KrI7dMtHuXa6TwuyOSzcLVDzG7w2Xgw
vQapgROvkdH5tAmtndzbNziekegJ8toq94b6UJf7SHUsTKuZ262SZhNvslX1oeIDeIRNZ+67e35N
vwRiMo9c4Vg4C+qw0C4+ou/4QD4QHirV1h/DA+ytE2khAggf5sPBBiTY/KN6tqjJMIGXS2Ejy5vK
INHVqXh8E9PiiTd+zSZxR6Lzv6LJJMLMT/p9hK6LhfOEIJFRtBlfhRcm+o/gtHgCJF9LZG1HLOIp
bo6QWGx/twgrmuZJHlcaVY43CD0A8txd8mHEhWsi2KrwKlXvrLTcocuOKRFgtNOW9EKkozsW3/9V
07PTOzz+7+L/A4a0tAyN/mP1/LHIASJG73+ci/El/3cuZv0NL5dM1My/T7/+Phczjb8ZKnNc/pTh
KkIZxiy/zsU0hl8qonhD0g0LwDT6mV/HYqr0N7S0RAAxUftF6m78K4p5WfpFSvCbVAdGgiIy31XR
mSOUMxHI/rFr8lsBwIBoZMx2Q5JGDJUFkQOPkITISkwAtzVJhml6pZdVNmAzky2utTlKwoLT2JSF
8jEmbVH80kPJNM/kMvQTvt9p+JArwG7vieUX4gabvKq/J2UzSHZRwcr1YvD5845sibK7kF6V5AQI
qPWqkWs8jEKb+muxisWBDVbYkolZlrUkXYAewK2DfKA3sJOE6CFt2OfEGktVRvOkEF30Vs6zg2Cp
6Y0gBci/RjiTmhHkSXNts1R9Im8qFqAHaXHxrM6xkgUrUAHNRhB8TY0xaGWUfDg9DQVK2NBk0VEK
atxfevJL8KpFFF2Vjjprqnrs4uA+Nxhs4OG2lflDLwXzIMcSyx3UPIxEcEn2HPXhkLl+L7F8q/O8
zY8NtAt6ll7DIId/UJySzTwwP91ncK9mF8pM1r5kQyIbpyC0onAr11rRQMAp5eYHM0oMYARssAcT
uiF9CwhUZkgeCcNZAjeF1bAIjeiRxHcMzOjrSxLV4OwzV2+QeqGwlLJ2ofjFsvowiK1ReWYWsA4C
TAbjMtBM6Hlaydo5HJNcdmJ/EAjy1fADfkWQe6iTcjUfV3nSai3E0Ibow2ge5JLRT4RDg4uirixv
buL5FLSdD/uAmbECPHiIyWcYQykS3bIBBcJYjXx2judo0mOfsJCaCJUiJ4iSNBp+0mum6KW/U4kl
IPy3koUN+GZ6pqGg5uLKo3lPAzCSsjEmauVOuSR09ywzUU11phFRkxM/X9QXzSwDzPFahrPFidse
CP+KcB080bYVZBCU+ZGboT2lZiYlz5Wi5shRKtb7K1NFS7cxQz20MHWrnWn+II8vUbcD4fGTRueT
lJPdD5OSelIs+Z2nC5lmrHpragfOd7M9zBKGy1eJK0F5HkqR0qHP66xj1jQutkxw0JGWI71IZOUR
loFIkdu0GcRl36CY1frcz7ZQHobwYkiABrn6k1pg99NnGhC0PJDGN1UJYRXN7GO6O15PHs5TbmK9
tvTAD4BiqYgvBhEU38byI0yk+cgc1x01OaLqFvMo2vhdg9Gyx66Fd1vBuyq91GaXY03GlE0/K/HO
p9WYNqXFr1xO1fgoGjXYA+CIgTmxZdMlVo46AaVwVtsyVtOQ5bY61gbQzzKeCyeFRQSGDy8lRwHK
skaznq1etIDfkaITTV9GOBbaR2uoQ80ZgeRBlOwYOkNAZkXVa60bxUWpPZXmjDGJcswyE5ppMEfG
MTShHJhOCq+08EoMaG27i/AdFMWuEww9w/GZjpl21+fIHNew7mvlrVQmuhnFalrTMcRG0R98IuVo
RaSWxPA2s/r0sYcVSKZvDi0W6a8PZt6cW/+GGpFaQJWxAW4iUwRx4iuom/cWmeP0iJMW0UoqgmFd
goKkLGeIzfIHybmmixNVFRbkq5A5ZPqi6W6I/6iYA6vqQybkJndPjrjZiyJRw4dpNJHyopvFxMGo
RXW17ibWgy+DpQt47npRpY/xy+lFj4QuWldjJFYPVTFNlKhwVSCIdYX6kmHRXsEsH7dqElr13k+y
7tCMDZHJoDDmw6DxS63jit4nh6OorfWil9rEViURFLklRf2NXLPiBU3+fFIKuBPk3Ft7LQWe01gF
WvPFSHtW8XvS/zNaQNQcjbrTSRTWYVkWHp5b4TWYhfY1aWgBCDWCMFmktaFshkE3f4iE2dIO87Xw
Gs2YYrLJd/ogMVcoSQIzpdI/k2Nr0nRmffBkTkZAuZayePCnpnKjcU6ugzRg3QVa8+JLEbQe8n5R
WsPnGbVtN9djQE4uyLBzU8kl8NYQwbU9TYNo0jfU2lGNw+IjgQrykoxgN5h0VcFRhpk23dHAwH3F
i2iLbTWV2ynHPgyfRxWno990pGo7kERNrJNAOhlBl76gH31BxD+st1F3LyRLBtg1NCLfSlNuk1KF
ni8DiumIJmMuQW4W+TPAwQgrIrP1wmL+IUk6PpJJMB6AA0gmCu5f0hVD9Lp2jMcOdHItNI+BDIDP
1okzbZ+nakieAq2vmVeNvuj4Fkn0ThCo5RGy/fSa5VO1HYykOgeiybkQEBmRBVJ4G9tU2KVRFxzw
KHP+kOy0r9S89u+q2gv7KZi5I3UwTcdAq6PBqaDMbAcfp8y6EWKaPaAL5M9PivCKdZ/pWKdaUNY6
fddAcT8OQzjt6gS+BwgoQEIkBL2YrYEsAo5jvYcGPPMOmuaxnzqI1/UkHM1ZCB150OS9rrb3BswP
F5mcEI0ygVifiJkvbCICGUF1tci1jEF0kLPohy6UmygG/TI3QXKtjSaGUR8DMytjphsKUDcgv0yA
QPWYL8AD0lcZsoKLnYNrh4ydnT+Vwas4N3QZ3Tyc5DGd9v4A9jkDzgvRnwcIGGDcQeAxaVqlZe0m
k+UsGinQeagszLai3rjp89ypTqXj/oZAieSl7tgBGR3nRgIX+12NTRWEJRnWtpjVAo76suMKTUXr
DrEnPotjGdvkapr7IZ7BU+UTg1EAg4+R0BeOn/kMHo3YOulDymXZydI7jAwOA5zWd9/S0bknfWK9
yED06FgC6WTIcbKtEqontZ2VFWnE1glctvke6NNXkiLSR2JvQEtR1XUnRR0MR5mVBBqEKyRJ6GwR
fTbhbIyxellQzr1SYPglaQq7UHqpEGYR92CxDiMam8QLwOSl1Oe7LjesTZ+E+Z7DWFgpwRSu+0IV
vWkKkIiQH7+PJY10ijirzL1FlMJmNHrjoZEwdyRiox9GNTOuArDdZxkm/w64Oa5AnzE4GLGLmhNQ
XGba7OngSJ+DuSXCeonOcBrmKw7C3oeimE/TCGKROGuFjRtp4EfdoiQl22MdS6hAlEp91dr+MySu
eh3oiu8ZaRxvGokZRVV3BDiKwWfbg882a3haEY/VTZzFKeftJLsN2FCSFKtd2kbioWzZJFhKdpmI
kds2Bp1WGcUnQ8lajBVspGbTL9eNMRQHtcsXbFW4zHKrKoguXBMKy8II1Pra8CVduRRxUp9UIgO+
EITEbwqo8ZuRQVRqihbunx5Oh9gfS9pynhYjh50JPjMrwuxHPkv1U6WmrAdJjOHDFy9gDAPe8djc
caWQVspJs2pz1cOiHgKTpKNOMiZO2TwY5Bpb2RthCoO+KgQIBcTOqvElQLMo22MLSrqkJjwovq7t
i7mbPB7WAStLguTRD6FPFEIk/EyJamuv4IXY5tYA/zrXH6l740vbEGaV9F0abpTRX5aAlTqRDN3J
rtz2xZHUrhlWA1cshnrEBjZqE4UE0ZGMhTHykd8juwmG8FsQ9HY9kyoT8K+Tdm/jBjC31gvCe4eu
YO+nTXeqlcJgmj2XncfzldEsEbSf4cTiHBlghs+jrh65rE2nHiE8gzhgsDtJKK/b0KcdQgQ0jIZ8
anTIJPPIQL0dg+JYaNRuGuXQGqlK8CWH9AAQU/AD1TLbQoWuZR2WlGX0Q1SF2hKpE+IEAXYEhCmM
zH1TJtFzT24xFTYMlEJX8uPIPQfyj7lYrjZbeLO+ZxHAByYEXRFiJG1cNS0r3SqlsbAFDNVvQV/5
3kDoxB4wnuiNfS+/gnHqt2KT8+zQ82wVyEb+HbbiiVDDCQLLVB8zQhxXoQEuFall5plVM+6luTq3
WPZupdbFGzVNjG1mzeaLHjaPeQj2HFaFNdthygB6NvEmY9s4FJRe20DJU08UrXxdWMyvgLmr93A2
w7XFCvkuqdVLlyCRB2fmrzpQ7Z6QdRw4Yx5zP9b5qkFlZNNr1TciTRCbVmGNGiChWUjj5lThC+VD
GvxpVWNWxhFn5VvMk6IrI7XdNWi34TVn40s3tG+VFaZ7LYl08tkynZs8f20BNlEVIiKy0oLliQk2
clhIKUuQ3lx6sd6bBxIVpH0YRbe2lxYue+EzGE+4iOVYvieWWT7kEXSOABjLC8fvWw6ADnY0MQyq
Tm0jSOaqqmBK6q2peFCx3rnApo1Idejqk1rcpqJE1ZTyWdcKQ9NR95OLZJHR0PV5dsRTpa4oBojF
Hcu7amgMzxV12mlkCDpivfS/YIq+U4VF4CyNIQR6BozixPgp6xvJBqeDdHRkcE09jBiNAwyFohbv
8zQVNi25KJtpZqjeTCVJ7IoM5SUpM/80YORiQZ/FvmcSR7STyKVj8TSXpGtPjCbszqihNrbBu2iM
5dEsh2SbN2iIFSIT7nT5cJcoM5bLeshojVgujeF0VeIyuAaFKdyhZqjrGcbLvhXhPxL1mXc2VitM
rX792Aih9W51Q3mNSJUg7GKgRbbmjNiFSRNeWxCjXpwifG7ENryXho+0L0u7O9GJn41qBQPzVAzh
cVAVnV1E6Ps14gX5sIivP5Okx7TTCsYbafHk4ZlKvJ3DLH+k2e1fJ3MSL75fabgCS8Vlwp6dGxKE
dviRRtSQCmMB6CDrJoc1Ygx5wfB1fFbpC56tIgrfTBltJNtmw+XWZHXLI8YNEEzuyL9Ur0XRPRRS
e5XqBGRMH497Sxyrdwgo847HTLeRxFJ9jTqWaEuC9Dnoi/Gp5GZ5LntsMzZMKQJpww7hei08VYUk
uZHWpMcs5tit6aPf9ZCCwJzgQafwyXtD7dcFjPQ9sHRmsyKNdm5i11cMAx4hKSDZCAFptNrEGzN5
8gIf5UejFPoLHcoIQ1XSMfSRNIzfqOx2pWhOxzas4bOzM5k1mbMzILUBiEnhwNbZjzrx9a1fB1t4
x0w7AG6DKvA7THcK+IVcOhFp4LuhMT+WSl65LVEEnFKME6K6PXNgD19zrbe0EkGZr6MAkrQCUM8p
VQsKtKpJW2NsL2raSWtsxP1TRDyqK5XLQ0W3RgwqbeNGZletfRBtD4WlX2OlBUsGsnsrT9TIsJFM
RzGVjP0ExPQy8UEKS3VlFwN9vSCK3aU2DOIP41hjuT9MVuaEUq0DfgmqemsyLl1PlnIyCm25ZSEN
QU94r0Q/2AQgwLDfMsSV417fxHVUb2YjYctbocsCwpVveZ53e0BX03W2jOjqw2/ZQ2an95SUmkID
VwlvPt9lTWnamlJWFJ7yg1Y2imuJ0GGkxLCbQuwerDYnmGiIhIe5abKbKEK1NBMkBVpQqW8DHkQn
L9NqFeW+sBdUuYG8KurRpjKD4NxApV7D0/wBPjLck2I7uZJWGizAGuUrMRRl5UtFAvWVAeEuRbgN
F4aijeCLEKOVIlveyL24V+cGJbHRqS+yOZfv6VyxCzOZNK6Y2zTrKdarS12XbHFpg4hvNZJl+xap
wcYIEmBvDD4/RGNGvTwKmktepE55A1tSjwYiraup7nciRbTTksy5EidSYGhd810qNt1zFtdLfvCg
Xxqw5utUgqIqGpr/xCPZZ92qJ++x4iPxmqH3IMcVqeWLeC/CqNv0IphCIYJ2U5lKzpq7QwBBBUzD
SIbxIYxEfBuDTsZcDtFu7mZhN0jxkT0uVhiIfKieIAOS2J4TIhak8xfh9YtvxOfzbeYRxmoXvDJL
CbxmxvqRSkzs0BlY+DvGSGKbF3bIa5p6QqCrvddhKR3MwYq8aizpoYtZMV2QKf06iqv8ZYqBk4rl
/6HuPJbj1rJt+ys3Xh/1gA1smG4m0tF7iuwgSIqE98CG+fo3oKpXJaZ0xVDjNm6cCB0nEYkEtltr
zjH7dC8aXVurpO6u5FjE59NUMFLHAi5XMRVbq4ogLAVSPYPahsRllA5dpc6dLkfy6ZCjxxhoRVTe
WTHHxBUxCs15hp5vHWSxvKwnc9qxgCCZQuH33SbuMiDpLTd92JjpU+GCyWwT93vgiPksH+fhICLK
MqvKFf3OyUN3G2cTrTU3lqvleH9uN/R5QbGrLVFew8YONfLmxmGoMbMGhbtJTE27pmZKHUzYw7VM
pvg2UtR8qDrLnY7Z5aKLsIGukxzjQ2UTlgLFkzTNZu5ONfwTN1E/j2deilU6g3K+GkC6wjlUEHK1
MKX1XbAaeskAzpZz+3aslLfO7XJRvSVwU5e0jTZxGgQ6BAj2QW2y8gmTXooNPYjzqSIrRhj9LnW7
4d6AkIRN1TQ1iH8uYPGmj4JrCLHTRuuiGSGLt5Q54bAYrEmmRlKsxvy31HapTVDQsQ8gQq3IB3xd
gX8s+2ZNvp7uKwAZGyhi/S1l+LHet+6ICIjhi3sq0bOdAIrgzyLvDmEShRyOomYj8h6A1uSo9hVH
zrJ/HnvjRWu76M6eUosOkzkP8DI4zlqidHf2NGantYEcUJdLhJDVjOyia5viTzBKEEw54DzEKdPL
EGbioh/Yb4rJYkepueOt2+vZJocY+F4ScvJdjwl+pI5kPKOT1ZZRo64tuHZnikFscHCHUebakXwI
S07qSWSZl3rtKDrqY3iwbY3yeG9RMDb0VlunwWzukj5qtiE5CZgE2mvCX2B78XZyTpXjyrSJcbfx
lOU2TvUqZtOhQr14bNVIhm3bl2tC98icrucz8JqcT/AkUWY0v6dJMuzZ2r67cX+mJaQIUjV6c3EW
xDxwSGOYOK9mfIwIAo0a6tcwb6Mk1ZE7zQjnE1IdUntutjbvI7xvhVhq6u0lRJjSgvtgjUzoI4sr
e5YKhld5UsXLQpFp16KiDcnm9U7ZaE/Q3oah9gTcjp0TcIqnPKm/Y8JLKVa4BjuQpNoifs4vJ6Oi
LWzxjbONqFcWxUx69WYH2AMc9MorXTI6gxRVFMyZLfhujrx2yrmK8MWPLjOyxzmJ90IyadomZfGo
p6ijyGpZA46IOfYXZkPXXxovU810wcFc7pi2b0eLeoQJtNWnmHY+dzX7QL0l35iwgOtYAaVIAVLy
JutkH4YjdiOz8xvdtpeCebS2GyodjTbHV80QVWehlME5DCZ7UxvWDTX0+5pe77bStHs5SXkRuDWN
fdAqjKeYsOXRvSIg8xQO4nhB2cblTeMsOvbqnDjq7K2zmBB7pxo3TkJFAfwkxyCYcIcq5EQqJk1f
WSMOzm7M8hs3Sd1nwyCWewBksikgMh9AI7fPphJoowMhOGrLkFyetrg108Y+nacUNDZm+63FYW8f
zKVGCWUSW1om3pUNuPbUdvIA1mTqXBbSAyyZqPZGlz3KN2w0N6XFoBxm11jhf+geggTxB0eh7HFI
l0nWSsmryI2B6prMIa4FoH/jVQybAveWaPf6RFIx4fXDLqlaWNA9hNlVHFnPrkGBFRcHFyTjaFUb
hfbaUhK4xurZ+EPOC9x7lNFKvWqvQvj4uzacknM3kMNdaHhEt0AIRClrxlTRJtvcanP9Yz6P9iFJ
aleDG/UbcH/NnsxueUcjqtxVFOxOOtOJ951nY4pqpTxAYUjOgzI9G2z8mKNLRdoq55w+cx6cNdkw
n/SKzWTBbb3ProMeDwAJAdNOu6LTBCjVCL3NqGnJzVhGzGtJb2+1eABgMBVUajHV8gwi1C7G3Ax3
DuJQRFJkJp62mdlxllCMBDUZKKt+ZHcF8G2IeZt0FroByVA+JzAaRkNfs0PGpWUllc3eDmOQoFlz
ThOMokteuBdZKkW4qWIk1GHZPjmdWV6zkITmenQzkM2sKhtrpIqkq5Eyd9s7VzrOYnr4Lme7IPQS
Eser86JBiR7o/YUl0tuAPJcr2QbGKQWJwKFy1uXk4JTxBXXdaO3UfXzXVRNc4MxZ3GxanG5MF3uM
01NdB2EZ3+E0ve2DLL8sY6+74EbYH7VAcHZdNip4KZLqJqD1klV/Kncq7gGKdFl5rirIu+iNOMHT
pzp3VY7pF8fmi4g0Kp6UPMabxIrJF+tcggygP+41gLhndF1werq9SWXWi161qX8p0jolywiM7wOF
qSQkU92OLsFWgPgWhENVFUsh4EBJT66ER57O5FxzbsKjr5Mh1giJboPi7yozhuQapCySjZCd0N6t
xTVg+uGNYNiBCCts+k7WfPMEh5GVLuuasnv7OkfOcOB4N1GMZJPkeNk17MqrrJLluYAAdiC1DMUV
Wev9msPqRHgojExEZ1yI4k3TkGAOTneYkWIXS2Y2i19QVdc0lfObpA7Z/3upZd5xsLetsyIv7ccp
cYIG03GoinLdsmwaaItGGa+FmLvuLe96KiqaGOjBuDIBojM7Xie/gXsiPhGipFXvyT6qOGBZjdFu
ZB+LN5jUHk3aTgDctpTBvjAKxE1juaLxcSEO4XYsjaHajlKhvPVi2ekrWhlDgtcACHA4CBOPZJ2V
21bryvuyYYWnUklE6ThOxRWduGJbjnaI6d6xwkNcF3GH3KYFUTJFkfvcW/A0ERYO/HvRExTH2mPv
lgf92Hch8tJZc0+ojvXXTJnUFwwXRZ6WixrFTp3dalMbvTnSu1bV7LziIy03IhqMdVO4Vw0v0oqc
DzfzW3odN3FuY5UP9GA6M8qZ5IHCaM07TYii3c4BzY4qa6z+TGZB+V4W1nCtk5trbxUntuGgBY68
btLQ+hZHg6kf+qRKrhMOsGiGxgGhLRCSyN3MXqkuLPJmZ7iVUe3dAehpqOpEzA0vpqUhgCIvtW03
lgc7e02Mg3fF/MvxNRtNvkQy76js2J2VVhdt1GlUpMBE3jr1LO1t4li6uo+8ttEOWWeF0VunWT2H
NI23RwLh54jSlh9ChVayty2+VxAf6lIBJNuloAamvaHa4mli8draaYqYDMYUSr2SSCyEAT1m2TSO
FZVTTd3FZCVv+cLEaafpDfow8gzsTHy3Bib0ZUqUjTdsOffVexfgJrZwCiljN/SvbHnT9Ww2S5e5
zXziKDuiyiLkUjJtCJWgWlzOA1F+tTWfl3FirRth5WtdmRPx2YG8zYXXCMJuOvseIKJ1nbKpftMJ
p7ibh8F91Oug3HhaTErQkNLJDQgXPSPtAhw8/eq3UlYEFCQ4F1d2bw67qaZVS+td5isabPUZuEVg
gGFN5RccNiUgRw3md9XW+V7VNKfSoX20VM9katYnsqyhZrd5W991I9HBYK7HD6qeut8SCM58JcRT
WY4vYdWWp7FtGMg0gRFFICCupoAoo1UcsttlhtbXacRmUyQdJeFmsE90mAKwCBmyg2LXm/MWrV0o
3dfTNIp9pNnlORlpvMLaOBlg27vCtw1kC4KdwXnMqDzkjvGYjZF4huVsvCakS22B8UZ3o5rsC69B
v1Z59FLqAkiXAr+wd+YkvXNSNR/ozdyy7RaI4TNnwA5NKHEaz+458GK6WL0CtW7Gprvn7Xdu+6LT
722Eqddu2duP8JJZZmNCVv1eqyAthwoNQ1wTQ8EUpV+gmjGxQZXq0a3a9C5sovFchxrmI3soz2Ft
3jMjibslYe+kz+nPImbjzCrS2qFnaEKj8RJP0JTBah0t5enZliXeqv5EHxzQUVkvIS0QmFjr38cp
HACOxRQdsMY2J4U+E9hmSm8BRBkbWQKBnClRrBm7BaoQCnE1XbeVbuinLWVRQEmOu291Ozqk0LU5
cZu1vZ2ZvCAl5uVDOgTztnOAT4eCKYPJMVy5yhYAbYxybVuUaibHdLbhqLAlsLVZBl2aXdQlYgDb
jioCTEyGV0hyK7OladN/iaLzxqjFhsLSa2OGNttQoNrrzG3GddgpmrsT3oAyl+2e4SX2tKolsSVs
4jNexMtekOA+uYG3Ad5P+puN9crs+4coy+KPrhwNF1Gqar57ahQLKrh8HevZvB2YApDzeQaR7Z36
QKcwftRe6exzDRo8Lb4by+xruP7BeKYJhpkXiptQGFeJ08v72MOeTneB7Z+ZHdLAQ+6IttEVNYpD
PgNxCoSsXdKKqn1Noj8xNTPFXD2LmySZcOdk49uURi/KMSm6ETVF5GCW3tmWXWI5a+sr6pZq2FYN
m4ugNc5Cd6bpa1V2cOqNIyri2ipNrMgL09ehxRqzfu4bUZB8opyWbvBILwDIHMIHy2QHYpbRaRom
39woiow1EpHuASIGlWcrlXe8GsgRayslq9K294SC49NSNR9Jzc5Zj36Mop8UW7eYEcDnaDp1fSZu
T+Umqaa1RwCX4FR+jpnZvKrzZEe8Z+NPpj688NZr/swO7TYpVbrpPBQn0cCfdaNg2BN4QyBA31kv
Iz2DvW0u8R1qNAQw56K6DbU0uqVVNNxJavSHuA0Q3HeKHUKd4niR5OpgTosL8VjSStjDI/tGnLh9
4gSeddqUCtReGkbvVD+ox0a5lhprFqGC5ko5yOg70FWsEUGcz8WZS0zfrkubQwlXw4G4baWXowaB
7QwVjr0NY/DY2zaGD12kMeQ0+qw+bxntqnaub3lbgqeuIxkZHkJkXja93VHOswSNe82Eh0CySb/3
ZuEcjCXsMdUse68BqlxXZtKd2Xbcxw852TQn+hzir3EbuUursN20nsAv1nXNOUEOMtg1tFvIdK/1
wjhJnTQCCIGsJ6xJu7OwWNIwTSxfCbJQTuYa5caWDgkycNuZzzKRoHQmOKwBHjDbZvyU6FSzcQtq
YzzsuiI2uo/c7bH8BQbqptUwZXVybZM42uETrOWdU6LK80mu7klPURxq9AcLHrR7bTiwYs+w4Eec
1GnuqhjWIcnGM2UrMC4nZThK7W4wCVg971NUR6dWbhKnB0sbv0KTRnn32k3C0i7RkmXhNa1c7Ptd
bVnd22R5KkUGFmta/m3W6gBXheGSBIeym7q8DqazgXoQvXiVbgAiAwsDT9KgFcN4mveSHexJL+s5
X00VZQ1LgY6ztRYghRjnte6ivI4pLt9SjyEK2EBaeJo1IF90xvw+ctsmOkxB7tV+Z6CeGb0q3Bh1
7myDHtW7iuE39boV3HaIfwt7oKaIDocslrOEVvkHtaTm2bEn80VqMnMongk79YtkGt+pUEzf52ow
Tjrs1i/KMDsHSkxZZVflxGFrW2gqsU7Gsuadm1opvldxpK2rEmOCgzKKlk3QIeYMUg3GvBymDzvi
uDRaFjHF45Q35orE8MHdIKLJ2CSLGrFib1IzWWmA7N/LmfbTIe3IH9ukrG8fpi7mg8ZuBERix++F
IxYQVuzUy8LujQi/fOEIKIKuw5lvC1YrmFbuJIhqW3GWDaK9zIpGXVqZ1pIY1qrYECT/gD4mkDwj
wvgxblpi/lAnyCr9jhI0osRGF9Se1KOmDUD6KdOi5Wwu2S8m7BIlaSspvVhPdMAUJy197bq87QEb
1bFMtq7b9TeWqHQzQWyoSxT8qEZCGgBRH6CR2zhRXO4mIJSPTiNa1++qfmx9xwmGCwrcA1gLp8gr
3Dtm0xG4ED7TVlBPRQnOxx/CAJ2B6VFTmnzDCWg7A2Ow8vCRqTJLH9uWo5iuW3BuvXFqlmiyMij3
g/IMqgyF5nSINjIiFjmBmGbYbZRb8uUkQ9akdyiKzA7fQBUo7er/LLrk/wG0wWX1Xtx2zft7d/5S
/S+QaIMHcJwFNPbfy7Qv245Z/b9ugSeV3UvxX//3P//4T+r5z/rtf/+8f2m4LfsfntANCEGOZQEs
+A/bgP8j3YXS5jiG5VomptN/abgt8x+u61mk0wFXc4RYgAj/X8Rt/mPBw0K6sGxr4ZX/nYjb/QwZ
YLKQlrVQ1AUKVhrfxxA3wud5m4qYWMDaeLQmcdJExXXSGG9ZnuV+Is1TA7c6P+cUEQ0ty6x8t6bp
ljTJhx4kqJEzYSatOFN4q+foJphB1HTUUothJ7OYzcBsr9k1JFs7SPaSfuZGlb2HaY3+nzfdwpy9
9obioXbxINXTM6Su08IN7iakjKvc1sACoDlC705cYlm+wzZH8JNgdZOdd2cmxi1Z0BvOUHsVwgIu
a+RmHdhUY3Av+848G1kZXcO5Kx3tDjcwKNoenCpNrh7nk6uhmMif8jx5LUqApKNJ8T8SC/A0Ld8b
wfxU9TbYo8HqV4jaElz6Tk2qjjgZFCUplqrnskBVgtr5SYNHw/4Sz004xa9oa+nF85sbQ6q1JPFn
UMQY0+V+IIMIaUfvXlr811ay5KWiu9FabZ8Y7XbInYfWADwTeTV7okhsmXhBEfOj2qZF6mANt9TS
mGxnceJNwYcYypvM4FvRVEbrgo0x8vYp3+Six2Fb6lvXk3xmsMlkwRKzXgOI36kEx52Dba6uCUaZ
6gf+LHlfrrOfbIcfyxYwc1vuF3HECmDxRYRoeBOQNLh2E9RRuVu/Jxkf3dNq6u0RoYuOhTttDGHc
ZA1PYm7rhyScHwcz2Ey6dmln+mmWBPj75vpGG/Q3tmgJMCZkqAZky1XRNjfI/u50r7/Q5B31nnca
nFdxGD/RbTHWbVu8hzUGGM/dJp6ki0rcCpWm0NddC5Oyg/YmyxK1ppCbras28fZjMj16iXk2JeOz
7MOrMnYuMgfBnDS1jx7HFWje29CSaLinljSNlmARIjH2lsZOrqozF1sMQfFJfVMbGkd6HVdf/ZAa
8iCd8iHTu+tg7s8nUdwYpUsfuMwfyGK7FYgafI24wjijMR6WhD3FHbkWEzr12STKiRRkxV5KflNL
nrwIgj246o2MrDNPRPMqaIuKakTznho84UacalF6TVbzxsUJBduRIrTAHd28L5C+1DVoA+XnRrw8
ArZMowUMwlUNmEKanC5mvKTpdsqpd3ZtnAHVInOxDy7NxGshICRPWtLt+HiYj6YPYbQ7FHp7HSGN
XtFvb5OnoNKficnbuIM4wzFwTX4nXQYsChgIvLt6sN68ynjrPHmoKG4uH22Q7l2hax9sIk+czDlg
bIjX1mAA7oteCR6/M0yDqB3ME/Ng0apN97gSbtp0vNVrYmCTnHAA3grNil4jrbrhQPtcDu6HKrTL
oYbALcRpQmJYUtqHVE7PNILfx0oQA44g8qdJ/jcAliOm0L/mRimFawlWCOcYpQn4IEYVMs7goVLd
D+rq25JqtSbT0s+r8G0YC7ZjnGKD4izs2m9JrsgTtrdffIoF9/KTy+bHDC09HD3ScCQmnCOiCnvE
AX1Qo/Mp8mpjhgFuyRR+JOEl6OnPUCbdJlX+nBvhaTUFJ2VjXouQEyqGxf+pPcD/KnaRjUPqv1/7
z1+y77F6b39e4n9Aif+5vDuQi6SDy0pHxGHSi/338u6If7AVIPhBLBloNGf/Y9Fy/oFrxbQ8frFp
3bGl/ffyruks77rU+ZPS4g+yjfX+xqX1GdvhsMZ4FlfxXN2DVOxZ3OvPYIt4GqfYbjvdp+7g2Tcl
6+caLTqxhhmGQqdp4lPD+6twCq7pMoSFS/PbpRcgrCNkSOCNEetpiEauLlLfIPYASAB77Z8ew29G
p7Pgl34aF/+8jCWlbjjU3exj0K4RVCTwDZHuE+2yYgBvzGDfclIB7kMCVfxUpo9ptq8wSmQn9byp
vXVMXGGKgmc1hYf6HuyE5pzY2QVAu4BM8W7dsXkwEGysQVuiN5qZh2ks9T4VQ+pZGaUjY4Ni0D0z
LuDSOOVmUAw5DoorGzdvBERinbyk380XAEtEQ8P81UmIw7AGOOZteqsHthI+vVkLkIgt/Hg+dbwz
wvpm0nMhoi1e53TjKFoofvAFOfKX94BnIhzkOC4sLUhpvHE/vwdDw9neULwHtUCZoqfzJhqIPCOI
8yaVZIhICK3rabav//yQfveMFpI3PgUH/Jp5dNmsqIh4CrksibIjTMKeboDXVl+gcI6wwP9849gm
c2PwvhYr4ue7U62YxtpCsxM55MT5teNbxS5qzwevXJXqDet7RWqv3bzkxUObXRjyMi+XNOyty+s/
4Wdbj6vGOhg4YABhXjXeY4qLt9AvHXFiOBTBLmOFgGQODuPwNJn3dk7TTD2F/cWYvqrii/Hz29sB
qGxbfHUE+Pyg1PxEo2mmyBlzh5jR0F0b9iXaT5BYyTYKz4ZJx+QPaYVlW9rZGs+8P5ZsaYarRPKv
vMlYFtxdX13m+jaqT7P5RcYfWnRQteVnDoG7LRXms6xpN9VwSOtN1EOfvfAsn+PBCk8J0pJru0eq
zim2P/z5bfjMBPznYwJeqjMX8hKS0PP5MWHbDDBs2bMPj5/KZT1vae+PlIYDgtF6xWiprS/e+yMc
9z+v6aGh8SSTNEjChfjz03dpyjlH2idJr7AA6cQvWZwGF5G0zrDx0KkgaoGqZb8vPabDvjKjnTs7
/p9ve3nJjyYqyyEWxSa0wOO+lwX+p49Q0m90msIeoTtC84BlZrYNKOnibZg6fff313LhfzPSl+Hu
Hd2upTm9jv559t0Y0fPYr3TXcZBfAwCvBuDnf77a8tOO72wJmmKhIh/H0Jfh/9OdTZVZEvnIhQRn
LcLIcWKhE1/lgiPHlDUPqeOsk7Rli+p+MeR/M7GwfjqWx1rMIiuP1rVxHOu07iBK07cAumN1yW5S
QN7/fH+/uQoLu2czDg194et/vj9U8aKwuEc/6uia90VNc98yvwwTWH7M0dcodYctngRl6Og/Vrqf
vsY0NsvC7FGx4Rxkm5/SMEfkbvYGjBca9ES4XxZaijdiRH1GzsUXk/Rv1gaJTZsyABRFtivL///p
8rM30OVEX+xTsV5EZS91h1BWnxQGs3aaTkIZ+7zBX1z1N5MB+VyCacDSuerxzoSOGWL1jHydshjT
XSQM+tkeNjawbIjiaNkG1Rf7+d9ekVmV+gnyP103Pt9nSj4Hu3mkRQQyWSvLGJjEowCCx5wb60pD
eDMnXvj3g/8HwFIuXnn+Wj7UT19uFeSYctU4+blxKRvgV6ENCVB55cfkml+8rr+ZaKSJn2cZ9wzG
pWr087UCa4i0NOVaCBy2wxRrm3KEI2gn4MYmzfhiCP7ualwJED97XGabo68z6GKqr7wgftrfq0kM
KNJKNBITCqUZasXfj0RbYmSnFsZmetlm/3xrph6OaH+omYoY24vA1QxVDT3rn6/y6y0JKmAGNTFa
/KiUj2bqPpyHUCe53IenYVEnflYqfZ0kkiNhxl+sTL/MncBOqb15liup5LE6fb4jY3nBGZW6n+jx
fdMkwa7vQ6hRqf4wtR7mXJX6rTHYiGfUF0/u+GC7vCKmTRdROIRUMHEfzZ7RBDoBycGywYjf5oZs
6wRmw4iJwm9LZK56jV0S0BDWjC1sh2hLzWutqiT+4oX9ZUTyOTydCqd0KGiyQ/z8HQQwx4t2aHR/
mLvvwOTLDZkeuylId6lAYB9raDf+/IR/e+tLnuQyGDk8WEePOKndmRSHXvfNlC7botQdau86SQpc
o708j8bhRIhwyZ+ia9l71kehIDvXhNh+8UGWC32a9FlW+OY5/JFKD7L4aG3RNYq/joOdjdZJv4nz
brHHayd6UmPbcOXlBItlRTOk3TXzmt6xOvQd9REvutAsFX2x5fxlCeC4yRERwZSpW8zGR0sA+FX0
REYyI8iuQhQU0TIXr2sSY+uhsTGqRid5FX38+SuwfllePbrEVJ558kS6OMtB/OdBLUJ7FFnsTr5u
lIAzPhTHgzD8VlbvjBg4RgRfQGqCSBNtWnvrzQ+5fWGlF3r7nKmHvidi4DkC0AjMAEfsdbzAIYd9
OGDAS9dOscPnlsp3LHHQsyxId9ltEOEy3VTiUIYPyfSkIhqT10N6PrZfJAcaP2a/z4+Xfe6y7YPf
wtZZHr1ns2YbCU5cFptmb+knGmdPR36f3KscrVfTPtUF1h/7Mpjuyuw0cDmz3kE5QwGWRxxg5EUz
PBi4lML62kLHGHff7H7XOd/cal9wqC13IDwmb1vXOzSYEH6UT9kTNEClrcnbsq/CYdN0h7LdymEb
JIfMPIvFddFfa+F3kZ0rcWpWL2VxDn/yaSTrg6aW7ff2tWnAS/LNb+NTJrZ996ii2yy7QBYr+zPI
RDbg8lcZfRvjb2rGrIdE53a2Dibgu3gNlRKn3kC992Yxd0FAH7ATdSiKr7rmVBAlX9+XpLyjDCnu
hjfw+3l8UwSbONyl2TqgDXjvoI/Sr6L5gs04vmIUIu288Sof1wiHbHoRmMNcyOUFDEF6zsO9E9wS
sug6Z47asXnR3MOyEUVsWDun2Alcfa+esPmPuDMpVndgZX2ow2cyIHDtUhfbPIUvtapws2sneKIT
WCfGVRSk2xiYvHrNo9ex2EzOCmmnPu+tZuvkUK9gc5E8ihvwRbfP60OKjQISBJFh4ykAZkPCmyUS
ARvVX0+XvFNkcUJT93SdA+/n8eKyNuWEebAdLU10OAZMryZMNqGWP6okE2uXWf2LFfF3Q5SoJfa+
FHQs6OqfL4n3qWyacdnh8w/rXKF9cDO8r3+eCWiD/TIbsu+lrwVFiHXJ0I+mgkVfSSeWaJFBXSLF
hq1gi2szWChZ8xuQZFd/rpq7qb8Zre+m9d5S7FXAJekhCP0QtT7GywIhGvZ9RbrABjN/RzXf2w2L
CyxaG61vu98S2ClFv1HqW3S9qGZutNO8BT23KjfRNUcWS6x6NoEAA8MT55zclsjeRqfdeSd9oBYl
P7xeezvEkhf1rYBSma1toG6xnwNxvqagUHowQHbhhSIWr9/n5tbLVweQjUWxyt5Ud+fGtwVgr+lj
3oY68aA+cDxoHAx62u+rqUaiFmdrXT5W8xsubRmcEtxgKN+dLsjc0Vocvd+a5qKK9sLAZeWP6pZ6
gOusOhQw465fAlzOTaiXBUNkFdVbyz1p2ydUXEuv4rHM7nNrXFmMMmU8u7BUunw46QxUwJCZbe0F
D5pVXZotxTCcCU19pfKTst87CJ+m739+4r/stDgx0samwsEUufz983vVlV3m1Hi3/cFOal/G6k02
oDQ1aZ3OAVqyv7+ascSGgcpyOXEcvV3CLizV0lMi3A+Mj0UNb6jB4NEjMfwCasifr2b85mVmzrdJ
pKG1q2Pp+XxzTdouvfmJgCDXRXSXY4wLTZxE+Erw6/Lm2WRA4JxO10iwblEQyi+Wn+XbO1p82CSz
k5X07IhhOPoAiVOVUZ9yv+PssZxnMep0Qcfnz/f5m2coPDJCyAemVg1V7PNtisxTpoWtwM8duc3m
xlnjSMYFaQToL9xZfPG1/rpHWa5FFQdUhKTicLRhSurSy3sF+LgpbRTW2omnU9/iGAL/s/CDAt+U
40bVF3Pu8U3St7coZVOPpxyPoPJ4zq2CuZZY432zGJ6qcgAf4Z6L+bVuY+2LGzw+EXApLkMgC/sF
mk/e0VuaqLEIcWtRbza8/pyVryJUBr6Jd79IvURwouKGzJZ42v75OR7vwpdyvcutUbRHjMOn+Pwc
DQ35Mh6T1jeNomWbDyK9o+rgCkdRfxguCuWqv77VpWlimkz4JtXo45VMzZOTY7uo/CakZonm5Zzs
0BWnLSa1+i0b3cjnRAIDyMlP/nyzvz5P0HgO8cg6EDyHs9fnm40Jiiu11Ct9D++rkxCb1ZOJum4m
jv+ECN78/dU8vMKwD2jA2Mf3KUxp4/iCcKuVYb/RsYq4NW3zBGjeBlHX/MVq/cuT5AcyOhyThyho
Ih3dHMCIbmZjCV3YHZtFm8VAxIXi13gQ103Vf6R5GX/xKH8Uan6ebH7kMQtKAGzKgQ7Ko9cHd7lm
lH2Q+6V7NcdbL0XGGZy5zb1Tw1+FIqlX7OBQDzcIgz0wq2h1CagFZ6xdzcNzmm5nDbQpMN/nSN0j
scO7to3RFMrqrC/P+XUqk83g3dcx7yNMYH6vV131xj0/A0snP0CC1GGvm6XLH9VypAzB2Vze/+Wz
FFjeXcoCbMCWQvLRfbrAZ+TkpoU/Vc1tMDQauhYL3/kI3FbalfnF7PrLbEBFhZdmaWp4HnWCo/rA
OFSTPUZ5jECQYxn6bRZ0D0tGJTZZln3MZoQ5RY+vVGFd/flGf3tl5ErswhxzKV59HiKzgcC+K+vY
n5L0PRrJx3MGYhZrFWk7wli2XjuvUSiL2fviwr+MzeWWKc9Rv2axto4jsHsRp61ZJzE9Q3036SGG
9UVwE0+dt67yr4q7v7QGmMCW79WwlkoIFdCj0ZJJAlFkN4/ANVraRq3fNKiU83Y8yMGeLsp23Bae
Ki5oW4W+nbWljzX+i9Hzo1D9efTQo6A7Se2Xz0Jr5POXbVaOHPNmHJl8QYiDUdQ1dP73hmJ3KEjl
sOKNjmthrxvhndLoZdLvjA8W8pUiO/DCzyUoZT3FPbKZUmTRACwFFn9sp8jGGSDFbUSfyCUQzL7y
6gMHbc6FwDEIqEf0ifw02Qb1S5Wv4GgzmPiVQWhAimq0jYIWOWcPQ7ztsGmzA1mZFRc7C/jRoDXB
fX3xzv/ukcjl6TOP0DKksv/521AJYrMcizpF4YsYGdTKlTnpkUmCdj8AlrSIiHPD2pheeaq0CfsD
bbIvPsTxPmM56bB7oqWvwzaFPPr5M+iBjHELszU3VKatZpCTo4vkQj04RMYDoQAwHmrbPw+5X998
ll/EgMTF/miUHg25zEUS3TV178/d7Pc9MHC8uqCJLMoUlv63q4RJ3WkBsxJPuxSKj3aHNGXrsmvm
btln2KvE7N11YXDagRHpN5Naq36WX9zfL98pGwsOkZJxRloywa2fv1M3jpzOafEFJ1YT7tspOKf2
t60mSd98yl7CzoTWP9Xqizv9ZSb7cVlUCC5D3KXG+PmyhP+JYLA49/chit8khrsZeblz7gKYWQOE
YvsYuru8RYM8tmPzxdbRWCaQT2N7ubwgHFInwo491vLxfqr9h+M8ZfZgwxHIY2eXjokEP0KbZaK4
MHBoLXrxjknAPWFRE+RtSFLgulijGBJ3wTqToFL//Jr9+hiYX3noy87HIkHy6APNNEaU5hGIo7T6
tJE9blRk6sP/Y+/MduPG0i39KoW6Z4Lz0DjnXEQwBkaEQqHBluQbQvKwOc/z0/dHZ2alFZYcnYm+
aaCBQgEe0hQ3yT38/1rfYkFt62SmL+QPfXThLPLTq63RfKUM5qhIl9hFn12z8/Fm6B1aCqrADYl+
LwmQPbtvpWM/lvd/9/7mIjL6k/ktI3357DUL87yrrbDKXYnPZlPKHORBG+1kh2wIq3Uz4Tg7VvDs
wts9/7OvnzPvlqwwWRB0R5XkbOPuhLMfOsvxm6sdOk08n/Tp5U3iqyNsD7iQUZteeLN/nik1Ht9c
LqGHRs/CPjt8ZUatALuKc1cZOiDyDQWKngr9wpxa38tUVLmNmfQgJVOSmFq1hGDWB8tOiS+s2T9/
YgjUZnkHO2pHV8+3nG0RQ1IpNbJ5YxXAG5721Emgq4bp0i9JXCl5oQYTDLsx3fz6Yf/8Yr2+8tmo
Y+ltLZBZXNlyrcEm9dgJUVfWhrUSl6SAl+5y/ll++JILSlcWs1Xq1qX0abQneEGthn5KLLTmODUH
XY3KNTDw4MJj/nkG4R6ZNfkw6UghFXt93TSEKVC0AfUDCM7LdiS2MJIycWHFe2sk2YGwG7JRsUEV
f30VMRmRQGqcuTAI5hAiE49Vj95YEAtrBJe6lG+8ukjbZ8kWG+rv6PDXl4twnThTDp4hGpLPoRl/
w9+E0VDxr3oWhtwvVznLf5BYlkfTQlBQNb1fvzpnOfIWJ/r5RzAMh6MZqcPnXVlR0eeoBFbPvPtU
BHMlDocIDb8oO4BtAPhTdeE+B9y5AGv3rI8SOAdqiAAJ/UWMY+dQcQZbwsDJV0rafZ3Yga3tIC2W
gYS9A5brhaXk54mbnxdcFe8Zm0RG7fWQobSPNAU5nRtE0nXRgVWGzbo2q9hNzHGtBXKPNp0IuF8P
00/vhU5jinMrIj6KdcZ5pqYt+fg46yh2Z7f/GsH2J6kflo5uPWhpbP+Ti4G0gXXPmYPT5OtbzH0b
22odxDA/iLxWnJhqaKw8tQXQSzo+f/fO0FUhqWWbCbr+J4kiege5rwJKpfBfX6qyzraF7RD3brmZ
AtX171/MQqnChkuba4JndwboF4c5tnXXNzBxm+bG8PVuAUAnXQyh+e3XF/tpLcL8ZyE4/W4ccYhe
fT2MI3nOeoMb3wW1y/E4IumjdOzn2aatpFbnpQEt5V9f8jwHAO/K62uerUUSgEGrCzm32X5pLyDC
bPKCNI44a+XHtiYHZBpogBHIEism4etBtRWB6uxi9qfLDCzNNOC5HiR9j4IdMo5mXaj5/PT18PPR
ZuRESanZxIvzekyGEbQFhRNwMoUtEe+lJddq80KoPLzqdnSdODjZSV9cmGTeuCqTCyURLsvUL5/V
K9PQ1NXaiulrGbQoQmO8tnBLk0xSF2RgF87XRrIvPYl5zftrJ2JzitVMymqzJHl+rc81GXICVtQp
bTi6pk9oU7JvAIxty6izVnzmH3DUKttRgv3XOsqXOm4fR33aBwEsOKmfihnZ9Qwt3L8wEvP6cf5T
wYtgd0BJgRf87MABSbzqfSmIqJyYV5qTHpvSh9pTi8grgEY62lMQikMI7fLCgz/bgTMeKhU+Cn5z
5AUG8/NqX5AJvaVOzdcQNtsIPgZRp+O2KpNkDd5f3cjoKGsDDaKviHA1DsEqBCebe5lRVZ9EP328
8KXMz/zVSMxJyJzx5vUctZUxj9QP+4ghknpLhkzvAlcyXa0kB8h2JWFVK6emIijyfDM1ziPdenmR
Qsa98H68nhy+DwcKxLnSQI/Nkc81V6HfkqkTcfmuphMKAOFeAuo7SfIJUy/8hU4aLlzx9Ufw5xU5
fhk0erSfTmDFAOmTsmeEFlwVyyJzhmsCm6bcBrgZjBouBmhLMD9+n3L/v13x34rFEL9vVzh+BaP4
yqsw//3fvQq2/RsvHkVM8pKpNrAY/RmzbMu/yaZGQVyd/++VFVGTf8NAwLplIhmiOzGfGf+MWTZ/
47CjybaByEHDyPC3Ypads4/19/DN766H1x9FJKWjaHp0EhacoBtyW9vrICC7onKUaWXYYABllRQd
+vddqiAKol66Uata2kTCarE0SLRdZVKm/Cr1t2Ew4hLX1PZbygzsYhGKX3qNcFs7tpRkIVC8f02Y
jVcymS7LvG9V1xJ5v04th+nA1IM7rOD1bHgjxoCdIaxnRcvRBvXDlZ36iPWTbFqJSZG/xn3uUNAY
q2oBNdbaEnCAmVFOw13e9fL9xEaSHIrQt2/j1FY802nsx46sH4/WRvICkTl6YgoeSFiQyhIMuWYC
80rtvURnX15QsaDRVPoEedbYKOxKynb9wJ6Y/m3ogUuxbv1UjEeIl+VDCR95wl3ABL/EhUrQmNLo
BPeVZf4VJ+VwU4LGAc/SBtITDmW+9a7yi2MZjuWVKXfAJsMUmYZtzZZBsa/DWDk2qTFsS78fbzsM
l4+IesWHMC7RgKgRGWOlI48RaQja9KnLm2afppCE8eCl4aNPUsBAt8O0UXbozQEAUvFpMHo2qWA/
v2ltKR3pwrZf4qmRD1HtDPWS9AgbBEsA169Fle2V0WQ/DGasECI5abtxKES4UNtAkKRskT/jloFe
Pfg6ts/lXIL5XJRj+jlX08ybmprQjBboPUap7uCEcXHbBYN5mgqJ5DqtbSDMOAnRCgsD1K+MI1Rt
jyb9JmsxxA3QSqx10je4T6GrCgUli1GlynNpqySbqha4QzeNuupRZeXwQF02LykW+hfaSgmETKOO
KS21xG0Gcn2YNOBMWF+vaCy0q7ySe5kNQPmtCmy5m7k2NuCZQtO+VLERr0qhQVpOiy99oZb3WTqg
ZKFpTCqgPyMiAI0CBx2BYatLhKzJKZmB35GfiGEBuAIsjAVBlswaigGTWUGIK0UKbgsuFzmh8B39
p7JRBWpNwUEy4/W8D1W7uVckK7v2Czv+LDTH3PjEql9HDcaX0aSHtLDKmoJV3PkynILcXjMCs54n
HOG+J/Dgx6K3XsqCbAYrTsXdkKf+t0T41YMhi/xKclq/WAV2nHul1nNC1vTqe1+qU6ulEebxY270
uJLiQa53uSZJ+H4Dq3goZCfwgNbkZBNUsBcEKANtZegFIbnToEFrj7t5mUy0snsAx0Hnp9QaTv60
joDsTaYpvtRU+MnI4+8qajQtFUgY+TpSuaEl4Rc62gkWJ1z8k4WLh7iEDwVBUM/wTHR92VZaYCwq
FVT21re79kmt0AIlFqev/QRr+ybXI2y3QVkVe0eplfTQqSNBo07WLKxwKK8rmib3SUTDDZcsRpOm
Sp2jozTDGjwSmCapHobN1BlV6/oNkPe0Ho3GLWGmD2vY8TLRjlm/8GcfcAVX5FABgJ/5jJxS4GzL
CcaJUX+UEgMQSvGgOII/LWBxfNMyM/eiYoxPUdt1t5BuiBnV9SE8trSAsTLDmF3zJ8AJGr3alWjL
XbPOQaBa9H/FpM3MnGayv2QxmY1+qhX3SZnVXloQyZH6EczhKinldgkvx7mRiorjRTCaG9w54ite
YCTHXVjkniUaiEhypdOQg7hpbsMEhUzdTAbxMamCd7yRnqqYY9NCM1pmjBRk29y3yMZNNwTtVx3Z
6adIY+aCghT3H7K4rZ5yM03hS8i1G0G/dSd9bD4pWQlrSs3NqgcsJImappkTXUPR7NaVPZHZmRtS
cR3UFI0W8PbTXVJUobq0OIYQk2rk8bXBhEAyKgj9HYEF8G7qIZ6BjzKyCdzXxgemm+4mbaN+1QXW
NU3PaakGUQgLXzXMe+ZocVI6pXoA9YFPvaqq2x7qyafBz9ElxGVECKywP+tJSlSmkWafUW/QOPSz
lswgoM3IP8PMhAwOYEyQ3ukUIFwHBCTeoDX2wZS6chdr/vQt02z5CwbcZsU0abjMV+Oh8DMzWlYA
Wg7ATYqrQJDz2cV+RK4omi59Gakdd05Wlb5KS0B0QAGVdAswJ99HQMavbD1S9mE3qcDbM43I4GH0
PcJ82JxWWvwYsaW8K8ehuUszRQBi7rqjKkniRB5RAzS9HK0rpVCnGZGh0f+VhN96WQmNDLa6BLc3
Gjh1tpmAMYndm9KJUQcy0ZDAzO6a0ZwebQP7qh87peDLrJUjJJvuE49vmoCY1d3eZvYlfzbNwsBN
hT/Cy7FKZ9MEzkR4JcvPJCI0YSLxDfKhB2Q3oTPVq0auxB1kuuypGkth7nxfkTf+NITRIpeEueqy
zoAejwz5IALep4VvFT7gaT0nxEwjCwANsDUCMq/0uHqEd+Vjwihk1zalOFuCQBs2Ulj5vC2oqU3q
gbUdE0RrS0Dliyx9qVA9P5TVFO3yySgf/VqQzKk0RbiQzQwsSh0Vz76uTjuI5nBvTbuZlmLgQDRk
Yw9EgcyRhfAb5T4KBgJDIktbgzdB3GVoUXdXA3TaBRg1dlJFb4FYK1T4kVWDpQTyElCKHvQ5ITVm
MVgQ2WU8VZET1Iu0InBz0ac1lfixDP0XFpfaPsAQ7I7FkI6Pk1wNX0jZIICzITengxE2fc2ayly1
uJFBrzdA7hM1j8vlaEryVWfA0Er1qNx10WTeZ6XTEOU02cUJpoIB6MZ2PlGyGK8qP8ufjVqfKEoP
AnkcbLCW0IO0IS6qJskAH7i90OBwD7q46cfekd2W+t2AGngw75NC7kCw+2lx1bdRwv4NuluzzhS9
pKMSrvUY3Lwahi/pKCPVM2rAkESAorX/LI/JIVes9RAxGw3xdKVIer3ofBTvtlkcp6gsWMP8DIJW
JFwqgTbIr07F5j7GPcywkmpNJ5JoUzSUcpBqEz4td1nIYOIvm5MW6jXxUaqbk8W8SyWL+BwpHiw3
KcxyAyowuM7GVr4LAmINzHIkBnvKlZQNqeZ8KZRI2lj9NOzhNAC71TiMJiA3V+T+lOtBpbQiMX6r
qWnDQ4xM6RjQ3XGLvm38hY5yEjhfUX0dMRItR6NqIIjyM871F1IVph75rhnizE9EfJwl57cWBYF4
2dvG5PkT3zvUpQLsRdzWUB9F2DZeN5ntizDLxDOtmLaVUwI1AhwFnZpwHImtXFESoAoMsT8wog3U
nAqSlxRN2bAceLbbJhEwBHy1mrkXILEGMJkm8TpZUg0b2QgBGsNqO/iSZRN8XijVt0GUQbqwCsXi
aVvRh6mjb7bU247encwehWDYsl/VcZFDJBulfDkRaOgxn3X7ukoNQql9CVGPEWQwgadaVw4lR/h1
1aXNcvRFslZbO/wEn1T6IiljwUpQwZ3UKkV4vpIWa4PLQVfnFUd3bjvPApOZa8SEERoFedVsqGmQ
Z02sPpH4MdzoU6ESkedUYK80yJCRj1Z/NJtiL6Yi2cagReyyn+4VRco3mtPXh3I00KWM5XC0eyM+
xYo/elE+pGtNqcA/ka+6ZkrRPVNrA1aPQL8O2iFeybEmb7oENAoa11wnq9HooLbaMJbYLNdhNXmw
zkSzIPCxeKmCyDrW5GGdjFxybm2tN+2lnJnSlQYhaVUM4Yg4IHKIMneC6koP7OS6J1hrr/RO9eQ4
fjXu4tqQoy3wzvQgT3HtL2QrlOoni2VqOXWDPW3hCqffBDvXTSEkf1iLDOLoFn2EQuJwETFx+GLM
Kavvk4zmV5AQuYksv4GXNcGT4FCjDsaJCcQURyku7aNKElmwTUAOC9cqOHT0XW6qa1SL5PTokn8r
FxLxeTGPQLIlIhWVLN1RKxk+TlJXP9hN0qzKRGlhvXe4uwvgjZWdaxvV/gStZEb2KgEKM/YFd+FE
02hQtWI1IeAsVkYTBjd13JXMQXmDlSCv0hj3QMIJqw+009iEZr7ha/fFQe96hc03cuWcJmaP4HjA
IIK+3p/2JTK9ftG2VYl9zW5IKrXr5qSaic9euw2ubCVTqoUsSeOqS0trqfmRk3zh9wrtMyagZImv
I682FWlr9YL9XEPwVJ+w75f75l4gHNAoH/bGx7aojYfStPqKWWHsd63eDgeMIo3X5IZ8yMfB/9RK
tXEbKiTALYnFHF07oL1SUaBe5bHW73TdrFexHInnVG9jyABj0S3TorD3wkn0x3IQYtHNOlk5wzRQ
WqW+1Yh5WcfZMHysy+AOe11wE4lOrBXK9QpyhdJ64lwn+nWPTmzvBBmUdiCz8kmqplYC9NNbpKFY
Tzpbx6+tnrOnq3vJgLZHz5QT27CMQGkahKSljhcPoDJPSpKZ9widpg+paq7NeiC9ORg/VFXr3HUh
FddFJ4EJKkZrlQwwn6VwYFYgG6ifSIrnzOpgl7sd4ec9hPqor/qEYHLDRtu0BIDSuqlmjg8Md3pA
JABTiOyxeA+CUIfWYqXLzCzZRTVxcBhxLgfrVte1JzmwnYcpzvyNoWOOikyVkwmhgllnGQ8t4oIb
TtKy5TkBY4rRviN/BVzrfRr1xq6jMLGKzTwmI86YSNpx9OiebK5s4ZTp4JIK17lWwKCyFfHXddqw
I5EsgjuIGyFfmqA2fDkkERLSVO/HOPFvarWv78dA+G6cNOkVqWhyBN2cOA0Xp2MOv5YKBhZaRaab
Mk0Q7Dr7WMQqNNEhy5EiF9kkd8spaZ1hIXhfriq9aqrtmM+0ZVNOu9M0miBc2RjpVyPs5GZBGkhP
PKw1KausKIq9SuWoXkTqoB+AzTQrUWY3XS8Rx5JQHl84xGmyK/fhCSH80Jj7mtGzqrJ/8REOcr9D
dw0CzYDibxbXRt5lSykzDNLVKmW03RDm3n2XJ7DVUVhy+EtYWJ7NfoK/oOmTv8qJQimIdCBFje0E
8RG9zHqkdWEYUgGHAjHalYN6jrLCFYkh3bMBWecGfNEA5Bp36trkhXmM7ByzMhodsRJkrlwHfu6n
16remvUWTi5+MV6xzVTIlD8kTFgWGm/XjoZsR15r9c2kEb4gXXY6Ue2vD/qgCbjxLUolxL5/FFX/
VnXzPk/53zlf7fPwvz7nxViFImj+Z/M1Pz6nX+vzvzRf5z9/q/4PBM59bp5f/YKokrAZb9qv1Xj7
tW6T5n/+i/9SfM3nv/l/+of/Yl/Iv3I/Fl//+9+feZWb+V+Da5n9WKXUaMTRFXi/rnlXVM9NMv7r
d95a/cZ/+wduTTF/0+m9ynR3HTrZs9//98hsUGq/OeieYJwptGUUnev9gVvjT0jjnS3B9IY0ehS0
Vf6ocVLiRJA1+yVphOLyRGfx5yicfi/sM4C/j8ofv/4X6xksqayp//vfZ86AP0qc1Ffnvs0PdX8y
rrRu1Ftq3dWuNrLPvmq6qep/yBRlI1X5Ui/yndNft8L5W13Vvy541nNMc9K51FodvEkmoaWjYNrK
bBmm8CNlm5cfnsRbdzX39/7qavx1kbO+nyyUHkSzGL24ve0nHegGmjL6GkKIVTe8+OxBu1DdV0Sz
TBxIG0KbdCoCF66uvnP1+fd/GNPETJUx1GPJIzp4k6e0wn1pmVfTAkAxW4gTqdSE7qLqjgMObSls
9+2FK899q7fu+6yfpQHFdrJSwpJj6xs73zRV6Bnd7F0c93RYTiTN7K3YdKnALf3hkhbl3ZforKFI
ULUoDbvMPSD3lBePyXXzgFMz+5ifyED59b3RCnjr1oAPvRpUSrgqLcMcCVGnuYUORdcB7V1dC4gA
BDqTNHfJ2f0df/HGKJ57TkMSdDlMDoPHBnUzEUgUctDU/Fm9Gp6IS4UaPm0Oabdvs3tDq900vSjQ
e+cBqmc6MZP6XTApPcGuibLp5FPTWxsDYWJYywsDHROZGXmg74ESugFon18P7TyEb93vmYbDdtic
sGg2XqxSA8alqslUDzp94/DJQC6nLqEuwl7f/PpyZ3Kb/3yd6tmc0xkEIpcNBaTisbgLv8IYQrxB
loX/UF35bMMvvpfvjebZXBP7FQl5sVZ6jmSx0N8jIkLV6Xx/fSZmNEI0Sqkl5Vz7IF+c4GhwvzOe
Z7OPQUt57P0q9xqgscvwo/KYXeXBVXAXEjgZnAh63PWURONpCW7vM7heuhPH7Arb4LAH2vjZj/YK
J2x11x3io9Eu64/RyZCeu4O0kBbMlUK7Kp/zI3jFdqW5FOc3hnElrahgrit+G8+415BrCBseBuLw
gFx68dlelCqyJteut422q/WloxJx/9Tcdre1faWslGV+4LhrbWqPWICt4Ul7zoDDenB1jgPrcVPt
copWa90dvWyLfNuvP0MxP9bbMN012+ro3Jr8iwlRUsN9eiut2+vyVOJPDW90/yV60A5iY3ebciv2
+RZlNCWDVVR+SW6oxJEu0L3oOhPGkbiy0B021SbbWNG+3db/cGY897sQpO2IRBpVD7/7wmoct9fD
rdX45cLsopOV267ia25KXQUJrhvK44Vv6zu54K2P62xKljQYeXQQVEIF+XxlQN/ksFKRINTnU+CH
UKD8ZV19ChUiYZlWuqY4paEKasBYNBe/8DPz91+f3PkMbQ5Mnmrne7a+l0m0lFMH0Z7t9k604wgx
4Z1diDp5SHp576clhzFD7KYAsktdu4YOBqmGCbGqM6SUXb8YMKQiE1ZDTjrD2BPaIzhrlmF5S0Go
Eg5RQkLtdr2thOsUo0CJP4w1sXUxN15L5HgseklG2d8oh7RvOfqQdGfU1GMqexkl4sGiVdrI44dI
KPiV7WCNiFlD/j0+hVlwXQ/Ec1HFWSRCPw0KRfvMYMeblGuNDoRd4kqBxWpZ6RFSAYrb1KUNdkcU
+1Yo9RzyhmmBwjcZEToYotA4Zrl67ZBG1xQvwv6kNBeExu8tJOce5QjfZ6JTu/N8WO3lo+OIFyoE
7hC2J6tgBKdVYxaQ/MkGH7ERGAvm4QubkHfm9HNlEe1ImqccBj3FL18C3POZrXGMYwtA3k8orH3O
q9hU2qU5/Z0d1zmRUq9If+NQ5ntltuHWDB+yGS/5vGou8vw26MZFHd4G5cj0ToiiZV24z/f2HsrZ
4jVpg5oOVHo8U89P9GFwxMMlSjQ3KGzXiQqiHvedcZPltxdWr/fu9Gz10jXSaTWjinaZV6DaTurq
Aya27fxQo1ysYumqq5KTobBSmyrV/53j/frK7+yAvqsUfthWjlLWxnVBnGtnO/tSV105pL7oSOwE
xn3Br+dt0K8v9e6oni1hudwnFK5CeBREyga+vLNB30Z0SkT9wTYzdkbIxWhjq0GyunBJ9e1V81wf
OEx1laEBUTyE+XsJkLDf3+LKc9MAD7lCE4jZ0B+ta+SYG4MfJR7pjf762r/z+N6Ypb9vVX4YW8J3
SZ4L2fIN3T7una2fFLDJSBnIGzx7g0MAcS5/1BOmqDhuDlkQ79PEuSZQSimrY0Z9fEp6Lyn9J8hj
B01doheltArugZ6V1GypEtn1OtZ2Zb2mtTVOTEUbwnAknp6yljBVBG0HzWQ7ciQh13FpS8yyMpmv
9Tbgyfr+shzojJvBvHAvAxpa/a02geV40ZNTwSaRDHqCUR0vs7dC3g7WdkK2AtlwWOVbZkUp3Jhs
6Ah4HX0KNI+aeuzTva8/Gvptq947w0Ohf2v0j2l2p3SbWNt01reu2Vr4z8iZM9aysknjrZxulGH+
oetgTbFc6bZStw2EJ0APB1uJ3Gk1JfYecgGKFqlQDx1sYNZ9MgesDI407fu4au8jtTrQSuG2pqMi
4r1TlDC3ta05lpBjh6WGqDduHa8TbtCVx2GMvSnS7kyAwe3oUQc76vaDZn7ocnJ2x3FLT38JlBne
vb6PCAGm3LwJ7OGLQtPdssc7J5lbTpr9TcqU27G2P+jNEWqEpyXmvaNlV5mWfqbmvKc7fqvoUChr
MhBqcxUklSugEQRBvCSabqWM9edestcOu5yUwI8iyp7pwzaEpwQ34GI2IwVNJ9I/pLRj8Lsuw4jB
IB0gWUS2fJCD+J5qpDfCr06+BgTE6TWM5/JT7X8LxbZq14kDgXBMF5XWXwXQIiKj2si5Ma0SGu4Q
fLel4FAH7HqY0MTH9q7XVI9iN1Dt6TSWyAZqWmJ0XxZi3BjmrgyTvV3YN7OyNWuGFZEIrlOGqyJY
ToLlJlC3XZ3fJUN2TWXcjRSd7Yns+U7eL6yNP5Tz0Fxzprxv4gctHmeAFmcCmjhslSLUQ/3ngigy
kclAcArP0lsvKeormNqrMSL0RreG4xjaX3V1uGuLq1LvaYzx0eQxseJWal5141aVw10v9Nt40K/a
0bzrhfViT8SxkxoVywQhzZJIwzgg2zXHUwmROiqNm07uD6pNs3UyvV5uN/CJN7Tut5Kfe4ZOe4dQ
HzM40W5bGYaxt5tyH7XxKlCfpMLn+x1uAqETzuSTeox4Ro/DZ92p1wLO9VS3C01+ZGZdzJjALDwp
pNv8eqb5Ppu9NdGcbcSUEahCrratV47eVA9kzXXEd1WrMIDqPR83vxFcvmx8tlTmtBOXTs/fTU1v
XFc+Oz6TbDHpVq11Hr4UOiD+lWj4wFPE85F81Fo4M0SZ63WzaMkdo4WQpziJfVew4ZNNOuwzzQOU
jCjB+ZhLuZCB9VL9zch5SMtl7m+jlh2kglgEr15iR0vCWkDT3xM3Jsvsdr6EvbpyfGPdY5KMaUpZ
trTx83TZsUUbWtC4KgEszo3oTkV2SzIzPPVyad2n/bT89dB/t6a8NQTzuvrDHD8FHVKhTsSeBpiR
/o+f7BIVIvgTK8zC4NRpD+3KNiS6qXQKx1NNzd9hzyqbdBuoRg6eDIq/Jwea5krRoJ5RtQM7t2OK
MP8miC85cL97St/6Qc+KAFQIg0knKs1LRw19tupZUuPKot9k1WOj38rOsSL41wLcFKs3lUoEc4bw
JGsOqt+s095aVnP0aHEK1asu2Pe8ZOo+kctdWTDMQbVMSA2GM1gljxoBONFLWxbLMvFxM4gFEVyQ
K02q+eVSYCk3/WwNNHlZd4E7IWrK0UFk0got9sI0SPRgxijzeyzQqBqIsCUDRCOg4dt8BDBMwtUb
CFlDTCCktVDQRjQ0q8nDAy/SMYTPUv8JltQShHuBj1uVxpsGiKVKlq1a3cSNlwSeGl3r6OFMkooV
gqNsCZ1+Fh7yh4HMply1ce4Ll7jpZdk7pI/V64x/nmzHxTDLJVKTaPcn0ssWqXWvs3rrw4vFpNtO
1YXX6rtT9K2ndbYBRaEmtBhrnRcd7EjZ0NTCYKeaNOfyjYCYWceeQVZm9FGQd1wOT0ShGmlHFBhH
abNdTZhck6a+11uxtpM9LX6SnZYVOU8csna9Nd4ZJSjdEohzVV1pfrxqYwi4Guhqx99ENAScGNp7
iLWQEIPUVL3U8ME+EaMLv0wbKR9Q7eybeJmRWlV2wKJovESIJackxelgkcZZwrRgXTWy1VTmKC5p
+ZJxClSBdM2LJIh39s3nICXdr5TCrv3KM5Inv1aXdFivWLz3cocpTzTbxB6QfTo3aqt/KaTwvpU3
gSVfqTy4WCRHrSIT2CxvlMrTec2jUbqeTIzfVfwBecaDmtaeSepM26iuhKDUdOKlkc2H6Lnpmj2Z
dXXoxbC3pXyLYpiomueWZA2HtXQSsTuM0gbA6CrgbRwB+tOuvy560xNF7yKkW5Ztu1XGT3pOtW8i
B2zIV2YzXBWQiMew2OKK3SAzRbrrY+5EvVOZGxmAcfQRl+HKnE/M+R36NMStxpJfkQqxmmRggobt
DpXNyf/S5PH93PPW63hW88oJXKKZGgW7sDRd20GnWdQ3LQVM2+/2Y0PGF7+d2HTHDQLSnQ+pr6EZ
GQhBbU7l6GwulxW/9xDe+lHODhHT2AH+tBXJswl1YPLS9vJ4XY+5QjlzJCV7al/IJjmQP3jP9tvT
pjuywmN7b5CFxwOh9djcVAtLBng+SyLH8WFMPkzkhQQmZYU+fUnbiXhic6c6C7Lg2YPaze2U59EO
VsNCdba94TXxJUTle+/vfG75Yfmgy2hYTZ+YXunr1MaCR42KVmEi6EPY7HaRuc8a8RFL7D4f9qaG
9rGBj/frteu9SoJ8VkWKp1IJ7Wq2JFAQHhXVLTPUOIUzd8n3QakusrHba6PA1ducnCjZVzxWidbl
heu/ton8p350bhlKMsWUVJA4KMSt66rw91oJTK6NT35EjR+G8/faVW+cpjz6+Otrvl3B0M6B0RXq
eVkZRgMyhONmNIts+zSf6+fKScLWBMA+BNJ/9nSxGrx+unIoNzZMWc2LzPKDydxs+Mm6ML6ogbMn
NyQNCzc3oLcH1Ukyxj2pXXuDc9Cvb/Xtkz0e+NcX78oMX0SiGp7ZU5JLzc3UHkcTcRO3Wcf+Bvr4
pf3nPA38/E0imn59KRXAUTA1nBPL8VrpNTey0w8y9ziPrNRKm+pbXdrLQYlYKokBynAqwGt1cXle
epXeLsr/BJMi1bVqNG2yvZjVMp1l4qOGzpRaOeNZMsZNo2zUxCYyPlvH/Fi/HuN3ug7YbF/feZKg
ge310fZqB3n4DKw0ES58rFWLDc6EyMh2zUxCnBCfyvzieL/3aM/mQCcE8oIFz/EG2BngE7Z19tEm
gBfSEhI+wyKgYYvcoqP9ELVil9n6zSAee7/51GrRSVCP1irdFf6l5tZ7X9XZLJaUWtgaLWfrIlGf
/U6sat3YhzLpi4Tb5am8r6Rxr/jGpfft7YmD8s3rUcd/Txe5KxyvV6MXm9ZjaiLs7r/PVzY6QjU0
3Dx/CDkM/8PnfHbCqg0hDAlhhWfw5aDFweVYuFr/CFADRXR9IjXetYtHomZlSfyzueocX5EGrTGg
K5HYsXeI7Ay0yzoHOKZISvp2Zu1lmpUKq+6Fe3xnVM9JMK2hJsTq6ZInKP3NE0bOdzpMGqv3uFcr
eQEMnu9XcQ0iNL9f8/+2xOP/qaCdefzeV3icnqvnz1+TtxQe3xk8f+o71N8IHHCg5M2SEWBcP+o7
kLID0p4N8pi7mQP+1HdYv0G5tjCxoe6gLDHP/H/oOxSDlJ7/Td55JMeNtWt6K/8GUA13YCY9SM+k
ZyYlURMERanggQPgwI7uNnp7vZJ+wKroK6YoZlTNOlqDqlAwRADHfuY1aMG9WgmgB617/wjfwS/6
9byHKneyG7QAwEsadM2eivVNkuZLMyDqV3jllvZqGnAlsbQvYBdvBoHUC8yShW+ST1mIGwROu+gt
+VIMYMultftpDO/+ump+RpyId09E+KInlYhBKLMkrWn2iaSsrFXU+EqJgzMKspdeBOa6nAPiOl9r
1qiu8LGndWnT/s6n9nuVmJ8qDxdQ4ON7SA3Ptgtjx9A8hDYaUyzj3M03RpEd8b13N5kaAd1heb10
yuTBhE1HdQ8lkiDX91kbP9nWtJ+m8jjlyQ0f9GmcmnBhDjXqwFkT7vJaE+vJKxUFJ16wtacfwgsu
IC6tkim808vyCCnsWOXtjZunSAI2EVYsIvli9TH+o5rxgoD4J6MdHBSx9MMo8A0tO/7TKud2mpoz
F9v77WYGdB7onwJTQPuOpqqh2xP3Ubzg+m4NvjmMPPiGvbGQCLI6s+1tDEcxQLROJk9l4SI1nWI2
MIRwbpstVCcTXRhqxaHzoya7z7uvrYspjjbcqQQmj5dmJKhFn1/0oUR4wYRj5ydmt65HFOD6qWtX
qY0F21QR2me2c3QBlS46t7uvKHl+vHZeEQK/RC986rzKf/pUuph6R1zY7cegJxiMLusiuXdq65pB
3qmuAHdpd9kyEoH7ObBYv6PbP9lxlqy7CRiyUNUOWddNLMMDANat8M2X1iNnmxpcvd2QgkiJHDSL
vbiPxvCuDatz6a/5bvrAq58EXmnpd2OiUYWpg3CHwzMWtvsYFyYfjrdrwfC0gwcPJdYQu3PXz546
R//kpGrp59GKaulKuhTospTla+A2iC59niBoY1z5VrP03fIhHPrDx6P8fgrJq550uKJCRiJ1o3qP
3tfSiItZnghOT7Aau5Z8ZwhfasHy8cpjZiWHqW7AVNNv3IGqXdalvMrZKouhPieWMD/2vUk/Cdwc
kKEIeOX13rMwWI8pLLXsrHN88FcEwHu//iRCKyLfSUK9rvf2KK+qrLpq1NgvKgcZMtGZ/rKjyLmM
dCdd1LaxBWMHYjOibpyZ+SHMG/odenQbhOqybZoang99HxHRd8jiJz1LD4bZ7MrE/fHx3PzmOD+V
tHRTjJDGsqz3Q5Gt7PCHTzE9BWksRAi+/N81VVkBJ1Gb4PyL87it9kbZX5i4RTpVzviE2870FvaM
ja3lTWurBYaXy4+/7FVL8b15OLmpgiJsiiErqn3vTwfi9MskpWrh21G2aHrnzzQuAkTgBu0xDSH4
jcmOGhYMFG2CCQZHrY0pDAydwG0z1L8kVQtkoe6+0cngLPNGGJ2ud04d/BWO9c67nkqHOWLUMIP2
5F713ZOMRxMSE1lFZbcgKewZLVVlWyf0H02z2URiGjBuyz/XZmSA3kEOmOtlPerqS97iixWGN8oA
t+yT09oCjwOHmm38UsXmQz+TQYg59JU0KLrm+vWZwf7NaWSf3BmT11R9ZFvVfsJLc5HaxaopUPK1
nKM+mZ9FD93TbLe5DWM4xNheOhssooCGo/HjN9cj/tpofdyj0bBAj/ChL/XLvHFfOGh3QT4T1MLq
nDag9btXPTnzi0LLxhyy6T5pNLipreldTZBh6Q/F3Y3fT846hFewjAbM9TrIx3Qh0ofSkfotzD0H
5UpvWridDokoxLohNyXgBBUtCuija5U2zS4D7qr1yScrMB4xmP3qG6gc9lCmYbA867AziESQhogH
HU0zd7z0chTbkAs4WkV7Lmn53Uee3A5BlSqvtA25N5No6RTxpeME+9zxf3TC2JVFe5PWX5iuSzFZ
G7tWl9BmNkVGuvrxengVPHlvQZ8c+YWn6hZzEblPy0xfZtNIYwYnUbLTJrqThBS+nfYrmC1YE+r9
t9SyX6RWqWXcuiXXlVXTXRYL3Rth342Cbdt+H3Jg7DjDY1PcJJD/c6NFZ6OmMhcNWNLLSd1Lmdq7
IZw7gStL1rTUu0tMbkMaR1G/KiJPrOkC4Qzfmlee7FP61+EO8brnydQ8QjPEQKs8hbmpEU3RFn6c
vOzCaiyah3WTLYJKf0BLpd90Uf1VBJQwKhHciRF3HqvUbrpCPaaZ+zmy0qeOQ3xhZ+VVHlo7GYVr
aKH1BjL008cDfKLv9XcBDbHBk0vM1Zveczqz3esDAW0TVsems2mmdbB6WkuHrQO+FcoX2CwNf2gq
XIW5pvkSrriJkfAiFFmq1H72I2hIsZwZHkFI2U2pfd0PalEPBMIfv+vrIfDeYpgX6U9RFqIJYdWh
TLEP7Oim7q7d7saSxZ1tZZez9NrCbsVe9K65GlxjXRMXeAYdNb/ucNqg3RBm2yG3FmU0/ZkU9W06
PE1hdu1q3raCyyO9aicxqexjZ9G49q4ma83skG8N9oE/N6eAJ1ftOi2/QnXDq8A0UA+oH1IHzJLV
bZ0uhzNnrDXzPnOuOHshx4DF/T5QxwkdvIHPIlJ+O2cntRI8k7M46rt6LzTf3sJwzI5pkVKgMoBV
Gx6y8oEXe4tSH6ZlCZeNlamvtAm5LkNMz7EGbtdOQGrEeZGtG53OmlV5+dowuxytgchGbnSY1h9P
2u/CmJlE8POkaSNin2GYq32Sp8Jclj5WorGTjNdBEQXEyt5tmFX9qpw3IIoP7tIuE+iNfnmFemT4
0BQxjhORiOI7L07aAxRxbTlNdn2N0DAGHkWplnS2NESyUzoazZl4xvndwXdy649DCA9b+CXkA13B
mcfmIlWps0sbpAA6X05rBBXUuraSfjXaZb/qUGdfOK1IF3lYXSVT/OBWwa1swawawBqkIGaWWRKt
Efixlx2iuYsYseWllScKfWo3A5MLzNk0gRBJN9cXVeripWrET60f3ik47kszNO0d2gPYz5iU1iut
MzF94QfVLEYLNnSkdwkuqB6TBxEQ9M1RY4ABPSD0ZteN2ZNXR3cxDh8SVv01u4ieQXjjacU6CVyA
/26LG0Bo0U7GDKu5gDSeso/mqF4vhm3TOZ9VqgiqXfBkncc0Ue6Zta49a/PvVsur0edPWxzDOQcV
kEzuAw17WSlJJpqml9x7eTDM1DIkfkP6hG7Z/qAPWS+UJlEDGBq59ou2X5dWI9ZVaXwGULlPJ+u+
w8/cmoDZGJUlbgezu7KLglYayMOPX/l3WcmsEfTzAi97WdhuIrN9mnqfo059VQNzIPQ+XJVmdAdT
5rNpup9zM7odMriZWYkHe+yg2jEV6L/A+b9rEEsZk/jhX77RSWRiceRGszLFPqE7c2uMlHRRnjDV
IbCKXaQ5/Sdh+ig4os+5jqD90KYu+l1WaXswIBH4mmkUWLdQM7oOgyne1m0QntlXr7jLd87w12LB
TxNsdqOrGqVLICSzra6FQjtUhXAL5AkxiRb+TVpYC1dzbhXoncXk0yLHJxS7pdzolkM2zBTfUt9o
6BBRT9BLDu5Enblh3ocXQmE6CTeMqYixBDK6fWGnF+ZkbPsyXGE8du165YXDVvfaaSOEt8yN6P5f
ztbJDZybuW6YGazUIDa2itqwnotoEcfeZRR4GCPp28b3XxsQ6YD8RRI8Ng2tF4SIqKCEzmqypjsv
UpdnXuc3ZbDXcPenCWLSRV8ZxrB3u+7RSgDVWAqQbJkO9NQGsrq5RQqC9weM/cuCUwJZ/YNN1o9N
zCTWltLA6RvhSxkDYkZl4dnxtDPNMHMekvcWz68Xny5bbWj3beTAlIK3/DUgZv7TGA1/X3clxMOw
MhYVwWgMBjWlGpY1zVddlFd1TDUAQRz8rbxObqgYxDQ1VH+vQidGSj57EJ21npzkyXVJ6Ap9xG7o
HOD6dze2dXIJBhkdFcSs2r1RdY9C+R7KFAPiv+gZyjp/osv0tQ+5IODcwjRWzy7n8yKUsEhFG93k
UNEbdH0IcJCzCCfWO4NgLqMq/hEiLXJu9b/bg2H1n9x5jtSmSOtFuzehJSx8Pbk2KjAysV58t6qW
7KkMb/EIjBDTqa48u7wySq47V/d4s5zX44Q9Th4XVhUgEURw1vYrwJZq+7o0/7+u9M8Otr+v9H96
Ltpn1f7M4TTmf/F3hd/V/0CkDqE5/GiBQc4dxL8ZnI7zB0ZDmHAIInu4CGyYvyv8mmH9gT7urNkP
x1NAhedf/V3i10x+ISqvtg97AZlPHAf/UY3/7Xry0DJEFt9GThIzdQ9V3PnnPx0pSW+6qGp79aET
g/PZC+yRKrRub7UxKnbKU3IRxZZ11TSpeRHXbUL1NDWfSb6op6NQvta0proWiTvdhrDOV1ZoTbe6
MOAEsQjXU4Ke2E+j+04PYM5q//t8+euFaYcYeO3wB0Xfty8cTnosBTHTAWMtUIMDNHD0PnTu88bf
GBm6nB8/76T4+vcDGRrfYdT5H3PxZoQa0SK6pDeHLvaBc1f+rZNDvRhyrV+3g/cZUbhyrwrKGL4L
8i9FWw+jN7yPE+VyhGjddarCBopKj0+f67dXXY/0SK0ypEdGr8FnLUFcYLTdbYL4J0e2Oe4+/oS3
18X8BSYrybURNp/9iU4NUieDqDYdc3VIRE6vJm/7xZggh00ZOFuPmXvQkxr6Z9MePn7uSdv89cGm
LQwstVnecJRO5kobkg5HAISWymBs96NmxlszlPFl3qp27yPXtehdraWpEPQ7iSw1OCmvAbNR+8t/
/iY833R1BJldBPROJjHDLAoppKo9CLTmd0lWgsKMpu6KeqXajcJu7lq8jDaq0esLVyRqY4OhWBBx
nbVsfWcyPNvBjAaDbBp+r2P204aT9pAaeiGnQzqW4PGCbFz6fds/VqygrTtmw7EeGndB5chbGmMh
b9hN6TqPhb0Iuiq4gJLr4fLZZ59NPLCvs6btPnkavpawEc8yc37dbPgdoGyO6C+HzS8TCDXKyDI0
Yg5ov8TXblTJlwjvGlBycXMdWeBsrQHYWhuMxSGRdOmdrmCJjUTPG52wZGOVzrThx/G28Dxxq8Xa
OYOTOex7ex7MGp/MKyQ8Hb+Ek7hDo8hhhwVIfzturG0iSbQmk9Jb4sOdO7OK3hmO2aadE5mzEgX7
kxA085PI10ltDl1l+7hfobBDqRVxCXyNcpgvyNlr+ZEaEaBXI9T1B1MgcrmJ2zHJcP6sayTFUFVq
1uhrt+jiwYB2oK34xucO9dzvH7/tryf7/IaYS2M95CJqerLkGywIJxUZ1iHL5zyhCybcjzu51dUI
8LVLzMuKmt1FrHnFKrcD48yWm5VZ306Mz+NnoxS8+2hFO/PPf1rorZ3JNrNd/2AZnXjK8H/C8y0P
G3NRFrZ+UEjqWAvK98gbcu2kAxkxABxczDILJp7eiK94L4wFBA3Dh5EmRbYYtCF4tOzMffF1Svzu
0IjLNDfcZumkI5rgkeMNBW5OEWXl2iHGhdKGBEaDdN01j6cVNPp90lzUoYMfu99WsxzjlBp4FcFQ
nFZYS0wYt5dFPve8B/vY+RXZFuCQimpZ1qbfSV/9764ZoiIU0MNMl56XNkdXRGwF3GmmHxhIILkZ
9g4AWUlHIl6EtkoxgELGpVwIKbNu4yvpm2vV53Ibdp6hlh6OIsWS5hAKUVNmucMatx4go2NVxyl2
WUYEy2Cqk0vd7VE504PayhakJkZ6nZTAeZctMP10FQeotayKRh4Tp0YUzm9BqdpGbRmbsTbNAKJo
DZ23SqdEu5CiT2BBqBqlSTOPbmVDyA2quhf6Ehvr7GwOPh/2bzaqjyOgx6E3a/VyqJzE2SH5SJ8k
rXtw8gFRvSmkPd8Cyuw0aX8thZnf6TXfPJVCHEzkwr4PUXbOkumXDeyTRaBhji6/hz/E6Z4wQB3m
Uancg5ZX6dac0OkpNJSIurCYGU9mv/p4D/5yOPG82fbM0vFCxO3x5HBysUwelRl5B02LyeKjLF3R
0XfBn0/nKq/vfBpwEawGkEQGrnva5eOMTTTRT/6hpkywQO0z3KQIgy0G2tSb3PSzzT/+NK4xAkfi
IsLG02JBgRh2GAyef0gn+ohTZWO+pKc/Ch3r3o+f9N6XIfGMEjzWQ7Nj3duDpLKpgwC/CA69NMoL
vQe7H0ot2HVcCKu+DoZz6fU7K1XotgvKhoDPIUZ/+8BcpiiE+YV2sFEF3KVNba27eG7LeuzSwuFG
ixVc/GpAO5kynr3zU0wRP/7oE7IPsROhPz5PXGz45enAgN6+ROAbXVOXmjiM1DozCoo4jV2kVQXx
PUOFOVjhtEaGXwf21CwCC0WhpWIRzjZprgXiWcRy4UoUJM+92LxPT/axB8QIEXouQoFU9tsXs6zc
SxF08g8ibp0lNMcLGfjFBU4TxsGi1H1ZdjE6SVbQUZ1B1qgrx/6mc3Af/niEfg3Miedmh1GWPcmQ
e0pX5vSrnDL20iNaUdpLEDbxF1H69m0VWep7y2CM8McVGktVkg3PZskxt9TbODRWrudrxhe/8dNP
EVJruIYJLNQxdRgBf2iBcQ1nVn+0TD5whdmXmyxJ1QIXRk/OMMvMtlDklBLG+Mef9OtKZ41biP3o
Avk9/KXeDm1bSzXIpg0OWgSoSiKiDenEMTZYsLSbwarP7eH3nse4sc4BoWGcehLPtBT29HxygoNv
1jvkxIJVnKYPE2qGNQWRMwvnnfmCimtyGrJucKI7LWFQuGjMqPG0A4DV7FBaKr416UeB2XXksmjp
PURVo2GObdarqFb9yhrIC6zWfGk4mSGfQUSNx6CDKSOynZ84Hm1BH4FqhMwFfQhImihx4TSboeZ4
OTpx9QXI8D9zX573JV9BOgPhA7tnQs63cwTUKdBbLca/sAhRw3CCr6iEfm8681tm6+uP18Ov18f8
LJubgxiOGMp6+6zEKsyqb4R2sHqk74rc+hr19CtcYT19/KBfM7X5q0AbshSwl/uL4/xTsIaeAtKo
wg+PZVSpr9VYTs+WGLE5LW1AqsuxEomG7l/QIHNrdrBvQkM5X3sj96dFbmhKnikjnlR5/x5mgoQ5
UMD74xRsgPiSEeeyCI+ZU7s7Vyv7OzVOCOrhkbjTk0atVaVnV61dyLXnB94taYm8+nhUbIb37Uln
2bgL4GTJYYzn3clJ16Oh6zVZFB2RAekBP7v9WgAiOXO9vfMUfKN8kgoqRIAtTzZ90dQNnmNDfIS8
GoE27sUqbtN/sWwFmQuJHJkch+bJUsrrEksAM06OaHpUIPSag4AoiHhgtzLa8cfHA3dSS51nj9yT
K5SqF97Wppi/+aflNBYOzfZaJkdubJBgehFe9fTWiqUTj7WxrSMlbiDGm+4qyII8uZ9MU0PyWRoj
clMgINf0FsbHzJT+XQf76ptZzEKi8NndCsau01gEywWucEK59e7jd5/379tJp2Ixl+Nwk/QcILZv
X90x8BRETSk54tO0T5yYq9dtHssMDRSRvZjIcZ059H/d5PMDfWxxMRYk6jgJb0QSpVPUWMmxRw6D
oEILN0HW6muJGuuZI/i9R1FzxGxPZyGQ1r/9tqwQYW61RnrsJQpV0YAiVG/UYjEamTyzqt97lGPg
z8JH0QPyTo7JmlapEOhHH4l/kxUUwXCLwZd2EZnGuZr4iUDN62oTc5+JyeI8/oUKM0RAVy1blUdE
xdp7z6nNL+Hkud/Q6zSeWmO0vltdq12HfKu9TPWieYxqzaYZnKZGTBU/1lAFYNjTpHahPdZh+ZKm
EzimEB2YAcH0pEZOYRRI3HToD2OqltbTiiVpTeu+iRskRATIaKO1YesVmaqfHE063+o6cOAnWwMa
kF2tUPVI8J1PFppu9LegbyFGRWOeXYVON1zpQCDQ+ccyncxurB04S9lkhYshifplPk2mgwb4YEJ9
DFHhpu8Te/eAOHT0oMygUJs60RM4kY6snnCwkrAwgyj6qssBei2y/XW2rlwTiXY1JP2fRh9aXFtV
u0k0KqYIJvtoXmqtzMJlPo7lTa3JJkVpGqlJqI5dV0MSTbWKZqTfXFmV0qbFqIbhJjWqR6UFQYKV
ALTMTEn9jLfZCYTrdXJd1iy1V8+Y9Q5PCtSmhRpOiqosfOE8iiEEGxmCAAnyEACFhBusDH3CYARk
ndOBaPHSb4FTjwbk5Lq+L7u658SwKvfzRMyOdSq03o3pVQBmu2BoLjyiootiDOWnLOzEEnOfGNgU
4PKl02KG2FV9m62VZ3X34CL8l6YfKOWaed93UG3d9Ecl9Bg9pjwz4R5FyhjWUeeMP/LEDM7tqNc8
5+RkIp1kLDAFpYR5SoZNfD9BtbmojwiD+y+iQJN3UTctahFGJ2XHW8SQ0qeonV1FsCnXt47Wg3IE
BgEk1TbycuOXVraXflU3rCDN+oZuQoTaqJta3ozyMJ1FbOlPagCju/Qqu7jmu8Df2JJAfgFuQkD2
1lIK2SgpGbBFclHcKGZhUTWxc87X8NeTWBjMuY3TvINH+WmGKVsgsEHry6MOYnNj+EWwj4zuhfee
HTjGWZUQXO3Hp/+vx9bsWjyXrTzqnXRF3p6QeFzVuEM35dGgdL2qZB1szNx213rdj4ePH/XrvU9q
N5cSLQfn01/8dOvOQFTLSKoj2MNoDWiuXfsDqKCPnzLfHm8XDU+Za5bGPIg85+0HUUUWSkRVdRzs
NFo1ukeLXkMxJegSXK/HhwKd54Xo0mH98XPfyV9pTmH7wMTNxe5TfuIIawJmhdscG2KPZ6QC9Wu3
1KPr0cUusJw0406mKls7nICr1Ek9RF10/0cSRe4unq2P/sXrsG8sktbXMT8ZB9UpQsjMUcdBGsMW
Q9ejWdf5IhBt/22UEWscIOK9h979BqC6tcXtGIOMINX3poyLM9HtO1OP/6QJtAQJXooMJyGfg290
YeMQc+wrYEI5sNqVjvD2mbV8gjSej07kEkD6GixkHOtOE64q9Iy2j7v+GMeJca2H3fiiUqgpCoUx
CCqlM6KqooXVWi/tZp/zruPasPwIIoretggM6hm3kaOnJUVVra29iyoMwc8gQTe9tHTvW+RHEKtb
OmjdA3YYzeZy0LUxxzqRv6zMqJPprs5r8YIHtLE0lYaE3DTWSXkmsHkNkn5e5lQiWGoMJh5etodv
8dtl3hpeZ4cxFnA+bbYtgtJcnWmDimM1a91TzNkWVtNcMSOPU9Elj3lhym2JeeciojW2ycNkpG5R
lfshKNA3iRoDfZmgXKW9PpzJKl57TafvSjULeq6jGzpOgm/f1R+RhlFSDMdQd8dPGSyc5Zi1GXLg
aeav6ybRVqmn76YEzQ3MHuwHbRq0i8ZDVbdyQ/8WerF6SkSrNh/vkdOzbx7DeW+wZQFtYzH+9r1k
10aNcIrxWBXRbIMCSqOdTaK8doz+xaNYj55vOK/B6Ml0hVpvOQV0oGMbV/4SGepq2VtBvm0tpEY+
/qrTW2T+Kpofs/AxRyBr+O1X6UrXApE743G+HiFmRM0RoU1vicNKd11k2JJBU6/OrMd5A59OsWfR
bUS52fP905Kl4Vdt7LgdD61sJG7MwVrU9oCoZkhRSq8AKn/8kb+ctnwlq94ldTfp9eI4+/YrbVBK
qmmVfswbHwtdIpRhifJsdCU7qMBmGlRbfe4oTIOgKNIZj11dto/Syv3rvgjrM0v8nTFnainzU1ti
2Gc4xM/pXyt9jb1l60dqlrAB4nZ4QDrQWvR9bmyq2hzWUF/Hc2NwetXNY+DbTDWoAP6c7iuvtq3U
lN50FIGmXU6+KCApxNWqHEJF+7GCj1QGpKR1kW0wgtCPIKrFioKSvGx7dY0/snEpalu/b6WmLjRd
TleE++WqchD2/3i+3tlqdMdoRQC6EBRdToJaFPfpL7vldKyjOP+UlK05R1c+7h6NPLPV3hkVogwC
aIulMUuGv52L0hg4gFEGPtouyhe0KsaLbAzNDWZxiHiMnU6iUQ7rIUA65+OPnGf57SZgu2HpjkEA
pNRfInfwJDoFaH86Ot2o71VtjqDUtOePH/Lr5zkWnD5mHh9sLtWTgG0cspw8N9OPhcRUoOOvnwvd
BiFll+nGwohhX+MdfJOHqjsT4bziXU++7zVhn6NFS8xi6m9W+dhhAJXHlnmUkz2ulKfZD8joOLio
YRIgF2iYpvVqmib9uWhCImdVtkO/Ur6Lr0eg5+6aRqaug5HsLJ+NGclHs4nEbqD/Xy/LcOI32Yl/
Y7klgv1TMU5/DuasAiQ1bzp4TgzgutSeBNYLd14NfGHDMggRFvFc60/gfuUlqnJi2qvYDQeQDQl+
jfHgbQsH17MZ2mx/dmRCGzVsIDZk8AG1hQVu5Ryp/rVi8macPI9ODCAUqg70ik5R5l7Wze04J31M
wLNfpoWpI3IjyuEKxdYsXEd+Vpm3Gq2LHBssO7/P3QKxXwwLMgNVP8xf4OPmpVjYlRXiXK40uHXw
IJ41/Mvmzi30smnCug8PiAIb9qIbfIgEfV5eglMGOwFePDEXeV51DxNm0+HGN5XYo4QEu9MQmoqX
FH3QUc5tr7uxiyo5U1z9JXFjcYKAoVxsudTgCMreLpRSy/uyt1T16FpRdAlwGl0ggZXeMsGqK+QE
Kkv4ZlFb3ZDWJLuwzxRkwtYpx6VdaRgflgCBo2U9wjpZWFPW7cIBX7Ksq/xo4eEcIFY23Y5rbMXo
N7t+WsoVWpARMo8VgZ6HRe8GCyQau0HhQq7oDQqNuTPZamPohn0mY5/PrrfTTcWPPi+ADC4+9v/b
r6WJIbs09MrHrqtqrHRCzhlmLgJDCyOCVVKuc+E1Oz2MIANOeVqdOXd+KWYLX/eBmPHhGK3hT3By
5eMB0zatF3ePvkj7XVrm1bp0VbpTuhIrNAzbC61PoS97JpdxhstUXzrJfeTm4/bjw+lEeoezHROP
v7pU4DBmDNbbsej0IbaKohwex7xXTy56IcDmFEzZJYD0JMMpStBEGkxp4lI2kRiFbhreFq5pdpts
zNR9bnXuUk/H7K9J+kc4zd/KLfzsqPE/b+WP4qDqHz/U9bP8f8B8A0gr4R5b7PeQzevn7Hl8/s9l
W8fZ//6v/9Wk89+29fj8/fk//+M/u+dvZf4cvyfd8H9/99/gTtv5g7SQHqigfk8sw1L/G9xpiz88
Ose+gyoxEYlLAPA3uNO2/pj7e7QuOQm5HGfA0t/YTn5ESsBvJFujGQOs6Z9AO9/uQ6r5HDo2wedc
PiEHPJVfGv20pkiu148OwZ+oYFvazko2zqrk/OUfb1LwJ0k5nhOuPln0fz0YrIszQyyIAU+DXyzD
zUopSz3KaFzPFVVl24+xn661DN6obqDS0DcVILHuGg+IbhF3oFnKpqfIaIkl5+e2xyK4ISW1B2dj
RvlXUBTrCMm0wuweEroDWdKuQl1e9JW868tvRi62Y05zIRT3eZYeS/ktQjkX/vGVXU7Af5xjMnbX
vgONyUcYNR0gDBSw0qdhayXOk6vArAnbP5IsAJ2gxY6OcPItsgFLNdmNP4Fos+Nnaz45uto7hjkq
gbV8MnXrkVP/goIoPfn4e1QEizQKERcYHjqnRWgUERuMoLybPnOPcT0+zL+yUfVF1/MqjdZfpLV3
2/tdsCio124o2qPIZ68GxWClDVaCYjW02j5B8UiRSK5RNLwq9OBlJKy/KPoCxlHyPYraZJOmqMe4
vfziB8FaYmM8jEosmkiLNvqgbcypW5MdPep2eTdwxyEGWGtLZTs3bYW2XFFT7Q1SRAV89B4QgXOz
Zi8ROyrs/MrwtLWD6qYdj+vMOdcW9t/Gwq/LBUwmTW/hzaW+085U1SCGMRha/aiD/dQHcRmJZuNX
IwLw4n4M4GRbTn+La+Cxc8JLooU11ZMlJMybGPlZFcmDRLcDP88AX5bmS5gNnzLFeJVyG2lih74l
0hsBZJpuJWJ75+bmPVzgbRz4FyNSQ4u8xEjBqe7KYPiUg+uKIqY9ca4sUX8xghYZoAAJ6+GygpsE
5RerKWZnYhUjGreqOx+7BKN9ADjMnHnWOg65gzMKSlmGQBJlEcjoX93ZwDATV1XTw3TQ8q89jMS8
FZRu4QW3o3zCLHw/dTgammLXWuG97+R3ueleAV24Da3hVlbVwQ+DVZZpl1VqP0YxmoS+SR6HaZnK
AJLmdy7bZIjsm9SsN649XHfhi+3aKyxm70LJu0ZgzPx0VRmsEAPiaJZfeEW7Z4FeRVOw/+lIvfvr
wv9Zq4Vq5ZtA4K+JpVzE4UevnCD9JD7uUgpsRe80j7XuH6XjHxM9WyMjuBnb+ksNBnbZG8Mt5nNr
qZJr1SOQWpcP9PdLu1gGYrhNxmoL9fAq9nxKVOEGC/IFV+X1DAXsC3nnBNrRHttVnLlXckIO2sKg
N0P0UzOGy7qqLsQgtrbbXecYScMwXio6uI1UGG07qybIl5Flbwv2WwJDO06JrHHGC7J6j83NyqqT
b0GUXfWdg/IjsPKq6D/VXrKSrcUbIZEd53AaAXwrtfFHTBFDDiuIyaNubrq2W1Yqn516GHp5h2At
KOP2WvrwpKTDHk7XLqdQqYqlQvw4tLpbOnOrBInT3B2QY5rWGqC/xOivc6zcUdeYlsrIlyTPC7YE
8lf+TVR9sp3uNujlrky/+567mEh5tQGcivdCA25lmdqeSdi3jdyhz3uX4ANPFuJcSIuTP9DuPp7x
14L8f0d+f084rVOA1nR9Kce9jXYS18kdYEfNI2N93SqOlFBsw1EsG7vYVYjH+b3YeUF4n7nBnXQB
ASZyq7R2BWMG2eZsjS70k53ka98GvBRl5U5Ozmay6k1t27sAambTpzde3q6Gsv3ceJiiWNZjFcQv
8y4x2bf4p29qBxbk6GP4693U/rmi6tvKzl/fSN6O/BItVKpkJ6UNEGGV66STesSYEuM9ntmbWIvX
+MsNwTnuwSsy/3RE54o16DeBVOQp4avDr1iTpA6Pdqn2ggaOu4AQrPBgDi8VNs6B21+O3eymPTsF
hgu9zbvF/2Hu25bkxLVtv4gdAoSAVzKpe5Xv5fZ6UdjuNhchEAIE4uv3yN7rrO2UnZ1xFHEiTvRb
d7RKOdGUpqbGJTTgJqW8v3Lfdei2IOQDlIQfDMIIrvSoqk8Fx0+P+nECQd54NeunFeIesEi8D3Ko
Kp4O1bFnUG1n4ISiyujorU7pHZ6k7tY5Abk2uZHIJyIggDCwl3aOX2YY9mG/foAF+BMAJ3/g4vYW
htKPI3bUyPT3Q748R2Z4i6eNt02iP9O9ejRjAlnt6JMMzHs242fCgPYzboAvcbC96i5+0iO7qdrq
T1z0bg2ESjO7PJMuOcL4+K8Jp3bEtjcQFXgcUQLJrAf+XhtYyqMHblNYqGfcvqKBCBgyV1/wTP4O
fWFdBB32+Sj4OBH2tMW4vHXyWu/uvE1yCivD22YMYCMAu+hiO7dDFXLa1DXCilb6HdQGQbfk//Pp
/h9U+xfvBKe/9f+Zzd7fdITLVf7br6KZ5q/9GTPrREH5n+I9Tf8LHdoU7UmwB3BN/d/inZH/wttJ
hHtEiibmaS/7T/EepyBmpUDrnN5VwIg4kYH+XbxH8X/hBoBSG5U7xX/Hf3K89P7JW+98Ufxb8oGB
snOeY2G714LtPSvRL4U4QF5zANSvwf4uDe70yhjrYMALc/UyDOQrcJWfIqqv3HgvDO1yw+chpqLN
ZVLSBAInGw6XIod5tufozoVewIp6HZaBlRlyGD5uj2gLdVdaspdm7lzRLXADGUxKYQZugn/JLTng
GfKqgv5ZJfSfr+m+YNfgGgi+QBFuiCgME8TXaV1u/vnQvTRt56ytaDDSfZOshDYAOeBJPoFZIYip
fqOf/urPW73B3YRGWClcobas0uEepgjXvA4vTd2pC2OVpNYMPClTDSrRuiQ/xni5hpa4NLjT7s7z
dV0EKL1lNVGIUcgATn994Bl0JzvTSC9QEuS0hBF78M7MJLun4LJds5S5NHcnP6eqZgZ+AkmZyOUL
P0l+q/iT1wd1nRCHFeI2UmFoNLngJDKPTxIu835jO9nZ6a7v9gjaDkpVkCaIoJ6h9fyX3+BOevJ2
2bjmA75n2P8Ju66nRo5X6tYL4f7b8+GnRY5VApzvac+qYCHDO6goT/wKleCUhf9bv/0n8d1KeKeK
TRFpk7IFzKaYYfr8pmoq/Yjt94oa16XJn/79T5MHPjxo4Y6WlOj83KckeKzWP/0i7qQn5FvyfSV1
UoYre9CJ+arwfOY3tJOcxtRjUnUVFJokWe9lBoPqJYyuNKAuRcRJTmZBSugI30oT0ye2yzs5zqXf
vJ3E3FeQooZT3lNzsoOJHgRZ77yGdu3e0GBoCLCyEEYJWPZQpcH0Azfq1i/tXWwpgPiGqBajR9x+
pot+gQSZX0xckkzE5GI5QUsoINGfO0g5RRKEX/yC4pTEtYA5H+hFtgQk1t4k6KId8ch37WHqwkJx
6dA9RLzHykxb2SXsLUe7cW/Gj34TP/3Jn7ISL1P7GNuNlo2KPq0J/RNMnWuXwkvTdvKyoyKuFjyl
l82YPFKo2BthrvRsLg3t5CUoIEvQNastIVcV44WtfenW/E+/kDhpaQExMLCGo2UPm+8ig+FYEi9f
/cZ28hKslnpkcGDDfkIngMPzH4Hc/WLiPtFPeh3UAHWVUpP1LxVMr4DMes3axdlIuoV73iLaOpQv
y7CAuQ07W7+xneMSrrRUofEP1y4xy0co8S8flwjYa7/RnbwErjaIhFJbucbZ9y6hH+Bnd+XEvLAE
XXCrHpLRinWx6FLDxYPU4UPP6+zgN+/TH/0pLc0eNiAhA+XAF0iqTxGUy7aj39BOVgpQIANgVG0Z
Q1wuRpuX8dpvdRMnK0Hd20ddjTjQUshUNknzVIPP7DlvJy3bCuD0RGlbqkb80bPuMZSN38ngPjxV
MFfqstMqEZDhPOYGF9msT7TXCsd1+/xb8kzx6YTwLrMKRgdL3e1F2xqv1AQn7nxw8K1AbhyxUMAX
uG/6+I8KAnA+CwXEiPOhq0AYGoBqUwpKIIDdw4827oRXKctc4mArEji4xzDr69T8Bxlg1LQQcgXU
9fvMhL78+cS7ca81TbGlDBrdbZBLj3sj/A41CBSdDz4OKQlHhUONWfV+ruo/FsE8A+5kZhtC8qBG
nMsYxez7YGrM57bTXtsV3ledecexoBkoc2XN4ee+sfd73XltVngtPR96a4d0Sit5OueFLKyBE2Li
+Smd85L2G5unqdsgCxg/yJwWYRd/9FrebnO4PgFKlwgw8gkKK8Wm5EfQmjzHdrKyEokKwAbECswa
sDuBJO66QXrd6cHRPw83KkHgynKB2kenP9ptDosOovCegzsH5job4DniBmswMhDGrfqvY2/f+UXc
ycs6Aox0JIh4Hc7PsQjLZGq86u9fHjnyhcRdnbVYgnvw17bm3ynZ/RLHBc3VQzKlNZ1s2UJf+chT
oELH4Jq64oWtKnOy0oRWgeyAb5n19r3I0UGB+Pn/FXb//1zpWeakpQbOUDUhjgYwH8ebLWEQOZeg
xvp9TCczU+hwtBnHEp9rkpcVWEdHeDc3fsdD6pyZqWjBmWlHsNX2jXyB3Vf+lfN1vfea+99CMD9V
Vy3bQplNyVZCuuMTYe379Boy/cL3TJ3cnONwabcqQVc5mG+atQGKOg78um0sdXJz0h2AHjuCEin6
rrfNUer+yt3hNMSv7R+wtc73lCBqDWsIIAyQGyiVISWZ12+rlMewaY5+QT+F7Kegw58CYo8L0C1w
ebwJIfZBsmsKPpei7hycLOEQjgkw+yqCZ3Gglk8rOip+03YytNqiKlX7YMt0UUFJBTx7TRL85Te4
k6KCaMvEgKdzaAu8tnr916i8Lj7MpYXxtKsjE8XYx9fuz25O/8JdtvUraF0FvhoAM6jy7FtJ5PBl
iPhbUn/zioerwGT3diP5znG0tfPbqe0/13vlt18xJzM7opux37FfTRW0O7d8ApAeHjh+83YyM97j
DnJJyMy9sR+qXn0gc+ZXFDInM6FglplUBRAQVfKO9uzDRK8B7i+kjUs/oFKxDDtKVIIeiwqLs7WM
vOft5CTYa2CxmBMoaoweCCcfc+tZgrsCanD2C3OdQFM12c1nFM0PbL4mu3QpJE5CwhYgW3PwKMpd
ph8Adv66D6nnLuWaVLEGfba0YVupgR4B8TnVRVPTT14r0PWbgowrFYKoqEzU9rhl5N0ORILf0E4x
axutGkKxAmWsPgbjJMpqAfPYb3AnLdsBYnhqi2xph+YZRK+7oJrf+w3tJCWbs2YgEkOHffRHQ7cP
cCe55tdxYZ245kFNDaeIKEHqbFEjDwz9xzRbPvvN+/Q3fzooDZlAF7L2hNey3zu1f4FY4jW616V5
O1kJuaUGRtXoU+dWvBkqgFIsLj5+83ZOyg7AfGBChwgnZXfTc3On4mssvNNq+E154jr1sEz0u2IA
CxJo7X1rDD/0OryD1VmRIvWhSuWbRk5VG2nbBdOATmcad19OOKlu5n96hcd10+EzDL+hioDfgIs3
2+innWV/+A3tZGhKpg0kZYSnquf3AoKCwZB7Du3kZ8UWA9g3uoUVWd5ULD/Cu8hzaCc/W6Bzp6nB
rFWjIJAAWZFDPPi1xVzdSz2n01SLdi+bVm3HtrPbfT8E9kq1fCGLXJsT+BqZrEs1dsTAgti66elZ
8ma68fuaTo5uFhyRtMKFs2fh92oGYwiWY1/9xnZyFPIHq5pPlbKS8t2ywRBh1bnfvuUigTaoEm0s
x3Mm+pygYgsA5WG2XvhN3EnMCULwsCLE411q0ucICg9VHPudby4SKIYzEqt7xGTt+JM1TEGjQvjt
iS6xB/z9fV1ysAqWDiJi41c5534dj9hJTJz3E0/jasdrT1q9UNtXXzib9ysxOVWXv9lwXRxQRFd4
UcN2ppybehqOVQ24agd11vdTndf10eub/i2/9tNB1578MU2Cn5Bk46Oy2edQXfOOvZChf/vH/DR0
rSA9F0z1Xs42/Bro4KW1kV9bxZWgswquknOGx1g+hn1hyPB9sY3flujKHc2ESdjXoCsekfm2DbOb
KL7W2Lv0RZ1dpa8TEu4DTv5saof7JGkOBkaeKQuuwegvhNwldMPQlHXQGkODeRAf6ij4tNvsT6+F
4ipcpanYQlr3eLLql+SexqY6QM9uu/Ub3dlaFsJpBZQsqCL19FcO9C6cwcA38RrchTHRtZsCnuN6
RWo1FnzvP1VwQvAb2zn2wY+NbWdPK7HJ362dvuUb83y0+lup46cEgqZXP1iGTTGHQHQR1uz7yqD1
6zdx5+SP2qiDyQAmLmtbH6qtvYEIgB+EkblIphkO5GFl0XaHFRrM2gAFGidJPT/nafH/FJY6yGdT
C6yVHp6Ih0lK7ABx4LcQXeWbaQrnwTBk/0rsXdXLUmrj10+NnDW+kna0MsXnjIg6jPnyYET76vUx
XTwQgyge7FFQau3BXB8g6w3xtKj2a767cKBZxOsW48m61Fy8SefpRSee+5ULB6q6Oun6HtEeWfst
RKEC/ap3fiFx1jeQdFmTj5i1qvntho/ZZYFf69qFAoWihzFqukJv2wINbZdHIBz8qlrXcYBB1C1t
+xBrm+43fBIvS5v7lbR/EzB/SpsBKpxLZiE+nAaQSkcn5NGknee0nZI20ANAkU0CItloDnLjHyZY
CPl9R6cbxOUUUhKiiuAAzt6lfK/vs2X12wRdHYjBBums8hybYBLcQt3wbgyq0mveLhJoVMOWQ6cD
ryd0Uy9mbaJ7iPb4bSUuGKje4zakALmWi4W87SQtXEb7wS/fXa1aXCCCsU6h6pSO0H/S/SMftGdQ
nKTcarz2jjpGARTDSRL4+R9p73k7cbFAWRuzFuwmXKvW5GVupke4DV85cf7eon9TihPnyIEmUc1m
hbZhwkS1QyK/m4eiD5v8gVAKjxdIiTyn+5a9g3b6gdlufQ7hK/a5ptH6SPI++gxJ98XemC2myy2U
HdUzJPOnNzGB5GOhZ8Lv0Ruv39mVBIMXsBWaUeen5DDP0wZ5F4Q6jT/TiD8mqr/zW9rOQRZxwzSA
bqZsw+410vM9VGD8iBUQOD2ftq1Vr7pYGmi5flMjezfvftfAxEXprCGedyHnpkorw7Kx6zHKWq+A
QL7hfNLdpkEfCDdVpr14UhD8TBTzOtlBITofOjBNz/iGxu8aMHmMRuhGivSa//rvrwtQIzgfvE4h
czVMuyp5Oo0HyrOuAGfGj3/ziwUSDE0rmEsiKiOR8mbn8N3LRHSlTjv9/l8zEuYQ51OPOk5CLvE1
NwC43+eD+ZzN9iBgzSo7nXu9OyYuXmdK+TgAuahK6Lc2pFz5nL+gf6gTz+3Q+RF5ugq113iOZSt/
6hLzUOXhlaFPn/DX+DAXBgiQhxpngt0wC6b2VQeoWIppzMKuiHpEzWcjgHLK+UcAX7bpp2hU4HDM
9mhWyaCUAGNmv9GdbQYOVxMViVblxAXI8el8O3TNR6+xXeCRhR9mGAnMHKrstwLc674dvdqeEFg7
D8pu1rDZRtiX7jkEKpbpIRiv6ZxfyFcXdSSDqoGfao6Nt5vAZk/1ybpvA6rWLyjOXsN1EgyYOAXO
EAIAKxrZBxlE15xgL03+tFJ/qj/HpgIBlwHSHdv1cwQh3lqHfq/hoFKej72Lve8mNFbLneinsNbQ
diLXFIouzdtJUqj8JlmfCRCVxNKWpm6mQ7clnovFKZwpEaOddQ/X1oQ1xdzszzoZvK4p0P49D0oF
MQeTZgjKqvfvEwjSaZN98FspTmqONB4hRQRz0ApOfnAQn9ZinawfjxAysOcTT2XcwdwTozcR1DFs
+9DE65Vj48LHdFFHQ8P3tIUoNzihsPZl7Cnb/HiyiQs7Cqc03SgH3RRCbvCVqPK/OBxu/XZaF3bU
gswGG3DMmyzVfTqnzyb2zEsXdqR5OIlYgLUZ6ygoxxYCF6nMjl4LxdV0hJTYDHEBxcpp37M70kQf
Vmo7z6A4mSn2aAMqo8XgSr0uJvwMkVa/is61YDJj1KoVIgQ4+ZuP8KiBfbnfUweo++eru2mYIXGD
dcJ62RytoTc06fx6Y1CXOh+c7tDKkROoW6AQw2ZvEp+igWm/j+lijpK9EvAxSbEIK/KS9eRmD655
l1zISxd0tOJwSJJxZ+WGLtb9rGcKYGod+e2yLu4IH5NA6BcT37h5RYv8s9Lsk9cCZ86ZWZvERpBq
wNBragqILh4anfqdxy7sKMs6tVnasbIZ1COx42M3pn6p48KOVpu17dSu4K+nIZzftXg3d1F45bp8
6WM6eVmJrVvMgJiIPXhsUjMVihKvay0ie77Aa5IAib5g4iTbxZGgdW2HwI8GDl3Q88HTppJ0P0kL
2W2B62r/AvGUt37rxEnMeUmYrBoDR/R1eOJ7UIrUD78MUbnzWdeB4GwHhLkckZ23pw2lCq0f9A1q
W+eDz1XXTTVFSJJVv/KF3EZavvMKSeLcmplarKXxmpRg5/TFHBw2owa/JeiKZ6YLicRqEJPMAqcr
W/Jqaqn+8Jt4ch4Tvk5Z3aX4lhru9XBO70gBDy6/Be6a4GRhAClSAc59MGbP0uYfV08hAugDnc+b
gH83SGlYKZfhtm2bt02W3fiFxEnLoElJAJD1SSlApX2RwOMFbNOh9uovJy72qKrqZW5PS9xCfTTZ
IPoUVKEfPxGGWedh2QJYgQ4Wc6fBazT38DqGar3fOnQBRyHw883coWFgOf26CXSXDczg/Ap81+0q
yWay5qelsgTrDrn+hN0SUl3zFLywi1M3PSPEOQkg0BCG2wvEkp93v/eTxDUyCDfAMZBErAz08rDb
9Y7Pyq9uczFH00gGmCItDCrJ0bOJqhKwNL/qxwUcETyyNdmp95NSNtxF8dTc6G30u5dQJzWHLZqj
aa9Z2UXVI6TaPkK81TMkTmrKqm/CdG5Q3yfBm1gIW7QCdjReee/ijcIT75H3KFHSBnbB+VTdW61T
z4g7iWmGdAsihYj3bOsOctiab7C1zL97Td2FHNWDxjZOofmiVJ0ekniCFGLbc78P6oKOFBTU64og
6mFrE1hzcfJmEUPyzW/uTm7yxdAV/r6oDFUcHWCYpQpqJ79txcUdcbvV27RgcAjff9+gO15I+BT7
Tdw5OlWEZ6qmwpUtGmB4vxLRg1WYXLu1nUb5tekJq1FnJ6ewO9U1NkRJ4/p5b9oKXF8Zx7BdYkb5
VXKuut6o6IjfAMKp4DXUFHUxk8nr5e0X60DWConD4rQL6CQ8SF2Zw8rs7lfzuwieKBrQu1ZYkl2N
8hDmDt1h2XbqVwG4tjGqx+AzXL1LoZOHZmYftz794rVoXPwO/JpSqxOEJYaq5gssy+AMm15V3blw
zrnCwy1YVnknsCThP/3F9Put6icvmBrUm8/XI2zSULT0UAmb9TIcYPWOalENnk1PV4ko3VRaYZ2z
EtzZ7cBnsRQr2z1j7iSqHjozb6CElwtfkqOCRGlBs7322x0jJ1ED3UcpDIrR9myTJ9QxdyzxA2RB
Zfs85t3awCamw8STU1clrCHZrmzo+eLhYhph5KanXKGnyqDv2tAdDhxbxf2KRRd7RLudix7Kp2Ve
0erIo/BrN3i+I7rgo3Zj9c423Mm5NY8hpNm4vcZbvJBALvgIcsnLv5dKLm82E/8gxrz3ynwXetRt
eRXwCLMWjMubtG6+91nL/MLtgo/GKlYm6WKslBkWJw2QmCEdfvzzxC+cRK48ZwI7KwlEMySUtrp+
VXvPnzYaNDeDMX7yJDADPV/oW4TrftYjNtDJTYpIpPMDbOiuGZte+qhOhmb5xpq+J4j8wl/gkHm/
scyvvnCBSPUoojjYMXRGUtDesm+tNF5oTDzhncckTIGCayCGjeYheTZo9KVw3fQrXf72j/jp/YpQ
JfolxatEMFnxsG57dpOI3k/+JHGRSDWEOGrogyZlF2SvW49GSA5Mud9Kd7FIfZXIBMwdPKjAHuJ+
iAAixV1m8rtguGCkvOVURqetJW/ir5VYNRiM0eg5uHOErrTOhmbG4HU2H5s5fszENWTZhRx1LZRV
s1QVlFlpWQkoKRc9jabvWx9kQxHDAcZzU3dhSRAsHnk04a+sVds+6T6AaeDW+enDQGD5fMFDTB5S
5xEW5RZbe1gMW49VlFypdC8FyDlKB2C+idTYINfA9O9t/T1t2bGbGL0y/oU9xsUodKlCW56fJl8t
H+BBe09CP2YGYPXncaGUB7Iyp96iimBXOEb3bZZPnunk3Et1FXI7Q6W8nFX/nA/7XR1nXj1ReOGc
zxtoaak2hnk3fRsDsDGPBfqAXq1F6iKgxgFIR9ujl8uBVytlTx76YPcDhYFn5Mw8hHvHOuBjwgbt
YVThe9blfkxP6CSfjw0vTBMMNIAaXN68MFrdpX46c3AJOR9576Yd9h2nTT2j7+Gs8Jz1qfBaJvDp
Ph87CqErTynaxDDpSot2GT9vFr4U/1xg/D534JhyPvgWaA2mPkJiYDFbz/V9Pii/piV1YU8JDdRo
A0x82vaCa/khGITn+nbyMgwplDlW7IZpH52gsftNABVBrxOanlS7f0aYxJT3lUlheJJl0JxiJCgX
Ne1+AXcRQ2E9bhnvsVI0r98ZubxRdfjJ61u6iCHcnOmQaOQlwAjvLSFT2YJrc/znwX+/icPG7Two
QkjAEQBYQZM4+syjugAV7lbq3et8ppmTmgBn10Zr6IMy+AJDcqGf36t4FV6lIiSVzic/j6NRfMYX
nbuNHuGDCcBWHUmvdgs6weejB4z08I9AaOAm9h5uCveM+D1YQKjfGbqf1lFwpJAQihdtnbytTJ55
LsXofPC8QgHdrLg9m7F7aPvuda/9wGtwbTgfOoARTCTgQVUuMldFs6/qsKXGL/kzJz972ATqUKOW
U2twHOfh0fax36d0IUMsGHCbg29yGQ97X8RTKw5tYv/65xS6sNe6oKGu5SnJY8w7ysVzNf7R0/iD
38hucjJi9vZ0h8ua+ZgOyQ6Y4+oHiIdL0vm3JFkcwDcCyaPC4Fn2rxtVH/2m7aQl9lgCC7MYI+fs
W6vTv9Y9/eY3tJOTJuzoqqFHWoLllRexgAGn8VQog7PieUS6LIZJ0kBPtXj6Hq9QN1Oj/Shv1EUM
LcawepgibISmJ8D2iKgAuNcLwEJdzFCdG7OxBVGpYMdI+/lNvzC/DdxFDM1Ro6sIvuvlznZgy2f9
btpmr2db6gKGSF1rGKAi3s3c2kKpuLAxLMG8VooLGaLZIvq5OZ08YtTvWhF3HzM7w5/Jb3gnNQMj
wpkrxKWV8aERERyV/Brx1MUMaVMtMgT2AfuJHcIigKPBY7YCNuh3Pri4oSkPoARHCS3tvr7QqT7m
dea3z7q4oVDTXWSxxpPcEgzFsNff69i++kXcyc49yfGeGiPiMqpfDKyBH7NwYJ5L0TkzzRiSnGyY
+MLSlznIPkB7vPSbt3NmJh2PiF4AbDazMKSYq3G5b9OtvcY+unD8uJpFCbNVAjfGtEwn89pFssYL
tPRcKy54aIcrVS9roBE3npUwXH3hq59qG3WhQ9B9DXo64m1YjSZ6YAsnh5BKeyU/T2fNr299sLk6
38vngAmYv2ngBKOaHvJWxX9VUQNL3Hyua78v66KI6kVDzwmWIKDTr1kxpmthgnS48gMufFZXvojU
dsddEygIAr/d5yGAJDEIM35sT+rCiIbMQmZkQXjQPnu0Iv6Wj/C69FrwLo5oClnbNBNeQMdEZ/CZ
ze51O5ij3+BOohK8f8q8Q3Fr4bhlaphOU8GM387o4ogSuGlkNTkxHEQIs7h2asCnWqrVb3d0kURy
mowcoxGOD0tzQyr5Yd/9qEiwSD1f7sqEsGY+vVLOPBNF1cih4NZPXpW6QCIhuyrEpgtATm7nQ9bt
03GCE7LfF/0FSLSRzawpfDBYWh1ynb8hzO/BnP6CJBrRHhYiRLuMdVWBhfnnOvstFRdJJMdViGoF
PES2+VjsXSvKrgr8HkCpCyayFRvzLUuxs9C1LmLSwHV88dO7oC6YqO9EaquQsLKHzjS8yaul1KzS
ftlPnQQNo2mJky3E6NGsC9KYl2HU772S34UT7f3WKggpM6Dk7PaQ7nNWNFuj/WoA6tw/x6SO21ie
SnT9PWrzP7rMz3qEuliicetZNY4nVLLlXztWT2idwYjTKygulAh3TznuQ4eeWbUDKJs2Vj8FbMs/
+Q3vHKS5CqTQeB8CvRFgFpid30EUSPllkYslUgz2bj0fT08I8S30SsvlKgP0wvnpagBxlfUdXs1w
CV0S/rzL+VsWc+F3K3KRRDOKCxEuqEXjZQxgI7v8mIZ5v/WLeHy+l49mqmauBZosS96ULbwwgd7I
/YRdqKsBJMZN6DzD6L2cjqKltlgHT3o2/QVDNNeDxT9oPe3hXLRh/CWujRdahroIomFYRM4WXOjU
TB7FGH3NKuEXcRdBFMIRKE9OfcSQ87enoVmy+mWnCx/Kq7wn84idfN7yY6ba54oqv+6nCx/q4p4F
yZrhas7NfIBR7CHvyOi3jbvooWGSy7iP4Nn0on3L+/F5vXaPu1CZu+I/VTXlbG93VOZNTEq40yXf
lilAN2ev1/yjVwq5ACI7cBIEuGKVgDzc8ykWRYM+qN/YTnoGZJVKyBpftBbzu07s4S3gUP2Vaij7
/b3FRRD1ckxi3uNy3sEv+qlXmn9MtAHAEkSLoCvyDvbdHSw+f8DxOfZsTrnIolly046mwtV6kk/7
qQfDIXJ2ZY8/laC/uYm50CLNYli0NThWQR4mH6VOJBRwAfIQRWQojMrHdUsCmMXv03DgPKXQO4yD
yW8huOCjwcp8arIghlhwlR7gsfo6zkl85VvR3/8yF35EGlCKjcS3UhH7POhZHMKQ+yk/Uxd+FC+6
o/Bmj8sN/tTFntLo2OVL6pfeLgAJD+tBYy0WcdKSN1Tt0R2zI/XbmFzoEcSZN57PmPpo9b1RwHvy
0O/gdQWQtq2nfRC2pxcfNJiwXNd3wAt3VwQdLiSfCz2CTU2Wq3bKyg3Ehr5ssjD7RMSAJ18zN3Dk
xJFJxpu07yzePRaZab+jzcUlkWnYYBWJFk6+0AReITTIn3jYT8RzoTotKIL3SPh4IAtYa1TRq3CF
m73w2w9daNKeTzNJeZeWsZLRR0OX9k1jdNv6rVQXnBQ3pBJBg8WUsvowVdleTCr0fCpzsUmRmqO1
qhCYbl3bo63jB1XVnt0EVyiJsSDvMovBw7wdb0ggv8679cMNURedhDtWoE1w2tjqjN92/esUD71f
OeRikgxgJaq2OA54Pr0bhJRvQkFCLwwe2szn1e102tybqoOLKTGoPVn2rxMP55+P5gulBXGO5m0I
bSdIDnxfPS7f4EPUkgKF+RgfZ9XZD//8Ry7s+i4saRKqFiRAdAQ84lFAz0XYh34XXBeXRCbQiKzB
tkyYFgfZAJjcd4nvancuuIzIfNgmbJ4siatigIDkjY5keyX4v49L7GKTtlg2bIaDFSqX9VvExRNE
0r32r/gXqAyHgGMG+YTSbOEB4ssvQ0W9Lv2xC5RJQ7w5DzFisu8EzeGmiiBFNPlRlGIXKjPTaUiH
Dr2tbo/XIsPNPLR+Zr2xq64z7IRI0gIrE8zTR8gZvhnSoLlSs136ls5KkTCL1+MiT+1hEYALmpUN
X641LP4+rH+tCGMXK7M389w2hgL9IHUm75aKrGkR5HVAb2U3dW97wqUthhw76CGrm/RTAASpOYYJ
lBCKUYp6OS4AwZ3+fxgo3ayKR9c0DMLw76L3N7NzYXBVnu2kMnjyAAcp40/VxKa5aLI2CoplXqq0
aLRk75tqEfUhZEMy3PVDvA3qNjLzYvZC2R1iuABGtTbEv9vA6mhpWN83S2p/2KZP8wLoaXGsqny5
N8Mc2Zs6CcR8VLYHGtnC4X6ByvoCtbhkDXpo7CxNWnCm5Ouwtywr87XZ5LHdDReHaOn5t8RY1R8b
IdZPG1Giegb8MF0Kno31eLDWLO9Xa/b0RyQkryGA1Qr90A9yfWPh6gfGTC0y9gQxrr162hM2Z48i
6OsKLra77l/x+piuj3Zth0EWa5jMfC8yrdUGH3QCP8B0myVUI+H/lG03cNbeBfCxQwgAYdzx+Q4u
raK5HVY0wD5PNrL5rbVZFx30pHn1CTaO41s54OL3Zs+SritEzPrmISe0JS99q8P4kCt0s5+CoZbr
20SP/RYXNWRxEmxg4ZCjKdrBrFUeOtHF5mnR+db8a8XHVveVFWwJQSJjunkXxDDZeaqjfYHqUriQ
dHi30KVSeLYNAdMuomU14Tu9kH66R0VfZYXchmyC4U9n9xuYy8Jz+5ho3k0lrash+dfcB+uYFrpd
os4eJ5JOWQbBczGtMDxYpMi/r2rk4Q8YLejxY5wC+fSkumTt3wQ0DfJHvQa5fLNku8EHyIzgSwHT
ZtMnB9D17X6aJJ7x5CEFq6H+aNolGd5UbZK19EBHOG6pQs7hMD/BSoBlryLSeHhaJrHz+q4liDI4
Ik11k9U7H1TBgPJ6Xy1JuL6ZpUQTIu1r0x5WufbTn/mwcr2U89hD2j/W4/QIpHM2x6iuk4wR0J03
86HnLd4VINLUhR87XsfRUQ1VdtSTIu0x2GWIr55QApO+ng71gexru+N5Rs4vYxqNL5VpKBQRK5l/
4TRT1QMs8zRuehOv9I4fFLQd7n4jHQ4sk6fgqNsBUQiPcbjq6TiLpPlM9mGYbuNcBg/oSOoAbdpa
ktJqRd+Gowzv58zE46GXQxsVoZVLejPElciKnMJNusjGDhaZOU34UBjToTfdwd3hi2z61RZZlVVh
IQO8V4mJ6NsMHhk3kJBLv4D6jTdbpffh0Ndz0x0pX7Utwkz+N2df1hw3jq35VzrqnX1Jggt441Y/
kMw9tduyVS8MWZZBguAKAiT46+dLT82MzVIqJxTRUR0OSdwAHByc8y3tpm9H8nXsA+PH0m/bEkDl
go4prI6Z2rS+R757Juw/z2P+DU599j0Ma0oOY2g+Z6kfeqzZNl2LTo3uZxbb2o8+EePLtI6CcVpL
SJ7k1xOLrLUFc4d6B4ihfOo6h+0LlefPbungycoSkoWJGIOR7IYoK5r71oKLV5I70NVJZ1F1Uey0
VdTfdYaWd6IBVz7ux8y5nbKS5qnktk3TQFAO87aq2TXR3N5lrYUDm/GtTKdDLe+F7IKtCWGylU4k
HPu1VdWmXQ+9Y8YVMmi/jCG3oV57VhP7ys7LJo+BQun4gVUKfbQGJLFxV/OySfrMEvWWzFktV9h3
jbziTrer6di/OjNrmk3FeCotzRhiTUd2ZeMMj3Xu4dfRteiGhKNXdJeDkU9j1F/IbSAjIfawYPKB
B2Bc+mviTfSh7JxSHTzZgg6UN+1YrpWaC+vYCK7kFpYz06EWcEyOaQtlpkQz4o63LuHQOSTdLNZV
b6YJ5s+2mT+3NZ02Ifokx8LLeZ06BCRj30Nh4xjNgbCTKTANGJNNKY8iGIP6Rz+KOlwzX4VTHJW0
d2OrqYvproty9EMYmSv81wNrGV3AkjorZ/SzMjVVrYEKmqJivm/8fCQplITBrrNVP9+jhRtacJmI
2vJJRQPUsmGKp0la1Pl4lQHhiyY3HSaxGo1LTEILyEHFpQpKtSmEgL1t7BMtYgK298EhOVnriveP
kYGd4Wh62m+7EqjefW+M6W/Hqm4z9J0A9A3u2sZwdYX9KPOv5BCZzyZqnWJtzSBfbzi1oLuQlB2B
Mxp8aoIfLAwkOOSRTTJQAosy2gsFgb5dDYHesow560ibqgFKWFeDLqICzlCOzQ+YUd1VTosC1Pax
YujAwq1nZbrcGe/qk1HaDfF5QxJVts5fXgj1OZT0KgaV+ZN2ymfahl0uDoTR0E8hhWlnBZQ3Bict
PGqvhob94ACeP6JoP6cgpGCi51HUJVYIPTscEbzwTqBv9SWQjX6JZjF1scNVGCVZlPm7tiAtZPjH
6cqTtrovOHCuSdNDFrAtOTlIrXUde2NTHVC1YckAKl3itMLeebKODlMzD3Y60gBmhhS/xJ9ambd/
eeDw3pZNm0889rI2aFKvwby/B0hMetuezHYdT6G08zUXZcQTPgrtp52rgicniwJU161hmhOsas+K
G1d1ziMWlcrSKSqt7sjEnENGj8/NupRZ4W0AteJtjKknD8KTEEW3Z4fvcgIP4cSiyutiyO+F2ybn
85BAjqLPt7SMwisYyXUqbgpLTBs/54W3J4V2WpX0U2+GMe5tI8lNW+ahl4w1PIvSqBTsTnRt0KWt
tItPzO2liO1sJEMiuRjiWsERLO6DoByvLR6FKilkVO6aWlTVYQrDWWyGsLTkves6s0oAyUHLjzCk
IYyagqwpba1mW3AeovqjvCqG1s/3ytF1ve59n8s08pmzL6eGFxsKC5tu1Yx2kYqAyoR4GimVLP3m
i4bBsY4HiX0gNo54ErSPDgVY4TH0cG952cHLtiDcRbQHjaZM88mhcu0i64gnLMYsJsbBRq1tyq8n
kVdxYZejDTtwvR1KnCPC0Qlj0jgkxp2atI+ym0kVX00L52Ay+WQ7FZqiEtMG6HuTAXuZ8jgUPq0J
2PS7wVaVv89U7rNET61UV8PcZzoJJIOnUtvlVrAmbQeKKQPNz1UxEhk27hy7DrtEDBUv48mdp3Ld
0mDoronOlUqGoSJs28wldIWnIsrD/RAiJ4m7rtXqh3GFH8XeLODup5GIj6nMRirSrmOunRQO8gdI
sE92/4XmmSXTzqGZShsGr0480CQ/oVbWFskM/ekjEnvw9omf6e+jotCoabzMLpKxxGw6BGEXXaMq
O2cby0eCtRGN9M2nqO+Fj7nsjnZSs8FUt12uydfWb12sEWM1yFKizOoSChnaCr1xtylSKSHztiEW
lAjWJIs8Zwc7SBGlhNqM3TPwn+zrKvLnMEZKwLZV7VguvkDlDtfUxUEjzccxi5JWRM4XFVpTifpb
EZT11lIw2ozrArlrEvlFRa4FUAp5UhYS3Bs9yfJGuwNaobkHIYc4mAHX2/pRXopDl1PnE+rzOkwQ
N+tN6Dr0hk/GHlIetIW8n51+vMdz298IzSCM2ED4oNjZM+xQYgjVUv0ya0PdFQy9UaubqmE0KQ8L
GT6CYBz02wCjX4ZJHzoR+6aqAeaoc4FObcymOvrk02biEHbOA3tlwRe3SIw12PWa1VDYTVU/KHOA
zpTqE4/VbpcKBTU7OKRR+1iwetLIgKWoDxW0rr5ALYXasYVU3MRQ3AgRPsN2eo7cenJyAE3Gsd5K
jQC9lWKom5XsSzDk8Kw6gsU893MAJLH1rhTpLHGDOF5OD40Cz+gwmxznVXcyZbWbJqjrpn0I26Y0
m5yZps7gel4yO0HnbYvRpYg32s2h2j0MZtg6c4Cj4MiRVj1izIl/gJl41b+2NbbQjR94c/dcuqAY
JSRw2HRr/Nw4d0RbKl9BKiijac3tah0ASvu1cZ3hOifY+1PX6ZSPE0M1gANBQCxOhddlcxrVjVLb
Vk6cpNTjtbWLciDu7pCMEpXAa7PoP9NqbturEopvyLh0PaH8kQ/92saVr+tsRpJZVTkRn7nrV+rI
a+hafrWE7zVftVvZwY0zDSPdGoeST5r4pMU8E+1No3u/2Paw+PFTpNZOmXSQ/K9Xk4JseAIChB29
EgJ8YRMXzjwC+meUdbTCIBv2XovWRzKLTrRYMW0zxx33I6B4Q8Duwj1mfYTvDxEf66aws8y6hTUU
0gGeWVhBcdfyPBCgVGGc1sTYZkT7BAJosRMMygZnwes/eYMIMOnAHZ+ap7ZRfHyJIESZvQxl5szf
I42ZK3+4LhaqfbJrFD2OqRENskQJ11axCZuJrGR3cokrimg8qFL2PBUTdq+47BkOuKwYimevCoKv
GXWifA0pwIH6cIwPsQLQKRrZWlXYM01KLPx/Bh+AUo3TIfPGrjG3Dkwuc5NEmpS6TREL8hqDqihk
UTgOTk3qcokTzJAbF9J86ENGK0j9yjIlRWlkAisE146BxmEtosIEpRCNA/ejLkE8RyEa9MQqTJE2
2tB7D8IMgOCYamG8r47LSYhMo3GsxMtFwW60MxL2ijDb1ekYYS6tc9WFdEd93cJwwY+mPnqK8t6V
9ypHleC+bsJWJNIPaoaTBlPwEhYEwS9EHM1WvuOwIgLIayDzFYY1KA4zrE8e3Doo+MbRRHc3liSO
m2pEGL5vmm58gAcqTFvbWuXeXVuUGtkp6gX2q4JWirMKbdALtwA26TnpkXLrB2mkrWN/riqxN3LM
9CaXDkGra3Z/AN0z2vHYsOnZBpHggSqmQAmxWtlD3VSROhWN8tpDOI7Fa12bTLaxdKEvhhS+KTEL
HbgclutR2CHHW9JYM9leVy1ttliE6mtui4zGRCu6dYOZ/uB2iCNrYIvQTwwaJnJFyiIUVwNGpeVx
2SlUqmMzVI2IZz4SjISa/VsYYIP4ZmZvim0MbzrKwdOp63fubRANbn0gaNkR5D7Y3mImar8HiFMo
F/LDEpsezC8jsnY76KquotYl5cvksFqtoC0qPTgc5k6EtYUEG9hVzMw4D1mHjdcX/o0bweHu1odp
VpMQlKLrZMZBWaTFPMj8ME+FLxHfRE5iAKZBFC9wBh12BCL0V0YpxmMYS430KD3T4wxlNaSQMYxl
gy++kPQ7mSx7eLIdKaebPAQbb43CLoRl3cbP8ApT7cMMDAi1PAngRX+HS3T+UVOLDohDjqPwyaEk
B03hquPl1g7GCp7pijYBSaBf4Tw6NqpP8QS5iYfSCVGZgatLhpPmFDR0h/0GlEIPgKkdqutNsKlU
SSLUdCDDkNhW1xeACyDMQexFTzgGBK3tpV3WAMumKtZlh96pZ5iRO2HmJjji0fsx76IwtqOR1klL
ZfE1gDDabmiy3k2YW9HPmaJATHdtlH/qWBd8KVVY+oljl8UzKGDzA4VTBIomxoYKoWk3OP14Uaxz
Et2iuGaBJtvqIUissax3uJO5JYZYK0TX8q5kfHCRMU1jlaiMyo3PpsHeVdwASg3qlpMlbenDuIRr
GCKtZ+QCbA1V7ZZhs1NwoRozxM291Y9N/sBOCOC/2rJFruOiJeP9AD+X5Q8VcPbo1TjYqlC4oTg/
FBkqbtdlNIijNL694sqCnk+Bb9Kt+p6X9B7quPaYhJaL0Jth66pVij66n6W9QobfYZZZDmpqluhj
f0I5KZmnvIL6NMoksV9MqzJqrl0/NJ9Ht1RbJqhtDgNr6v5FTnaGHaMaBra3jKxAh7RpQSIdc3Br
biebEJFEZVd1MVgylnVLOpNfDSSndsKGNtzNdLKynawnCIE3ZcaKzxWDi94tKnmKHnno0ihRBWN3
dujCiakgs/qkbFJ2MB3MGnM14WS9I93YHUzmeirBAQpyQ36G3XTAuay8rYFC/eZUQhRpGSI9iRu/
iB4IXEb36Im30LNSukeqqYvpEcWaGmm0BcYrzje8GQ5WHwbo0Paj+ZIrlx/zuaqbWEQZv251U/0Q
Thh2NYoRDkJGZsRcHSqNU99B9zTisZodNSWmnHDY92thQSXKx5htKBda5jH0dIrsIfRZSw8Wt4q9
aEsxJr1XTtbezZRq8TXD4RVmgiWLfTXkYezMnuk2HtSmnhSdJp0gmctuCnd0j14W3SmVA0UK5Ts6
pYid85UkReseBbrdr2DUh3cUSgRPhuKEsa9zR2Tb3hG2v7G9wKgN7F76IR66sbj3wVO884Ys7+I+
C80T+IvhV7ce6305kHpl13ptchRc/PplJLYSsSfl+BWNBC8GTAYpG9r2CJ+Nfc1wyLwhKITDQ0sC
K7DSyKEec2eedh020DuQaaS1q4IJtVIRZOMdiMLzXsvQL2KTRWLP2s1LO4/xYOB4Nnn2mIabIYLG
RBKcSsK5w9mDK1j+1aGYXAUtaoCYPF9t4CEJfl4PHGObDFWJoeCwI7o2TLjXAZvNc4Zq3+fKz+SN
aaPB2Ua18xjZJjZj/8Nn+tMshIMK88DYnvtz2aL25+cHv8vzHQbGilsZBFjxYqxMOsh+rGJ8fv9z
Zs2TTgNk0H2iLFEANIRC2w8yI+/FaiAoRsPRMbqPcHK+KSJFbyzCK4mtxzAZO5i2WKfSiDtuj5Ne
zy3xylVeGBRgte11T7BzsV1s34SgTF9Zd05kDTuH2AM8XrKxfvH82bxSo1sblUjjd9gXKvqjhiTa
d8/XHH8adLpMMgTfDMUP1OhRkszdB5ehUg2u3aieOreu3HisCVQNRN8PWdpEIe9jl/nZhAzRTEc1
TQVPfBTqPwEOQyZI8lg1w8lUjn+hTtjWax109BULy90GwXxdW6S6jrhTXpG512UctETddEHErhCz
w29lBVPyC/CLc12nBdQUAs+DbP0C+PhQuzuQWE1CSPQxQRyyVAkQNuobblkDOoIpbmnkXMK1nj7S
EyZLnQBWtEWn+amL6PAt1whHjjt+zPOGLPnfnfaKRsI8eDVNp/nTwkG8mJX1IVICWRLAHdKYPMNe
uoLopkO3RWDPe1eiJfohACRZMsABW+dRgzbTahyDezs7uhH/+qGPvmR/G8NRb8lnwK88Gc8suLUC
92MzcUn9RpcJzI8ac4Wx7Fs7Vk9OTy8h/M7M8iX3W9WhyEiOa/ss+yLpnPDwY1Z8hLq/YysKWQif
T2jb5lb9l1+hocX0Xx/72AsIEUF8JZAIgLJZDUsHfwwIuqGvH7v2ottMhi6PcDQEO7tyX2d0WqLO
mT7WyV4yv9FDAjOmO/E0Q+sbzOKG1GHC+xAajSyZ3zjeTBXxwdSEDA5POU7Rj+ildR+DJiwdI4hn
UEWUp0monOzooF7RkvmjFw9+nypw31VjVTZAZSp5HRieuK38kI4MWTpGQDQS1fcALCpvmB5RX4ST
ev7lQzNl6RdBBzTMLAcMqqw35LYocy8eZ6Y+FlCW/G/0R4NoznPQ7S30c8bO2oU8/5gUEwkXa9Mf
bRsCXi0UvAgKtGhgAMOAw/XHvstidWo2ZeEMHS9g8KJH3aExhSrdB6+9WJ3VBIl+lLuBM+ndrQjV
StTOx/aeJQFcB3OXhRSPjYLueqz5X1HZPH/oiyzp3z10NAP/pLAXEjUnIynNtpBy/hggaekYQQ0Q
BiyDziNXkYRxeJ86cKe4sGOe0p03AChL/rePYg60e0GKEaNC7shIBkPV3p6AvyAtmsOobfGy3VaB
M/3tpfVfL9N/s9fm9n9fXf7nf/Dvl6ZF4QAmTYt//udTU+F//3P6m//7O7//xX82r831c/Uql7/0
29/gun/fN30enn/7B6x3AZe9Q0fY3L9KuCH+vD6e8PSb/78//Nfrz6t8Mu3rn3+8NKoeTldjRVP/
8fePdt///MM9Yej+69fr//3D0wv8+cdtXoiibYv6Vf7jr16f5fDnH44b/DuwoRYECDZ6hT9VCsbX
nz9xgn9HLpQ9aORQMIxPcMMaMO/8dNd/RyQI4O6FurWP3/njX7LBQe/PP7x/B05gR9FJ18BznVO+
9X8e7rfh+X/D9a9aVbcNTj/yzz/eAipThyy3hnGwslb51XyEGNjOG6cXV1Regr2IoKQ0rnwj6Dqb
7W+/fJq/7/7r3d6akKe7LfYKOnLGiiwyR+UO3z1SP03F9NWz609W4D9zR12IBm/iwk73OcE6f5VQ
NEXOMqebjhDhgKwxQOTO3dSH7FpwPtwFsFy+a4BDOTS1Fz7iCNuhSq3z/EqNvMIhtKnte7S8ZBUL
v0Kb8f2XfwtTenqoUxr3y0MB0mBGyICYY03754j6bhqoat4j0F6i2pw+43K9n+6AyfLrHWDKHoVQ
G9dHx8q2YJEfezC/04GZp440lxxdzt3E/f0mmWvQm6QVhTsUTWCkkTrVNrDpytIX4J/nbrDYgryK
y7BAmexoiaj8jpL/tO1dbiWo3VZ3g7bs5P3xeNNs9fS5FvtRyAAaDIt2PEbo+X/2mqZZh03WJAzl
ETDxpV63njckXW87W0Aa7OdA5GqNReqj+WBb6mhBzPVLlw0UpUU98vtxik444d4tbgxKUG6sqVfu
8053d+8/8k8o/BsjvNznGq8iFckHfeTC5M/RELip3zL7kzqBfWNqob8TTzSovhq3pVXcCw7D3qIj
l9Tgzn2z5W6YOf2cwb1PH0WJXhDNbzsiXxq4Xg/VGLeiS1Tn347eFwpIRxja8SRoWvBo5Wu1G/0R
vBbUS6R3N7NqZdV8U4QXPs1bhyEM5nIjnRWkmDwHs6YDeKIfQHkcLsyTM/NxuYvmPeutTuDKrH1s
oyoGlz/h2XXUX1pRZwLDUkal1XnYWRMGVZtbm61tesXbzfsT5txXWcQc187HwLUQEbz+0WuvyHgB
e3/umywijadlZ0iA6+bUw7Hzpsp5PEv0AtqPaD+cxnMRZhwaRI2LWsiROXc2rq6zCyfyc197EV4C
pdAaHSFUA+lBDgGF8kpW/q7s6ku82HM3WISVKkIvOVdBcfSmXq5qqDTFaDv2OMSY2/dH9cw2utRS
8UUhW4CfwoOyAQ2CAGmcFdH3xqr3s892MrhokHhmmJfKKnZDUeftM3ooWLQZbB5zF8gJwJXdj0ju
Y5iX6iqqqQq07Vx6aNEXF1O96ZrqQrJxZu4vRVXszityg3L7oWJKrTm6kzAeDC5s5ucufhr8XzZz
q4kYyq24eGa7iGI5lakw9oUSyZkZtNRUEZ1TVJDyDA8AyhzNUN4HPaizprt/f/qcu/xi8epRoJRR
ZOGBFeE9KvIAOvror1yyaDp3+cXK1RMgkH7vB4dmNFvuZAdtTWioeTJ9//HPffrFAnaBA5+slgWH
Djgkp/zcd5co1meS4aWsCrc7d6zBWDjkdeCcQNqP1BufYEZ4DYvAB6DTaJzT/mOLeCm0YqHhXoNw
4B+MVUIUmvmbgrUvQyfued1WqdTz+v3vdSZaLEVX5KyjjpS4EXD3h84u1lpBvIRl2a7vhAC+sLiU
HZwJF0sBFgmjP6FG3IkzR8ahxm0y6s1pMzT7oQg/ojeImPEPMZaiLkfa4DaD50axG03AZJOPGMec
Lr5Y2FFkD3kPxftD1Vne3m7QwjG2HD+WSyzlWPqxlEVXnB6dPtfi2VNXrH3S5kLz4Nz3Xyxs0UAA
vKgLxI3mrh6usM2tRzLFSk4Xlt6Zpb2UZIkiMroAYISHuvHybaab15JbCh+IBRcIrOdeYbG4a1hP
A7QbYbK6pt6wU76FY1MTw27L3kDg/MI4nIkhS4UWwAOI9uCkeRgCoCxccHF40z2/v97OfKSlRovQ
XQ5phi486IzSLWvcFc4e0WYCPvhjNziFr1/2Hrea876RLDzYFky2mipLOwvykkJWH6gXYw2QUyT5
5QZ5G1kz+KbBwXahIy0AuSgDIC7ef/ozn36p1AIEIzdukwUHx62seOzbAqSJS6YsZ6bPUqtFc9I6
wYjKVi9HyEBYTw1AE/Avd9A5tS7JVp8b4NOb/fJ5DIEErNeE+DwF+Twq90mz7tl1gBp5/wudu/5i
GZuGj0wB3HYohiNoLSkHMNlWl4SUz32ixfacAR/aVNCKPMhi1xR3UFO/qbwwtax8/bHHXy5h8Lqa
HIfQQzXARoX00deqZP2D0O0lM7hzH2iRYQPSQqmnMABeDpinJDW606DHpXk/XRLNO/OVlkIuqjfw
rS3wEjp79qV1orfGAHQnc/YRlisW2VLPpZ9aZoBnao+ANw2P4BuQTRSUl7zVfrqFvFEpWGq6MDIM
FjQAxHHOBYNG8VDl60wL8RcNrOzaHqbwixZBXa+sWWiQhqhV8diB8uOnHAy1C/oNP82Q3nqK0+f9
ZanIzKYOyATN0Rolh67Z2H9zgEffkYwBEqQqTopYCBvieB6kCmDfK5AzAAsryQZoGW/TloM55F5Y
3MEexgfSYg4P1OVdns6FyW4hBhLs7T4zsQf/nrTIs6mPHRZax1Z3FzftM2nhUmemBvoUQke0P5Kp
ZzMggCEbYMQ6U4A46xwRMjSj68dA2brgkkgCQtf7K+mnRMdbn28RaUrgqaIOwKGjDnUK1OTXqQv2
jc72EY2udMTSMud7i1wNeKy+Ca8mOcUyL6HJEGxUAWDirIOY+vklNu+Zhbf0vEIhp6AQsBBHph29
H7zO3znct655JLvVhXc+Rbm33nkRn0hgShusAnF0fOD3rqN8BBW2FKJCmtEH27pkhqceLpWngdH2
RhcWxFCFj1IctNC8q6JqzdFx7eH7hQd6+6XdJdyjCgEzda3aHPzYX2MzT4vV/S2NaSx3WYw7by4J
VJwpW6OO+PtqMarMRFngThX0eb6Kp3IPfh+9DVfyhfwIALFkicNT9u3Ci709r90lGd7psY4ahtvR
q/CGXU8p71KNUmas4xd+bVJ3zZJwSsgq304XTrZvb/4/2xm/xgOObqLWTWMObPIeTggrM3ifLrzO
uXFaTBynaMrJRXp66FY4MSfVSiZTXCZQaU9I4qzstE8umVW/vTu4S8Y8GNRo3wD0deAjiLBteOuB
Mx0HtIXrtn2pXXrufRa7XISDm5qjEsPT2bccRJ6+8Pe+py+1et9+CfKTtv5LbM6zstND05bH1gMw
ESfePAXLpornzBUr1ahL9fyfSl9vrejFi1RDC5AUieojSqnlXwj29d4GL2QPw0InmWdQqVM0aPpY
BiXbGsSTNaofLMUxvz822lSPmd9N+9qY9gdIHzaw2bYFEzUvKyHfYlda33oOdUBZQQf4QEGvux0m
xz4It3G+1nxwEsUZ2F95NJgPnVLQtvt9oUqr93Qf0OnAoZzVNn91g4LXNczdWLN6fzafGfwlVEt6
iHoG5miHod8JI+MKrDDLfXj/4qfH/OeAuEuk1gi5Nzh1FOagtBqehhJkF0AES3LDoig4ItxNazDO
/R1HxzsWEIy4EHHefimy1NCaioDUSMXLo4ggBFMe8+a2CLsLdd0z03mpoQVyESiCXlUexxo+6UVr
mi0DpTGtsU8eesu0HwClIG9bymkxh0az4k151P3gJU0oVkDAXCornmvwLOW0BuBH6TjXzbGNmm3G
x4TkKFLPP/yOxz25iShqviAiW4/vz4RzH+00Ur/EACUb3tGwao4QXIHEKnhc7kNdDqjv3n3sBosM
JlLwPJ6DFjfg+9w+DgWkE0RcY7W+f/0zeyags7+/QQ0JiwEuavWxden8bTZwy+vRI0tlbtdbkGId
aEa39Rcy+ubY8gI5JNX1vsnd/nPAiAM9H823dddXF3a4c190uQt5zFO179VH3tOtMONN29gv5eQf
VSEuHaF/huh/LmCytAikbQccsuqb45hMqVh3G57Wa+i2rp20SWgKk9Z43OmN3vRX9cZK/wZ3/Ibt
+LV9/1Mh8637LiI5un8Z2rFI54fUrPz1NydWmy5hqyZ51fGX4/GaJM+fH8Y4X9lxH7vxw/fvKnl/
oM/EjqV6V981A4ka3hy7kW/kpL24ncY7x9Xr96//dmZClgJe2dRmxJ6glMjqtn12C6deD6AdXQga
Z2qw9qKiwjtgkCH3WB6ZfVWyT34YJq13V84vyOfff/4z824p4yV6YjsMciFHZY11UvsWaEoQ3QRX
ApD/5lJ8OjcKi3gBRngdQSIDQVZXK10gP4xwbKUfC+FLRa/JMqZ2kQIf3RkcNeu7rllMCyttrQvn
0XMfaREsbAn6sTztEfkEXERYpDVhaRPeWNH9+6NwbhYtVr+PrnNNC1UfYVF5J+tm54du+rFLL8oq
sO3QiFpoq0AnZDhafgmjrcy6kNCcG9fFwgaVreMO+H5HO29fZy2/DKzaZS70T95/+Lev7y4lvXqo
7ZPaFvw4MedqKtxXnjl74KRe37/8z6rGPwOTu5RaCk1YQwUJCfmQzikE1NfFCvNzJ6/1jUjn7QtU
A9ZOlQ7PfQwqyGu9gUhOAjXklUjIhVd8e+jdpS+hI5mwqgnHDw8QowKUmtruL0zbM5deIt8NbBUk
n5AMdqFqHjhMMvfK9tSHJpa7RL+XZgY3FQIjBwud6gl13nb+WKXaXaLfJ0o7HCmC6WBAE4Ufudfu
h2z7/pi/vZbdJfodwgvoL7nOdKDzVVV+L8m11z+1/MKCeDtgu0sA/DzaDXA7Ijrk/ncD0Y5+5HGV
Qb6zGlBXfnz/Fc7dZLGkmR40xEPMdJi1gBmNFVN69OFtbTzwnPILa+Pcd1osbSFrh4Giaw4hNKyi
6KVUw9H1XorQvvAWZ26wBMZrafuQGsP8cRCnp9mvkq6Vx75sv0MR6GOgCncJkDdjJz1AZEDHbl9q
rY5RPqXzUK7fH4gz4ekfKEjNAs8d/OkgtE4sodMctY/8QubyMxV9IzgtUY8613XLWm86eJvsB6iR
41VzJVNISP2Qn4BBfGguwR7PnOuWsMdS8Zy2+E6HfDeAvLWaj+E6SOq0TmE5vgmvsht/X32n625d
bz7ibUgdd4lq7FxDoPGJ0feEFmt49paJXfuf3x+Xs59usWGLHAI8UMhE5OvjeU1Svg529g4YlyOo
2AeRfITSdXqLxb5d5RnEskdMgAI899b7GslLPfEzJXB3aammTUPoJCEk8L84u7LdxnEl+kUCSEmU
qFdJXmTZ2ZNO+kVId09rp/b16+9xntK8lgUYA8xg8kCZZFWxWDx1TmNpyV3alNYDFbjHoZE78GZQ
DqXOGGvpFowW+imrjMzlY0BB0jWR55Kgi5HXrXVM+yreo6FV/2Gl5QBejUAciwRNfPlAG4eCcPau
TIbYRbHfau0yNleZ+L/K3JfMVwoggOmGYp6xNswWHn8c34PH/M448F1hR07lRABF3Jt3vT07xE0/
2sY2tsqheSmdVemoczy88Atk1OMMKc4WdfDRT+3WhXM6iv2eeSA7se9fNk9ebP/KtuJ+tHfHj8/J
pQ6Mg9ifD+fq3/kqlOA+Apopl2/WKrUL8UJGQRp5N4BorBl9om8jUG1Z/Sva9FYSiYXbnSpDGdGo
qvAGJE++sm82o6vYbA9Qqq04/7W2icjRbjjuVqARss8OQFZOPH1plc/x/VstgIhuUhQdvjY48xYd
97ZyZGenwz/TZnIGZ8I/ide6kIy3TbvZMLezNWwCWlZtsBHgFlju20P32/qZ3Bm/A8tmk82caBOs
BNIF8KkqAyUjPaxHtcAvrGEF9Bj6Yls4IK/ZDFiT+Bjuyo2Be2eLb4Yu6ibXg9DSZp+zsm/r0o5K
ZcZjh+2AZxVh6aLKaNCVCLeQ2hlSgOs7nU/B2bk6fQscZdb/uv6jF4quqoyfTIJOVeYUA/e/wzcT
O3Y2JM3t7uJ9sPtZ2bEdbvB+5XTu+Fc7nHfqMBwTuzw1K/nZ10PmJa+VshtemyINOH4BuBzdYKdu
0n2Eqny4affBMTiaTuXWG+tEtqi/bJKN4gYbvgH54LZz8h9rnqotWbUUvQa055s43mHVj9Nm2JX3
waE/zi5FFMlgPb0PbPITeoS9ci/sz9IRTnRoT8V9eWju1b1w2ANbybOXTgIZtgmN4TFpFCyIWbkj
Alj4ZOJIO9dP2n25T+FWP5WfoO+M7qgz2Zbb+MpLtV/7/Jcuy4X9kMGcdS9wexBni3B1572zBzt2
A4fvoj/JQ7hnvT3daT5OwNdgy++bY/+pb3O32AINh92hm34D8kF3bV8W6nZgj/jXq8ZkzngcnXOV
2Fbu2xcIDs0/jAfzNUSCdGzu0Wfziz5cd4alNEKGgirWbAUNAD/+fG8+iwf0b55QgNlMW3ZQj9jl
FVT0VyH70hKfQ8i3UIETfMjQtQNjO5RH8VDdDbtiZz5hQZ/N3Yx3NOaA8GiT7Zg37a7PbSGAyFhR
K+G9NdTY1SGioBLkDrpSV+LtQuBjUmya5qoAQTlWrewssNvtwK7gnJE013/4Ul7BpJyLmLUAoy4O
0XoLTg2MrT4yr9qHd/le86vXylV/Z2yr3zdba9P+Sk+6LXCUi1P0n/ax8hPOn7q0X1KIgngu65vz
kQcyC0d4pcd34b7bZW56QAFhlzqNO7gjjL/zOIJUuVsT8Fs0fykskdma1dICeWiV2cp7+TCc0lfV
m+5TzzykH9khfgaB1vVZLlm/jDTtgj5gdaGNvrGL9/0LOSXPBnJo/s73xT1oZ27RmkMSLQNNuYqi
kRZgTiEDyRwYzrRmTaTg6/3jwk7J0NJhSpSJRxg7Oo5bY8fe0722Dw/8CLK7beV1HqhD762VSL1g
+DLA9EzGg45ILBiIFk3+oRAvqH6sbMbCbVnGl4684WDqnJE6PuZPKHMGf7MP/VX9qKCzaOsxGK/s
GATvra14a1XPpemcQ8e3qIRaORS6c3yyAkXyFPuBlbssX6nZLsSf/9MAjEHLpeioYShGZidiN6/2
yy2NLMWHhuJxKoxQ4KkhjKpEv/J2XKmVLwAfvjLgbwtSjcMQnh8y/L5ndidAMxP9JslrOf7WQbjB
6xvv4zLKdGqmqIxUcs6o9YO6yfBIA47rp9KvN8Ux95J9vAWDtlch7wk21+1rYdFk8Ok8BphahYjW
zC+peAVMZ+UwWLBbWRyQRnOjaCF2A8UdOyC9E+qDAwIUd5yKtUC1sC8y7pQYodIa5wBSu/N7/Bne
qYd4L7bUV+7MjXIqvPAheqrvxCFYufMsHdgyGBWY0AH84fD04Gd9Fm2w6Qv7kT8Wr8FH2Lm4Pm6q
7WTsAl89hr+7vbZS0F3KzmWcKgjZ+94IMdPUzm0GOtdt6w6b2tPcc4KcOgBuu9Fd+Tf1cq/8tA7i
CaSWzjlzWAvWC0FBFh7MZy6EUWA/m3Z4r/l2iEDKDG2E62b4NcyFeK1JuYMWhdAuKDHBalNtmE1w
ZW92w6nBdbF2f75ESL2zLftV7NITKDT9Brd2XNPt+r9sk/hig39vrIfstFacX5qtFEt438/1mYsL
4MERVJUMDZFcEKfszZUK4pLfSZkEWOo1QNQRY2szBmneMUr/u76SS7cGWa0wK8DbaCYwUXTXbZR7
9KX45Xb0rG1yP+4Nt8QVih4mWIc4Tfv83tjXCCnXv72wajIItmla4C8HbOLYUoglfcZMtas14eil
wc9B4FsQTiFhZNQDItXQh5vw3Kc67xVIcVz/6UsJlox/BdNrmBQgV/S1e/YOgtE3csqeaz/Ytm/x
H/Ntiuw1TdaFquuXj3+bSKjPoOpN8SXTil0ypqDtLu0y+MGHRy3+awLhOtN+7bQ954cX/ErGopq5
GgwqgTW8q85Paifuy89TauOCf/oVH7a/Cnsb20+Ri0pRZo+OtTNQ7CX23wgFscT+6789Zs7b9RVe
sHhZGbEfxhQcpDjcMqL9ZUa1AUHuytBLFbAvX/i2pDG4nIHvxdjFpvgLBsERrK6hPb2Wz+aT9VPc
NV61TYDoY4/jod+AF8ZPbrtOqVKgmAiPRFVhM1lZoDkBfOXDGtXH0mHzNdtvswoCEInQGSE3eJ0c
cHSf4kNyH3gB+shRp+w3yo4cVVfgcpgBX/F0fZuW3Ey6aIjUnBMikJ8N5KTrL3n0OVkrFZ4vGb4L
xijjuUogb5VswmL1W+W+PzI/fsxf+XE8VA/Yn0N8b7rVyrcWrE1Gd5VhWJlMx9p1Y+dAdN5uzZXi
wLngcGkS579/25XcGsiond13Tl4L9KhRECS3A5S/QKg1rolDfQnwXfrKOa369pUsKfsaAiYIpffa
/XQoPaiUwkV7h9zXm+D39b1eiESyXKKaN4pujdhrApqnvr1TK5TeCLh92+hYgJeXTGyfx/nKwi1t
yfnv36bU4GgwwG16dpWXUvustJVxl2YhpQ55Tyaw4pxvSEnrsOkuAYPHNDA3b56zqAELLaCf6opZ
Le6L5O/agNfLPhiRGGQqqBC9uqgcUGZCOREV7hhVUVrYqv4KBvRjVT10KbOvb9WCW8oIroHQxOgz
RLgueAiMu6R4C/lNCDT1C1r4bV8EVyjQCdiXuptfyyBzB9M8QArjEbKvK1u0sPUyGGvSpqwci9b0
rKSfXZAfN0+MamuGtXTZl7FYKXQD8lnJTXBaam1o53oX7XrWaaDnoIanoINka2Yi241FVj5Mit7t
gANonKSx+H40/6vUoHU0AYYve2L9yDc95+nKAbwQLWQgVx10VgGdINMrFBCcVx/W3LvW/GhZUMSI
b1EfRCFFxnIZaSDCPre4V/eDdh/NKvhTEwPwgKRYi90L9icrMxoWT9u2o5aHbpL6c4CK2i4H7/Q9
KOD1laN06RNSfKAGdHhL8H94GSqidjCHp4LUf8Duu1Jt/XqdvxBTZZHGgANr0OMx19PUsPNVPbKg
xNQm7mwUk02HmP+JKbrbOWR8dlaXBC9q0Q77rOfaXguLKgYxfDmhogitHw+KAGBh1sEEOysadVpF
j/C/NN0SYNe34QS+fGitNG+5SooXGhXiWR2NCCd3ku3jebYeVTWd3UY3y01mhLWnhiAIjJt63pqN
1TpxAl5uoNCVF3U2kyMQecCSjB1QjbaaxqPXa9DqsWfoZNsFCQ/NWJLDuf3My+OU/KB1Mf4B5Wjx
y0xz1XA6EoGLQUUTjgelq8bTCdXexq7VXnIw125ywhhElQyCp7kwUU2oOqGCUosBSFAwanumilZF
vDkNZAta7QrA3yRVkXHwtneh1k1PjcjBkD1CkmI3Q5nYicKwswWItd1itEDgApry+QjK/fZRsab2
fs4H1Lah5vF+S2ykcndFZmUQNYhq7oXE8KCqeG7uO1UaXbmqXXZhapF/zy2ItIRVlXLLs0Zt5jbI
nedTn0IDAK/t6UYYaJRxi0FEK5eoy7GSysiVcoqbPG2r1hdQ10O3Lrjn41FfKWBc9jGQTf87l3zI
TEMwtfKZ8qLkd3R6ydY4dC8PrcrqpHkXBEbXgCWgUVRo4836EfTTmj024U3b/EWv9k/+QKYS1MDM
9EYlhuxekYx2lamhA2m+NbnipTlIW222oRnPWah4Wp44I3xmiI8JLVdKYkuGdE5gvh20YDKN1FgD
i32XdC8wG+oogbG3NBP6VVxxmVG8XHeIBROS0Y2CMzCzpZblGSJ7KIE3yLJx5SRfyOGpDFvsFQYx
EAiEe0Jrco9WWg8G+zZqIcjQ4jgIDGWXmqbLtca2RB7YtciKPQrxoYZuTKTlIPYYQD01NW3s96Dy
XgFMn/Pi/4/tVG66E4Wq9c2omJgy3U3ZTjegRQC5DtVcOT2W1vRsMt82r2kLMC5mpuWlbflQEMWh
xbSSVC4Nff77t6F7U2VxQ0fuBcwod2NYQgMiyIyV0ZdWRkqPVXNgJATzr4fyOKQEQPBkg+z9PSDN
PQQRVjE3C+sv5cUpBCwCiKqZXtoYTxDL2pNiWHuQWpiB3D0FDTVgTZQi8HDu8JNBKH9jvOrvarUk
T+ZM1m52l72fyj1UWtHGQEBw0yuNeVvTABJB3X5sb0qzqdxE1Taa0udmrngVTl5nyo3qpTc0DWzj
bfLRE2WtIrE0i/MqfrMmEqhQ69KxWnSiPwTjL3EaH6CK9Pd6bFnaDMkPtGDOY+jUco+MAISMx5mG
Lq+gebaSMC+NLzlDnepJAuBs4Fk6qPUGlukO5HhOVVrfzXm58pGlNZJ8wtSDqADnY+AVk+EVGYWI
Hhegv6u6zW2rJLlDkgZzqjKE+jR9TqCuIejhrHwHWZjr4y8cJVwqH5dkoCko8xWv1ifu8L7CW4No
Tm07RodAg+dlEIC8/qmlDZHOxKwPzHhoRuqX7G2EHswAmQW0dNjJsPK6trAZMh64mGc9U8e69WnA
N4VAVq620X069j+uT2ChIk5lPG1sWEMbVuAOropE2feqXrxlhZXv255be1Mz0+cUohZbgyuQSdbz
6l6lE7q1zTlGdWdoo4cAFv9oRaXROEUg+FEbIMQj+r6xyzIaHgrDmjontM4JAwmHzNr24Cb12nJg
a21r/HJ4lZG6Ck2sdubl5KdBwpwub1zwcuxrrextmlePoLx5HyB7cX3BFrggwD4rhRDFEpAOb6jf
F52J3v1AvOD+lw4ueMdbl0c9GN2mDm26bpAoQIllyTDarQY5xWHQ1uLYFwvphSNdZidtszrUuS5m
PzCHCTwFOtQhbB7gRg0p3BipxcS19JdVZEg3h4oUPxnEpvfg9IBaUVVqO7UOcUnJUBAgBdXteRT1
izDn3jY0KE+mbcfvhtGIPxuIef+EinR2n1dl+9nPkAA3SQH6BoiCvkNohkC2vtRqp2pooeIWpiHZ
mavaZ9MoHgCmKR/Qs2fVdgL61B24piCk2Ivpreft/EAsSHoZrGg2hBQ9BCJ5p7n1pHSPyVBbrgpN
hV1IQv3HBMAuPivGfVc3bIfSXLWvRzDeZ+aguqRluSsqrX2dIInV2SyZpqMFdqgDmo3n7QCdYa8M
RbrDqVY5qj4JNAZk+iOuLu0GzIta5DT5WQUVvMGR6gwjiQsXqmWoX5pp3xxmKEf4UX3WBDaEyqgN
Mb7693VzWkhvZKx0B9nCPu771jfGeXIr0Ba7YAfiN0YPKRKGeDOH+HBf+3Ue/kab9yExLGGnMIPb
4p/M+mpBKbwMcfX2K/pRI7LS/FQEn6FY63lZCOUyWFkb9WYuDaOCLDAuAQBnbQ3cpB0Sm4fE1D7Q
OPdy0z7IIORmDvUG3Mncs1I8KUTkZ1cEKyF2aQ7nv3/LOXKmtZGA9rovQlQ12qxww7z0Yr2/n1pc
YjvrFk0PTqnMrRoXWgadK5TFw1F9TbTiNY8q9/ryLBxDMlh4HMQAbBwquwgrqAnRjHqCgIMrq9na
o+/CUSrzBY5R0LLM6qifsfxRhRA7dH4IWPPLR8XknzdMgxjsPL1vW9GO55DZ1IVv1BraA9LfHeF7
EkJ7/LbxpbMhhQAmtAeLyg9C8yiaZivyBEFEkL/Xx78YLfD7pdQsNYpAY0oIxg+uQ0ENzMDz2hXu
4g5jaCkpK2iNlhPGc4jA1bapZTZXcUk0VlKypR8uBaK+13vQLavoMlEmD5WPnQX+8OtrctFu8MOl
FCxnuQ6q5nj2w+61Nf42AlqtxYfRrYW4hZ8uA/5KCiHMqtPNQ2SqzakwkLyIblxDjlwMDsSQYX4T
JHCNVpi5r5ZJCY0/ze+YdTckaGqKCCqM5RpB98L+ypi/tuVBbinYXxpDg01QG+qwdhdrzk27IKP8
RktFLQOVTL8kkas0kRd0FDlBaXd4cb7+iaUZSM5b6RY4Tbqx9xm6v73J7KbHbO4yJ7PMNbbBi5kk
dkPy36BoKGMQVPMhtrUVcQn1GGF8jkPcOFBGfLKMcdvhWnd9PkuGJTlzHqZE5CkVvpIKO+g8YqxE
uQWPkIklJ7B5ZlBcLn2aq78BjwztFiK0eGBRjymK4SuxbunnSy7dBGIUQ2+B1nPIXmo+vVZijZL5
Mroe+yD59NwVbAryfECbF9We80K39kZuRdQeLaW8myMdxGZDWEGDzoCAduxYg9E+1WUZ7kJQy+8G
nZjnPJMo8a6zhv5Pk0K92KmtLIY8MV4dHJSs4y3axehRLZr4oECNCOR9BAKbvVJsE6u2/kZBmIHt
UI0B08mrFpTcLC7A9UbQD9Ww8ReUAic7tuL65bo5LJi3DDZMWVzxIkNrqT6XBxWCzy6vg+eq4K+3
jX+2+W9nH1RVwbyWxIXfqKXTDOwTJeNdWjZP14dfMDoZbhi1kxqVNZIPPcg8MA7tw7LYRqTZlnO8
4jAL3injC3kYqm0HbgkfV8por8/as6ZquygA3Elp+TMkzPYx6mEr9r00ISncRASPk5WSFn4KDcyp
zO0o+68y3opu5Uhc2m8p1gwB7iFx0KqQusXVp+Ja9iPUMnboK7aml7ZwuMi4wcxSw7DMR5wpJbDK
JHHy/ocYXyMD4pFruNylZZLyBtEDXBTGqB+MBr9DmosLZcn2c10dw7Be4yv5wkH933WXGF8NSd+M
N0zRtT9leY17gDNuY2BZdQeaqi5R0Mmn2/WE5gLl1G/INrAPz1Arv8t/GJu1zy+EOhk1qEfTqGaZ
UP2xr/I36OVq264KaXWbpcnIQNMaSk66tPLT4k/JQnvW7kcgDfT08bprLvx8mRwTktS0a9VR96OK
OxY3j+a0Vj9fGlq62wxgnwDBZaICJFM/s4A8Grm5u/6rFwxLRgImVUyzOcPQqtF5OVULm+F6Dt6A
gtgBNGpXsooFH5ExgJAiYbTk4+Q3IYohvE3HjzjXwx9jQgynVOOzViyFPMdtk5KcPoUObZ3mveYb
M+4F1X1T/dTAfFmmKyj5pUWTcgo9TEQt2rD2I2U7zzgv03e8aTtquxK0vmzygiPKkL5ShUZ0oGi6
Txzd4W/DiUG5+rW1H+ZDDah1vVc/2tzWnwna3dB08dH9KH7kv6AABGJP1/SQra2s5EL4lPF//KxW
HoaR7qu1tQMoYXatRjyD3K7eXN+qJdOWcxAIZLFxMtA9Ra35rgnLxOGETisbtTC6jPaDGL1VQE4c
60g1r6+yz8Jsb3N3Gd3HIelOUWrQ/Xook20V9uK5O8MAVqLVwsLLlG0wYX7W3dL8fFR2nPQJZK7j
CrA448alOdv2t1iP3EFTBhM7CxFjr67HYxpYKzFl6bef//5t6JxB9rsHTYDf0WLXitPMA4iVrzn3
0p5Kzg1uBWWwoCPsF1n3pwbcAmrc2+vGuPTDJb+utIGxHiLy/tSZ4Cb/kQO0GYLJ8LbRpTM8zlt9
1PNG9Y24PLWGCaKrztygNDmvrPvSykh3BaOOIJEem+iI1SKvAsWFreTW2rIvRHAZopc0VGWEUNMf
TbTKZWMEbYbgTk3zyMZrcQ3WVXOlnLowDRmpNyQGH4DwYhCtNnMnbofGhWrpSna7sMUyTs8ahwY9
FWnvp+oLmyq7B0sHdIFWwuXCwSBD7QquqKFO9M4v++E3J/O7EenvSWDdBTRbk5JY+obkuKFl1hYt
BniXhichwyyjzdCkqQvwmuHg7XKN1fjyPYDJEQhsVwWi5kD9SK1+m7rIDzO4zkI71GuBGnFOXkkL
OSU7rqfgz3UPuTw1XaZ1CjWRGjRN+AFcpRsBsIPLwdPjGhZQa4mervjh5eZS6I5L8SmrQUUSRYbp
K/WIpEfP0m0TQjmwqSJzO+oKqIzwDNMfprEstyyDVoupJc1eKc1uX5JU/eAx7rnXp7xk7Oe/f4uV
xpjOueCW5jdisoBMoR39CJIeHTnXx1+ydymkFXUkgup8TJnjeNK0Tz1hXjuTldEXgoIMuJozc6qh
sd4DKJburOktMsIN0t9twv+aye/rM7hsFIBW/LtCfaAIQ2/OKUhl2qwEQiXfqzS1KVQSrn9haQ+k
HCTrTR2liAi9ACK0nDAJEgi9i5XC6eWuHsJkHrkRQvFT2CImEA0spV1gRk9RK+qHuu+VuzPc48yU
O8zH2SLCi8E2uyV6BhRjr5QvgzpoIAcJ08AJs7n6uGW+TMZmmWkaFQgguh/22akflCc+zzcOfTaU
b+Y86Qx1+bRW/awyw5OAQiUKfFF808kAKdh/R1eCpEwaDZeVLOqnfRczY9sFBVvJ6C67CpOpzGM9
M/WuhDEP7ees3Fegdxjj9+tLvjS25OYqmP918L33PhlBHXDu5AqsjQh/XB/9souws+Lq91XPhEBd
KIOL1C1a48kxGfIdjMhWMmXFRZZ+v/rvF0bTaPMxU3Q/S7g3AHZtj4n+QYtVaoWF00YG0OZRkbCo
tZCOAlYFhuzmQ9Ezl0UJjlK8QKdahL6QJN5cX7Cl6Ugej/s0WNcDfC2xGODMEGGuIzOyLSVcgeot
7IiMFzOpUUCEGus1DGnimkOxUTU0IdNsfLTGdA2VtjANGS0WpFkCxKOh+/o52SsS/qiL/qhN08os
lsaXvLlU+2YAZkz3kQtAK6K1jQQEWtMam/vluMtkjsixGs/KSa3wRSN+NFP7Ilpt7T3pcpcMQdHi
X4ttBwhIsxJBbmT9ZqqArzKT4M2IFGiOQgCyL+JtnI6GXfDqE1QNdyQef2ZJcFuyz2QaSZohD2cc
FlajqPJO+ig9gKiKb6jQpxWfXLIxyeuZqUGCs8ZtZbSMZzM7H4lNuY9Zbzh4nnu77ilLeyQ5vuiy
otBmnI3pEECiIjx2LF6pciz9fulgpzHUbM8tznixB0/KcDdyQA60v0G/ply2EFO45OXCnFgihpD5
s9o+izlxKs3Y9V1+X6TDY68Hx64MV27TC54iA8jILNQp6NLST6HnCjbSGM9zeFXcaml529knY/LH
DnIBaF0yfAM5eG6+atHKwAvbIOPxgWwUQ8FS4g9ZZtq1JcRLyIPOmXmdbHmar7VDLi3R+fvfUgNq
ggwbkrSGnw3U1tJTiP/M2kqWtbDVMjhtahjReDYY/qwjeeuPgZVB9KYHT0Fl0+KZVLl73R++7rv/
X5pjMjAtSposiEM8JXdjYu4CCCwC7ZgWL8NAyF7LIgYi8TyAMNFkss6JqyYDO2JaRWtl7IUfAPjZ
v+toGBDu4KzGS3lvN5ZDpl0x2AUIQXJHMRwNLVdrMeyy74Nx5d8vNXg0jxOjGvyETw99OD2k0G+9
voyXh0ao+ndoo8HTGLMAyKob9XMcs8+6sFaaV5bsWYpYuQ7II6EwhYIku6m+I+Asq570ZI3Sb+mn
S2FL6bOxDwaMbxJQWYrSrpSV5HnJQ6R41akaJ3GaqT4V6C6Z8dK/HQumOkWbl9vr677gJzLSC1Xl
bgynoPVjLlxNewjU4oXQhxriVUp94LdmJjLQi1YFFb3JmS/44GQ0tEX/xxzWmg0v8/QRJtNNjhWa
9CIdp1Lpas/qAco5h+bV/GX5pQeOx4fJ0Tdg1H6OH/kHeT6TTXTHZJ89Zj/FT0MFbd/1xVywBBkJ
lguQ18c1K31GxEtutqduWiMfXxpayl4gOhKYdU3w4qM2j1rVvfGKOtd/9WXicSze+ZvfAnGXd0S0
Fad+o6Mbg6Vm6QRR2D73aTI5QAmMzDGTCuRi4BG4BwFfsEmaQXuPVKO+nwwk43HBQjeeS/2gFBnK
mDHPfyozCptWmsVgMNWD1p6gzvEZtf2wbWpC7vM8bJ0eSrE7pQpNhw0hd2mcdTddgHSZ+hrktKVK
qmbyp/yPYnTb2crcRvk1Vmu9JZeDii6D3dHRx4sevUL+WJxaaMODvQ4aN6dOeb++KZfHZzKnJsCw
Vd8HAfXn2gWpNq6iGzX5iMY1KqQle5KCYtmO7WyAe9ynkX5PhbGlff58/acvDS3FwwGokB4FMTzb
zpq5EdXEd+os1pSAlxZGiolt1A0DpI1rv03JWx2Y+2gC+2KbjI9lzn7eMAMgOiWHaAsSC5CBt77C
ufknAf7/KQNscaXifHF9MLp01JW5YuDNoh39nJF3zcw3NEhWUreLBwaGlnYV5WaKSwYy6Cm37rU+
fgjN6cHow/31dVkaXtpZANn6XEx17ZcNddL0pw7UuRXdkv3jt8sbi67StBa15gfiLmk+SuDkiPk7
iX9f/+0X7YZSmbgUbU4zLkFN65t6q9jTVO8Ehb6IUSnoMLbWMGALeyvzk4IHf9CmGWjaITC3Wca3
sb7WKr40AenurRko0okZRhloleq2vFc3FbSMHWalEOnR67WM4Dze/+WzWKjz97+dBrUWxNYwWxTP
OdEuTLtqM+glcKkNOqvntERJulprz12aknSo1ajaUj3VgT2G2tF/aTSg+b1Ee7vVZWSn98ltauuU
Sf5cCEs3w7hFu5Denoyg3M9cfbtuVgsuIUODC60CCtaEx0FnrNgDicy8Ev1oJysYrJXzeWmVZKeu
0yCk8wSb4mSr6PNoh+P4G0LlL2qFxsnr81gyXMm1xyaCbeUW8YN6IncMesn7sOKle9PoMpjXgrpC
3yUCz2CVERwaPW02sRbelIBTKoN5hxZAHn3oOt9i1qHSIVMVrbFoLjiDDN8tsirJhgp9NaOKxiqz
3ofCdNJO3Q46WMXpyuVnYYdlFG/Sgiejr7Pa5zT5j2RK7CnF+DgGlma3cXFTyRbLJHkbel4CATpr
2FEVb2loCLun8+iyRF9Tibh4mcAXJD/TMg2oF+AU/AaC2F36UAXPaqZ5SQlivNJ0BqGs1CGXFkw6
QsHlH+M2pBFfa9+LpgPzxd3MPli4dmVcmojkchH6K9B7yQiYbaCZzBKlcruW7lnIoZjHwRFvoSbF
59v0J6jM5Zm0SJuh+F37BU2OOjXQuhA+Xve8hfgkQ3q7WR+mCu1ffjuCALu708cIb/W33E8plbGz
TODtXGgIfuFwVPTYtaBraZprELGFny6zdeKiOGqxYEiBzXnfFukz+ukjO+G3kfdBv/7fg66fphyB
QqW+3qqOOlXPbRpBcThc6f5fiKgybLaItGQiRdf6bVB9dEx96gtQ117f1YWwJFNvhgLJu1ZblV/y
2C6tD3Ql7s3oWTSTo1Rs5SNL6y95s6EbUQ7JmtafFPPl/BBv0zJ5bmGot505Mk6W6c0ZfolLWowS
rGblu7Jkn9cXaGnxJQfOUaDK8rBGt2ibv41BclSj7Lb0XcbEkmTSlJrhOM4SxSagXDHqdnP9Vy+E
NRnwWvZRUJp49/DjuEAxFLKQmqfP2bCvgMLdcD21Vg6cha2Voa8cLTVWAvP0c6inO13UtDak0zS7
7MkaEmDpE+fQ+i2NNNgMcGAfAF0L4Y2YOgNzGrNwry/U5cccCn6kf0dHV3aVjBrgzznAzqEiXN5k
gx2y7kcwatDf1f9qSumYbb+h7fzLRFhlbfh048fP2/dtao2S8KbhCk6fsoscEYDnyq4CguBkQtrD
TiaduNAUyjYWSfAIYxiW5Y5o190GhegfLBY0b9d/yYKVyyDaAMrqcTKhSz0oWlto+hG8LSv186Wh
z3//NsdeK0nHkaD7g6H1YJIryQManNUbR5fO70IUaAzuytbXzXfWv6nTf9cXZMnoJLcv9QlsKCXG
BQrqyCnZj0mJzoi1V+KFtEAGvwI1Y6D7BGnfZLyrE7ErtEeLMNkStXKplTpds7ttHtJduEyMocyr
kfiTyh+6XNNt3NwSWxuLNS2yhVAjA2FpqlpZpOUtiA8N7ig1Kbd12CUuwyupkzf1Te9glP4fKpb2
UWgMYI5KuPYTcH6baPlblK3Y0dIspDAA6mscrtCr9JtAJ07AAuW5MDQIn5hxsrNoGN52FH6R/H3z
hsLIAOOp4GhaMtcESXmnuDPEAA9sTslKprZwpn+RG337BmBpYBKeYbsZjZyQZ4e2e9WaCTQCvwvr
xovYFybp20fMuW3OFHAtMs3pf5xdyXKkuhL9IiKEACFtgZooz+223b1R9MgsZjF8/TvVKz+uKSK8
tSOgkJQpKfMMk5eS7JvoxJYgxNoXLKJaZEDONX1rne0p+0GqNGQCpjTZuI8idz9BielTwfFvT3j3
DZrMmR1LQc8Qif/L5rKBodF0a6jpc3hALNrFZbgAAn2c29w667Tu/9i2agKhsmyHeqw81LXVnora
dgMRGfJZQkAYuhs5+QHpRvcFW0NxFkJY++sfu5KHlyhbltllYiPnoCfefO0gKeXN7pYk10q2XOJq
Rdww6WiwIjKDOl7iNN/mEtYNrCmPn/rx/8HWsjK32mjAj597uELM+nUi3d/rz15ZbEtkLboUeWGB
83Tu6beqYrsqcgKLnApnDvPi5fo71gboknberTQAJ0AVLTQ9G9FT5nKfpgWItRuDc3nIB3W2JeiU
1BDrMh1U4CPG790ie4qU+MEEeZ5ZujFGa79/sYkbZcdJ6Ugg44EghS16kdzDt6PxJOCFG1lr7SsW
MQ/QbOkUExBHEqmqgfDKVGm/q0Y/2WK6rX3EYk8HZCbubWkC01TVZkBpRW/7XEY7x0jGzx2Hl4jS
OJocON9K+1xHEkEO+ung+qz75NMXm7mwuM3zpCjOcUVqkBRSMIPTfNbPTsmyLejUx6NElqDSpIZ4
Riw4QLHqbmyfSfeNiU91Q8gSHTo3aBVNZtyeXSdT/mRyI6Qw4drozn8cx2Sp3Zc4iVHbPbI5EvlN
Euk/JWlfujR+q1rnd2nOu+uh/PE6JUukqA3V5ca0cCEcmDraOHt6ee9Adqe3/Ki2tzxY195ymZ13
CYNnhptQ0UAooky/RGP6NE36zmq7xylPN1bT2isWMY2DuHZaVuAM2j0RnEGr8Z6wl0T/uT5Oa9Ox
iGduQy8zLWvzjI2n2U1uUUvwrpG9O6v4ZrDEfG2tPv16/WWXYflvCiRiEdqJ2zOTWAiKlkGmCmTf
6tiO8rku8najIfbx9kmWKNIIEGsYtKH8lQ/OEYbpAIt3GwtXrPz4RVirwUmbKLPmswkxZ89w0EeS
Nb1VSt2gyv3dwTB6AiRNr+cw5Lk+YCuzs0SRqrkjkmnIT+FT4kcOYYQDzMfM+NRzt/uuZFoYgTln
6u/113183yFLOKnT5iPt7GmGrLxOfjgw+9pHaQEX8tE0pM9QPPPnFPRTX44t27qZrCyKpSYhNDMN
IPmpPsf2TiqgNoqT028F6NrDL1H1LkCNee4ywwLcxYmICV+EcfCMOH6uuk8hZE2yRJkaLReJaLQM
e93ejoT8rHm+7w2j2VgBKwt6CfZC7TiCkYoLc9qBPJYRlIZS0IwP1+d7bXQWwe+iuwuT30GEpvFj
7O7m5qVtN9LW2qMXoQ4XNdCC9GyEdnE3tFD0mhKvZBuHkLWHL87r0Cu7+GxNMpzEQzlVftw+tU3m
Xx+UtRFfxHlPsxg1pMQIU1J9KQoG6WPI/2w8HHDyj9PIEiiKq76C/omEYVAEd0uvGHT5lyWFeMpY
BDzZ3PA0B1K56I4Q27P8vkxfLZ3Ov1oc1X2zsxwoZ7dDIHvWnRocMEJYxji7NJnKH60oKNq1M/gR
LjVniKl0DQ9kawzSL/Jk9mdWCXiqxH17V7R1FqC5RX9cthdfdukAyoZs/Snr+3vbmCUqBYoJv+hH
8b1XFYTphZ0KkC0No/A1l0qDHdE73Idi+lstRqfxlNuNz23rQo07a4vWT9quTYJRxMYfZmQO5Bcg
3XvfgNgMyXDqtMlOMLt7piaDBpzmmfMrTVNJkEFj9jKn7uwPrRp9ZySgaqmpfrUjo/8OfqCbejpT
LLASIDybMj65UllenEoa6q6HExcj0AHs2v6ZVM3f3I7K2zhG3uJmHEPOJsmUDIiIqp8xVB+9PCW1
1xWFjVdlfDjC+7p7ZEnU7Kms1JOcxhn/7n62bGyhozdARbgXXZiRGHkl1eSBc8QlpMKcX7bDnINC
VrhLGHP2NDGNXQRtzyB2MnrqoF3oV9ZY+ZqNte9O1N3PrWXfT5Gt/xIDDYnbvEFmVRo+NV6hnHpf
SFJ5tlb9d0NQ9doY1rBLTRsdjN4a/dJmWTCSuAignmP5XNbJLYVECDQixyEwxqIddpmM7eTEq17b
R3i7VYCJGpHZBClts+8km/RTCQDMt8FOyLizW8fN9yY1ROH3SuY3uIvOp1kTVgeTWbLXOhFz67mM
psdZxxaU4xEcnCcWLE6czMk9OzJ5MNrl8KYGuEIHkeOWO+BUNEjprWUeWMut24Sl/KkZExfc+T5v
vR59w2MDUiGYd5rlENRmhqigZm9UHnHycj5ZesjtnWs68bmGrfbeTVO/xVHy2CVN681IA7gmEP01
N2ZrCNyYqn3ulPJR9BOMp3qnh6ezbIACYXmzgy6N2sus1BfVRl4Sv6k6CfRjzv6i1m98E1CPfylT
QN79WJVWt2utpjpZ0rYOJUhHD7os09rjhSpv07k23V3cpPMbbxXx3LkZXtDTtUHIbBK78YcGUgG7
0rLnXTcYDpjicgAEyDFOqiX5i8xG/pVrMXrU1Pa+k6zyeF1Oj1FptMemYlDEcXt97l1X7YqKJC9F
ifYkhwjom+xb49grZex4WjyjeGGepkq0rQfxbf29jkb8HCJUMFU28TDbJCRzkT4k3JzzA2S1HbaR
1lYS8lLdlKWJNSIV1GcBtALmIgu4K4gfzfnuelJee8Hl7+/2ccbtKmFJ150j1/0WcbDh4UHteHa9
1eX5V6D84Gy6hHVTO4INA3V5ON9Deih+GF6mH7T26tvk6/hofKdv/G147h67W3lnP13/qJWj/RID
HdestOOE89Cs58JDi0ECn5TNRuo1IEHBvGCOgutvWhm+ZT0zq5N2ciKrP5eJCV9rF6iegua/lbFV
iF85qC7JCdKaslQM1AgrAZsj1kGDlgVR/FT1kKOttrCAK5+xZCrkJKu6bhi6c9GxeK+VbJ/TUY9w
cje2hEI/fAWxlvdq2g2CDDwV4UDtQGo3VFOExJFuNBM/nHI8/nLyfreO3aaeIEOTi3Ak7VtnsL2b
qJu+jb5YvN+4An14T8ErLlP07hUsdcqIOy4sw7uxP2grO9Q0OTGk/VbZKjANt9nH6fggkbE/sbrw
xsUhG5KteWoNlgwjl96a6XgA6XiXNmSj6P/hgQyPX8R+ZGRJwhobpHAXiXg2vrFGfPvcL7+88t1Y
2Vkz67Y3Rcj564RuPeN6V+WfOV3jd1v///CRGDV4IoSHRZLvh4l9s+poz3WyBUleobFby+s0p5DR
yxO8ALgJ6tu9m963VW1DmdjUuz4tyb0ErGUHDfM+NHTVBKotjAODo82xgCAiTknjp0wr8K2LE3lJ
zdSFUCkPRR0HSlWOF8XTHYqp02cyGF6wOJUXLQHorrJc6HahMVb1k/RBNX5uSbWxylbCZnnVHvok
TVmb8BA5OfN6k/U+bCTvoHGxL236OJWQopjU9EUp8fv64lsh8ljL63ZPndpsZ7xytEy5T7p2V5XW
HtvCr9TGGWu20pceV9cySZ7H0tiCuK2E0/K+LU2SJoUZs9DswQ6O2QAnn6TZ2qg/3AhAuVrmAtfG
Zb5oS6Bg8mNqxC/Mpm9mSg6FQFFpGDe5oyuZdHnxxknyosObI8058q8k8ruYivu0p2duWFvai2sf
s0gPMItzeQlqwRlg3NLHEp9+UbDwfHhHm9+BrtO3WVk0rxvL4d++/58jCMZukTDSGnKKRT9E5xiu
Zz/BlmmSI1SZLccfoizuT2kuU3+wrcoIB23bXy1WtK9GZTgnHo3JjZOYxRMtxzT1IrBfv9iiaC0M
uU6OaZUMP0XKcZesE17BmNKJXrlu1Y0ZF/bONswLxLgn2SOkKFrfyCm9tZ0KVNm+6vth52o3gzdn
9pLkvxxa3rTwgvcjoF/fKpliXh23+c5rnOOtZKx+mTOkhD14QEhoOE5p8xKVmTimcHjaQSlb3/R1
25bYjUj7K4GBExiZuNo2EH7YuzWJPTlmHProLd+TKTJfKbQfoNgNoRFGk/g84Hp+GI1xGP1mqo3X
GJY1gaRTFbhA8J9iw3mShTP4BTB2R25Hajg5sQEhVlLobj83OPWkM+QpI8O4TWLH9OeIF76C/mSg
RNfv0nH81g7S8hVcSgJDOy7+xOle9rp6ngtWgEysK+sJQzr/iRRI8FbsNo/DdNT8nwmfE02Zb1Wu
/bsp0z8xg8akN1cuDZyqiIg3w08T2bHJEpyMmPOidFvuHTU3IYQKh/2sGxSqiBs3X8kEBqlHC6ge
4GJnRZZXtuD0y0y7XmJ3IyyynL7wRO7YaI5Y8b2aM9QkM9K6N02ltafRg/XcOJ3gKpHUaHGQsU32
FR8UxfdH4w8+zKwBC5rLY1aQImRE06M9SBRnZ0u2R2hmF1/tuXBfnV7XxzpnMvFqGsEeDUDuozVx
Z/DiTBWRZwMs+2hYWkRBPrfTr2jMVVhxER9wC4u/WVkefTWiXu7zyLF7P54mIX06RGPs1xK2dE7v
GP2uymB6UJqkeLZddE88w5jK28bNwM4uODymsyT3SZvroBO183NCQWI38kjPXuPa/IRGS3HMSh7n
fjkk8wMXxXRoStregRJY3pc0pU+pBfuFpmNJvYtxqbXBtIliHRR52Zl3DixkOh+uyPTL9Zhey7WL
KpgorApmDgKtFHR0p/rJoc5GU3wt/S023FrW6RzHQCgIarySqvhDuX3i8Xwsii2e2MdXIuSjxZ4r
i7GbStvNz1GKQavbov6pSm3jsk5jtIR69ZCncRkMjdlJ33UqjXLx0Aw/YToCgQujESTxLKOmf2M7
ip5zrVLoFKctLQM4gJku7s9ltMWKXRnpZVltRhOGDoq3Z0b15Je42vsic73r0/hhXZxYy9tNzAeB
+BnbMyUd9VQtz0NSwOOwfwZO5DBfCOva2iIvrMzs8pKjhqmvkn5uzzM0Ko12RDXgmMR3XVR+7ri+
vKyTwiqxwps+hKrcsZZRjbN6C6M/YW4M19oXLA7sKVcJm7q6PU8N7tMGsFm1X6uUfYXvW/kXaTr7
3Al7eWeH1VaEBlxcAa3PgGOw+Q/ppnelkMH1eV/7kMWGXJpuSgVEic9atPtxhj4t+91ELXLGxges
rdpFfugoI3aBYhI+AC6tcu7e2n6LdrZyk3UXGcJtZlehk16f46n7YksZisj2idaPnxubRXJoJiGM
CQ24sM1gPJNhe4LvrcKho7rVKDV9bikt6coJ0DU5XLzKczmzk0voY5RED4Vu/2R02sikK3OwZCqP
0N2yGNqsKC0Nzc3Eo+R+HqMtR4eVa8V/iMoxgzuEi8oYyw/aZZ5232DhtrN7QPyU3kMvYI+y/ydH
67KO311nUTpCBbXk8xlSUf5g3rtOyAHPUPlGU+cf0PSDE+rSn6KYUQYfKwIc50EekuP4pQy7++HW
PKaB4bu+9mef7qcbts+PTVjfk6M69Ee2Y7vra25tqi5/f/d91qxcIWcsae0kXmL8tbcgDyuBvqRo
ahxWulb29Zkk/XNU9ElgjvKp1nDdccXWLrL26xfBPs5xr9o6B8mEDzsAGR+BKTtdH5iVDYotYn3s
kzKLuS1CQKQAi1QB9Lu9OIIhkv1thLRu1mz1I1eyypK1CZBwYVRco0wqRAgBwhxePe0zjHJ/XP+S
lZlY0jbrwaiygbvzuYz9amIe2MpTW3mNLj63+y0Zm5nVVqRwHWgOlZEvJDpeta5hoi43qEors+xc
7pLv1qhRm9kQF4AJuFV/S6NsZ+E4fn1sLo/4IPqWTE0bTcHISgZ1Hs0XWt+gIn6WpPbF/Dw7W0jk
f9jmj16y2LynkYHmbmYQNWHVs04sicUTO7eA5Ms/plDxc9PI/NGUUsB+S9SoMxlk16bK3U0py+5r
O23Os6jrmxLtDb8sR0ioWrGKDnPPLu0W9AGDzlCvhkW2fMk/9goj1pKHxmk+pzIqyTlXpvIdOD3h
+KkiKoBQGxIJWIaG5ICDyWgIn77YMVAiftUn6P21VdxsrKyV6VnCKy/lPrAr5jHMiteiviks4XHz
oZrD0dgi3K1ExxJgaQOQ008dBCfc+q27OL0l7U5bYeFukYFXwnvJnIWFV1kaxWCGpo2CwTzuDDrt
Fflk+XvJnp1SK5E1wYGqnKMT0+wv5RYEpaOv1NjyFln7gkWWzVIbHtKtmM+1HBKfVflJzdYO3KAt
AaCVXOssci2qE8lERrSiIHjxxaj7LjBm/obZdwIN3OiUz0FMyJZc7drbFscsDu9JU9bMDSGP9wPY
2nAm4uwO1RAAoIXqjfxbmWR/Pb+spK4la1eKtK/gEgdEeq5eGO9u61H/vv7olVlZUnYzEzImMkn7
s2qgK1+P6jeVpl+Nk9w4+qwE35K4S7iNkpfb0DCTr3XxEDPzJOoMqjPZHiKlGy9ZG6BLWL7L7dSR
TZfYEPmqk+TOnGk4pfXGAK39/kXazVLwP+CkOEOQkEVQihMC7rWRfEVJutyPI2wN+47Ev67PxlqS
txcXm851ZOz0LQ1HXTx2BRluYppZNyX0YHbUrafSszga/I1lzGEcOXqf1M0fe4C0MLeJEfSwnBAA
IKSQw1Ugw1xglQXcDLV1TB1D3zoo130XLW1uqYlL7PUfvZL7lnY7uuLgdyjEXa2roJMKKBHbL6MX
Oj5df8HaGl0EtpFevL1hu3suR/s4R/StcrufgoFjef35K6G8pOY6MJsw3LolIQD+ZgAxUGhoRlkO
NEdVHHP4svmR5FCUGsYt9sfKFy35uman4gj2PiSMmHPbufmhA4GBR1v3/BVlW+u/jF3SdK3uzVAV
+qkr1TPtxt1cmFnIob8VdgzVPZ466amOWXeMaJW/lmxIfZxDeg9AlmbXKuNzQsfWkt5rZF2JymJk
hihg/qZ5ct9rGfnjnAbXp28lQpf83jYrIYQJZktYFZBGap6hJOJZQvs9MDI4zF9/ydqMLdJACd/h
aexjcnZj5TXDg64mjzaHzz38ktbepa8sgszvNGOETDD9dvakpac4ReFfmFtLYiVIlxRf+KWOVpNh
7rNC+Hb+W9PTrLKgqTZidCUD/3OyevcJloyp1nE7h0Vn6rDLCniTdt2Wb8HaFC8yAO86x4EUCgst
jk6zEJ6U1EPHxOOpGwzpJ+d4saXnLaT0LaBSw4tx7QuU/JQ/dqM89bGzxTVZWUZLvm9EnVToyBlD
btzwIvYt69DQrXb/P9TIB1eEpdGNpEOu+hoeHfGcJIkP1rJ6Sg3uhhmLZ7VvFa9/loMYJw8axHYG
cptm1CsbmQED2gzlS5m59I9sCQtmEjd/IVKBs2yV21uuH2ud1SVZqGI9sGAA1oVouQOsx8HU5Vnv
YR/dNwR0DKefjkWdj0Gt+hvtOhvX8JVhJ4vzwZC2rt2ksQyLSvCAAD8dYkEVXpSOWyZDq5+2yBBa
ZnGd9Z0dpoLqL0Bdjrd26fIDmxzgBFk0+hnrZdA1jQspaIUSPLE+pXZErCULG12sGpC3wg4BHE09
WuPhc9/tP5WdlkZEKslhWwxzu1Bo9WS1jcLtRt1arvly/fkrqWlJnh5nkDgJfFTOqrpXKT1MZuTX
fbPj4BZ97g2L/Koau+UuYGpnkWdvswvTk6QU+9FsiTfJudkYJ3MlS/2zGH+XA2eYs8mKUjNMuybU
uQFPZueAoyn6kkdlFffwOKT9d4vBOqgBF59YQZd9n1j8mg7As1nfccnbKEisrPelS1FqO5wClDGG
ZWZm34AksHYQsWv8jNtb4rRrr1ik5JkSgAgmcw5FlYcuOBdZU+4F3/iAtaFcpOK6SCfaWbYVlhUo
HeyPzCwv4fctY0CAbMk0r3zCknqd42Rf5YPIz0PajcrvMjQTbBhE18FQ1vHG6fjjl9AlSIpOY2PA
XWYG/KGx/JLLcqerSgaSNMXnFh4Vi/XtMEClCnVxiaZ5G3s6LqafZcrsr2VU2o/9OCLjG2KyZ9+0
TPHbRvc480B8gwxECj0X2H7NEToDhkTfxjesnvlpf7lNkBxuLHB/3fidHwa6SVz6/8ecxsihBDlL
Hg5chwZPn4F2+z6lMkSzcssw+8PhxjsWy7KrTCs2LcrDJD2l5ZvK/8yG2rgnrD17sSgBeuDQlQAB
Uuv5RFm8G5ncN/Dl/kSWMsmypTLWtYpdpqezMUQ/K4KQqjpiQdAifWv1VkH6Y2wa3nK5BL1LUpY1
J53jVmDGmVAZkGO5d8vmq1mWr1avzlk+3rN0eLasqfEMAhSBUvFDCnQnoClbvPEPgxs/4fL3dz9B
xGNbW42dn3HaTQ6xkfUBBK7VPepnRhAL1zyYHerX10f1w4MpXnZZjO9e1rtJPTUKPB0chPQtPExn
HLqm5vlzT78slXdPL1isVN9bQIGb33T7RdV/PvfcRUT3AEwYbQcQVWczelczEu1GkQwbgbiykP/T
VREyrY2p6c9cdO3sSZC8vLY35O1sF9OXz33BItgNVlgSKJ/xDJ3K8tTpSh8MgFp+f+7pizA3ZFPW
2OGmM+ud7gEYpP6kx6j75NMXgd4ZsFOiisrQ1lCUSQp9BzHEOLj+01cGf9lI4TmoIFy4GfzjeBzM
SrLTHJEhmOGotNEOXHvFIsbzZJBDalQypHHsi8QNeDIF0Zbe/Ur4Lhspjl0zRXqWQVYWhXxLge1S
xLELLJX6Gc2guFib1Py1D1kE75BNFqxuR+wQ/IDrHzLSvCuE/sytwATK7f+Dd8xtKzeLPDtDqcYf
pkPVWGBKVcfr87yy2y0r9iTjE2EmKqtj+h2GYx7Nfva09nuxcVu9pIL/XPbw6xelwrkazVE3Yjgn
Y1YHsOTJv2L/Vlt5c+3nL+LXmjrXnkpQ+dJa+WkHo5f6no7Ss7eCbG1uFyEM7LtgpOpxJxvSb1SJ
k9u4z3Yc/bk+/GvDs4jhCmMTtYaQodUM8MaoCajZtdjAJK/89mVBHppJ8HsHSO2sahK6zPiR5DZq
bZ9DV5hkWZUfmAF3zxEkzUS8uv0Zm+Upi+G3Ex2uD85KCC+L8iwGWyeLYhFWeV4CiZreQUTSEx3x
aZ3sjNJ4vv6elUlY6mn2agQN34URwzyxwochFH0EUCvZiLC1Wbj8/d3mW6OTqJUaepi9ZkGudZBW
f1jxdv2nr6z/ZesSTZGMumlrnw2LeqT7PYoSxJ+3DOJs119wScYfxO9/Sv2Rw1JhILeBKpjA9aYV
T4ol2tfKkgZ4iFH3AC5o2wV2MZcb71ybj0VQ69K1q6wGKbp2poOwqwdSbRVI1x69COeeU6hzQ5UL
uq9s9tuGw6G+N/fXx2rt4YtgLuMs7SqJU72R8VvA8N5ov3WPXXn0shRf97GyZ/icn8ta0JvGSITf
RKXcuMeuLNFlIT6vYD6io4GHETDYxIEii4q9QW+BPlbieFlaB6ewzrq44yGtyl8V+zMWt4kJKqxZ
QCrO3YIerH3EJUTexZnBwMxEZYuHdWNiG06/qGo4zDXbSKYrkbbU0ExpT0YiLoFgfKFREvQXRjOE
a/SwQbxae8Fl6t/9/qhwlFkTR4ZJ89MAUGZf2cY5HYy7tpi3ZE3WxmixG0d11MaDg4kmutgNMzm2
5LUaPoWNgRLHIm5Bnx3tJjLwdAcWBCiN1QLqUBvX2rUIWERuYbbgtmoEFxRxam/K25/a6v5cD9wP
UXYXCZH/H3op7TRXA1BJ4O3C70cwn9d9BZpQetKW3FWuvJGWKgDd/aTuw7LCPoB/S1yu4C4W9QGf
cH5vHStgXG2gEj+u8qE9fsnn71YTWvzZnPZ6PKelMR+ameN2kyT1V7AXzADU9sw3hGr3XYtjhwM+
71dcdyFLKeLikFNTBI0zQMHVnlqA86x82PU5PHpRtJBbYMOV+VwWgymH7bLpUhj2qfK3ywhqPTI1
+e/rM7qy0JfV4LxuMynLUoTxwH1z/J7oN2Pe2HPXnn35+7uhTUZpiZK4I4RuTeqNSvxk8DUqMYaf
++2LRJBrK4HXH44jLtRiu+klq56zbgNetpKKl8VfrcciK8GdCOncexC32Y899L25107Vrt5i865N
7SIPQBNySJMIkGFL9F8zQs6kzDaS5NrvX2QBOKA2RTQCqWi0xqsW019KCxf18cbsb8xeZju4Anyq
Ho8QWmQFCB6YKLxWsDlN4wfaqWMTsbPhgibmbtmqrOT8ZW3XRB4YoxQUTNrL2WuTWHq5KBzPhLCV
TJzg+oJamY+lqCbEGJx4aPAhsC7Z52NxMOetXXHt0Zd5ehcLjTm7kAUdQa7tK+aNzZzslNn+vP67
VwJtKXEpuOm2UE7Hjq6jAAWC0C3Y0zhvKcWtDf7lm979dgOOAo3JIFckp/zBiA1fNrge1eUd2XrD
ymr9V91894aSUKtRFrSfJU/OqeytIB3sACQyyFRYqgpG0PA2tkeT/6sVfnBUXwpdqlk7VjVX81nF
6M/TRDrPForZp0HW1YGWefO31VHzhviJv/ZTyw+FlcBWjrOq3itIcLwqExS7HHIlyuOkMb6PKksO
Yhzjp7pNrRcNtQHoxQ3dEW608UPLeHTDZNH7bpPzc2Op6La2bXay4K8QkFLMd1nhTA90bJIDtlcV
oH1mwl1PlNG+7KZix3PT/FNnothROkEjBb2ZIBJV/62HtMHkayPBlbXos2fKNBSLNa5nZ6BEpeeM
Vv8gjTj5hQal2+0vSghBbDdD2DWxvXcLmvwd4Mz6UneGtVcqaV4FCjIPUBEaw7bunBP8YOdHw3Th
utGRcT4NOgGSJCkjciK5HO6zdC7PddbK38Joo73I4igo3GI8Rq7mpTcbLRAcwul6H3jjNNtDuFJD
msPMz2POrIBU8OJmBhkfc23I17kczZ8GLvsQU+mSJxcCCpWXRjFM2iyniL066XGkSQQ0VuEPDibE
yIZzDUHa1JMkAXMP4Tv14Pn2s/Sd2SToiGTAbkKqbPCAZTLOlTORL4VTghXIuHRu3LYzQ+3CxTBz
Hf7c22Vq7dyqjODtCTDWPkm4u0d45WpP0sp9BEd5snaxa3UqsCn0Z0zZUg5wCooFTjbrr0BFzl8G
gFYCt5Mm1kJU7xu76Pdp3ap9Vc5paNSlPpVOEoVjkujdQBXI40XZBdPYNQGPKTRvdKePtJrrkKiy
OVHe0x1oYs4jBLq7N9zO+g4jUNDj5PLGmyE/c8RhhHldabXKw2oVj1A+GJ+EZcPgioK7BtdzeVAX
hiV3qQqiWtmHaYwd3yg095JpHn87PG5uCigQvcBoKr9FR6sOsIfU92PnTm+y1MrXDVoH5mDpfWxB
VVMzyAEJXNxvy1rxneYOPBy6uvjjomj5UPPRAUI+628avG5vj4kMIH108cOTuBOUtr6HvFq/pxnk
l+tWl19MBoqXG9VgUtoo7d9Gbclfo9EEcxNEzodiNJr7MqYmZMkt6atsrANrMnIfPh9i11lm92Lr
qdwrOdQ7RXi+i/oEg056vXNjPGWQ9gDf8bq9nYll3rDWHPa9LTimbmJ7O2b5ziKqgauGI+9qNJ+A
izdzr7FiehRFVn23m5aDllSpmyRRNiKxLW4caCY8zoNMbs1Kjn5rx+4bmczBJ6ZBHgdaNEFeEChG
VZpZj2OV0yMrXfNIRqzMzNTzXaFRjRgjFv+cofJzELktDwan3a6x7O7FtKZv8COwTg48XA/t1EJ+
u5tsj5J5vDU4ZHs8y4TODpRB8qMrR/uNd/28g/xAanqlgQY/TLHsuwqnZz+doJXgiclhAcmyv4TR
4py3jfhNRcq8KIpy3xbw+9gXidAvedy9yPl/nJ1Zc6S4Fq1/EREIEKBXhiSdmU7PVeV6IWpog5DE
LCT06+/yfTrXt10V0W99OvpgEpC0h7W/BSuEJGoOlK7iSPfBB0LKM/RL15jmtxMYl+O9tPtJxvFy
0hgvzTHmPAB9LdxTChLhmDNm6oNRobwPom58FFrAOy7YDn6bDI/ToNVpdUn41YjY57ncNHj5rRzK
SbHwmlAJ1lA4+SVQSs1riH86IdxIsNV1mM/de3jp+I54mYRpU9EMw6tRwrtZ/M59GXxPPTfDNuQJ
XAxfQWDawhxthfYHs4GLjku3iWsTADYE+IiS2TjL4WknnbxhqSGZIkY+RwY12NLEtK6kpeYcxPvy
I9R2lTmHvcg11hL06ihh/9C5xZg/QvMSpCD8Xh8eQotSNjeboLlNACHhuidHw01YQDWACfpwRv27
U7WX8bXzMfkGz5gDrZOm4kqOc7asIplzmbQ8jzCdXck67u7qRME2Z4HUS5CalMEYj4BXEXLaMZye
ryac8Pmy9q6BauDJOW98MlrtL3CKTCufz/slTa0torRPkPSve0VTKzHc4NVbxsOFf3Vd6xcxrJ0q
t7goM8uynTGf2r84SEOzdMbdy5oEOYbiDcaXGX3BTNr0qPZhLfnkrz+b3kNdwWAS+Sjn9mHtgTec
g0FXMwbdoZVxvi5mZ9aMEu2VYdot32ITtvdkXKOqgZ10AXnPlgvPg6TJ1+oWndr1YNq5vexq235P
49BfU28ZD3xI5XeJZvc50V3UYcTcD2+9iHg3WxcOR3wW+EJSqm5UEwANAqxfqSY/zulsdOYk9u0J
r2mFS6JKDwSDuS8DZJxw/hhT+qBFnO55x0bv94Kixu3EanFHzfRO1orclRvVfMH8fvqN+7IDj2cU
t4A8xFW6QmtvbD2dNMEFjJsU9u9Z33fbvJxawuHzMeDgfU68EECuuI4e1LxMmVoC+bT7DeyTm037
SwnER/21Ty05DShQA/UlRBUq1X2F/a7ExkxBm9vj5V7qJM6ZCUNMJOktm1I3VsvEx5ceCHdoOEbx
Jdq7X0sP7nKxJcl+iQa8qwRGiM+IJLDka8L5zR4acwPgAnr3wGUIlpNGgz1HsbU66IRCOHxa+AOW
UvI4b4Px0SXjVXKW9Vjim8S2KMIxs3tUpzeQPYfkjqq+nspgm+2hY03/hSX+fMKcPZbW3KtjmNTT
nCUzH0DGtzxubhcwAedcY7x9OyzYHo/+BDu2nM04fZ3uhxpD8L568hUhhbAwIN46SZ4GEcDW2obI
CxSKEeHU22zrqfRKb6/jB4c59xLbll80xJg3P13GErYfdrrbNxj69iZ2mK2q0aGmbP6dOjq5rFHC
vpKUWAAVSRtGONk65hczgp9vk7eOL4RRxbJJBOqg9abzDV+LymwcgCFA9qh5jWscAOFI3jCI5p72
rWfQMNQ61dksUBDKjaHAuSUwNc2mbkgPXi1trjHnfxtGnq6wFQLeNqTbzTbAbBhQwWjMhg3ghJyM
XvNKPSYgD4n8UvmT2cAMTQbQIQzzChWH2BL3JLlpk0RX4G25O4Ri7CVKYEyyNhTYcKlNDrmM/xuA
NgHTvgkWdNsEqtq2LaQUSywqZ7k/5SmvXVuMHDlAtgF0EWR89uw9bfh2sBOctUBzRz8pbftSxE4c
dsGHk1axAOsubMRdnLbDmUOk8BxtABxmoGR719BrBriXTh22+3D1ghc1qORNe7T74TON4zdx0XLi
DsFyp9DQJv4kj9sKtMO4pv29TYysahro53mL5wfV4QCRVoRFMEUuydQUQwIjWevSbJ1892x6BZ4g
4HBSZhJc9vikGjBQJ6y3lwXSpKKZuyAo+xpgkzT267DoYxXcJSqKsRXF0oRl7ZT3NegB2sh7PoRv
TYLBs9DO0xWSDjTSeOxKk0gNNCPpVD7FElJIhQH2t2jal3yca/pdryrKpLWm7KMkfFrTwF7FWgdt
1uwuAr+vGevfwO949AgGO8QcUQDLzwfIX9Y+hw3LevDiCYSRKYLNetKgahjxpYKqTpy9uI9tHlvh
HxxnmC+3QWDvF7XRojFIZeN0doVZNFiTbNtd3hlHphwaNgQz1vL+ydcNL/XkJozkmkRnqwPXL1Nj
ZB+MWt0h7t/rWR5z3TfQ0jz84wwaCaxoZ6wBX5RkWRA0DTPi+3lClUQaG+RqmsRpxhmLkYVJY4fj
du3jPIrr4VHWPqCcs8EdD4jTbvrIR3rJRXPTJBj751wjw9nW+mYKibeBvYHhN0sCdbPYzpYT7aFY
RFZ2wuMlUPUyctioGqF/Id11tkNd6SWesoVwiFCTyJ8uMyEit2xVx5bN4S1FRPrdxMM236S7Nx88
xYeHKWVBuTQ6vnQU5wUED/t9Ag+f+z6cdZzNo4YPst+Zu9TXbs7t0u1HjmE08DN80DS9uJ1efDeG
eUK8ppxw7L54co1vQZKRTTYNw1R1TNBDyLXB2Y4QJOsh08hnyIirum/9UwTSTmUiNj/6jTd8dwiy
jxjhGs5bvEkYpq1CFrKrJYUZjpiGQgyuzenom9eGzsm3aQRsFKzQAWSaCG6ucDpCWjeExD+zRia/
hOnFAka6WPJWAkqI2K69pHxuSg88nHdtEhlZzt2KfyEwLebHTl2cp5p/gLn0ATCpp0pi7qCKrAwK
keiooA4vCXXP9t52q+tKA7+AAw88UBzjgVcR0FkXEIMk1o3EyPKqG2Sdkpwan048B5R4eGkXMf20
HggvKuX0B+7fdrlMxwAGUyC1esTzwH0M1NdZNP6WBagWHKZh0kXg9+wYCbp+i0cS3YDi4p5n3xYM
8nuT6XlZdYK0DiPGN0ur+schRJxULKrjPUpI/obRGq8eizbu9sPUhg6sUkHeb2pwQ4EUb8tMyzAz
ogOu0Tf3g2/+PDHICz2THpq0GS5zYpZy3evE5PPazOi9eh1/HaCEBg1uG5DFcDMi6wrnoh2nueQ8
pKDRdCnSd4w0sIT7CFy1+iL5Mv1IFSLSMtgFTe74qNT8FHBIkl5btLEAekPCzHNfTe4LdALBWQ1d
cEwwApqxGft8PzcUW0lkUTZ5iiFMLC3AV+UYqZEXA+vJTR0QUDVgCYqlTCYz/kSroM+CXq/faNJF
BSii0Q0isWXMQ9NPz93WgWtDvX2iGYBB9AUETtoWjaYhiiEDkARAtAKb2ToXH5cN09zYyZL0sLL6
VwBY9j1ilTmDU24cFNZrwMWZuLRR0dRHjfygvwcV14y5i9KkB611mkzJBg6LyXrE2KiHktY/NQbw
DkYPDIHtrvqKvSOFVnj4ZGm4woi8Vi1+W8BuMEBlfjZpulXwbRL5hof4GLDdf35n6RTrGr3PTcHs
+9yj9pNpBRh+BsvM5WZb1/66i7grZ9GLA1Ra3jetNntiiNFOEvDaS2IS4IB6f/APBsjCQquVH03q
qSqZqLgdNoJKC+roDmDTKKqiEAjmnTlMEPIZguQWXcJmcFeJ3KgIDQLATAKSfYy8XeFrRF4koNbq
1a1iCiP8jZwrzzNb1gKec6hjbm+t3s0RH3CSE7cNJaupuh1l3yAVSFi1RPOWJchkXydJOsRyuzgE
ioz3tUlWvF/XqRJ79hNohWMRMGGeErEDtQU0wjGq9Z7XYk0PPXgGdzOrgxsd1HULunFUFyGEtOUI
w/VTiiW8Ilpe2Y+dYplm06jTy+jV7NjPWt+6FAqoad34M7e9+4HwUX7rvG3LVY8jvNCw7kV8skl7
JdLrHSJwlDG4juM7JXR38fQyXwZ0DXFCr217cEhMHzDFr/9hBtRymB/Cspj3xtOALREAdwfmrzlc
VrArT0iRliQlJTZiAGXlLah8qHz1nS08qVDkmqYAQGKuyhoCWJR9IGNAY0dEZ5iBh8XWsO1AuzRG
kTHkLxN82NHse5dwt3Zovvmp4g9YTZjtN4RfEhE1xeBohFhz12XwnpZlEJdJYAA8URdINoMTxk6w
FEc9A44TiqB5RQzll9DMJadlt9OJdTA3n73eHqd+Hq+ArpqHxAuaaqJBcJ5BZLqIUKifACezg979
tCIgZ6jMdLauUEdMbqwFWir0pXkle7hXSVwbkWHf6q6aOf/cEbI8xu1CX1ohMALXqLDNtfCjEwJB
/2b0Ntx/sk3VplBmnb09vqCuHpxiudM8RQaEA9/Xx3pKjM26rk3yvkFrDycFDIvV6MW/me1wcta9
wsEWDHMAY4yJpEej6vSoRpuWcPPcWFmvI0C1c5N2qIEkQEa9Z3UrZrlA9ytbKJkv7zZrVSrNfsum
RWY75oLeljlqK1CXyDVtIryxJAi2ywzLzcce3mlnWK2g8y48oLoyIK3sWSJH6vMFRPjvqPxF/5Ae
klsU04B2rmlI77wAHUvPLEmSUZpAEbChnvEdVDv+tI1kpfdiHDdww0gzx/kYG/2WpLJ7Rl0subXN
EpkiDXh/J9bEHjhG4AEAawnQxyO93zCvjwNTjG+NZuIxndoVfDdkN2iORmMJgMNcikhOpW+MyMFx
8S9hMKZHOwTTYZAqOIx8QCpELFCxMZvSr/XCZ7g1dMN9jY20TKEWOeplbH7LLsJ08rKlV1dbW9Vx
ON2E/YRhQD2liCfQcPkWtKiXKuTtJYDe4XGNxVyNG/cvOvUt7DnaeM9ahlYz0EHyzYuCmmZyn+Ox
gH47uK9tqo6+5ojY9h4ZPOaKWjCPlcLoadN55NTO0BEDCSirCA/11sKBT2P4pQVKfRjT5jp7rAX2
li8HRITB69SP9VY0CwuRw00QGXSje3ShksAK0xC9XAxzB1UIUGJdxfMmfqWIoU6pVEkEsG26X0aH
oli+mDg+GArRbGeV+zHYWcD4do3natto8KXGIGfpdKBNMeolzWOs+sfNwiFiM73/w+/bvXi/ndxz
2GrqCYxmxoPgCIaLuK1NvBUe6dhvsXpvvj9vh61d95dxpfLgMSDX+20PXueJjnch5qi/67BDZRb0
vnLZ2vEFY9ywqVKNKHwgunCIFf5EmDmmu/EqC0x5dNzMEHyJpxh0877RI4jTwkc9dgU0PCOxRUWe
oh3wgumsJWu8Rp4QJKTlYKQsjMf0YaXay0mM1G63fOAZcm33rNuVZcKj/k9/c+wmcEQ+9HqeLyhd
wLVx39IDUjF2BNiyvhk5iukC51g1KJ2WBLzQU4sszwAtMUYVbdVQbY78dEmdPA6eBF50wK8RDap1
MEp2P1mim9sV9bSzwNby7M/cy3WjYhx7tb4OFkZeC7qAGXMrIoFhLEyMNMj16Za3MUquQDqOr+jX
drdeiO06tBifCqc9OQfw4yynVfAfvSSoLaChcTsKhX1eQE+FN8iHPdvRT1ly1Iv7cqs5AhUmw0ds
DPXBwR0EsWvY36Z7TRH1Ig58CrwGCjUETtUgencjjU9zpGLIPGy3IMRGHTzc66DieqVPDbr/BaIO
HKt652Vbe7bJVi9hObof0xU4c/XdiQVTWCDL5zuTKg8ih4CoMUCOWBhwBuN7+X6yXxlJoLtmvsCV
d/XVDu1yt6uRPMO8/Os2e7BAmpvmq1mDNzBr4RI3bYoWgIRPBezIaIEO/FsINuHvNWhQkLMG3G3J
dCmAYtxL8OEcngcKc2AbRj4qvSxZDqlk6Tc3KPc87q1qMOhBBRK5sGNZFzNbtmHMM9gAJaVqsV0m
CcrQQMa7m0149tJA7/gYNWA6eusqHsXWTkDx+ylGJAkvcYz1t/6a1nd8nodXgO4dfOvDvpoxig4M
LpfFNuIkxJy4yxSiEvAXEbwfEpLEh3ZH6Q8Bp7hahIGsiJMGisE68cpoDtlhFEGA/7nrYxxZViAS
Tcsk1lBhqCgFRnEPv1FubCndwC4CaMQydrV+mM3cwzxuECiyeM1xnFZ2hSRiKXWIEFvAx61AuKqr
ep1wgG9NsmK0NHVfEBPSa9wJ8qatYKi2xjYzju4YRmpYn/v+tOcNNT/bBvlbNqySvpDWf4psKpdy
7oV+Y5ijyQN/nw5g6Y/XNUDFvou78Wu0t8lpd3ov6ZSqIl6W988L2YnlY1NwJdJ89n2Twc2mz6Oe
8+8yxn+3BzI6iNYPAWudV33D9nqowhrNJw/1pFfOI//YeO12QEsaiVIzj+2lNrS9rKiDZm2KUZUk
XV+xB6FQUA94hGpcn6Vg9LChWHFsopg+YDwnxA9J0HfBHCwBbn1HhbSy6AK8b9ujtZCS+MEvqPHI
N2+pyR1gNKQavIBk4HAmp9ahUcNVEp6DDvVodI/g2BfAEc7uaHN2rfkm49EViHRw1W0Qh94D/H4R
ZrwJgiTJFWrbFfz7TME2vubWG1RRq1QfW4Kv3vYoEWQ74vDHFDiiytdtfbZmMLCycD2G3ZBK0s6w
mzpyiKTXTjzDMfInWjB9aWC0UbI1alCGR8XUM9yvrNvwWm0n5ixCZHXFF0qKDoHIzS5HgTGfeD/V
urVwHBlcsa/ITxWwqviKo+1+bvqtQnyRJljb0VTAPkB2BSIrOEWOc3usZ76etgjd1v6uh7Q8yZop
hVcFSv+A7pmdZJr2CUa+w6WyzcYpWpYLvYeKmLcw6BgoBJpm+T2i0H9Hw27enloUWBuMwQXBnd03
LEy/HcdDJEj/g0R7dE7FSu4CufLTksRpnBst0Kni3Zo0qGp7oG2grwOmqtonCcQB2dA7GzWqmW3T
q5wqokAyRXxSipGSbynb3C1TLlqzGYfRoTcuKBJpUDBssSNumHWMD14/LqDxe/IAHX1XcLvJYkR4
+NUsjkLlNLHuBw8Bpyw9sDDD0iLH/oVplsGVsvW3M+sCforDOP4+rqIHp7y3v1a0uJYsbvr4Npkb
cs9aBJWoVJLbYBkifM9tlyHRv+U8aW7ZNky324L/d5aicUaLHnvkXETodp+B8G+qfiVSlWHTL8dw
WRDtoEfV3cye6Eq+iPbGjqP7vrS7Bra1n6fSDMT82GRivto2tlczNdHBk3FQoTMVZxGct28nuc1X
FRp1jnkQPREZeX7Ra6PLRCGJwHJfq6lf2EUCGvBg3cpKsGf3igxtjFGJSaFgubTgnywr8nPsTijR
jgHifwlLHmbaMpF7hHzWD5u81ev2Q3twXLFBIHwUxizWBYv6+nu0jGEJP6imSsKOHzqAYR4UoVs5
oF6SJ3pvTiig9w++bUiuYYkFoB1jTwkAs8+g29PKJ2l3O/5KiaefIcC3gHoBDYIRhTEch6terNZZ
h88vj2CP0WUGtchvdAdp1upEXJJAJLjdvT4QEuwX0Qlkb76e6dWPt/En2t6gOAVhEL8i0FmjDP45
IfiwQbK2edcIlDoWb5YXlMRpd/HXFvgZ7IpoIEdme2inCTWDmIZxaTDCKkteb9j61xDu26E2OwDC
tvlWT9Q71CO8YQ6bUd7FBlg3GQFr6jsssfRbL33uoCOj9VfkPqKAJIjc0GRqMc8zq3KHJAD5kIt2
NJ0jcHvHNH3vzMORhEZIiBCG2rua4e7hncKnjO6du00X6n7z1vPAMt28ciOY2ssBYrJ3Yg/cI/Ft
+z1Ne1e51Nkgi4wFnRLePQK7BNfXCdN35z1sX1PgFyrLqPxH60WcUGLSL4EGUnoNAZPK1yF5CVdq
vo28x/exD8ubwbp7GdHjD6vJF+uRtYgQViOSOwaLmVsVzdC9rMvy5ltfYNJNjgeP4/6gQxFehjr9
++ibkeC+LGAOh8jTd0mQpSp3nWFBjE0Hp2ChOcQ6lQS2GGYyIkFQVvu+X1KqYBkThmp8ZhrhdKbh
ZOSXnE09LWnrr4d2QQOFOVgBrMj6TnrH9FcmOo/9TsBafJIr5jyydVmnRwfA4oIUfB/TvI+0l72b
/xxXmHjlw2jlvRIUibBCCeBXosVITuuufYjopqUEBY2h0ettYZ/BQ6nWKGDBaBqm6TgiR4y1ViHk
OSxHJat5cCDv3/At3C8rWhGvIk3pczJF8hZB0/ook10ep12oYu3RpkgXl6C4MwfVmiKfNng/931P
VIlzXeYpDZuHaa/NfWLMbTwO/7RLT64TpVMxiw2dcElENSNTAVg7UqUd8JVm3SJEQUNO3gya/Dew
hpzvHA7GgopVVSgHD3DkNey8c4ckO41p6cGpDIhtuqCuEw9vWG3dPVHMHKaamvvAOH6Dkk5yH6D5
kc+6A4B7GlA7COYVNXJt6xIdo/24c4wpGCSlX6I0lneQUxqY9FJ+jzZPC0PNGR0tjcc2bc4U8w4Z
xBL2y2VegughDJvoDbn1cBwVKDJQpRi/ijRsw7IwqIMHQ4Lu8N6D3qDrEBiADZCDoCOaoG4LTU1O
LJel7+Hb7FZUoGCtOd6SAeVw3aKmU2AosD7im+7OQzw3hymkMfZkIXGcGT0jpO+TuQ7Kps2WK6oe
7dzDTka/gw0TNPTQX8Kpu02omQMWZ69of2ggs9fuFfO0FrRfKtXPHr57u6zHCpaDcTl0+IL+LJv7
TNf2QSMpEjHJJH23fFSQzqjepweIDC6dZ1OkjvV/U6n+X8DE/2jbIlWHqoVy4xyjbKgwvYQcAUV7
KZ7//Cs+Ef99xOHNC0G+yab9zGE6Bh6fSgeop4L0rRU7K//8Nz5RL37k4e0O0q9hg3fgJpANPWDH
/fN1Pxtf/ggQQUohSGrhfDp1KzgLAmlo1+bvDVIux6Lj08l2IQpAWxVCKAY3hZsZgjpv/Itw8rPf
9f5l/M+7Yc3isLlRqJ/Vy5w8jVBy//mHffZS3v/9/1xYNSmyNgznnIEwBiQ2097vGCL/P1/8k+/W
/6DHRI1MrNhIMU28Y1yNzLlHBdbtk0n+In7+7O4/TD+MHg4GAwLweQNiH/Axvo0oX6b/8faD//fZ
aILm9orm8dmh0xc1QV0gKz3QGL1x3+/pX3Senz2kD4t7Z8SNftM2ZwgdEetc/XA81su7Hbf7y/bx
2cfzQfbcsDnSeKnmLIIxb6LfMBos/vyC//XKCOLexy/+5+tB3RXWiNvKTn6nqiEUpW/nlz9f+l/H
1HDpD+MOQ7BCBtXQ92xoukJ9+M/SRDSbrUIqHMxgjabbVw/sqv/yrvHnPsieybigjwfe9jkmr7S5
DwhsDLvHYfb+8pY/e1IfFvCKrIR5MC0CIslbb5tpYGcypfznnx/WZ1f/sIo1GEoQAk4Ypdm6k9Dp
nURB679d+v1P/s8rtpCicXSzAC5yaZ11Y+n1yd+cNf91+eKhf1i+O1Jc60KI5Qf4U+UkNEcgmnTp
C3X/55v/7A98WMFy3VDUQ0/8DL/KK7whtxxTof9wP3r98/X/dcwIP+DD2p1ZD4jfYhUE53tbmHoI
7xr/PaSIUxJWiRz1g0Yf4WFwY3rrBtOv//Fz/bCk44Ysm4sxUZLuGmOigXc1CDxyYd7z4Gj+q+PD
+/X+PwU6nL8/LPClQSQWMQxLQ+BatRCjBHK6g6AOMaX9adV4JhF9gp3UcSKOF39+qP/XReHf/uiH
pd+EpA+8UPZnltjw6hGGSBK6Pleg9I+yTNqMZQvly0F6mmYbYbygQdIelrWrMxNEHmwgAWzsZnj7
Slp3hw32CXcQM9IKne5oQ/5tISloUUHKvCQc31C87zLaybk7tutiAbKB5fFtsI5wx4ENyHFkZL5y
l9pb4qy4X3gdVtFKlsuSrvaJLxxZxbzKCIWTXpcrx0dc4nbVM9c6GCD1TlNUDsYegcGAxvTFT7r9
IZolyymzzaG2cVyxOk26DO05aI/SmfMvdTi9QH7tVUqQ8Bfsudoj+p2yGudZ3+goeVcap8GZYELj
vNWxK6bQ7DBr7YLrzjQgkt4SVqppwlK4qIM8yKG9zjyKrqpZ7e1eQ2/dLu9RpJTxPaA922GYKFIl
m64JcrddDJWwSXdI6B5eIDj1/3ZofLIoP/pZbKjVBWjFACgNgQrKgwR8qnj9C4Lik53wo5eFCuHP
A5/e+pQgSMcwZ9P+bYb5k7WefNhj6U4913URzBnH+X6sF13Q2nt2W7PkPiLZaR3KNepuCMTcf14H
n/2UDzsvFR0Hsg6hWQIiwsEqDJxj3CP4S1DwyVv46PqVtmGHlpDHTiEa1PCrLWP6iF34L/vTJ/f+
0fVr85stnYzD/oRi8w1TkG5NWxQf//xkPrv3D69i1rtMZ4ozKd00XOPR00NZnP2V6vvZ5T88eM8b
x8QfiDtD93vvnIWc2V+zPfhPbtXYVD8cextpQjT9cftk7/O+rgs5XDmAkv/t4Xw48/wFdXlwm+tT
jUY4OS48QXPqb+gyEn72Zj8cebVwfieDoT65caI5Srf6zmz7gaGff06AfYVhdRRD8+OBMseiX1yN
6qdR+O89LZG0mz18ieY2LCyMuTrMVsARFnq/5tDzRkKrMPIXqdG29T05X9BEg+qzb/b4gYUQ1U4x
T8BiM0sVtSuparKORei3+03jt5AndjOHCg1n4LMPcO4BiZh9mP31R0sUPBbltJl7GcGNPR20fGUx
NyfUhmtU34foyTLsb0PKwgMaW8jnIbO/S7BRNfmyWnmOUp5CPOcnOGJ1n4kQQPk6Eq7S3qrPtSNQ
3XvNXq4d8U7xBmECyqYM5WAb/UAJb/tBFeyv+sC+e3uvA4QQa/yt5SR+WbzV3Fl/dddYNe69AUAF
6uXSHVhA5AuZx/Vqdg+1ikRpDAkR+1XLJPy2MTJcvV2jPQG9bHfZGacnzZcI5RhOftS9XF7TKHJ9
UcNALI9c0Ffgb9HHBC3PkxdE9rrVHvbJXf5ULoYif08DmAebgR/jZbNfpthLLz6jBN0yAWlpQKBv
wSLjKONFUIqPtCtFt0uMuMDel4++zTg0Ws/v823nVU8EEnY0BDNYs9Gs5QHGL2KLMouu+98YF/Ce
wo6M5yXg0XePrtNPoMvtAcym7cJreMvBqtm/RN0CoRBGn24wtoJSH4GMaW7JC689CuUCqIIXmWhs
wO0wZaGexLM3wp99ha+0/5ed7N8zf58lH1YrJq7UTBZYglJq6bnZ9foClVr77ICwgj5t7qOjj1b2
HXdIn6N+WguMHqEchzGTW1FHcNBuuPvL6fbZzvQh7Ku3NQKbzbDT4l22XV995l0Gsv1l5/jXTBS/
9EOwt207Ikrms1Osf2AsIYcJeSbjqzJ/3T3e96B/iew++mbJGJp1FHtgcGnsKUZukSmFZtYcvmFU
actcYOGlFMLPM1zWJz9gXy3r1pwn/4XckrA0+LCz777jAZRE8hRSFPqgYnxBs/jXLuU/f957/21z
fL/+h2+F7+jJoKMgkSwFVZAm93FU/2X+/7NLf9jWYaKJcLe1zQmzueK2WcEAYKiYl3++8X/7sN5v
/MOuPqe84RF8gk9+2xwi9wzy8EFhtPPPV//s3j98tvOaiK0zPcYI4S+vI4xALv/tyh/HrSOvhRLH
4soohmcKs5IU84Z/vul/Ww14JB9nrMcOncCFTc0JDYeCJbABxCn1fzi7jiVJeWb7RESAQAK2lOmu
or0Z822I6TF4JyTc09/DrHr0lyBubWbREyEVklIm8xjUDp6q/Gm9B82g/1V6+PS0jvs6nQEUivGI
G3eUvPdyDox8S47hElV5+f1KxoGAC9rEuAqcUVbrxx0IRPkQxDQjd0MKDIWYZgyXtxRD179GM8kq
t7uCNJ5pRX1yntwRgocxStxtbl3jQ7J8zdLrp7FquqZmIvPic2tYTeCy9AleBOXOBXLoup+vhC7J
K69IWyD1qzi9Q1Ue5CljQ4xHNxNK6I5WOqWJaNPzQEFTqsCcA1wZ2BzQx0CLkxspat34KyEMxIwL
89QiPfN5Jq/tVFCUD5cCz/r46MJBiWEvZUZByZye49n6w8DvLCLAF1IITGNRAdi73ovmI9QaAQBM
I0ncKYVVQIpC21fP/bPe8KXXG9aPWhiIrawuK4OmUH0jwLqa3z1Ays2sDikvdrOYf5cow6Vbotya
GVerBdxyzVaggnIuwbKP3KgDDiW+S4zhnnu5t5/9mWwMmGZaVIVxMNBIgoM7xXv3K/gJZ9d+I0MU
9GIrCb4kXdQjexm4ZfP6FHixSXogCYGWgGbeL1hY3Y0mWMg9pYuJE1D6o7g1fLfYrU+TZktUKwaZ
iwtuxhpEYSbvqahQyxzZ/dBm48Z46TpQwjyx7Li1BjM5+zDYnqa9Q1+mXlz565VAlzO4XCl4Z6ex
+g6Z04D7Tz4MateHRhcaSnzbIgcWTeKX56n5IHN5KmS3kQvQzbES280Ert0wtMYJ8NJsD+P65Ozk
sOpwAB0+Tomg925Sp894h5kbu+3lZeuqhYOK5hCA8FIDeNAh3bdiKPeeC7EEArflPe8gyr4+aJen
G+v339U7Av4iIHcXQ+o5mQILQI2HamTzsS7zaqOLy/MCMOO/XUzMkJVkfnKO+ABl/0LARY6Rq3Zd
11/G71P09aDSuoZbgz+WtW9TUS0gZe9WZI4RCLt6Xh8k3RcoIZ60nSuybErONbh0XU93tGL79aYv
ryxXVQifKz8aE+gMno2mheYstt8SIFvbOnrNdJ+Dx1wa5Kr4cNViAvf9yIlsHOA2tCJyWf1iybRx
eOgGSInrjA9WHUknBRbZeOJ+s2eEb4SeLhCUqC47V4IDNAI6x/iJJb/BXAZjawoYkFjrU3D5LHJ9
JbglGNFOA3nNs20P0Jp/BGrqLPzXlHyU4JKs96EZILVMAEH3smoAET2D8AiH+B/ZtQvIUwLYQ3kl
zcDzOTuE3RUcQjZEjt/Nzv2BlMzTzAD0puXL+ldoNgs1Jep6nlH5OXZYJzpMM92V0SN4RRvT8NcD
4X8PUldNidaek/VIJtrnoZiA7DEjB87m1Owg7mMZv7KayR30b8a7aIqqkzBLetea9gDyCZn+Q3ES
BvbUykEhIfCq7zzzQZTQfUOq5yuJI3lMagA7cw7reGK2xsME3tBhfVQ0K9RTdocUGv0go7DohFk2
ob3cVM8+hFx/D1DMWJJq9sZWd/mG5nrL2vq01U1+MrYS5utnbhXf09IrQI6zn82JP5kk+5GX81Od
ddaywW6AB3QfZv/b4VDgRlvXNDpRdjtHLtbtf5nxkBbJRlDolpOyazgpHFhN6kYnwCT/Kwv7V9eO
4QC19vV50TWv7BxF10+T4+DnI815CxvIYTcn1RkShF/W29ds3arZ+8IiY9YcGyc3Q+YQZLpdAs0M
13LOKYrNSLv3MDrfGivNBqKmnkroGEWDNRin1AA0SPrGKx9hAbT+JZqRUrNOTg7/LGFN0WkmX0aw
JgqkNMEnWG9c98uV4x+l8dxvIeABWysO+xtP9NkjBMLS43rzut++LN5PUcGRAx7BJUrOhO0hy3a0
GjCK2JbYmyYE1JoWUOlgY5k4+Zv21KM63pX1YVi0NBCG67//ohUrLkeuEtaWdDiq1fgA4LTrozO2
5AXqe+0DSDUCD7HYOlqlBFncRJLPipr0FTIX0w56wVt6x7oRVMIcdc/Yn7oaUjsVQVbYoK6NUgES
2XsLllW365+p60SJ9bpwzK4nDoKRYn6AGwZ1bFd108Yo6haZEutAoxairQkIUpyeGAzQA2Jc+eYG
Q/XfJZb2UERPQO8/TdMp8qed7bUbgaf52aqzyCzspgHHJjoJ0DTDCPYPoGMz42Z9zC8qomJpqZYi
zAD6CPVRG9LPsnuKqty+rTpuHnlvG4+A9WcgfAENIGrk5CGU9HOC6+Bv6suFGx5BRXQkkwjNsiYn
1N7dMB8b1B0yP2EbB4xmUVAldg2vAsaZVNGpil9o8UasO2srcHVNL3//tC0UDrgzDsrcJzIiXb6D
bruPNExhiCADb/TH+gBrpk91EgBirCrdGEnhwRmg7uTPyU8PhNL39dY1e4/qIwBEtk0qyBKdJujX
71ujfGyKngY0ApfaMTfWiOYTVMuXzmmTIiZYgYykd3k8HJp0y45CMwWqwYtoHNFib4tO1vhQ0eaw
ULMEFIKuGh2mTDBoRgbEGnD6jqO3A6NuD/YZ3KMhwyW/rPeg+/3LkH1aQsI0cfnplt9f18cIOoP7
rvbfjJxv+bNqLhCq20tmIkHU1XF6Ltwm7/aLKcWz4fHs3Euj/YZCWgl6CAQHv8wpADPrH6VbVMo+
LDzPbAlzjJMDqe2Gp8/VwG94LD+Iaf1e70IzbqrdM4EEDzPBST2VLdDAsfnLIObzJOLyuk2TKtux
10DO003c5gxFSm/fQA/DTKpsY1lpLtmqgYQvS1knFa3OJSQZjuD8y/9YKf1DR2KxB6loPrBWQtug
Mttml2TV1nLWrQVlXso0GovcwQu6lHd9eWTw0rVy5L9/5uaw64qtA0czN0w5J+sWiZExRpLabSH5
BpQBheUzrlAbo3fR33Y5cZS5AbsCkL7RXt4oPGiGUZ5gpjnUeJS4xZ5mJsj8xEPFfXKjFxscMtza
qNwDPgYowJC3d3XJvEdP4C69vhZ1y32Z5k8xnOcjh8QfQozJHqAI2/fehTNnblDRCdURaE3JjdeZ
JotAl4n91BME4ypZmkhtulUT5PnvlNMdAyeU9neZ1+7XP0czfVS5S/fQZIQrZ41rTp3tuQfggQeS
a/VtvXXNWaCam7SdPRORROXZHpl7L2B4DU30rjiut66LLOW3pzXNutQg1dlJmqoGhcmqX+BgEB/s
2VhMlvjPYYbDH5gszVfSTdd4mmFFqk4ngksTUvcdO8NoFCbBVipu7LbnLwJMkRvWDEgs2UBLr3+j
Zrk5y7x9WgRWP8CgkFnQJYN4SEuS2xwqt2ab3yVbyC7dHCmHUtZEhshpNoXcmKt7CQlKcKDnZKMQ
p/v99r+/vyAtuINRa4Z5eWO6080Q/e44OETRFopc9/OVbY70Iq9ZT+ew5M1RRi50XNnr+tjrmla2
tg65d15BnjXsBvOZkOgJcifNxpGjGxdlW0PyevQc8BDCcngHH3BnujeDRBo7/rX+2zVxrXqdWClk
9Go47YUjhYZl8Q3semhBbzSuGRjV6sSzc8k9brhnntpQHR4g5Sc3YlrXtBLTGOABwomEnEejBFat
hYRVD42Z9UG5aNyL0FX9w5sm9/OxM9A6VA7v8yIFOSMh/8UN7ktw7fK6MG6JvJPQ6wGOOQbNL++2
nNo0M656n8AxwIzJzKzzOLExoLb/3c8AAZ3Ho2eCHLz+hbpOlmH9tF1AZzYSEmIcQNuUH4D8fu1I
u/cdfmsL8XW9C90MKRHNLMLTuYztszXDzjkGFxI8/OsizlaC2c/50A+saaE7DAWXcU4gr1O40X79
l+tiQolnkKZHiuqweZagM5uJBzqIARMX9+a65pWQhrwQh/CnSMMydnaebd5Mdn6XQRFmvXnNuP+P
2wkFMN4srEV9zPheQ0yGNMmf9aY1B6nqcwI5lTJ3Ezqgdg7ausviP3PvJ1D/aV+8mEJ7FFDQoIQc
AAT+N0p4mtup6lwSVfPoYdcez8JiOwaakeie4tMs3d08Q/NJHNa/7O/L50IJQPUwAe8bSO4OXLg2
djk7RDX0SPrIz3dNNA+PyKrDMbFGUb2DEc6z3/stni54v8QjtP1ma/TuikGObzPM1gO3t0uILUKE
e7I9iI5G1fijmWFTOEPU+NTJntVBbY5QvDQi8PHTPC0Du+Txl9ilYOLGJbS5+4TfYNVB88RhxkHY
FtvLkbgnyC/BEQBuFTeNmx4ErX5OiT8eaeHFT7YozJ9WX7y0Y9ZA7ceZ/aNtDM03sGzT26wTzc5s
/QmC+tygkDPikBBMLYggMMeBwuNQzDeNZ9phL63pznag5xo3pNtnJbQtm6SUz/Eo5icIBDlsZ/oW
ZJfFIO4h4mDfRyiZbMyEJvhMZdsgCfca1wUAuO1+8+Kbaz762daup2tb2TYiaOfGYB1VIXEqgLm6
NMWFr2iHJOB9m26s2EtbqweoptJJ6TXe8gn+eRjfLQj61k4K76oXKTaC8FJELO2ruxPLkjySFaCg
0DTbu760DwVkcCGSkJEAzOjiA67SHAl1r583LiGXxm3pUtmxClRZ64x7sCzzHhxy74huB7rlFUcR
GlczkfXUIRM4gsxtmQAV8eYUJ0lI2uy9dIaNKdH8fjUbSeFr7GF5e+c86neD44QZbb50ZXINHnH5
BOUyMpGSEjjZume/yyEQ15hs+kqTlL9BAmkydwKGEFcO1rLoPp3bEMBpfNDuIUVnZ0EdQbjF5QF1
qr07vK3vhMtvVjfC5VuWMfzUAxzcG5x+oK+NThfQcghKs4d08LemMwL858aK0vWyHF6feqEUYstl
ZcGLx6o/APy/7/yyPfrm8A3wGYi32Fv3RN3UK9sJcOGNnJLYDj2Q/gNulBD+bcudZ5g/1sdL14ES
7s6Ue4lt5HM4ebCOgqh0C0UJugEc1OwlatLEmQbmNiam2wYBuehJMHg/YnrXG1uJQN2vVyJbWr4Y
8UaFkkJMT2YMMaupgQV4Gn1dHx3NB6jOxrOR5HDWw/DPZers/LZv72GPBGHSuu5uSrOLDtf1s2yW
n9aTm0dQycGWd/bsb9DP3XX1DDGZ9MY2fq93oBkoNf8xtN2QAO4wh0MCYhPEsH/6Mf2WZe6VH6AE
dtRK+C7FxD/jn6CGR7PR/yl5cqjnjQ/4e/+7ENh0+bLPQ5QwOpv5lIUM98OXmZH2Cdxt6IklxL7l
kBs6swFCmzNgo5DkaNMcggM0PaTSjvaQLTduuOHRG94W9CZxcyA+Iq+5N6wuxR3WmsqgB/UkmLMY
ujJVbN1GZBa7uoVHFa4b3T6Fut3DNEKsrZSx/xUnFIGmbZfYGxh8zfyo9rVThssb5Kjg/JTkM/gy
/Hue2vwAZ5frJkjN5jQ2tHw5dBJDmRRfo358BMj2AJVrSJhXzjXAcGy+ahbHMOI8B1RgDpn/kJEB
Iu5TkJsPlnyc0q3nx6X3wdKHsvWWmeezTjISNjlMQwSHov0Yky/rYfKXlXBhlTnKfgueKkiwFF6A
NnPbW26jfpQ7Ei5OnaDTbTnl/Us0pfy9gDwprDhAFZq7tnkCQ7r5PbVNfISgA0SggeiCb4ZFwWsa
rMaFMmkCRShLxrdDbLnNsXXgbpoIF4YH6z9cs37UgpoT56h5ofJ4hrLgn9rtk73t1oeR0Y0kra59
ZVxsVFv8uY/GMHbs9qZ0YQBlQsvy1raNaONM1XWhnEQQZJtHalEPAr3GMRGLZ08af4N7rdyvj5Hm
0FbLK/mUDnnF0AGMLOTtRKvoIebOe19kMmhjbA4VPBiuO1bVUksFV44+nnEwDfN94nygMgIJzy0j
c82HqKUWmKdBzTQSGcpQUL0lUxL4NoRr/bCI/kvirWDWBZpyJvUYKa9HoeiMKfd2kZeHIqNbTHzN
ZDvKZEfmkHk9jC3CHmV0q4fNL/Txirf1idY8MRzliTFTvDqgkpmFwhPOf2Zd9P9V3mC82z2n7RHi
70UVQFGt/WnaE+ry651qrgoqQascODYBB5foZmh3xWzHe2wjN2C3P+CF/LLeh2ZK/gIAP52BMyXY
sM0UOWziWlDM6JdqwJZprmZKVKIWtiXeRagqnU3gRneJ1xwgAJUeMityNoZI14NyW7OYBKiCNwwg
0X4vp+bE8mkPzcPrzlCVsUVNEyjLzqnCWNhwxYKpy1wdqLyudUf58UUjJkAKEA4e7AeH5FdhQaaL
v65PrGZk1DR2buMe2wvIldjueI4j91sBFL6ZbGHgNGtTTWSbdj2WbkHdM3FfZfUVzt2HHpKc5Sw2
tlbNwlRdu6GKAdR7b02hPUgzaGAHYvegeF43OMrdcvD8xKUwnTwnDOKW1PsyuIDDVVaxAYHSjc4y
KZ+iqkeKDIkvjI6R9RAgfXZlBOnlP0W9EbW69pdB+9Q+yyDCCY+pOYR4fgSTGrt4ndljZVQbg685
DmzlbE47tvCPINHjVj3k4Ef3zui8BJK7xQNkXV+jsrwCdYSrl5q25lMCer5Re8ifluaO5u6NbQ0V
TCa7jVuMbhkpGzfk7trMhhZ/KMs4KPMn0HOvXENK9BICCZbOxjM3JpTsOn8+NRZ2iJRcpRdmwm/j
30mG6nyatTGUFxJsFG/laCW7pmHT7ViIa4iKGH41fU0z6GFl0zL8tHuANeKPJit+wGLnuB5mmmWk
pqqrIZl5kmDwhfD823mw6700ChIkSTeeGyIhTkz5x3pfmpBQ09WwTCttmBDOoV89WrEJB5Y7Dyqe
vNhKaWk2VKLENEwpO5i4Ljueg5R+Uu+A34Gb4dbdSNe8EtJRUrUsQ9r8TIS76yATIqi5A4LtutWq
EoQj0fdg9vVQZUFuDoYNtMILA+YxiQvhyvUZ0ISayhBOW+nHs2NVIceLFzrcGfQUrmt5mfNP293k
Ew7gsteEcd9GQC3bMCU0tvZq3c9W5rWA/oUL+fcqBMAY6tPvhvy5/qs1d0aVBZyntLAtI8XdxBSL
O8zDCA9gOF/1QOBMezsqyc5Kqtv1zjTL568gxKchgn1lnAIR2oZxOlpIJsHbBy6qxt7snI3M299r
54WHrEX+nQULeR6L1myCw4vIjqx0kyBNuyioIJfxyn1Bb6FpnYVV7NkojCT2uR4YP0rwuvcxi/0D
nIL74+CZDB6VceOdGBLCe9B0IYYSJUkDU5uk+oadgcDqE7L2uBnF+64v/Lf1EdLMs0qqlVEGtXmn
b8MMSuxHiKMmh8Ipt9iUutaXLfDT+EP8OsW6pG3owbfQa1qwM5xv6z9cM7Uqa3bwvT4xM5ue4dV8
dAj8pufhlwPboeuaV9a/NU0N/HZcerbrXmBDg+kO3Jr3c7d1BGt25r9g+09DQws+jUbvTWHSf+Uo
4OOaDsov+N4y2TjkNSOkisEKl9UCvoNZOJn2T6OxonNHqLHn0Lc4rA/SRfwDTkqV6w0L3xYSQA6O
MuQ9d1mVwd4IdZpj28kCJjk+9L6NoTj4QwnSuTVZ8M+AY/x655oBVHnGkTCqvoVdVQh9liKCc4vz
taub3RR9v6595bbH4dYD7yrRhv2IRKcFW4o95U0FFbjWOwIOe7yuG2X/YCagXokw6DmHq4NbBFEe
wxruDgSdjQNIswxM5a4n5j6F7bTAWzbqAl494MadpVvHvy7Alese9Q3RFXkenVMk06exg8JGtxGB
lw8KT+UXewMdYR2b15hfwqCADnkjabEmCwyDzbdTN8CmBdTUFwC25g1w2eWv8VSqcWtAhNoDC/Wc
WW70ZLIoOVj54G980OV7n6eyjG0ZSYN0WXT2RyBPib2P6CsEOSEdDyvbeUvsSPcNyq0ggvy9OdvU
Oc8tzFwhFggly45svM11jSu7os1haAhXVwc7ybNj+L9nw/u1Hga6wVl6/LQd+hb0zgrY84YltY0H
5Chv8a41d1AWhUdG1D2XrNi4E+i+QYlrPy1TnNdzg9x5f58BXTsY3kYs65pWYrkwB9vxs6YO7RRu
AB0nEazP8v36CF2OY08VKpVtC0frCgYwsCBmENj36XTPahCUgtIo/qz3sSyS/73MQCjq31nofDyt
oNcWnS08q+y83cNDLoDnVRBvKYhrelBpxiyvqlo0hhUmzNjNmb0TKTl7kJx3s4/1b7gEPoJIiEo3
TpBsmek4wlCGQzMHlmolNqXB3FUTdKhoYcEs0/wJ86iPSPC39S41866yjg0IFPRWFpWhATqlvxtT
3kEjeyjH66Ze5R0nSbG48AJ8mU/loWohZx8fEvfpuh+vxLRhwQYEzsM87AngZSQ7wLtz466vG5fl
75+CWvrYr1ECBd4BfD3ifpmqjQSJrmElhlNkfcusRQbSgrGKNz608fv6YOiWpxLB49CbOV777Ex6
9gVYK4jYSSOAhSASVgPfSrTpfr5yJFO4HKU1zBZCOHHvWArV+cF2t57MusaVGHb8sXINODeFXQwn
ycSAD1VWHdaHRxNbKse3pgCqSQMZNlz7djN8rpwc6raVeVdJ+wGXvr0k3bGJ2VVXF09l/fZN7mRG
i2J609x7QHjH9p98UwxWs5+6y0n0aXH6kQtwB8yPwnaqgsJwdy5AicZw5TmsqtgaDeWDWXtlSG0M
SVX4AZx2tjSWNMtUJf06UwQfkg6PHwvezzA8nqw/tPtiwSpnfZ517SuBm0Ebn4AqUgOs8lBDSngs
w9x7MeV1W46qxwjSO4NfVleHkKFO4Xri/qL2lti57qcrEVxSas/gU+AMzmBzmdFOHhICTWRPpt4x
BRRhfYQukqJxzKjwujJNx6wyYRXVVS3eCKXswXMY4KjkpF51M8Ae7jD60xAaNSFH5lj5I7XKbA5c
w8z2679BE+kq3E5K+N4LhORZGOVLRqYjr8XbVU2rYLsi6QnPodYWwpSoCox02BlxXW2sLs3NXoXZ
ObIf/XQA8nFKIadt5LvamZ/S8TubXmmK3B4QIhs9aWJcBdwVqRgFhYTqGcbF4074lQloKyuCBmWg
jS40603lkBbzUJjmRJyzD9HX1Cwhvj3uWPdmVy/rU6H7huXvn/aplDXwC6pxJBUOC6b468zTvQXC
2nrrurlQIh2k7tlqHYF7d0ZgKTRZ3TGpXO+2KJx2ceuCBjBo/ump6Ar313qXug9SDu8BUg5FJfBB
jXMY4iiYFxGScdivt677IPLvcFGeR9MYMedsFNX9ZDphXsRfpjEHaDA79EYSB7KT1kZnuk9RDvK0
jQ0IS6OU6xTg9qZD/ADu9p2VxdcgkbHLqGxF5FZkARKjAyXo4ga3tDuz4+fGvnIHUWF3oxhgBkxw
37dr8wB7TwgW5xvPLM3QqGxDSEBADMSrWjh12wHkjXdyevXpsLFsda0rh7fXVmkmvRlRB/FpgvJ8
Bl2tOd9I6mpiWmX9u2IWTVngmduWNwV5kf5vIs9dtvXjdc0vH/UpoicPpivUx48n2ansnGcGpuvE
TrVZvq3HgG50nH87GC3BAV93x5Cb8oYx9mXKcK+BD/1pvf2lnQvPRJX3X8Pa04FFvYXDDe7TsKxv
oEK6dcfU/XglgOsaWlGT2bihmxSP5WxDMxxCD2W7eUO4SAFGUKn4pMnwus4vkipkYww/RaAZH2xP
zLt6xiHRgYIbdB7zQ+Y6476dSfwOTy34scAj7c51y/KRiS47QOIIdKX18dQsCLWqP+EVM8K70Anr
qabwcEt+jo35lPVgFeWw7byuk6XzT6uOl0UJU7qOhm0ZwSITPqAvkGhCRfDbevu6eVPeHTDPRrEF
B2BoGj2sOX4NEAxwgQlfb10zRCoUy024YeJB46CSA/s0ZFe8Ueya0YGTEN0YIM2qVsnFnlMSFse+
Ewo671JrPzRbx4Tuxyu7FZ1ZkvMWP56xfel8b/MPPnzU0ZVDo0wssqR9mZu1HVbsw+HvNemCuX3J
6UaeXTcsym5VdZUXt1HEwsX2OrDKfnF9jzdOCd3IKDsVrbpOJGQZmaEMZHRnoMYivR8t7Te2Ks2q
VHGmCGa4H9kZrgGs3OWOvYPkflxuLZllAi9shCq6DkMNu4F2godL3T0Ca/pRFnCTFb7lH02Gemwk
xcaRpLnWqFA7kw/M4ITT0LfGoBujwOZvlORBT8qdk/7orlLawuaowq9anrbmgA0ppLV3C8Vp7wgA
5N6RsMVej2TNelIhWF5eZGOb4EvMKgGs+DVJNzYgzWSo4KtmKuLEZYSFvZd0J79uy305ldNhLtoi
8OmM2koKx/L1r9DMx/+wb7tojgSteejNoM9FLB++ZxVUe6em7XeFC7VdWIJ7+W0yJ/7Gq/ny97lq
6tS03MGaClhIdsWtJaubyoErOf8oS/maNxvxeHlyIJf47yER0zmFI4fVhlykMCZuo3voNW5pD2hi
8a8fyacTSBLJTLwn3bCByFFXs9sIBUKHbt2VNdVIT8VnebnN88FwndBFYIiiDrgJ+iPMQWPoQxMD
fq/gCPKA1JveWpeHy1OBWpkNcwD4mLghgRC7736k80cD9s3Y3pvZF7v7aXpPVfrVbB9H3L86+iLw
2F1ff3814C9sPbby9CiqMSdRBRRRQ8Qu4eUXZkE9sikB2JviWxt+3MwQp5EnN7ISv0cPbq1Jz95g
DnBKLXqUnB+s1t1SvNFNrXL4O0IadeS0VhiloDFOTvWcpzWERuqN7U8z0CrqqzfHdJR5RcPEggqZ
sG/jqX1fH0ld08qSL31T0CRyWWg2fJeNWeA2W2A4zemmIr2Gphlh2S2ssACIJvPSncHvaJ/DjGUL
DP1XaeDCMlABXiIt7YZiqwszxx5hedvlNyh/dGEiIh+ZtTzaTQ03boFjjuug5VZ9a4C488h62KtZ
Axv3MYffXO4QnuyKrJtA7I/hSNtNwx9/Bgp9dv0UiJDEfK08y/wyJ6X4YJYBE92hFvE33sIziIxp
8t0G4O85tWQ5BqIlwx2VEWRwB894ABHDOFAepfdNybK3KGMoKo2V527lk3QzqCQUYE011yD2iNDw
2zfId4d+7PxeXxx/YTyXxld5jQgH3jRSwiWvqNv+V1Q5xjGO0vp2NN3uZ4wj4GGETH+1m9I6eRo6
a+wD5Juip3mSw83QyWRrLWkiTAXaWb3TZWSRb426egwgmfGlFOwVHoVbCWtdB8voftqdC1N6TsU9
GmZGsYvhu1ZV804YL+sDefnw8lTQu6CdzziZ4DZYGfZ9B7YfCWQ9+U91T/v3AlZ6h9KUm8ocuu6U
/ciAP3lmEV+EUSHkEflRSEeC9jyy8anykgdnaDdux5qKiIqFBxMShshdQ8Jc2uAjxVy2D/BbJnte
NR1qqB1cvk2HC9hc9LAsNGmfbB0Bl3cXVy0IRzxj9UwjM3SAntvxhtySGnhtGL7/HDu+QYnWdaIM
ZJHVrTHk3Arz6KvMxyArnp0SLC3yc31daFadisCcc3d2CtdEntx1vkB8acL55c9mE1hQ+dx42On6
WBbJp5VtjAJOWlnehFMyfUnjoT/PfZLt7GTTelazA6lGLS2O2zYfHRIaNn0oaPMLLAO+8esvz4Cn
mrJE1G9NSD8MIXzVf5a8TiCn1Vu7eiLfBrN5Xp8G3QcowZ8nHLU2N+lDn8SP6VQf4RS/cVPRRYiy
O1sS4lmRDYAk8ItHmSZBxdy7BHY5MkUWZYDrO+qfNtsaLt1kKxs2rMOjGsaIdsir+s6upidROR9x
VGzddHTTody7kqYwKxE3dhjFkx/M2Dbz3VjW/sFbztli5s4W1+PyE8NVUQVVUSUl5zMLqxJ02J5E
9yJOHnwf7qc0ZgHuFv+xoflYXwCXP8tVS63Q8k6JyYH3ddnJ7t48xziYYBwWY7G/rgMlCIcR9j+U
4qXfNJBG6sqbqn/3+1Ppthsv/ctfgMvIv1FeMlZ0sOhrw3l+qOp7Z6pfEskgSGxvfIEmRlSwo8nM
pjFhMBSy6Ctzn+phKx98eaLx6P73l09mzb3aqUk41cOxmIwPahgzYDfencjlT3tu/mNGvjHPuo9Q
pgHlKqdjMnFCmc738EhK4KjR3a5P8V+CxIXLkorJnbK5IVmSIkk3k/a1JaP3ZNu595QJb3wH7YHu
fTnzP3HT0H3K/CqANbsMRF4YKYonDNBp03CsvSvc+DCA13ms7bI5kpz4QM6XyPm5sro1Bns68cbx
ngkdJqibDMN+FK1349LWOHZxJ+/L2oVdT8+2HHou3yb+x8KjamHvnhd0CL0U6WCEX94+gUkmv3us
Gh7GJkJ1SVTlzfowXt7BgOP6dzlYhsNLC1ivsPHj22IQewL0DJ5t17W+LIxPh+FU5nFlpxWOqqF8
pi2Qm7F/n5f8+3XNK7t9k7dewSygZlsk9Jqm3Mf9t1JsUR50Q6Ns7mCalANQ8xNk1bocOsP1oz06
P4EP3FLjvDTTGHlV/GBOC1Y0ti3DvHNQxa3gTe0GeekHwpQ7hw8bZ+KlKFy6USZhqFjjl3kDdkXO
vxtueaSmuAKiuTStTEAki7wy2kqGExdfRRcdM6s+/v/ndmlaGf2pgqErhc54SKsZJvIkNm/YQkwL
agh+buAqLs3w0odyvPaMmW5kLFUEh+4Sw7/xKv4UQ2Z4/RN0A68cEg1xpyS1IwHCj30z+2QvmXy/
qmm1QpHUUev7ZYxNgkNCOhF99e75bbaRALl0umFc1OJEQ6EjmHX5ALOzeOfU9UH6U5AWMkh7Flz3
AcrRAI8Zk4JMARTjUB1cMfGgzzfTypqBV2Ux4qlkEiIvZSimV9uv4Rq8VTzTtaxslzKFRl6bpLDw
deVvPNDpGNhuMm7hOzQLUpXBmAbX6jrTE6GNNMv9ME75W9TlUdg37JpS+TK3Ssh2UkAKTi6PVRF/
Nft8PyDUAiny6zRNqVqm8GkEl18rKsJhEndQdHzz6v7XdYtGiVejlkMEEf8hHJgTdHm541u7jW5e
lVDNYzEaWYuW45IERgz+zXWi/lDG/PcI5KPhCq8TfZgnNMRjJzS5/+7G9mF9SDQrRq1DpNx2K4CC
sGJEc1ub0XsB/bVkyrc4F5ozSq0WW07VsbrP+jDqy0PBfuejeTPXMVBaGRymr9Phpqq0Kas5d3G7
kaHRywdhOLeitr9DWX7jrqgbpOXvn64hplmWZGqdPgS7MwAG/DYXZ6RIrmx9WVOfWpfpCHkc6HyH
UVP3+8LidiBz684o5FbRVff7lZit+66rbD7HyGelP5IMjzQz+5ia+nV9DWm2e7WwwMUUuaLGB3RR
+mj8H2fXsRw3DkS/iFUAmK8kJ2ioLEsOF5a9WhMAE5jD1+8bn2SsOKyaq0pFDFID6H6hyWWA+t+d
aYF7Lq/B+CHs6BWENEuK3J1UF3Pz1jLKA5ucjYvC2grVtq7oofbEGL480falk2Rfe8Nzmy6HBIf5
UE7Lxml+3rD6ewM90KsCLlzRkhEAdkDXzd98Fjf11HQBM8VD00L/uCvgheeDW9d4m0m3lXnXueGT
slsTrKMuVjh4wlGgvaTrKIQqmi2vo08ppeduaQdxZowoJy5NG1vuWD3JpR1OaVdMReR3DUTpBRT2
+v5pIqC2wnJRkjJQxvmWVHeAIBIFUZYQRKYSzA3HBqwLTxYAm+teOKGY8vJhtpv6V0pID+UkKJsb
oA5TuQNxtWlCr7CvjN/6q7bCU4+QZDqnlMYvtPAf8jl9vrw7ViZB92ZlnvC92huHmBvs0Uq8m7pz
n5LUji5//vzu/mRZ6c/YxZV+my+kihnp3rjpx4A/3BeN2wembcDxyJLvbMivSVidZ/scAj7EKqiC
+86cOUNMzWGGuQ59RSVNBmRadpe7s3KQ6pWDhdCZ+Q0aENaTC9sIecVT7/zDtSBrm5MwCiA14oXd
Cvney9t2fr/8k1fC35+d8WFM4L0L64CuaWIU0ivkgtvMUEFLDAA3LGqXd0nRkY3JXhsd7VGTmsS0
Z3ce4nT2AmjPLRDTvdyJtS9rVyMPvHAY1eLLqvxhN/+YW0fn2ne16OqAB0ZGhdW/MLXjg7gzB+e6
V4ZezTD8JMtnTwxxvkzgn/vZG8oYB1twOIvUW6Twld2rp/y5PbhqkACdNmQOGYVwb5ruWcpvrhp2
XXCBwrFJWSKVuJFCztgd5+q27pctFxR2HuVPgoOe6hemXzpD02O7Fr17NIDvAByNWGED+/oohxFS
IBYQPQPDM/i+mTIYPLKhCHMncwOwAqCWWC3j99EeZVR7FG5ziZkPgUHKOXBRzAHSxqwefCsvNq5C
K6tFLx9woWrLX5ohJm1VvcnMl3ddJ5tvlwd7ZaPqag4lxGuzWqTdyUfVA1XDNL0xRqgdcRcwADtT
7UYMW2tHu27RWQqoXOIwGeclA5w4v+PCf5szZUbG5E9XtqLHghrpbtxJh9hVT537bwH5BVHfMGsj
t7E2FVpAGEuj72oDS6dV/wr5yy+2UABrH9YigkXJ6KcmPozqLS4BIehxGzeslb2q57ynBb94UQsC
gle8SkJB8HbSZ5nYb5fXz8ov163JoXS+/HkuxRZ5oBBVcsqtN+/aLz+3+OEI4ctiy7rtxhhrsMbL
SJYiaApjI1ey9nVtPeLaN/WKVCOwZt6umURgEhYhrXTdqGjr0KNuCrgrfnuWgxpo3E3DNcQxnNm6
GIBfUcOYl7GKDaA8iDGHy1jvevk8FVvn6drIaGuxqyiuyG07xk5rwmrjlqoscOeNK8fny8XSNQFg
1TUnTdcimEEUjs8PZMuE4vMXi6Uz/xsTmqJOjpdEbQynFjJGtGHQp31hsJKF0ujGqln7+drF3m+Q
ejAdJB7gVfjSyjZkTfF0ecn8ebX9/1yydJtxDyL7Ss4DkkgqkRYw85SAtyqsaGpaJ5p7mkZD2bnR
6JTIFXil1R8IDJmjLK1lxJmiRz+t2pgBKBkZg5/sFN5SsdGo9iWHYFXQe20TohBph+C3efe2PVdZ
AENLGgxCFfsk5x4iJR3vXan8AzNrsYP6jhXlBZwfEkF/Xe7n5weB5Wtbg0hYQHEHxxkMjYuw5HwP
Fa0vNi9ZaOJ5f+VEaZHaraw6PwfVU5W82IB11FBRuPz7/0gPfTZP2v5wM9PwF3OA7H8T8PcsBaUr
zP5tvwsW5PfZd7MKkyIQG6O1suB0yCgy6RVwkGisAWajoC/JllLGyjToOFHJ2qrtqxyrTZ481PTh
VBIkRh4U0xBdHqjP3/aWXv2GDLshe2bmsdum7+1AbpM+fc4MJkPRkl2aZjdtbdxVebKxgdaG6tzT
D+dFk4/WUAnsTWv+btVwhNwKuZ8HREs3365ms+lHGzELOh/+zmRQulJmO90UoHFtLKq12Tj36cNv
r8e8qS0O4dgiX06DXSzQ45na3zbI2nfI6G9pIq0NkXboJQNfQFGbqrgr5G4a/Btptc+XZ3ulB3rN
s4ROlunBeiS2vdIMcr99aVX7pVvobpjUVQ8Dy9dGqck9Mrde0saQLHq02+SnwYYN4Zg/9cHPdrU2
NHOLY3Vw6iGePNjvNlZm7eYmN0LbHQcr4JaTJwGXCeTxqNnvuqVy97OQXhc4STbtYEDID7Jt+1fH
astbVwoKjkUNc3kuCDAyQ/pUQEXrldjMRkG17vcYlXrfz7MXoVipYsThdC986GWned9CU5u1NDAa
T/KQT7T8bfUle1nqZoC1PHWHYJDO9FAmc7UbYBez83F4hDYeeaz4SlwjKQ5D7rhRsVTkHi4vzY0C
NG9vlWb2RNuU/C7StPs6Zt3wwPCNQ6sWBcNv5h1xb0kCH6pcD7ytUb5Ayb/buuR+npWxPPb3IlcU
xTRGsUGF7XSHlE/dK3gEc2RZeJnSpMyDZuxgmcP8FnTvq5alp50DkDpwWOLjqT01I1woK8Dg2uaW
LdPPtN9iqKztKu1AGNoha4YKV7KZyl+C8n+W1Nw6bVauNf/Ta2B0duBQlEPjYOrDwqi+lEsWg+D7
Zey7OxPKhxsDtdIJHT5EuG8Ubjv3EGtKoxE5ocoj1935dJ2GTnHD7QXDE2Sso45+J8mvy5O7csLo
Cg2srMYFtIAuLpzZ+zc3W7EfoE4YD0vuPqreFGEjZ5iZeA6PesCb95ebXTkPdO2GAUArJ8vxpDIU
281tsU9dFqRjuzETaxcMVwtzw+zMjiAoP0HdskpD1RvDroVp6d0EbaIj5AarSBGY26deX96DXuk+
lA5NwHMVxdPMVXqfVXbyermvn1ItXd/6n0tM3vhnPWTU282+3g0QBr0raaFCy6HjcS4tJzIQjXeq
d9VO5Wa+G4VBj/Y4FaFJ++ZHWrnFrhiT7PnyD1oJIrpcfN50dBnbrIubrG8Dq0OWwnHY0QR/DrKT
bRb2Xv11qNr3y83RP9yTTw4GXeqiqBkc7axzdVo1HHovpn27eCb8eb26Xr4RWM7f1NzvvxI1iFc4
dzk/YVAnksicFwMUxMISoKUWGR6YuenuTPj6xCTp65uOFclD72ckIsR09/mY1z8Zd4c7T3F3JxYL
VGuHWPwhoaPcG8wvfuVD4SjYGs32TWYbcLztFvkgu9m4hcU23RuGOz2SvnIf5xJUlmnu+gPkrOcW
VRzDi+yumr9DQbN57JSwd21djW+JI8QrtFLFO50Kflc2gwfBpZocxLykdZDTXN7avlpeLFVmO6ev
1avToU6cYlX861UMDADe0OwZZY4phNH6FKgF4B6au+ZDB0vpQCJXFlC4Tt/bfeqEvE9B6lKw2wvK
UmYHZJ8hClep+3pwpjdRjnQ3Esf9Plgl6h5W1e2rzjGivhucw1DwOnJr2n1bhG0Hee7R0K6JHc6D
W50kKcoQr8AubEXvRzSfcX6aw3I3ctf4101sduCOk0RG5XS3I7ET2Ndh7Iuyto+ceyQsSOEejC41
fpEW7mxAtqQRkxZ0dmc4Qr55fWvsx0KqV1fZLJhtwsPUAfAHC58dU0LTEKapfThMkr/2GUjtIETO
j8gIWsAG0fIxM8F/lv5QHcwKgsHQlkl2jUqRFc/Nngdwh7DDfIbtSAlfikYN4yFJoN/lOKq5LSt/
PLiDaz0BmpJ/W9I+fc8LVgcFaOESo5ptAeVWjgGdOD+aptnUykeajhNxy+zavLOTa6DiiCU6NovS
DlaRPZ5+Pqse8Kr1A1WKvVl611ViLB2VBRR6Ww/F5J8glpznD7z615s3Logr91sdlUVKx6y6uexi
uUBG0neDqq2gFFJGo/nzcqhZG3r29/WonmF6CFPzLgbzBMggIf0b7Ch7I26uHFr/g2UJrC2F21fc
2yTyLBtcuhTIUXsjzfjpoQUArJ4HHCsy8lGldtyP2NeiQV4w8Oeu+AoazXyrcEx+WcpCRGknDDiu
lEk0GyYPp4EZe6VyHo6ICm+XR/LTFL9HXF1ureinvj9zt+Le8IbHYS7EkcObKglh4ZUepO/zV1gP
DvMz7BZFs29Sq7OjvO9YA+Owyo+YcPN9mnuSwH+9A64EN7rhxoAe0Xvnt3A1ULA6/e5b3Mf93yhF
s7v8wz9bAvjd+oXGZxM8mEDsAj6vvy8LJ2aSbKAKP5v/86fPf//wwkx8v7VxZDvxiDpF6YgQbptB
OVz1w1Et+fvrw+BV9tjwIQbGzQ/kAq37nm/Za396BzmvLe1tJkTXDSYfzNhX1S0ITksAQfTQm/Of
WZKpm6pvfy1t/qXsMwmz52bXQl60rySBKCfU8fHseLk8PZ9dxs+/Q9+hufDmsudmXMCTyBZd3LlF
xLrRCeuq/lXbzpYC3GfB5tyQ9mrxQaagbdM1MYy4pqAoReyW/IsxQykBUj9X5EvOjWjPFga1NMI7
v44ThqOTJcYDlfmPyyO1spD1NG86ySzNzYwi0WBmAU/Gx27apEyuffx8NfywlBkTQ5cwOIgn3rBv
nDirs8Pln/35BMMP+u8vi1xYWQ6963i2l+4JTk7Tk5HX9Y1hQuy1UcVwD8ygsxGlVnaknlby0nHE
RbaAWgVkSKyzNNRwP40bPfnsaXSOgNqGrAbcS+mZJeCIBFiTZxdFtzKzUKxMA9XMARD8ASn94PK4
rXVF26BEVD7HprdihHnILJqA+NMTZRvb7vPd4Op5g1ymMFk18vNAVfBFVEeI5wU9rp5lv2XKtzLx
epqgKwdjlLjbxw14sV7fHf0ezpvGCLG3KqD9Fr9irRlty03Z4DZQzKtxIYff8DyGs1ne9H1sAqqr
1MY9YmW49JRB6cL8djQAjPQ7CyKjKcjs/d5eAOavtopn9E9g119F5+NEW18MTvWua+C4V3Ipwmkp
vaeuksUxq6c6CYHSSx4zCRkmqKGT6mepPPqS+qlzJ0mL+RvsKpzYwsJuxL/C1B0w8cUaBx4ueBYd
rY5S6GP0LI+miUArYUYi3+d8vPUMxndWUbhHldj9rXJLNyqRKzuKbPGg3mZL7wsFcmoHWKsbyKIT
u0R233A1YXdj10NharbcQykWJ1IWCPSln/i70vOtm553zlPu11Xo8qp8qKbRve8kBE1GVs+YKwg3
BE5j0aM0/BTKF4l1aJyztYIc/QWWzQoaWWqZvwCOlx5cBj1c0x7Hm6Y3zZsEDDY/4EMi77PW90LH
9P2wXwRbQouY1j8JRLziBgDrOxi7zW+lSZ+sTvxKUAsaW+YdyJS3kdmk/WPmtBFP+31q4IU5DEKc
ZiJFZLs19rTvJf6NCR/U25Klso166KhBAG4xd51Tt6Hlwt9xmZR8BkBkOSGVWsioNA10mRO3+8UN
yCrQtPS+FMxPlqgYYO5I6tzZYUqZhWH36qjmroyGziKB5WfFY5eCkLsz2gqYZ95kqNBeFVD0R3dW
IU1IpNfjAgczQTYYSWxPSbN3mC2vOv5cHfxEaTHXJIG7spBjmFVQ/qDl5gZZCYi6NbTRytKSyq3i
yQTTc+zSNrQt0YZQdlXh5SFaiSW6fKU5lJBaVEkVI1d9sKemDzti/DQwV5CMHW75CFzg5ZbWOqNF
LeV60JQWoNRYfT3dwPeGP7UzNyGg5S1fLzexErN0tUrf6t3Rr7o+rpkBDxHhFAd/Eu33pZDzHSNu
thEbV0Q/XV25shv6NlctyJ+Oa6pbmdfNoWoUf/eLqbJ2pgf1DdoCEr9zy9x6qgjJfsvWkl8lhf/3
7nJnV+4vuqalLEvfhmAzbF/GRsI5dd4XOKU3lsXaSJ7//uFy5DmGP2eCqniRDWh7xXvb46LPLDNy
J76l5bWyInR0X4mklmtyB9bR3vvASNAVb9BP3Vhua8NzbvRDD5x5qRxjMRV2vDj1jjx6XG6M/Nrg
aKdWCVHxtl1yFZeA3zoymQJnGOeghsgh8kXGlVNg/t0BdzId0c+WiidVhjJrv6HWuq/c5N6s7P3l
JbQyAQ77uwkxIpVi2gIS+KyHmkcuggR4k7uyzacNIOEfrPInJ7zuSN0wEOD9YmHxRGQDmaqs42/5
RHM8qLirbroxLR8Tc8l2U58Mx6EZ3SOaT1/SxBxDXpnq3qOec/Azf3mx2dyEtt/Qh7RlbeQPvXew
FE2/eMls1YHZGuRktiMydstc3qSdJ2GHBNmTMoBwAZRrXXOzCLUSNnVVS5eklBSgnMacvQ+eEwzj
2e6HBML42fZbz+GVdaZ7SDOcv+nSQTuY2h0KreWUPnAYJLwTMtm/aWn7VxREcQvTxUWnyWswLX0b
23J4nevhKS2X4+UV5pxX6yfzryuLlr0/GAVZUGyd6ntqdpyepRT5PWcM5vAyW+ZjQzJziHghwFOE
yeMPhSv0bW4axUGykt6qtm9eUS63b6aOF3c1tvXOq5w8tgtYXISULc1ReZyGWdNZP+2l5ntPpfSf
uu+6mICIf0hkWUOV1en6HVSMITmV+PTYDsayB0fVO4hqmo9WncmTZXH16BEu30jesa9GbYl9wjvv
uPip2pUAZ7+RZaluUHR0g76gduQ2fDyCC1beWF093mXptBxTr7bC1szFSZ7VkwF6MVUI/xsvPXoe
H3a22xQzEn/9DG8cIG7ui9yzliiril7e+A4v37nnQ4ayQ5Y9oIK80Qmv38vz8VndA1OtG5rCt2Z2
+4LDtng2Y47cY+ZEoLNGNPUPqk6DttxYUyuh5X86L2KaEitT7gkuDM3JEgmNPKdfospjYgNGudaE
dqFg83LOzoxzfLZSUTflcifIRpp25fDQ89ddkljNktTgnKUSmqZ2T18Hdy42rikrk6AnsJ15nE2V
uSRu6iyeR/LEsvyUZ+Pz6IpDl3u/ZzJvTMNaCNGOqrqoJe8Qb3FJKALe8hsJGe/c+5rz+XB5Ra21
oB1TDV+8aZIQWzPG/p5MQ4FjfNilo10B93tVSh7rVqcc06HIhZui+NslMmA9zNp3Kd8Ct651gf59
DJIKVJm0UMlpab4oqwsq1N3L+c7wf18eorXVpC3UzjDYWPIGVpW1LKJqWELacrVxGfkTST+JsDrf
eDIryYpGnLPUi5RQ94WE9sBSG7kN4UbMttLHaexEWKrMvx15tQS9qoBolsK0d4qKbJ8nNSwPkjc7
gPMws8AlZl4ZsKw2wyRz/LDmRh+puS7LwAbIa8cgDxXaXiJOOQyed8wATJoPcryzbJgYT8kOvuXD
fc5He68qR5R4QU8FTBvmIXIgWPhCWeUEYq7hwzKPInn1q8H93homfWS06W+zMZ9ufJt2XyeZpLfS
qKwRpmvZ78YYjIh5VRtMU98KBOS2vlPwh4L0pQVvS0hmTDelSWY76pRCoTGb2aGTnvGwVIkiGwO+
IgXm6hRsKHsywAwd44S8wL4A96rqil0i5kMuDsSwX93kq+GIW6v/0iKFgBfCRuxeuXNY579/uNHi
ruymomqS00jq3+5SR7JXkWOVz2fjNQv18curdWU36Aztuc0ACmLYasmU7ZrcjDIKlSHn1a3K6LoW
zgH9Q0faciFyziE5YZE+WLwlIN7PFpaM3N0I32sjpUU9I6V4aDbEOHkJgYAUWG+0PArvRMsvhpiu
u5/rbG3LUJ05VuhF7b+MSCEmfIbTw23XkY0GVsKGztbuuV3Yfjoj+epVUC/t7EeYCm3xV85j/f+o
wXT+otlZvc+9lMQUFNkfY93AT4XDDSnwp8H4dnmeP58GpvMXZ1gswEXaZKccinWvc+MuD5lwC6R0
Ux4mVeMckpTnz5cbW+vQeTl/WFTcTUxeu2RBruTfTEF4wYZ8obdlQvf5pmA6d65pPBfSuqV5chYT
B6nTWtjtXh0AiP7tbGRw1c5gejapNQV1ayDtTs5o3vg5ciU2gaZ9n+0U8nYbceTzdcX0Z7fwmVVW
ZYfjqJtOnRCPfjFsqOCtDRP7exLcCqlOMRtLjMj3khrz0afjyV7UF2AjtoS31iZaO60hoo2bQCNV
3BEaze2CQ2rkv1hivl23kLTTmltwrk5zxz+VfdUdCzHNt65Chd4o+/HxchMrM6DT62bTMbiTUHKS
qZ2Fczn+U1vexot7ZXh0Vt2QuAm1PZ+dHJBXkbIV+WtVQxwSJkTNxs9fa0I7iOo0z9O+bsmpmyp+
GnrcE9AP6EMDLHN5gFYih06ug5SEkfkFITAMS78ncOtA8a97hw7arqyWr2KyNkLsWk/Of/8QNFps
szN9v41r33pspsYKclOd8g5Y3csdWckUMp0YR7IM8KZ0dk4OaIFyOjjQTjxb3nkzKgYwLWuWPGwS
KBGOOTKUW0+jFQlk9gdf8aFjiwN/5bnO2AmT8lCbI32dwNI94cgqXlPTdoPOIP6/bjaNX1uHnmpC
5caQrq1tLQQ00KcUGWgfcYtLI3e/T7j6XR7LtS9rG58ZOU+MwapjFEPSM7LlizfZG9/+/EkGsunf
C4HYEG30BErlzdLcTrPcjVnsKJh9kHxHoFRTvV7uw8rC1nl0s50ZKcBq7JS2hdjLfviCvMcSpG7z
W8niobC2JBFWIrHOuseFd5la5INPQwleSfG1BwJN+TKse7UxZCt7RyffW57n96ATAWiUwV9xLkV+
Aw0YqJwuS3sV2oT9j4CfDUZjLolzAgeku6cFlUE2zVZUKvHP5flY64QWAHg6i1qw3jp5bR6Itt6R
1A4pSETXff68lD9sQ5MjbCm/VqhvqtBBhkkNbtD45Hjd582/P+86LgoOue2ciNej6kCyYErnN1NW
W1LqK9vif1CVYUQ9VcBCIpfuk0rKG0g4A6FZsh1ed1VQWuJ2YlvYorUlq+3vvM280i0ngpRIa0WE
JTzIWb2E5dDu4Jq+vzxmK1FEx6sshs2KwnOqOPWz10Elt5mfbjw7Pl9MVIerKKPyEq8xYWfHG8B1
rQnCEfDF4Zm9pXv3+Y+nOj2xSCvDUrBUimejv7HN8dAmdGNc1n68dqgnC69ba0bcblo78I3Ihp6b
tbxfHvTPwx7VSYkDyZqKKAKQEOAkUZkn37iZPZsZ0g7VAIf7zCs2El5rI6RtaJJPlcBBTuI0L26s
ZNhnbvdyuRNrI3Ru8sNmHrIiq5usJTEZQDJ0cXV2Ak4Olz++NkLaVgYMNM2zs6z3WKF2mP7whvrA
vRfPSeGNQTeu52uNaGezC4wxG8GwOnnceuyFugdyKEeeyEF6BwddCq7jxuHw+V6muiZ1MwJWDb+N
5CTdYTeyqgoLG+joRTkysOS0gQ9ba0U7tfulJg1dsOGs+YjSajDaXtjbKfDM15X6qE6ctPCKLG3W
mycDahX3qcGayAZ37MClbA/+zOVVkZzqPMreL/vWs5Ei7HzvBwobr5Vh3LmCbhykK7tCJ1FCRqVR
qrfrmFcEECF4G9gbz421L5+n5sOmKMHad1RnNLE5mWWcWgPqO0babHx9BbNJdXSbMbQwb3ZBNayU
elS2K/aWl3shBzz7Jq+L9iyIOtdAxUNDuid5Enp26u9FV8BPsCtb0P3Ndj5IdY0yBACVOiCuyC3f
9Cw4lhbZnBZB03vN3egV3YmKHoBOhorj5XiwsrQ9LR5klDOB5AIyASkpIjrbwz+VS7sdHu/8zpFW
uRF3Pj/hqY6Ko1WxFPZSokMmaAy0C1AgCFkPrr4R+2V+X+GNcrlHaytFO96tBQfmIAsCaPcPI2PH
Mc93l7+8NlZaGPC7PAXtBV+eCYnGpoUDSx8MyYsQc3S5hZXQr4PhcAXKoYoJKV5zyuAc05C02imf
mkcAIaeNELAyEzq03ivLdLCGtIiV/d6CxYhHdlCDPdOZyT4jZ8DyRmdWQPZUJz9Z0qyhEgKfjDJZ
xMFIRX5IIWj5rye8XSqAagGr1AG6W6kn07T4Y+J4w6Fg3nRMoG53zBbWb/yUlTWh0wWXnoqR50kT
K1eCp5bA1W2rLrIynDpdEGXh0ein85WD2N/SiX3viQscW1V/gwFwZPYQXSnmrXrh2vrQomBu2o6E
oZV5yqz5NBplFRpdcpcaW7L8a505t/shyk68NcGxKugJeAkYCMlaha7q/gHDqDvkA8yF5kMmvlxe
6yu7ScdkWqya2mHM2akVN45V7ETy7soJnjFOeLmBtcHSQpvoRUa6c3IHNdAnf2je+ACIQwVFieu+
r91yPKSxXQ+eItCRLA9NWeC0eIP1wHWXfB0wB65L24xZAnMZxW5QV0BmbaiKwE/zYX/5969tCi2c
iTSRshHNcnK85d6S2bHMqo2hWZlbHSBXd7TvUZWlpyKz4wxU5oGrG8W/JebG6Kw1cF7AHxYq9zqk
Ge0OXEGrOVaoHgYsbW7SkX/vC+BwLg/QyjVWR75xeFOQKgWmJHFBdqNfqQFoGqzEEv5r8cqNoVqZ
Bd3P2c6WAiYCWKVSkreZ9S94um/canwMxv9rL1QnwwKGBKJ/ycjJU+qrqIxni4C1hzPlHrsg5IrC
dc3KA7Jsaguu1Cypc+7lh3lJ8rn3CbjLJ2Oub+ZsPCWw3DZ6EAOtFwGfnyojD3PO9qQekEOA3VP6
fnmu1oZR2+xjAcFJkpsYxo49Asz0bG76MPwpWHw2jtpGT1LYB3kLqCdWosTBY0N3qgBdkzuoXhS3
eT3KIlgKHwgOq/XyJsxN2bzQaZmh6tFA/cBdKh8PE4vSvWlbSxrOsF8oIf5X/zPWQ1fgWcrtGd7x
tHksatXVwZgNqTyofslCOFfPGzJPKwFRx8iJbkSxu3TJiVbl85R0ME6Dgk2fyy3JhLUGtIhSEtsv
pxHHB6nKKe6Wovlqe9DD44bBHy/P88rG13FezOFG0bqYZ46x8Zp7NtbhZD0tW7rnf2ojn0y2jrgb
JkQToOmn01gp8G+VMPdn4YxHZO/FsSlpFQFN37/loC9LGKspGSriN3vQTvlxkrYf9QDwPFNg78GU
BpxuMPMFD0YfEL5KlkdH2fTbdUNxDlsf9hqUk+D9mE1tPAj/HkvqmfhIR8z+aYGz+uUmVnaVjk8i
xJ/gcyLpaUnbY2m7PCwRdq+LfDo8yTOQg/MmBddrl90hp3VvmOJ43e/WwpDvT2XBWtQHCz7VP9jg
qHvXrZ1542BYW4RasJECVY1snoo4T5NTloMjTSkcZSfg94anyz1YOXt0IBKbZOFRBlmzdLkr3L3J
YGDTPTMg9Sy+5QOzsl11RE+7gBaKEidkk1Or2QGL1j4yItmugEXaxkitLCAdw9Jade2pgXcxY0l/
bIsJKmdtvQUoXeuAtgNMThzPNaA063eHyk1Ds08hWXAddIHqAJWJQ4fMZHYGzb05zYNsTtpIgLt+
L4ZCbWSWVqbZOvfswx5uMtPK7XbscC91s70xV/MbhLNVH9SeL3dQR814ULv9cB0Ng+r4gkqleUWy
oovBXviSu+xHJf06zBb/R0LbRycd/rm8fM1zyP8kjOoIAxCjTD47BjuVo/escqcOpFR5aJsJdCLs
ZIr6NkkjU9b3KTJfgePah4zOBxxQ0HHo7YgZUJmfBV/2OEHbUDTuXhFY+DVQ+VOQzAwLVvb7vMmM
o4/ycDhAZSACiqHe8Z4hq2zXsFbPpAlwbUV2du9vlYw/X9GubozMek+RIsNloGhvXfxyDhDu5TH7
/PHl6k7IoGcZnBaLd8oh3BnOZ2hGzuyYcv8IoHkKoBx/LZfp+XJrn8cw93+mBB44Y7RBij8ZoqoZ
nyDMdFtMMp6K9qoQ5uq+BLOCwDQxpiXuqb3zgQE23S4ssyXExjpU43X5HoDT/t5Cdm73fIZKHyhp
+c6152jasi5amWrdkiCbKFcFNWlcwT3O7XBfKmb/++XhX/u2tvHpaAJF6Pd17KXW10K4X8uufL/8
6c+jIkTp/x6QvB1miFlbNLYzlHk7BowGjJVtKHxcB8xwdeNjpjhIAYaLPSC5jPlgyOdFFXVoTIN9
1Qnu6oYEtmeYbZWMJbwy5PeOQ6pQ8ejy+KwNvZYgrOQ0OePsAqUAXievf5coAF73Ze3+K5n0wZAE
Sc8w/+PszJrj1LUo/ItUhRAIeAV6tttTYjt+oZKThHkQs/Tr7+rcF0cxTZXrPJyqJAUtIW1JW2t/
CzJ++9TVaz5RC99Udx7o7WFuVZd7R6tshlBx1pa+zar8Z9yUyUqXL73jEpferUVGOjg2Nf8IkoRv
GzmqWd8stuYuuBBvdJFelsFcEILW6OhaJ8iIfa5ea/OZlmsuJUu//vLed7++45Cb2Mrwjqa8vbB7
aP677j93SHf0ZbMTwOr1ralOWTKKbR9REiZewz91LnN0mZZK+pKOFaq6klxmPk+7B9crz677Oc9Y
R5dqJVUZtTFOLbhJrJkPhv6piMywmKfT3Bs/sZlp/YtBbWKtGQz9YZ//u/o7/zDROZaW2mUwyngd
VNB+817sHi/2+Q2TfuQ3Z+PL/PbUPLixr56uz70//gUfvVMbAGDpKCVZ3J7m2qZhFDeuFTSTW/0w
JxX9smsbrmc8GV6zjMDkD7BZ+0nmeb5tZDRtxqZAVYropGEGJBXit5gredc7RfqrqBn3B0oBtMun
dtrlwk5QG9Dm7Qtug1xzW7gXLXtculPrK1mkP6ELLj+pYdb1NUV9GRnwIzuJpppuawmdQlug0tyr
4fyaE7VG7luYnrrKJp3dvo+6FgiMfgJh9wdu2mLlQfe4MsYXgq4usYHjhzflMZ6Psm8f9VnhUK2d
Ixdmvs7ygXMNB1HOoOAMJuM24yPfdFkkdp41r6VKP96mOzowhhdFJWdrgIul4OmODtHGnMHd7JLh
VtB0N7XpSspuqS3ayRLMDjKqxAVFnHTFM3FdMxhBJUWSDvYmK7nThU+hE/rp1BqzObY41/TpcZys
G1qxl+uTcOnRlz9/F4SByy1aKxvFqU+LG2xCvtQV/Xn90QsDVFca1knRW1Vl0pNj/Pa8H3H+H2x/
fJZ/8vHm378ciOmEmgPsYp24uDPFdD9X5CdMEioY3KSvn2uCtvGI3MllxMB+skGkcGkJXZPCvfID
MiErG5ClTtI2IJ3qbJTZg8hUzRYo9CoYpzc3LhHj1jYif0bJB2FWVxYmfTzCEhB1WJQM1oG2It0m
bhu/tZR6P20RJ3eNZVk3EnDUYM5bd1MYAtc6hmWlwEOUHMMiBr8eWmpra0zzvFKktzDydAUZF61V
lQo8OkJvWD/7EMOu9OnSlNS+WjM3ho0fC1Q7h0x+8gXJfbbmnrnwwXSVmMyMlqVWI+F38H3gcRXA
Z5ZdrHhfUau8Jib4uAVc14tRezSkYggqbVqMm2HsnSCnIwAhybyy+H7c+1zXi8EfzobsA2XKHQGg
3UoMH9CStZzF0s/XDnhtUbejSAk5VrEc/BqE8cTngmePeTJIZ+XwvdSCywd6F7lcz22NglvZKe0A
KOnk/dgPj9en/cJuiOuw6bSoRp5EaYazTK32IBGUyFc0JW70OkF3pJjgwgKO94NyOCc74RL1Zgjo
UX2P110AX+547wGW/z1rG+8BKPfs0bLwZ73HzU9FJu5p0c+K2oT0l6P65GF0Q2dibaiYyKEVkdhb
Q7Sm5V3Qi3OdiT3ZYpri8XKsm2MVMhMoSafpjlJGvx1GXruE3EfYnzr2/DS7wyfV8dzTltWRMaSy
+eSiFIWjhM5L/Q7mHzFu04NJiTiEhMzeG+2QBUAYJvsMIilAQ4eVBffjeziui9RSZnAvU568OIa+
jF7zM7U4lPEFOSuUK3tN0flkbs8WJ58xEXXxdG0dqPLIBM3ecI9IVfr2zH1qvbbRWgps6SvqajV8
QfRjYjs4y8VBkdhBTLpNi/ScGT3D2WLT1fJpzuCMt2Yq9HGY5LpsDbkRuFzaeKFlig0l32rD2mbR
zZCvrB5Lz9dCDB1ymFgYkzoZzVkV1aEZcDBJZhiMypVk2EIQ0xmPlBZ1YbKswnX+bS6LkI7fPYut
BK+ln3956bvgVWU0dxKvROEhEEqeEuC9ggpp/ajV2o3HxxtgruvRcDXZV26WV6cO15VJe2da6YHl
T6gxDqf8k12kTVIZW5mVjJgmTnXHIw9Fwj/daK0YbakBWoRzWxj1po4jT8kUB54DrMJ8Hqw8ABMk
yIfn65F+6SXaVqFLWGc0sUtPFmH7sgXnxG1BiC9dKI+JKnyLipWQsvTFtQluJx7KryEAQgbuBdR9
P/WSEDAKvzM/d5cLhf/fYwppVQD4YHF/qun02xLOHKhs2k82+5zWjeuaLBDi48kBRhZEgmqGdmau
9wjSyT2Df2R4/XvQBbQq19VZqADmqKdMnGMpE35kYJqFpoCXH2Bjfe8rQdskIBxYKtRJsd2UN+M2
quMqC52oio9EAYQGk1V746o4C5gxVvumdNQNwCXwuBxcOzmjFrQ5MTBmbiCqGHHTK9vjqFDhpZw5
uilTRMi2G6yvU1QOdyiYq3fG2PRfhsGJHqXZNWEuOveRxQ3ft3Phhiimavyqs8wQZCcVtiT9Af+3
Mey4G9+lvRAo/qXTJuun9M7sZddDa2bIu7ly58DDrSGoC226TedRPkunm0LLa7NDMaZqz91pPtY2
yY88cvKDw8b/7DqLtuYMMBv2P/FZ5mBPDIUX/+iVCzJqKmL3dxrlcsezvt4JZYgbFPwUqNQfxK6i
JAvg/tOduwg0qlROw3YemQAb11MvAOnU24yRdsNFkdy6fYFC+R7FVT440caZ8pog4dK4YNGbZrsv
prZ6Gbj3m9flGADNwgPEGO+kaD/tRpcycLNb9zTmXheAnOL+4BOvt5VRly+OqeKXnsVJiELjPvCk
cZcg2vqZqIDCBX79MHTZL+GCD4dqknJvCwol9xg/d11sfoWmc9pONi1B+FUyYKnzfSyN5EupuHPr
WkVxI5yuekydAbdU0+BuPRNCj0apX9fH6MLCoMN3JAQZXYRzEYhC3a6+AIuGrn0Y5nxFi78QKXRI
74hSZRhnIKpaLIn8Oh0Ri/rsbW5NGaKCYe1cuNAMHdg7AvDUj2MGBqwgD0ke3ccQ3BXA/n2ql3Sx
IKcxKw2rl7BhyvzOua+62B/lWhXBwuZf5/d5w5C1U9LwY5s59zXNvyBQ/Lj+w5cera07fHSTtLYd
+yhK5tvkbBqffLC21kD7kYAB6jWnZLafeSrPA7UO13/z0rfUFpe0HOpRAh6D0xz1e7FD5WbIo5Wj
xsLDdWkgSQqrsQCzPgEJGLjwpxQEN7pe7X/qt/9DzFM5HVSt6pOCbXmYoK4CN8XYV0dORlbG4sKM
0mWBpbQJqZqKH8eojPyCJy8W6UOazHXIidhfb8fCuNFlgYJH6WxzlDoUzTez/jr0L5977uWzvNsq
NsJNRVkiAAJR3d0ZoEOlvqnKZGVULuyAdMEQWC8zsS183QkW4tDIBbR/LNInMBh8Zq7kSBfeoWsM
Y14n0kHC4TRzE847KNQAGNTu+m1/2ZU6rpRnajTtmoRlacBq21KCKjIHHhbWESyW49jyLY1bX6hp
Ze++1BotQNC2MaM2JRaOpml7hPRBbAXFIorDaROwvPA2ZtZlT9e//lJbtKBhVIZVJD2Tp9m7BYjM
b4wH2GWsTL0F8SfX+W5p0gx9pPB0VRRQdUFEdyCR6RxH3LAEMAmMtrPsqpNJ0q9mFg87IGDKYKxn
dpiTqN5cb+LCYVsXCPZ21vdlkbSnqIuypxmax00EXOq2tj3fq7lzaGdvgIvDmO1R60NX9uML01VX
DRoGmUY2D/I0cBfr612XrlWjfzw+qHV547sJazu1SyYJ9JhlZ4G0TVxtFe2tIZ1fqCk2g7Jyv17v
uIXPR3XQTI1iH4/B/P3UznBGoWWS+6RWz2ktHuOBmxtuqW/N5D2UJTvGyryNIHH184R+v/7+j8cm
1TE0UeMVFQeR7tg2Wdi7xC+sbjPNa4XqH38hqut2KrPClidlsCmKC3jat2/YS3/u3p/qyh0beS5m
UqjcWtfaMdnc0kmsncM+Xm2ortOZeAuHtArOhwWqDKruaYCJQyPhuMHXbuY/njFU1+l0uMoycGqB
Z9JcOBuVqefSYHdt0mwT6hxS8KPjurwvSbVSJLjUostIfz+iE6xBtZX1J4nKt3CkyvniUs/cTpJ8
o0bXrwSChfGkq3dGPgwK7rPdaSjCCTaOWekFcFRbCdsLw4ld3vquEUhJkxQJ+/4k3Nc0wlFyjRSw
9GBtvgtzKnvqwK3BFOxbk8hn0TS76zNsIZTosp1GVlFs4ywJuWS2hbXfeWi8OwrYuF8aXhZGw7Sy
eVn6wtqaFjd16kizwYhqL4LMKuTxz9R+VKL45Au0dYx0xG2GJhlOgDOiTAmSexw4KIU8cGWh/KNT
/Peai/7RNb77viAlxjMb4LBM9uNWBtHO2CRBuWH7uQmnW3XioQpuppvm3J+LffVgvuR38bZYGVwL
CVaqy33GOOlr5l3ejguPwo9zP582ZN7UWywvduM7P6+PiIU5otO5iHS57XK8x/LOYsBnAismvP7o
hXGs63362OHK6uB2N8dFWFsEGYv8k4++DLt334bYDhNjhl+tiPEcZaNfO+1KbFoqBNahVZ49DKUJ
98yDpNTaT1nSNH4xmVaNyxizPJXwUrut05kfJmm1QUZatTURDF6naIzGDfgY40tqDOorsCjmSnMX
pq3OUp2qhrokbsYjsPXSh54vrDJ1Fix/7moQH7LSjlYCxFLxg05TzcUQAYjURhenVbBpYOv2yOYG
CSnXdmfIkavyIWbCeq3s4jdKi7ad4sEg1T2DXn1PIySj0AHjyzib1RdYuRvINzhwHiNlFPkRXP++
Xh9bCyvWHwjSuwFARTq6zEj7o9ur6dxXWXKP87sVOHmR3JTOGB+YlXegJYs5u48s2Eddf+/Cl/gz
Xd+9dxpEnkIiNBz70j3konY3npCHjBUoXYVdmnKHlaTNwov+pDPfvQi9qRwnwosKpDty1Qa5dXbg
2MzFN5a0K1Fm4SW67EwWicNowdrjBPJ/NNaZH0sXSeq52szMBibdSlbEP0tvcv+esCLyykTNdXcc
sXfapG75LSm7x97rH1szd8MUrq0rbVqq1fpHeTZ6gHlHSXyKInuUQaxEl2wmO5O/a2E2CrLqrP2p
LBn1G+Rc8/tysOh3OSfOXZ9RgdWKTwmul41sBJZksq29x21518TleFBjhktDFRMvhDbP+m/gjvrP
NeO8CjOk1LZsnNnKfdRC8NRFFk1j8AHE8RZe13l97gppb9sMvprXh/HS8qKLyobYLQWujMSxlxmw
qa6rhnM+92B0EDeCIUpnMXKf5SNyA43ynG3H+hSGPKJqf1//BQsbBJ271hG7kvAtHI6qiIynukxB
/3RacnbhM7gvh+FzolCqS53SrKHJiPKJo4mczRc+NiJAJQAMkouIrMSihU+lg9dYEgM3bZjtEbyt
5Ltd5nmAQve1bNnS09nfMwds/hJDQSAQKJsjwVF5ZxYLayXMLH0GbZ9WQjHv5VEE6SdvEqT3mfk0
GZNzlOac+yWbx2/XP/dCK3RxIW7CbI4tmziymLSB4XlTgNT7/eceru0GHBtJ/WLs45M7OUEZ5SEM
NK8/+f+H7A92gbq0MG4SZJhsPPv0RvxX27f90v/phG4A+2r/9jZ8S/2t8G9fT6fwdov/7g6H7WF7
G4a3t1/uHssg9g+P/n+73a/d46/Dr9H/1W9u7neHg787fDn4h183rh9sdoW/OR+Pm83m636P/307
PgX74+58DPCcMDztA/ybTXAM9qfbcLt9DR8u/ywIwtcw3Iev+8RfuyRdDAyXD/hu3XGceGKXspAj
QAP9W2p71kPUTCApuXAnHmTF72jauBviFNSvMij+W4OJL9d7e2mQaEOdyThKUmEgQTM5Ow4Lmlym
K0NkaVenq8PkBFVHlyH5I8GfB6DwIr7YG+OPnIPqqSBxIY9TOt4LHBPxctNJYX3ON5Rn4fW22ei/
j8aRdl5hlbLg3NG3sDEyrMNMJH1tKCn/I0mU/3f9FUvdpyXtDZy3yrl3nIPRpT6U9Xa+FkT/IAf+
/fWYnn+PCmKksTBbC3h9bjR7t8nfcg/VcbCeYtCrGxmlv4bZSuI9sfI6zMfG+DJYsvhSRyn/PcO5
cudUNa2CFO4iBgr1I8hspKDhbKtN2qLOwKxwszxb7KEBfvtGGKT93o4KJsQwV1GpT+w2MX1cGlhT
YA0mmuhlqT/Bd32nVAlotAOPxSLtwA1PZlyLcvjd+7YCi1mNCTiYGFDRri6J98urFey+MgsuGryC
T7LfxD1uJBOYQcGxCkVdrld5O8ksT+J2d4iqQJkW73ACSIA3dKwJAAmwuTZA+eFfZLAzgSN9hzJh
ydSGlzE/o7p+/IJybhZGbR/hRFW2AYxUitcWqqc73vExsGY32cDYpYPQmhjx1zLKkKFgPUPBRcuC
rOvbG06cz11uGf9IN7yxoB012mMX467R94zC2qgqz92VTfHHA8/QtX9pOidm0mTtMQON7j7K4jxI
K7FWj/3xEmXoHod87IwEqnsHFLrH2X1UCk6a5GhlcmXDuJD1hArs78FtZx3N3LGB64cnzsNEdhAA
H7raA3PDC1CbGJC6Dcua3cctc1GDBxZwGa2kMZa67hIu3oXbGOANixdIsiEzA0ucuy5+vh4MPt5w
G7rMThp0skqzaY85dOS7jHlyX2dc3DlOb55HYRTHPrK9zfWXLX0iLXCXDKX4fZ2Xxwbq75Oss/62
juHyYsQc8Acxtp9TjBh6gjppGbM7FOBApWX8aso6tGYz90HSXBnJCw3Rz/7OPCdxhmQuSNJ8U5eM
hbxIz7R1zrwXzfZzvaXtuZiRODMODs6hAcFshBOs43fDuf5x/ekLHGBD1xrOaT7Cg1zkR9sbDMuP
gJGZ9lQkJQQpGVagoO17kvozZz31m3GwYXqexqbwzX6wYDWYr+JxlsagtiDFPW5Eqo4XcKdx6y2J
q/THPIyMBozP7SZWY/l/ccf1hn+8whq6JNFWbtN7DuKEUblH3jc3RsIeiGOvHMj+nEw+WAN1BeIo
c0NVTe8c5tqRWBDMBjoymcztC/ZM840dp+aBcbN/pOWM6jZ4lZinuLTkwYOvZA6UaTTBvX0moVUT
9jxbQNnGVRmv/LyFkfsPd++y0iaV1Ry9SDh7FUX0mCRwk28U60xfdV70qbtXQ5cxxnMBo1xuF8c5
Ncsa8DMcIsmclwfOnRx34NgmNpNcIzgtxEedyjcbY2mnBW+PlcwBBaN1txuc2lmJvh9nkWz9plAW
UtgYn8MJOEBcT8/eeOfFmdoo1HCGaWPtcJ/ZbswYCbe+nZ+vj9OPm2TrF4WCCVxau3Bbmxr61pXx
T5pa4fVHfzwFoIb9ezXBY2twnQ0Trtb1D8OEGzAMqMt7Psh6d/0NSz/+MvzerVewanWaIk3MU+JV
kz8Q5w77ni/Xn/1xuLB1GkhFFW0NCe3kRMYAQnzoSqHxQYUI9ka8vcPfrBwGlrrp0rh3jYipYHGJ
l8HVlqYh514ODUc5wUsUYrzrbVnqJ21F7GGa4lJOplNvp18dGW3baP5kN2nLhydTrNxUzSer+qlm
AU71N5fUwdDdxqhmvv7zl3pIO600PazJKw8FdQ6ze1jpNF0wdqU49OknbzVtHQ3okNSSXnOp2SPc
wZFizOqQRUW9B5pIHj3gldbuZhca8w/kxAD/gbglio7nyHmenCHeAXRy4ZXb8cv1/lo4Nts65QSk
5waUppqe0smID2Dc90GJiqGXPIZ0UniNFxi4fD7krRUf5jwpA0W6ciW38nHot3W3niitcQ8JweUJ
YrDfuT2eUAMGqCNNHtOafirq2zoJJaOpKc02RfGmY/NdW0dyA7/3JMSZlm5GJ2lfcEOR/FrpzctQ
/neptXUmSmyg1kV4Agba7mQ/IRHRHBWV8aNL0+5oZ0p+Bbfim/RasPGgAYTP2OCgmKbIPeehSMBq
8K//kKWRowUKt8hjkilXnGwyhsYFVZ3AIPNzuh9b38zmUKm0go70VLDfBLwPnHexBxP+wL+zaA0r
vLDE6ZqKIuuNfGDRfKJVdu+JnBwg3AhgO7OzYZGMvNzOSsdvcxlVKxnFpT7TQkfGOylQOENPLqLS
JqtQ7DtGovSzeli7G1l6hbavLKfSLT0blX4uYMzVwxjdq/jp+hdfWIN0rYWqBttRDZlP48A3Tj6h
SrwLzb7+3vFqI+xxDVmyMGd1xQW1ZwiLh9Q4ddUxBdRRdvPOkFXYytfrDVnoI52Jwg1TYuzCdalP
yJMRJWFJim9dsbYvWyC72rq2Is7BqnGVak7DmMKcUg1yz0qH43ARSYgJigaUwTKHxNNkN8QZphhL
rJ2d7ZxTUHO7BlryLFnLYi819vLn7xb0SU6WSjjNT07et37HxQbOBCZk8c3n1lwdqDJIs+SEG/kp
K8bAnIdNbXXbzuTPQ1mdJ9J1KwFnYdug6zN6VhVxZUcIOGMFz19WhH02r1FPlsactnGYxqF2bRKp
U9PEQVcR+L93e5RBIFfYrCwTS79fm/xeHnsOrWGN1RV5OLhYH7K1LcnSzNQmvTAt4uAuDNj6YdjY
GWTJ41esupsZhXrpmqXMwkDSVReWILyqmbyQhFDEwLYoCfPZ2ihdSDTZutYiZSIHDq1rT1TF7XFw
ay8BfaYlccAB8IPSQ6Zbj/XOhqR2sUPG2A49t+79qXdIMCj7k8cEXZjBBmHHY5UYQJ0/ewyuQChB
5WulgUtdqJ0QDIuACFRjN9Llpp+BW0CtL/ZasfTCINApLHNeKJgtV/jlU642dsPrYB5K1y8quw2G
2XNwjzXT8HoI/Xi+WK424iY51hbYOvLkOmCkTl3K/Kodar9PjIBn4AJcf83Hc8bSy6y8NIWOoIf1
DNCBhh8NFm5zPGtlQi59jctL30XGNsuKPp1sLJU0xz7tW89tv2g/ubPW02WdC99iy8XmIhsgDvWq
3TCYB9xBrHwA59LTH+wDdd1LH+eNtHsOcKZjk19TO0RFYLXYiwYxww5UWJN8s+emKSBDoRcKQela
qHqMk1MHKS6K9If2opbqE3s70WiAKRXPUDzKUhY40NDeWSXKI+cMfmuBOzVWCHrVEAeZ3XW3Aqfc
ENSp+mDCtGIv05xvS7DgbhIxyO+DqaLXqJvUk1M1xEdNl3EaAYb3YzJ5+yRzXR8A/Dnsnc6D/7hV
y5eqKixfosP2ShAvUGUj0gAmhcOXEWBZoLkG80eNCsunrmmaoyR18whbaRWIWSUHxoYZJoNsBOG4
sJ3NWCn3dnQyFYLWRPbwyoHRFi8L71g3jhMMRjr5BSmG7TQjvb2xk5whs0eqXVcnCChtlDRgYs/s
u8oHJw6LYsqHXeaN44oY+uOpA0ny38POnSsoAGWvTmpoBx8GxDxIc1hLqzzLglGs8eU+njq2LpJp
JW2p3djzCf5TSSDGRPpFOb5dn5cLbdDFMSUK3JDIxsPzEWG5fJPJTyfu9569Zu+68Ot1KBMOaFkt
KHbKw2x+deMZthPIDK9M/KWHa2E4gfManVRin/p8NDYFlC9BQ2ALdb1vlp6ubbiymnYgy83Yp0St
7SvDeE3m+XD92QsCHlvXU3DQo1EQ34KnnzpIzaTtoO4psIjP9EIpgPhRkaASpftQMAdMO6Ob94YL
sG5rebgqFK1j48qhx/YvzdgttM3Mr1FaeNcT5QYjLdz9aNfmrQsb4UPjeGaYerbV+WlUkZW+X1il
dFCN5Lg9aAs+nIoOrgpjzV9i2t+gJAIgaKfBLVzibK731UJ4/7PTeBfeHSTRjBkMhZPhocGZ159z
z5UBcmbh516gTeRk8CYiZgk6SYxC75yyKWjbiH/LaI+l/TPvsPQyYJc0ZowjPkyxB3Cv++fC8HZQ
1a0M1Y+7yNLrf+vGTbMZ0fPYYmFNabIXxo2K1zSuHz/d/pMPevcBiIfLFTIl44k0XyzWhe38vRjW
7lUXIpCuAYtruBnh0jg6JiZIOvYFV3EekZ42V2lBCz9fl4F5ZlQx5fb5abBGP+37cIoeJ2ON2bD0
9Mv8eNc5jjIgy5FgblhYGe32hhRnY/rvM4PG1mli9cRoWbvIgtoo2C4uNencqntUDK/dDSx1/qVR
7358TlF6R2KgmoyJgd+eH2N4/hhltren3eeacAmu794AXUDUqVQi/k9vtHlFARhmwafmlG1o+Wfa
p4mDQIrcklPvm7yefKfoN2Iy1k6qS92jHSZ7KRJIRSloWXDA2KU97bY4G1fbNm5ArYEh/Ioce2kM
aQFokjMscu2Jnsbqm2P8ZxtHqda2rwtxWkcvCeyqkM3ELqVMkzfbMU+1ZR6EQA4RiZmkXrM5/7gJ
li6e4TgSixTl4ifQvJOD8Gj8AiO0aleWVZ+tfO+LjvbfnbKlSzDURGvedDgYYW3Zz2o4IYmFa79h
oj4xu70ryBs8ala+yUK229IlGZ1Js5S7FNfwhDpvEsuw53MyZMmGep24g2fWEFAQYoIYtXcWFIYb
0EvXVtePR56ll7PDunamObbYRwNmFo9gIijg4yN203fC2LvZtFZw/vEex9Lrb8fCaYQhLzwxpIF9
weiPXDore5yFIaH7cmBA87Q1EnWyaroD2gY6pyS/7HfWeEcLnaRrWoTEzTIjOJnV6jbvf8LdzDfk
OY/alX3B0vO16MhQTxmxDIRhMY5vfCzLc1MWZGPPs/tf2nhrK+BCP+kqFiAdxZTOyIcVLeARQDBC
QN4IG3QVcy1BvvQKLVLWnRhQdoaW1PVPwDxDYcZ+kqab6zF+qZ+0MFmlfQUHGXB5QMk7RqPzUk/x
Nq5YuikliiOuv2SpCXqMzIeqsuAbf2ydyJ/o3dBdCmLWtmcL80AnSanCTjjO394xa8cttZIHT1Y/
rv/wjy8nLF2yMaSdlcwlNgh1YokAJBZzX5cVRFeO9xBPnfNWJEl5oGXWbPNaiM9NPl3IQchM+3qC
K30xZWczE6jeU3dGJ75eb9TCJ9eVGEPcQegiKaDnPHSL5AGs2W9TluX+mqvawufWFRhV2xVVzal5
QkYdrPMeglazha7H7tXnAAeA/Py9NakKkXpFLNxj14wHTurfg3AD6Xg7o4Jw8no/LTRDB3qYBjFm
ZTnsVJU23ZVRZwRpMXdhXMZrc3vhU/xD9XBmlRkX4nQtcj+SpT/C1zlB5rCXa7SJj/cQlqNN8Fo0
cKaGauFYUWtDlBEa/CZST8VY41Lyy+d6SpvfsuiadDDxDk/1m7IyDlVc3MNVYWU5X2qClud04zyq
a1fIk5E1xqNRTHxbt3n62JVDHngWxNGkdPKX621Z2Kjo8I/ccMdWVJN3hGD00XRZkHIW+1GjXvk4
eEE22L/7un+4/rKFlukoEDVnBZk9Upy8tIpOjitQKjoQuTGSOWv9eDTJ1yIH13llUVwY0f9gQfqs
yMFTwn6yYmWQUvM8j+ZXi7HH681ZIK9aOvdCOXJq4TU6n8Cnokc4LLVnoUb5AyVIbTAm6ifcj5EA
jWE1xCyUckZVR2tw1lkUmPkgb+IhcsM4E8mGx421IqJaWB+4toCWFQepkrnzCXTbDTPVsezazfUG
L3WoNrlQiDQbAP25kGO+wJnkOPWvU2Wt5CiXHq7NKtRu4fFmk51k1RwA/k23fdJ8jbi55v+9EH10
GEYTs87KCZEn2XIIu39x1YWT85/4bATV5Wv2QIY6YRk7EZPfy7Y48UtmwCT5SvcvzFVdqdZhm9oC
JQZiHsAkD7XJYoVctlmB3h2zTcOK8qlw4vR7WkwQRl//5AtTVpewydiJLdqNKbTDzVdcI+VhWw67
rutfnRpOu5w1KwmEpRddvtq703eBnbcH4Tq2997tDFJxHSc+iaC+UNzvcV9+vTlLXXgZfO/eAryd
gsGBl8EkfKxRQOfN0QuuBMD4QlSnN1CdTzeRwdg3bEKtlai3MLDty0R9987YMYysjSIJo90MaL15
m3RP8dx9ud6ipadr0z1TBbsg2FD/Pnv7ce4PLBpCk7KVxWjp8dqUJ1ne2GOHvSzWuDBvdl4GsFKz
EkAXQpWtTfkRLJ1xRhHQsfWGhyqfz1ykK5vKBdk1fIb+7vV6pm02mil4jGy+i/PkjIX0zFKyg6Py
xu29p75uzwQ6bD8SxNq1w9qd6EKY0eVtVRq3ZufkCneiNTsTiL8PanCssE2Zue8y1HeuTM2F+2vc
7P3dRGtwFM0k9iF0LNkugoTtAAhGdUiK8jnK8xIUwGbyJynNvUvKyq+ZS869za0APpDSWfsZl6/1
Qa5D17uZbl/Dg84FwsiQNzXYvV7VYH7Bu7g0otcay2YAu2Fy7FE/tI1glH3ALU4XXB/+CxNaF8LJ
/H+cXclypLq2/SIihIQATSFb0l2V7fJxTYhqaQSiF4ivfyvPm/hwjYnw0B6gVLcl7b2a9mpqhKBe
axB1pm+MiACVhEh3P4f8HqL3G71c2Qf/A4Gzql4PqsBdohsVnLNQCWwn6Pc2Wfm5MLGUFWKq0c7c
ITHuTN81+a0gpOVZW6SatZ+/iBKou+Z1l9Z+JPWz50J2xQZxMt4S/1jZx0tQG+CVsiuSwYf+mnlg
vThzVHA/N7+LENEjna+8ATrmswQJMOj71ERyqO1QSDx7/TYm36mydOTSufmctK6zFA9ySkGaOaF+
NDNIppHvufkmur9W+8vL/nzcq5XpWMLaPE2VSxLtRUOiszsFCm5ueTJ0Cm/rsrMyJUtAm8+zVLgC
SU7I2X9zmR/2ZqsQu1IQdJZYNoKwQ8sGK5VY9bTTwwQlWta0SPbrP9LzYC+b4fHow4J75xC3OMIp
yYaBTjVHvLH07dQ2L1PvTueu4dbrIGICuN0IvCWZh30JK7mXdszEvh8kOY3QyQxE6SWfS8Q7S5wc
tY3IZo2lWvL50Zrii5MDIGBvMpbWZvb6/zeHPfOgQFSPyFK2QwJJqLTbQ0L3QLjMNjbEv8J974Tb
JfatqwfP82Rp4IFWW9/LPv1tYPDx1WK2FwCkO/ytjCmPrvRvqeMjH1E2+c3kNzrkLRGvqvGtcIbl
bNghhfcQ+4J+j4tJB/AZ17ejG7c/KohNn1G2tFCe0ynqi4wFVBW/nLjK99DiLsJeQiXeNsb+RodC
wojNmL8AtQ5H6cNuE9zQeg9UyHx2NZeHBt6tYS369qSogcy87f5MoHVw5CquTrGAe3owGQ3tKU3T
NqhbfJpSBiEzYK0eUESKUjF+4WNFHsCOnwPDivxHpWsjA1Q86luUmuywBvtz+lykX2L+REHHyneb
6jKS14lAwajqds309+ONv7Yt6X+XB+RimrgEf/HC6qGB2l9rkogNc/v0uc8vouUoVCZ0MroRxG9u
3Wn6JSzrk798cZ/yfNlKnSb0AtWA/hDPLt25bbYFVFxRd3KWSD83nolNiA8VTFHuPAEGMOjIff0o
YcXQeX6Qj80ZqNJI2AgXstBwBPjaGQNA8xyiKHs0hhxAhD+lvNkbwLUSSx7lPN5POOiaCSiFdANM
sDKD/wMa5ND+cQ0kGSzFq8C489lqis9dAZZAwEaZZLI05BpH1QW9LYN+eL7aZn68OFZC0782XW9C
Ux87MPxMUy/CVSm7HZxEBTGnMorbUsvPbZ4lIDCNB+2quPUiKU/j/KWA3zz7+fHPX3kg/rty3vz8
TAw8z6+fbrohjMefRAO6BKMGbn9Xov3k71/ck8aB95pOxI3sXN15ffGt1fZxLLzjx31YWzyL7e9R
j4+No/AUrKrQ1G0CUvzndGSdJcZLQ0+/wj3PXGzANlLyoy42VvzawC92foGyXmsjrYpyLNkVWXka
oKBPxFfS5TswtzYUiVZW5xLeBaovqqMKr2QgZmDF9KLzv+0WLMf+N9n/zqG5xHYh6Bpu+xDao0D1
wh/cbU+jZY92ODX2lUeS617sHG+edAgEGN2xrOhPhZb1dyRc0wvLzvM002MDGN257XP6IDgFeH9g
13SS2zM4x8RWgixCktf8kLEahkduAZf6QCgnmxC+RH4cae2/xqT9Z0yl+puNk9mjGNUeSCtnIIut
8YDj07933cZGZsVJe2R22qL+R/C4hNQBLbqdiVM63UAqtWsDpOvr/WAx/igTx91RZOsDM5DipuN5
dikyLz8xrrx9A1zmX5l4+Q+N8s3R4y080F2T49yW9Cindnr0bIuPIYvj/Ek0yZB9MXaCupsHHaA5
GHhSXrQl3XNFUn5kSZw8jp3pzjlAnFHhau9gxem0i2WpzsVQqEOd8QzmLdQOYW00nEDn7wOWyXYv
q7yGHr7TDcceOk/Hqrc8FTDlu1C3ianow3GMu5u+KkUWjrxydhWzqkvCaPcEPcw0HHrtjxGJc/dk
ceO9WEL4+3jszVeJjPxeKO3fecrtHyuVlgcn8fx9w7RDghrJFxVomJs/5L3tPsk257eOzryQ4Hef
pK/Zc0znsQ5BJnbhyWgX08+inOYOal9VvwfS5BboK7lvYZl1D/IOpNYcQu51Cw+UUscQrkB08oOu
o+oSz+20x2xbN5PjU7ZPmiG/8yDxfwth/+rPUHRVdqpakPQDO1WwZ/E8tzoVkwevzKmgD43fAFBf
gJahYd3UJXvbg48iSpSQrvBJ3IUWnvMvzdha+J0OGeBOAN39W4sK5u6LCh6wAfAgGhYOuXVQxkoP
jYLsNp4A9W4axunCfDMebZjVQ1GF14+FovwXrw2AiXE8ZqF2QVyFIojIntvUxFXQwCftSy06vEeR
YYAEYgEV/0cY6EAPtjLBVVNjN2CV7mrv0XJw1jJhOb90MzRfix5IYFIA2p7H2ZOMHXOkKIfzs5tq
FVV+Ctr1PPeQHyq7E4AxLzN1Z1Tq0O372CJjGVqzS/qwaWPGb4DcdQ4drHRJ6Mhk+JxWvrOEODrI
oZmMoL4Ge4QhrGb/WDD6zAnMxT4O/GvRbXGudM48xEnX2xew1PEewtMgaWHwDmz0RgMrWacl8tA0
BR2czOJRncDXGVTHNspUwYPc88aTH6fxRl5t5QRbCv2Vk3GbZB7hSl0MyU9JKTxEm9SjG3eUtc8v
zpqM2H4zZRBDbxxJ4auRq7Mcerr7eBZWBmkJ4LM4lMhnDen/0j66VRYmuAJRG1UhsvHzV6Z5id9L
DVOcSyiTS/VAkehrxG2+9exe+/b1eH5z/5nrBqqXvowjRrzhwcAf6c9kxWQHfT2+ccdfSaYtpfpA
UJ9y6MaAKwKtzV0++f90MM8JOqA0pW3dt2NyLNzuc9eKpeKcABfF6R0NRyz+jwt74BbKRQ6YQ4Cj
B57q9h9P+dqCuo7mm1ErAbxOZ3i0ogYo5qgaYrnvq6n/8fHXVwZsiXpkKkHyieC1T/k8wlU9FQH8
iIudssW4d7A5oNbXm8ATZfspXQlnqX/GILbgcZDfor4ZbpQ9wV3K7n6NfncGmXBjzNa2yXUs34zZ
ANZeDDo06kzFWH/jdDQgQVTWmXs537M0tTaufGu4tSUqEucsUtUdzy7c8+MjA2d733oeC0FszjCS
xZg9Q6xDXKpYzceyipO9btvx68dzt7Iylgpkyh4nuDoOcUShs1mPGMkYWh0b4XgFSUMWD3GaFE4J
8yCc57FfQUhoBpSXtL+JiEPto0ncNvOR3uZZ/Ofj3lzX8zsX3CV2skrVEE+M+RHz/Ppku+PJEriP
ktRuPrEqPOEuqw2WF0vPHS0WZc1PF2QeBcuuOC12Cd3Ku77Xh2sLywinYYGLq5MTlfDm23VO3d5J
npGDKjy9EaDfe8tcm7gu+TdLG9pVmhQ6ZpECyDrz7nz3TGdnn1o+SDinj6dirY1r9960ESfQmSgJ
Z5FOB5B7JinHnacK+dVcbSYr7QyB1hb9RNn82qPFZu3ntuK9jxOzratoABdTaPfWGruNzrwXC66f
X1xcCoj0u5JQEfktbcIYTlRA6/vQGICI1NFUVXH8eNDW2qH/HTTQkF0ovzEaDc0sDtD5fjK+9QD3
yeyGwEfr40bWZmaxK93ShZD01LFoTLgJUBA555bzm/TecRibFy9vDx+3s7aQF7cYKNgYPcwapgz1
8IfCwLyU+Y9Rdxunzsrnl9UDY9Uo/aWguNUMukYgWcHfINtydX4vLGLCl4UDlTZygB311Q9UR7JK
T1ayheBd+93XaXmzMZpRyIoTDD9J+1crIQby0PMraHtbDNG1Bha729dpE3dQNATNXcAl+msP+evc
27ivrH38+v83vx4WppWbcwblhuSOjvK2Uc6hsOTnluYyq29SnebQVqwudVoOJ2qA/MLzvrqxQVFG
NkIUB7/KnK003cpuW+a48yElcqIcFS4x/u4ovaE5tB3Ru1cvnrdKLWuNLLY0aFBZB5dC+L5kSAkY
FGZTt0B+d/rFe2/jCrG2Whc7uvP7pu90V4EeIO5sqZ9UZn8C+XDdCItNXPhw7q68QURZ6gYSzmYo
Zwczf/w4RLx798HnlwlvQ+2CKFuTi5Vmz5CgkpHjDMfER+VXkLBF5hQiDvtYmJ+mUPuPG12ZkWXu
WmQyx7PTgzIN/zlSCnc+L2jz4kT588cNvCtDce3VYovTApLVjkEYt2YVR8LSyWkEVPjJbcRw5+e6
fVSzZUekZuzYCJc8TWoGLK+i5BuBp8rDMBG1cVN+725+/SmLYDAK03ZzyeB8jxQDd9p95gIM0Y4B
p/OtHf8ZxO7jTq+N6iIweEWWU1WNNswsZxU00t1Dyu85NuNL7NVbkq9rjSyOeeTceDo5nR31Q2Z4
QCxX3Odjy49eN5W73rX6ZqM715+9vElex21x4qfIJPgZLNYvdkxHVCH0DrmnV8r7jQzC2vcXYaHr
vI42xLajuiJtAHOw+LdSbgLxvbb89fGMrESFZSq8j/vKDINiUVs1v1s/u9RIV3/86fcu9tfRWUQF
q5XekNZlDCT2BGX+sYAeLYDS03Dv9fEXu7oaYuo/gGQ9fNzeypVlmRZ3S2aqLoYCRqpfPOje0mEK
ff++YzWSgi+fa+O6g96cbFwVFpLeUkSjZ+A5w0PISwXURYZawCB3OHzcysq8L5MLo8crosAVinIH
NbNEFQFudy8inv2NI/RfGYJ3Vu4yozAx1MrKkUPPY0LhdpfWSGXmyMc+p3E616FRlhP0bBjqnYL0
R9BLld4Pqc0eIGtYS2S7oSNseMOjyqTAKMeKPwrX5W0wzVJ997wBjjIiLvLQNW56Up7ILoOpky2I
0cqqXabWRqQSSq57EuV2fgtTuB2TW/SgtU8vVu3oDjZ3iaaRMO5wn0k7P3Rpnm1E2pWvL9NqPhLq
o5gy2P+lwjn3QOvc+bSJN3bASuRbOgY4ZV23HZn6SzWVN74pR7iNJrdJaj8xu6k31s5KF5YJ4BhV
57Hr/friF0N/Z1LHDd0u3zoh1pb+IqRKM9mdPzGIM1FxTvz4SeUUhm3D88c7698t9N7CX4TUdsoz
i+qJRJ1TkVNTlOku47Q62Mr7a7dJdrBkbR/kVSylygt2ThXQ5s4UW0cxNb+lA1PYRMj8JErdfuGi
Zk+VifVGxHz/HOZL/VsiK8nTqoXRca0vLvDJQRE3T+XkfPFjJBll3u7UiNvnx2OxMtTLDKyoIG7V
eaa6VB276XP391jWp8rbwimsLMalb0JjMm3VEL6I8CiG5/Q3I765MDCmwIl87vdfG34Ti20I7bme
PbPIL3Xxw616FXUAS0VsLD5VK8AZtswh6mwoBj2O3aW0bty8+kLsm6LIj96wtZtWDi1y3WVvOpF0
WZGhPDpFiTGoFj96vhdmxA9ZCmyH1sePh2ptLha7auigmW5BDDbKBpT2SG1H6FUSiEJHXms2zsa1
9bTYWjxjYM3HUwcRR/3Qse5IhDqoUh4+7sNK3PmfPKE/jH4GsbZIa45ruLx01RZZY20SFjFf+XOa
IjcMd89E7jrJf7kdUpGtpf+Uxi3CwdmyqVw5d/mSUG0s1yp1llQX+r3/Zzq40WE6D0f7EuP6+NN9
ch7d++SB3MQXenosbtPn7OfHg/f+3PAlybqbB0sbhXat8gnIt1D67c7PNhJf788MX3KqM+pN0oMZ
7yUZ8lc58lfbUp86bPiSDDwIL1EJQ4ql9fT97GZffbfcIp6vjcn1/2+2nswquD+kpr50+VDuU9v+
W8z1ARtw2H886O/vOviN/LeBHDRpP7fKMeJ94d7lMZu/EinNTpmZvSTG3UIsr7Wz2N1aw1HYyqA6
YzfyIgr7Jjd1pB12UJv1h7WxWuxtUrKSEpNjHtoudMryW8vqpzynW6TvlXOZL6m6AgJoBRuAhvcd
/Q/gV5Hl/eVjfgDB9a4pp51FW9hfDdHYpU3oplUw+Tz0LB30BDgENgZtJkPyKUywJ/iS3ptkpJwm
MQGcL8eoda+UgWljVawM5ZLDaxddzyqBG452k3vFyweSWHuYu34q48mXHN7ESUZgRiCjoGAtF3o2
ezYlHEXScqsU9X6whMPif1c1xJUdOsUldru5d/UNkqonweKDDecxx0p2H2+dtUG6/v/N3kxaHftA
Z9RguA2/FREXEPXuTQ8Zoo+/vxKylr4iOs5jG7KMuIfnzYEVbQAc0EbIWklXcX+xHStkzedmbodL
m7u/EBcvpbCeE8baEDjtfdObLyzpn1plH6qy3ZLiWxuwxQblSayh+EfKiz9Xe89ObkxXnlxn6zK3
Nl6L5GGeJ2WJml9xqRU/wqtgCC0xbBEX1n774viF8xybYTA0XEz+okwWuN4vqjduDe8nIfhSojCR
Mus7FwefrEdU4ExRZz9x1EMGUcz2r87p03syuuMzTDnFzgJibKPddxlHiCBLaShtQ+w5ndv6AuVM
6BbeZ/2d64/IHkNUj9gH5sx3WV1EFZIGfXVvx5/L5fGlaJSx7L5QY91crKkDYzwO6iacC72/OmLX
c5BAOuzjLbQSB5ZiJpnnsyKdVQXnZY88J+A47jS32C+FMnU054kV2qrZ4i6tLJElq3+OkQeD5E19
AXbAUVkI6kDgd/PGZK19fXFQNxRZNXP9ej+95E4VJsi2ic0r/jUw/u+TE/6u/41lQ12XVCU42nA8
8x+W9siJZ6X7V9As39G5TDcmZK0XixBQUOLSqUTcGanYq1gFfMj2vNhyz1gJAf8abL0JyZmGgQjE
FRSMa7sz6aeDZHSjfrD26UUAYEnrYiRZeRFIM2lVvWov29BQW9n//0Paz+zJTQvExSGDOMA4+ztC
3QBPFfsmma0vjfas4zQL8Bw9/5MXyyV3n8cozo8ZMiR2YbEAVJ2/XZYXAfxj6MbxtbKklnR9QHR7
RacGOOO+xAavDoV324NlBCfXjRZWFtNSQojlKeqdxh4vNf3aQAg0FidoA258fCXPsdQQ4nPll5J1
5cVS36duCjw+hI5jhXn77EHe3acbO2JlXS1FB4ZC+6DuCLTD7RAs87Pvbpmc/lt8emdXL7UDrIxN
pFd4PQhn6HcQ0shDkTJ2EcJOkwDqmCyI82669RqPnbjo4wPsZ5yXRrT9MfdHF9LVJVzYgOUMlF3S
v0Ued8EwunUwwl7iMc4S9ipATv5iVNHfDKQdItmUak8ZCEkNrI721Ygr/ghWcNgIWTwjCdtt5BHX
5mcRSeDM7OVIRg2XWBYmSBOAYnkXxs746nXuhUvbC5Cd/tyF1V1cLfTMMkAl5/KCm2XYxnxf9qcS
jhqfOqWWSgZABztVGcNsndgR9doLLOoDII13SXFbV5+BYuKsX6oZmMFyB0uhkb577VNgurdgPitn
7FLGwOvbIR95PVysPmTkD2yxAMUoAoo83dbJurJHlqoFiXBi+FBn4yUX0LttfPKt7+b9pwb/X17e
2yNjLu16skGHaAdmgnHK88DOJhVAfVgHsLa+lSp7+rip9yKiD3XA61J+09TEq4w53EzRpHC/Rlm4
TDUADTAPMD8/buG9iHht4TpHb1qgUHUYFVwco3ieUXiY5+7oo0C7b5C03Tis3tt31yaunXvThIH/
kcvmZLyA/vfXrrjcjWkzRaTveRlUmo9wmyzaPrC62WxM0Vqvrv9/02SfJKNdUzxSnNiz9hBiec3s
dgxlrzZAV2sTc113bxpopJF+6qIXLiSzHmZeevc1uAS7PGV6X+NC8YnKynXsFrcsxEtcIZAqimLI
CI7c2hNBPjkti3CoigKlr6mGsAf94vNHq26C1nxlHSgJ/kPSbzlbv7cTrz1YBkKbeQ0EhrILtJgu
Xc2fHMs+fbx21z69uGDNbj5mKHNMkRn7G7ciUZpVXz7+9HsXLPzqZQK77wugoHyPRR2f6BzGWa33
FnS+oG7M0qOoO7ZHwR3QZZuqv7a2qsPn2l3MtywzGy4E9bU4ZJ7HXtWBovVedAJmOuWI10//SnIB
AeWGbCnivReNr11drIO8yTDnBpgprqAoXI1QN5hjSYKcjmgUyqGHtvS27IxXpmyZ7mZTqpnEyEZ9
kd6PSblXidhAAr2bbLt2ZLEchkk5RUrREWg+eOm+GPbDc7JPd86u1EHy24dz+l31MN0V++R+3rhT
vB8H6DLzPSNlNJMYECdi2Dkznn0LdalpL9KxBi62tY4fL4v3h40uE90U1nddW/PqkkPn5DyllXq2
JESkPv76WicWZwCkuMhoYetGRe6+5iYfTllCzrrOzUHbmzIh78dkukx6N5M1F0OJ6bG9Y5XcN+lD
Yz193IG14VnsGga+bwdXKIitCvlSsOzRTbeE99Z+9WJ3wEmy8EXq2ZFxE/CiZnFyaF/gEVpsvBLf
3350WR3VZR333ECnweJ5ACcDndWBH38nXhqwTQ+QtQFabA1JvDi2bJgPJbP8knfqrLNxC+m+8u1l
UpmNszfkE/xFaGuCtvxDQLb+eFpXxn6ZU5YU5q+NhoZuj7v0jaYdTPUaWPOKhNob5+v7cZ4u88pQ
TRcddIBE1PYF28F8labBbGZnJ1VT7KHik6uwyX8kbX6YG1a8fNyxlTlfJpsHlbSpJED4aerykBr5
lAtCg76u7qQunyrF+P5zLV2H9s09JXXFkCNpBzUK/3ly/8KmYtdgnfHmR9Z9TmWPLrPOM/fjbPYy
H+Fj0Id54lmQJVl1aJ1kq5Dy/zLiy4epT6BD+N+OgNosvYmX5OJZiTwIhYp4b1fNHzxcButmrrLs
jrato4Myhc3V0c2IPHW2QVLNgwNNFnhlM5cBg7MHzoauicBTB47K5g6+5bX7Coy8V1LQIshA7d+B
xDo7IQMNE4/ZisfnuAElHJZ7MqwE6Xd6jtkfpyTiDMVtIMmJnfl3jIMoaftlsiP9kBxo79KbLIVp
kSn89NADkBZU5eS9iC73n2zbQALYHTP+2HhNfpiEqF1QGhsD7H6Z3FCvZ2ngu2rY1XkVH12vTqKk
T6uf7VhBYL1AEIKaXRmm/kQOfuYXBwrqxGPR6/I4ZcMMARCr2Sc+Ph7Q1Hin2ra9Z+EDOtN7A/kC
B5LxFnj7IWptVO8KUZQh2KJFQHqQ6YumjwH89tTJl/YIFolvBaLl81/cTdwjHyAv14oE/iFWz5/0
VYzEIi454iKhdyig6d1kFCjRpYeOO6O6sfoq2U/glz0OEHIPYEfnf6VWgqcTqvgeHBg4PUwNgWkt
9Jz2IuN8X7nNuKtsR0L8EiV3yd35OBVN+9LMDjvm05g/o4QF6bCmBdFXin4I5x6sIbfy2U+IXI07
Nrb1Y8OhUWxSPPurnl86ruleCy1hGjwm+0rP7hG6v+2ubkyyB2ihvQPhyP4CAwrvJwoa2f3QNx5e
KdV4dlVZ7GKSDBcvN9OtmOzkYGpvvvoPU+AYnV8t6fodtO9dEMBJACeCAW8B6YVOZs+BI9IHq7To
eUos6wBG2O+kb/mZt4o82k73JAvZn1yS019xLDoViqrRr5QaHY5QDysC2WANBzLhLIzBWP7bmqoO
lZnMWTbwxPNhA7sbke99yPmgH8ven+7avhR7v57mV8Xt6rlpqu4O4iDJjc7MX+NMbRDLKb/3Oi/G
AEzpLaCZz25TZ9Ewo1YxNVV5mWDadpfabnOwtKgDNlXfQCBP70SDEbZlXZ5jfPEcg5JwrIqSl2Gt
O7mrfXd6ifNxjAzLyNHG0wZZ4QRWGJWbHVwjeFDV3QwTuqo91nRmP5E4Km9alK+xfUz5y+pYcRZm
0rgipu2R4ba/z2wSH6FdUd432D9uWFlzfdPyQoU+ii2vqmziECu63okGgnVxC4TzWHbpIR9AmBTS
BnzbSVAQqe0RwslleoJ9pB8qhJRAZNVl8uHEeK2PhnKc1I61blpCCVX4/7i1W3wpmmb6An2IdFfL
IdnxyW1OMLciA3wIxRhWdQ8HrAIPggOa8y6dZWWQCCNDFiR+MX9pfUYewDqPw9Kv6mhqe3MsoUh5
abL8T8yUE/k8Bw6LteUuZm52cm1B/SAVQH8GrQfdAQ5t0TuhVF6G8WSLf0qS8SClniNDu4ytFMtU
+KepBlbRJh4gnDnm52ECBlrtuoFCel4l0r73p8q/KxyRfHdt69tUlq2H2NHirZEihOzVJMWhbEx3
MzfQboJ6AQ+s0jS3dR0PBzcrTegqpCBUA4XEoKPV/DCnWIVp4c470iT+ZYQI0V6ItN2JGtlV1ivv
zu51fzdB++Ag8Vq6Te2CXXrba75hVeffYkbYM9bO+NUd4hHxFA5+PBCjaUHjKGYeGFDNj7Kl1tcp
hiCCS8HYtQow3Mt4qG/AmWfWDmS+OKx7BsdxG2oPbVj7zENpqHYRSAHoPNmjJYJpGrA3S5rSp7bI
5tBKE7G3inn63o0tJG1SnAZWJmIozMtMpPuM9zjVphhauH2Z0VNRCxUg+T6Gfd+OKBIzdj+3Tb+b
Cq+8y9y6OBnNZ6jNCtsEPnXK02QGJyAsJ/ejKthDmVrVrp3n4YAdjGVaYS/UILwecjL2xxF38StC
roOdi4aBzBn29PVz4SbdjhE536LUBwHGLLcPuVD+HSWj+DqVk75P52Y4CGhmBSlcfO9lCvaf29Lk
V2dYf6iGJr1LEHHC2pnZLndhTSwrDwZZgsTRyMicBxmJzQEwHgIJDoE7EK5fxZXyxccHMfX9VyXb
4pH0ku8qyB/sm7wCCQam409QboyDck7qJ5lLKDmMWD1nmPySgxwpOdSsffA7ke0yh8xnZhzynXm2
e4pzr91BxEpAsSFVgc9BjINgvblF9V2UgZuNcp/B+vuIrErzRdlJEk3FXL1woct9waR3nC3tH7Xx
J/yZdkFqG+dcmax7qpjE0VVX8VddGPMznYbsyBPpfWE9aGvF1OTYJwQmwIQ7p8Fq3HPq0+w+htbT
zVDU5cVB8H5ltjU+FX39G5oM9jlnbve702NThADi+7dDN013jrC6HyhSZ7CiSwa4xSX6AMUQc6PN
LFMM8YQcIS7bOMwlRMAQwLGK9rJsWorSiQOBNLhS/4PKSv4Ie6v0B/L5cgeLeOeeJn3+iipvH8QU
LreUzBQjSbpnXtM+DoH/j3eejeKnE+ftTU9H9mOY57gPIMslQqdKrXNhrpexHpZfjz3hOoSwdw5P
55oep4SJoE7ofBfXVf2HDLkIJGAXL76e852cdHdQJM3+Sbo8u0k5tJYQt+cbhF62I/HMv5aFUTcN
QtypsOByzAyhza5qehp5GpculcP4ze76ZJcrUpxyLfN/tLL4gaiqOFelrU/DMNGLbdfpbmKzY59K
gCF2mZW2UZ52SgRQL4ZZU9ImJcJ55Z+5KeLA4u3wK4M4MHqZqwcjxs+JtNKluSBq5o7pRAfhooym
0ZizakcbaEEwGNFt5KtW3tnLqn07Dw3A5ND4wD6MeJFBxQjnUltVe9/i1sZj/v1sK11W6KFw4DoN
aK4RGVo41PX0pgbKM8mHA0dN1nJ6jsTEVj1trUeLzAEEaXwEUbzQqh5gW6nOXgJcAPwTz7FVfv/4
CbPyvlxW5JO2El421CTqLVMHSc9Paf0ZAAheFcsCPGwflJeZnERN1bzAqAwhpIZk3ud++LVDb95e
fkVo6Q8NlNXdVO1MzU001EN5/NTX/UViwrFLKCbnxXBxWuu7NPSXplv682vv7kXK1h1tOdaFa0eQ
e0mD1inPdS3vSN59ckYXbzn49laeOyqMOoePlpmmMYC0xevH47Ly45f6/402lSxKXP9wFVYHJ7fV
yVDDXzSwlhtE0JXn+xIzULauy5CtwRazUJnmsK+fRwdmWvNr5auvc/1/nF3HkqQ4u30iIoQkQGwh
SVvetNsQ1Q4ngYSHp/9Pzt30ME0Rt2YzETUTJMjrfMfMv97/lLXZtUBtPGXDL5HCJBSXKdjfwCfH
gbdt1wblQPYf+oklkYBp4nFX9tAaDiYcQR1SI7yYI+3L6P0fWJm9S9aAmxC8NKhjUPzhiNR0N03h
bSBnKz29pAuooc/mShkbVsOfLexGTf0IRvhGgWelj5dMAZPBskEhsufsOVkeQROb7nJov3axLg7w
3moC3QKxeb+N1n7r+oF/LBSTkkXqtAChkiEuL8YRh44rmCuWZdBxwoIuF/XHdocld8AnDdAaf7LP
5cj9nasyJ5QU1XncnJ1gmBNU4oehwnHXIxur4MogXjIKcHoquY+kcWz1FqIPRtYHyKn8PMVtHHh0
SyW3guO5i9WwiEnWN2WCyMLkqUPS+NCQnZq/KPAQRmT71N1Xu9+ADNd6a7E6MlBujLYlKHD6Nxs/
te2Do6IBfZVZX94fD2sDezHvHSThekNjqctMzKnk5rsPR/eqcz+iM8Ou95/CvhcnOYEd3nl24BhH
DP3cDbCzfv/lV5pnWdx3yspkPgVQl+OMGVCvOnisO0FQGLV8fIUnycYivNJIywp/acEtELcB+2y6
+VdFreesHa/BelvfsbJwLav8dByNcgdqn92aVScFzPau7QFEvN9KK7PCWUz5uihtGKygZDnRCt4z
amfnX9iQRZX1sUxxugwd0KVvOX5JxHnyxcFX4mecqxTRI+5GhXStfRabuM9M7jhiqC64dp6H3hzS
Tp/eb5y1IbSYzI1dULubbZwPEpgcmt9Z8luSZDenqOtsnBJWTsnL4AFcpgAj0FngQtl2Uebb7YNg
cXEp++keXtN7hmiNyIoT72Or4DKMoBmNYB0uqufSQQj18LtzzI5kb+0HjcfoMnRAu6U1wP4T3d0B
NwBEofUvp3p7v0NWRuvS+YdRi9OMwg+ddOboFOoVcIsMrd7cA1Hh0fs/sjKgluY/CMrRYug5YnRo
c2eN86tEaMPGDruyWCxdf4BCtXBzSMQZCYKfEos8DZYVdt4Gk2JlvC6jASC0aLToJbl0OQ9lWSNZ
jLYCd1VyqmpuAjvvt4ptaz1xbbw/jgoCCX9T18TzxTdHX1sRV98zyAcA/20M1LWWWkzrpEiIyQzP
LwaFC9/7Rse73Ks2unjt7RcTu4TQFNAUGCwyjT9VJSkCG2C06gHd+KneWrnXPmGxQVvEjDROxumS
666OKM0eq8mhgBC3tC5rI3WxPytSJY3yITcc4uqEBNefVi42SAwrLbR09gE0B7VQh1ra6PAbzvSX
KatuFLGfUVb7/f48WxmtS3+fKutnUo20BuN8DhsXlU2tnWdVeM9NgkS2scy3eH4r7bSMCQDOnNu+
p9qrSB6Vg9r5Qmm5cYf8hz32l4Lg0se/zqmsmKzw8JxPoRyhBiIVb6Mp9Y9e1Z/qgRw8q/oE879v
1C7vvZR9hf/QQzvzRzcrH9vcfvZt8vx+o/5zL/jb61wH4x8Tk9SkwME6c5CvIbqj68UOMPp8ODjw
ArsTpUnuIdJIDjGv9MXivAwkZfREEta9IcTef2L92IXdzNQzhyVqUFqyeR24QZW+K2GIX04Vf+YG
zJa2m8awIIO+57SnN8zWPxknw7lwK9oFvuOrew+Y4s1QTqjRaUQ0Xa0WHmd7GoOqgz1rU8/0IOFV
u0cLDoHVdfFtjNsMdCrEvpXMGU45bjkBVZCM23PHspBAJR5aDAUfZFOrM2A/+VVqr9mVdLaP6WjD
T5jbM5LMsBtoaYsLBIIxTJzBIptj/IdCcBH6DVbG2dfJXTH66ed4sL1j747VfkhItis5luV8aPs7
yCPdjdVsbQRe//5Hr2g9QsvuA9B2qbpnTJ843/JBXVlllg5KifRje3BBZ/Gbg8Vvcu+Rjw/vD6Z/
vET+NpgW6+RgYLYpuWMu3Zkf9A2iI2CJ6dx4RxUmUXmk98UpvudZUN/hqnar7ruN1WftmxYrJ5yq
fTAd4F+skSStIzWoXgVdjSBFWohhy2J9rVMWy2eqNFagOIXB2Dx959X0Rep0y3Jq5Vy3NFVCYcr1
CyRHn2voOW7SnFtBPPAJlp/w4wR4TULWeFee9NS+vN9Zf28zsiQmVKLvk5Ik9bmrrkaPDW61jdAo
xdkbF6q/bwlkCfRNsm3q1uHmPJRzxP1Pdl2FDAw2/9PHPmDR6elcdSMrWX3uM+w0VaDyH/BB33j5
v/c1WaLqoDvYiPMt67OdqfKutax6n6eQo7//6n/vbbIE1J1azIUchv48xkWQ0C+ZbYXwJgxab8/j
fTLzjbvmylcsMXVfdB2AMdWfKx/m8S7vm0ueV9b+/a9Ye/p1o/5jkUpdBKyg/mLOneqb+y5R/JyD
BbbRRivDZwmfk17LhCJ29SwIos+segoTY24rMxsk7ImtrX5lFiyBdARx9KmcIdDOE3asnBmuSF4s
4V4//ni/kf4O8ACV/HcjuYApXTa2OW4HiY6mzCCxr2SejMqGZd8Ra+GGwmiQY8A4YTrttxartSHG
/v27rHTdtlYJjMqrBiEksvvht9oLzVwhUsRNU9SmSu8M+9D2YzNmiV8PsbBVk7fOyScIAUgq0UZ6
oNUGeLU21haTnatklrKf8nPPQIr1U1MB20/F8f1OWnv6YmXve4Jq6FSoc+VlSWQQrncP/wC1sTv9
VYIsCFmC1Vy0vZf0uXdi9fjTnvkYiNJ5gMLuyc5MHww5yk7tcAuS5k/Yem45t//9vEyWCPbg1tKC
uVF5jp2LTEbYAhX7mt3TeTyyaks7tjJ/llg27KRaJVsnP7sdS+9h5wMSpZ9Z1V0qmi1Di7XfuK4Q
f6wziTb2QFw4mcBvcIz3pq0C36gP3bDJUvyGPCb4uLGr9JwmMwg9SIlMMl7e1m6xBZOvjK4ldl2U
Vdc7ja+hOBW3TeKefI9toP3/R9j+75GLLGFqhioX0hiUD4CmRqoCInHYPYuRyxH0SnYP0AGDOZHP
Ltze3OqQcCSsBpDIwb6hSNodaigpzBpU3RxU1tKvghjW3U6zRsUSIrfawCDIVU/DYAkSTjRXP1ME
AdfgqlXmjtHCvals4sggVjXMy1xZxUGeDGBDTIzcNk7qhbPx03AC+ywcY99/dssWftUmpfy+Ue60
L+e8eSBxl196sIJupWO8MwP7B05u7ADSnPOoijgLVUfHz4w4/n4aGPbjjNkvbZ13kHMiPinmjhYh
H4b0JU8zftuMNUeEJLV2zFbuM3wc59D2yzc/S+LvTlOpoCG2AbOFkMPsWvZPPkrr89hr9uZqBy4X
VsGHPUrbaUTcXjzZtHaqu9IpxjTM9Ng9FFrbd8Sqqn2J+C4bjBpLiLDI8glkWFgl3DgJ8USYVA5s
jSl4Zq9ZYtmomlsgN82gAd8abAk7rMwNYkx8MgSFKwt2qZF7eU7siUUVqut3TprXT7Pn87Oj6/o+
nmh/GzNwSGK4roaDnpzbfhT+Y0pa99R4WLDaguW34HI4L4YQL0KWZnFJRtAOwVuzv/W+rVTIJEiQ
ukhUmDtGnjJZNXsYMJQ/VD+QqPMnefSEk53sSecHeHOZgzfT9Mg62/8uuAVqQ+qAcmgbNkTjxHVk
9S4Yqsjt++zAv/CLwqfMIanhl4oaRudfmnZAlJXVIjCFjo7A/xrboZizB+GmqOhbM0MApmtkFji6
dLNDKyb/WFYlBh+idfZcNtYBybbDkaHvgsqN4wNtZpwpnV6e7Da2owKUrpsa7K2LdpP0ri/9/Ij4
Tj+ouOY7UjHkFVmpGT4JkF1AzqPjY1LPYj/ELhKBRog493XmGIR3IFBkh9t5eikU2GlVD6vwLClh
ie8SN+oZEfucOUnoOWbAIaGfo0E4A40m3cU7BJJ4oQWe6L1lEnA0rTq59ZEQ/rUpM/j5gQ14M/o2
UqxYDFJOVg11WMN8IEhn5vbgd3nt3nX7ce94xfS1gcMDuI2suejGq08GbKtfflHou7quhjREdmmc
YpcdGnsHY2hwSEfwYURQVkWJ1Lc5kRqUJA5y7STAQkvc+fPMKI1ipGA/903C73JtF1HnTlB6pmoe
YLDnlBY2CdVGZZaSUwNFbKi7nELjCACA6rR6dieZHRSC40McKov9YPX5s20LefBjFHlkmjwlmISI
hhLezi0K+zJTxwrGOPntuq4HzWRveTsnVaDtim66c7rYg+vkbIce1NOBavNyh8TFHoS1YXxo3Ekk
J5t14hfEhNAA4FbsirAvBTukhLSB70/JbgRCysMupnYcIgUJ8h/0zQ97yuCoVORW0HlZGWUFKLQe
XM3316nl92Hts/qECGgOYoauvk+5UeHYj9nJMPitJsQ1O6eu0l+x1w5fc+LPL+mcV0fF9fBrxOX5
1hWSfleN1Z0qUpWhK7l7TDs138u5EeHEjEZsru3fZnmaHxJfNPs5BhEfHG6HmRDGFu1t2nd2MDgN
PcZwvJH3hYy9vW00kSCrOjDIBuRivlNRZu7Jwr9UIPzRJSAG9jkDNYsWty1ybKqdNQ/ganq21/IL
8zLTbZyKVvbdJXred5N9NaUzF3doQaUuxbiTBPw2rmR6eP/gtfYTiysELH15nraVuRRVspe6vWhv
uvQIonr/8Ss77xI+91ji+bCugZNEF7Ogh1kK7xFy8f7DVy4oS/TcYYWDRTyGRxJ5yTCuptjZtWO2
KxCd/v4vrL3+9e9/HHwYkr1rTyYG2oHqW+v7t0DsP8RBgBXFvx+d+IqQPJ/is9O4TjT2yLkqiItu
2MwvWWmepZB8asa4HUt4Kaf1eOAm/t4jzyosi+4HysRbXjUrLbTUk8OcmSGJomsudNAPV6wOvPKN
Flo5Pi+LzeAp4RjLlbnUfTjd1jSEPQiOzt7H9KVkWW9uVW6BBe7451GrH5T+5oX7/P6wWZlUywoz
70lJGlA0LyVIlFWXhylBHhs06+8/fqVjlwXmhCgqsLNgVEr2WDTz1T5lHzfTG9PJxrF2pVv/U2VO
B6sbeAzXnPaLk7145ff3X33tuYsJVYGd2wiemos28yMI85/sNnl6/9FrrbK4b/eQhpc2AiQvNZLM
qLiRqTr58k4PH5OGE2cxY9uqQFJ0gTbBMRk6HOUdRmcDt11rlsXluu506tgjHu3T36V5pltQ81qb
LK7VFfaoJrHy+jJ4zwAE9ojb3lVtfIB0JHi/1VfefFk9xgZvWcVgA3DGpT3oKwVycl5sjEL3H7Tv
L5erZTx43Zkh6cyE3Pe4t/bIxkk+jbISx47BC2+wkyJqNB0jBzaxdjg7efqYV0Cea+oVSeiA/jzs
jV+OF2Hi9sHKZbNHLLB9D6s57ysBKf2Nuaq5LVI7ewFRS8Hbg19lKBC0qJoOdzDnriKk280HhuIH
RHc1u828Zk5Qk4LmK5jLUiMwr+vtX1NlIVIxt36rbJi+ayX0ri1QdtmREVwHRPhwnuKQLZoX4qJM
F+TGQbByC56nh/uuLE9zVg6n1jAqQz3b412a0lxAVFJrdJtLIP5AsnFUzl4N612W7sXM+VNPWxM0
LQLm8WwwiUrOeiT7ETbtrJGPUZIVQSOJtUNwcHPoXGu8c/PZ+z4zOd5MqDPtPddMod3PKDTbyciS
neWmeVS4iKnwcz1/hX5EhJlotRvoXqlj2oPffmgth32TnT3DC1tb415mBlcQP8sJZC+yQWJhEt+l
U+Yf8snOnyDf6Xa2aAtowbwcaiHM1SRowJO59RxZfxtqUYWild4xT516lzjG/j6LtP8Bw32UkqCi
BW42ypcJJ86dPUOJo7uJnXGtZj9sZuVwmRkQwoiS0M7UiYugrvwasQFDetxj2yGZ4Hg+Z3uEniWh
9PQUplP1K8Md+G1CTPgZsQn8SblEQ9bj85BYNPuau8iRpLXlfUI02/DMxwbqCYkv2jmQ2l9mr9cn
F38NSmgYLrnqnEPhJd4zpHwI6SkzfRTliJC4wbaEv1OGp28dgW4A+6/4YmiTQqCjXZTlrL7s78DE
Lw+y8JugrgcQADKl7+Ksio+dXXknPcHLZjfG4HdB31GzC14zty9u4uC+2BcWsoF05Q1lBBI1khhr
UZQXbJz12XWc8XEcky6a7WLewzDZGChLWnhmVFA+f6U2R5mvAIPws4cp1cMjPi8++WPp3nt+je3W
duS3fCb+7xbBmT8mIJb3gAFzBXoW1RB8leOLrRDJgEJfPMu9w4R7P/Qex4Wnq3XgdXFzB3SkOXfO
dQTMDjxlUVd76CqX7EQzulAO6nwPqZsdOXVWw9W/huyBVoO1b+AmdCR9bFDhy+WZKV4WuHyOFu6v
rDjXwqJ7btfZvqxrEjq4pe1wFHGATZj66Hlte9NjXkeujRKkCzeGgxPPeaR8g1DJ2r1eMhArWk4t
LuRFR29gl4BLtEeGQz3W8libgu+gBWqhIyraL1RymGwmVWnvwBM2aUCasX/MEdoaZt7cPl6vFQ9Y
qeZzMdnTzrQ5SwJkgGqMXB9iSyFbiA6KOH9yvcHpEQ3uTgdhZ6QK00QYhJ/SAeTJubkt7UaecCMU
Lynu/nsEto0/E44lBzeZDlYxroXnjq3c9Y3Wr8jhcL5J+LDs+irvbxVxvYh6ysF1u02aIRxNjC5X
I2QwSkwJtCSMNcgCsBCqbtkuQt67yYpat5+OhcdFYDhXMFaSc8j9Fn5gnZAe1HK1OBStN79BNCSP
A7SI+5hJ/qVGoe97YmHBAHFaHwqfzM9FGsefyOzlp95GKnuZ+o4G2MDlDSwvvEeKdI27jM/qIQWh
YFcQ3z2OfQGfEoLuNTlMQBVJ+yP8q+1I0ck6Eq/0IzYm7ncBF4tg7uf2DbzXOYgzRpJgNsYNk7jN
ULzXeQQ/iurVmuNhB5OdOg/LSiRnhdV6rzkgsYKWGOVkwO2VW5OK9FjG+zxn6aua4hlSbbCsmDcy
GUzEDDgaguIqC4SDd0BsDUkdBEfr5Mg1ADzV+i/C7mBFYyHqMIexxpHwJj5VHvcfROUOTYCs89oJ
SiHNvobA4mLzfHyoe5YHuFxPd750i1souJHDwUeP7+FgVQNpQURAzQi6ZUj4DakG+RLHRL50UmL1
I6Wzc+GV98pJK8ESSIqLJ6zy1m5J8qjga7JXZY3SMvR16rPVoJIeOph8CB3nwCW4rA/xoMYflpt1
wO14A7FyDXGaseL9XGEKUFUWoVSxeyybNAPXzOoP6F0DlmpGAmYzGsoeZ1mZyZgGELnMp65pLMxc
ZYoDGRTUtHTwPuU91pMsv8L5qA5DDc1tc1Mlfv950O6IE1SMgN3KckHjR4RHNQn9WYOOENldk4ci
sdwDiuTJFxVPxY2N5IxDG1f9k77qiJJxZsdhdNsduOG4j3stAjlL2pwRzixBkqDQp3pUTJHLC76P
lT+HxTXF+Iqo2nuj6jaEjYE8D+nIQjN58WHwaRFMFdYWy5+/23DI/MaZGSPQQ50I/zEOMuH75wZ2
ZRhXtdg5iPe5KXCWukeWMrDahlj1zxROk8c2qZ1P2H/oJS41mwO7xyqyR4XjxbZG6KpjoumuHCFD
DrwilQ9FO4z7qoISCyh7ufPiHlpyY5n2DfODf8mpbZ3lpDCtea+fzNDQU5ypeQ/dv4MpXE87P2bT
E8onx7RM5QGnpR4jx/AbzF3+gChe90cLnG8HVV0eeUWljwAc+3tfMnPM45iFJUv1YZwacYLoZ4Jp
i2PdpdqiYVy01h0OpvYROcjzzm3G5t4IHT9keW49m4Ka1zaz5Ws3wmu+9fVDKiWQ1ApaZmwN2YHw
srlu6x0cmPN5P2JIHjmyj4EKx/3OjrGt1zxrbiRUt1+RqlxnUFEiqkHapX/b9m6HixPkR+NktT/7
BjAa9vbsobCpcz9bNaA1YOefTFWptwKgX6B9AGqTsSFChUb9Ee719qOXF9UD2Lj5r0m0FdyspbhA
GvcEQV0e6YRnh0rU1U0yUfsZjBjrZ8wq+dyPyjmQYmDjvsZKcweNr3ffShuRmUg1eesmQX97naBn
fPAYkTrWpzSP+RPAAv/gz9P0ClsR6+COlP/snXL6qpzGjkRbx3uUomD4BY+p23hu3R9l3Ba3DtwV
XhOAsVATp2X/nPdJ9qb7sv2NbR4qfB+1t7c8a/Rjn8HiP0Dv0ifECMDpA0SLngVNkQA69OcRGk5Z
aMkinqliCJI+LgEcVTo9YsNugHvZvLxLcVe/a+vCvyuV1d1MBadRZRzr1YyIah0kAXdohgAfUODg
qp1iXndGsHG340SmXuA2MG7ddaM1vsIBs8JYrzSU5KrZpRDJP6BoAdaRxhHskFkEoKekn2yigDyM
EAULVoFUnCIjemqk/Vj2o7xF6DY7NJJhiOcVu4mVMjtTiuQOtgmokIDHcPBa4TwUNC5ek1GCAzW6
dR8lfHAiv7b6HTZnBi0l87CDeAiBHwEUH+ux8h+GlrBdARoq4PqxmpDk5Pk/4zT3noFbj9dyTBs5
LoVHeAdfrsDF6fjS9T75IrK2CwaJnHffp/QkGtc+9bJNKTpvmiI4mCb3BWyx4XhQI2VwjJFIoTOI
vy1YQzw5AwjyEQWcfp91nnvn15C0OhC1R7DfhVVhzJP7KnWyOxjgZ/sZMvOfcFCsAkDZoxtgceD3
pLZ2cLySgUIc+4OHA+ddj2v5r4ZMEhrHVNOAj0kLdSOwYtcxEFzFuh5vExz1HuUYg2NlrOKxsXzK
dylOVVjjWx0hrvrAPOYeaFyKA+OTeQRcwV9oXluhLJw5yrnuDhPE8QGI7LQPUsfCsd1O9a9Oj/wh
kykMF7vOfYI+X8pwSljm7Hjl5xuk2BX0hC8uw7SsAfDHVCNDVoXN9AW1wQCD6f376trDFzdiNtik
SQncxt1YB3V1Luuffb5RZl65bS8pmA0A4Mm6ZrW0GIdY+kOIyEWy69qtpL+Vy/Z/CJgVJYg99s1l
cqyzSNN7b+x277fL2qMXOLCpNeFxbQEH9u+w7eMGsoGFrT342lh/QKiwBeT+aCF72iUWzCGcV622
QhxWAEJ27eM/Hp0Zg9LCyMW5sPgZSSefi1jeoFYgA39iLybONz5hZcyw66f98TuC5z1MANL6ApBm
ByZByJBesOXbtjZoFrAV8Fkfd0NIe2EAEAwULCfra1WJcCZJ9H7Xrr3+AreaYEEyNSlyWJMS90fG
0qgt6vuB9FvBOX/19ga9gi1mLOw+C6vuUaeAMguKpkNdhDCafHW/emGLy9rOnbYAIbT4X+CgZbBi
TBrfG5vSXGRzzlsdFLggORaWI5luzIOV7ljSADNLDgJON/VFOFim4QCKS0tg0zkoxP797lgZtcsk
xbYRQykMELPYG7qwYsm5zOpjXpFuRwYP5r8ZwJz3f2ql5+liUiuYCnt6AO8h78F86u9lCeuGLXX1
2sMXE1t1LcknAnjexM8lR5XYaaC514ePvfr1V/+Yc6QR1mRb7hVCb3dW9tnlsCeADPD9p68sSnQx
o6u0hl9RZeNAL7rIwiG98bYkcv84rP5ljP4TdfPHm5ckxhkdeOMprxtAKAC75106Fv0Ak4ne+QbZ
u/tp9uNBh1LW6m5uyww3Rjmdagbvlgg8bwWKN21wph2sn6NCET8Ffy0YBNgWaTPEG22wNtIXk5ba
ORkL2bFzO9/ZXRFmWBwm8Ctc+rHq5TLv0FCqUegX9jkeC3UD/xjo1Sw+fjOZNX7sG5YRhyqhXBVd
BX/9ioQwWio9ga5kuIJsnEVWGmlpoxujCoC0RoSSIkIiEMVP6T8kkwmktdFGKwNxaaIrc08kXTby
c+0BysiZPGZGfX9/kK9M0KV7rpch2HaeOgpXjKem6sLBv5/gDvX+w9defDE/+6ZhnjW4Mxav/lGV
1iMH0vWxRy8mp4IdjJ10QNKSQXyeZXmWhdp97NGLzZZ1zBtGDasR3JujzvIAqtUf8e3GJvjP5vjH
vG+MEL1HKO6E3RD0TR00DUZNvtEoawNxMVt71ia45WOgAMH3pbfTgCqy/hmxBhs/sDZaFgfjlPfw
9etsegZUECgXY9z+2rhv77f7yp63jHlkfgJGTdzxM471OYoUUAvNqn9BaPy5csrfdWFtZT+tjMtl
iF8CdGLiwp7PfvwGjkcYq63D90oPLPP74FMIvNB36Bns2naPkpFC6CHt7+0et1CVxR/K4cJAItcX
+GMgzfNU+LDPgD+7EH7oWwDwmJ1+8Sx//35vrHT1MsQvG5xSaWroGfXScBQv7owY5a39b62ZFrO3
SzTCAOEedW50WLvgppVfcuMGpnI/tiSTxRxOEongXy+eQBUu/V0zF8j2cPY4277WqIFsbCxrTUT/
3QdVqRRwKkzmRKiw9efAKn/685Zt7tp0WExmYLlzbiR2FYIYSANA61jme6RuBqggbXzAWjcspnMr
rVGQ2Kdn1TPUSJNdVad7OCDhgrqxYPztIzwf//y7iTjgCiP8jJ7hlx80yYufJ/ep/J3nbWg8vrU/
/q0jrr8i/v0rDSu7voal4klbBc7GvGdn38/MOYU5+GtRKvqYqnwUweQV2R5coCGy8hT1trIEmgMc
HtSwArnLDzMs0m4ggLFPVZFycBFFE9bXUlaAyQD3MERmzuCGeQawJPKwkZyWhPDc0TeyaRSySgbd
3JRWWd3BFLUIReU4T4Cx3cgbemgIaZt+wgGnA545afDHTZG2Jz4WxY5Sv3UCe4BbJjiy8FqTVXnu
vBRSP5Qfgcd2ih+dKm0/uTSON65Ja11z/fsfK4gNRzKDsitFIacAcbLYd2WLJOLhSwVSYt3XG3jH
Wt8sFiqbiZazydaXuj4aoLM5lA2gkW6M4L+t5Neev/7qHx8BrI/2k5n1xYEEtGblfqw+Iu67Pnqx
RrF5HAUgbHPJkyfhOMHc/fj/r6zXBy/WpjbLitiFpOCSFt/qBPgdKqUt//yxhy/WJKOGNOk8cOli
TgKaZZH2Xlwnjj729MWa1M/QV3aTnM9tD7N4f2d1EMBuOcX/E4a8vBRdG2axHE2Q+WSZmMUpg72e
DPOs43uXKJRjYfoWOkWL3BjlAzguYDpqhSKuTQSrNxXSpmmh62z9vU4ns2scWGN+6IOX7tOGgXNv
8oHA+GX+JoscmhBDDhZqxBsDeGV6LE2oKRjerOJYgi3qRk32DOXPTje/3n/7ldmxtJ+2HRIn1fW4
puC0axh7cxr9+2OPXkxrWBfWHs0aJH6DoBKnD3a31SJrL72Y0iIpWw4vWGwZZJyCChGmdjn6G/35
tx0PQ2xpJt31oukLfT02eRWcGuxXWCEiWShH7MmwFQ6z1qWL+d3VxC056EDnDkmfTX4LFUQwFltS
uJVle6nXjKULNm7FYe1ivsNFOtIw9K2rYMI2Y2UbnbvWSotpnoMZngowic7Ce67Ft6Lxo7muQyfr
PmDBcu2GxUyPmboqYijk7KYwb7Dp5kfY/JEY5s4aWEtedDZqPd74/f3ButIjSyFnO+tGtC0c1Rh3
L6RwIvhmHt1iw+xlZcAu5Zu2Bca+UBKXIviDl843m288eO21Fzs0B5m8hbEIwgFGx9uj4nJxmvEh
rS1y+Fi7LCcx0q3HTMEmKBP9cc66BIwccZ/Z9v7956+M1aVsE2GOFYWIDTndfXXb4zQVIOHruWpw
mWP5dw8G5h/7ncVWDbf2wk9TzIl2Gpso1fLWy+HeOtUM/sbW2ZVbxZu1HllM7Qlu92XhWPN5buHn
rYgT733L9+DLrPgH+2Sxgad5RQvYrCaXSg7I8+WfZR9/y9yPKAEx8/5jLugPtnLSBIYOvYY7lNhB
efYKIvLG+squr/mXPdxbzGxUkREQbWIsfhzCmaSx+n0GvmKUty0UHgPIgVUwyzF/85rRvuBWrF9t
nI4jMNaSA/R3mQqAGMGVfi58HaY9zNYUyPXHsSp9f1fwJAOXCuq2W0slE/iXVopqhbLa+wI2FZ9L
QdNP8+zMv5Ksq/bwRBoeoRymZ8cGTymnut8NHgXhbu6n4eeHBt+SQV8PErzSmJmzqCeJyOD2tsjF
A8Lr9vnQ//ZYuvE718vMX1r2f5ydWXOcuhaFfxFVCAkhvUJ3uwfPTmLHL1SGG+ZBTAL9+rs6Tw6n
aar8duKqA41m7b3Xt+ZF9J1DvRhFJuo4Vtb3sEBpz9Ac4jF/LAoZ8Hp808xb6cWFFW1eVI9iSBTe
1GEDkZuzgSAK7qv5GnVy6dmzuxrRwL471G2O0vT7tBe23xHDP3eamtfUTwUrBpICNgB535aG7fuY
652dsLWUwPna+t8+8JzzuvDhulGh3mFSgowgVdHd6JoEFo/jqzPaKN9Kwh85ZFR5AZsxPpg1b4rL
e7E3z0IkJiaoMXLgL2CFECE7OoGvRAXFQF66wVSuFYH/Fexf+rTZ0gYyco56sS4+FVjjToowCavw
zDi3XEfRzjWab1KwpXd9z0SGooIM0rmodSDVclChjAP51ymP+ZEYaW2UNPpRDxZ/JayyqkArEb/T
UOCG3Y4gTiYsdH4gype8THGJSp/IterNlGQwnipFt6njmGyavCwfy3N9X1aBRsWobImfqC56VXE4
HGVH2x086AffFSU/QM1NNplR1Qb0ZmuXZDX7lnGe/R5oVW4F1wfTs43wrE0bOcV9jn31MS4NoOcw
EYBKMtX7AdCCXZqxepOnTeJL8PF3hcmdTe5Zw106xGwHAaralSOkgnXmBCx35J3nCRyTehHfpCVl
B1SFlptClyiIIdX40KuGI2CAlRCXphTIHjq8WBw5VdvofIOO/aWjsNr1MllLdlzeoTx7dnSrqtxk
HEXFxyiHVUZ0K9s+kOnanXhhMM49sLqygTRS4E6M6tHsXsVUHFMr240EPm8CRUkr+/nlNYLPo0a4
/o15zeA/TeQvCX8F1BVeX6sv/34+DxTlqH6FOjqFjLxHLK3CfEJUiI5g/+s13c3lDuBydmhrVSi6
WgNyA0mpD9t6CKsKX+tuc/0LLj/emycOc4HxW6O092hL900m09Pg0tchatZimpdbyHNm40fB/yMD
vys+8bLZxChcprCaNSAreZpsr3/C0iI6OyKIqqeQaHhQAccaRHY93UnKIKwS39RU3lUN0PUpiRFj
g1/KyisvDyhvngJsKbfi0MmTk+Oi1FxkT1O+5pW69OjZfjaOWQjbi06fONfgYz318RrUcenJs5E0
ubBh4aJIYHihn/goYcZzrha+3glLDz/3/4edLLZSmDO2rT650wm1w5upqFfaemGEkvPfPzy5s2PH
sjwnPiHK95Qlyd5tolurXbNOXHr8+YM+PN62WRbDKSWGn+D0rmm+6c+sFq9ia0Hxy+csb+6J2cHP
HrRLOZwED8FNK45cix5lBfI2EfF2TEKyG2HrtdIPS5/jzD5n6hC8SlmMkVm/mgjHfsvZA7yw/1w3
z6azY9mtHQ1NfLI06XcF5BYbXqt2BVy0sFj8Jal86AsL9gokwnXi5BbfWWIFdMrg0yE3cfbt+s9f
aJ15SjCBE07ZxJgCVfOLxGxr2XfuqLfXH07/Tv8LZ555HjBGabarWhYebWYVOAG0Mtxnbg/u2Qhs
0v0oqPqTQ+RoH7Tpxwjx1MhFoYJqmk3S29YT1dP45lZ24R26iNUv/dQlb1Mv9LtGhOaEouboK2Qp
HMkt2EyUnRmABFC0nHxiUPnMaePAUL0bH8u04o+jkvURZYf8W40NcNdmNHqkNmrI2vCsKBha/jMi
rfguIvDB+zKR0IB5ifc8otjqe130sAdLHTeDIr0AlWKMga5A/Ua6T5qi2uB+bKH6xslOCdxdvucu
wo0ER/stsEd556dTO9wyGLLsw6oKgVUIp70m2Cz9Qqv4FnXo8hnuU+kR9Lz6ZmoBU5Ats/7AT87D
LlrX9i9QNdRDLHK4HaFKu7sZPbe9mXhRHhpjt9tcK+/niJqWh7wW7q52ezhmxq0ITwPpypeq0M2J
gpkAqyuEJFKYKtfFEzQLahdmYfQVHN0CpcqR2zwYSDpglKrcP4WsABLUJYN8SeLzOXQkPqpkFOjm
WbcjLko8pqGKoF5Ihl8V79sXMsABaBsLt3lnk0O3ClqZ6RYiNVHeoigHTjJ1cu+iynHDNNSCYuTV
LWQ93O8zr9k1A0s3Be6zUMRZxR3+Vm5AfWQBT1SC0m0AwlLkHgOl4DwAelB52ydkSn0DA56Ae40X
jA2MohHear9RlJ5/7dLe3ZsmnjblwGGR08APzKfAjd9o0BoDDoFt0LgQZDoQAMGKhfLDZFEX5u8o
8YljHh7DJDW3larDL0xP4b6GZvYoMBn3TTtOgT6TOlo+0I1IaxlEQ01+Qu4Fql8EHkOD4MWLUZPc
uZkZUWtMnZ+waxa/pEn0Nw8VUFsL8MRfqIEAV2Z0uynARUBAeuhMv20pg9Bqu0A6LtBxKmHydgAr
E3L7gxMbOIpp+VJMELcZ8Q57uSTIgLLbNhls5RvuntxcPTsRK3d1Ratty+sBsEhQYUFAb7dekZIf
cMlFVxX58FV7YPIMdoRGBQB3P8I795gqcCFVMXhbwBQq33ErvY+9vvFZCh9QX1RDBrGcye9EGNFd
GFt6F4XwEEphyRgkeVrqAEY4dtBYKOyexoreJxbMD1BomT2UpJ5uKa8B6REQSkQjyAoFlwhmDCC2
bFhheb97TjgCFC1yWbBcGiCKmvTRQdz3WzSgm2xmt4+QurE9GZLwlHpQS1nwi743xPOemakgvqEV
CtA51ML+kMRnH59WbkIie2i1JSAYBjzBskEL1nadb0wNJgL3oMtioc13sEazz7cUZtdB3SZ5IETV
bE3hJBThPAOYTE0jZyMzJ9u4Lf7XuPWqkyUwqJOsDIMyyXJcjalz40GYseF8Yjd5QocfKCSvsk1J
Tf7eRmlx4iAjPSMc3N4ou4pf4a1W/8S0rgLZRCqAQJCchXyeanZ1Vlt814A97scwsA6hkWTVQw5k
DNlIKJcjv9LEgJuLtgnaPrFNwEnpFQE0QeUTVAsEBshuBq926XACEyk+fsvdobhDqT3GPNRO07No
W36TpqX1YhzmgJniwGMpSDlByYjrQq2IEtzw3RpzaMXqCBS6jCrzoBv4GCL4OMlHTA3o3hhLO6w0
LE8PNe4Ae9eAu++P9dTAqryEK1Eg3MG91/D8OlWJMd4e9ltJ/1DbpvfLsM3ItrXK5EecdxFUp4Li
rG+sAaqLZqhhv5XWBXKRhDg1PEW96WkqBxuCh9FDtXo8JOWf61vY0v44OyLSnkEZo6rxOBD6ECLm
5cOS8jskFGt4v/ODLu2Qs2Mi9Hph0kpQBEzf3MqmDTLZv1th8UJw8sK8zVaOQQvH0Xm1ieXlfdsx
BFbGIXliACxGMGpcefbCgW5uto3Yg61SgSh0yhOxUym9HawWdFMO4zZYIR4s4z6wUK9UnlzuEi5n
LUY6xGqqUcG/IXsJw3jrWA+5S1Y+5fyQ/3YHn6e742qiKeyJKiQxVPVH4Hh37JijAPXtYE3aW2tc
zaWPmB2yYec02XAAwgUcsVIliu999t6jFuszo5bPE+AcCMIoikx5QgZoizpYuCUCMeMDX7UGZF9I
JUPp+O+xuvOGoe6ysTol4wC2idMU4GrG9TctjQ0jOmbf6rY8TR1iMkmkbuGbF+1rM3RbCKIg2TFZ
cl/2ydodcanb/nsK9/oh0sUpVtaDAu+8JUggp6L7CnrZ4/VGdf5iNy4Njtm9Gv7xKhsqArYFNsCX
qdfene5U2ASdRrAOpXSQWtoKAbU478HpLFF18l2NofMCqzt4BMLBrf/R8YqXwJxN5X1T4g4XibZ4
ZjFuXTDjnOiPQgpRYOKHBjy6Gjk8v5k8qPIhsg8gX6uwNjq4sFIm4Ck49SEEwqV7iKB4fa1bBqGW
cBDZ8XsJX2p/hO4KhwkY+GwRk+ldv6Bh+dhbZHxyCYT1saKJ5Ts5gc0bzPDeaigA7a3VFOKVjiB2
1AMPtzZFkSMRjfUDRo7inRjSsxtL5c03QUUFaoHXTS91hQLxaUwNwoq22pagPO7bGgw6cIbKU1ZG
9UOfN25gjYWCYzIE7uMm7TsXec8YOreyQYHOBn4aVr+J+8Z6jW1jpX5dWt1N61Z5kLAoqzYVMH3Q
9KDK7Mm2UHNhCt59hVck+WIpAYWdU+MKIdLHzqsZiH2wfASlwvmN9IWMdpBC6h3Ic/XLyOzpoU7t
Zl+AZ+7ViTlqg12wgM+vT7q+OyJAKg+lC4SCSZLGF7iI+XZXI9WixAiWg/GcjenT4rFhcOSrROr5
oZVYNwVYFyhQdq27zm3UprF19T0bTLwzAHE9TLSI4S1KYIbbWj8yFVe7mNMQHqDDmKV+Y1TpxxAI
BrLOB8AdZZTCcKekj5bBXO4T4OQz0gioqUniPRLdZglAC6N46BsHBrN1bEX3U6wdSMVJjYbDIe6E
uJu6d3Cq3yhrhMcSkA+pbzMs0MHQVnkM3q4mX41VOAc3jLC+ZZP0ot9V0rrH1sn6OEAQFdHw1OsZ
NPRl+DZp4MRE0bGACQas+GTncGSVBLcUGdn39sgk3q8hdMMV4YvTSr3PYHIKVSFr4U1VkZNjJrbr
iuxMsoTM0554ugPuPTlgVLHAklW7jylcGuOQwdxWj1HAx6E54loH0OEZKeaCMHfHmOPc1BU00FNi
sQcw0cISWMQxOnVAWAaQDDt3uqY4x0CdtOfaboJBnm0MB6CdcXiCNnIsYdLeRxTelAT3MMd5UBrD
1O9Qoa393K75CdpUcKjBJ94CVsB+gX3NIO/v7W1kEEvL2oZ/p66b7qemSlHtihOQL5qxuwdawrqX
06DLnYdc0s80tr2bDGfPb5an/7BKZze1AuUCCkovcJgmuzIc6zvIHcdv0xmDVhFcQYJIm+rFiiaZ
nRXZuKBohO33biiG+wQM7AgCt0q421aIel+B177LYRa6sSeFlTjPw699Gg43KGh3tN8OFsFCIgGc
JxLeqEEtWbbn7qTopsdNDbblFdIs4PI3CmbHafUFJ0/TnKkEdgqARjfc5sBMvsFwFP+WjJGAoPLw
3ipc/DsHtyMJKifFMXGABWwCCydZYmmMcqQvbG8kP68vwwtL/bzUQLiZO0xpgtTt+WciY0ND5uc6
D6rPqA08yeflBonBeAyJNRyV6VxcMpUdOGBHg+P4VUSgdl7/jssHMj4vfEIWB8IUhYNfDtdctzMn
UnXP1x/9N3V1YaOa1zzF+SDheovwPn9qbpM9fMqDXesf0k34HfI2taFP5ugdrZty+xIf9/CTz17X
cGFLnzU7MJeK20018PLEuzxo7K/AR6402MKRSczOfROEPIWJkXiB3/dL3IXIO9O7vOB/rjfa5UMs
F+fXfgi1YV4756BMfXKs/Ib3eRAS8pzW3bbJqV80+ru0+5UvWWqj898/vApbkMQRFm3UNbrdTI0B
7idnn1G2YfjOgfZT6AC0DrzBCRiCI4Ftty3pE4gCN6b6qUC1/FxzOf9+Qz7qhJRZpU8eYYeaFaWP
ONtr40wPqOZ7zmj5GOVttZIuX+r62fEuw2UPW7uJTwKb5vcu4c4rbEXzjWqxtX7ue2Znu1LzWNpI
j5ywdj0Lad91lnwtne6maLIjpeqFR2uiuqUVbDZF4kEVdRLl0xFQKVRM44BWR9sRtrhNuBKUXnrD
+e8fBhhpXWMzHY7HtoETTQRc1JjvWyt9Jnm5ud5el++tfF55ROxcUhSXpKcaWJ3IyTeOPoIxg4hP
7Zfpt+sv+ZvSuLCQzanxKSksqorEPjVv9E3dmy8ZnH2Rr/b7t/FH+3CU33FAtt+vv+1y2ox7swQ9
WKipAxBte2oNA71VNlVp+WwgYgdGdHkkWaS2OtUVRDkpPNB3YAas1XAvrAhzaHydpg72WjCfZVhC
gkxh0pX+uv5VC3NnXo9EIuqwWGp+TOI3Cl+xyLzi/LWyki09fDZrEJCmGv59/OiUE+Cf5f+mnsDJ
QYUr8MmFdpkT45thCBtnyLxjy7zuhgjK97Dirlay4Atj+D9keFpGgxV3ySnzeH0jmjR7BGUBQakK
9e49pcn/AH1YC/QsjK45Ib7EwahHRpAfOZx1quHXVLW4Jk2+SeKAJq0/WgpQo09uMXP704iPsag0
EkdJBgoPItXxdwfwih/Xx9TC+vIfWLwEohjeLOMxZr8nYvzagGSmiS+rNVnLUsef//5hBcsSAcF0
OeLWI7I/BaM/2Dg8Xf/xSx0xm+ZiGhGrtBXSpyoNmHFOiIc/9dIgeZN9QUXLxhtCyHzz/11/3VJb
zTbKzhMKNy97BHWBIXWigh7pEgmhF3iNu+uvWGqs2faoJ7AMcXifAHfgOOEnyQbJpjUd6EIOj8/L
4ibUKfduRMvTwFgPJ93JDdqhAcQqHtm9idp206re3YBiWL6XJLOzjcAtBb7KrRXflx4yXkU5uDnu
T1Hz2o0hO4RhVZ7atE3feleXv61crLkYLLTE38jNh2EDry5hey3JT0YCAzZU49bKUSd4vZkXlou5
I6eNOGc8OFZ5ktG4j5DJqArLb+I4GM96pjpfec3CQdSdjc8B4La0nOz+VMRkx90S1fMmGPvoXsTp
kdnDN9tN1lLxS+01G5xumXVQwWEXb903RU9TuVbHt7AxzP0566GhkAeeg7RDeoCl7NfRkftBrJVq
Lv3u2b5jgOIEnQdubWHCUAInvjh2++d6L//NrV84c8xZqsL1WlFMXBydc94qUmMK326M39JK2j1i
O8m+Dq3eHwvEN1k5hds6G93PHdzmdaE2LcTQAK1xKvQ5mxEngJtm/WNKJhu+TmbloLM0ws5//zBL
GlINwPwX9Qlcf/CgKpAehwPU49s87valKI7JuFK/sDQMZkddZDZCkhhcRM3gbmj6rJgBD/Tlek8t
PZz/+xmip6agqcB8zLI+CBVPYLfdPE8wL7r+gsujjM6L2TwV2bQBVvJUZvpBsOq2JeVKEmPp0bOG
GSGaRU1r3J0UwIuIte14Rz5hEeRJOs+PgOeYSnhodvDM+xJWz5n8db01Ljc3nadGGErKNLAI3UmD
t+lPVPo0Io88XjmMXR6UdK4GRHa5amutqmPF4vi5QwL4NE0eyslNJgIHefnAHhDi4dRUK4PzL+vl
vzOdztMkMUf3Rk0Zndq8jVGIgdTyl7wYBKK1YPwbIEDODFkwYkjL6I6kYXyPch/AxLs26bcxQ7mb
hxjlDVWMloFptf4OY5PI8QdqEH8Wk0kCt4oSJC0FDDlQA6LtQ94gSgp6W9reuVTCF9yqQPyi3gBv
bWZXzzi5mW+f67HZKinh5li6LsasF7XiCXxJwO/i0NoBwr7mR7UQakKo899JCEPhrKmyLD5V02Dq
wHVhS8VD61VXVVYdwMZFUQSLc+ukrTgKkh6+ySJHDhgx2hTQVWIjvcug4t+ggBDeeKpgsHeo+7cI
DTQFg9fCPR33Y8SlnSx/RLWy9Z1OEfJIauAw5kzGNYOy86pxaTDMtkJwVXnbEEcebGPsG8arM289
kqiTsbl3GgvdrQWylt40O66ldkRQL0DkoRJl+HuwXCR520HUwLv1Kk39qORkZVItLDPzIONgDZVB
DACR6biLagighy5IgZL+/qkBNo8zdkPaxEPRRke7ZT+hib3rJgCl8xRg7esvWPr9s2UygvsgJOSJ
OHghuW9C58Ht6i/XH73QC/NwYqgHMg7IkICPawVu48GH1tyn0TlwXa7BSJZ+/nxy4LRApWN5+Pnd
S6PEpkyKlZ5d+vnnV37Yw4t24nUKEeFBROZoJy8OQJpUyWBK3ZW2v3xPovM4os76sPAK7R0cV961
AyQKKT2m9WMCixtVo7C4dJAm4tvPdcds+lWYeU1p2d4BbiLPDqlfJwYUN4P9Sy7X6hSW2mw28Zjl
KmYJjx3O+qk9J829mpDGKjwKNlTbrvTMwj45l16e65d6R5nwMPDsRXT81iXjcyP4yrhdePw8/0Ea
/O5QlvIgeCLfUD3XPqs8lCj9sZM1xdXSO2YHxJFTCwlaLg4RKTVydlMK5HXbI1UMhZe1Mr6WXjKb
25oPgNC3uTgQ5OyJGV5jqzokSv+4PqCWHn8eBB8mSGTHZDRJSA/F6D61if01VN6NKtdsS5Yef/77
h8dnTdeMbivpIYLACi5Q2yTEf4rN5378bHYPfIBZWCfoAcRvWxkQ3WBbOqz5n59b+MJWNw90ImU8
kBpL0yG1dqE2dxJpIdHfjCgwdtayEAtzbR7RhI8uYNSYWYcwD38jjw+JhockK/fyNHCB2r/eTuf2
uPQlsxktoGWP65jRg9vqrwScV98S+vn6s5daaXZ6auEQCj9whx5IJc+U93fW4WZRpu7jxMfarxO1
co9ZeNE8yNkljUBdaOIdIMyo3wzSuoewrvpNjvq/X5UhyEFUqwLbpZfNprY1dTrR8MU4dMj1j+me
o6g0QyGEMbuEfr3ecuTc/Be6ZR7rTBM+JcA+84MzerCPRHEz/2VgWNeheg+OcDyjKF2sEf9qTN9t
4Kg3vvS8ClGe6wERvLK+LOxfc6kipHOwP5ygt6tr6CA1LBMLvtEkPtnc3KSFxO5yCmm9MhKX3jZb
bkYXjGcJCDCKG1CaagkUoIc+E9Utpu2dHUJKp3EBgO/I9SZeeN08vuuIthoUjBsOo8vF3oIy9UbV
0j5E8AsAHR7271ZXwGH8XIZ+6JJ6Da2yEB2h89Cv6iyIxSyLHvI0tHyXoJ7zFLcOyl9JX0YPMBZC
7XQWChTv2OG06RLjfnOA5dpe/+6FujM6NxFNqGhTV2TsMNWj+eLEpLJPIVxI4BKRO0gUgESo9/A5
ocOxq2F6BpwIXCo3tjoDRNM03yYMFhhgPE5vKPKQKz/rvOpfGvAUf/+wG1RtwsHRjt0DldNTOMJn
E3Xno2/BZuD6dy8sdHOfMj1QkLhhinvQsG4EzcYCucUZnGotXvdXfnbpC2Yraek6CWBnnXcQSQic
F7A2sX6u2waRx8SnuLoVQvjGVDd5W2w0PBdxbN4iKKy7r/CnCWz7izsan7kPKWlQZlbswb1aadyF
rWQegFb2WLoqmnA0TMenBuQZBVOEfHooxeunGncedZviBokY7Xq4+kVfAaY6oSBupd/+ipoutOvc
3oz3tp04TSQOKeqFcNZkXoIiuLA/aN0iTg+Z53EyDKCfdgS/zovotkZBzU2ioZ0sTQPwuuD09/Xv
/AtB/O+PkfOdJgREI3Rcuz06DXxdSX9TtqjMDsvDUMA7si2/KN1vJIU/vVH7EdNmcJLD9Xdf3ndQ
ljCbIZaHU3HTdMfRekrg6QSbpztVp5sUFGfT6c3n3nJ++4d5OKgITu+wfjhCaVBv0gLaXC92jios
37OMp9u+Hz/5ptl679ZODLlEA0v5onl3JucLTeEG2UUjyoTb6Q+DedXu+jddXlvkfMX1as+osbXV
EflJGcSZTYKBTp4/DGt0j6U3nBedD61GbJWgpA2tVsI44qH1Sv0YQSrgR85QrlyKzo+6NPJmCySc
Zru4m6Q6Sq/56RbWzuuttVrky+uDnK+NUTfCf9XCz58ymHJZXxyDGlb1J7WLz/XA3OkPPg8Aljp5
hypRuBVhT4XhWUVw0Z6qxnm73ssL82MeRyO25XnMiYpjofPsLalDAtEJyw6OzKdTXrvIHfb5sHLi
XOjweSYLGiXIJYydH5MWDj2Jgl9F1zF+UNkqp3PpFbMOz+Ihgn9a5h0kuXVbEPpg7zq0n+yQebAg
b6UtgBM4Mki1b4o0pgfKoGrp6658ut4fCwcd2EL/Oym0TJUpci87QgWFeokxIupHnLRYvZ0oCwiD
Nmko4VLiFwRJ3bH1YCdlUNm18v6FCcNm7ddoJ4ykCvOjpdjdVFsvEd5y/dOWHj1rPZnwqkuHpji6
ZY7aYdv908OwbGUcLz181mylZeKQAvd1JKgo93ENfK+HJFr55QuThM2vZINXu1EqrKMe7fxHjmBd
6CvNsjvUKKvbwcDrOrAAp1/JpCyN4dnrGGyhQg9L7aHR+mc+AdHKp/darRX9LDx+nmjUQ+JIeBYX
x/EcNAd/ujzYXgMfbJl+hsMLGNHcuthyW6/XwGQeSpt0MD3i+qbV7ZpFyMLCy2a77VipPu5p6h3y
Eo6z+QPKP/wiEz43K1fwpRec//5hY8pT7o1NQevjuYLpvYcIL/J7I8cdAA1I2DihSG4+NyfOffTh
TRPryUAHgumW4b7dtlLeFj1sIz/39PNk+fB0jQJ0FOi71bHpYTtDQ+0GoQPbk+tPPx+hLuytc8MT
ZUom+r7GhSeDEraEJvAmDeE4CVlRs0GksA6oK351tPx2/X0LU3zuf9IU4DHAx0gdoUp4rpLsS1us
WY0uTHA6G1FkKpRV2Z468kmBgQ/rLiBh3TvWFXvosXF8TpuVyrKFoUVnQ6sYWQRoTt3AtaSCSVp5
IxO2nTJrXw3t6/V2Wpjfc2MU24Ed/TnVfkwn6yWc2q/Cm97byapXVsOl589G1RDXCLL0VnMUOB00
gH8VqfCzxuyv//ylbp7tQNYEA8lG4ufDePMe1LHBR51OvLn+8KXmn+1BaZsVKbwtwZFCiNYH6wYS
I8JvB6oeLCZW+njpC2Z7UV+Efdox9PEYe+MtuBP6fHv95Kl57oJSNkOFQlEGCDKDE12k41/VSDxw
iNZQ5wv9OzdB4TrMgD5sm6NuyBA0TfZLQiK7Gdu19ll6wXlB+bAsTVMDjXYKClmqXxV/7aaHfI19
fNF/AzvP3PQksyA/QWZzQE0aGN4bgnTCRqGzsWrb1vjdo7x5r6jqv9Wj9rYgV6Wn1LBpDwrOiFQ7
7sEq4nXQdRBUsciC+D63fyJICESBzuna7XxhhPyNMn1ogZHhuNLC4PVQZDkVft537VMjU9cLIgUQ
OK3TeJ+FBcSsEyQVd5BpQF9PMn7ixt7Aqky+plpH36wwt7fXJ8bCYu7M1qWwNGVE4GJ2TEGJGFV/
q2LxCM3hsxP2QafcJ8vYa6jChdV2DltLxVBnFfWcI9BjliN3VqF8p7a3dv3GUSl8/YMWZvocrzaw
2AjEYcMD+vk3ABeoeDXmHo4Jv6W71o9LA3m2VI1kTAtTT0iGQk1fy5vWsYIYLo7Xv2Dp6bO1qk+Z
bdcw5jskk6d3OYCbD46p4/fQVGskoqVXzFYq1ZdtSUZuHVyM7VZxExAeAQfQyk/2wuwoSxEmjSBa
DA8o/lIbxIbvdImFd8zhIyvZ2oBamk7naPWH6SQ7cNHiGsi88Oxk/MdpVk44C80z93+xypSkgqbW
oSO3yHgGeniJcYa63r1/nVgunJ/m7i+8hHfV1CNha4N3DY4Ppbc1vK79sAHG049iAsEURLW/M3hh
bqEAkwGZsuxkKWVuoBuFCi2CZW8FH83tFEdyOwnbfI7tPjePSUIrpYTgwytEYvXfyOwjSPnb61++
1Kznv3/org7Gx1Vyfnpb3WdwvSzTg2P/uv7shRyQnFOeVJvQ0Ol7/PQB+PU2MUPgQRuSYqEv2noX
w1bWbwXutmNp+3pS9tYz2UoyZmFh+xv//PBhoFu7EmXA4cGpe1AbYn90ez9Lit2UwhBjjeS29JbZ
pAWiEOBLpWL4GlPfym356EDnuotcBoLOUMP+bk2ZstRRs9mbguSelrKK4LbGkn2oCrXzpvp/KXXW
mGILM3fOgeJx7DYoeouPTL7WOj3ZXr5yjFz47XMEVEMiaUguwgOtnB+8g19shBM2D4FZuT7Sll5w
7p4PnV3lvbCq0Q4RUQccB/bI7kNNmv45DPN4e/0VS60z25S9QSRGVlgh6mbfkyiwyzVe4tKTzx/1
4cf3WnWj7DLrkGcIvTdyTDZ1ofuV3305SyjnYI6Qkkb3Gr97sqfQr7vwDZiXH72Of4IbDQstQYBd
c0HkETfXG2phs5+7wow9K6vQslCvlY4tKqvIG0/zl1bCwc/E9fP1lyx1+Gw/NvCicyOPhoc41xtW
Pmesg+uYXtkOFg5gc75nmiSuW9YsPHRNeh/T5leWdw9iaL/0MIknCf0G7MLKq5Y6fzatuQViFPTa
WKYovxvdcMPDYmXjuPxomGL/O64mw0ELcOCCblf5U1nGX7IoXxlUS4+e3RoSmbRFBRrXEX7VQQf+
UmDgDLHSJJdHrJjDPS1p1VVMmuToZBIMnMxL3QABS+5tq5pNJ4k7HBgbo27eRuPJAyTm0+fOYGJe
N53ocXSsZoqPjrR9lyf3TKMCmX25Pmgvzwwxr57OC6ghrA4f1hmUYGY7184DjxdBKZpPrYNiXkCd
hO0woW+SI8tQqlqMezUhdTsmySefT/8dUmmtClQuJ9YB2oFDZprNGMknmcjD5xpoNquxwjpVc57V
tecAZUH8xn4X+ZPVfbIDZru1ZwN8MGrM6yxLK8h27NBPsZznov6SxGINvbo0OWZTGtJ3QMoo1nOi
rb2dursenORPNdC8ljdKPCWjtoyOpFYb0+1FC4wiku1NZe8+94bZzOYShplJg2NGVvxxswdYaD9a
4X3vksfrz798YIKB678jiFbEYobgWOaCCUPK6H9hIs/EnH5PSvVaddRZGaqX13Axr+2FpyigvVmI
hbWHiyfOl8YDArdBiQhmtn4uQR+7/kWXtyIxhwZEEyOTNwpxYONDmDdB2Xbg4q1d2paefh5kHw4H
boRFamIudlMyfEs90D50Rr647Vp/LwzW/1T4epWS4dSEhzKjUDY50CK0L59rmNlsVoM7EJtgNpP0
/5ydx5LkNrOFn4gRJAgabGnKt+/p7pkNYyxIggYkDM3T31Na6a+r6oqYlaSRVFUEYRKZJ89H0Q4B
gTtbkghKxr/7+IvFDCR50ZMhdvZLQL8HBqmRoW146rV/KdKPL1W88IYMQzR74CrbHseqTzh7m+Fo
scLp5/NHuDL4lzpeZBEoYRQ38lgOr61GkhJGi59/9JWz5tLARHhtiWMREfFix8yvX8/+mWeDIb95
/vwLrkzM6GIh02GK6gHFGIQApd2M2JT2aPmMcjk5f2dhEP/jov+vuQ+82wy5A/aiOH7xDA7+cNuF
L37xl1HMpX+BQFtaJWgU7yeiT8ydU/emQd2Vbe7StGCOZA97L2xzYRvSj6CE1dKylH8kN37i9p56
aYeu3H3+Jq7NostDuRbo6VjgoTxP/ZS3TgvS3AyW2ueffm0ikf/dgOY67BuqTXPoXN4BA6JadwOn
zDKRc1/fNZq1NxI8177oYj1XIUqXUOzwA4vvPP0UV4+qALXo4/PH+Kei+v8zPPElM2WtIb8P4pEf
Pj4e9k7+cFc90y3dHqekSNtkSWHwk/bJsUh/BUmfwPQhVVuUn1I/QwCV2AQtzpl3AN/4rd9DaHla
wFBOZPriZCYxya/Pf+UVxUF8qc6SseO7FnaQcB8TANErQaDfnHkE3k6lDk6Fv4O3fliB4VSoX2EQ
IbSL1jr8uwDsUqEFQVYgHaBIDkNwZLATo3I/Cy8xwa12yiu7xqUqOJ4U5GUs5Idw7rfTqOpMVtEX
uliafT6CVxbepSiWTYIGE3HqQySmYDMg6fOm16DaByiVKXTf+f1xhiHprUPoytq7FGYVk1MV8WA5
YMD2ISDLro75XyWw4kuVK+iFNqjrqDo0tJoeOPoQiyJyN6Jjbu7Hc3rmPt0I+q69lYsdZG5gEGJ7
BxcTXOek+kqaYL9C3/n5K7kiOYwvxVlGswlexZjUaxznel2/6M6JD00U3km3/uN6Iq9qcIhFOX1D
x98IJ0CfJ20x3lj6/9Qy/mPpX8KDihINmiWgGnAQAfNIvvhOl4zU7Bz6y1llIrwuof33eCrXNNDV
wbroOoKTxdp59yhcZcT3H01gYaK5nHjlbvyov6tHeV+uuJ2anWXrR1SRG3qTaxPq4vLQCKdTMG+u
DqEY/5QVSyt3+PH5e7iywV5KXGHtXssYvIdDEXsHr4K6wVXw2Q7fB3mrg+vK6rtUusZ9HQ3egDcd
Oc1GiDcZm/0Q7Nzi0Y3+csldavqV0/SWIwcKCk5xJNO0r+R4I2i6otSNL1V+EoI4AndFDNFI0jiE
73iMbaolmfS+Fr741sLM0NGwGEbWYwFDj5pjeLPWe+39nFfnv8IdeCjGsV5qcRAlpLdjh/tdG07t
RvK5h8lBN9x4yitT7FL5NyyFizWKjs3eTI89MwcLR7Uba/3KTnKpQ0FuRkMw4ItDhKJqUkIsldb4
wkTh5nJjh7/2FecL37+GiQ9qLLugbg4o48uk9+cfYC/8RE/A9vNl4pErmKb40n4jAp1YwD/LP3SL
V25co5YHHXO561ym1mQAEamBk6tof8pYDeMO+77dm2J139DACLEEg2FVhAZx7b8FkdPteiqdLz4Z
y5dGO1EykxhNrOgSRzGkLt54tzYYKr8OTsDOiP3YhcXRdG75BseJ1UnN2McnOGmURTJ6E1z6ygGm
9SBJRduR+/A5idxO5pTJUgHfCuNPSY0Ejhvsgh7QUOKmDfTCWSdgnJq4IUEuUEZqg1ZwP9VO0O3G
oEA3p2f5rnDbOGFzPW5auuLCg+z5AqerJeAb6BzhC4Hr0B6a8WYHURIFUapTyVRYiu0UGMC0VwvC
REmDFzLLbqucRW1gjhEfkA6hP+eQREcQFJx3srhQ6WpPy596oc5ugfP8TwYofcalVCnMtlUON1vw
sXUQFQngzHGX2EA4mcdU8eAVYTSlQ9dHY4o+4/JXB6EkS8JgBlEKRmH0pR+cIYkVYBKGa1z5+Toh
nKnKRJGgSBuMl0hdCKZ+TbTyvhv4uLRo//WqV6eBsyissX5P68jwjokKng28k3M1SjjqytAvoVqu
YD/WQIYWMLb8UGNlk0pOYZGhbq5/FjO376yel29xXXovXeuJZxr03abwePQxT0Y3WeTWIuuXNd7K
qZl/htUCoYEHwiLYXMs0PLBhWETKG3fKXaHnzFuM6BJlJvawCjT4Nh3a9KClh9XSOrvOvS6I56cW
k8ZJTBNGWdNz9w/85cIvga/glO4vzd5b5ul748n4xBqyvHn4pBxe7fa3U5Us78PQZtQVaDmLLPni
FyDPQjM2xUkB3d2bhsvgEe+FPje+QTNuMbMF3NUxgN8+vEqitC3RGeyNgu8x9sHW6wh7Pjcn/ZkX
DRtj2pQtqNRh93OdfecR2l3nRwNz3keHwQQWSguHf4OZa7tVBTXgCjgtGgVFq8asM1P1XapyDBIu
Y/qjgV3AtGEadMLFdiuynE3NoswtZggQeVz7aJwI4GniCB9WsSOp7H4KuvhZQ3GH/zmIUyC45Ssr
rLlfdIDp0YIqsqV0qZA7iAzcd8WQcDeENQGqoyOa/5sCn1lERa6DuTqJlowvsGiOTlw042MNd3KF
NRfCrR6eG3OTWOWo91Zo8ycYDfABs0GPQ7S08Yk68OIm3tA0kOih2w7+WcshirDoKj7ZXd15X2vV
dQ/atnYH4MP0wQlXx7qh8H+Z2LA5uyA+KrSUbd3u3J7hDajYxmuxGVgwH4REDYFY5h+iAc6sAQgJ
mxlqw3sJ2NRehs2cSK85921p6+Ue6tk/egRcSUN6+2yjzoc+qm0TT9T2Dr80/oqYrd9UC1X3JR9Q
vuniPqWmzJi2WQwAIDO0P8CzFGAGivz/VshKbKn2jU5LNVuWwR6Q3cmxKeDrvA3ereu9DJI3SVMg
/Q33QOhNxqHN4OJS3zGUn7tUTb65H7V0crdGDcz27oJ1OMMW0atH5P11BTvdvKuNyNGyEO5jIcjO
yLL/47YtfVdQnO8gdm3OXrczyWvS6TRUdTQmZS2DLyoO2104/0P3qAqzJWJY92Yx7YkwC0pDgBZ6
hKtDFjRRCdI94FlhAG44EIdD6k1lBC5m4UCIz2BzPfEGVvfa6YDwnczJp4v7ugS1s5uEG35t5IQS
YYQoIsHOK7ZxzTp4SqCeAYaDgv2HCzbLhE6fRI5yBpHDIW+rI6NHy0r6nY6gc2y8JRQC/vlWfZ1r
L3zqQCl5dAbVbefYFu8aJO73wlmidJxqnRShwu7pu81pBc0KXl2N2MVm4RvNXZkXnooeJXgjG1hf
Vx9wLizvrC6iTIWRPK2sc4Gz86qkCyl5KKMW7qdlqTMy9DzTbeiexsGJ7kH3XEbYUgvvSbuU73Sk
Y1hwRHNSLeu4d0DiydYp+tDw5viucd+bEnu+eSesdMRTbCYypwWdxyy0ThdmeDSaCTX1+xpZ8yeo
aSjepm824C+bXHdFlTmARID2Qdtn8H2qJzRJse3KfJem0vPQd43KKdKLbUfuoTconuFFOf5s22g4
w0Lg1tREy/CjG0rnzk4j35MWN+bQn6Y2XQkoJ6A7R+FZ8cSPFY36+6jvg2+U1MHRw/D9aLmoDo4F
iaeGBTr2qcDbx9Bq5y5Ha0kIIxfM/4j3iYZdcAoraJ1iCvUbxMDFr3m1I90huDJPqojZqUCg/Z33
pN01whDc4VXl/UZDVPtq0U9yH1I1PCzc8b8tjTTvTnyW1RZ9IGEMuoQUciDj5YHuep7o3nffgCUa
kpDGfjo4K3tvCjuuWeWW07mdI4LKgftsKxsh7oqgnDbzxFGzgeA8dx0n2BvHL7cBGTTwnQ7dYI+c
c0IQIgQcjuB137UA7IBkhbRPnePoHn4YHJGZ0oueE0RzMxwF+3I7ExHCfnko7uDrhLxJ7Q2/YrY6
Gz371XbVbE50hPVkh778GnlumSkAfb6UEB1moAbIbF3c6n5Z5zpzzjinBTpEOBeaH9qH57KNGvvL
s+ugN6UKxGPht+7HNA7qjhrsQ55rV8BAfVvAD11UNYdhr1TfetL5u7kkrUjW3ltP88JhVsTaLgXK
tj/plbCHqY1dLIQRUJtl6EhaGObh4rkgFGvN6j6h5a5KOx9euaIU9R8/NMGxtY29HwHCuW/AB0pX
jTpGApulctoL9NKLjKEMsNy3lVq3bVDR784cgnWEMsQZjxrkox6jPeoFzSsNuN0JWiyIvkJbPtZy
HvtEOUjvVLwmmevNsL730MlbJwrxFkuUH2GwAn+E00fBzLaHjPIJxGLhZravmzP+M2LophPzyxQS
7Ly+J9Jo1M4OFxTcvcTatpmi3uil3KvImulgkh+WClRGBKA1WPd2YA+dJtj74Ftv0uBsgJ+IvnK/
mZaZL4U3o+sMjqgPgC7SPpMqAIWKVaWQeVx47bbWKAonpoW5TdKS1bTwuRfhPohbZydpmToGbZto
PsxWz6/TyXFRsofb0xZIclC2rK2CLtNd088bBETBD2ech2/9WtEnKSPQUJdOo69A1aR/rOBvmFs3
DJ74ELLvYHo1v+ei7LIS516ZxvCj3KwIej4MSg7wR0fz8zuLXPjESjF6yNcJdKcmmpoADaQo9aYB
fDM+unqKX9CrSQ+xF/jPcDUkfsZDRXLLbZlhkYUPTRzFd+PCISxcamUfcFB5CJ6myL2ntmI6n4ba
YjhGtoG/un2Mm1X+psbtkN4Ax+23Nja8XwrbB2kDM42TT0J6fi++qNP4LCO11He36JqSB3/V4p25
ZXfkdq0zAbgO9mFRHuJB6jZh3NPn0JgcG0TNwU7RaW4TmMx0YCRwz3uAbBhcEdYw6NKcGJo04NdI
Bp6PKtOuDIiLM8R3tv1YuxugM1udCBjB53AioF80psnQmUMJHdsOJxz7iDWmBw5iQTdgHphvzRAi
X+5F/nYE3SGdyTD+5CV3u1zHosyMLNa0sHr9Ua0KRAZcNdEm1UiHvTJ4uS4JFVP3tXKcsEiWxZI7
EKsaABOW+kvThUteBh55XrnfHMSoGpOttQ3TxvhekKx1Of8OiqG+923c53Kcd35QblkQTPcgbKEF
hQm1dZ1+qdOFhQJU7Igj2na8p4aYedsQGMAkZnHmfIgKcyAwmDqyJdK5CQjdRivCjmpg7tHMqsjo
vERvkzXLYxML97Gi1O4bNvFsNFWQde0YP5y3zjuzKGQWHQltdsSrU98EXZegh7g9elrgdXVQO28X
BE4Cy81ER+AX+jwogyhf6Wz+VHC3Pi5t124jLpefEHrzQ4T5sPO5JJuqYd1TU8pp57GwOWoVs02k
agvAgbdk9bqG3yvuRk8Ktzt4IQvHnjgrZNr73OTzrLEgwYYc0P0ewxM+rRd3hWe+KCmMofv+MYLL
2W+UrXGp6ARfEneyw6YJ/SEtxmqBMXlXqh90gnnUGsmpymjjdxnjXH3p6sY7ORJWqilYQmdkMV/n
N7q060a0FfvZmfh8T6RSPNeB290HfVsMJ+gA4x1hq3yaQ9rvRq31dlgpYqImntthW0xuc3SRWvUS
pzcmB0tx3cH1ki+ZOwNP1g0Vbpyej0NCxHobe0S9cWcEFm4R5W9HBjBKMa64AyID4bsputLJ58Bd
fveS0yf4lDf1dlpCD7HzjJgihX1ZeyoWHnM48bbtCQ/pxWkQBliaTVNHWPpaH0f4BCdxV47AEE4d
uv9ctbN1A5KJAco7mZp6OSzYDffotOk0jAY0v6/Q4pPBASUENs/WQwKA1iCyGqynV7d2qywYlupZ
RF70PVoE4HW+C3AOfvBzGFTk1wgziWfduHwHmmt5BGEy2swx8e7BiDofug5QD6KrTKZIhVSIxB+/
rb2LyBikJwBDuPNV+ZT/4mhUfY0cB04IaDCFCIz1E5oJYE1HcmzOvp+pqIIkuPJbyO2FiZwfmrgj
olygrzVyN52b94pVmLDMX73U8dt+BV5mXr8JdLDD666WVe6FgX9ktW9xudEuTJu6Soc6sUMISCBE
mHtkM11YpniIR1gf5rNXtHuLixYsGye+kMQdEYmtkxtmLG753RA1/g9/9iNs4FMLO0xQLQDAwwWe
T76XIRnuHX0s9U0ZqeVD9ZRuuwmkkCQEHfaoTbxmHOlOH6kNvwWirFbqQS6TesS/Fo9+HymZgxct
ykTQUH6vVh8kjibEUgFx5wCII0xKtMKtP5gbe2yWZdnBdqHPS2KCn0gP+AfZK7/ZgIQ+gngT9aeW
6ALmuE0EI1xkZ4qWhcg2zKHdIEKJo3TyCP3tVSimNJZ0GyCRAd+ODNmgAVB8tJPHT1OMmM0NefMW
drjyS2P4j34ROtdWR7mdpuUgccec4bJAq0zFnvOxTgBXFsgKZQWfO/QQ0maAYR2dflPiSDgaxzZI
AFR5n5bVPVinonMSkJofB2PbnELyieg5Wt5jhSRdWgLs+LXuR/1RFGKOQCQ2wZ0MAa9zfbfDiY58
DcPxBTj7HJ/Q4REip0RRQuuQGTeM9T+61pl6JGZaeEFERNdvoa+XnEwtoIFlqGFwPcwZrtN9ZiWU
jwlXE0A3IXfMdg3MfN/NArs6R7w1T2uHUYTjo/Gi/mVYZvEVDEmvT+xqOHZvNGCMIbAZ0pfBsYPN
DMiFS/Uu5VJkM+TS73SNlyOf3fCEq718DPEx3xw+ee9rEIU7DW7fyYPnYJOEnoKZpTNF/kbxuMqZ
hathsrpR/XhObxydpTzPJCoQqEQWlJMZJCMgOpfyBTYA/IXGIBbyaVz33bC0O47L33bQLah7/Soy
fybVQzHJAqr1cH7QncGJIyd3M7KhuffNEK/JHLJ+N621+uYvU/NwDvIyLyz8PoGPsfdLBTK+Uwpg
rWChuC1KFufEn2VWgtm5Qe9rhctcQzBwOPo9VY9bp+7dbEX70IeMimYT+cigJQCZ9Dmp+vIlKnHE
SImCT4gnTHGLAcI9qr1scTq2pl1XBHBQLgBjDAtI3nECgc9jgMg5I2j0KKc7EGWCMhdhC18tHSLi
mvmogSVF84U1np8vBbxpnBVvJYIGHGRT4/SZmnR5j6nRu+kAfN+LU3OFKHIKnGcyT+qBCbakUU3M
F1MJZyuE7k6j25qNJJXctgOuWYnLaHCAvws8NOHUMX/rEAafITqgGokSofBqC0CQcM5/eMqzv/o5
Zi/d3EpkemK8udF0+zLEyk/qosAvFlTVbVbiLAVXyqEaPOUeXNomWo8RG9TGA3f0bimFv6eCTxsY
WRc7VU/O/nwlvJ8WD5khO8cBtpgeEZdRzqqSYVz6lISwGaKy5LmrlINMWsMeNexkoySAyVmmQ4/+
pEBaj5hpIXudqjrMuz5EnKd09xjoOrxrXIfVOzZGfINeQvh2GkRMWHrjHS8L4C9gsQSEeFzLvW38
4imwojqWDGOz8cF2xb8hnbtbnJWSbILmPjc26O7CGjoTaacS7KRaYtUEdsmEe44YYim/+azxc0qZ
MkmPqukpLKy3X8CpyWvEbh916Mi7YfJwGyj84nlsVPXqTcbcQbXn7iz4u3sYtNIBt9RhQFZiCZut
P7N4HwZc7plc3A2IswCRYRM8KQbjD/C9xx9IWIM8qqKzssAFUnY2aIGZWwCJgJydqUwaXOWBxYWw
+4s/ymGrGQEqtwjtkCKt0n/FPj88tKule1dZc0SNtD+SqqH3cE9rH5AnKt4FAF53YUx5xkdonTxZ
1BlzWoujTwePZYyLFUjjwXs4lbiPdx4875DlWLcx9Z0/BHqafHJ8/DN4vOI3DrVqSBCrNKj6ojej
hUfHkw4a/UamQCd0wnRfmqm/AzqCbytk5zYD/uOskHCSXSiS1UEQzfcFG78zXAZeqkhFGfapKGHo
3d3A2My5i5feO/mDw7KB8urdKUP5imQOPcmRBimWVUuzBkKMeTOxucwiITo/O8v472jNkCEMXRiZ
Iu3QxLk7O+Qn2hQNSWsm6QPUWdp7rE1gTOpWCLeH2C9ei4Hbh3mYx9fCQk61b/xlCDd+rYOPWuPY
TuFXu+K2ORXDTyO0eqz8YHRhFoOUdjIjaf7q8olAKG2IC3xGUR+IjwzNJpal/8ZYZWfcqt23Aqy1
RMgwqWZfvIQu+usSqZCQo6sTIkVbeWrrzATG2i7CnKylsIt1VjKU+UBnNy1Ne2a9AYeVziCpfI0n
q17QyARPtjPm9Hs9c1hBYGn5T3EIMyjNo+J+Gp0zrzQqfs9lL74FjZwRJnfqy9ytKsqxIZuvFYqk
O1ZzC9PtEEyez0tK18qiFxoaLYm1Y9BBlLDIl9aDuJXhKEMVxk3KTiJiD7wbte4r2ulLxwrjKRdE
M8fZtyVTdzCtKBGez80jcyqD9sGpeeod0e3bcBGnMGjZ7sYDXqtdXpStFxuMKJjBuqRGQ1FmVuGn
PvjaoJABRyiMpTG4eCtSuWKscHdaAvT6zmC3mW4wG0KjZguotkSvjkVP/wJ/ri3HrfDVwHn5fvE6
9bVH20g6V6OzJUr8MYQRxGWlf+rDODoOnd7rYVVFitMGaYUOnZzPA6uRjeOmbn41kUYeQlQF8LR1
tWI+KGAB0BSEzDvQtVOdIubz7pCxWjqk4j2NDgxVOX8c0fI/AuHOI69VvHHAeaSHqOYAtyk7AKw7
ImlkJ7fMwxYlpF7hTof4JD7Zyqd3jSG/Se/b58AC5+xWDXBVUokEFn/9m++PdOPMsvlCQLj50vcz
yksU9xqH2XYLHIV8HyqnftJVMJ2IcqZt2QPzl7hw101pPMkUPVPA7wn7FVc/WGDE4PTGCyluqFqv
TNlLYwpTooWJV6BHdbR39jb2yqzqcUzOrmtzwjqQg/2gu6E/udIoFl96VCyOKjycfg0oS4rQFBcH
9Qse+DTVRSnycBp+AWGIDtyVBDDsYwPiEADg1IuJ3PGGWvWa9OrSyaJeRYFtkjQH9PRuHBquEOqN
+/5sjFgiue5F8o2ZKW9qsfXVLSfXK7V4el5P/ypmq7hpeRHM9aEo/PEdwEt/j3ZcemNcr6xKeqEo
mAIPNRDqloeGDTX893WwiV02PVCUjFExq0Fz/3z9/9OM+B8Sm0vThjWkHCTokh90hyMIXqVnBQOL
SZjNMbXPvcD8cXAQpCvO82wK5uBOlMFPvMoRymzuxbt+cov3WtTmEXpSijRU9LdjfB77f41xqWqn
g1CrP6AX5gM55/YdNuXT6+dPfu0FXkinloEHSwA3HaBdYJDnTUP47JLW3NCAXfv0i4MD3Jg+9vW5
6c9pEkLidOC3fHSuvTJ6obccvYj1rtX9IXZ0+BHPNn52sQh++MZOPVBEIfaoeUAMW3m7yfR1EllU
ltCshERBTRbEwY1+7IlTbcHhgD7dKeWNxqVre8/FYWIQRpIyMv1BIvWflmP1XumaJYEoXgJwW1Nu
bX1D7HFlgC8tQHRgV94NLQaYFUkF9qohPz+fGNdkKhdrz9q1gcc9EpgqFtCXwkT5+xp73evadPTG
qrv2489//q+JHaPoBRtaG+5xAj12Dj1wsf6VbUbsX0xrUjcsbCUmx6yBA12eJ/f982G58m79ixlt
cO0sQQXsDmq1008SlnQ/gPj6VK8Q7kMFY8wBqu/x6+ffdu0lXMxxL5gjoJIhdVpx33DsPcVfVnbD
z+6arvHS/UMPFUG4PMrD1DkiIYaR4wTTM7DiOjfcouxSwV7ZrfgCS2U4d+4QXhTHCoUYsvdRCzJJ
7de3GpHP6qf/2IAvfRy4lGDRMMjxXST10wi5aT3rt6Y1WxuFoAyUmxmb/o2Jd+UlXrqSRGFlZRDW
3YG7ww4o6eciln4aNeuvIIYUFhXx9PP3d+UA+4fa8a8ZrhZJ0MgATfhSLAe351v0QMNs7Qcpb8zz
a19wfsJ/fYEjuwmw34If2raG9KEDm+pdkjneojWAHT3blVP++aNcmYqXph5wko4GFPr5gQCLOZ6I
VWnTRjfG6b8/nF46bddrg0CwHuyxjLegXiUWRCouXj//5f+9zdBLeiAzZdyIQNtjpdA/0t2L9sYH
//fgI+j438H3XVQ9yqFvzpTSFZkjzfmjGgv3Dwyvy6eKV832r57gUlVfWagSUTPTR+k+CsgZ2tK/
MfBXxuZSML90lZqRmtVH1MmgkEO59Fbj13+vMXqplMept9CJNfrIxQuVkN3JF25hRSHqHOmtGwv5
yry5VMsHNqyDGRmUo9ZT4kCYIyDuQNfWjY//702JXkrYdbBCTuH6+lgahvDlDmUIp6ZpDC37WtVJ
j4rI5y/42mBdHFeThzIH1Mz6aHScodd94DSzKDev6NKo6ePnX3Ltacj/TlctOczmiKOObsy9PUhB
1W6ynG1cEFYOQ+PrdyRXYyjh2C3PgWvfeHF81cgaaIDDgVsa69Poxa/Gr048cKcUrdwjktbYt8I+
+/zxrk3li9XYowmDIaFlYWoik4mEyIve2GSvvJ1L4Xlfjmhwd7D8gs41d8jajGmhe5ue06+pLV2x
AS3Q+fb5Y1wZs0sJOgTclTUR0FdRWPB0LeomGQtbnSVaTep1AJeAi11/ePNN/4Yr29ilIF1ETgtI
vaePkN5096RZ2kcu1QrJLDBQQ63FjRPkypNdXsmdYRwiZy7tMYyzATWzfF3zNa8eoOP8fOiuzIDL
W7g3jJO0iusj5nZiPJQr61+ff/KVGXB5t166sJ1Gi7kVT+2+hg6pqoZdhXTetpaw1hkKc+OLrmxo
l/dpTuPaIUWnjzRCf72GUmTNSLD9/CmuGM/Ty/s06hB4nX1gjhyltpRRD9IDrzUnCBokzL3RVhJo
vG4RtwQ5ehY+DqLsNw6cg7JBeVPe21h/ify+vnH6XMmbUHp+k/8KXyK0B3e0YOpYxOOSiKLammHO
IQiBWa1bf5XO8ApF5wZl/xxka4ZlvY43vvvaSF9suYSQhaJgjL0JsYbrP8r5S9zdaEO7NhEvdlp0
lM7o8sBMV/2PuPruVzeu09d+88V+SiaozqhfoDYAhVTYf2ncCFf2Wymza7/6YgNVRQnxjx8ZFOpr
aOzmHSTU2Y2Zd2WPueyrIKFcFIlic1z7YIbsA7KD0Kv7IzxvIeoPrNyslVQ568ny/SyIxOFAaIdq
D6/3C62nlFQt5DugquVQo5Bt5fDux+e/7dpPu5gIHkojHV9Ge2QteqkidxegI8ZrINjw/m46XN4Z
FXHddZwdLOrmMEKQe8tckZzn0/+/NFH/Yj5QvXis1vhgk6pc7sUzP9pXtEpkzabcgGGXTZt+j7ax
V3qKj+O2S2+BoMl5cP7rmy/mCiTkTTHD9edYnvyHeKv3wUZupjvIL5376k4e1abd88fpVB+7nBzL
Q5Gz1/5GegX4rP/+9sv7m4jDtSlt2Rx5Obh+OhdVUg+B+TIjt+2lcBuLX8sw7h7JPBQKenaG/iB/
RuFwscr76nAHKvrQEnMf246e0BVTubmDQBIAxApGWGkdUnFvHdIepka20NuGLXwLBgqvIZj+scRG
oCIqt5agJq3+0wzgYtbAJDBzXAONSmBd+BT3LjZX6u3dIZjR/kjsWy8Z+cO8gp8FCcMH6lt9FsRI
aoZTNWYRZairMm7vnZ5DlsGtnyBvHb26mtvUBFCktKh0HxvddjADm5tN67pzjnJAj8YXM3/prcV9
fTwnH01rfwaGQBC00BB1lEWGm2gUy53sW2hm6P9RdyZLdhtJl36VMu2hupiBtr9qgRl3yjlJagNL
kknM84yn7w9Z6v6pNFHslvWmjZJZDjeBQCDC/YS7n+M05enqtKcQgT46e31KDvRvm+raUA3/QEdS
gapKVRZeIqHTz1I7iVaslrGzDobUQ9gdk6+6eTCJd7Qwg+p4vNKZQKf+QI1tSudQx9fFD3IixVYb
JdutnouGu1XwKDaZmt9FnLLKiYp1tiNBLI+DQj3+VjfDGW2NqKESpxB84zD197vmE71pleEGJhmF
tepWJf6aTPJHQF5kRQeJNU2W49S1CU2vKZa1lmmtPnRVF3l1nQ5XAwXsk17kxOEWwQzhIkM0MStK
+voxOaCWO+oypJuUGEeh09V81eTRWSup1Chrj/nYQCW2O2WRfIbbLD40DZQl6q0T8yj37Yd4xnxg
l+K1PFE4bRyh6giz99eW6QcG+b1IcUIJk5jojXlcsifqNdyMRPxfX/kHjuR9uFvC/+uq0JpHbWsy
yKO9W+f6563Xgr++/o9Gvtva7/x6PxxQAhc5cq/pXF2KUv1IqjX9CdH+TdTwz4zP/lTfXT3L436V
Bo4VkUbPnFqI4pct3UuX2jY/RmW5eHFUUTwJ38GpD5XucSZfoSNtq12XinC7IJrjZBWO6NAv5QkS
jXSzxOX6k4f/kUPZJ+W74VGW1FJtlk2nWZojsGjmVxld1QZjaJ0kyn7yCn8wxe9DS4pAfe/WRZzc
oTMZ6TUqn/763f1gbbxXvVVhaxrdXMvHFqK+VRBRp8y/sNJe/4k7/BEMfR9KquWUfEbfyQj1VcXJ
kOu9keFSOZtgHCjcGU/U+yVOCaEsgCjpGDMldgexvBkKyl/lVS59OmX8PRj4Pu64DnERiWuNb97C
tHoumtSKtZ+cG3+wEN7LxpaAwLVLyuy0NDey2ZxMYwnnQvSj0fjJIlB3f/snW+HNP3+31hJBXyj2
YRXM7K/HeU3TcxOVYthEjRAYZrvFVjToyhf4ZtsT3qPk4ChmXqGiIgStADLn2vV3NUEgBxuZOuWq
ml5Z521QiBTIUJSdBmZUT3DSaGscNS1KoUm8V7AbW7D22+jtLT/u2sM6W0D30RP0BlXhqYs/mKqw
Hikjav2cCuuLYUbZtZA0OUgbKbF1I6vcRqaytVGF2ak3wzxl4mQ4epeIV4kqMGrYooLiLr6ahEwK
CIB1d0nZTO7WL4ptrubPmtn+4GD6Xpq1M0CUwgiMmpy8covG0S+cuikZ/OlB5web9c2SffeaBiOD
hbQX4VIXcs0X7dhQsPHX2/UHKtX07HhnbpIxVjuTVdZRpTFY1LipVZhqcfVAZ8G0s6gTVSovjhXx
Yymbx6FrKdca0g/lSERf0OPP6SEXQUlCvx1TFEYgbaW6D9FStkWD+sa/HuafQzb5vZjfvEn07VWW
4SR3a+M0aJi76VJmbicpSpAv0vjhUJuUjurJkzQUP+NC/8iWvTuIUUFIOUldmLjl6GWhHbIyHZ5W
U/3J0eEHr/WtEdl3r7WAVFsPC2G7NL7TjQ9R9vjXk/Wj675D10VOY6aEXPKp7yuvjFeXjiE/cZ4/
sEni/n6+G7K+rmQkFgyGplHMPM72oa2hKk6+1g4/WZE/mHRx//l3t0jKXhtGYabl/HqFoGNBqIQF
+/cEv5Q3p/Ld1cn5mnGORtkJ1iMJqGBov/71pP9oZt6dA9cooXTtwB4Vh/FIQe6XgdJ9Q4odLM1P
Mm4/CCO91/Qd22RYxhhPkPaWWV2EncZd3kAUsjuSN3/vMd6dCWma0Zqoy6enYdMe6GH52ihLmEfj
Vc7+Jrp7q0D57hU086Ilcy9nJ+6zQiXfqLZMJ/Uny+cH7+G9jO8iUqgvdFV7TE0ldst+EG3TmJWn
2tDV541u2j/ZCT9Ypu9FfbOdiLkKI56/3JDEDmARU1ns/a23cNhXwHdTpM1KNcFTYzFFlWzJxvyI
DN6HPDUdacHY/vVNfvQE+wx+dxMqQTBuGitW6ryhomdNA4Hw7zVvUg7vdnFtZEOmwFU/wZClC2jT
mfDQSvknGPlHQ98t33dDl6gYTxqjG06mtjn9iga56ozKTwDmj1bQu50sCRrJeIMQerN6+uZ1qzMn
NBb5yav9gXE+vPMp2Ik45vjNq9VKh2OpDbP8773Pd1s3Bi8OiUQgvs8+HJJX6NDWMP1kwn9geg7v
XMo60kp2W3LsPqWtYD0xdcc9Mb0QBYUPX6cBDP7VeXuQf35Z/kf8Wt/+B4D2//4vvv9SNyulj8nw
7tt/P9Yl//3X/jf/+zN//It/+6/19aV87d9/6A9/w3V/v6/zMrz84Ru34rC33o2v3Xr/2o/F8HZ9
Rrh/8v/0l/94fbvKI5rj//rlS42Iwn61OK2rX37/Vfj1X7+YuqpLe7Ppf35/j98/sD/Ev355eK3y
l3z8R9gXL9XX/p9O+lKv4/CS/uNurL6+1H96udeXfvjXL/BnflU1STzIki4qFGWDUOfX//xG/lVR
dZlmsZKqwwhjI1WwWJJ//SKpv5pwPIm3UG5taOJe69LX4++/0kXTNA6SbBqaIZLA/F/D/sPL+++X
+Y9qLG/rtBr6f/1ChTy78v0pw5CVwztDo24zLT+nTL5kYXpqj/1VuBEC2QLHZZZxkY77t8rVuNIi
r7Emr7f1YD2KD0jKizfRXXqdvMgl+PZhDSJ38Uo3u5l95JHtzumP2Tl/KcKKRiWkWFerCRV/PGVu
7ECjtUUvsnNHcjRXO05h7k4BPT75enEkv3Hy++goua2/nBJ7tdugPfWuYgvudJKdJESXxd4cMUiD
LlzdwTv4ypGziJ85qyt4dQAIf0D90RGd/Nr76WKNF9FpwoZApuqV1/gKq0f0ZGcIFEe4UFLWppZx
zi960F6lo36j+ZT2XhJHCxVnOxbXNJyCxiuD3i88xRWC8Wgc67voVrgWD/nRvNaXMmiPQ9C5CHXw
nFQ4uMJF9XUb/cwZZptVXhIIulY0WxpMkKfodlRma/lMgCxUXHigXBZ6j/Uaur0TeY+pRRcHX3NS
V3Kjb5rNvHpNoL0NQ3HFgCs4rS87cA+tOuw993AbnZdj6td+7gp2z5PRPdVJvNlrw82FCXuCsuN3
gfapO6Gs5cm25sjH/Ky7s6f7eSj6820VTPzVfF/eJd7mm3fIM/eh4SV3s6PbuV8eR8XK/clW7cpf
nclObTSKj8kxOxqe/E085rf5V+mL+dsQ1IyjdzprfLRjGzKJpduTqx778+xpN3WoeJE1ubnfBAcP
HkgwnvW76GY9r07roODoyHZltY52k90fzuXX7Rl2KO2diJRKJC1hB17hVrnqVb6alz7MH5qnym3D
5dvBQ+Eg1J2Si6S3kBJ9Kch8NUQ2wxXd3MsuykV1Cj+SwwSxNcVKH/RbuudxN7TMfNnOvS2/rY5w
H53MT53DByVojhROfaBm3VkdicEiEveFvrj8OwTKfXmSw5GafGrobOOq3Iu3rEQ/clOvcFv2Cczr
+6/jqXgSb9PP7B8+md3p4eoDErWj4gseKdKH7JKdpWNx1i71ybjPLjo7oDtnYXKsjsqp/0loXX6T
P/2zrf7O7c81qjxa3SJOY88urPHFG5zGiew+GC3dahhD53z7Nvipp7Mri7AJN0dxCaTagyM80sPS
6t3yJbmd7cI+WIIzeLMrIU6ZW8+pk3qjRSrHllxI3WkgOl3IDvPyQAz0wcq+pK7usopsyOq26Mie
7uUuuWJHZpWD06gW8HN74d9gpbbhlP4S1HcoXQSCqzmxD0nFT19pAFToR7W3+9ftc/k0BcMp9/Mn
I7OWIPXXmyYwWf15bU+neyrNbOFZcTp+NgTRp8TTwuKkhLkdOfWT8Sm+SKF4hQ9tsJYu2g0LMkSD
43G7V+91t/emo34p9SAOp2N8Lk7bNfJ6D2qKL9e3Bp+OrNhGB+Gy+KoN3chd9v3gTTat1fn5t9Eq
7JdPhfUFGQV3Zi+slur07uFIQ3nr67eMv58d9iSfjWzDJqRplQ5XcvtQPZJcCSY/w7Aa1zYYvMVR
PbjdjSU6swtJ2k49KjXXwGQ9Cqf4AyvOaewX+I4hhSW2Zu2D+4oNPys+L+UinKozSX9ndGe7dpGr
vS1sQJmbXzdv8AzXuFd0q/BNloPkS77q6E7q5E7hFm5lq1YVCjfrcb9vcVk/xzcQUSGTxdwyc2sv
cdkCYRvUruLHwcFdHLhqtuR018FOHcI8bufMNhohJ9i/tmylXu7N1mx13uqPuJreFawSndJvMR5h
crD61uJUoeqYDq1RzDDjU21wuG+DzNYf9U9wNFh+6ceOq6uOHAp4IIFlnPFohg3B9V4PR0u2JB9t
By6SHJun2Bnt7xz/7x70e48JZ/rPUOLuMt8B3FlPc3QXjcOldbXLhiur0WMVrMFpA9I3Au+kc4Cm
jmHzBEwlTZ7PCW+iwlctTAXdtJ2HHAc0uipfpszGc2up3uqW1tfKrmy4bVZiRz4xK0t3Gr84rsFI
InBgy03evmXhfjmL85vha/7k4ZoRhc282O3xir3beUgM7ctmd5L8woldRohzhTDpab7odaFxjDBU
nUdfTMxVwRZGSeNYhPsF+0BjjR3s8rp4LV8lGM3W7fk3ut1yMnxaRFqUe7/9IH/Z13MfqE7N9we7
I1OpcKHWrQOTJSFxmyyc7YWH3S+OrleYsVgG5z8PkgEUJlZ37iaO4RTOxqqkzY+vXAx7tnWrfR55
Oonlo/EwLK0rk4YTlz2sF0/O3vDql+yR6zOvkkX5jqu5B3/wNuZTdAhF8U+zQRVHrsd0s6aE2+Ip
cg23ZUjrN14LyVM24GcY7vEDBWzJU39qWTuKvzkaM1c4gq2FkGjsFO3dGZxT8TpNlqnpQXAWHQXD
R6aUd7vuC905uJOzsnFWW+DN7L/b52y02GB+7MX4jsLdHaPKQp6tHMOpspT1sMIF7Uu5diH8stlr
blLxDEQQ1LNowc9zonB/nB0qDd54WgMsAW9vZbUwQXxCsPalB12XyavC7aNxmY8r09EzaoN3D57w
I785J2F/bPeF6mi+cLO/ad2BRY4N0FnAsdf5hdvZDyWjF7j8aFX2t5xBIbtiJVgFxM3e5oISbAZd
MCv7JA8MPud/FItxHDLMWIbT7MMJpNPga4EWDHjl1CFpHAgnbNBJuJ2DPlhZx/u9FFDevkdiJ3OT
t4Up4ipmBprZjd/RPzcsMJc4Hldn5+1Lojpjm4JiX8lYFyiFboLxiFxk/JhicIfd4LB6d/u4fUzC
2tVWJ/ExVwHk3g5Xl/moKGC7BuSMWXkHvHL72QzVsPMk9qzkJ/4cIKX8tlLTq+FLx8kTgs4L4Eyf
aPIRJP6+HQY+UtmJhfoO7mAFhiRAXUy0LQRJOHxRMMMILWGrCn9kSiWW9P6oo5U6yIYx9plbELbH
BGr26jKjPlvqznia75QrNo13XTripXT2+W7YNoqdB8Bfh6tZuTPzRmScCRjJ6xgHSrH7fNgpn1l5
/hqLYPjI9rnzVeSvd8NPfhS4OrITImyRzKgmHAX7Ahh98I2L+kVj+x7uVt/AxXT26jQv6LJg1mr+
ZnTr55ntWAIDFgzPjA2GTcYm3O9sWron8aaKEPxqA9uCiPKFxqPUx465txgarunUDmDOLpjkwWNi
ncNRfrNth7cVvngiFmv3PPtuXW1xN0Mkknx2qi2DPxsevbS6c6+ySASspma39mRFjmhJrugNCdMI
3Nm9HkOZzijwOBOi2Sj43Sdf6+s+1e1RZaAF04D15PeNawLJDT97jIDYzU3pUwbmJI6MfWr97bRp
l+qmvFtfl2AHCgPIJgWudAGWg60e+SIfM69maU0nTiVuwT7OL/GxqDDSYsC3R0K/x/yIzKlfrGek
ipKb5dRe+kv/moCWV8/0qXG0AUEHq3wqPI5UAWPxBAuRO+vgscCsxIHGb6NtduFUZNFcHJRU+42X
BhsICnALzsk4UlBaYHegoh12CZxPWjvZ/3mDdfiKahhnBtNu3B23oMPmVN56Ga/LWbMzj7wmRXym
PwDUlqBB4IjLSy6q4y7tsiLbvDaB7G9uC2Qn2hk2J/UaPark1fni8KA/tdrT2rnaGSDmJl5J92Wf
JJCt+hqCnCFDZFoMx3S1Rxi3SkjSN6yfmF8WiuJINyOnkOok3c6CZTRW+qSEEghO/k35ajwqt6nP
9PDZ7CFmONqn9NW8difttvRjl/qJ3KLFcOzCSYrvBFdwocr5uEhg5o5DKSZQ3dgX3JbnLEGKMT+O
OC+VNiKJ9uhE1pchgLlvqT4/sFq7t27Bpi/VC5UVaEbkZ6pda841oyf7s9e4wLyAqIHSosRhpaH5
Gyr3CX/2UXqIDo7KOuGL+pEPg/n21yvshz5gWAdelG2DOazD/Rxmvr03kwv2XvaiLCfhN+ApC1Do
z5D7HcOKH9GglsK0Czc/8Wq7crJPtOV2viy8xOjLTGnQ4r4kb0ahswzLYCcyRt3WXcXSLI3V1TsN
a3fgOwJowNAJ2K28ocaYPW5YyE2XSOZw5uJ4eXBMX/JE0eenKxLDw7ceszq0NhXMMznVR+lLGaZh
5ybXTfWWb6vXuRG329Et5TsLxy9E1phY9FLZtgZ3YhSW6cdGINxJnua13j4MFKrQnbPir8V9cV1j
X/FqnNsO6wBBmDVYUHYTcBC96C6rHbMee5lbOhr7YeTMJ/KZBtuAz+HFsXbtl8GWcbQM3t43TcPd
qR9+A92pt4PtfXFvx81++pb5O57dp2s/gqAsw3CoFsFFN/bhg4CN0qzpiBqH1eGy90FhUKwMAyQx
0RkGCXTOQUDiZyJ+hyvjF3Xs/2rVIOkd1QmnzMapcRitMHYOzbBxo8b+HEw6x1AfhSoGi6QUA2ns
CCO/w0ETEI0in2t47WON8afUxV/8juFvruDvn8T92suNygMogXlkHT22IfOFU0Ie9hnBI7BHZxv4
Xir0fSNoOG3gSP09/jL4yW6G3X2WOQJglIEFsISt+lsPYhS8hhtl7oxvAbhY/AEDBkh5SXg4ptcs
3DG2oQPrJYsTiOIsPIwERmheOWrjYfbjogCq+Gv8rfxpfdoOv9+FgA1hScu1bsQLIBWkWSIIQmAJ
v+5+Bae4GgEjfEgl2xwAeAE6yGrmXMGhk/1tYKnQZLBNXJ1q7TAXKZ4AEjrQZgnF3S/40InxCqiN
gOLgZN1ET9ElunRn86YLEVwLZ18kwmGCWHtaMIiA6vmoEjPqn4vH1UV3MozAe7OtYbEPWH8CNUF5
7C+FN526oOJ/zcEIuemFkG24W8TRMx6m/djGCKcPy4fFuoX07yI5+7RZ1Q1VXg/96+4GxMfdv5UE
b3JXDUSrxgX0d/ppsb5MbO4Sf7CbKgiJ/EOLgOM2+qcs58RRgy2xUIjGdaSY4IIPZ05iD/uhcvcr
htOdkKnyRMc4at9EgC/xI6cZMNqZVzF5BJYI0u0uZeNgOQNRub9N5MRePVLqnDP6HbR6u1Oi/Mab
6Uox8Zkdo0V3i7ejG5VAA6jZQk7U2bHBHr5DGMajnwWvRrfxpb7ga17tbG+PgzIfoLDFTPFGetyI
gneuw+1YybuiGHuuJpQ1YdHJjoOkseR0H6h8ehVicbUHHh0zEFmbOz0LdxsbTXYXVz6mHPVVvDZK
h5fYX7GXssvm4JyVehlYyfAX8E/n7TjSdCoQ4o6xOS3wDDIne3W4MW+by+FDdlc2QXoA6mWXme29
GxEJuoptl4CwxoY1n7IEEXpmTc583XHUOiH84z1BWLLHEPFXsNtqFQiO2cmx2w1IsB9tOVyzZ2fe
I8DcYgPe7BBxBP/sEI/+02hEokdyLFy0yewdGC5M3BjiWrElDVZjh3QNsIxIDqCukc/7oURnP6Jw
iJXCjp2jL8WVWk5nwSbtIYcSM1OBxoyfnZbVfVf+WdDpXUqlzBs1LxJDv0Sv4o1yNKlLBCeD954O
99uDBjfxMnmbswNZA9O4Q0vRq26Fm5ko8/CJcvwH9bY+EVW7274UZ37+Lb/qnhzg413jiEy1l9zQ
Nc3d0UN0Gx+rh+nUnERfPm7fauKbMZhncyWinKuXhhrAcDhzgAbGcDQOJyAxhzivC+guDtbQbruT
/rQdie85fYjTdPNjzRJJz+W554h5+YRzxPQ7h2uOwdtctyLoIt1Kn4ZjecYLAWiRsyGGOxLkbAlN
aEEfmndG7MxfptVqw9ZTTu3JvClC7DtWnPA5kTf5Rrr2Jz3k6O3uB/zM/13/4v91wuaSUh7a19+G
/w8yNrDKv3Mae0boD9max5cszdMeUPZ9Xubtj/6Tk9HVX1HLNDWKhsmfoC9PRPQ/ORlN/1WWydSQ
qBHlg6Hu3Qp/z8ko4q8HRT3Q+1ESNaTFDcbwe05G1n7VdGqn+KEJw2JPpvxf5GTeyvz+e8toJkki
SafLuKJohJNIHv0xkSqXibjGimT6VYnCoaXnK8mCdirObdXIn4e2VlP7EA+1m83I2yJHtVoGra9c
ZY6gECSa9FSPaInEyDG65lI2YX8oY+3cDDlKj1TDLR/XUco+8Jn5RhfiLdi09vApO5jS53jONEuU
15IKCRFdNOTDXDn+aY9OSXxr9vWHh9Q1k1ppDVKGiH6p8S4xGkkt7TeyRfSlWSdYnPbNE5MLUwF6
dESO6EBL+0jV1ZXuo9oweUUTnVatqtwFyZYvfWdQyjUe5Ds09WbfWEz92Uy2+OFgGv1oldUsY2DV
xPAUiUKepDalYJbk6c6gfyeMeuRkRWTKlETxqm2ZbkVj0T5HEQLAWZE2kx0v0bkxNsKTUcWEUCAd
lUn3WaPaKVjKWEY9UDFelkJqN0sY0J3yphbV7E5TVY7lSzlnR2rjrE0VVBFWRFm9LoqRfhvqvhjQ
aizFzl/nuEN7jFaAd8pQ0y9RN4tzM1NJLgoI71Z09YZXnEvUGWaLNljF2NCRYN6ah7zea2QhQyVf
alrvfGyzuHL1AlUboxdNpFiGWAXyqgqCdEuUT6TAyEM+CQgSfVSKWco86jtoaqAIWV9aMRXXSPbr
WW7P8I2fSQl3CDFKqCSX+py7u0r8xaiXKtR7Kl0n7WAG8Yh2howMhN10qxDkdZ7drkZeUwYZE6w4
0ELHoOmaW41JdDWijKyhEkvjWUVH4SINMrAQOeGLiCDoY6Gngjdvhy7Iozy/RZOVEHQ/VV5bTzIa
lvPyaVBTahvXZSq/LvlSfNyiWDyth1G5TMjg0j1bbp+VsSTvoE7x0xBlAi2cNphu6wGASnEkeSE0
B5E5RaPrq6nN6k2kdIPDgpmoNY8pEN0SOLiFgHi8lR26oyDr0rUZ+9pfIUU4CFQNXkq7q5fBIJY3
dlfz0LmiooBBS2r1K3npQw3J0Tt0leQbFIIWhN1iGz2n+CuWSKCzUA0A3cTYSyoKMCpEsrykkRFs
qwrx2TCM3lJreUBDWYSEWBzK36iQRz2V4q5vZSqnBbI6a/rQbEm12X26jnaeKqRxxJXAjaEa4xER
k/WTng9oxGwGVaApUoKiJasDaUA5Kr2yQums39YQ3bUvA+qP5y5uICuo3Wf4zqullYjTynKj28qU
ECgR1ltVE4xX2RguSdbZg2gitjkRMVQjwVX7uL2Jp9xtNqYsasfsdjbE3NGWSj21C1L+sdb5dDk6
DrF43/QKkKjcvmq1Eo4L9f91M54zsy+9CglsVEEtdA8RtFnb6cMsicfIlL50BarT8iF+FXaFfuG6
6YZbFk1lrVMCPyN9rof1sdM6+tDIj0KcPNBJ/V5KSBeMSLvL5Oyy2dfG9CKDNqJooaFJRhC43BVA
80rHrnWPVdW9CNn83OkLuvhsdgTrVSuPRb+I9qJCR82nz4msPCa59NuarMNFE7Sa8i4zslN1kG97
Kfu6JnFK8GNZrs0gnPOVvLYAuu7FQJmB3t1rKSuZVSjCEaIBB9QpdhCG4mBZ9I8Hs3J3FXA5qliE
VJNRlmOcB4SZ0C3vHpW1ONemYsmwQqjPsuKNzkUtORR0aJnUJLW7ZJAR+JS/FJqGZhQslAvCrElY
1GUeVEb1qOSReuwWtQmGJGu/UJ5L3AANeW8RVSfP1xtxqD8KWWK8CqaMNHenHrN5fpzVlBygOtQP
In2mpKqIP0C9Qfp7Mm15z8cWyXEqN0vJPsw1YrmaSFRQMzY7x2DS3cXemt9UOrRYq0woJs9eK6m9
z0qZLkUm5n1AcnqG/7ClMTHu8klX4fcY1yRNHjNZIXaVV1+jnOsvrdRajRRdBvpgKIPIUWWc7/WS
7JRW+ulhtEVIPMgF0pRskhwIIL8h5HizLIeL3pB9M6bzPBQo7Wszwdm0uePlOktnBDBOGu+w6BxY
k/5+2BYno1LV6iFOIAHi1sKwN5LZQkFJL22numpN+4rUaG0dVTsKozdotakzZ/WdtBmc8ZHct6QI
y6alH+NU+yg1zUUxeVdpJ3/IBuKoCCaPCap/nXgnjmbmHIzsiFYovSQE80ztWmKXqHBbbUNUN16o
j8/Sm0wWbtjUD0JPJEznarGm0VDBDMWcZE9dQb0xFlpUbFLpDpN6MxmIzKVNczNP07kRxk90fLhG
CEEOMCoGObXndaHbQWICiw/paTN6wWrN3pcO6oWesQPLVbuPR3LXUXOtNmTvMuFZlaszjYOtLFE2
KymnuxxngbwhUo/66vbJQFS2lsOZciNr2OD0NegY6ntLjcGtliUYVAqAEeAoBJ0TzjKaLmrui5Uh
CB0MYndeSvWyNFqGLuUr+yuhhXNKNF1e9FM0jGQi44w8EQb+bGqJeG5bg+zvoV8Hq5YO6NVSsPu4
GZpwpE/EfYHmm2WWyoFqb26yZfLqmMgGstZnFo1QmizrA95PZ43GgxFk24FWijW6uAuA4pgeqtWf
lkSETUSQXX6hjw71JQpKxSrtPm0a7Oh2m0b5KTWEix6vAuslt+o+zSpvytv4QUgxLfRfWbaXSR/v
o7p8FgftZpNL+XnRCzRqaUD0ZNS9nRvEBmYoYpp+NBQmqCBgaBKZRC7fKrPlYtD/pH02mhz9DIW3
0wvpbXnYtzJs3nq9KnHhzJX4rAs6HQtbZEZzso9K9kkqE7pIolTmqbBVLH2pdq5FnViz3P+m0wJg
Q5zeqlYiQp1GKTWOaCNjLw7PRkvjojzOXsZuw1hJhofi8NdWTCrqWXKCCDMs9U6dsJeN8nWq9Kd6
LRCKU5vJ6Zvi896lw4TA6KRlRkxiWMJN6GLWUQusiouHMZZoYqIFKGbf9nnzkGTJE3KdJ1qY2KuO
1F5S3S66WlyrDuV7mmXQhmGBKBqjlFck1ePaooIr1jSS2tAlTubkmKsJTSfKFqE/mYqRSH1ixJ9M
ylimqA6ljgaFKLwyN4ePS0IqMUXJMx++ZVFzMYf22Cmlb3Ym3UzS+0YQeCxyFJmq+lE83Mt10diQ
aBWbbpe/oTrSW7UyEcgU9GOsrydxbKy+nDFRAwt+hXbvU6AetEmk2R261A3dJbZlcWgT4ph1qdqL
jsDoEpHwEZCjb1ioqHKGKVrJbpu154x2JNaE4dJoIEDN0EzkRuhuIc5+7hAKtVelSv246UZHyAiP
NOtCAGN5iDv6RUBNolXiQfOMsTnlAhmgUZOeY1UntDCm99kEJS9Fpo/edzGjriV76mmmRBV/MB2k
zDqkreIpZQ0+3lAsnBSNzIIIT01tK4e+It44iu6sji6KjoQK6ohIkiQS/DFi8k29SH6vFAmDgLHd
ck0+DmLjJ0VxFIrqTiEUYM0YEmsc9N/MriQOgTiotsqFFTdmagugCmdC1tZTZeB2ncaf86hR6VOD
gRRFykva9gDF5PBMteBdtG0Xka6aTk33cdtEJY+WGYhoNiTWy/WuTtGvbTpd8AuBINZK0HxZMIWZ
o2KSkrX6WPZpepxlcDdr6ySqa/9cgtiCODbCKE1p89F19JQ1FCupaxshtW/QcinvqrrnXBjpWSM9
K4oRQEqzoxgVyFHK7WFflBrMRbpvlBYdoG6WwrDrGv11wuetJamHi6BqFE2VzW/SAqQ9SAfTPnQr
5qOoYisrtNKCzjbacQ3Ps466O1gdz9mQBAfsM4WNKMC3SBGW2Fr9QxsdWkzbJPuJtFC1ATu1X/In
JKhTW24WNy9ZqOI6PGvFelEkagO0jd4z0wctJsxfqrfIQwVpuzzNiDgqGfm9Qf26aidU9DNv6lda
2MxkZablRAOf17Y3JpLo6Q7JTlI0fJJ70I25lScIoLPdq2butO0UyL3av/xP6s5sOXIku7ZfhDYA
DjiA15gHBoMzM/kCY5KZcIyOGXB8vVaUZCZVS7pteryv3VVFMgaHn7332ase4m0AQmg7Nq4EF2c+
qqYm/JEtn/yucC2TH3Tr3zepsvkuezjAwopBoo+/wrJ4FFSE0t05U89Xik0m/ZoeVz/p104reG0C
F/7NQt16mBx7z7lLbXtVZc2+K+e7qrOrtdckLxAbqBL2yQDmE85121KL65kLK7i3Vnpnmwie53k6
rGXJ4Uo3SyeewqQ90fFHx3W6gJQYlLeVOceO3UoO+uxFANBas8OxWXxybzZCaDneZTNVm655sWwY
EU3QkxNK31rRPhV5w3WeI3fo883QNQiytONP+Tzuh0yrl0KApth0hS/6jfyraTvie01d9MCcWIY/
oqDsjo4a8n0R9mx9j250rPxRPjbctklkBC04JO3MRxZqq6MNHmnnpmmyZy1M/K57330PtWKHy5mC
5QCh5xCodsUZghyczTOS92zH16zz8obLC1id1dzZ1kl5UfzlQ1r4wQp/CjZ+rkAs1/B/HxiknGQN
n4DhtVNjAvPNBDWGkS9e5FgyxY3sANEj64jfOQMGZ8Zty5DLQvtnksNtjFCTuI3lzlF7FiZFXTvz
zm9aggggO771FOvzqFPrYDkh8cgxm45TvxADWnrrPhgkVL+5yrvVTJn9E+KJ2MXBzG1RN5X8kboh
GcVcYquWzqRRQuxwV0VdsDOUFn77nPV3mrKuW/O8G7/Kthm/3IUSr7DP6x+SYuzNVCxsoNmFmU+O
a4+k1oJAr4PJqQ4uC47PNG2EuxSW4mGwE/VN/Lo365QtbGslLPA9KMJlyoEWNQQDSj3/6XNlXcu4
cFduEJ/m2VC4EUHUMF5jCMDIVn7DGJwfuE4M0brVyrtPLAjgwOw6/zTnKaeV5E7c51injSP7Qw+d
/W1qLOdTC158PJHfSxUFz6xi91t6aNt+1czJfS9Aqqn8LUztetX0KWSVrqtxg0ONk6uVvljRhJnU
DCGDFcuAoAhumoIVHeg9Z+d/0NJ67pMswJds8om9MR53xL8in5XBwVX7OBDtaxqFCjDhOH5kchbH
1i/hrpekIn2vsS7wdqyLHQ88CuOpP6nI0bskWgi5MtvvZxrBPgtO9Iahy3BfW8YiOIwhJAToP9nR
0T6V9EMy7ww4gWN7K7AenXo+TGEMvbPw9TukjOlTdv07XMV9r6dzwgi1h9XrUxaTyPSXLTLO1bqL
qGyNlyHFbqbFfm3yVlJHMhYIJN6QfXlKZ2dPe1gJteDSaBPl3mRuENzq8OIHaQ84oPZQn8ZubKBK
yXwTMufza88vmazkvnX6ZhckYbvupH/fCEY43ZHxKd35nmp9ydeaIn+SJ2N/1nLSu4VN31+WZxUb
x3PUDz06854nTPEIuDn+mbm+OErQCQhRlftEE215YQfZMCZnbNNFHB+H1qTESnvZZPbaSAW+xnQB
I1fg38/5VBpgHB44MBehTPltuqYWE1MXKvDvMvWzn0wO4fdAK8vOxFN8p2sPQkMCuy03bvIST8G8
0bkfXL1+CrcqtFM2O3uy2GNOuoyqCLx5UH/caxL2s6syvdpBzqk9+92ubefs3Yuoi6f5uLwGCQ0C
qZfZV08H0yNkNeIYwQKow+FJJ9XgPyonNHDvHHP2xmi4RnAoP3g+EE70Q4hsufbw1RS9+zxDi/RS
j37oruSiq++hq7lCcme9q6OGfnpaxNdVJ9zXxuEqp9weS8C05sUOOp4yDHjg6KIqsdZQusAM+B6k
izTu1pp+9jNDCg5+UMsrcwaRyMJaNqUPJiqkwumlphLuQMF9RmW6323lTAn+YEJM9KwZADPaDhmZ
0eQbHqX2tnOCYEPFd8e1oAe5McbEPQObotcwXs6lo8XW8a34DI7iCkvkWTYBiYyYLvIg5FLhpog3
7VB6z0vQEYD2FUIoPCEGYp3wI5Kl/6GWhWjZGKXnVlf9KxX13sm5LSJndAQ+L0OYbTuXzuAmJIIc
REuHbiCN8xJbdtSsIk05yto1fvBg2Vbz2Fa6uBNtkrPXX4/Drsp0AELIs3daNQm3eRYA73VqlDq4
DfNfwboC3+5Al2ublbpzCRUJ829urf5idIF22jcGO9nPs6bb2G3Vv5QwbF/TuOjIsEZRcW18Q4tH
nN5GQMEX0g0qdOuBwY/B3WMQDcH0vZT14lPP4QUb2JTjOSiUfy24nfh0QWkwg8LpcD4jBuawhRjT
djn3Hzkbkm3QCE6129RfzlI7R0Gl303Z1FcZuTwULKz00c3vK5oEn0pDvUXY98NDlbccUTFD7KWF
mbQbZPYzLUpHnXOqLJ7zEQIIyyskPODUfFkpvZqaZryjYzX9rzkvSWK4tftrSG33uQ5T6yRT2dMQ
Gy2qgCIakRORyLL1rinS+S2IynQEk8KJjNTR8gkH9HMZvIGZMm0ooKa+IrI+wiLRn12mil+xg4q5
zeKiPYxRos3K0JPArDdF6UHlRfRSlBbp3jno0ofKniMUpSCRxHKDhuNuNAOTWzFV8dGLSo4oO4HA
gNgDlYkZWDyHIC/2k2X8B5W54QvmA5eAhg7Uu2pI3d0UcHFcqRxcEE/ZFsuSurk32eSkSgrh7BZ0
cSIe7I1zYNT1eFr8ihSj9hRr5t2gY4x0dJrztITtYR6KeV2YaqJAXXgfcZ+7Pz1rHPa82kTgl8x3
1zUgPQRGacrvhG79Ix0U8XWqM+/N4oJy9TsncVYp/32wJml47HTGIe9Q6fHaNcjGIM+W9KUuHLmf
VNpoiAgZ1K7M8ldFBlAMxgtgWMeDkeJx3Jvab59hocJLc6RNUEMZc22X2rqklZy/EvpPkKsW/ZzO
tSa3Oifu/UBh5wNlIe4G1k8HOLYkiF7TtEs4LgJcshJurl7gJVhH2y6GV9f01tHMnEjwgJPmR5gN
38locEgHDcFqbbJtTaPQnWW5ayeDajpWD3EC6tlKbGJZwFuOxqm7fTMcktmbCRTTn4/yHmNNyjo4
AyO4Jc6StL1rWsc9x0Nn84467m1vnBHCbmZvY2cIP5xg38lQo0RrR1wEsOKXrm7qV0i9KEbKmojI
9Khw68BKra2TI2KFAzUwq37wlusUxAHamhrdXTXpZd+6hIIij/tVBVhg0y0w1yi7yV8Z6uLzKEd9
ZsAkXAnr9nmKLOc0F41La7on/EdUM82GriCImJN9aqOOgYaGTOY5Vd3yf7TGsgHrbVXdBM+JjhPu
/AAEXmot5HurLdKC/E1vPuSzQz/N67Iwg9gIFN/PeFGWddGTH5QXn43gZT1V2Y+iNdVWUfa9UQXO
08rzYOVxwQgb6KDw7rdtOrh7gdA9vw1DI6+MGA4bT64Pgg9uwJJvlzqed7TI6ebqpUAIQ7seAiBm
VT7zRdftz0772RdyFXBdWSl1pg8LEkdmhY9DkSAJdzXw4ayu/pRuV++4igyvU1nznSgi7+fYDWCc
g1wXz52S+jCLMqBF0kGAdbLculRuUlwB0Q338a0Pv/Mz/PXUU1ftN+KuGTq1au3RXeWFXV9Rmfhk
gSf5TEMAtPuiN1zyXM8HJkl39SuyWJdDsk3AXFeQEoB8eFvmw3IHBEkdU06lc86d55XPx3dXSS4G
qEv7OIv6J6uP+pelGxFfZs+qH0uOGrVxFsFHoShV9RhS+3BnI1hu6P/gHdbtuEX7r74xD5r9VJly
xipx2OEaLL47XTNA5QKvUd4B3oPWEgyP7YD65fhT8dKr2t56VeSecAM7s+pDUWyDrtKviuKfHYdd
u/eikEZwz+TdxqfB9RfMaLe4MYaajTOSX4WlctJN337xvgpGsrr/HUw04vW9ZT9IIGL3vR2QHlOu
CyVZDpdqshmevKDrkUkKn7sakE5uM+0DSCrrIbOXlyiNXtosnp/KoC63viXpWeBXJRY586XaJdpf
KHdzJGmPYJoI//ply9168sJ25Y6hdVwWjFCrc8iw6rB+ann4rXUbtJuC0oePMg27Dw6Z6c6TZrnY
tBedFXPNXVp5y2viippaI1l/5Kp1f/iuLdcT1t+vItPOSxV33yUtVNBvVLyrkVTuXA/rbGU3ohjX
vBME6cZyPDteXF7HbBaf0HoOC7iakwthCT1fDy2hwK45IkTPD7IKvR5aJArgjXyXFwzYGbw6JqxF
zsVDBliPktOyPpc25Do8garf8hirvwDsjq+cQogdjKh7RituV+5yNk5IIliwXqIq8Z0XhqW5sXQV
pkguWpKsM9WmgmfRTlLTCjRKF/rtRsj4LQOERFdj0M1xYXaMt9OlXZZxm5m4XfVUUJ/mFiJlkLV8
TOS78NrgYIkR3k3uxA/p1NTcfFMv3jfCsvp14NvlPau16DWaPb+0kV+JtD/zUKm3SKN7tTEhq9Lu
936JjMfIhbWeR9yVOvWu86GrViFA1bW2ZiwnyZuN5G3QgxYuXXRS25Bww7cEpP2GbnRySz3rLSP5
HdAOawiUF+pkAFlY1tNIn855zNHjGH+nlYpv8/vgXOuuNu9Vho0CeY98AICxXYBXuskbgoXV0O6D
dpLPs5scayHQKiHkMYkua62yjRuUr0ncvjbFEh5hfdtHLhknI+YPa+xvv3vRW49JFl6LrL6fKHRB
s70T2v6Iq+ocNlTMuMWRhf6nbK4es6m9LNlS8lKIgm6a+DEZ2uDNEUuxVtUIFo/UHvA6SYeZNKwp
TbP9zrWTDUEAyUXVP02yYb3Ut+COWfMLwwZjfaH3knb/dRHI8mtBbj4tmREkhmQ7EmDiKvgrnSf2
K70kImJMW86+8/yyoLx3rEgqz7k5zZZoN+nU1e8TR99+UX5NEVwo3qM0h8CiFnYVaCpCaqqnp56v
dAlk0Mf8FCJAzO5yoradyV46E0YE7LM4u5vlxMLgTFsofZu4v2FYfuBtM1MXXbtrhI/3M0iM99m7
t5kt931hWExjbmOJQrh/AOryR9g6DlZ6gSw3CYtTslPFI7kM756RFLG3jUy1h7G23I+chfs5KE88
sMb3bABv2OHAg0/rkfKZzI/urOI3u5FE5Wlljle95zE05Dayy8od+IpFYTjtnK7iIWWNXf2Y6FFP
B9vFqaIxJudF0nhqU+nsszBbtjMVL8NG3mzZtZNMPfKy3bevYSiWdT8u+dmIztwxLXrb2qCKVozK
xQoe+fAjwjb8zjXgtzX4if7DNr5+KmIxYxU5Ayim0pyRgisS0b72yW4Wqc/XQlUXwM9Os+797o5H
9fRaWB2hfnI3n9IaOjQ+bhnR2nf67hvE7ExtmlTvLHh3ZyCoGp/XpP4xwmPeg56hXa8jgpGsx5Sm
m7qwE4iPZGHYQpgou6fguSiIfnLrQGAxk/OM9ja+DtWYLQzWpRTbjvqqOzM7lt4mPaynU5MIq1nD
KmvLHfY9OLcMD/a5CEe2X5fAuwThlOP159bRongOV2l2nrAMG+SECigXTOQziRxLoj6CIorpFy/W
Rjj9Nc7pwSLR6qbbPPfCN1+BtlzhRWq+MZXSb8Ui892oOYjHpqkeKXly/NXUu4wIS8QyZ4SXjnAN
AVQA8Oal0DYXNGUbQL9lMckt6i27eRNhc6+IgH7KPgxOdh28FEWIQOWrJLtvmUvPFEGlO2r78KGY
blPTs41T2fZexnnwx23z9GEp/Alrt63FVQx8AdejsAY+j5BfA5Cm+EV9c81qTkBMt3GXWoVFJ2bq
rnli8/fhJ+L630BGkzc+jnGFgaySxoLuN5mXyh/0q4zj5GAIUxBbD9nikn58bztxfYjVo3L1h6jS
dx/A7wZuQEhfsj1CrVr0webu+gPMt/tQuDlcpyofPzplufs+z6y7uupGttxsIGF1HRUPS6/SZ9MN
9eMYLr/cFNVui9xXIz7lvs2KhWNgKlpphttlyUo/OVw1n6oqpzfXywkVp2XD0oAIoq8JaOYxM3rE
9vaILhrOMKuxrT8O7+Ha9jP1VjKF7jgOxDFpYYTkSSkUaPCFParZkZcIWDnJg2g81bDDjl3dOr9q
Kw42GLn+nY1ncKL/sbo3ZRMesQrZIAuqXyqun4vY1izwMC+irvIzmttnaaDnEa6V8Dm+QrUGq1Zu
Wyf60+XL8pK5yl0PYfpb1E13toKi2DKBm0tYptkV1Th8wTG3n1Q4DI8GV+eSAmlfq3jp8TZwxlZU
YkfPdEs13moIsuiTAZ/xqWH6XUV9KR9nt0JzWpaWJKubMVgGISRxNeXh1jeh/5uPP0GPuvfeuqRK
Dgz5CqnJinbMo2xSp8th8EvHW4VaBrvRWtRORBXmWlEDNG8UdpDftyqGJ1Wq+yrqY+jTg3y0x5uH
yWC37IMyDdZpfuNXFDSHQr4ZXMQ/gMf+ERHLeSirUD8MmRoAJBb6kk1KEBCP8PZt6hmOzPg4DFOO
WFU03Z/STtX7YPmGbfgcwDNASCvc6qJ8XVC+3lHjkM4a7d0ljJSraqlZfZxIBRUJsgpmZ3CXiqK/
AmVk47HN6zWtoMNX3Hj1pk3DEW5UXt2Ni45hNxc4km7LKRsF/dNAI+a9MFm6afqepF9ZOSOAZh6f
ghwfCzJc5KalcQj9RY9CeWaTRrDFdE0XKPAImK512LwF07YhkrCO6/5BxiBoB0IKdl3b65pI01ZD
TWX3SY5ksv2Il4zrSXyuFlSWwdgze6YiSM+FNxZnOfZmQ8t7RoLhNjInPf9V4c2ntumqd7RFkjFJ
hhOn83MVqfYKlirdM9nmr8si+qvxgZnNxi5/Okx5+0QvzY+4U+G7TC357ZXt7T6hPYqgMxZZZp+y
W+UUr22tX6cOuhdzxDU0XXOyyzG4HwBS8Ro33sX1erY/06E5m05beyx5d1UWgNHQ/PlbHTE7wwbZ
yAZDGcRvQWbPsDvtmoVTgld76LzdZ1aNLiFhGcXfKlHBwRFNn6yEHGLB5JU9A3jGsiR/OF1wMaZD
1DuAAgLKFO/cxJ2TtebAYO8nSsW3TeAObKS5QEvz0Fu8JCD5gFZTuzff3MqNfxpGLpd9N+G2TH49
rCQ214vjEBbwrIpOvDb+lZfz7UClbfNbk9V5GBjfw41T2EW28mE1byvDpl1Y/e5L7h5qMS+jbUi0
OOOJnyPOOfraNla9S4qErf+PjszKPibmifDpueop7/p1xNC8pWW6vsyV57IBUGr/2wetBlmY+9w9
mlp2PxL22spQNFvRtMcG9ijOBpceHHLPg+qbJx5uvRU605qvifWvGpD+qpz6e0IUld0WMvKE7Yau
+08NJX1pzynHUXoYqOdZT/RH6WOauRwwPVbYjkBKu/XIF2w1s9pdGMKHWw0tKbx/UZzw93Vv4rih
Tw2zLWwyiXYU/HPNTpo61Gfak9z7aqYrQql+m4ruP2hP/6eY9v+awf5b0c61/l099+3v3/3ls/7/
Ia3tUVj0v3frvC6/fv8Pae3bv/QfaW3xD9fxAhl4vuQ79Ffw+t/T2j41OVHo82B2fFtEBLn/M63t
/8PnfwgiB9ii7cCv/M+0dvAPct8+7Tk3h9DmbP+/pLX/Xr7EpyPw+Mn8KOEzGQAb/3tYu0eaCZUo
1KGM02aV4fPvZ6uZ9rhl+bbqXPdlSsTw8F9eof+hhODvpT23Hyr5o2Gwk1ol5iD+qflJ9GMUZPT3
HORQUrbVjBFWzALwmJ0zJ48ZrSKnuOTCTdg3LFTHCpsqZudfrGIReP8vqx3//lu4QhKldzwXdfSf
f4tpnkiO2hlpF/YANTvILmZjQi3kupflR+kiipDj/H//6Y6M/vtLHrjkb2Vgh7bjO/9cY5YSOTaW
TzbX8vvpdWB0MKER5mnEdFx4H5g6aCuMC7qEmUpSTVBy09wGlsAZDFs33Ji+2n6evI+xrd13PM56
OqTZIuQrE0kGl0D4Q00KwK/ag/Izt3jGVh7gcv811TULW1Fwou+5OgwpqiQq/Moa5EMgsP7+mhxj
x57dDZdyLEna+/q1hRj5Xnl2vfZrE1JCVETthveuyY5VGYlinf010A7JwvWg0hkVi9zmKT6X3Gpf
ZaSq33mdg3BYSEklnTwuMvSP1TAlvyNItaSfmL+tKafApk7Y2qTPpo6Gh2i6XbJ6bxPcpnqyQjFG
UNw/t/PcICKTLbeRV+hCr+w/hQXv1oxUjN7Eg8QrrENcu+wl2jxGx5gfksHA3i1Lle+DxhS7bl6u
slkmf6PIGToNOeI4/mEVwt9OBNj20U3rsJDjVq7JA64/1p9iyknzIAogNIxuGaw6Kt1Pvijkr95Q
tF1Sptco/kTa3qrfdSj9r3CsKWTo59F+GhPvvbzJOBjwZwKtQ7abLBnJLRmWnMKEVPKsKERVXoah
0hAlE1ZVy7FBrLPM74X5sTtOERn+lRpGssomqpPiYZgtRHs7pzA6g0T9B8tH4x8VDV2d/MPTdYLD
zEIr4V/eFCM9QmQmJMYQDllwYmNhCq7qLy2vz3MuTrUGe/eznZ0cPTUeyubJpc+9ffZ5o+ZDkY/J
ryGyuvHSNAHypf+Xkpl7ht3tqBr7bc8XLYSkehNFl3mqh4NfucHFgqhMoDwdZlAfA4JrHOnhSeVE
eclqL3TjWDFCLb5in2yVa0ckmwAsKH7Pm94bqJRpuW6q4Ak3gsbeQPdRdZzHLLF2eds4X9EcDK/F
wu1il5RWxH1VtyEBtmn0bXyyoZioE/lLAo8JIly9KTQZweS/VPOwVJT9IT+Y8dfQFCUmiRjKYjvk
TUjKsBn8Xcx01q6yiYFwa5Sun/K/1H0XZNtHwPnKFTGrC2sbW3Xm7L1UmSew4jglha6c+mXsbVOc
69nIEWk/b9FQhp7INHa5S/lLGwqfNJuF7paFSlY7VDWdbJ1BdjA2b/4LhgNWDB4mtkxZcrLQ7i+J
InpZ6hCkFVHePKdJlpidqFux05nELFJ9QV1XURbk69GRS/to94S3+PomxHJ1Qr6qGbuSy3wpQppF
7Mztt6NLoGSNc+mZn2SIJO1Xo45eZ5mL4nleGLtusMrwpaEx+62/eW5Ms3Nzn1XDXGwEXhovtEp9
1smqNs1/8q3uKU/LXT95H0UztkzoFjevrgUOfihzUV1YIgjndZK5hqV1lXXyWUwAhr57IflX7dLM
wYlHpODCVLBwco5srzuObjB7K0bKqeTOvyB/yzJyxpe4dc3XTTpT57YlobAum6JaMJCFyyRm+pZI
kYqWXVZM01l0lXryWXjxd5Zk52PjWZFRO79ucTaoJDSbygYjyyuZksekn294NZnfkuTP3OGZSE5C
6Y2TLdWxjdyc+NtSZtWZb66I7yAoxKy7ZvPyxN4NqCSgmDl47lYF8SZqR9agcp/kxHbxYxeNJ7KG
35Fd+u2moXD6Gje+P+4tj0DwxnAMfdmjR5hKqyn6QMgxn0EVp+FL7foSvS4YR8ajmHIyGTWPTdG3
NDVKwVoVelf0g5vJRMs3YHRnPds96jD1i/FZBrGcD8QtKmrpCHzR7GGC8isQRfSonQBjmnUZNa/r
CuVUyWD+xBdkt9Z0hdpaeUoqcOT2SrI2tF58Z3EfLDxbWoA83KI8LEu11oKAMnschqh3k6Zyw9pW
d4CkQEe8x1gvTz55pXbfJtk8PBbIqPri1Pm0XNo4Jt/owcBND12TosO7skuvgZmqYm81AXozqkWa
k1kRSOqGctCbDFkP/crPKvOQs75ytciiNSuNoVocfc+OeFrY4MtXLv3ONJ1M3ZJtLO0KvWcUw3fr
/bmhekOY+KrYpLlrcXuSh96k8bLVeGz7ll/kg8M0uUaNRaArbRZ1QE9XHrQ9FpT0cmzmcl5WGrnk
Bufuqx91mINRvyW4mEZbLBR/TPVLlgii8mTus2M0Df59qirrmo7u2B76wmn4XATU6e9ZVgqf+qGm
9mXmvC+Efee6Tntf2m09vkeZS8zGbWuLaoxQD6856RDIQfYgVm3Sy4cBH4WwnCIDs5887KxNI4mm
7K3JsJ/iWsZQemIGLL7UN8M9D1luQ3kesO5kq57Vo6YxlredCPtFey+fW7ajayxJFMji2y94fGwK
xJRqT7RTW+vKCxM6FRhFWqBuVadOhFoN/2c/rqcwdze5XVi0gzlmfkJbTttzGLa5InvXi37n5V6x
nDQLZXtNxkyxSuS07QWzZCH6ULVhfI64GnbHDnGTy4Ln6e9htsc7GFVmPgztFIHtcBr/wmN8irZN
NwSfdY7ntqEZvrP4kDuLfT/2afx7CBlmz0Oq53DTNQ7BH9kOdrPLsyih+zBypt+ZAfZzhw5bIGLi
cQ0bd+BWuzLK8VOeRkmh8fmKZJ3L6Xc1NjSndMP41Qf+VdWOddYDJW1YW+FH1JFvNs5774lt5KOM
oWMyd7tDsemitt/hfNMP5PSniUW9A3Kxk61AR8wrSeDeXndC8py0LfKThMjr7G4puvAz5Cu8miIx
/HFVFJ/ySVXHetIeIbSlP2FTo2o0U73CFnLuRZX3mE0lK91jE79aUZH/TByJi8ZDUZzrJnZp2iA0
eOepwvnuFYF0S8j5RDCJxzc7ATsXnesjqH37NfPrp6kNXQoi89nalTEXh8kZn5aou+eWyvJbXdzF
QnxoD3BTUd6+cVbdHkeYG5sBqushM4leZ8y/7CL0yb5wzanpRvswJAl74xIts0C3OSi7T89B72Rb
S1oY+ZGFjBNaxX0RllfuRnrTd1m78+zwqe1zrgUdx5xMqOJzo0sTkQKLw/zkO9UeRm69M6bxN2FR
HYgBHEbPP3sDyePBm36EwouJB009ijsxdK/nuPdKNlAJ80SXcjLDzhmD8cDx8GeIdL73g/ajS6IN
TkZ8sIMIJ4OUvyT9MDujvuYxdfLOrE78M/HJdG39lbj5D52QAqfs1N3nRp1D3z20qtt1UfnIrRlL
wrIf43bkKmX5h4R8C6Afj8eWcrLTYqJh5fZsOya3fQrfsDHDL7FmUUCeYgxONtSyh9phCUj12rrw
DtKkAdLqSS14+quGEFYKD4dVpMwlgpW297NSFInibq6lXqJt5juHZcmqx4jIrSJaA37aU4n9Veo2
OixV7f5xlyb7rO08vBR+/5k1FRJe7TjnmS/HLoqq/ETCDdPE0psRFfd9zoJ7vUxqPVvj+DkKnbx2
ffycSGM/4ZatZx2p/eBROOfcDmJHX1RPrR7Pa590vJjFKtO3+F2U/J4yErmtu28aMaaboV7qfZ9N
9y6fni4L7Hu7n37FZcPHw2Fnk6wdAdNPHU7X1ouOYz0fY8SzvfCi/BLZ36GLLur4clVa6lA7BDFa
yXMuCmBTKYtCBq+8l3K0V13ovHORIbtYTHz4qnKWP3pMwgxJdnsLwfuALfaySkh+3coN+4z87sCn
3AAW0LR6KBdJXhSlePLKUp/d0Hs0S/AklD/sy8WV9/hyIRY/Xv0kTbALw+bMR3R4kS09p7bABIir
O5VaazNll0p45TbKa7xWu6TaJPfNsSNee2SJRGzFmDwVCLZDP9LMskw7O3JKHsd5M+JHJhN4E9IF
nvdkuWafpyNlPWzZnm3RBF8GZfpHCH7zJRGt5BoZFT9MFbj3KpgLMlYm8O6VGlgcrFtFjZp0HlmI
ol0jnp01guOyTjNWb0MMu721GPEdizR9K1OuVhhZ4R0+VbyxItCU8TK9FSzfbeuork/+UpxuuWZS
WvHwSIQ8OE1qYbPQCg+2boKf5LHRMFtkgTrQwbYag34Xl+bkNTkDpaBZc5LEO/DBKb7w+oeWDa0/
2qjyc6ntZ9NM3ssgeNbhoVFVwtG/yZR8aQMneRqzKeYIK25ydkBNnd3P2IKp3pg8fkOrOzd2mu7+
jb0zaY5dubbzX1F4bMiJHph4UFWojiySRRbbCeLw8BB9l0ACSPx6f3V0n96VwnoODRzhgQdSKHRJ
3moSmbn3Xutbusp9F7Pa5KY8jjQKtB6898Ty4tPC7n1jBxXlWIvO3KaTeqqUzLaGApnEF7MWEwOx
JrVF5HtqQ7+1o/NvQE9KG7GhN2zemw5eZa9BmsHEPt5lYYEpWzlZv45Nm0awXuqjqWPb5Lkwxh9+
mAznPGGU5WWKxFfnykK3jeTG0Xm3HeYc/4YBYlLPxiXmaS6oZWr30/fnc4ip9ofjojGg3FRJkN9N
Kc32dcYtGLxFpw6oxo6NiX+2lzi951AI/B2d++rzJZ9G3wAg5A/1KTUY+axrH9vvbCekIUKt33UB
MXIdPodLnZe32LqIQSvKei3NAhzxyFVgWeLiUSqvPnqVR1pgF7zKlkbGaqSXcG/bo7evhEbf7FIf
VEZc36Rp9jp0M+gmxd3BKpSImH2jb0yHibE+kp2iy/pTlXk/MQuB523EwR+cfS0gfLX5di4pE1ft
KMMoDpeWNJEGZG3NYu1nVLobQVL9THvBHrCWjRUzopS2MWbFuQ3s+YHWbmD3BwOtUE5BKuzee8ww
wIaoA+eF2cWOYk3qfmMm0jMiIXsLP2hPI7szuBm6ePmHOHQ7+r+V9jANLXHG3TmaSguDXjDptvtE
dqBGSDEEEDogpuch9SLHWLwWtpZNS5GTvG+Y9WzzIRGN/mlOZhI+OH33PEyMB6PMylzEo/nCT0FN
FEJZARbBUapziD8BuGIZ9qmmaMqa0X9L5tyqJLRwnAT1fm7RlAyHsFQy4HaUyTqrUNjQUZ53y+Ka
Y7wbPRuLxKpTth6XrdX1hEgfZ0+TtqA2Fa60BZZUMMw2aCXqi+CUW1MHCscsm4+kv0aidaiU7VQo
ZqOlDLZLk0Oam2KXLJ+E0UEsd2GFp1tldPbLXD7JLr9ynOAvRE5mIA5x5gmx35UmGTbfTTvCtC75
THu/ezbrNsJADtELX7NUxjFnhhnlV3Oa0zlUs0vu4FxDfdCxB+BLEPb7HJgyYvZfc/fA2iBcpIjS
LktELuaIf13ZGOK8ULxVbl8deRTlNkkL/5zZ+AGmqw7ZVGW+Z1wGITDxAnRJQiRMRAz8TIN3Ixcn
G/ZLJ3ie9ALcqOQcGbzhnKne5u30c/saLHkD4WeQeM/IDvIigowonBjd5/dhrYt304hzXK/M0FF2
NrCtOsOzQcxmWb0Rlsl6Tfo0B5xJD3NZ0VuiPaGvzi3cPWTa4kjyuUiYYWsdJuKTd27G4G3Tat9+
TTMzRr3jFunR4qvd5EOZrOA7YFIk0fdZNDn2+1TOt10/eRsyyu5mbDaHQclfHflbubZ6+G8jXjss
/KJkaI9a+WDX/RQhKIEAuzTL2VmmeN/0MrmvYzk8G6lYG7KEV1Eu6V0Bo4NW09R849NPilU/Wf2t
HEYT1ajxmGW2vTNM7Os929B2KtPTxNxmK017I01RH0u0GLtw5F67amQJ9Fe5NLeMZvIfqXMhSHWG
vU5w2D519uz9MIyEetcr7UM/ele/4lVugT7j2GfWa0sM1sFUmKxozD571XLSbo/qXC2W3Im8O9sT
02CXge+tWMZv3BD1GvlKcxh8p4uKPugPjqP3eW3O52ZKgnXGo36PVtc7ZEUIE95r9RAZTUOhDUzf
QGelYrWZ6Go8oA7B2FmzKl7p1wAdM0W3N6q6WqeOgFWW+8Hadvz4wkUxP3gIUYHCGc1DN1qPgGHG
qDSL6gwcxMdoFc/HEhGEscXAhfHfq9qNkXjVFvpCggLWRbydE9R4NIwxSeh5pv4JlwDsiHJcgNa3
TrArnXDSkRN6cPdiBSmw6I2oSnL3qbXKBelJn/P+sBbW3JInABRyfBeu374sBb/i5iGiHd+kmRe5
U3FqDN99qBSXYRmO3ZNj0tObGJmvwwxfLy0OU67YD4DdCgLpnBSpYX5FkVRWF7UeMNBwGD6VcDQ+
dhGDRWioDIxq2bhzjKGH+vArp764yVVSb5RwQXEK6g/HxE+nhrjcGuHC5l9o9Uq57hYB3u/EhTKA
1TJGuoT8UuyLwvTkG1IewMu0l6PYb/s7AonApvH6LzQ25silvP8YPNqUWLnnF7cuwmRVKLy3Bpp0
FBIzZ2GKA9YY0nlv0pseJxOug1vP0CaRaL9ogZim5DmO+hI9Du4RZ9fPXYffocJ64TgKzy+Vr11k
5pe1yO+kD6o9/eMaQHFcjU9t4pI8iVNzWAoo7tpXp7hZ8Kxj+VjlHleJerqyKnQCKgRBaZ47b4wg
wOss2GyldpwtfjnFLY4TOMhif4eFybqt+gFq5UwUIKpmEHkLM0pZCgRXvqsIILQZ2gfEw9G1C190
kmV3vnR/oYWpHxAzlzuf7Id7L52zny3u3G1pG/JuLPEL56JfIr9u55U7iGRvMTg9T/HwNudyhy9l
o0LudG6QHDHWalSBI+ipWh5YW/Wj25f1QSnXgMLBOLdeyUnLLTUPUEa3vZrgg6F7HAwgo7LzIepk
XbrviwosxjK8kwM7H8IqSG9pmCJxb1P7oN2ifSAHtVgvXYgHJe2IsjaYhOOFnwqURNwCp8LHphko
aX8CXDJ2lTSTdNU0dgOPM2z6L/pQy8+icD08liNQ4xrZoqmtdt2nvYpizzPu88YYD2iHijtB76ri
gB/SCz2Aemsxe1iTL4MPTKrbyqyqG5qOIDkrZ58RlEPzB9mnZ4brYEpxOhr6MHT9/JDHWbqvdZy8
Btw3sE02QZmu28VsocF6nn/WcXeFVKAWp7k/wnPt+kPFPtrN1tM0+dh7c/msks4H3MKnM2Ho0kqo
faG6naxrphKOe57FxIpO3aUD7VaK/pSiXPrsrDpdGMKbqbu2a4SiW8/H3M+viw/aB/34oakTyx2X
EKicvkDdLWJMKcbVmKO5q5s3CJfsI6KsGmydn5jWWxFOm8V3mzVhqckXFwv9Q7khZ5a4KhZDFwwE
bI2IVMXXMa8ow0G6+iXgfObrCS7Z9rax3TJi5N2vqt7lIqzthn7kXJbiPm24Bm/9EFa/a/oUOFZn
rnsjLrndi08ryeptHA7+L21XPWdxM2/oaNZ3nUisS6xC5whBhdopRytCtK7hnuP+NxAEWElHmw3D
3dhwheMusCZeF2R4wIPptikKNjvXT9THLctmMc8ESg9R7xscwFkT27tqREqDJWjIHx1jDspNkk3h
SQ05rNZxmUy0OQy5ZpMWaSmc5mEmqvvV5HxbWagAARmRU48bPrXJnhqTaLgaz+rBTi80XxRoKb9H
X2AjhNMUYH2VNq8xftoTI6bwqEvLetS1cB+v7SKM7KV7RODUHbVbIk5Hoa72fgaKABeBcx451S4N
7xvQjMyLPddVOJktBqxyyudHK7Q+eq8u3r3AQuc/9WOAuz24fiyV1ObH4iGJWKVZzbHCK6JYGVz9
MYxyeTWJSF6ZY2sS47HI6qf2sOMsYwC1EVknFjXFICfv7T0VNh6GpMmco7IT49ZsS9AIpjPeFrkd
v2KdVaATkGIKhBMUTnkxXgblQ7bM+3wd07/csxZDfCwTiorCAMu00v6idR8hkdTJDzdrTk0D3trQ
co7qrAupM/DdehjuOJ54643ttAPNzkYtxHqrYnoVg5hzJjciideSQvlbzQPFDf7GnMZbIILhZhaB
AwzcRse06hbLMG+qGMtirjrAiQAamEQwYfMgAydZRY64KdsnmvBY2kMV0wZynW0ibT/feo0PR3bq
6g+7tSADcP5eDeR2Z913hfhkGOePGy9o7G2IMvyOTi3Xf+FzOWRbk/Z7B9vmBXWJlg6DGAvoRm6i
whc+iRDcaYa4wd83tPPwK0DvJB4L2o0bmpfLRRbosUHC0FhHU7SZHLELm+5pFHioSg9ToE7v0ChT
T4WPUKQiGGHkFCz1JZNXKMKPJbTb0zB1+yCNlbuKWeGbYXYI9jPWCICK44ACzp2BVkEte7xOfncB
zVDaevkRoay3Ivn0VufMo73EpeZVN7zhlVta7sZz0rO0Or3NhW4Q0U/DWjVQr73raKdx0L/inkSd
T/I2qK0hvQMOtVXzwjapZns/KutxnhmGddIDpI8fNu0lNN8+f69oW20Kj6Mic230Q8wj6VTssTlG
SZXeGGOrtuiT+ef8J2zpcTNcPlhXJphh7rIU49NkIGersniK7CL1n3yqQJKR53sBUDMOQlC4PCOb
sQB9PrV3QH/uxthfOGz677CuHxYqibXFbf5sMDuWiOktNz+VoxtsdNbRNk/XXTsXWGaF/5BMwY1Z
Kjx3VvtuivLTDoJ7V+P2GL27uKy6DU7nbztHyqDABD5ClUrOlRantpp/lomc1i07KVZ15NG2v6ta
BQkbA9EmyOr0iHOtihZ6ZCviirEfgBJAXuuYayr3hLt7ClF0VukpCVN8xp2tV309tRs77uBaKjgh
i7qlVZ0hoUjsn4tL3x2rT1Hn58qm+wLGgE+ECfUq40IPT0VUa6tBTVZV/Sufzx421g2UhFc7TFs0
oE7n30i2kB03vpgzhdET3v/sFExyeuVBCFehWeNY70dW6IKqC82hh1gw7Fx4/Kk58yhiP+FR1vY9
9asp6TlrOo30aEMwrORqkXRRmATecLGh4WsSKVc1OfqKGu2lqeIfRks8+bU/sWLo/YGx0f6+7l9r
JariZ8z4RR6L1gCHlODMa3AdpnI4xUzFZtqKNKYO0pko7KbO8px7KHcN1zeZpU9OIULN5U55pLn7
IZvXERNQltwyIMqqdeKO4luxn67++38qydKWi9S7ZdWkV7nd0L7919qU35K0f5CsBaFLR9Gl7xny
9P1WrvwpAi8np1E2Ik329hCm59Iph8fJ7CieBOXEvJmDWvjATEY+calp9gLIY6qyroYwfq9VY92j
XnAMEtTL0t/NDi3cx5oxeb9GkiGgUyeZIJ3BHmc4fNWEEc8NaxAWcTp3t7ZX80e0Q19J2SN6EVwe
ZtTy7Vur32/z/0vV/puJMeq/FKvd94Nsxr9cS3XV/uV//CWCzNgM/xEM92fc6B9/6o8QOCf4a0AV
aboOzzqiJbSMf5OwQcD86xUz6kGG5GH5HQ/3H8BRJGyuS4GEts0xIY6iAvsDOOo4f3VY7ozc7dD9
vdL+HQkbqXH/oOTiz6Bd4wWgbRRB4FjWVW/2p3Xb6qqWjVF6z9I1v+oRc79HK24t85QqdAktFLL5
d4pggSubf0cS47IlWvV2EPRyARaeVKqdrwnsCuPcJSzxNFlUK1Z37vuyu6s0Idn+LIfH+CpFobxy
70Ve4eKmEbhyFgi7Y5GuGNT1m0Vp4P0wtm7UAqRY2Ge/vQaH190bWFTQuzQnN75IvrRJVT4bMV6A
oH2qdHKgtn43R/vctk62Z9JNy70eqzX2mQC/ln1OyvxTNeVHzLQNLlyW01oOLrLBh2uaBtVUyTQ+
Lhm2NwKpa6jzDzrJL1aXPFtp9dFg2bqyoQ7Yvn+kpn9wVPmt4gbRn3DuwE1uLTxHB27TEsdv/6pl
i8FStuZb1RWfmRngJSJXDBsw2B/+5XPPcQMTUCjfiGzIrqu8Tm9S1Tcb46rJjTspNmaOETczcZyL
ga6dSnl1ucmtDbX+S5zwMssqviiv5GpoZB4+Iz6sri6/OdzEZgjFi+BeudMj2AMTomtEEQFu38m/
fKO/XpZ53wJpwH2MVHAd+xNaYLd+6BdqQ40taiWqJv1KUFHSOKvV3hn7+GNq3fgN1Vy6VWJUD+VY
pg9j2TqbpAG8abbYvWe8niEj9zX9K+cYDos8hJ2TYe0s2gjJn7vOM/79oIraT8/FwaFaVkDmAyZy
lhJr/MKY3BPZl1E659A3jkBs+PRTNnajSb9rI/1moPqNlACIFXS6RjOELq6NzcSnssmkig9iBk2a
jcYcsUwytPWJIBCzffSZ16361nT3euESomQesmodLvQzb59nAYngOJ6GMtOYEWsHHR+W+cTSL2OQ
OruxMbAmmpQv+aCLI1t6sa37zH4taeutkpQFlsT9bhHTC/s44O2eyDXKqXPvxC4UM9feJcK74zBE
sdA63c/aAKjWBjIHhOWcU0VDVvjmuWjyL0qGl7zjdRdts5zayZifKwWEcRhYRYnSEmdVfWHMZkWq
NLK97/FX2gwJvLTPBbI4xgsT36Jjc0MNEfOv6iS+xF3+aSztU6349pucz6CAkAKdlM+8bnt0MKZ7
NrjEQY5gqJJ36Q0W2QcxjVAUy1szM8G0M82kNOZJYqTk4jpksdML4bI5uzvHgnqUNyxd12Q9GsaU
3NJROIS1YHE39UOHueDMcX9HMw6Xsm7fDGyFK2P05pXduPsG7CQYPmM/L81H1y8vqGkhfAnrBUYA
ARdTDXCxCmDMDfVtKWtnC78g27VZzbJzQBhj4OOJwDJ76QVoAiTC8QX7WL/JO4Z+TuBGJerxzOG9
S6FOSVDeLi2v19fhpbfah2ZkPXG+33UL70ngF1mlKVV5P4llbybDtIHbMa6xd38zyTl1ZdNvUNtW
a9oG8Fsp49E6GdkahWf88Xv/a3puQE5d+hFtIIA4glVUxsuL4Wmy9KgpIpcvae11KbkLJt9xV87h
GsGNixYx++wt5ywMl7Z0QJ8eaKpDxcd0XmQue25gMzsxRL+yO3B1FX1DnMPmzIoaAQivaCp7qKz4
50kzlIdlCCALh2wefiffalO+If3EsKPY8jXoos2s6yfoXd3Knp3+sbh+kZXrbVGpWZGRVaT0+csL
BR9dzD64wKwE/8aLWfm1fFMpJ0Ub/3C89LtyJ3loyh7+IO2t6PffxglZbMTiHkblX+JiSSJEI8Wm
WIpPPZbA15uq3/Q4FVdT2cF4n+p0NUz2DhLDS5zl31aPy2eJhXkMMWVAeWnWE2UGdThysCYFkq2L
W9hLOOdDgiL76WTDfo0WybEUOPlH7cg3qSrrOARMkISxvLS9R77IyEK03ECv7Umhm6khcknoUVD2
trlvgCDo80WeQlWw1gQOjGm0svU8BndAC87jxHMnkvYJlOtHZ+TPeRcr9gLWAldCbsiKr9aJO8JT
J7Yid2GgV5TenYm5do/mcniyi9aPrCGHyGLwXVocB7Pq38puKo6TmX+1JkPwTg2EJyiDYCPPso8l
Kqh9Yjkz0YuBeUHghwZyQgg5LM55sotw55ZGePCDMErGmhZH3/Ldxt4F0Xa1YibNZ2ywXvoh/V4Q
/kLyfZjd4mPmZa11wg/nbvaZaH41serbvNMvBtzWsem6XW6N/j4LGPzaDl/okMg3TJ2EQuR8EkNg
/ApRa2zKhGyzsPxgHbzBDWMdOP4lrMKfsZF+wWaeI8ta2L2zCYWbXuLHeK4fykK/JGWLR0hT6NLw
PNl4Cldujxos9IxfnDT9qmiyb7A1w7araN+VVfXBvOeo8bav6Vp8Gcn1o288dqA2pViqLWM1zf0b
etp8lSW8RpOPedRxeDB8/TJTztGFGElDmSuqyIJSqzaTG0+kxmXSKPmlI3kJbvEF8uNbz8mWEcZX
odhl2iZVe6Mtm71uGclhyILrMXHWTZS2K+Rc884RC+mGTJV4PvliObCu4pDJ2VQN5lEQhd9hxtMm
Db47c+IMzKirKZ6yT2yWxwoK+jqsjIty2coR/wSrxb1+IGg7Vypn7ZstIj7aNatkYjeodRCsBHiz
1SSvn2A6oiUZEsp2SzS0Jhw31ic5ms6LiRJqhcaNJvPUAhhymuzTtTkFBqN8aFFKbIQwAezw1sOc
SYBtzC8g88gsRA+xamtaelYRX5i1nIfMBcKz4HZi1ELwQueTPQtl/C4ZIETKMk3vy7Cej9edcq36
+SWrg/iHHBn+IcV6u97v+qyCbIsDfgeKlMhI7lbrAFE3VSZbjkWbaetnNOqbnn2WgQYOTS6CkVWW
t30FDk1f1e9j84HnlnCm0N0NmGWjsU6+sqJn+bFdFQW7v0CTHnUJN0egy83e1Z48icaHB9BJK4J/
1+8Mmx0yH/kvq2VpMj8twRmwdxujHO8gBgAKccVZ5ARSJBYEQp+nBrkYlI+YLJqpfRgnXp8WMDZA
dxQ4j0cOg549Mkv5uIWdfcqKbaesOHjnwSWIRfObwcB2hqisJ+40fRoNS221ZKGCRLmG4PK+PTv5
wun3kUwhII3rFTtFHXaC7AvNygPBmNbANGN645s0Di5YU7hOe0Qxz4uJCxXZC5rY5RONL501Wxuf
CbKfjdOi8ewNHvQydubD780Qkgh5gLF1rFKXqd04RQyL9JpLzwv6xWE/zVYPsMouomwsOHbdMtyi
QXTXlgPHK6k5364bSzLx/UOk09dZAZQQ7ss04q9SVs/ZZNbcINblJMqJArjNoNwdBQar3f+tgvVf
OrCuxfHfs87/38gt960wtAV+o3/trbpkKMuM21/98OvPtenff/OP6tQi9cIxTZNSE9K8d/VK/VGd
El5+NVd5zt9iLaz/jCg3gr/alomcy7UsX7hXh+zfy1Mj/CvBDtiSTNxBCDxItPh36lOsXv9Qn9IL
p2y2+YsWSei8SO+fwiJwHylGAG2Li3zUr0HtKIoFr56/8fPT4KV4hTAmHE5prunhVieUTrPRttuc
Dj56Kx6oNg9AAPoO4WmNTF9FvNj+alF9uK2bADDwFKdUsEN/AUQff4+Y+Z2V7zExMtElXX35THnX
Q5WmD0Mu42PmTQCthLS44IT1cqJ7w2sCopM+ND68Taf2vZ9eHoMSMRSOA7wRkYNEamuhM2SqBVPF
ceQZ6wuRSYz/oKwotmHFeVOHdvMDOVv8HTcpD+zUhuwKnd1g/8m8hP9HY9qXUaVtIEx68b7wCgS/
fr+WPvaLeCVtki8iMXG2l6lYzkwqIEXOY3YGl2tcmIvhiUW/yl8NlO1EcaJwbMgqIQ6gyJaTP/jN
7YLgiVJAjpzUyuTNMWXgjaAmfLNbAIjCA4DVgxnG/NT15GDUS3fKx7w31k5e0Geer9wEn4Z4XWbW
4wLf4jbph+oyVDRe0RHF7yANZvZ4LjRYXbylhkgbt8spIMjkiNWYgZ+TOExG3FqBIUnEpk34EgPA
hyuvbeZjnqlKrsa67l5Nq4nXRm/FF8hnFYmsIhN7LRMmQnhXcvJEuuLRHSfcTlY1Oi/xWKUPU2Gh
WaEIxGfOHt+/tqg5PvJWQGpkKvWQzmOPOzc2Xke6t3sfsdoB/w7BJGFgH0RYxUe0KAiTlUd14S0f
rjc5XxkGB2ut8Yjezx7aPcsJ34Ut5rsZWR7TPyxFfs0RjSSC2XMXVA+OoMgO8AcfTDGBQBNm8TDP
Kn6fVIGAzdNc+xKmeBt6S2ytsdq5NBG3QE3SuznLg9NSj83bnAzirUtT/QxT33sQ4DVXMuBHnMIp
XkbUXKSZoO2BuYBER8gBv7pJRGJaWWt262DnlBqfb76MpP15BdExcnyG/nqfAXZA9DzWEVpv+0d6
PRfLNEZBM/b2skdjEh9riImg6wu40Yzk23duz1dSkqEZopnJQ1Wo5GMJDNBy1zsJWEY4LTYILToD
xYkxVXGyS5mdUZdzi7t6CU3Ix2gauDwPrg1Z2FPuTUK5t+urHvFsmNJGyRliTSV/D8RL/eTFDQJl
S4mHVPnyIWUIHUFjZbLPlT/UHIv0pvTJtnT1fb2L3HmDTk+x8P2v2Mv0zoPMyy0/F3vShYpTqXEC
kF7gvJQ68+EQGd5VSoNceZ2UEopwmkjVob2QzT5N+hlJPo+pCcExBeOjHGiGCVzlPhuuMwfMTQCp
CucrBD4SMfxj6TQJyLjZhIniNQpziz55yyCieJoSHNk05esDctQsIWOsJzjURybNDYlrOJXFZiih
ls/gtMsSPwF/lurrJvC+fPO+SLAqk8E9khzrkSea3YBdBnjHjMX2OHnzx9zeNdWlz+nUxM/UTR46
wJiyqd/Xs48SLgOpvR4N2gg/6vm5s9EIVAeruc/nT7Bh+5y7QHYztoh8QhJlpzNAvzC7Q0I0sy1d
mQ23dZ5FsH9+zN4WpCSHv9ymPEJDdq/aLdf2hFn7ulXjXUMGCXDWjOgrNzsU1TYtN7V14/v9Y/LZ
4shX+6F5tCdckXCkwgNzekc8FKDFWnRLFQPpnwFqeDZnBTIq5XrbEpXMO/ttLPoRQzaRvl4TeLCF
AoWiOpafdvlhos+LuYu34yEBMLHEKLi8Bt5MoZBTq6857y9DTJita22rkayCyT2OHe760vvh1YTM
Fo+Z+z0zmGC+ubHIL1p3jyjlIcmqD+mHzsGD9mytnMIyNsM0iX0bpMOr7SGRkYD6qd02bWgf7QDJ
1lhl1ykO3g+wNXZhXFIxokgD3TQjQmK8uqopGMOAQB0QROg8LnbmRn3nnV2rM9aMH39aFBd6ce6W
TL9Ow3AqpfdSWYHgp+e30B1vVUnILUeelU9MuDLn5JeIS5jnXl0U9vcyTW+itn7aKQwR97H2gvcC
seDasC9A+TZ2Frx02Q/YMqu+O7GDrBGCdZtaqXsdY3KqT9dP0Uf97w5y3U3zHg3jDc4ea3WFShlo
SwZruQ4Gj0V5PyKDrZBAB3G17xeQEjVgdiJTfE6tlDgESIlmzWLbl92vVhq7sf6MbbVFY3SbGO6x
xQoWhOgyiZmJfcwJyM/2i9oVY3WXgVDJSJ8fYmrMAum3xHXWfKUuWcilFy3TJ00hepkn30K8WT3R
tl3qG8f5XGDbe2iEMowzBLQF79rNdiaGJmWyDNIF7VU8S33rAqQ6Thk4lZVvkXK7QNPlKQqQ1nRy
78NT4TPPbZI+ne6uw5cgsVPFgb4bmDdnVn4CtPFpeUgn1TuIkW6taHNNDCTXue9bwPf8p5LpahB/
5tVRgdBtNqiL1zr4tP2LgDdWtbvAvm2m7ciUTba3GcQ2G8XwKUijqgZsD3E5iTRisL5K7jt1DOJb
VuE+9A/V51VgLoNdgPS//k4ZIDUGOJLp6MlHVRZrFSJBQihHowSX7pc7uNtakUWfHMz8pXLfEvoe
2I6DhptOdePHT5l9O8ANagnE8unaRA1EGgcrqgswLGTS/F558b2yG2yutxQNq3KI3OU1wxKM8QTu
U6ofZLhbArTd4cYE4gwsOHLm+0RwWIHFHyBq4NWozTcjjuZfRvytSIGMv7vh1WsPiFI6daO6S+a8
TIzgF0JdsBqmIATp4fabBiW1eLOftflQwNOHHoo+jB3zErREShwJl4ColF8hdY+6vAxi+ihoYPO1
OQciFkdv2E3Lr7C4Ma6V+mYhUdH9FZPZouoVV5e9lT/O/E/OJxp4N5ZBeoON7rXjmpa+W8W12YsV
g9fNtM4F+nJ2YHK4JNbYpLPSnLPCd3tC+BNx2Tx4/R14q5GtarG243L00n4zpTeNG0cD6P62vGuq
08KWK4Nbob4n9TLyBBk9iKmjHN+rbm+W+2kipFMS0k1sHBPeNRFdawMw21xtalnuK5+UTQOLHw3v
XMGPOQrvV8rQV3T+LuDFNpqQpOTiyocCIWbQEaTOndpBWYQr866YhqiUt9k0QyhSYOyAu7dT5I8X
SMyYJyOzTM9L8D36NHpUlKl9RVcj4U3QLMgPyiSKIbxLuy3LrEYb1hf3JfexabFW01S/io72GXpv
sq5GroUwPwi624RjZNRq3fLBaFZoQaqoui+JeY6Ns1d81Ms5NNkLs23qmChTv8v2uXP21kIIUbIX
3slKf3T5x1JkUB+jP9VS/xsKg2n/ExrkWpdQg4WmADIBU/JaHv15bubSQElscnBu5iZmxeZyKjdO
EGClzUIccXBpoROtamuoMdHoiqxgDGIfXQb4kWaqd0th3m7Rh9PxBvLz1lphsPP1oN7cPCP72xhG
DqnSei3YS2hEkFNseNYTfxmwmV6M4N4rzeYe4TeOx7p3jukkMP3AZ8J+kOudHHO+07Acb9pCkmwZ
2h8B5n8U/G3FM3gN+TCvEVLTsB1CD+NZ9ZX18xPyRvZitmxdE3+e78qZmXP/3PDZN34NIMjHdZKY
hC2kBVxjtB4xFxMwl4Q/VGSYiwR1Wocl7Rv/5bCr8PaMK0st013aGs1WLAc/5A5zfcpPiAhPHhm+
+kOLZ6v9sgqb7LHgNFSPIHVvkODQC7H4JgsowOixIvZDeEUri/wE8I5jew9V7mTJhBEaKT6EgPfg
aK5S7rDGFsoZAtuHcN36eeCb8IdkiQaI/4SKQpRbsjvbMR6086NKhwOP2hly3tjvVX0wUv1qTtO2
rwpoCt4Kh8FuLOp9CwhddQPBSf6T2dN5XOjnpZyA+aXpihVK4A/M7Tf2/Gh2395Ci4142+Y5xovg
cwENOZH/D4uQ4vxPFI4ADIcJktK3mRCjDUOb+49rcBGuLCX9wJvcn17DcRG0PMtbVJIf3DeXU2ES
Q7HU4JinntQXZNEQpBoycRg2FX8DgvxbwoALF8em+mcszZ+7J//zXzZZ/uGn/hd7Z7IcN5Jm61e5
dveQwd3hGLYxRzA4DyK5gZESiXme8fT3g5RVJWVnV91atFm3We+qTElGMAJwuP/nnO/sP4qrt+yj
+fOv+m84iUHE/+VL+w99pMxfijYsfp3A/PiJn9MXybBEE0NxFe5PARDl79MXxjKmECwxSpsak4AC
wPKHN8CQ7hftUDJJgIjv33XEL9MXZVJH6pqMOH+MZViV/o02UiHtBbT0D1eLK+jvkNriTSplcxL4
M+elcSa3IiAPey2GlGHbwQkmKXeiPxjPwoIpgHBDyBf0QVt0J1NVr1XWH327P1QNoWtthhxYk34n
axOnp0Vxtw2ClhttJF7QUU5UJudaund9iy++tNor/HIPkxO112jUO6dV8dpzvruV+tZnEs/ykBJf
I6YWpce+jV8Dy5s3nS/7IxyA7pi3cB7AQaCNqvrJJ4AROjXjIh/5ninmNcP3i6plth1axZnRxN42
mhs7YUtrh2RX8mo+5kRAKwn/IKeaiYoVOqm65kOr+XUCiZVAmOBYN+wqo/+soILu0kV0C+b3mL0t
p8iMqC61R1bVbrQTvzKWhaqp6p0T5p8GsRUqgbrnus5uOnwXaw9ZztfeNx2dLR0co/AJfhB9GqbG
597i5IQHh6g7BODacFuvSfXG+CaDkklRzOyLw8nYVnTrCIcDyCJlNfRulYs+q6v5mU+as+Jo7U0n
36SKWkQ1hmAbmMqqrrnOo+HW6uW1okNvhvbSkCAFZsvQpchf5ponvFeOJy8JaNo280umNjktPHWE
pl4w608k0MPBj/ezk92GcblNk3Tfu/UIBujW8tNLVWdX9AqegFXATTPK+7qLWdlrCr4DngU2Ab/B
MpxvxujfGI59GonEbYjhsDtJqXBV7VTt8QBkm57nMCDcrDEuuBlWnWAlnaFiNxlZZsBxQpWg+2t1
b4Dcv2eLw9xpgYSLwcv3PHyeDIuEX1LcM25moa6q92gJhutRiU8D0A3bTXs49A5EWTJG/hMp2GCT
qzDYFcRpjnIaTl0MJDUFuoqPtaL9vG6wMZBn3kBC29t2c1PX7EyFurS78mue5PWmLnBMIqlBWKzk
WVnhDtnM2XlTM+0MX1NZXnmXxGYOjLSyjW6dU5hho2sXjoCzGL7KnvqFQBi3+dzfWVE7UxrASU/A
gtkVVficAHhQEt4wp3y4Nkaoz0mHwJl6j6aRcsYLp11YmTVgcIzrVp4d01l3m6mLmS2RufTrqt+a
qnxCysq45ouroRxg6sKB3gbIzkTULsXSbBg7NsFxZYJqvIQKiFEm4t4gq2uscSTQ12gNgtPuWFyg
mGbrprEnpjdFtomEl60IwPaAaNJvg4DOn8NK5yRg6E0bd7gVIwBHRKvaITuAGuH+DsMNlQX8WDx+
wyV37tuOfamvzV3JdFHW2Wmp6zQMJowiku8w/PayQQKrujTf0Jaa8Vr64EVjvUk6COH0F4fpdSTT
JRcTrcP2NvcN0tavMUWtXArxt2A4953yOOcyOCK7TkMAAgkT2vzc9RMdbV3sBPdKYtRXiajOmJ2J
cHmAvgkJNztJ1JsEUXqsfapwUrscdpPwxfPgwf3ppvMUcKa0RpQzKw80NaGo+tOo82/QXTmQUBCz
GTIOXpjbKZohcTp6tFW6Gcba3Cmu1TxeopSfKmqKDzRGd2cugvIGpM3FVPYXTep9n9mFxzGxYCrm
agzsm2w0PiK797ZRZvpbbNfXgU0sf5Ynq58umoKOIRteBUsxkVR4RrxIYRwI3GL80cMAHlFll3JS
JJ/cbh1BBECsPJDPuAF8dBVTPLwWcB0OHTLnKgiGi067J8bBkrFGbh9mzzzT/vNc2QxBZNWbH5Tz
uSuXCNW6lG78nuSSE1jO0UAQd3Fn0nLUFuT7LguoOQRKs4mbUe8UwYsFSqWd9CWp74oJf/tgSDzd
pCExWG4Jkw7AW9PpwcfZAC+d6iLRt0+TLZtLZOBTPszbuctPVGEtJgfF8R8fxcxB1hrAR0p26X7m
rAcqQr6xywQZldjJZWKH10YJ4LFP24Z8TUhNaApv0nSC6yF7g93J2K7oQHcn01U6WfZb35Xfo6Bt
6AIKFcELfag9cQgLarFaREvSRrhShhXp1NMi8ToiujLId886srdhn50w2h8jvUy763LTw6Ra2X64
cqf2YyJDtYGVcWH7rn9kdoCEhll2nfflOmEqm5s8X6ruMmrdRyDSq6EDTJMM300O2HPgAclpKWBy
w8syMD/qJn0Uzg8YS613YS3ybaFTioJCKsEgqHCuY9i9m1p/5y0phKYhN12NVXcIQy/aqbrr1203
3Fm9+TJSk8aJIIQnSSAWNX5N83G2xnpg7xojhRPg8fQhoPESOX7J9rsRRKEaJF1IxVzkrl+jb856
FxtUbeaNbR5kbszP4zx/de2OOPgAjVOXHC6UIYkatLo8jCB/gIuP8Yk6y/g9otFtZ80Gs1rthHrj
jH6wqny0DYqzunczVNlxnobk0CB0HmdBBUDEOfxJT1PxwiEhuzXpevCm3sH5dq2D3aQ1ArcHy6A3
Ad6CHKNx7CE2+2E9O1/zUnNSIJG7oz28R3AnBEvDH8t54jDbWMoKm8EHV+K4mF5K+EomiVKrCmFU
FKfRRC3Jq4+hsdXZFy5ZHkNXm37Sb3HsMedyYGMLw7wHsvpVTjYPM+eO+gOk7F59tch0kBs1LtGc
cwxpFYMo0dIdXAmGiQ2Py5Qmg6Nyzd1EQH5MSJIWwXWbx1RvmfQuU44JtLeQImEeUx0iCDC102yc
ErQzik+2YGBpMoaY9ORE1dnH4p7Lhf/kUS+DUjb5otmlPd2sjVsepkQ8ZB7tzx1BERIb9Gz543Dd
KrkP2+WmtINNCeMtYdwJpZxIHSegqWB6YWzHYLHYcEd4/rUbdveBVK9TQY4HJShL6+MQLZXd1mOD
PKbETGCFTm8cmZyzpoLOI4fJc7pNQ3ElEujqxBmxutAUWKO0yQ/ZpPtCnnO4qREnTSpvcCwEB0vf
BHn0LZXlxdzYm9LGKt2PbJg4FBZOtnGMYJ/5HZmdknYISaCHcPUQ7DrbPhlt61LQhRMCZTuBwAVl
xbfmO9qOrxTK2CqhBHQfjPNjAQKAdzIsVpCO6rpueKJLRm4s8us82e3rjsRFqc33wLEv8GQZ62aa
P3vMTFCM4x2cbWa21J6K4Kgiec2VzZ6P2pZ5xpWLB2IoiHeResOJeRl19Xvd3BnmcF9a9GSBhy/V
fYHHvS+Dr3kh9mXr7uAUHmcjPWeBcXQqWhc1VF3apTdFnMrNOIx49s1oNzb4k3CLfhaJ+6zp97FY
IBK7eimc+oPatAs9dChIxbmJ0v0gu70RWXt6sVc6KveJHr73Q7ZFFz31Vv8yA3U2qQ+tAnbz9U5l
3lklV948vPaTPDfB2bTuAnu+LUbvoks1SYVm5wItqMP6bJuIFH5Pa6NgNSvG+qK22NxMQXfZJdGb
zWY3GWmlqT2XTVOZv8tKHmzgRGVy2dLJsjYDKDWeCxOwzPk1k2l/5gkXNttp6zzZALZn4DZVcV2o
+rY39I5F5JJzzcpJ3Bs9EuCo71RDBtzMFt9Feo0VtEXllJdmNG3amgKYweCJUpkFbhonPHrTC4DC
HTWkX6MopfYZN3EjLhzpPGGjeCxzOgpnSsK3WHDXjGxWadTdYMh7iQKNfFMg8iEJH4BEQuf61isQ
xTFBubEBn+Yaq3r0jl3uPbUkmNdV250mzu8jOLd9p4zbXonHqnx2mCeNtveNKynaZG1yJwOmcr1N
YojTSEB/2vBOHtHb0ia8k6jPl8ym8NWV2WEe5RW6181gzwTkQGTWjQ12YMl0Z86HHcFqqrvpKSJ6
zJGCwg6eZcFyWfa05rJZAom/NnODthaseeMjXvN9aeDT1B6yiG31dzkVV5PZXFeQTgLZXdABtwoJ
8q2snudAN+qjP/srYdsvfX/tpeUVCv6lMtx7kl2bpFbPFrNjwbLHgwP+byfLx25+T+y3WBsfs7qI
DH1j2lu7IvnEsnc7TRphobssgC7c1hhpxyK6LEz9lAmNJcyacNQw2+Tdhb5xpQcQ9W57ktaPhvBP
TxS3YwDXvXyWsfMRquawQOkIX4xXAVM90q7XJVExUjPqxJOb49q8km0UbhLcrsno7yIBuSACAoA4
n1cFIPWmOBrQNtZD6si1MTSXaWnsI9jTAdnbuq5fE9f4Wpf2OpliKjHNFpGwxkhFEddbmg1HLLRX
ejHtzAaLjeqg1UWgmtY49N21nw9bw6RkORl6dOWw/DTiFtsUA7IgJ5+GuLt1BKt55PTtxsFOeRQD
tTMR5ZYqxcFZhi9llrDj6rtzIORVWVUIxinkBZUPDAvpxvYn/cTRHXcTicsNec33trTuCwPwW94m
byGFdSvlFtW+F/lj308oTT5tMRkT5c6on3u/eqHTnYFxQ6arCUl8O0P8LePUSk/yaAJgKpzdvEDK
I9d+D4bizmwIb4vOvanjmDIWGtNWU9FcS/y6c2BfJdbSMRMLm4k3ZTxpM+ut7xO4jhsPf2AVvBg2
y4DRWBmyTDjsY0sDz4Naujdd8KVRX1DwXmJ8Cin1IGYew0Vo4FAasOq+ChE8kHJGeWPcvfy27jph
JcYXyS5Z1iFiIuVMNa3FuPkZl7pdAjfcWnrT2cJTeH2bxqDzB3mXu0jFNviUCCoKNQpbEoEfyhE3
aU2KIqWFdnJ86HFpQCVcjW3s0kFdOmIBVhv6fYwNlpd2h4vMAzIVOfdRb4VbPlKqzcfjJKGE0qM+
AoIab+jqiiiIp2wpwkULg7M05IXV5fmuXCbxsTfk68gpxVEmQJY0OcdXH23gaBtRwxntW2Bwb5sk
lC2ujcR5xul+HgxOSg1lSzr7dHnWqil7DX3TPRRTQXNsFaPX4Xmmnwi/e8zg1LI5uwfqNDc82mYP
DhkIJhz04YEqywv2p3RhsVahcINvLFEGDOtsa1Y4RxQPnShND6WOgJsajPDIowU3M8cP1EW+Tcl+
mAZWh8qJN7HIf2PSA7LgcL0P2sXjEnaADUqyVcdBsfPbQpxIEbzmdmUurBt81hdx4F/CXsH4Xc02
Uj6Ba1wqT0DG3zv8cwg7F72TX1lciW4TvgVcarljPCAbOhtR4iHCo4vlnDh4jcgyiy1a+6r2J58x
DI/lOCNMSWQWo53fbXEqMfkODragm7Tu6F3xqCgSxrjpCqS4QucXQqirmK1aJvNTPUQfZAcxpvcn
LyJ1SX7Sqt5T238cGxdTIWQzSSOhK08OVcFAWddNh1YX9c2rj8GhSbP3OhmuCLBepNNL4HRrFIhb
ZQXX45Q8G3lJVVF10Gza7AJTtxedtGveukW8VqQdmppGmtygYqqIb1SWMErqboL+q1k0/rpI7Yu4
mVczh1DYZOwVJWxqPs7B39JhhrwmxA0UHIR4H4ixH5OLiCYa5Ppld0xAU9CP3EFEpFQP+75L5/wu
LadkjW/5HQPnporFVWVYu9S1L3tTvblttm2U9b2FwNdVmIkk844oy3cCXgs5fs7o7PlmVULLdama
45B3FQ085mXiVDvL52ZHrADPj+CmuP+Yonmdd6Zl/Rbf674YOm+FtWQbcIENU/TgVdMFOLEC2yIo
awav4DUFA//uwu29Q26xdIZ9sJ8BWkW1irZ26lGBCI2rTE6m5d/WU/QxT9m9wOezoaYAU69/54bR
G42Pz4lzShTiqOfMO5NHujScOwlW4pblwrzW2SlqOkGlnaD8yqGcCIf/vUdx5BP1R1T7TPWyvsQa
6KV5qoODHr9Ow9los2lD9+jYcre4KCVkKklfZIl/25T0/FJihSacYlnHmBRRuhrVzQoYM/uGvrTY
bjSBuQbMQ3YqyLk/Z0LbGAHC9Y9p978lC/z/zfz/p6HtifItjPl/Ov2/eTPSyPjG92w0TfebCPD3
n/4DdO99oWWaqLAjPKlcbp+/+TAdDyXAdKUt/rBTIkT+oQQo9UUpTRTQUczmXbFokH+kBJX8QqYQ
XchhGIpI9O+B7oX9u9ppLBB+C4yj+Sf3pSenko5CA2BTAb/Vtz2m5AYJ5UnO9SuTO1Y+Sc2opgEb
4Fwk9pIU2tafInL7ktPWsejwfiSuG705fY1cbY7BE2uQPhFge46H5pXJWIPA6RgXOs/g9tGCq92a
jEKCgZrKxoXyWlLg5RqEY4A27dPEO4Vh6tyFajTEpvBIHRWNew0DezinXps8aUqVnmtyMpjfp4i1
kjd/STKOdFaHtD2rZtX4pb+zJOq+Vvpe6DfcgPW6py94HUYcpTjlk+PHWCCaBnsFBW2XORjwQ8E5
lyH4VHGcznmXE//1QTfGwAyfknBIZ8IgIRYE52Gy7VfSXvK0VL1t2TRWG8KFwMqaifgkaOtlxpxG
G5X4xYeKreIQ4/BmzObUF+WUw1CWvr+rOUo/+Ph3nxwC5asBqB6LXFKfDE+IQx5E6rZiMrZtbDkj
RiTdKRQsfSA8FiaIyf9M/KBZaa6vte3k3r3NMk1lbItrU6IbA+XzgquB4kcGOBbSjfZB3A9l963B
8u8y/GX8xkyVc5k0cYsAQyxORcaOW3uNgoeY/+AUpPFlX+blJe5BfCt+nXOSXiILadKabGBwVimK
ii+t1paHMjbjK9ut+69dxBgLbp9zZ8ehdw2JxDjn5H8epwIRpS50h6ODls4sy9LruSw4RY5gVnxA
gmfLl/nGLgX4t6ylFLwFybcaijC87Eoeh23cc6K1jXZjSygDoyZjZrk8sk2zokUmCWOCPGaNAEP8
neoZ9Qgzr942njs9MXCJ34OwLi911N+6WYmVA+UcCTdyr52a0VwTt/7eb/m6lIx44E1IRJmfXHVW
mK+dUA6H/6pl9K812P+OwunPFRBd8z/3sJ/fypYe+L9YOPmxnwuna37BGy5tJNKf69yvC6eHdIUc
+tPZLkg2/23hNL+4uDYsjyA1Vz7q6z8WThNxFfQSAiq3hFTmv6eg/rCn/0NA/blw2gS/ecO/2kMa
vCNJX1XGXpLoW6tmoZDgEWQWcczLAVPPGL7kTbe3JvEy4jVZJmmAh8qj7jkrULyLO0wVL5xFLpps
fLGL4Hkqtk5H6lSC0G6sfdzdyhqPcy+yTx8ACVhSasGHB4C/OUD0GS4Q9jur5WAZNBx3GxVe0Z17
BJCzKoh377zWu+pwBrAxSfYp45JV6OSwOKdmRwn029LwE+ZwwxLc2zO9jbnoWIfTTy/G3lREZ7+f
XtOWbZIF6mgWD7KxPSZ2kKIo4jnYLWG0mPN/3d8F5AzDxv42ttbLZEYfnRfyeEASiaT8in/z0GHa
71r3Pa2YvNB/xQRidPbEo69jiD9NRdyyDO/HinfRgMJpEKFc3IwbWPlvRSoeECHEZtL1R6OGu7Tw
qcgrtnnI+N7wboF8d6gM+FWKrKA7r88Ydrdk9HJnNcjQJvzT0zcXcpKjVm5FI9r30l22gOaMUMzU
uozohTN4jDGH48nADg4JW/E7VrUAgM/USaeMQTGN3bpz4YF9uvKMRByh/u8NeucfE28G3Oa9UB86
bH0JAMupr/LIdLdjmXgMgkmZTYBRD4XdHoIp4Uhntg/O3A6EmWTfMqYs1L7ChL4HpT+eQ91GCOzJ
3uwzFD2v66/ngL4T4D/sFNU3mBDuAW6lsQ1GZRw8zsaM9od1Wpo3Hjt9ZJgWMQ6iCWW/Vb6NHfgy
9HNXB4uuOUKXif0ZJsW2jyfv6n9XsmVX9J8vYvtuesvf/rSG/W35MrT9xXIFz29J8vgHPeRvGz/D
Fl/YCbKJE3gwKNvS/1jAcICwcHmeJn0PN+pXPoT4wg9g1DCFpB6J/+jfqjhiqfzNAULexiTr4+BQ
cUn8WEr9aQeo4RHYSd7DYh77DJnIU4DRmqSwcKSNtk/MMYjn134W1uNcUt4GYQ7UOTnXivtjGNv+
fohGJNtJJOqV6rfoxpQ1vuEKYv/DlMzq+zCXnsRBmp9goMFGpx4b96cxDj0W1Wq8UKXIzVWw8JkL
nyDN2sjn5LbrWn0Wls+2irSCfsIrWjPuhMI34B8AdQeGerKWHQhQ5XUzB+Y9HH4P3qofB8+N2bVw
45D3N2g2ot3RuMNf5PhJ8yxMxycXlyuA2HI0nbcazvNtVaLvYgZRyQfwUBDfdREopMQxqbttPLSa
rtumecPnMtLySaBmSWk2LmUBee5cVCD3g00mjRZhhNQeSwdsymQrZAHE0QZL+9I2DLkJa6b4G11v
AuwbZNMtuzlG7XY4NCeaS/CbZ1lvUEsPQXDXOAswW2ISpyTQ6Vi7sg6/97KtHP3le8n0sZxNeWCQ
4dDoG4QWw1s9Oi9Ct35AYSlOko3fJF7IkDHX2apzehb3lv8TrAJyi2Bmq7oBDgmK5FDaTqKPatD3
SdH7d0ZsBTTZNqpzmTK34s7IwiDdVDiWLi3eX7AZgPl3S2Pm/BjU5K8gi4Tu0bRhe7GvrNivhYY/
TSvDCmW85jMsCZfQP/Nu15DI1qB023cxwoNbIbyX/UFyxL1n6aOW0TXS/mFIUgcN2cJRUQZdxVkk
hLEpO32K8mTeDkPkU4rVeeVlT0mJxhk+cB2PhiM+XUMZGTUMMOwYMLDJ59NOgZ2ZCOtM31NpUUwb
1/a0oRxEsUml4pOOIGv6rpqi+Ohn2/wcC47vdj3NdOzlNBWsWpNoEbJRCs4ySVJMR5IgAF9ZNUXv
oT20w6qWtMevUJf61370y1cnLzC7Tp0GFATAB6CZbWM5mPVwOZujEW15hrNeD27stnS/MiyOB2J8
K3toiA3IPtoJK6GztXIx0Oi2Tb2NMy18LEh70tpmVYavypZFWb9PwPyufBAt3XYOnebYRQHRFrdH
UMIyLjWN3LJnvGLaHNnottYXIlZYmIOyLB8sgOnuOueZB91B2pRNjxDQTaLiSTbv2U70t4y3svjo
WKCZ1naeKrF2jdl9B1cmYB5YER4RrxeFfTWSbWXUG8/DNXujgvlc0KXfW+E2qD2eE55JcuMEtUxA
J3sBAjbatmo2LYxNfBf0VBXlJ82Y4QcRLv85agoSLgVfPfF5VIQ8pYgCw5JVvqSgtjHBBnFvbMxh
MpfYkAYkXc0eMJEJdNKDK3sdrwmD9Vc9sS9GqLPoXvUYq7eBYiYDD2zIPD0b8uQ65/H/5nR45UBg
ud53MHDaYeY6EhwMhYv6yvIXbqe47u/jKB1uucY4ak6NZOtRzyFyfWqMdsUzlzp05ut29OTSCgwT
N+PCZShpShRHB9LqNi9k2V20VumJU2eWw3jVW9HorNrBcZeMb9+1J8bCfBwWfEN0WvzIIeKIweDe
SOeaoH8VJlTOtmVFf83GYloO+b3LADdaluguYF1znNIlSIVtHVKWsOnbxJmWZtTAuhZZYL6D0MVy
5xP3gm5LIzGZvMgUxDXsdhyvK83o8FApCg3OdGIXOc0Tpb7pyH21t8XcmOBcmhxgvE9vlnNnCSOU
pzqcChPRJBp9rPSAJYjfRLbACIivaCId7WR5ZJAYIlSzbaBlPjrzYFO7MU/G0o/iMEsMGdqBIQ1V
3l1J7E/1Ex7ZNv1I0mSkqdWyKb4mVsrJkqZjF5Jl0DFqFlNqfXXDzL1puBbJq0t+HqeMFO+BLoz3
jPseCZJRg14lCijBRrhZ+zDw2czURVHWsIurxhl3hhXRRIxSFl5pMxlOTe7Pz4SOfPw0Mw6pWdAb
sPddeJfQnl2ItcNQUGCB/fibbpL6Gq9w/FpWowOg3RZffW7ob6IkH0g21KO0gUXHqTcDQ4PvzjB0
j0oHxYLg6amoVbkPtr7rQaqj28YuNrPGx9UiE8v9ChvMKy7s2gBp2c4Z7ZhVWzdb6VZzxlNiIbAN
M6xen8NExQdgqXkTTzMqRO+ZKBeOZcfE2aPuHp8JWOahKfVTMQzpQEVdN2HRTrn2+iQNyJdUARYI
hXcfeyWyv9wlWQ1euDBdPkB8dgF83igYcbJAvwsB7FFItkrCERdj51fdk2mPFgEFDmlQDcEdxNip
XcG0d1DxY+QMjYs24pGzbalghFznxLxq7JFUm72Mv4f12N4aOqDbxooK+So7C8dKwYLS8/inlWAX
Z55+hYWYfTrUiGDVwJtV7wzqDF7yohifwEJrONq+SQGdW7YPSipGVRl5f3bGsoEZMo2kq5wCjkbf
es13N5qSG3p3mJgP+CZzTCONl23LUKe3Ux7FxbjnaQvo5iLPSv+pi/0KdEjQVt1qbg3vMymy6bM3
A+9TWKXJ6pTBjlIYGWlRqJtrnRvZofSn4pIDX/ucu0zyN0q0xUPUaGyL8xQzhOksIY9RJIjHuUZP
5D733fqcMopAqI1yBeaJLFe3EXPaHnzfUd2WaqlMrWEFQ0FoKVP4DuVvpja2xAV7mLTj1xsVBynQ
pB52IaR3+eCqznqgVSXwdnKKIZQOZuwDIQ9K9lxj7D60jQ8vkrqFmrJcBoSIiUNmEiOz+2emTq2C
PFAv6R3Ulgj5Vs9XQnu0CTZ02h5p63OtFXXoMROTIO2vMvwnYqMptHvkiWImx9hLxJPjVPRJqrHx
d5wem3Q1GiYIsCl0YUQqp5vUjrMdxXF5XtuPLVxT2EvsnJ5xgqUjQmWYPMzAHG+wZEAM639gcsYg
Sc8s6uFb61n994zhOu311vSednHxyjFxZhVql69ORbPkXTp81VA5RofeiRJVBNuc397gagofmzF1
/XXQsR1bDc5E4QPBs+RhiMElbyhbsl9wW84XTOl0tdNq8LxT+WOMh9bXimND2KLgmRSIJ1zTxU3g
TUXGiDEdvwspCAEpG7+KYK4ZbmqLlMi6DjqitqFfOWDq4p6EnYjFaaB4hva4JrZPc04l9boDAk8i
ImwogeYaTnhoSmSVVReUUENVz9o4S7YHBAhwPQXgTPEUFaN4Zo8AU6Qr2CRuqJhuvoatbZCMpWUh
WZVBnVDb2HoZZ/QoYijs+Q00Mxyj0iFkNHt3Uz5PCw7fGR4s2FFfCwDx5RoqO3J0kcvwa25Mw4fr
xCnDT3IpJMeF7rCpFUZ0kdCwdcs02CA4NAzOQ0YbYMFZ2w+uotrFxy3McsIPno+4mYx05KfdMvSu
Zvx0ahtzm+WqM55VbjjqEBuKdGHRkdijGxOqT6/JWNPSZj0SVC9ZYOuJX1DoxidDJ3kPQ04Dw6qf
BFaDQWFkox0opJrgv+r8+z9OEPmn9MTVW1i/Rflvx2B+4OcQTzOPo3fNcdi6erZ0vb8P8fgXqA8A
c5eBnLZti3/5Y4gnbdQPDhPwX00PgWTBYfyhfkjwiRxZPc7AS4bCYyr378Qg+EW/hCAc5Si2RIop
4yLPCMobf5/laUMrJiSUz9j4X3dxnH0WWRy9xVCMznNlcOvFXbWmW9ba5/5IwX1Bh4cM62BnTj5P
STVYx18mCH8RP7MWKuM/xoo/3xIHbxZ7tCKb2cGf3lKJE9YA3r4xyrnDoxtDq6aSlmd+WmB5C8YI
+qpV9YyqW84kMxzoFXOsck0lIzlUYBOvmnz7jVsB4cMoh6FtUPf+NOO3S8oBPhDYW9Z7y3jpyARM
PJfZ/oGEZSYXXeOXHZ9r+ubYlwC4fpIBUO3G6Y395LQRp4LIIGcYgy5mxxr4HrZL5dxPs4bhz35n
3dhY1sF2ScXcs7d4qoU0rK1rx+k/Up7FFrc65WcraQ/Tp1AEQ0lBZ+yNem+yX6e6RX01zPhf5ank
77OOn58qIRebwAsv4Np/ylO57ZzGRsjiUJFhFLBrJX/1NHrpamCFbA2fg+R3UYp9n/Zb1bzmGZm9
8K5iccxNXPnOPa5WTP4R3YTkzyhOxzUHzJmall0EhhGPxsZdmDiWe7CoGfsXF8VfXBPcEcTSrWW0
vUSGfh05E21oOes09cZKKKlw7RYkQRLl+3/+Kn/1Gdk2eUHlOVq4S/zp11cRzhwRVEhrzpm5xQ6M
7zT3b7sMX3r2OjtYGAlIFD9lZEJfwUfxF9e7XKZMv13vUGgwr1KIQSGqttVyi/5CKQ0gU8Wl3bJT
oXRoW1qZeR4yUNWoN+b4xlZOfXAXs4P3RFDcWpmy9aqOzfBbWWTZWUd4T1NoZTcdB1lzBcrFOFPY
Gn+NK5E8hlOqNlU9JPvR5iS8id3A+hdRvR8Y1T//ASxvBLlciVDr/ukPYGWZNVubegNMZtzUuJvX
OmEaMc8tI6nYLnZ1p+z1DNx6Z5sdHqVJcQOapbMucF0cdRNidDXCdDvacJRaWTaHWRnJhsmGu8fp
cGLadJulkAkzvKSMmrRDfMMYrgdgeHu7NO/aecqvcf9Q+LH4Vv75ZcHa/fsXpJk4snhjokeQZqX8
/QvSPX2HZgdfIO6tGpcUNJHI7XH8WZ/EzjYutR3/4hV/j6Zxs/KKEmFlmX+6ZN7+dLmniVEwbuEV
y7p+mKqYMwGL1CYxkCcb9a/yvv/hAuTVmC1iznIZq/JY+f3vK5IEKq5VVxtt2uu01e0O36zDkTTC
e8xsZFdNlMUVNwgfLsCGaPz855/vjxX9twtImzzLBH+tyWUk/7w2dbRDwI8Jqk1AYmafFpl1SrvM
P6aLZcRvtL8JJ8pfupx+ZCwz3rpQFSuNdoD8dTVEvLF3jmYPrJwWsp2n2oe5TyisQXhdG6i0Gxla
CKoJBzqVgdbJ8c3x22y18ZoKCmBq6odsvLXcuGcKIYwbvPH450ALb4feC+6a2HAfehCm+xRXzNaJ
Ucc5qsmtpjMb93PrFo8iSk0anbgJ6IIm0BzbxxEl/CkKYRUIyqnYbfPVjezBL358fP/rQ/m/wpS/
XEn/IYC6f5vf/s99S7Pub1uv5Yd+7r2U9YV9FYrczz3UDxPJTwIY/yKZYzH8t+zF6bJIA38TUMUX
wNWe6yGVYkzBfPL3vZcSX6Rk48XmS5m2+H/snclu3Eq6rV/l4s65wWDPwZlkMjul+sayNSFsyyYZ
7Nsg+fTno/e9taW0SoJreHCAAmrgbUeyi+b/1/qWbZh/svcy+V0v55Vl5+fSGxHOssszrQWE/XLi
L9qOnGWqu+sWg8V26DX0ecMibWCOC013PNNCs8ATWfmHdnFGwAo+g3fd7Bv2QWMg4tpEc5oa5kU7
GOnRrn1C0YTKByxQ5oxsahzlFa4/5t+4iJqNGkPyN6t0zoOyHzXtqtXb9BBSuEtxZ2HSIbJFEuBb
OQKkDfq+DvgO7oVsgm+3/d+XtpsOz//FS8ts/u9bZiAPnvvma/v6leWv/P3Kap75F0AG2AusoyRq
6T6z8d/vrOb5f2GZ1nnz9F/dtEUT9f9eWuH+BUvdsqDaWXSt2Mr/66UVxl9gu3ydf8thZ8O7/Scv
reCXvXhpOagsZxm8vcs6bzn8nNcvLUqqPotTx9mOE5lgJvQBizSqY6fLGxNR8iqjgtiHDsRk2DFF
/RiqmqN7lBuHYYRNLMIomIvc3OYiuX1xH6//Xi/+T9Hn1+Tgdu1//d+TLS4/Dd675bq2Zy0fNXu4
1z+N+VUZuJfQMioRfsnCYinr5GlUrCvTJAEdPcC4ccnuO7i0N7LzasSFybeSxAfIxtMdkKFqg3W7
vdfiobVXbdlaBL+LcklsmK+NrhPnaokdvyajj60NgDBrWM8A7L4ljtQ7xK9h+AO6oN8Q89HkdPrT
EA6SBZ3v/UsVr7ckvy7V4Wjks9djPqK9+vpS27gx6UghyY91zblHBEA7HR4wzqhauHscYsldQi7Z
wdNSbddoffIltyuNugkFpp68UDe5AOMkr/BKCRApvvfs8eDXFFE+2lwsv+Sftf3XL2UvLXg7f/3f
aY819mrKMyS77aSaya3K3fwBJgB1eV4LNsPqamgm72GMx2Y7N4N1NfuVd5CzWwZp2TE3hr0xHuBI
J0cHv9vfs9C/3XuL5W199essE7qE5+uwHtl9oIh5NQU75ehk3ijtLdWv7q4kUjRgOfGwTWa4dpN0
+KRP6ZWV1eFZK2Ba2ZgTzt9/lpz4f/8RSB0syAb8DjaZJ58UMZ5U9pvI3Lqtg7u5GCN05lHuVRtp
pRDpkR1PJsj1lhDMILZbGNk0OMAXPcxEyqJhKcQxJVpo09JDONfID9ZrRXFxmBH9RkN5q1r8fTSc
p71TZsR1FbZxDWpLkcUh8InJp6ltAOKStvuptGGCt1WRfmqJIyFlYNhlyiB9RlP3MbmAF7UCUmOh
kWSVobZ9H5sqxsEVGUMBQ97FuhKJOMjoX21DzSDRy4GwFzhhHz/kep3t0KWdJ0ZKeIEarBkzpiUg
8E7RcCBMOgX/Dp9/LVvbe+xD2iXoZTqTn2FjNcqGyt/6g77xhSSBL6VVodHgJ8vJ+q6cPHvygILs
k5o8uFZ0DiXGiKpyM48u33KdKeJV7baEeanyH5qWAegSKTEEGfdXdTTYiWSAXDj4dfJJl920CiOs
8/OY10++01iXWp5BKaxou7A2hhsOvskhtsdyTzGi/UqrYi3zpDj3kOWzY8ZAQzQtfRJql5TiMP/l
bXk5ctYPSPizz4tuQKxNwsGtoDYcVINWbSZniHfxJIpz1zLiH36XpUuLYzgICAOm3WVB3gyfKS00
W48+PiKiaf7sZhAL8tLxr7Lab4JEDUm8mhFpPXUq/OJ56nqe9KFeD71t3gNmjtaeN9xj/6iygMK5
fy+V5v2MMvIojqMGLweYwrj28bRCAiuizaDNOczflHs/tQlWISNuM6wgRn7nYNMOpkI4O5pkyY6M
2rspJ18JoTq2p5ZODAhW9ESR39/HMZlQUUZ4E9Av4A5ZXmobP+EhjmD1tzUGhQNuzOSHaCe40HqR
wXEEV0Yq7CorFS0FX/uhxWBw8hEaqW2WTwT5LAnl3GQEUGrjSCfcUT34TpduU4dYL4hraK7CiU57
bRhryjn22nNNbU3E4ZoGwLDh0Aky3+lqpP5FGyS8SDnky+MwazdxLW+y0G6v09YLrMbpDxmKjjVf
I+raPuye08y+tkU471QdX+ZVpGD8Jd4P4KDftaGjm4TydCVCDx9wgumg92EfEZHR0NzuklUYhwJ0
dWscR1peP81mai+Za3SfFKrY+KJmLMKlwHEswnLYJ3OGlLOcG4FsK5oOjWrsjVb5P1iqUfwSrow2
IFRXGA9m4tKS7p5js0/hu7aua9PeFBPyUF9mGGobm8NcIibzHLIbdAQbsdaGVWN8yovR/4YyxDrI
IXY+a45pPS24bKBDFpI4YPpLDCCOUFDjfow0eL4tDX++pGOc7zLbdK68uvg+VdNj1LaU0yC5nBNI
Qcyja4dbrSqtTw370rs4Ds8gE84cZvPwJh3d+bzLlbkufWcvZgCKkr4qwARhyH3qSw1br1xSaBck
+U8y5JMnQ3fgMIeZkV9lEVVJH/7PFglEtEZgd5hKeFUCK/mua0w/RNE6Vo99Ic2DzBWfW0aCHMGI
P3UbdhNJoQ3wtqbALBtmWHEjJ5UoyXD5uI7xWVbTeRMq9xC3TGMegVaEHrn1WezkwyZPzfQ4teQ6
eli3HhPbQz9Uq7E4Qs6ztp6VfGl9uU7xn9xqlVdfWgsYH+/OwtSlei/cmtQXT/n3qphtjHeVuG2N
riTIt223DiVZAtzG0PdXYoyrADzWVYRKh2Jc8lhajkgCoSGpDPKhn2+khTWqi6BrQ2MQzU7OtbPj
PNyArmkTEhW8AoOPj0HNN8hj1aIMT1mX3dRJm1MUzGMs2rX8rKRIHnQ4AD/xD6sL38i/pWgKji5Y
iIMVavb9KGFzFpFv4LYD8e7Ud33mk33s95/nXzuqOKrwEeV5fRFNWKfwErtE51XuRe0KGhnNEF5J
J7/J5+4T0nBvZQrnjmUqPjNNvE+q6cdD5vsQZssKgp86l06Lf9Q2N2oyL6vEF/DhsPkgimoOboVK
cLRqsYfw6x6taD4jZOum6ClPJh4WmxJtyrhqmg5H6ZL1mjowK8wxIWOiSeItWR/fyNF0g7glwSCv
nQyRIjkBOEkeG3yXX0VdVw8ADjPcS7AZfHNY6BuWvUuQlKCmseSxcCzs3FZs7h0SYPlALWMz+kMM
ba92bywSGQjDW4LQsgLFf97Tg/Ua66rPJeqG2uL9ZuUb9hqm3mPJju8B//6djHP3eTS0i6ZLHnop
kOZP4XVNf2vTpJn8OVkgxgrLyS9k6Caw8GzU2V0IIQ/vt/2D6JaM5nCPaWqo4a5Wi0Epn0YktYV+
PUq/ajeppsH/M2o9IitPq6R7aIeQtraMOqYvgYBv8TMRBnE+RGW/9JfJxTg2iGNoS3rg11f1MOkW
xKSBxLsOuh35Cz2NQ/MOtGxDymISZkW4m+s6xllMWgFwYJKtsQsKP9v1lZl/p6mmZxf1gN/u6ORk
Ga6FV8ztc07iIWhZu16S5nmByn3hV421q0Y8wHdV4ebnIsx65idwDshT0Qdddq5ZOvuILtuEgwl4
yUHXx6VdocxG3fTFVFcrLRm5topSzHHGZXAhLBX97HHWwYaNY3Vn0DWzLnnNew4wTbVrx7g4xw4w
XroIKnC9TRN3aOpDU7EBk8O5SwuDnFJjah8tkYmHvqnSnTUM2WVVLJr8ydYCN8n9r3ramfvGLWFo
So9wpniY26WFUIGJLeweEx39c07cC+vI7GNr089kdIKTiibkiJQDdqHIRzqO+jCSd22Uc7lBLB0B
vCtdlRM+3ckHl8YF5SurR2fVO9F1HyfpdphwsDPL6Me5180LDDfiPFOAqjFOcVTpDDcFzeEO5bRB
JsTcBOS4vYjGColh2IH01WCtnKWGW+vkLYLvrQpH3Zk0N85QOwH2MfTBJd1TGHvkhNM37gD7tL4I
K/ag0rkt6zI8i5OBvdmcK3ZPo9iGsJ2/Va2RnIGLJn6vCZPk2jBC87GsdPOJvba54T+Zv2lI7MCh
RtCvSq10f5hFF7trN2mtOzdXd03ot5y7ik9koZYBZsHHhPtGuiIQWENeppr92M4xECiLrjFb0Xit
2yA3jLS9HeoB4GgxdeczebU0ljHgd8QeLb2ZurgNmWXlXhqzV3GIFSWQvHAI1+TeZYFEogfX1sYI
su5IyyFMoAvlxnL7IT+vMnyZNlHS3R6Kg9AuYEq3xg2UZpQtc9Kkz8rHPwnO1HluIq0+6h7YyUIY
+aEhT/tzTDBkie+fQIGFrWc71b1WEkKaZAhPqiWf0HJ1/0obZHJg3+qu5VTRmpDzBGpdNOOwc8za
JlAL8Trph1TGgTYbxVelVPvN81uk9FbmHCy3bs8R7UzPmZRfcJy2ZyVyCuqesIvXCWSrJycpOQCD
so4Cfe6Mr5IcSby5dXTR4S8AtDE8RHVjP5gtnl/VRxdtMVafiVAkm3hktxA4VV9+Jf3aCTlHZ/pD
4TGt0SKLaREkjSPpkQNokbCeMvmcV/k1aG15yfebX1SjIeW65+cD4KCuEWgClBDaP5u9jeP9zFPf
oUHQnQ3VsMspYZ/pow7X3kdfeUFNrNnEdt1d1SLPN9wJeAQWxYoICAVB80AdPbA2ju8S60gSVgvK
NTdRw2DnKtSTn+XEyHrdjRlG/JUiJaUTKncIsBILKRpdr9vZFh+NO/b51VRW+wJ5TZi5LKkx4UOk
T2FuRCZFlCUErHOvbth9elpAwU5gsfK1lVWR+DL041XaysUUzSwXFt3PBHQ8Fnd38Px971gd9Bay
aTCsF12576w2kpssU75YuxP8w0h0c3uorKq94J7/LMA4AF4DEmCWrb4uSE9qNDyxXk56DBaJg2b7
3Y2v5zcKGmmQpt5jVNeLlq1mM2k2X6MWvokm+b5ssjDuidS9SWUqLsbcLR48Y65zij3p9DlK+CpX
mY++qa99IDtZNn5jRpl3Q5sG/US2COdFxstEtZbolQm44Yza9l58iJiAgzBm/xWYkUfhyEolLz/d
0sjRWF/9mBoSux36vq78hPdAru2aLSeb7+G8LPN4z5YuPVoNELS6G9U9DpVDNnbnjaizu4mgYWQV
+bShirlEoCPee6hmlIHIs9A4y7i1QahamnnXoap+VHlvQO6icwZYpjGaY2xB4jZqZnN/EvblKC0Y
9dloYjo1oy+sOHHgI07ZNQhLQKgNOukyjvtV75tPVea4l04aym95mrfHXPlqg7gpZsvaHkjpu7M0
L/0SxkNt7/RMRge/MeX3jr3yYzwi7IMxEqEd07Rj6ffivMoH9bWf2+ZqnmpyIEySIZZflsaHqkuI
N2jRQpNuVhrfdRXRDRdT5W3zxnEHuL1ddyDYRZw7pm4E6AzKY0JP8Mev0sUfdR7eNmVRgflXrMj/
QDDmUhX99yXeA/j4V+Xd5T//u7zrLLZW41er1/AoJNnU/P+u7pJ9qZukoevU5nVMWi7dgv/fkfD/
QieC2MOwfX356zRY/1GDULjC5kfp9++/9ifF3ddVRdckccnRF7MtLTgBeHApVL3oRBezdCfJUZmD
Tc+yP7A8H2PZinA/eoPpP9lliTaPokCH3vjFHXqjePu6TPj30JaPmczW0UtQ/j4ZusZ/nlqhvrHQ
SwZaIad7RSoj+3A9Lj4Y6/QyaeVaVOmNX3G2hmNzp19e5pC3wk5j9O8UgkDhtuZzoppxO2ec4UTd
VZdxJNUHVb43xxSMha4N592ptMDWUqD6uTsFnjUhKzTH+gfrYvSoVSnk6rq6xbtqfTDm67oixmmu
E4+NIEfGwi24mARfXid7bVdvLQQwFkVrnBedNK/SCUHrSivG7C5vkBO8/xTfGtEyEDQtbS2sOidP
UU3tTCYWUca2qtOjqdfy6LiAv/XaVJ90DU/gH4+3aCdoy9NAo1N+Mh4F0ZY9dj0hOoiO8ZCuPdJB
LhsnSg7Me2r9/mhvPEOfUjat+V/Y2NOufAOAJUlGA+I04JR1OU5XgnJtkvfUPwsWXS++e3/A1870
Xw/Qt51fGUU+YUPu0rh/8T1y1CDBcUonAqWch3aQ/pkNieGDe/jWII6O3B3iMq0J/+QeGtpI9bmF
oz2HAt92q0pWwLn0vA96Fr/fPXdpAiC7pNlPQebkYkhIrXVOHlMQqQZ8ttPkQ3JlUr7DF6ARyLSp
JDmHx1kiEbaD92/k6dhMq4tbVrjMnmQCm8s9eHEjjVySxBY3czAMk7Yeoqp7EPFCtmoFgsykAOdR
cKM/mGdO7+wy6pJjTDsKZYUFp+DVqMhtQzeO4hnFRBFCy3NCQG4xANZ5+/7l/TYQMxlzt4url/6f
98uo++LyOs1pyti156BDSr6CM1rcGBTbr/58FFx5uPWwFdu6d7I6uMTcZJod60HuiekplT51UTsC
ZvaHnxlx0i6+Z04QfNHLQK9v21A7VSTLcA7s3kmf6UEaG90W+ZXu5P2xYBFbI2KiOvr+1Z20glC/
mIsOkkaQybKsO85JK8jryUppZToEjrEjCGpFJJPbjjvHMPetZu+VhLVS0VoxP3pNfns5sW3w/Gwk
j2iM+EZeXy8n5lbTUphoNanz50Q5kQ3klRPZucVgbSLSC4HITqK7fv+CT1dcyP60Iuk1s6vwUJ2d
DAsvYVAYuPUAkf3kbCxKs4R7Unqtx3VWIFr+Uwkf4y3OTiRUOl//6WpEopvS61DTg6ipRZA5ZbkP
/VR+8Cn8dlUwQ5b+N9gKVzDQyVXh2fDGnt4ZjmmibUagEZ9ymhzX1MvD2z+8gQxFPx2NqquzX/rl
Ln3x1WmNVWI2AIRvxn4LW88fIe3FigSCBEtF8sH7+ds3zmjsCnXqf+zRxG8aKYvCV0LPO2hdPARN
52Evomn6t5bo3zZE37p9jsFtY5qkHemw03w5UVaJjG2cbW6AMMX9Tq5x+d2SbbGEFWha8Of3j68H
bQ48dxdt6uuxCDQbK5szUzDoYbap6f1c2A4FoXkYpw/e9TdvHgo3xKMeXgx0O68uK3JTUplnbp4R
yeqIiK0FjpW3fzpBLo+I70mw7WKB84zXo2Ar9FUv0yVHeCjvh6KiLhRB2Hv/tp3usWh1vhrl5FqW
Imm7BOEFuWNox0hysybqhcEcRyYKwTh7eH88sfyD//TImRh/DYiwaGlRI0s5eU6UEMKBqYtShNOp
h6qSCW7jkswoPENbIZ1fnBVj66UtDCcTG28Kc5qKaA/rOCUojrDms/d/0jLib78IITM2ruXVWcQu
L9/SmFBhd8p5cwghz7eaEM15Xgp32/L5rxu9f9ZVY3x6f8xl1fltTFtwKGJZstgCvh6zzwuqCDlx
QCNmKry09rzzM42+l9trnyKzvCW/TpGuPrr79wd+85O00dUYhotxxTlZDmMYbK5GWG5gUq/cC6qL
RNCQC5YluvvBgWE5EPx+jf8MdXJgoPCeJaDfiEKJFSSGWNwaPfzDuLArfE753sP5eFcnmrEtTVA5
71/nm9+ojTqCoy6xEe7J4CXInVFpPNRGqmSn/NncTS2k8PdHeftu/muUU61FHU0UHwfXBbA2jEAE
KckWvkemQGU16/eHevOClimbGQE5oXlyQdmsNAzjGg/O8Idd4brlk1v2H50R3nwvHRsVCyd2PtaT
bwFpT2RHkts22k5x5puzezbQBXocIR58LYVdnHGUt3debRkf3Mq3R/ZsliWHOeJU9h17BQxog5Ez
lYppFdel2Dt6om3tnl7eWFtNANiVwnAzpN///Nay22V/yCfhw/J7/THi1a00pQ0MbSbu3QwN6ywx
xuiDme+td+XlKCe3dkJPRut0djGikPGEdtJCMdJidxj9/m90yL9dd996V14OdbJ0dOSOAfPkyyvc
oT3IWobbtqOJ8/5te2vpcCk+UITwkcU6y5+/2LG4mAjLyuCCAKOQSwYYdt0S6BQId8CkOnvEzb4/
4Jt38MWAJ0uHbjY6TAMcdPRVs+/Ijqg6h1nyqVW9+R98bVSuYB8tqVXIfl5fW42voR99lsWhaczv
bjMsIomx+2CJf+uCFlgIhThWectd/vzFHaxbWrqRzTedWsBJOemGR6OiAl7y9DZ/fu88wxRokX02
fL/Uwy+GavDnxVUpvaBeUKtJrpXPbm/ne4ie3c37Q7319iGGJmjJYi/723tBD3tuOA8AkCZPea1X
NYIizU4/eBneHgWRpr5YztjEvr53np86oCIjDzFYZW9pL1fnKDX6w39yLf+MsuxmXty2iX5KiKGe
d7yRzPLoIcj3KPP/aBSsGVQSLU7Dp+9B6OnJODD3lfWMb3TCtSmQ3XzwCrx1x3wsQUht2ShzHn59
LekQztYMKBZjBp5in6B05nbzo8LM8ltPVn3qray6CCAXufzJKK1B81mqStDYQBYAlVv0I5hDu9nS
xCRn4f3n8/tofBVs+hfX4VKwOJmDZvpmfYrqNKgruzDWceORlJrnjpmd6/Teiw+2NL/fQhsxNccl
Pljb5lG9voXCSDy8y7ERaE1O1xn8AE5hz/xgYn3jomxg92xH0W0vtfPXo7Reb9CipNOCgjSbVrVb
kVpgN9EAkMNL0/SP3wuHKjklCupoNjPEyT0c8potRWoAiEx0+5na1mQh4B/VR5WYX7/79avhmOwq
fDoCHgF/p1bMCg/qVJHhFczDlKpvYVE7tbsRrqZPh9SfSDECJmyZ6aM1uRZQs8FUkCZzomwgqYSc
JTgL8Ce31LuNZFt6mVdvfbGI3BBIoYziz0RB2C0gMWMTtrC518MgGnP3p+/c4t3SUYYjgeeVO9ku
RI1ES4yEIqA/77i4GO0BhY9pEaI7pkV5+/5op6sseGCi3qkkMZ0SZGafLHo8sZlzD6alwqZstVK5
ln7p67hEk6bNRLs0oWlVf/gCMqZveABTzcUF4J8WryDeJmVWWD6Gptn3jpUCdkUVydQkYiWgux8M
d/pVkc2G+B/1OWBCztOnJ10A+GPtpyqklhMToDbrjvWlcQbjg1n29zsJ4JXtCi+fT0VOGK8/K80r
GkkEXRhomVvLwMkq9wcgHmJybPhCNuIKFbz/7H6/MM/3lv+xxlOTOLX6UQRWlImNkA9ZNfuqJWwR
24D3we1bGmonky7HOf55C8s1nlZu4+mM0aDJpgFUbpSRFenXjL5vvXc9Ni+34PNbtY1qlH/lagr7
z5BhVRD3BrmiTe5dRYM59mRizdAnXKRiWhCVcXdXyzT8Oue5RvIlBOUVs2H5eU6jox+Je8ij1h60
Wkg2gQyhhKvcDy9Fzs4cKJO6ZqObIUai8vIJqVq3qZJZ3pGzTAiH4dcElAks30epz1V1VDZWT+I1
uhjU8kiPLhViAiaOsHTVOUl+b3e92pkkaR30jOlvk7jSfhwiv8E+V0+XmkH8saElC11+RikQxuIZ
Kdy0UqKVT2Ly22PVutm10sQCQyib+N7sicR2F6pNyC9ZNV5YBZY9fUtH+BNwQ6buDidziXJpmAqy
P2QBWH2oNXdclcqSSTBFXlTtolQ5EfD0HKwMwCVbQ4hXoWbtgFM5KveOdaflqPNMN1vHmmVgMezm
S3TbEttI36wXsaUBtLqGN8Hph9D1oS+3k2WlAq4goMolBlBHB9SS2Z1oYXsxRYhW1j5yyi8uEero
HamIpIaBetFuSR2upN9vNYA/PyxjMAYAXuTWQ2JLwGktEeJDZHR7BBmm8amrCHJZa8Je7lQRRe5l
LBeota0QaC85fbFHUkeOT9hLYtt9NM0M4UXp1/onVVruZ4Iy7AINlSCSrfJE+TWTBebHtC2inyDO
iiOmkqi/10RW4kFvoOmVNLlKuotEiHutIwgE7Sv1I5/dWFy3EX8xMBvDQZop/PCMfxaSfDunFgWD
EbjHltYVnTHQZ5m4wFVjkEKRNdU+jDLCFeusq3BjlkS8GXkonGOk53LAKBmTfVoz6YDsyu1Efx76
PKkI2K3dR5hP2lljdDNZpV6UPxqjvBVQl4Kp7NvPxmS4+QpcsYvBpZQVmJaO6XY9DqX/fRZdej1V
/YzNjnidtSGi9ILArRAgimystaVn3XTTtGCxmc0qRwUUPQFO1kUSReO6UMCl1tDZJsTMSwgOZFEJ
uL8ctokrwJbUALWQx1ZznG+LxM8uoxJN+iotRwTrqm6rSyRg4JUVWQcwhEoP/Y10DGICS9Zd0FRV
kpo5SjkvotYyRmFK3kg/Cr4jVZU4CzLwEmsktVN8ywLZy61hKJIhXF9W8tax55wvW0GLjZIgsrKh
vPJrqeWXUddqCbR8WRGCONpR2wczRCAEOSlSQSLamvZTrYBJrd3W16In5G+FuUdtl2LVJgUPw7HX
tVeaA9YL7k5LXNIK/bmOCser8nCd6AntksFt5yHwSxcxr+Z2A/+wQXLAltBD6W4cQFZagLcakXCS
1j5OWE83thbfah8ovZDltpi86tob+JK2IAZnaDGzVwREbRa0mMaJo5ZZo5bLw6ZdwEqOD8+faUxs
0d1hXvRqBYuiiqak2Jg4tavA04ka3cRtSkAi2erlSjN9SNIo+iKxUuiLrpJKEljkNUX11Up148oe
QwJmer3WpqAUreWsGsyj57GY4Sh6SqWHPm2d8Vj5k/85QrCr4FMhDgxgF43QmXitwUIUUkGpa8L5
m5Ipcnk0oMOXYQbdv4O6T39FK9voq4PhfcnejnQ6rTESB/ImEsnvFWn8COSq1ldmrZS2obuvJdvJ
tMadsl1iLPRER4/fjSWhS82s13grTPj+UzcPBQQdGlQQb6Hzbiq9xXJPjHP+K2AMj1MA5weJr6uE
ci5Y26nR8g7k4kwKHA5Ehg9tFvid1mON9t0RSqQ1Go9xVPvJrjOTccadH0piSYph+qkjkYgPA5k7
43aII+fcTxNWq8GudGNjeqO4NmrgdmvRzGSWJ0g2f5LL6F+yazKtPSJT+4vjdLN+ZnbNTKsLQbLc
W1U7lGvEnEwhpbTEj0olw7yxsK59MVz2nngoyG5Gwlcl3nZ0Rfc4+x0aeS+Z02rfsWrcpFVisDaU
M9SbZs5Q6dqh64frrg6985CWzbOWli5cbaGUtZJ115qrCMdQtROgxtt11rvOd94vWJYeS7CAMCW4
gsqcEHyC0GitVdlZmdzFQ2PexKXEOxbXCGTR/Zfjc1lKph/PmVqyEiDhdlso4jECt2gkf5LYMCS1
9IbACCLxJ4eIRHq2ouQV9E8m/yK2lDGESYbaF9pV3LTaF72xzCeVJRSAhzw3P0tyEMj2g3yU7gRt
5X1ru4CqSHxcXqYcIsJKJ3D7HFcRQtWkasIfpE+gWXZtVbpIey0CWGsn7tptSo3DACSe9FeeyJx6
BQ+MMgZFu7bcLIBRIngoysJGxGoITBSU70OHE0UPmtxMUxZkVfdb21Ljtzlknr50jLh/CAkl77d+
Gqsny53T87QjQ3dlJRXvRwfC6YfWMy2uq66L/RvU+ST+EW0KlFNMbZ7Biu4UxC10196q1GOWtkGr
eYB+7iszmIbU1XblFOK+MAtZF7upnJNy23Oz7XWVTlwiwNEK9euY6eRp0Dn/boNAN4+1W5L/WhUF
6XWF6c3+WaxPsbVOVeaVa76uJFlnowbxc06ZYtcZeVUtk0BkysBIRXkZEyBoEPumIROtZiwwHCR8
e9o3cP+2ZbNk0Lk+7oXPBm5F+zBUKUDBqVW28TXsJyk2s2W06WVZzLTpV9Dcq2mTEN1bBLBFzfpm
ru057TdAOGP5zTWSpHzuRs0JqTwCrst2rIGe2T6Q2GIW8xOuHRXqwTAR01fctGpWRrgdbHxsYhOO
jao4ySOsptqCFc+GLd2Dy9xjzoMkshMk5jo/ERVDHiM1bByS5ySLjfSzK0jGg3xDXCX2L/Yk7ion
/U6uQISVS96OM03bjKTTMLC7tMVjEeVddRWi3z0zUcWQxZTWyHrD1sp+MF130QY9bEXQfRzP9mrM
qUItDrvSgOim4h8tsTUgu42xvtNzVExby57tXUGjIdsComVi7cgJtgM+YuMip6vDmjrwUFcm8160
Lir2QReNZUjMaXnUfLH4t7WNF5NCZdbdoHZa3uGn8Rr2pKu8xwCyCfNRLSlGlnMcVap9JtGAb8GK
yOkJsrmYsQnCrBP+tiYEF2E6ovy70sxlv0EuJqd1TnDosM1mGZ0RyCaKQ19W5OM1DXnpmHmsynvM
Sq0hEgoB+dcBFeAMq6Zj8ZuJMfe3KQ/CXCuU+M1azZN3N2ZdURPHJu1qHfdjGm6jMe7jtWmEeHXN
pBByA/PRv43qqb40KkfaRy3RSEYvY7CStBzjL1Nqml+khLh6T6YF0mC45fIqHltmraZOurNmUsTc
uTjFAdv4mWTHSJXmi5uNRr42KFdE20YIvHZd71nFFkSRd11MbfZTpPnkrvO27fXVAOiFnbMJOgjq
pjveZvDxvjErGvd5ISawL2RzYb82yURcobdw6LfOjloXaPZ/LvoKC6W20T9P+Hd0TjCQX4Owmshc
lNgMNijgILCXLPsr6jQ6yMq0G67Hhdu9sksR/oDOSoaNqhx27vU0pz+QzQq1KclRONcHhO7rXjNY
mMsuI+cCVHpzVhQxu8KhNd1qm7EqEGhJuQj2oERMnvpmhX2FE49a6fMUspPEA0qChFm1vDMFmYxh
W3wXVmStZTT9xF+SnnWY8AlsUPNNb/TXeaOnQab31YVH64ytTdt4EYa1sGyvY77z+0qNyU98AkZ/
iJ0eC5nb11snj5uGuchbDIxouGFLDcTtOq62lSkGS5b/Of/WZ0P9KDXrbuT8E8NpYlO0svvEc0ku
FeZuGOoikDoQT6xMtQewxJiW8pajB2zDOcIMiQMlQoa3ufL0iTW1FudeqB1mor4DNY3i3tKj8XxO
Gxwm3eRdeKjXt8bk+598+o5HXwegSWgtbKxeV9p9lRTal9xKiztV9do2MRrrvjHUcDN4uSEJF0qe
CgBKnD1nTZHmKjm0Lo+rCarZm0nvENimFgpfxNvzGHmtugNkOa9D3MSXlo1Mvagb9lIaQSAEc93P
Y7EXfZUjUelmwracYa0avuhVDGkY5mGJPbwCETZ40npM6uy/2Tuv5bixLku/yrwAKuDNLYC0ZNJk
khSpGwQlUfDe4+n7Q1b9XSRYzYyay56JqIi6UEgweXDM3mt9K9xK0MueJ1aPldDElqP20Hw1bzAP
ukCFhDEJq9oWyD538ng81QZrIXwWdd+PYbMLKFyTdiVew8q6MjJ10xgQnFGlNkRxqjnLIBU+S8dZ
FuMPtxEsyN9ETtZbIx/iDdxN+WWCTEDhL4mesgwqDb5o0bidgqlbV4N5NYxe9jjHiHDv4LLiUa+u
PNXaCzRhfo9dXe4w7z5bqRrcKKIAblkVieoEt2sPiSZ8C0SlvB4rLXswNbU5jkIz6uuOOHIOqr0s
btUE46s4Rgdl6pS1EhsvHadM4Jriju5S/q1qqeZOSRat5Ab75NiV9RVnz3Ck2ypaL2EZGcFaHfDB
BbWl22pamdvJj3x37PNwh0RPv0rqdPptQpjexmXCTjqWQ9fi9Dz14ncdxf0xsWJvK/uNcBWBIN+G
xRzKFQigFKXBv8sbrb5TEyl8CEO9nj3J8SEYBmFHOWLY8vExh3XjW4tAY826I2H81NtnylBwsdq4
AR5exz+9GJMfniJMTFr+mrHv4kCBHwGXh+rWpOJc9ZB2XwU/zR8Q+hKVDL0cQ/AcbjLqOu/YFHGD
FCUcVVbPxPHwpij4YKtoHXGWBy4ZeTvEV/eTVVlXaofQ1VH1DKPVlDGAs7iXV4HeEbVKP5aw50zY
g0zZd0nv7VQ9j6/aWHtSPUW4m0xpgBOqFleaGIiMx2nIv+GiN24MXT76+Nre0khlTdB95c6Ivd9Y
PL61PMMrp46c1FctweacWMEc8BKRS4OV4CTDv90nGIm2itjfJVmLDSBjMrXH0ovQF+vKHSoMtlxq
Q0JxF4YYiTj4DvjpAX9iDfFZjxSJaLYC7bPN+T73GOWp9ywpuAs4O1Eeg9tdF4SEyo0OBl+VoHcX
JUt1OMQNu/OwGqpNJdYkGrF3a4+EaeDG8UzpiFVQHFbcvlaBs6SYAA2kjUdbLRMBOz8lh+PQa+xY
zSqRr+A8U1gAyqc8F/iSJ2ypuvwDDXa6DlQLOGqs5gZ5e60e3Qy+RcAaVaHZW1P6ve+W/FqRUzBF
kBaclE3KB19AHGaKhevh69qG/AiZWCV45HMKasxeCyQ8zF1YTrpih2rmAbwNKPLgLk8twN0FxL6Y
WDd1DbGT+rBWcTyyye4lHi8slFbCzmr2BPeClyaBYxwEVuCgM307FoMux/GUGHeCF+om1gwB8EBs
KuOLEMlj4EQY1GU7EXxMboIP/5OWhB5y9oMsYpui1h9ytTRGJ5JS61eVC/UPHR/HXdKlfW17AuZh
t2PW/klKlRmTVaeAUWkqC7/RhLoOXz9Q65qo2lx9zAoCmB1UlGGM85I8IjtkX1kcWqonoxM3PaGM
HcchC9pzUkarCAbtKetyMqwtZBhkH6pxE7hqbMjfqWnB+QvTylCgYzXg9/2w0aiDAQ6n/CTh4rlv
RtU7NLUEPiij1wSuPoz6G0sjE5A53W+pM+n4aI2GUEgbf6f3DSMRZkaxGkPfVdmCYcKMwZXnaVe8
5sTLpLsBFBPK7h4C60FQ5rMyBEZy+DJCx9EPqzELjcwaLdst236yQryyfCk6k2dIR4qlVjdDwplp
eXuyjxnONnM5HR15KIrShf1gHrosMY9TSZLwOo28GEM0zPsBWxdHcNeAfybuCEH1oWTjIF1HwLvm
/IMmitZS2zFFAiUeSheNB4kuVmbq1V5OKjHd5OQfb0dPe1G0VA7Izyb2YdVTfSU2vIO26YxjNUfD
EArfrIh7H5/0UvHe/IiVxxln96EZhnVwLbOZgwU1N2go9STmr4KOZLfyjUZkCPqBR2pEZ5IaIcsw
6HLUnulKCBUPTxdHrcek8yhgMwCJf6eypAcrBF45Jljqw6Xd+zEcBrVRK75OeVTiNSCY7kDYPIcx
q6upGxVmapBkI2YClknqRqZTF6LJyTE1WvkhJ7PB/x1Fcdys2iSV651ErY38Xb9oT+JEjMZGyPmk
OImUM0stU3kZa5ODS0FhJO9SFyAiC4iodCQYhFOh5xjdrNB0FK8XrgyDlndE36Z3jGkEgCVVEfH0
I6qQmzLOoldpsIgDKsNgvJUHwDZ2C6YPftWUZeXKU7XmpiX1J3QDJRHmAIVUeuhawzc2TTt2qouS
j4zJpECT66g+CWh2V3Ec25fEcCJTLYO+aHQADmrL6gMQX31saPzE91VZZ+UhQs+jq04gg49n+5bQ
/DWV3vtdjgmHHuhwOYyHtBB1208LMt+pY8MZN5tESFbQWED1oyuFIs0pKrrL24RQHqHEaGaXlgz4
D/SNSqYqsaLeoQRkLdlUQzVUNp5u1aQbxzVydcTzMoKsou5bEKggI0J4Ka2V3xkN8yjceW0yHYji
cXE3xlIlHcQxAxFpdQ1BIlNatSIlcYUAMx25NcfQvuQ9eYqfGjt42RmmYKqtwreRqmDntj27w7WW
Iz7LbA+bkPg0QBTVtPUw0Ae4skYjGvbUL7vmrq6LEP5emcjdSatNzlOrViYxAHhHGkZgCUKvKh+i
RFNTRo7Q9/feqIj+bxA0qbAP0IIVexztSPqYWMrq1FudjCANRIn1Iw+UQidmHTcLQedSqAraRqMh
lO1qdrnwTOGRELbBlxeWNyGlvjy1rSIgnsERYXHDixmKts9FOPJ5MUpOqmj676ZWhx+wr2mmWFQ4
tNG1KCiQ8N2C1YIxreSaHDxR6RIJp4hTYSLkILM8HSI7h0CBEnlSS7X+aA2xMtxOtWBYxzCRqfxI
YdixJSI9jfBnmwYeBwF2UpK1V/tI0G+pm0OmEQK1JrSjlCKTzXYkQIO4EUb2UdVK4YAgHPsxkerr
XJ6jLfEMk+4KZrCzyN8mW5586Tijy2RTtK4HMm8zLSo3RZAb40o0gObve88ThMJWRqUAWcse0E9x
TA99uzHKoWO7LbCWcxU5DMARYOERhkcEx1FQYnxNm1RwsMjn/ab2tNy6S6HjjFdeboU+TP6iJVoC
1G3sKnQIQhr7XRWB76BgE2+FpGqKI10pT15rWax1NwmRHTTgrbYszH3sIaSdgAZkZnZbNLlRvsKu
SM3TmIhlqrHeDUJR/NkO/le2xf+lwZ2zeeALY2Jdvb4lH62J/IW/YInaH7qJcBm3D1mdyFpQUP1p
TZxhiUyCFs1YpC5UfejD/seaqPwBDVFFOII8FSudzh/9x5po/QGfjO6FIkn0w/9tTOdZ1PBOizDT
EjHT6PM/xa2gsvjYDFaDlDwPoyFdeBiiyJ20ZHquvLS6Nwd5evZykAxrxevqt9FQiqdMFgjD9nu5
N+6NIKjIqct1iQSTmbXsThQ912Ug1OS5eal2IzUWy1BspQ+Y6sXC9mttKlYDHbInkVhZg7Zh5jad
gqBBw6SY2J3S1CgWcqHM1xSESiZbA0QrAqp8EK/9SOkn1+dgGbm4jAVpHZpmcqVKeQ3TNJIPU1a1
FOPoFQpur6YRCHd8F1RABEK01VqpAQjAesiuGlUVYMVw0LY2ApUsmX1LquYnWfFkf0ckZJGsUMk2
BxY+L995CGYl+rwNtA5FaZtx9p+3c6o9GS5OQ+AzvTxfZJbPY11qt4qQt/FuaCMTOXkflT8GvU0G
NvmZRkAp6XPUaX06nW6HUH8f62CNdtZYx6UTqqInwqinVOx4qckSKaXaPFEWSXdPbIsXOIC6SSfX
E+yAE/z51hnatgbuE4mJioA6oytIdeUJ2JiRborRGr9zlCJDg5IzR/pwYl6QzVS7VnB5Z2tL7JX8
4CntK+3Qpt/C+g5Y1FOtoucElT9w9Si0AMKKGcKSqFLgOPQGIaT3DSXNXxbBKsdUoWxHNkPkERtV
yhpwrtC8ztFU07PN2Uo57dAQW6CMnnnVVU2m203qU9kovBC0VokXlhNKqI+ynefkYBPk2hEMAl+E
vyobFc8lsaNlB1/xqNR32pyzSxVab/jp8oKtoy9PThr5+S8iVDRz1Yyx8J3jJeKGxMjHjVE1CJIT
w4wPKaQZaoCZJPy0mqAGZ0AFrtpaVAfUTT1p5nPRqcW+h/hPdNfY+8ocJJJldzD8QChEYs/IbMMG
2I1AoxfchCT8HkfSRSGpS+NGLQNoMOAOvGKjsqWlsBbWJc2lCPWuaNpDJjU/M51yzQFFfH8Vqo3v
Y5X3qjF7jsWyNV08wXDxEIJMNeWazBLJCDE8fcMBuR1obwYUwmRpovpLd3rYd7Rzo2OkDDk5LzRy
BL6cJhj3LayvYCvLrFa1zT49i7aSENM2r3roM3xAVNmdSAutI7qnLN32mQwVDDSEXGTXSmz69S90
6aGbNaEG/Q3SBe7THGQFFS2ZA1kpTQDspfIhZyQQTTiE12VDS8oOjL7a4HS21hOCKsfqrPTfyUWZ
s7A8sZYzeYoStprFnJXmlgKhSRlAW9X1igBtyHQW0Qx8gdL/pwCHfwFVVeR2//Oidh2+/QwagEbN
2yKDYf57f65t1h86imCQvpqIC1RhZ/2ftY1FimgGRLY4pfmR5Nka+tfaphp/yPgPKefCB0apaPy9
tvFH+Fhpp6NJwvuFQebf2O7PatF3SxvLKpo0JJzojmRUxdpCpEhtlV0mZyS7kNPKbekeXk2NepsD
33BJU2nXvpYoN4FWtXajlsNKgQwDLX6MXVFs9QcjVhpUwmrL2Y3wVEAZjtz4P0hzejZpijiylqpO
qmu3lk5xPPYKuF/xdQcGRQjj6lus9+g9ElPe4atBlBMVY2NT8OhXBTRZaouhB22batpv0oDm3mpX
u0Oa0PwX2ukRhFQW2sCBdkVEuhCrt048n5mtWfHUW8gVHHRw3FOnDu4EISfBSKSdFEv9HB4R0Vqm
Qo8mMAs2HvXHo8qi+aem619t9/5fpFRoGDb+588G6U78f3Z18pr9qt/vCOe/9ReKGB/uH3w2nMEx
qDKPzQ7HP3eEAiSDP+bxitQevSHmE/Rtf302gvkHQmKc5MjbZpAE+8X/3hOSGfwHmzi85nxv5+9Q
/jcfziyS+/u7YUfJl4MlS4KYgfqRRI2PW0JDG7AII6c81oLMriVmrKscejYEVnqVQ+ndo0gFE2ma
Tu9e1d2fl3iPGv4oEzxfGNsZW2HUsZy9lwnIKbFvSIAq9UhoWe7mRmDZkzEFF+SPHw02XAVHD9JB
oPhYKHCaLqYFLeuiNm0b8X4SlINglG8s4QFf3bCP+1+0ULK9IYkXpMUfdYmfrzk/+Tv5fF4j0Roi
Ubyv2V2BGDY2Up2OBAL4d2ZRXbgYs+7H348HVGcmAOcHFaL6/ALeX0xIva6xuFiQEUpngdVDFzbj
DgDrnVKxD9Zf/2xnY+CHAcMRgnVgJrdj3kA0+/GCXVsrldcY8n3lx0fZU2vYjuUui+OdD9+2IhRx
F8rtvlS3XnuD9i+wL9zAPCIXN2Cg+pUMbFPYa5ceeiiIY2Wxjb/nUsp1q8o3oZUXmxLV2rbP28Iu
9NpyxI6Nvh5kzQl4m9xmdkEZ8FsYZjth19Rdc8GZ/ek3R2+oarwVKvszZmaxS/Ex1bAFDo27iTBY
doE0vWigWvBwjQmwYHlpjEmf3gIXRD9oyPgWzDn/9+PPUHV6rZPcp99lmkVCqBmeKkm4ktKiXBfR
2DugqaeHhCwsTGUCAsfIIS0wdARaxTs50ypXTPOT3xqG8/XP82k+4b44X8IlNWTkv/NU+H48ivIQ
04iajLtcLFddou3UxvtO579czfCMTaCL1+ShRVtqMZeM1//4Tjh6I3Mmsl021cXHXiW+UWPrNO4M
v75ODcCaY6c8Sv6w5m6Hb4bV3kJzyzaTVqkrcC/go6Ruk9OStpVuHK+twbtk8PuncYFajKmfqY7T
/+KWBJn5lWMSP1NRxXdQtMke9ds3cMvEu5vyhVG4fPnWPNGZyjzXyeL8+j++fAJt55wmRTuaVvtq
lTIwPGGN9ueBSLTvwdQ8DjMHIZu8C5PQ+aN//01aLG9/yuZlxaD+sfjV+zAoCq+ZpKNqnUIj50xE
RyJFFrb3tZtO4LCw6tr5QO4mHsejMKTO9fL1wDsvGJ/uAf+IzFqClXrpK8v9SlFR8NA+Qz12MIg0
VH6o8rrVb2ijMRZ+GwD3w60OUA6afe4EOw/i3yV/4KdBeH4V725jHhHvJuSkCsfEZxE/+r91dV39
pEQAzJuEFUqIdK1nPkTpJK809A1pr14CApxJF1+9hcUQIOIp9cSRy8PvDaWtL2+70CV/MDNue2Hr
P6qSHaBnmR6TzA2fs+QOZV7wduGnmGe7r25iMRxa7DSmitv22MLd08oXojXs1iQ9j8abeF8wQEgD
dmosN19f+Mw7+HRhimUs+hBWVGO5OCHiQMGayEeK4jTWVNGZ4Ov5jj5suunooZTWlC1LA+qDQ1TD
tO2/T/lNpu7B4vfJg8FpW1W2nXIKCH8t9sjvoU77+kGWt1/f6Xlf9elOsZkorNwsY0uYFVqEtspp
IR/jaj1YG2Qvt6Q+mBxzW5dWJuz+oXBJAM9OuAPKn93veqdlK2EzsC9L1kW2KdubUrJlOsto2V1x
rT3V9IkJ+TVsDIhWuwWn+PU9L1K2mL/4yqF+McmwW8R0sZjMisD0UkHp5GOcbahLj6+VfO13kLBe
DHVFsnBIg3hLcpuRr+iH6hLWwfupfxyEFdzn4RBcmO3OR//lO3x/P4tfe0DpDmSl5X4oF5HY7DvG
jdkd/Jje+Vo3VsBEovhQ+zulhl24TsvHCPc/TR+zvfW/k6MdJfepiK5gO1fvMRWI386mgZVc7g1j
1VXqVQkuN9zomZs8xyYs861e2eKRgtXXr3b+IL56knm1fzdpEGHbtELDmw2n7421tSBxp4QEv7bj
k6LcfX2tTzs4CtNzZA8+Lj4THHeL10Y1FOASeoSj1Tj6PTEi23zjba2D9d3YXwIeafM/9uHJFhdb
PBnZxqqB94KpoHcLhf9s+jFQQ+3UWBn5Hr+Lle3jYKPGV11H09KhH4rY4hj223zcK9Ft19400oqC
cnxdBiu469q9iNyKSpBNCHCP2jWxpVN4ijunJKvhWV0TtxPrh4hCUZELttI/1ArA8ANg0wjF+HgN
HIi/HP7UczcQjnJ2AcLweQU4PzJ9V7aBHPmWaz67TVVQs1E6jhuL/NYSCcpa+qk84y2s5bUXbmoE
uYYbBtdljLLwwleqfZp858uzCPO/OWltuTOEMKXiaOCNkwMWUdFsHAtoFzMw1hWPRYcE8hs0OHm/
itaDtg2wd0CIwvngNpKd5Ye+XAfeusfNLkdP9OgECMa0NNP7rHNVvrXkeqqfzNxWT+BrY0eJV9Vb
Wbhy+mxB8BAcKUfNjczoYZKuxGIruGbuZpc4cp/novNTsmUEoQ1jdumBrYuayDyfl5wElHKJL3Pl
V5HZ80n3bcinLZVxfy0P+8xzipuWTDLdViZnqNeR7pIDTIbk11+V8c+v/e8bWiy8XtNJ5B4M0tEc
nbBEToBRCRKVG9wKkdPB525ugbV1+r6NriR9n01uK9jyCVlxMNmSblNrV5k/ocfheiTtI3AHfhQi
q27NwAmo1f6on4yfxJgcg3vtlWR048To8qbdGqcNgSP4Rqoj9qVn9OjKE4KbuXv9m6XF1Oz+Kb1h
D2DdWncIi8t03VPeEtD7IBt2i73w6+t3cSZEffro8cBzQiMVnDrFx+lsrvdJotBLR+Fk3Wo/o1+W
4mg/UplezE6U1rqwpu1MKMBee6vorODwveXZ01c24hZWPRvgseSmN81RWRVP6UO5035XNww52OjZ
c2s6DYvOz/CYXXtXGFCEeyDMu/wCI+g8gj49xFxzxg6KbXdpL5QJBWkGi4fg5SL+6RSHlOL0Rijc
qtpg/5HiLT+b8YaWC3dftqFB8PVrPHvTl3cwH/JUKhicuc9D7t2qgFFISPUgkI/Bryyy68dAcEKK
7agFN15vU5VJ+nVi0bFzUP2Iz7JtXtUP2ZEftN2lhQuzmm6K0h2axx7hzuQi+//6Ds/u0U93CDeP
AhIHLk5RH39oKzWqQkdAfKzWiGNp6g0PrP/a/SoKnfquebQurJMXL7jYWVYJpEh9HllZxVHC1t9Q
WOBUGEm6H+3pgEApY1eXXdhXXrzsfPB690tkMTHq9OKlo/c4/WwQ5N60b+aDdB+9dq/WU3Jh//zp
GMfcNtMI/3qryzatoKMCPF/Nf5qltopjvsq/NBqckxO2/1eD7N3FFtAPf2p0gM4c3ZADi8NOaR1/
vM3zmn0l8uP8edZ+D1hu2E/lxI6Ka1VA07QOWYG9h9bY5vKdNcF1vxE1H9nuk5odVIZbx8lLu/XK
E7reC7f8jxuY9+9nMb0EkSC0uKmkY0kJP3DHxyzf5kR2h3QdWdc1eETRpYE371O+GOlLCEKGBVP3
A65JV7aT7HHEArDO6hN7TMFbKY8QJrLjmRxpa3f0Ay98aPOv8Onyxkytm+u+4nmqeDcABb+nNzGl
8tH7Lb764957saRV9oP4d9UWmtswvbC3/nyin8fg3xdU5uXu3QVlv8tqKy/lo26Rn0QH0dGsdTo+
ZDy7ViIJ5E03m0y+MthnxSIJEfmFVz7PHV888jL1rKsssAgGj9w9VJhuWxeIMfv0MX74+t1+2nvP
2wcONyKR4DOOZvGkgV/1iMo98dQPnBkrO2n3Y7nuiJ4rAtkOrX9dp1hcb/HBdcAEjCrkesSrJiYC
xlVDQFjpjsT7ik6Suk3qyuV9AiCHw/Njd19ntr4K4wu/8KXHXnxEvalqXt9xG6a0N3GpoSur95L/
EmYOWoQLn+znpWzx0Iujo0ban0lck3hCNG+GDhlxeb0OUH7BrMfOp646/TY9mD2pEyt/2IkvWYI/
6aArdCNot9n854vrMXSF3Kl0GFKUNCnjO4V8ob59LhJ+GHaLO1U/DnyNJBZwKtxp0hLkS3LodUCM
RreJqBTeBFDo86vC36A/RcegVJuMD2LoSGUZf5bqjYpqziM7zchTVykoJlSH3txP5Q3qPQIqRoEI
LUK5kutgwkvlb1oR9S8Ll45rPXH0snXa0U2EbT4r7TiolsYp7X59Pd4XMEJG+vyEOtRSeB6UCpfo
E00IojYELXLqstvvhdU7augM+q6CkaO8KPHO4mg/3SWYtS/CUD5tkheXXu4XiKBCxM+lyWYxLPIM
eQlO27hW4OCfbWVH9i4t3Z9mzsUlFzuGLAv7v37P5DoXdwQMd/uOZCT9l0G8tnhQLBi1F6brMy14
OYhAlANjliFzgtb+OIgC3De6GI3SiSpcU+5UcQNxICD6C/UnhAVi3xN7fCJcIbZccJ0RRtBgA5Uh
6Neyane45YZdmmw8cpkKF0F4JDiesZIjV8WMe+xfrINo7jz1p/B9fPEZiz7/dEN2OK59dMh2d6yw
AXobMXUsTFU2ZcZaYsM6b1TDzA7MawuXc6N+M8tN4+9NlJApB4gLn9J5Tfz8FvBB0yuSobksZrrE
itrZxiKewsnmehUx0dfdb93JprXh3VoqqUTkKmxUpwt+tPkG/QmfT/Vt2A8OBQLzQTjGOXgJXsCB
DZ6K9NrcKvW6Nbfhi/+Avofv0h60VWi6SUfo31VbrwfT1hGftU4wPFrCqlV/t8KeWGklxy+4nqVL
pi1vKBVNvMxvgU45/g3dq8kZjapwdGHe+7STY/DNpLj/vIHFJNtY8M7biPFOeE2DhrvbhMJW372W
qWlLwu7rD/vMz/zqfS8m2UAwRyHTed8UWXbVT4Of2kxXfcn+EQ6FXzgmcoW3JLFLGRvxRmbTvOeM
ybnqZ/U9wrTD5PUj/lf6nT9nG8rhoIOIaFZQ2X/8FGD7iCHoWOlUKa5S21i1OZd8/eCfNyvza551
KfzzXGhZccnKOJFSoFsnA7AJvBOL/Ge7+ZX88GVozE7TuxOBMgWiiq3/7etrz8LNj9uUxbUX64Uy
KMStpFw7rG31yfgmvoGaYwiCa/mGSgORejPim7H9F6o9teT438h0ErYx79q3xQsMxH9a1N+/iEW1
zcdt2IdDL53w8WD7zu9TzRFrF2PLpVbT5yPR4rkXfY7MmkYhrSbpVI/ZdgZ953yNLp4KIl7x7PgC
B5e1IB7G9sK0cvHKi0UEMy2uc+KkTlXpUuAqB2K9V4S11pxQsGwVLj5OrXHJEfz6p744zBZLSRpH
5B9pXFj/3j5VL4wx/ZUQ1iizhSfhLYBfULpIP9mZXLjw/OF++rDfje95mnm3GdfqlLizmHetKUeg
VGqHMHYj3rCBVG7HV/WtHTbojBxxujCclnHQ560C/Vza7ZC/aOouZnAE/I3S9aJEPwRBpqtADhnX
lbchBMkdv+tmZ7fBQ5U/Z8YEFOln6J/Gx6nYV8oL/BkAEXd9TAeGXiytQE9BhOvgr8WPXeHMrumw
rL5+Uf88/P++3cVcE3iF1DVc+QSTBiJNwTpT7zzpifZjW14q8/7TxmKWmrHOI4WgDvnxR5ldKH2h
FtIpIyoVB15fkC+o0itAaoDPQrC9cF0E+4ulT2Ue359Gw7sLL0ZDKeRm0WLmPnls2xObNZC2UYmF
Wl4BuBEhx3TEWbrTNxohsbxuBEcHKB27WU0lmEjRVSu5NVZ83CrxbhyuZJrhDWyVtaJf68Z9p578
cB11O3w8Gno4QvPqCxP2Py6Lfz/BUtNpZgRr12nJsFKdhsr0bIujGjpGL82wnQL2OxfBmf/80tCM
IMwnWWUp0EikCdQ8EQCnwNgpYBSq6LomSVPUMldNdnLr1v7aaDel6FTqForGeuAMKCmOnq6TClzD
k5YekuRA0U1uXC28HaaDKcPVgExsV8Wu7A8GpyYDh7D4EraHultNyXOi7qpsJ5tboH12PJFHBdIg
KUkvpF4uU1ORjoF3Hdanrz+DM1PwwwihAYCQHjUQkFDy3Bdz8xiSx64PbASs4pCztVPN1m0byszm
Jn2qrJ3R3EfFLV9rml75RLlHBPfQlr3XEFzrJK4DhXAg+VhvjeUovyUyDVM3lt2WvRqbMDYPNwK5
aBTaM85tV82mIERrnYwrAshrY9c/y1eizdLLCyFv2czuv368cxf3q8dbLAACCS5NV/N46rBCE69y
eCid/NV0hL2162K4b/jMQb/cU0U2wI1MuP2uVI2C1Fqt1pTUitlx7cBkxBPo+Y7V/8ZEUMmrltek
kCiNfdSphQ2uGZ49JTpuq2anSrQBAvT1tgEBYzpi4Go3qeFIhNPKLpAQzccnttbj17RdNfKBEjuR
sS0kNQYbmZ4K3mJcAcg87eb7UNrFd46vlbxOisnWPUc115X2rbAusDs/r1nzUAAtr87iWJEy8sdZ
qpJCEjUrn62RuhpJESLEaGruMr+wGyRB6gYgc93ekYo4zXvvYa83F4qZnz68xQ3Ma9u7tavq5L7R
S/Z/ZrQ1y8eiwbftGPIV5MOvh8Xnc+3iSsudWKEpaKLYbIvequFoOY7Pkn6PqpbM0jbfW942rq6M
0M1zt863Fy7+aUpbXHyx8xKJFBi8eUyWeINHR4cDxWAY9qKw6bPruttpwVqDCevtw2ojRTd+tSHJ
xsps7IokyF64m0/n7MXdLCaAqVKh90WBdErxvxhbk+5Eu1JP4I/le1J0i/rSnuzTDmVxwcUniaJH
hfnI4yNwzMZf5K2n+Ll15ZuYHjNiWer7Nn3mrbN18YZ69/Xjfj74oEwg0g0pNdwyLKfLMVbLyZBN
anwCcwUwgtQXW23ScNVY04tnQA2dkknlcNl+B8UVXMXz8avWFAh1BqchGKO43Cvvpq/SzFHH8bcp
kx0jScJb1ejf2fONGyUdfwb+uiPm9MCK9TDVVXVhszUPzw+zGg+hcFgkBWVOCLIWX+rcqjeUUIpP
eIfpb+mI1AeWrc3X7+pz8ZzDKNxtiLQauluEtx+/xwYslhD5RnAqTf2FPLVppYSkO0s56cZ1DPkI
qfK1xayGPI3OaUtTXekuPevnael8F8hHibJCmG8uCiRDBRnR98bgpENEs+MaVFipR07W1qSqVm5u
IpsitqwHEuGk+VYQrutIPhml9Nj28PC/fifz1/DuzZukkaFsoSuJuRsr3nInVw5DCSHV808DF3HL
MDlB/TFssfF/91V1KaZPXnwr8+Ww31GAo6NH/sZSIolfSBMnK+fZCc8lrUUC5N0ETtnIj/B9cFOr
4baZ01eLLH0tY05SOM6FKww6z3nHKl50BuGnmHJWfjKnP1PtaLVt2UHjSQdVcUImFkmDthfoWnJh
17vsu883P3ch4OQiXCLKZDF8RjABSHI06ygPtD6mkvJhJWXqmkDRndckB8Du0g5UW2NDdAOE4afC
2q/oIRVlXNqGnj+NOWSJUJR3cmH6G8W80gPYhqCQSClt21UH+/fC7yt//oHPMitSmmaENeT5j2O+
hwALAcEXT4Mu3QTYt/sSW2FvhphEIu8BC4dA2tfk03UneyQJimyV1bK4icz+RouK5moYKBYiL70e
w3TctYrkEAhxCNF12yNo7DuP53TaFpQhfavuJhDb/gYD/MxiiCbn69G6nO34CbDLzCEq8Crxcs5G
nPcraqO3kRVqYn0iza7cRAFv3xcIS8JyaKy0KkSIFT2TONGu5Zq9kecjpDHSGBUchAuao+2wF4Se
ahSd5SyuvZsopAQHZWod0uTOq6a8b2QjZxM0puumK4DICcDK5IHT9dePstRsIpVGLAqXmO/PMmY1
88dHEXsy3q20sI5RUeUQufpHma0msTQ3GgPJyfUCnGDYboEh0dwbtP4mDRC0KJIZ7xMpXrW9ADQt
mf1+IMqQO8GZU1juz7f5r9wv/0vNzvP3/T8bXEhhLd8bW9BC/MfZopp/6LhF5lQWJB6iNU+af1md
zT9mpSB+FhPtkwYd8L99LQpmGE4l/AHiTzTaMyz9b6szLHN07ASYkqBgGMq/cbXwQXyY06kGmoQt
UX+fMzvJs1iupgbMu8TrKDBjUQ4np6pqYu0zLVecKQNT5YXJ1svx+rq+UaJ+KsD9BQwzkJyPEAiB
eohDoAX3hlSm8QNqFrAjOSxtTgS8FvKMIcFotljXRJ2mjWhFawNmh7+BbTD4awughr4n8ydF8zvV
SoC8p66U8ntbpupILHqBoVMTIivZRxla8Cd1TOqanQihfKBJ9ZSDWgBj90UcUk5jedyKE5gaARKG
d8ZZtGe0RXXGXPjVjLyAjyGKNnzV6M6s6iSEDVgiGrHOsAy/mMEZwRmi4Q3TpNviGa5RnUEb1szc
iBDVlyuE9RTiae42cDm6Li7Kg9YaanwPTgh4B3YP2pVjWTbIqcDwQhnjgKX2FArO8I/0DAKJ8BdE
dnsGhPRnWIg1jtJDeEaIdGeciBzH7Y3wJ2SkjQGOKGf4SDVzSOpkfExiLYceOxNKzGLobqWZaeVm
baxkdnzGmZgz2USdGSdJrUamE53RJ9IZg+JpMxKlPONR8DF2kNm0UArWdTkjVHwS2grCmM5wFT9Q
J2EFyqd8VEspwS4941f+i73zWpIbSbP0q4z1PcqgHMJsdsw2VEZqzUzyBkYmkw7AoaU7nn4/BKun
SE531fZc901bVRcZkRnC/RfnfGc6kViwDkJlaU6EluJEaxmaldzinSguZiwSvW9PdBcs85BepjaE
+hKuABisxL46iBMXRp8YMVKO8GKwx/PUfiW9dF/0nd1uteyb/FysqJlOamvZNicCjfRWGk3znUxj
9ckDhm1mq+2JXROtGJtEcUHvvRPdpq8pIK5aAC8PHI/wb8IVhaMjYz6UBoLkvkVduhzzOGZX1DGs
JklTgdHdA4yDrYMR+aO0bevoncg7yYnCg9sbIg8EKEgq7onUYyZN1iBJ7jxBucJ8oOGSzFmFWjrn
0Yn34yXNonejs5Dibp+YQPOKBzJzEF57J2ZQfOIHeXiUU5hDeT1uqrlHg+6WaXFbpCaHjrtCiEYI
FuPOObGJyLugg85F2Q5n+sQvkv7KMupPXCPD4gneMBGM5TmB381nALnoobwViBRlI+w1ceIklSsy
KRhWehIw0+Z5SQVMpeTEVyqmYb7J8y5m6e8UKt2gTU+uYSrBZQLUiZTcSldeUxPlBkNcu8Zf+Cem
kz813qfYkaTHJSfqU30iQME57h9tyB35fj4xoorvvKgTOyo/caTmce4n8NYrX6r8zppasVPxiUDl
RVAgt/2JTIXjCkoVIFuIVeMKr0pc2MG7tBNQmVrt085n4/BFrcgr2FvQr2x7mq+x2iMkr2YFH6s5
sbIEFOUXdSJoSbXStPqwMR+DrD3N61felkmD4K44UbjmIAnRTy8xs1RbNJC6VJFD7UJaCsGrOtG8
ghPZS5woXyBoIH7lJ/pX7DeQwPQKBcvGGZZAdmKFwYqAG+bFUlc7WDCAFIxPhu0RirOGCcxZ/uYX
K4KsPeHIsmQqAL+fMGV10yPIMCd8GVpWdVP4K9Ss8NwuOWQWaHsJuvFLK1YAWruy0MITFi1aRvfS
nGBpy8pN85MQhNp0wqmJ3NB5e+RG1duGFsHdo/JCUOqCfMyKaHjo7RXOJj2irc8AVyH0E+D/EU2u
LLcxyeEEG/D805Z8RnBvYoGLvitWCpw4AeEqXjVv455Acb63QuOKwecz58FMZSq4eICXlom1bnpb
cVNlLt5fJ0FP42XpM+hn7zwsGuShbn7jZeF0xdsl9wYzoxJyvk3DfCdVs04UceLpwL8s8ra9o714
KPw+uzUlkqTIuqy79DEhVIAbAQGmae6SuV2wqFn+lgH+HRuNfWW3F4EibAWgVcPSmPO/PpZAgqCL
IeOfm7a9h1pz4Xf2eSrZ08Z9idjf6z9wxyl+gOQhrKL8WZn5QwOzgkVt9RCgbVBAHL5KW585pfsB
O/h5kqVk/TCEmmUCuCdJzlQsvkDefYK3FGyJnOIdSdzmOAVLA19VXS9rkJdiGkecwpc6UM99WI6o
xIeLlvL2vXH0wXCYXA/kxF1orx8Q1sLBf/Ulw7YgnQxqUSwAwZw+tTyCQ3AOfYuJUrlNciIb4Onx
ed8kdLrHtPNuIBM6mw7wd2kj/x8aTjlEshMMi1vXTNHBy0o6VlwEcg8cSu4SV0f3cRW4x2VR7P0c
VJpa2J9DwM2Es2BA3/R1e5BZcZnM9cUAgXrrTezke3NbZOV9gY/cmsxgbchXVV/HTlwrq8wvF1nq
+7DiRmESoHY80N1s6RukG+NTOYEKdEpjHX2TP89dVl3ztrMHgKd1laieTCDOorOIiAOIWGCBlO1j
EIVCPonAiLMYIItbWeHR8tVzWxYFfDRuXvjFEDXzkY1A8tS5ZXxsfXWdxIn/2ANKjTbgv+6d0UV2
L7x73bWo+KO5+iRc9LFR2UZ3icV1sgS2gS3FVQ105WaI4q7YqjjDhCGg2D5Oc1N9E6Gpr/yods7U
lJqDGe3gerB0fWt3/Vc3l955a1W72gBj2hhLMTcXLq7OlMz3vnZuezd3c2Bofnm0jawfgwYjgNII
UMu+qjYgC7O7XOpJ8qUqppu6TcNdk+LlaeKhkSiQ5jvVxNCWUtZXOn2xm8G6dyhVt7Rd+BOy5iUZ
pwmBrXwriuET1FBKmoA0oUdL2vVTYAnvkLTK+xo6yXNul/ipyKjZkGZN/bJAKDSY82c/m2C6EEAA
UnnbpoU6Sm4L4i5d8ND+19GCnRNCrqeQ3WextB5DQgrG3VQEO2GYnjt5ctW4ZNXqwfDzh9SsWX2l
2lncgFkGOuzp6x4+/CbD0pGfATHwzgc/PrdU0DOjFvd1VS3nxiIFo+hDYC5ucYicsLgbA4mi1Cse
knl5NW76LRut6Z6u0Dy5ADI/SbZoCbRdkcPtzESLeDwIqsY9a2u/r87z2iagcM+B6hL+3adV8gXT
WWPfuY47qWsXsl8ES3FQWnxriXHQUAZV5nuQGNqB92j0+/6hG5g0XJioHhTq8KByYfwKYAoUAPMU
rLC+2l2a3eLrAQgYb0U4hdTRCvDx2xR1Q5PtRZ5ORGjEbWBrdUOTOHoMk9qsLC/gko0MKAq3JO1j
E0UAqe/z1BvaR5Sjlv4oylKGK6eaCsq7CMxCfN9ZWqaEdTx1peW4zV0UlDzslSQhCiZM5BK91N9N
KnZV/jlpO9mWaPUnBJlxGmboZ8KaH6kn+OKTT6TspoU4s2xdRg7gDScfC9roNcFDHs9mU9qdKg4M
Kmeu8GBilXPTWbnlPecE1b16ntvY+8pNHfulyVLfqr7vSf/d0P7NWWc//7yhvai7r5+rn1ta/sLv
9K4YEBffCqT+mAedU3f6e0vr/8aQEj+hQC+HTnSVJPxB7yIyFAAKA03kJ9AUfmxpmZMRgOTytYfk
gF/uv/7zpzjL/pd//5GX8H1V88eYEjs1o7fT89O+MEE8mR9/2KRMOoshZo34eSDxHYVbjlf5UnMO
+m0Xh0f6Q/SKs7Tzc78HyH2wQuy2wjIddaQ/XMolnM97x/tA4iiU5CzS9247fBxrzLiNNd9UU2ZA
kYTek2t1cbWtR66Qxsv1gZCJ5UpDuQC90wx3xIa3170og/7Cm51Y7gvNebx30a13h7ihWL0IMzWs
ccZeSVIA458McSMn+zXH/DggEQmqDPF+5CTqvRArghgqsd8TA9778PhimUYWI0Jwf3uDJ7tfl1Vl
wI6t9iWOdhOSDkRuSgWNb/bDy7mdgvayCdNovzQmtxHdcCx5iQB4aXdlCcdc4kMuunk+j+oKhV1G
1sbGGZbqmtu8K7lXvGzcVypzhjVWYV6CG6hcqYsivmtdlieUVw+J1TUQjHM7qu+ZXWfn/aB9eTEv
mWO3hJBQ4pM0GWbyvPOa+Mnrx8SeIR0GvQ9bFw7gpVAlk33HKj+2JSPFq6Jtqpu21WS8yX6ZbjV5
FtvcDPNzZJdOfo2RS483RdzwuFBjw40HIkp89ka4GZuMALHiyQ7gUTJkOB19Q+6mDdnGDIR1sQWH
RY166K0kCXZdZWcvo9OmwWUwOqUtoMlwdV5kY+Awfc2cFo8kzsCXzAv0smsIq203OXxxsbWWVnqX
RcDYYluLGBy+p/p+2VujraDcFob7fXE78CGqL2RPWzahNmiUrfqtzmvP+qjmmKPQG2xkdjJLNFq8
PiBvACu8aPfD2LRUag1S0GU2xEbMmYCWOKuSnJ8mE4VCHbvaLvLO7LReHLGFJW5/hIGcyX0JAdR+
dLvCyDMIfMmHIZrk58IHbw6eGzT6hkslpr3IU/U4yllgQ48MxhhipiFY2pCO8YLbOdt80qLGyyjQ
XN3WOIa3wm+QY0eB5932MmTQDicTOKYD9LvdETKVnSfIqL+BOCmDjbsCzwhHrNmXnDhoft0oahTL
D6/gRrrgf9swPhYnflqqZlBqCyGApD/4LGON9uNrxeuzbArQkueq8zIw8kvuI0ivF/PUiS4FGTer
8UuUNQOlf+eHX1OABzHDT22/dstgnr2mRkHbeKauyCBlcjVWTjvAmjaClUFbl+rKrYC+X48m9eIz
Udeg8dh9VNWl7BTIPMQl7ft4AulNJ6je0BJHTJMkB2B7vnCu/UmSrruy+BwInc7BalZEX+3604JL
wEyg+yIbxV3SkTbDqxI09WEB1e/u/RP2rz8hAKsAb9Ouj5inKbf8YHUCWOASTktDdAgMQXulCQbk
KNwEdgVikHYgO2RVRX5JjrSWhJUTkNAX9hjeL02oC8JsYBaGnezfx7iKvQPlgH7NulI9ROSbYE3R
nrPulNhFpPWk2TjxQOGhDUN9C6K6Ok4AxgnyNQ5zHXckqKc7EwnWsMPCylIdPPeKy5wecFyp00MQ
Hch2KDf2FPry3/fz7yAyBr7//Hb+v4D+i88/3s788e93s+v/Zkdh4LEbXSGaBCf+fdzsOL8B+2Dv
i9UWFkoY8V/+jlHyf/N8bmVuYOywYAFW9cPv82bLiX5j02fbzG65aFaczb9yO5/SIf+4nFch/brI
gH5BEKFng6v7eZMB729Y3SUH0JSDfdYV0IspdOG6kjoTeYV9B6dHPJo+yzl59TKcaysW1tZtY/NV
Etk+IlmJWPcZDwz/2CvNFzqdb42YrE9D5uOucUmfeyGQt0Wxgbzhxse4FV0W48D9RRBYADix7Ky3
CX93t4kZLmuCgKoq35LhJ6CT5aZotoUa40dCWcZug6EPw2zk12baT6vbH1NhJOMXvu9VSFrh6D/V
QsHv9VWafJPKloiAaErN3ikY6qArJYXawMWu9wxgeIYQKuRTKCpSmmJLCKBORbEG4dBa52CQbfKz
NOkx/hYQao0ouWntaZtVzvDBnzOpL5pZVeW+7ykeNnQNaAw3ZGjN8tpSXXEW2rDVNZEbUbOQCGq5
0KJLypPq2w8fubvvb9mPddbPa3jeSAFNh1+dzOiADXn8i4pkbpqFQys4p7wI6ZvD+SVJNFDMP3+W
n9cTPDprEzoG4qLZkODB4EP74w4vLqphnFznlqvS8zC1+G157OqxT48s4rLs7s+fLVjBsz+suCM2
snw2+VTyhAJ62K9mqqpcFL6U8QvRxV2xaz1VvBJWXX7O4hhVxpJZxM3HlEYtZojArbZukMbY/8zS
sYLXWXPJiI6GfhnS+WPeRZhyUt60tn8vCLtx6lcpSdFEB+bIO61GprqDHCL7LBrWW9EzzjBvgp6M
540bJHz2pI6JL/Baj6RfchD0hdcBy8RkXtDpVaVsrmPmKJSag1O/RD6jMAh4A4KNBSTVflkkiIvC
anW8G5cZhoCcMyd6SmavCcHucR9zlyweplSAWzt/zPDq6GYgObHovJltaBZMDZH0JfF3WJPGr3aZ
hq+GzxY2t269hIkDntJjn9nBcVw64nXaTFjRmaBYfR+iVFzMopkJgCGIGYiMsrIpZsre60UbzFuN
biYSA10DWx0VjrjtQsMCE4UMZOlGkUuj2mXxSU0baBx7HVhY671mJeDbpbjTFd67iyzIvBnTOi/B
htpFfRnkJKsDoRnQ3Rc3VOxehJO0W+JBWC0ktud+dlIJ+2lEIu1sA6vLfJpzK0HCaIBbPywLEbjb
qADayctRjzcMlntxFQwljBFGxslFL0ir3qTFqOLLzoVnuF1if3yhVigVJtuQkAjEpzq88BsSerEu
5e3VMqdFeZ531vjUFVRk5E+g0UFRqLyXZXJJfk260SIzII8CAtmIuKy3RGWQ+Jinkeo2uqe2vSBN
hZciELF+bGTikp/CqCTb2LDb/I3xqkifacenIJynPIGIQl5hyUfHyPDCI2nxiryiEkGr55GEkg4q
T3dyaYiky8lpa7YhuTNgc+fWrlC/5uQitXXmfFByat9nadR7ikRy2UyMFVO+jUvQXjSSfULnWiM5
oxFd/Y6jbzkO+BmuojibgL93doEJTNwwi6qqiyZjGH6IvFzh99KQZ3qziBdC0vQz6RHNBSw2lkl6
mN916I4vGa+iuwv9jlAMEfhZvZOzhzawWEq88ZTffr8H/d7dBZEyK+eCZdl+rkxOSvoYTeluYAV6
OyBrfQt4jV9yO6wfBGbG5ci50uVbtyOdgZAEM1lni+xSayPacRDbJJO8JQy5o3BnZ3WHDsCt5kdj
9+V4aLyIaCFfGdZZmQRDkKBkIMctMpk6DHMYnQ/B0n4rOGWqTV5XMxnkg+iel8jS+FE9t3tyUqXf
xTiji529AGqNdix5hnW8E1vDpfjOW6nCXWIko49YWWmzj8xU+7vWBMl9XaRefmSZN2GTKher39am
0EhcgmzooFjU0ZfIHYtryxC9dDkuTfQtdTP/1i+C+T1dauRnVkuXtLO7orD4grFSZHRUVMuWMl49
47vrrkOWVN/GkpNvo+HnvbI1anOI7ylGIunQ/nH7ze5j7PfNg2kMf4xvkic37hhnZmeyJryVtnLl
rpBzB6plCC1YnaaRb5X0mxcvVYaqOlyIJu0stwAWH3nDvBW4LbPtEpXZsfeWyTnUdh0/JLChwRqE
KGL4bGt2oYXx7XZXJXb7nHBHqo1FftJ7sIiAESTL54CUioIRKxml0RVCoToa3ypdqWFrtW1eEnMy
Cv7M3JfRVeoG9b3d6ybbpK1ugR8XpT2ixpfooc+8ulLuckl21BBt03Ggd1lsYU0X7egQ+FkQM2yx
qQEICMR5CiELlXF4qQqzWJvF75p71zQzvS1nwYTO181ul1CQTBGQzXKt80yG+yYWwScl7TI6QhOv
3jNiesQBK7V57ohKIBwistYM+6hD9MS0l9SBQOWMfmXuRtgre6+5AeM2hrugJ68PFAO75LNCyabc
gigOmgvWFAvxVqmCVzwn2SLxJEQE9vaD8w6aMPoqSsGrOhiZ3uLTsl71RJu88RMr+0YimUfSXlC0
40XWZz5xn7yQpM9HLDi2bjSKcctOmcWIS3HjcwaICZ8LWOYIP2pMIUI+is0ExG97qGMZO/fNtCRL
D52h1fmGSMjVjpcECckYccwdkJmlekobab11eex/jJdhuOXxwpe66+y3KkmSdhOnjFk2obdEhi8q
anmmt848bJ3OnsSukTZmQkKX0fMTk5q/5Ky02OXEUmRYQ6Y1+tHGc7Zx65LuOvN970salC4eVdfM
FHLGJenCsodbYsToE2UxUGn5ae6DQipr8UHaQ/Y48IHvtokRhHXQoa1LHju5dX1JkFwe4h3emTTj
fUpVMX9sJHBzguOWlPi3OVlIvSmb8kIQS1VuIvxR5F8hdLib837k6iEGQWwzlQ53DuHaRJgETvFW
eiDyNg7F0rd2GuFjTzL5Gim7YEDKHOI1mkbefadCBLFLE/rRDRql4GuRCsTfkW4MqIsYOvW+UDp4
Wroi+Mx4QX4sB751BEgNCruV6tvhIGxAusTZkI2IhdgiiDqLYiqaaaqm17JKgteh4+w+xKmKQ4uG
XLW6uFTz3KwxWZmsKRLoob+VjgkdrrLevdF8zT7VTei9iZCMuU3KrTuhdlvY0+ZIg9nwFooNXhOF
RcfNTkL6XR/F+etEK4BhJFP5EYhvml5ZnUrMNpzSiqlHOxU9VslRFftYReAferb+1T5NItWwuW6J
UXOJGXeuxIozPgsRewyX8dI3zYuRXuIzNyHk8EGz+pm2cp6rR2GxXbuZrV63x85aBj6Rle/qjp6j
XhJfbydi0Zxp2wSdcL5USSunfGO70oiKLScNMkdQayoxnpFR6aJoH6Gb+Q0/hi2XF5VRWF60okF1
wL1Oih88DkYu82GsJpqGDSkmS/YlE2mKyYLEToA9dZKIq6JBVjNT+bkhDAUKnaS8IzB5bszWophw
QdUIgf+/KJTKcapTu4LFCIrMte4MyVzqKhpjCym/Jsov/ep2ogCNXhGRd6e6VARfq2H9faKkQqi8
LwxH47kdTTb6ayfVCmXFMlcx9uM4qnHtJG7X7OoWLADDo8jQ0KhsMuFZH45t9tzHSAfInm6jfPyw
mHapn7MxLZHys9+GiZGXwgNB5S1ZcKAgcbujjPu8HcEfdpF7n6UeSt+NE4ougPdFCyK3WaqpwDcz
Kkhnb7ElIx1eLSolZygJ6v6ZwKSRFVIPPpMDUlpLuHds6ffXVgoD7apqOxb+fdiigmPXHyl2Pamm
/cUj3LX27dgSFcU2FcnzfdNMifvITDUKrstOFu7WEMz7IbYWm6+fShBDKVbHV6xMcBCiIve9lznV
5lvvdICryHKYIlq91i2OyFjm195pxmQvEPJdtoHBXYuIeKZIIQ7zrSKF1HqyqLCJcMvthS1XwmyW
Mm9w5VUehGt+O02GDdxdzWel4+IwYynivrL0JmCq60ffObapXyx7hjiiOY9FGrsXztyubrs06+o9
mukx5fOVMJpphhDd7uIb5j1LCST/lnUTUpshySe1J3S+0bustGD+50y0sn0eN/Jb7dDX44km82BT
V333YBN7s+ABQhuzZ2RFgW+cYrjTgDdnt77M2QUDGYOMzC9iEbKAxsKnGCavofR2ggDOh9kR4xuB
qt7Xhe5Xvlp2m70WTSfvZV0leEHrSQ2o4/tOb5dJz19de3Lzu6QmWHiPMoLAKD7io+FXr8d9GThc
3xUf7feOj0SKcxiOZdQtOL9UF62mHduQnI35qdPnCKzGZ2TAwwfBNZhvzEIA+6YgxzJkDtjP9xFw
F1hTGpnvWdp7JBQTD8MLNtuVQGgVqmhnx1I+2V1Qflyol8gz44awdppNWbFGfmDeL5ABfFnCHJF/
o9Oi3dR9wjRhsjXMRFfk0VuLfOQ+CTKd7PJm4U4NOiKvNkXsAYbN8hIZDsIIPRxOre6/V1t/QzD5
Q9e/+zx8/o938hgGc/O5fP8/f7sc58/Z8OPw7PQXvo/PUGsCh8YShmQYH/bKRv2+2fKD30TAZGxl
01KD2+tg4O+bLfs3h78SIIi3UQv/JNaMfkO4zsPB+/eiOMCA9ssm6882W84aEPDDdAJ/EsuxFTbD
+I6xCEDrn6chRoWjX3aEjjvIJ0GeocFDH5kp7XdIh5y47jZk+TWknIpKIzgfA3x4VmO33D9JZztb
xrnIniupasPauYYxG2RpcoGNY8y21ZS0JfWR7sBxQ6rV6MxTYlno12RyPapAoXAj9qk6Ehip3zqZ
G3yuiW1l206NjrcrhklfrEHaqBymyLkPXEc+RBklGMYS8qi33IDTgt1tjGjgqPlgUDcOPnS7VgDy
ECASLh62Fc0Tu+eN03T2tZUAhj9WfZFeodj2cYP7LsWCr/3sjltwqc5nd0F0nuR9N+3mqo4MFXYy
7Km+s1t7GW5oL6IbXdvWtRvLQPALdn5+n7OY+oiQUCBP6RAhHC0CW/Ek87CpjpMPHmJZ8lyRdX2o
BgLetsQEIkllxB0QcNZa3iPFqhy/xmNuiX0hqyJEyDpb4oIxzywPRdAF/Z51eULDxl5ho8IEdluU
mq65kZapxUZMETd2ateuA3kvXaJtQPIBI3wnPpINjaUFxaeX3ldpzL1gS284YnkYkruha71xP3tk
c3oyjKpj7tXNpW7byv/Sj8g+yjkh6pZoBMHOI87vkH8FqIR4lXdMS4LHxHGKq77LJ7SjeiHbIZu6
GRll5FVEYevmLVUUZ3ZFjsWrkO58LMhQW5cUzY3wMFIHVUiuES/jxhsEgeb+RVJ0xUuokBJvWVMu
RBijGEJ7aIv9mFOxJJnP0hW1c7Z3jL4dihjlxcj+kH6o7ziUc436dI5I3dSK0PqzvNZ/yb1eZ8t/
zJ7Xrw+6VZddM1kp+DNOhvkfFsN+ncZ8TJaR1iDL8AJkwZlrJ/Do4sAuZ2DMAeOKjN3ppvV84FW6
t8HGVlVwFEzMLqu8Dlcor79Zoia9TiqHhN311UMiqHc/nEn/aLr68+Dz9581ZIiNPJvsAfcX44/P
QNBWTKF3dDEUn3nuJeouyfoo4t3Old7kcUDKdoaWpzs2bv8JubKtL73GVfHea/tpxzAYggRwKJgO
xMHM34IhkN9iLSgdrLg6WrECTUlfgmS07FgnhnleX6ZuFeyqtPoW5NG1N4f1Tc2X8UDWMmFFcz+q
nWRc+x4bkVMiLcOnknDKFjlwZZB2JI4XUn05yYdSWNa7kUl93/pRcVMGcR1uktZr8BL3PMS26BjC
MPROoPuUarJJ7i2QNP75y/iLceL7y8h2in9wmYlhF/v5xMwdHU5zim05V5l4qMtueh3b4FmlmbsW
1sO5sCU23i41+xaVJpHdQ/iZjO3+LoSedx5M2fCcMGLdqWIylxF3+iFsB3WAUDT9xVu+/ii/fDpX
bDBYioj3nZH6zz9qPFUpqcbVuFs65l6oFpHEUhEc6pECBOFce7C5n3jjXTrXv3iZ/sE3A7OBE2GS
wfPG5uiX5447liqm59OmRUBIAWnMDirf3bCY5imyJufGK93hMGUYvs3Sgwmo64mZJ7lP9bLsiTN7
p9W0rnzjlogaI/dCKyRxf/5TriaKX16hiFuWF4ftAy5G+5fvRJRXuqyDdNwVUb6iSop+N8o+eSSX
m/tjMf1qxkMgj2wRPzGL+HGfTNBM21C9xrKfQXwH/qvrc/So1rVuusTq9w6RMUdGxeaow2I8k5WL
di9NUvm/MMfcNu/V49C9vw/Xn5v/XGu1N/RVsLbT4b9+/lfqgt9LubWA+elf9qdi5n5878zDez8W
/NXvYpn1T/7//sffS6In01ASvdUjnRKPRi75z6Ifj33LP99DXr1/+Vz9g7/xu0wowPny3wWUJ05V
kkAaFLA8YdP4RwHl/7YeyGRW0byu1tQ/pEGeR/gRvhm+F2tox7qv+ftv+/sh+qcF1MnF/cN3DF3Q
75XTun1kv/PLOqkbJvyUpXK2ep2T7ul25FcqbdLPyjUIzbaQwoUkFn0s14g0KzRdvhvNGpwWdUG0
L9Y4tRERyLydmqJ4zoYZEFDMNbnrUEPdJUmo/C0h3cmyK6uy+sQ2kPlL0WnYQcpSVwTZqAqfX7kg
+oSrsGxwK5LvThPL5GEiLa4Ao+7MDa1FMn8r2lg8V/ChnvKpUk9JNaHArch6fqzDmfTwmli2q7Ic
56fSDNmNNY1m2OVTJsmOcIYAIkORpDu8KsmOXoi+dRKmex089MTbgcBx8LlilNDalpDZf0CoKMs2
O9p1tNb6jDS1BnAigdb72NcGHtZY1EDBxQj8gJpJfZRZ87WYO5WvNc5qiEUTSr4I86eptFE2+m3M
6epKEtvRmXjXYUAmuZc6N4Ug9W9v+blTbVWiDPuAMUQnOQ7AiNN62FnRAHyJuHluOmyiwtn4wkyA
obVtX5D7VxHAiBXikyhsyTyEwxkQ1uigDq5IlsMJmkaFt3VklQ87/l+iPn3yE7eSxV+wTZ1ixhQY
kV3XC/vWs5EU8ssZNLRFHeeKRGO+tbvUOHZyFvazeMj6ynyKwLrHZ47t+nqTpEuOCiSu5n1Z1F7K
oHiUd0BQArUNnTCBn6Uagmba0Es/6rFmVlUFqM02iZ5B+vsRo99tHZbtcUQo/FbQ6J5hdk3ag4kd
9a10o+BrliJUv1hwKTE9q6zgnWlL/Vx5iUeQMxsZCVNDW0zF4rH80pmeDIuy16Y79kSqXDe5jMsD
A3mCYfMgxppBMHR3z4rP6TdDknliJ5CUfnNVC/FJiMBiuDmhLt8qofonn2HxY0HWcLEjUbykhfea
9qJbwwA1PgH/TJ4yAk/Hx7+b0r9xq/7ZSXpb/qK2XP/492NUxL9RsLqcIc56bOJ6/3tPup5uv/eg
boBhMECV6XjrvchZ898CDodjGLQeTAtnlWb+i+rKU8H0wwnqkalGdBz2YBbz9rqV/7lSyIaQmUS+
IkGsiFXPqg1QB0tmtreLtXHumPNYw/k0RVN7bVWawaEaNRJtU2MLZJWM5G9jaa/51ljJjBDcgoib
u/WUgNsemXWsamBQYDSzeHIwD79F/YAQ2BpWC1VZOWm1qgOxSLPFF49WNU0fbNOmzMmbOgcgxpLO
3/lxQ20c2K19PwxW+loti2DtwBoVkwG1hWb5IBuiyGvK5aPjMAa9RCKaIjdn1PSxLGOn2zHtJaKS
0TZbhKxtO1bgwgqK/cCiGctwnYsLJkd5cla2iFCh5jXLAtGpQwnumx7TbcxXiF5BFOwEe5Vl3lNM
2vylHhTeDl96Of+scyLVyeKIyUGSLcdc1I/LcSmRV7N5Ma11gTjRVTs1p97j5PBLsuhThHU4YfcX
lvVfeGHhqdVAzgGFzwY3wIDh57e2SBwK3zzw2Q7FDTKv0UIRnsxlOR+DpAjucw7HXSLQoyE0D2/s
3gZ8yWw5YDnFyvPIA1d/Jcj4peKLnCBCaewzVUE0Bwbg5x/JKRpZpnNMYiyWxhvHIvqjbmdaoFQP
F26b/CWK8X8+HxkjcMzjVXSCSunn55sTeyrcpeX5dL8cxqHLPiYI73flUPdvDsLKsx++5f+gzVt/
/h+/TZgI0FXxbJAAeDqPb/SP8pax6VWEJAsuo+RXU+CLL8Av5SyfCS/586fiAPmfT8UxQo4FUyQU
iD8/VU8saMAcK9pZJo+QW+r6LZsbxBX/4tNw/CAx439dOMFY1n9+mmwe6nyRWbgj2wdEbbqQkoCi
+i+exXV/+XV8ZN8kyJHMgTOe3+Yk5Pmhl1ezRlezzHCxkqSf4n2ghaV3DuIAc0FictY+j25hi4+F
j474rApxTVAMuM2eOPk6SlCRdYJ7vPDFxCnELl7f6hkrcbYZZj/5mGOLAo/p1oo5Wx40LqY6l7HK
Jp9tWR2x3Vrv8f9j77x2I0faNH0rjT1eNuiC5mSASWamlLJlJFWVTgiVo/dk0Fz9PqHqmZYotXLr
HwwwC2yjDoTuLgWDDPOZ16ROU1z6kaXJ02FanE/2qPXzbukHFlDGIUk7tLTh42xKOgJGsPRisIJR
9Qu+xIZNoBTEqAMWe0ekkwv6VGpusse6Pv84WhpnRC9h9m7T3Kz9k6TrQvt9qTUqVh2pEULFgnlW
YE4to/acXAd2coBbjpabG1hI0gPCUKCdrqzoYzFjf65NIogyB3aMVoo52pdGUVWBUTqyuDIWztat
kkwo0WDqKFadD9VUsBKLItN3kW706V66SZ0jsiwRirgopO7ALGnkkl+Fo147t8ixY03ilX0qvgKS
LfMdzLO6OYk92tXnOhX9zxCdtA7FnyoZPk++6X1bcGh+L7IsAbvQNUbSv1sgeqd3hR+n7XtrbgZ5
o/tujSZSklXJ5ZKVtdx0eVkgOxzWI6TMbQpm0djbXTgPpz2ICKA22ZRmd1Ey2+mHxuybOgqsNk6u
lqHUTKQspmH+Cu295FF6r/HxTqHxvEXtpo33jIiDQgYSwMMPyhZf50zpmWkAhjaxrIXcwEDp6u9h
lGepxDYk8tBd0GbfQp7Y6BwBw6vVtFuzhcpyAEUAodjouaP2U9248sRuqdvddvFQ2R/lQlftLgcA
UO66yJumk7HIaV/S65/ldd4sJaImVGXz8DOhmeWcGS7+yXRTIqO851vEUX4aAzcxIgJNIc0HMxpc
DZ0xYyqab0ttmsg98j1QJS8B44yB5aW+CnWrLAGyDzEdCqWOWXTHDclnl4NPLSSlOSoiHFN3hHze
uC3iYizOoNi6J8ARQndPpzqi416NnFTMvFece1y3N72mWe6u5+kxVC6XuNw3LbzSUxhk1ZfZZGVu
lyEbAR70fjlt9REw0ibvojBEtntQSJlxrvvAHTFOPPN6ENS7vKYEu7OpMQOMC7351pvD6EIv7dzb
TZagqZQzYX/Xex0mE2K028OSurUN63dCtEALS0rjAzSleFuY1pSdTKVCmOHeDcaORjL+g05t6dGF
ZTcIEuieIefT2KzFedonJnJQWePfJ5Ub1Xuw2biOaKaZ1vumSVzn4BRNDP5gGeBnwfqwsPAGYqDo
hV55aWbSj65lD1HxJo4nE7FqawDIaWR6edVJ4dacSnWVbdsijG5syXyDqNG4YjxuGyh4xkDzbbmc
wY/k6BIvvlXwyIvDJ+bJc5dxFFU+TkgmryYtLRZkbeCu+qcTtwfnkA2ciTh9gCSGblljmQ1UmO1Q
5jnlaQ9Q4haj8rqwT5KxDI3oWE1pfUJbBmwfHP3o5BFUWOuaEgdJX0p6nFhKpSDNN55D0/Sqbeny
74ba9eu7qdDG5WBCmEtOdC0y73vLq/yLsmpkj+eP0I2ThnaeF5DLzv5VnDa+vH37ulpdwORj1Jxp
SBoG96KO+s3z66osw4juKCi4GOOAa3/SC9D0mIZYi6EduYBXilLu41gWEOzH655QfHUDE1PWHA+4
x+utLPfwGwDmQWzbAloWd7Pwkw+1VYf8OzO6Cj1N31U0ImitxPXh7UmrO/hJ1KEehCxVpRIoj5gg
RZ5P2m/0zupd4DKmPbvOKRdO9JXOLIwh5PZd/8Jr6W4fWQ4vVwPBAP6+SrnEQUPKej5mSrUctyd7
3BrNOOOtyBmbT1W2e3tmL0chVFRSjgRWpKxrNRMJPSmupZI5GKWNgkWUnkhfP2bw9sooJu0fkwxD
Raaq3/g0amsqop+8AOJWxr3+vu1s8wBSxP329lxWNVkMGvnlJGz4S7A4Ge/5KFZngo3KcwpQTY5e
kQ+eXQAc3vuVzz2h7OpjbLd/fab/n4H/L1Ptx3+uZX58SMr+j9Mf4Cof/vcf/959w+WdaugfeFb/
cdMmXf9Q/vH94Y9gKOOHp83jx1/7K1PX7D89Eieq5+TbUDCgW/xHqq4Z9p/K6BXlNJJxFRbzn/7K
3TX3Tw4hpCdRmgPRb5pP6p+arf+pFHpAawsEgiin/k75U62Yv/e9aiTRjQYkRu6OnTZo+ucrCnrx
lBQA2PUsljkKpJVu5ltcTpvytC0NWdzSfa6rr1FmT5xDsWa18qtFearapaYbx9aRIH7VnKEXx2uy
qcKqcj7WTevdaoJrp6yVnLWlyCsuLH2wpwst8wc6p82Ya567aR1zUUq9elY2d9NIW+6QGX7icieA
b0aJwxq1mfQi9ssGwWfs7NObwsjdT4bM8kk1wVKIwUErxQD8IzTQoThysK3SZschM+XDqE+nkhK+
7/O3ajrmnHl+iY99THem9JqhDQOZ1kUL8gqGWfJNk53Xx/tKFBJIKVBovzslv7Q0rEdJ70ttNzmL
iWYR9NRjuqbqUnnyzbEtxNsOJTQPp1sUnuzV01EDzH1XWsMG3UJzQjanGBrzjC5XnJ/MPaBnhGXi
liIhxgkoRi5BLxDhfZeW+eTvhWtp7nsjgqn267n+G86Zm6rgz/PuyOMm+Lt18o+aY+px/vN/+x/S
UlGMp38+ht7Tw2mfni+PDKm/KoHmn9QAKb+xDT2YKspO7hc6Reh/4sdDpwTLURvlZo8b6+/KICbk
VAZN0nJKGyZ/6S9qF1wxHDdUseOXyBiVxd84XVaXogXERY2sqN8sNp7k+TZwbYI5ow67bdfW9qXh
FukZUO33T17Gu1/r9p9JR5SoCCAEZ6hNHEHgsu7gD9S+NFRB8bDKQVqI1kDPsZnD34uPHkdBa5Mo
xWYI0DvPp5ICxqsIoFosSUL9nFbRTYzmC6p/Wg6eTTNO356Uqqv9vUV/TcoBVsSrQ3rYU1/oaTjR
2Uk4IFzRbqOqR1FHSUWCaDY2sIxHJS6YnIlsgB0yWOXJvzIyIQYxBrgiVVp+OnIF5Hcm+2m3YS7z
i8iR5YkFK3kzDpT9m0WOW/gV8yEV3Xzk1FzF3Y+vGE1VLiKHO8CE8v9sZDmDoCxyRvYbeHzjKIut
rPUOfDs+K29P8uVQhhJyRTSW5rZaP8+HSqJwyDmA6W3TpAoqnVSu8bs2EP08b98eiuokv+z5t+QW
d3DX4DrAYGONNygocnRdQqU7RwduxGl1KM4SJDU/oqvm4Esclu29R8uqo6RsGQmG9ONwyMVQ3OdN
aCE7E+OFkeapuGxmGd7R0AQq3s5Z8hNVDWsD48n9PDVZtbXrSd+H4CiA/xO3t0DZsXGlJBQsddd9
npc8+mTLUN5rRpzchA5d9UBky2AEYdj3+tZEDi4EJx2bYhfb01jtPTgxYF9t/SL2RBIGzhL2F5S8
EOq3AcYCek215U6QV3wLl3bAispPAJ0bXCvU02PT/0lBwUdEv+lmGoJNB/Q8Lp3w3E0NF6qDPn8B
MBXejzLvP/WdGf50q0gCh8/r8jvV88Y4gHsXVKGgKN3S/FrQRKc6BR9sWG4TOk83s5jt27itwBaB
Y50o/rkmIn0RqcWX1DPmbygPGcm2EGNqkG4X6VXiEB+gc+Bi6jP3cV7uIqonA/BTGQt+iZgQ2poQ
MygXNAq3okcGb2OjRQhMRerJQ0d2r29DJ0a5QIyOdj74lHe2Zd3P32qnjH7ortZcygzY8oneNvFn
XaTJjT4m4GutVgCw762RpDt18++o6dAopP6uX46p1sCHmpdd78IX3UQJQhILiv7Xbe/rZ0Vt2gMs
eg1P2bb1KEGSZ8ssGNEvcPAL6ce9nAd6xXNlAPSS8P0HYWmnSBQ5V4bV4dhd+Kn/ncu/e5/oOvwu
HW0YFLnylrZMvKCdFcGUwv2nXtK7kIYuDPy6D30gJ4BhNl1aJg91nQFyLppJnGdWj36YMcNODeay
nq7NTrrdThr4h+tJZC6nsWNDzQpxGtQAE2an/Tgt3+ciRW0J4HLfBYORg8xA4W76iSpNdZeP6fzQ
Acj5pOntUoGzWqDPcCpDU5iM2vnsiQYPDNlWUARTV5qfqALmgYXuXLFPOCkPsm49KlKJ/Dp4vfWh
1etum1SL/Nn3Hbz/0eggS8UYqZuD0ZVHAquVOrE6tX0FEFURvzCIYFfBdD0siAnS6NkCbA/Szt80
s3cy+rdlZGJcNe1AEaCdzesYnM1Qfqybb6N1DhE+aPwr4V9MxfWYYmZnXXrhDVXj3NT2U5f/OuD/
G8Ks/9egKabqBf1zHPXxYfie/PHv7cPX5Hm6pv7aX+GU+BMkCl5IOCOr2F2JrP6njA3BjFKd/lvg
5j/AvuafigLv8sHppaAuTLz9VzhFo1WJhRNq4fqO8+Tv8eQfCyJPbhLqhYRtUPUtD/1rBIBVYP+k
wRHNbgSbydY2eWNU2kkYRcWPxPaRTilbV5xNgoPOBNuu41Bs6uPGsPr5bqGdYBwkpwu8c6fIf7aQ
bz5GZAEWhml9egryNj0x46WDLafHFJvcEXslNLUasKUR+Kl0RsicRlf0XZRRcyAUui0Xegmtp5fn
SKn1WIRZYfspSdnqZplo30OCmg8wXo39KNCm5kV/oRWRBkuBUrrvDSM16qa0ukPdZtHDZObOlzmC
zxonbv6BQxv11bDPskMW2SgysjV4bh/KI+7dbdAiCPITTQ3kRHK4G9tmKO13InTQhtM6nGtCmBpA
6VIk9IbITTBGr+RJZ6s8S8KnOpm7Ht4Q3cKMylO/FOmhborFPg87ZDDOsiyH8+TFbfoRjJYpTyxY
FvXWhT7UX9ITSk4qyjCXqQYXGUM4V3zW6X9Pt6YY8CtZwjTHJ6HrfoSxk2P5kSNOGHvxhBSJ2eS3
UwyPYDsbPq3bIo3QZ4S71ITZNxAXkJw2BRaXeXEHYGX2kfsfw8JpTjxvQVROEgBGADRqbsUY/Tw5
NPIn7BJqUtiN617doXopiiFEex/Ytza8MxuB0pDPB4tMf4ds0FC12rbg9qj1y6kQHiaZ0UKnAb1t
YDxxwPLWKmRCItMBPWcHplH6xmXqeeBhFzm0yZZ0HKaQWerD95FblAdmBV0Sm3TtYWwG34EElVbe
hbd0eNO4jpThTjMm51MoPPoWneM1kigS5VYCPM9/QH19MTaVgDPtkpD3FzUyj4u3mdqyHfZh3Bf6
HmJnBAuDxlEwDJaZX/Z2bssPjl1IllaBg8cXCE7zTixhMWN22kr/kw/n68YjKLpy6jQe9jq85veu
M3nyAyFLKQ5jWLfdHexi5y5c/PR7rJeWfd1Usr6fIHwnJwjMkLlPSR4FcOWJv9H7F+88bsUsGGqt
QGIFeeP4thvdbD6RXDeQKt1y/OYgRRgFGe0JSo65633rGtUacWuzj6GLTssYgGLniu6FBlU9H7MF
+JUguouNLjpfzLHOsWHLqhwJh8RMdm2pgU/WIINhZw706lTW4BQWUkL8q4GjvSd/N2+FoJuyDZNm
/lIOyFFtZUmcGHSw7PdyLPwd8hG9cQa0caZjAPwCQoC0bppkhhIOMt+/TZVa5o5wJzkkhmj17ahB
Jw/Qy8ROYYmacXnQvRFRg9ZC63kTu3MEgzTNmu4UxieEQPhCRJxl1NfXyFPBw50WLVtuwLCCoqhm
1uJmNBrDvi7o9fUbfbbc72gX5E6gAdaKUOlo65sBQF1/qBGYQXl6KOJ5G6MLVeyKzJH7xDDp1AC5
8nF+bat4RHLWiR/qrLBPK2OM0fwIdbGXZe8iQmilM31W34YJPRomHyWEI3Ee1TbbP3UT+8dCn+dd
bU7mmS9GkCtV1KQ/XW/Sh/2YVyga9745D4G7wICnspon1RnUaXzkIwg+W3wO0F/VBxQC5yoq72jQ
mZ8RiCZ26xev+kTfXXyZDFj4G791kkgp8o6Y14iwG1gqbiYhL1JlBAcTRfHOmhwrDsoE8eO5sYeI
AKsOt0sUNdd0k/xPGgdrvRlp2Xv7uLeLQ+XWfrL3GqMPg0J1BDfF6EPEatJmyaFn27Is9k3RJ6D0
kzIvgznUImvv9kg+i36JreQcMd3IPSCkUiEjrD3i8Tt69BSuUF81i/mjabjyc6IVItzTeY4XuB2F
LhEYU2JTxoY6JSoXgYZornNRV06KIFpE4dqA3Au49r5oIn+XmI3lJMFg6sjwYq+VVnWKpFMTzVpY
v3NH08psuUF+tpEIoqIzAASCLTIutnOFVlVeGuD9Sp210bRmBzBNQ6ZFox0LmX+XWMTRxXZylaxZ
+ShxBoe9aTMyVK2Bys+laFwgETuZ+g4+DL93F0eSPuN+Ro5xo6qA8dZEbXxGJ1FptJzAQlsQzNXb
IXRxi4uiCWuFIXat8bwQMeqFG6iazpS90+wlhE5R237R7NLO0L4Juu+YdY7R1FzYKZ8T0KRxL0Zq
FB9nmO7IeHrDjHC615YfyeqRcwC7DB50LAQexnpY9O37FDzqcBEinDeepgI0wKmYuu4n+MjuRpv8
ftr14HZg5LZ18QPZRVp3oeF0cJyXHAedyprMe/rA8XKjjSOuLJHjZiP6DGYmTgoyPPfazCxkSSLb
bJFMm3RkRqIa2AEkbJJFPkEOHjfwtM7sT5qOh4fgnxSds4X6KcVniVMM0ldz6yz9dU/6mG+GIgLg
WafFCOeWYDwB09CUC1z5lMPYMmNCc2uZneICe4foMKMKPF6MhaKCkDdLsZzoZZLbV6AnJvPdopeF
hdlvG2f7ZiodYEbIZFu4vUrzPuost4YptNT4a6E30l2NIBlPPQRIrntm5N/RfK8g5nFHoFsH+8TG
w1RyP2VtpiGNgB+dXl73mQGEzBt1cY1YTdYEy9AX/SZVmf23zsD4IfAA0X7JGw0ud4Ee5pWQ2vxR
1GGI4azNodnOlJFJ3sy06HGINQfz3khaeKccOTaUZneAuGj0SRTUSvgbizYAIYdCi5rkvV/H5Ucq
z6a40wB6zHqgUZw2zzg3MHTOGwfP9CAy/PanXTGpu8qD1Lir0gL1CgrHjQDtNXhdeN7mro3ZBhqu
y97rMghVfUi5Bh8LdkQyBXljN9ZZZOvpNyCyDoIRiORAsmYtzu9kMcXRPe5m+X0KWAZ9/9ThQVOg
ZnzTvBT1riLgTQ6zJTtxE5Ua9ORNIURf7IkMQ3yYp2Ha1z3sjovBD53lg+EtEXr12Eymu6WpfBdJ
Qr8x71HkhEBRwIV+1yPfcZ/mCDXs0AYzrZOhh8q7KdENbXe06wFzKB4TgrMwnkBJW0aRyPshxdiD
06HLxX72/EGiOKyB55UZ2TYEzGhGmSO18s8ha1u/BKDQipMpE3l8SM1IAMFwai4CB+KlolLKnila
jcrEROe3cmdFAhPhRJvtPVFXfGlMo/mJind6bSI6eONBIpsDAZlF7PoGRFHQOZIYvDe4gPWKaLiL
0QEJkIUG4tPktkUil/ntJx3V3BqftQGDNECyrrbL0TrOrjNR99k14lqhifVA6SMkNGvd2eyj211Q
Pkn2E9C7sxBs4kNYd6UMgN559w2lK+AXLBrnIz2EItvqFOkpZGSYhRLM5lB66ug0HDRKLSlisT/R
m51u60EaJ2houPEpsq71h4WtOu8tNLU+54nL0ekwhUNkynwnw0R/HwLSuE7AH/xc2nSUm6QQ1XXj
1HGjig+YsC4a9uO2adl9UJU2i0YbY5a+FwE4xSIMbaRN54+o7ENfWSJXKTtEzp6Kp32+UFtCtgMx
u/h7kYGU3CNTiE+iacdIRrhF0fmHRlrO50rL0vOql1jfRshB9kG2VJ5E3FCfHkTbKNUCFyLzpidk
hNnb5U5BaB22ELCdKr7UjBCkU9XBXifrLujylNXgviNQ9x9AMFX7lAqr2PQWFCqQXAObxkope20J
dOVNjF3VcIpo0/zOkYrJOEd2egpCcGAHxKGD9XXfTl8zPfWrQyEF518H1qWhF2u4QPvFiG9aP6EX
uRuR16w2eJxxwDxJYF+pfasy8NOEkPYLx5VJ8km11rPXXefMNiZTgNNCScFnw2REEz9xeuFZyAt4
5p4K80T1vceE/e2RVSnj2cjQkdDWgX1q6GAkFLj4aSpatYQYTYmm0TTl3C7ZIqKPaRlS5Myx0o4L
p4QeSZj8zkrQQ1+IKsYjc181FzD0slCOhQUnDNuhp6X++5NkmLu6WTIUJWhf6eFVpxX2Puzm7ufb
81wjNNQwoHRouVAvxghwXb1d0HPKAPEVgZioom7dpivqYHASH0XDsdJQi6sGcHfLxFsgkONUMRoH
glFMH/8GTH98TP7s5bxtV2X/nsAMxsW77fm8+1SrwhzRowD2hL03HDL4EkWg92/P+7VRLPpHalHh
mbQeJTPQeaS/C5HT05cDuZFNnBOW52+PsqrD83JBS/gGcFdMjJDrXjUbxOSROaYegpsOqTunuGl6
JC7NfJviCFMdWbMv5+SiJ0qPzKBMA3x+NZrlUSToQ0R3tNJni8yAPXd6WMtjFq0rLA2zQmXRxDrU
Q5+Opv9qHJoWA3ceeyOEnZPuK00QtIZzS/3Ywh4rA4p6rD216jGoIeksQIeieYIYk6IKPN0MPiR1
7lfk8T2n7H62iWO9QyhEnuvx4Nzoy1h8486ZAl1jnf5e2wYSAv1k+ExMVsCqVCLOT4euHL32ndmm
lICcDSc1oFuqRShiUaRHiOj+7RVjPAcs0KukM+TQhKMv5oOcWi9MNFvqAsE6AhyJQBgZ2sTFkObz
fCskxgoB47sYLsTizmvQLDkRrRteJXWWfH77QV58ZJ6Dw88wLJrprqnaq0+nPXd6alqaKIK0p/Gz
GcuFPMJAED8K9CZzrI3InaMr65Xz3uG0tUxDHUj0Bp8PmoSg/zL02MnfhLgrKlCeBo5lvkCtutQl
WmGRt6Qx0hZ+VBzxWHyxVwGpoPAININVzfZZnTtwP1UaHBdBLkEC60IJFiWa1/3EB4g85rferqXo
W6pXhia5w3D+alHNnTPok21gHEeKej4MEhf4xnO+IBOTbluP4uCRAVdngxqQK4QDj5ovM1wPWPtp
DyW4SoKqdymJpkJu8+On6mrRQKk3XZfbWlWE0Yt4cd552ETUvhYHfYaBd+unBqqMXYxb22imp44+
Hbu+Vgvm14BqOEWihA20WjBOgR6EDGvUGCLLvM/JWj9NHEEUTQQ8WUpBMU2j5MjNvFopDArYjrTD
AINPhLA+EehwtDRyFMBaG7+HVGECH53I3HSmIx/tlYFwjYG6wB9Odnu1JOM5MWqzTaNgZlsgcBTN
AY4TGXRobGTfXpCvDAWsR5kHMiD6pisow6iPs56QCcBOr1PsiphUTniKbx4/vT3UCj3E7ubOAIxF
J4mCq4rvnu/yPAT831lOHNQWMzJqjA2oeY69vEwbsaRn4YI8jIVqzNVSkG9t6Pf1WEZMxRKeSNT8
8kvA3vm4e/uxXr4BRVWEK2boQNMcZ/Wyy156ddolVIkXcrsQFwYcTIZ056uffn8oi5VDnsxV/eJl
J0seT2UcxYHRyFt3GG9lMdzq/Pz7wxBCcncZhiK6r2aUJqldA3SKgt5Iafwaeb7DDg19hL7N/4WX
B80YupLFSmURPf+kyQA/T2bQX1EWnIM4WcIrKE5oqKmf3p7Vyy2vsGeKyQxbCeTraiiqLHnWorIS
EOukpxSc2d+THJZDkXHG0OKILgUcuW9vj7rKB1izBOFcDgBGWCDu+maCiqyFeHMhx5XHPvwSEs6r
EU/Sa7/rWacx+stL0oJrQJE2gGBRHIlXX1mdLutT+bZbsBDX35KMefRQYFH3v6zNd66em/dVrmKD
wil4oLdn+3I0pgreCHKUj4fjOvcoirweIAFqm6ZVvg8atW+nv/2/OAteDkS3Dyla2ILwwIFrPl83
RgqoF5Mfqp3L9LgT6J39SzsBHj1qGCoo9rDKWO2Evq6mRNG+g8ZZ5DbhG9010yDpXPHT7746cE3w
zejacbO/CGHGvvciy6h5dV16pvZ2oSdn/8reZiEoaBvoOE7stTsqknfkwg2tUvSWq3OKrt8Lyy7P
07j//vZ8XgQODg1/4kBib7IlsqHnX0hgkdmmPeWO1DbSU1uMcnt8Nq8MgsoUahzE2t7LQXq3mJMq
9cJNbpXlR1vE3U92lL3/7al4KpcGbcIRhebI86kUYwVurpsQF5NW9J77pTxv+uFYZvlySbvqfZkg
nhHHokv1fBTiW3QE4z5EYxNF1q3N3OQJPgiEzz4yP8c4J68OBzoSGCKhCAzB58OF8JhCl7YQw42Y
YwJBOTQzBYPccafd2+/vtaGgMhBJktKKF5vVapYZlRBOBYwTwmmb+0l1rmekz1WDYvCRO/LFkqAI
gLYLHgoW8uQvMj64hD7AGZhbyJXae41K0E6PWXxvT+nFKESNNngIDgbWA8Ylz9+etiBZaDMMLlks
t46y67aevd9+cYzCS1N4R65j7qznowx1KjUk7sJNROo8ng6KckWuXLgfiCXt5kjR4UUQzmjgODiE
CPgJHVc7dhqsznOiJqSpkSV3loWTCcogzYfZkLTcUyc6olHz2juEtwikhJuCuG41np6mXkNX3d88
1pU1B5WgyffS09/+UswLqyRWg269iJlCUpsKGisY/VwL53O9mEgHvXBq5r9Ua34JxrxSdHw5H6wf
qD8Rn1G9wYP++deC2weaN4H3ahbNgJTHZKKcmXqF3x5Z4uJFKMOSUJGZT52I82K9LroI2VUQr+rY
4+yWfjZdJmFofi0AJFzUnRUi+znW1XXt0++ESWTlsH3nFIhHiykNtkIYdsKeJ1bdlCh6nOszvk9A
HJDONPoC2TF3Hq6GXop7LHMtVC7ivLtyjWK5i/2Z2gHlx/nWsXuU1JpwoBvlNkC46N3aCQpshDgQ
9CEBbOLMaaJD1ll+iJe8+NSgpp+eFbglfukEKgV7U2VZtxMkxisK6xhb0sFBLEngz3I7Lni5X3V9
EdqwMHXrXYMU1rLtwDRc+JOBIIJnRyFOVZXlUFeGG/4D3UsHcWDDHk28bJzpdInmyrvqk864R9GY
cMdzB8q/v7vCoMRBFTGpoKk6zGodd1i4wdrDuHOIiGG7TCvpPh1dxy93p/d4l9JipNwKSvf56sJU
r4Ypw/WAwyHlJCufwiv0PIkhRy28MuZ6OfzetFA2INECV6UUFCHcrwas2jGnRCQ0kCNZ93PyIT/m
pTyGOF5vGkbhIKXKSYWMmvW6jJx6OGkLEB8brHQIxRPCrAXZhI9vz2V9AzEKgqs+FUAOAkpyq+M6
RNR36GI93MhyQG21q6MaYnRIBlAA3T2SaLwyJTI0NiihP4HwOlzIUhxaqmrQNsOo4RFVcC1EdC9/
HQK/BVf8r/A9ntI9/u3kR6UUP7s1deR/ICnkUd7gn8GMt2XS//j+iGb8Y1ck7UP/o3vKEXn863+B
GpUQjOrRUHkyuPKUTulfHBHjT+I8KtXE/BQaSDSeckQoJit6GMEz297g6/8HR8T8E9lTjmXKvi60
E+H/lzgiEIYoZ1JZof5PAXm1ZMEJLZDOEhP6xuJgvwHeGEHwY6Ih6/TUZRQKRDgZcYtwjK3aVZ41
JlbdogBHO6kNFMjtHpuyCqa8nlwYrks6Ip12S7vPUijk6t3v7UuGhzbCPy5RDhWk1fD5AscupEi+
HYGJ7rRCp2tlxNbWamvvyKW5LpDzEdVYRDaMQyjwqJj3pC9m0YAzTW2ytyiF7e1iufEBvIFAmmhH
yBPQN2D53C4BEIKwZm8mX96e6vpUeByewp/L1+SNW6tYrpWtJvBzZapximZs6GtogjPw26Osbwk1
CtQixcXRSVsV5PZp9R3UgLN4oRBbXYuTi3nKy3uNcTdGUtgXepYN394eb90GVG9VVb4oDSsmE0nY
8wH9uqmMYXRRNELQNjBAQBy0VFBlWUKzghVE0DUEDirN+wE250/0PO4T5C32YGDr2yPPol7hk97r
X89CtQNiIfnTejV1ycwlE0f2tpAS+XjH3c5TgiMBPit4qgYWiN+gCrtLwTMfKNdsOKed+ygdkSrQ
hyZ4+3HWd86vN/P305jP34xXdHoCxg75bs1U0iPdgx5G+plOlBUfWduvrC1BPdQHJUCAyz5+PlRv
Zz3QqlZtIzACcF4+5nVnHkkPXp0Pb0Xl9IL2gwpKn+yf3J2NoSzJTH227BmxNlAkN41PUViqj6zi
Y0OtFpUd9t7kIBK/BZeBFpsbI0Q+1Jd91P0mCf7XkkEYR9Vd6LTaq5gdNQv6DBxN2xo1K0A9enM+
WoP320sBghy7gwOOwJ0M+PmrQ/ukt2vXq7YitPQDxlnzAVRTccDFrPsXhiL3JfuwKBD/ksV+8pXQ
uiBAt916iw5JfweUWjvFHca8Q/uz/c38TXHwSBNtVfynJr8+a/qBvKr1dWCfIwIdcdXKjYN84+7t
bbTOdfjF/H40MB/vCC6J5+9uRmNbtyrApVzjxg+ns9KLbnEUZL/TT0Y8d7+mpgxP3x705QJ8Pqg6
aZ68xWFyG8TkkZZ0QsMDwNrIwMENqcd8xXeOLPaXm1d9KiqZLEMaG4/qTU/GqvBqtbFt6PhisJT6
yUd/xO7DIxyclxcDdVKqcKw+n2vh8XZ8MopleLlyC+y2pQEp0+pq9xSeDkihseA1Gpo4EgS/8tmQ
YlDyFe5jV291JAmcUGP03VDo7RoTxtJSjbCmJ6S3/XI+a1Jn2PmACY8chK98N9Ao6iWCvLFeIBnc
Ko6wFUP1NsNaOXDKtjjLq7bfeqnRHpngKy9UabOyMMGA6xTYny+ROG4QiKd/sIWKL68r0Q4f9QUd
pKqemr0d+zAN316Tr1y13LKCkJP4BYK6WJ2KXZR1k9kk7RZslQWSoC/BEzgNwnP5CDEUiLuJk0rV
ioca5FsRtP3Qv/fxtXif+A34sLcfR432/LIlyuUdc6ShImK7q5Mz6XFIK3JMRURuhRAT+tygf9r3
uDLEsGE+dCmOH3jQOgaUr9RIj4mnvbLAOJdZzEjlKcT46lyQZWcCbGf8we/DPeII9RaYRb+FCPQw
pH58aAaaHG/P+cXyAvBDCEEvgENJiWQ//+bIkRl4KyH9DAEk3XUyQbGx8jSoheWPt0d6+bEZCigH
RXTmxkG+GqrurchzAIsg02/grli4Znji6aF/aJ3egoLQjFRz8GLeIeVsu4EZxu7BG+3hzM3HJtm+
/TSvzJs01kWXSPHjqZ+s5l3mCLWZqJH1gEc3ruY2H0RuxDcUa9Ijl8qLbUWdWzXnyKDUMn+kEj45
p5YS0SrQI/221qt41yapiwJ7NN2GcTjto3nwPr89tRenL+NRg6R9QHUfRaHVNsZsJcXwihOjjX3/
W4YT9J42p3Z4e5THN/RstzCMxX1JWYAU5JE/9/RCSSVOmYsYmVadhedGp7zCK6gsW9ySTOMM4ap2
l03obqSTFcNziNKdC6fqbKy9/l2hgenbwPaxLxavT3ZvP9trb0DYSsyS4pUqlT7/uI6ZU2Qu0QlQ
OBf0AK1pv2CZdyR6VOt19QI4mFUIxBCURdQSe/JdkwGORS4WOF5ZUsdBLPFXSnDqCrd1M5gnlqan
lx1H6tasQu1UgJPVjixiQ03kxSOAjeQ7qGN7DVWIGiMzqlB22yjOTGqcDnYTYYlveGWK8yHH0zrp
6hRrqiKMP7NG/XfdOBQ7D/D41lxa47SGsHzkWn71tQDU5K2o2H19oiCaiOlmObCzwiqpd3atkyvM
o967AZdZdqonehiMUs/P5lJfTsdJVPaRQ+3FQQpqjOIlzWFwq0ifrDY3pUrUIF21NFOjucaPzNw4
2ZwdBtoSPxfNm1iji3FkmxsvRwUnq8PbRIUXube1kIMDjEnDuRlPb9f6ZLdXZdXD7tW2eJv/H/bO
ozluLF3Tf2Vi1hcd8GYLl55MekobBCWK8N7j188Ddt9pkWKTU7W7EVOLiopKkidxcMxnXoN8suDQ
j9spOuZb0YzcLMyldAcrakCnrh0jWwvpX4fL5ec74YPvRJuKYguicyAi3wstRJY0RRCYZldrlP6Y
jpiwtZVUn7ElRGU7WZpLYzaqH58P+ueBt8J1XwWLqe8CmHu7Mea6GHtg2aJbtEZymF/S1kNSKPe4
2vIvIogPno8rE9gY9ya1yde2wm97MB/VojeXdHHh3TdXUP57j7ZpcZNmjbalRmoeFyREv5CU+OAm
494AQ0r1Zb1A3teRJRUreCBqM+1zphHPjGQfLm277eg5Fki9B9FW6YLGryIcATO5Cb5n2FRddPKX
Fe0/rzG+wKrtwxUDUu99rSKswA91abwgKtcHDmKQ4SEwyvbb2GTyFwf+n4fq6t1Ni50UjLl+nZTf
prpKqjUyW2Z3yrTgGQPA+L7olW+fL50/B6ETsNbMkavB6GFVy/n9TK2C2UwgGWMfukjSL8zelJ9Y
X38FOvpzgTIKqYAIuBRI+3sI7TgjDylFyexKfZPt9FatkFuRYg7uFppJFM+W+ZdvpPWaxEUdhALQ
FePdiTSay4yRRze7AdI+W6WpsSMaB+2Lc++j2eP0WXMupH2IrN/OHsyYpleqjN0upKjhJhpcpyRP
/b/+jgjY1/4QdSl0BN+OskA5Hae4nd1MIoDJ20Q/9Ek4fbHcPnhHIJkRKKK7QWXGWD//bbmlvThQ
YkO3ZaTruCvLeuVTBfW1qkaAb2E8fDF3f+4kpPaoTlNmBDhOi+jteNhxJ3kMZc/NzVjYK4kgYAav
Zni858h0f3FHfvRwICOM9S0Rc7+XGGqzjhp0K0D1DXBSTiJoXWL4IorJmdVTfHFGfrAqSK5IJ9bT
ar2g3j6ZBANRr2ezc+umtkicUBrtorrffr4qPpi/dS9JdOzWZvt7dxaYEdQpBQ2rHTX8lWP4RMSj
fOs4jTZ/ZyAyNZJUqrTvF7nQNw2gIqV3YcUX1/VYgLSj5nUMlv6Lw+ijR1q9FMFlySD812bK70tQ
MPMhNrF2dkVLqs5KqSmeYAjVzVRNX4nhvUKq30Zya4H732O9y/0WNZJD0yD3risjPA6IvjaOYizQ
+jj/gislxdYYY2vYSO5gNUtBLIVLNgKpBtEf5K7Scgwg43g70G1enHmUu85B1c9EgKWAeX07CkX1
q9EGWYZAls+Gmy/IELifv5s/OxI6wpXgy4AmEAuhbv5uypooiQahHFwUpkUP0cD2hLhV9zjjQONp
Ftx0IwiEBC2BRTjKbRxsZ0Ot/sZSXCdzZQ5QQnuPJehnstpZxg+uVKV6E2I9R+ql95sVyvPFUB9s
5DXYI9wBcU189e7UmIHTgbQDi1NndXoqFAVVpTkUqmODXLhdRUr9lZLqhyPSV0B1BhGyPzTjtQKy
EbaYg6tSO9nFit5vYQCo2K0hB3FS0io6f/5OPzg+VGDANHmIlOjevT8+FiA0qjwj5GuVpWtac4kw
up58sXI+eCy68rSRAJxw/78H5XcZdgfDiEBsnVSim4xZv6/TpNkuYtxcCi2qCJ8/1UcrlQMfggM1
VlzW3oczeSInulx2k4uy92CHSI37SygX/oAN2u1cZ8JTrqDT5AKCHa/ixrJ+mD3xzxdn8yvG4d2+
J3yjgslNQO1JW2f/t2tOhO3QNs00ubPaB5qtwB49TmqGB3dhDodZjmSn1EukpSFvO6OwqHhmyM2p
W1WsQslAokUN81NYTBqFXVQmSdj7L3KID47Btf8EQoOgCVjd+zVOviKmpTC6Ff72ol3owrS18lE6
F8U4/vz8tXy02Fjc7N7VhgKEy9vpsMYQgYE8Rx08agIvKis8uCct9P/GKOxbk+aeCM793ZIeBctc
5AoNcjp2wTZrk3JfWdCtPx9l/St/vFqg7YR79M4N6928YTidjZVijW47z8U5E5G6c1axGhTejHHa
6M2QX9fTFIwO3RTri+LEn4kRtYlV6HndnCut8e1ETjGQ86xkIqlSLLu5ivNjFjYJIjBBsBmx47R7
qVJ/fP7EH64Ug84piF8IPSvG4PfFXENNwZO0nDDMSB8axIYcUaxHO8QB3vt8pA/XyW8jvXu8lhJl
IpaMVAwFemxzkp2iJRu/CNM+fh6YCfSdFdB8726zXFYLir0Nz6NhB9GEPVzmGIKtbRiZ+Pg3nsjE
8WSV8KTl+W61JGnQYwnBeZSOqeTPpciArVh98UQfzdta9zQgEK6I7Hf5VW1MnPVaO7nqOPaeNEe9
nVbTV7SWjw7z30d5t79SSWxrScFFOicFu+lLGFZTgD5+NVvGrgolhDM+n7wPMnIgf2udlYUHQ+h9
62KU1FlETGZkKcCZD1UTP3Z0D8b9EObmw9hY0n5SzOZxqsTsDnUM4Rh0fXxQ89nUv9j2H38XMHPE
9QBPwVi/3QUDkC1LUNvRnWUp48yeYi8Xo4dJMpoNKpAvgxK7RR+H+7hrF1uf4hCVg/iLdObDF03F
Bx4KgbJhvHvRSR9E4rTAcMe4odpqg4TBCHzmL5K0P/hLq0I5zSkJGhigVzAob5/VqIDuGSVTjiKV
cVjyML1KiT0vuCtb05Uh4e7jNjS8BKGlH7i65QjzGOajTF3uaR6o63yxED7asb9/n3c7Vq1SY4TX
P7pmAFuqb5gAmhJoW+DM9sVQH80wqt0GSGlSHkiabx89TQkr6GcgLDYrqLoE6uzmVRp+cdB9dIlw
KayFRbJFFOnejtL0I5op2Le6CTE3hq9LnkKeXhtIV6qY5gXZQFYdRTiqiq0ESflXyZLrC6ZZgwsR
uSrZ3butTOM1NJZQG13cc/N9PSSNgwRTc/35/v3otXHEimsZD6rNezXFJjWrQgvQtLf6QtpRukFw
KFRS8zyjWj58MaUfDgYMjnQf5sMfHdVhSNAronPhLhTufGRYRKeMDHkXmfL4xS78cH+guE6hROQf
LBDfvj65jtK+MynGNMocPWWyFsausfTC7TxYVOhHWfsxUllDbiS1JmwEB0A7u6WThIdRbtXabvvQ
ir+4Az4KDVggK8bBoEyvvHuldVqLE467I5UVUdki5zPbKG4Y58U0sUIttdJW1Vy7/fwNf3QlrEGu
upanULCQ304E/oixnOYc0HOZxV4ctedeKBOn17VvGDTefz7YR1vTYLppjBDiQ2F8O5hc9vokzux9
WtjyXqlNFMgSrf9iHj96JCaQ00/m3yS+b0eZi2hE156UpSij7iGXNSw6S9iZehjV+0kSh7/zVNBt
sSnhUGftvh1vkFLNyGPeG/JhHqKI+Xnphubm86n78PZCamJtH4I4wHzs7SixOmekGrRIQjMNbyy8
V5y8QnklkXLBk1Glgwq6tPtCaLrvgaBaXhIoyDWKo/R3phdcB2IRGHAzv2+/CC3LISlBTblKKIQU
ZZtoX1fIGXu5jmSFnYt5evf5s3+4bPDOgo4LnBHZ6Lcj1iXCMDCLJnccLcvF2VB1hSFO/M9H+ej4
4YnAFq7WDtSE344SR41sjrE0uUGQY6zcTtae5lS3EztUGz4f6qPLA2qcymFHvQzs7duhMjyoBE1K
Zxce3niBU616FxhdsZ2aUPByVsEOF/TxsZAD5W9MJfVnca0RE4Oo73ZgJRotVWos2XJliu/jslKc
PMdi5/Pn++iFUeChOEeuCAT+3Q5cskSPh0zhdG1RKMitMUedQS6tv3MJwhhYe5orCtN6txQrIppC
xzLKXWBpeBYWrht9rmr37zzNv0d5t78RQdEzWODkvnoneaaYZ560WM3fSAxpFpMAgJzi1bx7M3XI
um9UCg6aGoynHq+oyBvx27QbEelCxMZzpCXFbPwCW/RhvWUVQmDoVTb5/Vqsii7sRImcYOxV9Gq1
ojbOQTe3d1wB+jYYpmHXAr3dLGUyXI5WRMa81F8piqwL/n1KjrQvgQaZMQrt72I2FfPbUprYe9kY
yH4mWcNmQNTkKWmDeDMvhfosyovyrZCtFlG6tkMnO+m0c5glf9FECNW+dV/8+5u8O2YTpO6qNFpI
xPSqP0hFJPuJ1XzFf/tggwDa5wakdkM35X30hu4YRoZaSUa0DLgPD6Gy4DadVdIXb/eDcUgzSHiI
qUh53jfcq1ySq7ztJBe6an6cElR4GxpqX0Tc1p9vj+Y67LAVVrjqQL09zhIZIeEwyiR3rCP5qk+N
yIcWPzmpXMhOj+rOHherGmnFaHaWtKrEL8b/IHB6M/67DYqyZN1o+Fe7qik0XA36/BNxsWLTgMva
Zij2RrYMzmXz+bHwwX0BPIlCL6yCFar1btQmQhsxCkPJtaRePOfkrp5RNPONMQovf2Mk6pBE+TTd
WDBv59e0pCXMzAUoVmvOB4RJa29Ja+FGVFDI/3yoDxYMCCVozmsP3QQt+naoeETGMIhNibJnmtuT
oY+OXEaB+/ko61n2brubJNsAW3RKYBTi3o5iNlrQNBAb8X4wQJBZehs9WLOmIeKrKYN1DIsiLb54
sg9wUYRovw26ruLfKrp62kZ6Z8FyCZq6eRFzhBEGVe68JbaCwSlzFZeNfsw9VTBa+BnmJG2QU1Tv
5Vg4oHbjlbFZO6Eatj8/n4wPp9wSV4AjcT0J69vvNRbDkpQUw91JYdwszUIPvb/iiynHfvWPSSel
eDWbWVEJpKxvxxEh+ltCS3kaLWNkTY15qR8XRbZVafmmzBi+Z2aTbrRXx8NiqqNbxG3xQWylyAJy
3QfFRSjQuHK6MsDToFmkTrvt40YILzmCitPUL1i+93CVdXuosSba17iFoqxrTqa+C5XVnzF+9WrU
Q0xc/TLFwjHAz7Ox8yYoEQEUZhwNgmiat8vSY4Q640YRHvNXN0i+A86Q46tLJD6ec7rJA+BrLgLI
kIniV1dJ8dVhUpLDFkDR6js5NWZredKY4UcpvXpTQikNj7NWLXdjuSRUQAsUMewJs9HENmFZhx7q
yrhcpq+OlzF8FnzcI3Q1+CurK6Y8GtQ2xVe3TJwectmtVxPNBkapvC2Q6Sz89tVnM6oSzfDaV/9N
9dWLcwo1tLLRCEOImkfCr3MYE2OTvbp4ytXq6In5NO6eTaSE/aFX6sFy6G2hFJoAhHBEBO8w5+sF
PEKbV9Z5+eoduugoCiE2L6j1/Ur8kTZJUjNVUqrLbmq2y5WsjTM2IdmEwic5poD1b494sM3P4owV
o2/9IFMlgpOl4A5e1kL1qGktWswyZtbVq631+Gpxna1u1wU1pxR2wWqCLQxETbbV4o2NMp0m2cmr
ZTb4A+yz8SrFSjuTEYC346FtIZLHaudKZkrzIOzo5G+yXk+R2gwC45joRmPhrb3I0wbRVPFBDnOM
wzsNg2mMuCM06yPumR0Vu0RxjE5uZUefoqw+1jC7ZB9n6CZHFKivD5YSgG6ESLwgZ9DDbHOkYDDq
7WAiiXIpG4Vwj+Lc8Ih/C9xpY5SyHnWKQv8xs4SfdLMYLxupqA5mvuT0/cVRtsmqRN1Ph2S8FVW0
TFCaaEY8wE34NSCcJIR/cQnqLEDImLmx5kPzQuxaS9iOiPhP33rT7DQ7mWVlsZHfQL0Zcdk8cbNB
VF6mAjFldP8VXBGFRngpUf9XbYhNyegj4csSFotsvubIzCxvKZb8QcuLTEDlmyqXQzk3+p4klblD
1CH/hdZmfB6laUgug9BQH9IYvrSdgQqTbeRBI9FFzSBobNRswUnnVqfUzhi2WbtDfrlFIl+b44di
QFAIiMoYlOdJRkHcRb2jzpzFiptnrDJLnHizokBRz6iG7x3CBNW27sw89Ywk1B6Q6R6HDbpigezQ
v1Mu02iyNDrM0LAjMEyC12XW0tqROrNLkcjOe09NrUr0jMZA7F0WFusyDXGas4WALxJDDAvtjJe2
qrLP0nNDWgUjWRl+hI0oCI48anGMEnaqPsRwKULbNKoFRcwoiVN3AvzTeCDVJHNnCSkmO7FlEtYV
lqArTtsu8VlmcyO8AoO7d4YAoocDa78QMNHJip2lxigvxlWhSF7T9FVo437XRfhk4ntqy2GCmUsv
yHTupyju8TbBFK9yR5PtftJlYdSceGksSPBChPygYL2K07ZK1LikScWjPIq4lKB8Wiab2WrYnbIY
mTmg+yFIt+z0vrFrOe4zRBkbODxxEXTA6jB1v5omU7sRorGW/Tpbmhx0gT5KK+c+Rp+2b+vCDkBA
z3a74r9tOBLClaSV6biZ9AZNAlwP9GWfD20hJW5ejxaI615DUh0XikkIpPYHIMViEq5EDGF1hP7Q
DRGyu3JKTex/YIXLbeT8V1HDdjRBprlDGxcXFC2tGw1bu1tNbgTqoLg6eXqsZ/ukzhJMgcaYg0Wo
naY25Ls5khI+xvjpzgiKihWVlcJXflp/wHFNQDY0+kBfUcsEufQuHw2Blg7FZKkuyhI3TFcOqiyY
kegTMxdtNsLDoqldJUifuabwFkgE5OCAQ9sWCuJO1bd3r1f+XyJU/0d3vDds6f9x/i8r7Oc/U6Yf
frXd/7KfivQNT3r9nX/ypBUNP86VJg04Fr+MV8e8/2v+Qk8YkNTKiABstYZJ/zZ/Qe9lVb5cG9Sg
TvnoXzxpRfrHCo6g3EFSDb8BuuJf8NKjwPU2hkKAhQwHsCWQYEqmIE3fxlA6qjzU3CC4SFa6HwL1
vlP0/lzFUH17egxbvebYGUYDWX68Cw7mMp3lrCn9IhcNZ4La0hBmhL1N9/vYi9hAi4IZ2laqLOdS
VycsopMaOfNJVjf0iV0FxOWB0rPox7mOIQBmZHbb0beS6eO5VZqWXl/A5LJ0wbDBcByaOetcRa5L
zVeiTrgYF+Ne6EFNUi8T/G7Qk5cAc6pLuZOKh1SYpXPZK8IVbl3NuR9jcU/Anx+1AW1EuyzmQXE4
rqKHQa6NQ4Ogq418e25rc3I5JJI9zqarT/I1LEN/bsbOH/SxcmKledRzfqywOjw3uuhSShJPj4xj
pDU7Ocs32tzu1GiXPgWSjBDadNbK4inQ6+/FUv9ommJPwc/LDOuAQ8ixNCY/HquzEepnKSzOeSF0
tqYAUA+k2wnLCkGvNnrgjca5MJObqKluCgM8s1wYF8QQXhhLdj1LxGLYOWTTeTQfk9hwFazUuFA3
5oSzTTsdh7GG/9JXsJqE73Wn9xya+VXXUmqdm8Y2tOR7N8FF6fIH9NmPUWoccIL7lpbLw9hmu0Dq
4Mi0CKDKXtgbPiKzV3PY+CD/MZQICYGM8luLDvUEF1gTgsthKDFAA3E1it8UTP7qX/hxuWWdHLGh
uZbLpLSrPDwYpeVP+Ec4Zigf0PLim8TmKZLyl5rcCrV1XOeti6pptnVrXso1I8L9XHBS2IZmgum6
5uBQ5nbJpRUjXCJd9qHm1U3wRH78XBiLK3RXgpxcJlHqzcuBHjeS91tNPvcYJQiNvyzfhmKHec59
JC2rUHfjDrNwk4vyU1XK21S5VHFCdICtbywr27SCWNiC0T0KmeA3wuK3YXmnBbelslHV7LqRArgl
06aXkw3XdhLF51gId4Klbhp8TywalEqnXSBzeCEXpl+X90v7EBT9Ds7K98UAB5xrW3qJXhnqp3lY
9kaufo+b8BwFWMiL2eUsEOaoJSPVSAnU+JuFSrYT0u/tIO2JH7ZaRcQnzs40z7mNBKc9mJtalk/U
28MLUj483qLvmvzECjosTetLg/gtlXGxu5Yi3lONznNQYxE0vnATXonpeFMMCpd9tAnT2hYnZWcU
j4VQEzLq2oF6hGdW3VEZrT3JyV3ca27bVZCZTy2kQTPt/Ua6RtHpQUoMXx1PpnLqtQMSJriMGPPG
mqcjmjeHRocYmuzFMPOVFbTP3W0UykaOO69tw+9Whk+KVgRXczbeGOvWi0zrVhq2dX+t1r9yRA+U
xMdzyi20xJ86VG9QIBjNnd7Uvim2R6VMfL2yTiVFdpugoyycMZnsEqVJzB/spjSI2FLIEvmlJjSP
maFtZzm4I5L22qrCGzhfHEmwroZKOwj61YBDlVHIm9IKdzI51bhsirzx5mLYtlrradH3WdXObdfC
j8FbbZzE+6AeLlAre6Bz/1MykROt4pFYtyntofOm+qTpZcwzh5uurUaMfLZquEcMSB2E+7bDiFiW
Q0qCkwk02LoTLfGsWA3qoD0BI0GJ09DSt3Up8yfpx2zOxD+LG1qGvzSbmuVLcA8HariXxTDkVAhe
omBxMCgPSHbTg5XAUFESw8aK51AVxXMFe4lzPEDqude2oqzum2Xw9Wi80TPSuMyUBo8ab+ykVWY9
mEXVcuBX360gao5Y+lanpstqpzXEA+n6pSIsRxSiSH5GAVaGMJiXfcBupYkWbdQYXyRIn4GUHXVr
zJBS6pMD5ghXmh5rdilJLA5jm/OrdqXDGu4k+VtaLDf4BT/15XDRokVxqPFp8HDcErdaKg3HrpJh
rKIXfaFy4VxreSufx1mRLmTxEZqf1gaZi+6zOyaiE8Z3UajHIPDDjLVbSxszNvzWOo1W/JRl5Gxp
lS97CJKpHbZbdN6uurytNslcosq4eGlWbTIajIdiI6SmdpnArummFDsTqgB22wQaaITxYGWitYV+
jXR/XXp1GD9w5mfOan+DAQ+p7yYTy4OcmI91NNyVaiDYUWPcNXEduCMvK8UByu3r/pgX5zhHhUKO
A9WBoDI4bT7tB7l8Hofh59Irt1EzHIpkrJ0gxLOkEC8xJ8K6QBIfK70KnqrGwH8Ri6MuZndM+wIx
QXTl2zAqnDKTUZUnBUBYDiBLV7BBxr4BUkUWJebNmnbrHnDxB1Gfup2gJOHOlKZTsjwZcvQ4zvyU
TFki2eS5aZMvLW6RCM8iHLF8QOBNWDYYZo9uGioz5Y8lRFc2uyhoQ0tWHUJ5R9B/WB7FXnkR5rqx
FwlHti6B4KcpYQBkhQSjn9Qj9Z9jmgW30hJ8T8dgtTq5GArrERzn02jJZ1BxvqJ2z9G0q+XrsBxF
QKTCseNSuh1rCmGJKAquog3ifozIwmTUYTZjieVoVGEgIyQCqX7al64wjQrHd3ajZOEEwbuOnQH9
rmZY6o3aarUfrDOWEZI7spUFfplJ/anDTdab5u6+qNFdQC03OOZJpNjgLMJjHKWnWOf+HsyQOkSQ
ccGr9fBLFTrDN+mIuVNPOySrNNNOrbjbE2A8FzpSaFa6HOG4rg6pMfrDUj7sMBJNj1Grpxe5Poub
WJU632z61BbbzsQMpgKc22zlvKlW1N2MZBdB0kJWp5uTg5JNuxn1YpMpgkL55bGavtWxegyx3nFy
KzgrBirgCjobhBca55R5K3TWZZs1u4ljRBHHbdOC7pm6BvioeBGmP6ySPLCNwt6TtfnCHOsb8P+Y
/QgYjYmpcJUWQegpVX5LCrmfScrMKGicoR4iv1KKm3qKjkuRSBxsXZbZSVPtUQw1D0WHMLjTCYpx
USEQdqI5m52xN+L0XGXQkUe3VL/E0u8K0StmTdlXonZlhrO5G6PqsROE0FfiLXLqwvWCvt0dWp7z
YitWlYjcaSOIVuTPvCnjjY91l28wNG03Ua08FJVheEMrvPxXXlqKJAwKuHjFwBal283o35H0UvfA
4mVXCzrLGjj0VM0nuZF/xG3uyoP83BNfqlXg4I/1zwL9/8+y/vcKWf3PSdYm/tE8Ze8My9df+WeO
JWj/wLYDYiqlq1VQ5xVo8s8ka/0I7wJa+4B+jNUpmUz5v7MsHYtNXMRXLNCaRK/KL/+dZfERDrAg
kYEuggzAFPMvZFlwgt6WxFGhArW2NjsMmIMgOMR3oJRgCaNEq8oXSbKj3bKrbvNr6RGFQ6tDYttG
KsN7Tvf5HlPlo7Tta7vcjJt0axysw/xLOw7PmNed24viltDvMntOnul/bbPbJfKMn+M9unb1U+uJ
TrGbndqztrJT7cKt6lmHZTc8Y2hnyDaV/j1e21f1Xn+KzupLvC1P2lF+siK3z7ZIY8r3zW13bPeC
33rWJVoAPiaTTrZL7+Wr6jh6wVWyU3wieUf2svPs1Vf495a9a97mXkz04lh+cVlejXfj5KzOvlfL
0dwQ7d13u/pauFR+ynvVifxx0x31TXqh+fUmcLtt6pGj+ZGjvyTncs+3vFAOxja4z6+hRVk/zReM
H0LTjQYn3Pa6zX6rdTtrXXNf73GNtDq7ubR8gpa7cLqsQVeff/SneI9d8D68iM7z3rqc75nCI8/w
InuFH+yw2Nzji+Zph+KSNMau/OwmuIX6teELOq1zmzuGl3uA3fbKMXIHR/SjC/M22Bc+gbqjup2d
b8ZfReA3vRc9attyD/HdJyDZ9qfgqiHTEQ7Bd2ObbtQbzKWnK9xrODUCPyZ4c6rOiTk6RK/g56NT
DaHiRyYdFELUg7ZD8Mkp/OmAKEU1HefRISb71t3Mhauozoix1ONyzLfxFeqRG3LaZFdvAeQ7Cc9F
VZRpSXbRzvDzbbkJD/K+uG2/Cxf5yTwzwoPlk6/AltmBxDKZ9nQTb3TXuFZItuzkObQc4SE90BXf
mC8zQZ09PFjXoT09KIfuprk0dVuKNqCSVXFr8UU1W9iKF7EveaJbbXpH8vsncz/vu8KhBeblB+lS
uGF9Dk4cFZdxvjV8yS5P/L4bO7Id+vohy23RN3gjm8ytvuHybddXwzmubRotygWThtccrohb4MOY
R5IfB35U+ELui7FTHQd/dFbrpB+aO7n1JiItdMLTOXds1SmvgdzZmW9ss2e/uw2JNu7lwg2TE9a2
5v57Sdhum17g9E7ryZ7gDFT1N/X3/LQcCr+7LIm/cRzkTzwnLCPRmXaTQW/pEllOOy2OqTNROO0x
y3nsqYJY3Ysgo9lhvWTBQcttXXMmZTspp84+/8TADk8jr9jWruoGENZRh70bruYb7S6nT0NLJj/w
/3AqzFDZypz2Z+9G9nSXeabkkL14y+TMtAdYitkxr8Gi94iG2IVmt/ia4fcp2t28FX9OKuVUlq7o
BRuM1Oener88FKKdWPvQq10JMZF98LO87c9TitKIp+P1Pe3rHf4xxlO2jy+12/ollnW4UjfBhcGx
1Pnzvjiqm85XxF/aXU2hxm0v+5vKLQxHUvz2cjhhnp3ay0m7xznIiZ2MEoqdchpxQ/sFEXxCEV6t
7BiQE6ZipB1KtAvBK3c88ElfbpF3coeNctvs2cG2fifKjtTbQ3mFdK7RDXgwUP62k1N5Vp9NCPbe
5LetI+/r2CfeM7JT9hTfCDt9Y1EDt4V6M70ILha/tfdQlo5lB4mdXtHL9vJdRHej9TrlifkVH9vG
ldUH3bXwuvxVNQ+CBxAr3dAhssfEXraqDg7tpGRe8WPEnlLfEvVlcWA3hwmrsW+Tg/25N17XjglD
xtWjgyJtrcXD6pcF0TF9g51KD3OuOWn5HQ9EiZ4k2VTwM4jJe33lhjZTHp0nye6Gveyl90CHpW/q
wZBPxV2d7/KH/gHlC9I029xWoyM29rgRT42pO98NfYMNXnufRr6u33epT67Z4ja6heEvdo4Ye23m
4hO8PPYgzJZNqTvpbraemOv5RkH/dTvekFvfs6acgsV90V2LpBYYYep2s++uUvfG2Ema09tQAEvT
n8fnyDyG1lUouOND+yBeiYSIPmZsveCTOWx6wdnClSzuhLN53W6fLZdqfS66WJhVJ0F9Mk6i0Dv9
Y33Zp6Xd+hqgICm8LnyFEo4z4ZXw3ejveshscW1s4H055SA408/EmTeI9eS2sYtdNJ7c+Hr0Zk8P
Zsc4JW7NQr7l7zxmTnQVGWSQo8/mkFwh2jdeX51k66T/yG3+rJt4YJi5gDk26Nc5hf5Ah8lWNrU+
eFLtUb/KcGk+jblKm83JaxurTuE+w5v+G2pP1Cvl/BQ/isWjdAkmUQp3Ruf04bF9AbZg19VPrbmz
LrX00O9z66iKG7f2AFJfQlVF3u9u8LzxZ05vgBiUnWhPta0+hMvzcJKyzq4qZHc5J73qNJgOZzuu
I8AVOFdTPrjChy+BTzmkOv1N8cyFVdj6zxY9YrO4p5/j62n+ILjReCoQcLrBFhtfV2vwSFJHO9n3
O0hVTv3DvDYvjISp6E516mBVKv/gX90JiYxjcKk5uVv/ADK1YyheauXoXnYknqeNJmyrnc7lon6P
dv0PGp7jof+hnMetetDAiUP+pJZ6Lo9m7daPo3aWtrqL1o/Ps9LSk3xj2vAfEayyLdYeAbZ+AlXk
aMtaxUkm7m06+JpJ0WJTV7skxo/ERUqz04AnO+FzvwsanH8dQ/CKfB/QB5780tjsoz2LjNU8nFSq
uIndb2P3ydxGky2VPp62o74PurNY4ojsTJ37LDaOqP6NqPz/QUz2f5JMrE4o/J/D8W+/8l/Fm37H
+vP/0oVVUX+FwYRAxDuze1X6B5w+kBoE4fQ9XsPtf0Xia+vjX5G3hO89H6+K7chFrYp1fyHw/qfH
xO+4HCi5MppLr0AjoIB/4CnR1dRijU1TYpAkbJSEavp5SdWI+k/YWeF6uUxr0TqsW+H/sHcmTXYy
Wbb9K2U1J42+GdQEbhd9rwhpgkWooXccHJzm17/FlzVQhNIkU43fJHPyKbjcC+7Hz9l77eIS1Xzj
HRE/rzfByuD2zA+WamNl2+wqtiM6XudyHaBl2Q36lqARzefF1tjttjjuZ6bvweewrdaCSOOqfQ4d
cJ7xCHDckjEcdSOgXMmQGn8ZtNOig0j70EVDgXRIdBlJBcvCH8lTrZ8sP2urQ1Z3ucMAQvWl8aOq
R7fpE1fnFsWhyWyWdbQyyg2BBAgJ+qqZWUaYTA4ql8swLUfn0CmRXw7maExX9VSIfLfWpj0dgnop
eV+cNVS3nln47hmChNwR8bL23oJEgpDz13AwMQuFue9koM7p0ud7KzCqOu6DymMODoEpt4/lBHrv
Mh+HgRUpxUMLE2IavVcEMKH5SNvPw05ake7tEPjpFYbIL0oqZOLonbDTX5ZZzf1TX02zlch+bhaB
JialKIrgDJGEFAHmoBxffGe5JonYzu+iNY2+zDg35Vk6tzq/mgGR+nU8cQIse3o8xpJ60K4w9doJ
sqMUnioBZhIEN8CFTu3SjDnEoWeoZIMIayfG2Aa9B9lnDaMRYGt0CtIgaEkkiu0VQKf+YRLh6uV7
YpNH2yVyW+b5kwF530dFSvpHRKKz02CQj0mbn53hsu5wvGsGTl1afSX/lHx1j8QlG2T2QMr2iUTc
vvjRja5hP9CJEMe1CPo88Uhof0pNObzivS4TL6/ZwCMx0Bs007K+6GpSDc6Q7fTNVYAngGJKBN4L
dKreOeF99OW5mBorO6ncXtKkXV00D2NU300kVuwGN+ru5DiWdezndMJjNfnWHa2g4Wyw9bTvQgKR
bDlFL4PZyLfSJ6W2l8GzmZXGAtbIce9ap2++2mhBusR1RheEnjn2L05XYJ2eS7d+keZsPnQZKCqh
ZfQZn3N2lWUoVHaeZNaTdF7UItUYxWEqjAdH6hVpVVtfLEXN9uou3vBl8mZ5V+eT+8V2+3JO7Byg
Y7zZ2HZWvTqHcAqplww6Vc1kFxeVMDmxGhTUBIeeIbbCN6w6tvGZljZv8w8mOe1+0DaDitV81PWg
9uFo+5dkXPInXLu/z0Jxr/+RB9Xu/IMg8f5iWVp73wo6rrwcFQlOKKQeVKO2enL2SoIk7E7OcVqV
DVukqEyfwVZNNndFPlJ13nkFw76isCJnFzJHDA86SlV1XZvWXO4dIm+bF56Dcvq2gfKipFFTal5r
3dQdDtDM8D9npaIKLZc5IOS8JXkm0flKEqpY4SBfr3OqiE1f+iK4iegjUqcOSFXjdq3yHxUdEY3O
xJf32tfRLbG//VtoVUOwZQoEOR2HwR74S0X7FBkgO46lje4paXpCC16iqBFi35vaMvd2Naxy1y5u
aYPzGnJieUuLEZSZmfbLZOkeaKHl0La1J+kuvOVlxVHebQvx2qi86s8JOW3LkyGJb96TjZI2h2aF
MkmOfDTl+tnxu3BmzqRbO3HGrMwvO7mZpNK5VysH+7Tz6+/BJOzy1pWdlIfBafvePK0kJK0PtOcG
I4m6zq4vekHUgdgpZulZ7GiNoOmnHe7231vGf4mxueXDDep//vt9A4e8ViD4KBnB6sEThMv5QeCZ
g4bBFDNS+5cDUXsiwBS8k7If/lI7+c91IC1hMcCAA9b0/TzeQ+i0Bo5OY1LYujeZT8ub1dP8+P3d
bKLXn7fF7SrIVrZkD/T59kcc8Qp7s/bRBZLhFTknYFYFY4pa3NNY3grZSl0tKS/F7y/6izB/uyoe
cR8HBRzOXzh+9SSikF9oy/hARj0YsyM5IGTD3g3Wck9aT3FET2pU+Eejbm9i5SD+3XSDT7//HJuk
4ePNoz7FloD9z6U7+P4rJtYjIFSMAJBMZIznyuySrRbNQrj0Z7+/0q8PDdpmXKuQrBDDYm18f6WQ
dbNordUg0UNEj96aWodVLX+yL/16PyjhyYjGFIvRBznJ+6uIoCn1qghp8SPeBxVxQs8zkV4uwyz/
+i0AtgKv2OWbI0XjIwVwXTzUcL5IYw+B60WIcC2f7D8xE/7D/YDU20ICcIICePngG6l9z2SgUkZ0
2VOKn8xNmVqm4XBrVzX6i7/+ifzNVseb7UNj/WibLJFQ6wyn98bleDFMzWwuq4o/PAf/6Y6oQ9HW
8wygtflwR9LrHKNwpyhenbLleD6OQ3VRabFSV7Wq+9t8Jfj8PhDQrXe92e+dzZvysy4c7PMWrsEg
01fjwe6HaA+a4U/pgx8l74QO4IH30Si5WzbIR4xVgDkJJp4bxbnHJFtppvr+yMvdG3o8b4X57fc/
1H+4HMeCrZUPGAQn9Id3KRhCp5DKD1CIGMXzzKDtwqgj+6Ifo/baWRb3L91LTARAWDmExRDdylnm
w5eYrcyKO7XQH45yGs5D9orYHTGNtq4Xv+fgrJs/XPHXp4QrQnRkw2eZw3v5/mfLiswptOCKMJ/b
wxqgeWaLiJjlV3/C6/+6/nOpbdFwMAdijdgWrp+eEM8VSmO+DGKq7/lQVdN0IHlsfAxCpF2ZVRZP
gZpQ9v7+J/xPN8jDz1uw4Wfcf0SNP1219+uMFWQMYrwv+mjIgr6rrLqDkgzffn+pX1deuNKs7vwv
Ajd+yPc3yChepBS9aWwhTrsoDDrMulP69PurfHwmtw0NdzNzIv6PN+HjyjuEqpqDhme+1vlb1VcG
5KdG7Iel1jcNoqjD/+F6jJBMF0TYtgC/v6syzWqohUjmogCkYO7ibhix0b5olpUxZtjc/OFr/PU5
oTZAvYgzlo3b+phzV4yrsflUQ3o4ggmR8Cm97TyoHl2iMc/7KEJdtfjd9Lf+p20Fw7kK2YP7dLGw
vb/RYdZWv4wVWwC9uMdaLlYi6qi9E703fF0wPD8YLTaH33+7vz4zNuHqBLlDyaMs+FgXuEW0BIYi
dBGdBIojVZvOm41cfff7y/z6FqB2YuiIx4q8ZhSe7+8NWYGGZ29H6Nxy5wx62TfWoPZYRmQk/h+u
xE9Cw4WLgcp5fyVdmj2aCgyXrWkpRF+M12N3VfDytIVk4PcX2z72+6qK2phGCMlN5NT7v2CA/Kwf
LR/hd5vWR3uL3TEUw8nMYa7uyD9wUX/9qbD+bUHeWHtBKH7krpVB26erIVCZg/dNzDlFuOG10R9u
6Z8F6f09bZfBuWpSJjto8t9/gXku5zoXAcKKdJ3S3ehPyNjGxR6XnW+0Ikr0EvKdljrIX1A59euu
MxUBOI6RB/Kw8Hp4G1yc1uSYCfNPCLz/+CVsJQVwNg/Q+YdP53HSTJXDXQfS7xI/RVS7+OmfyPm/
LgHEGcKbY7fHqM7a8/47CHHP5eGIuCcnnO2yhS56m5n4ZaxQyYclGLqXAo36HwjHv94aLDso5qwB
sF64v/cXnYwgHYFch7Hiaz3m3tLsVFTnf1jdtuX53c+LKZaLmLA5iFsIP4KQXI6+QzmNzDuslZFK
UVc0oQoCCLtdn9qecZ13Jck/pL5CFCocWX3/y1cGBCjybmo1IACbWfn9XQarKprBl1xfNv3lmK20
LdzeQjQtFrSX61D8CWa1/cUPdwxAYsv4pIiGPvBh7RkjUttzlvm4C3JXPLlpm2LGaoGjn63EAkd/
2B9/+RlxAPocfLYkda5r2+9v0JbOAPqBMbE1ECoYpbicIWn99Sa1XYUVlSIemh8YjvdXqftJh/AP
PZyGlSLMoLWOXsUg1GptK3GqRn7rUk//aW3Ynvv3XyXrAbIyjCAE+lAjvr+qWMEuazfbNFuMloU1
vxS+9UlEwXWYq0ev0W8uQmk30I956/81hYqotK3spjlEiWri2H1/9WFYh8laai+eDa/fGy55sHlW
jkm1evOt39FGC7qhvOvUOB0NZavTmHjo4L79/gH+8PtSP8JY2T4GFR3hWB9N36XVCjxLa5OUgQhj
OTDRpRf+lw7ef65CCvgGfXJtLOYf7rWusmWVRdQkHrmjSdHlxNmslfWHH/TDOrcF3nrsJlQAlKhY
hT+sc4WwJxaiqU+iVUfZQaR+9DqoIqyTqhj70YwBjqLg9rUKuz/AAj68ldul4dVt1c4mDuL1fP9j
enYmw3xFFoK60rhn09B2TC7nbB8MdJjD3x1GuZoDZJMScgOns6ttP+pPVbhPdwyIoz8kQ8YEouJb
z2nulsgo/GAK/0Tb/OdJ/Ok94XIbepgXBQMMIqiPycwzis2+sCTKBSc0MMVaOhJT7PcqmI7aLOfh
fCwxOuHK7f3lsYv4QHtf0JQ/+lFtdNduH2HbAy6otf/am0C9dq5GtrsL7Mx61H7b5FhQ5Bz5dzX1
jj7zAjl552VlyehAAhHpe/FApdwiBDbd8vWfN+D/K/L+m+fwp8Vg9zq8/td3MRTDsmVd/s9/P0zf
v30YAm7/4N9DQNv9FyA4KnhKtJDDw4b2+bcezzL/xVHpnx1h49qHW+fxf4eAfvQvQHacNEyIGSQt
bYeN/x0Ket6/MEkh68OuxECPd+RvpoIf+5BgX2n9sd1uVXjEBvVhF+wal6FfLdZdGXldx/7npJAB
bInIWhYeEhHfqKavUAKKOsFEUFWJW4zVJ9PPacP/9KXd/vs9+LmtbH9YQvksIMc9cMAWRw7ozh8W
t74rsEBlMt9r0Gs39YpScOcYWMQTyyxz/1qscxAyyWkZg9tD5r41xjgjlWInv5npZ6GOWFRQcTYr
GNbVcEwVDftpbtHIlmB3dD1bKtEgAb3YrqaAlU1lRkcae1vLxEmH9qawe6GTmpSnP5HOt57MT+++
aW6lOTsUPcntq960lz8vNYzztEidpdwV+Woejbosyn3e2dG3iXmmu8sq/DEJQwC0XEVg9ag9Ijn8
oQaxtkbNuw/h06HCILHBGjmWRB8aR33FqFANLT7tGk0+8vDBpx8mPb9JoGyEHmAkbJaHOS31F6gt
FkKTtXNQjVO+nDl9i+L59795uJU97z8RB0zXApZEm5P4sg8r8OylbQsUstnB3vIZlxmEwSWkIHvN
YZCDZmXGk+If/NVO7XOjKJcnoWgXnQ+FN+BhnyLS6GSxZh09dOW2u6XPV+dKiND/ZDTLEu1rQHBo
kABjv8Hv8B4qZpj9RoFChQ4HofSTSU7DGAvthpti3MNwkueh9VTgmNOn0BxsNE2OsxqPk2mg8LZk
LsQWHee4u742Z+/cUM7wqDPs5fU4QeGeKmqhfc+QeGZ0QTZJvPgBpl2nWjz/YC4G+iNWBpWdTU6L
6zsL5oyaRLQ6uOk4LXUHT/fGA0PEzNhb5jA3u8LzpxEpXchhfM0NP3owMDg4h9qBWrTbJOH112nB
ivFM2kVUnGj5rM0O7F8bxNbcD2tsrqphep4b4rOv6VXulFSNZqhcCwwPTZ7VsedOy3MDPCSktVcA
TTCRcq/0UtbKS6RpNYSsiBZrFVPwGZHKmGXLKbXMDH5z1K3+qWbrRm+Ulg1KvK7wp9hRRebvfv/M
0FndXpafnxoLLjynXRi7m+eXLMT3L5MR2SgVJsdKSOGphmfONDnuI5XnfoLJac7uJ8+Ty9kMPc2+
gfFqD5cSkEu1c5xuCg+O4sD8SepwHk9D1kZILnlWutM0WYJTKmfY8jTLEoGe30VCnXvFqPFtGL0e
k7IYxZDkU4Mpk7nvZFAG8Qu99G6G7wbr3Gb3GMHEJLzsTJXsqmsQ6Cmvt1i0XHfcB5m7dvuhzXBI
NaMxVEerKRrkp33YfQ4RDKz71HYKdb9UtUZN1xfCTdZOttlp4sgy7CvFX76usML3T7Cp1wNPWoBc
V9X4U8eeKoABsGvz7dsyEpglbbt/Fpya15iEwDW8oO/RowGyfKxmWlmzsctmt/H2BjlF5fm8lGt1
8t1iDndR52T3UiijPkhaReI4Felk4uH3tpclZBa7uTvUEnfDSoCiswR8f/4khjtLruaAW8ZeeFYH
L5VsKAMDld2Mi6846mUo1oO01xRdVlb5S5JlPlqqsBiH13QxkTr2Y1CX933Oenld14Y+n5xJTfsq
IvwCd/3Me2XnSB+u5qUuXvNN6rBTqYZTYNA/Ws7qAsPuYa4mpKuAd1ZCuxfO0nSAavAE2Rh0wS6s
QZbGwzzxW7dpq5rHeaa+3zeO26XP86QhWNRd1oIYkaTBJ1lvSQSRErzrgb5VrvfdMrpDzG7dy53T
yHqOAZCU884o+omRnhFZxm52xfAmK52pXTRpVaOI0XwHzLFKXuFJ1y9M8wf4/FPTeOc5tBC8HV3N
m7Z0aTcfgj4TSyyGsH6aM6bUu6WxmLhrrfP72RJdd2+RUAglmW4aWs0yKL7m7dhUyUAT3YgXdmyU
7ZL2S7Js9jVmitG4w97VYlN0B4bW1hpYACpqiBGx7w5OnZh51/tJV0Uo8PsKpQR2NIaEUBMIkDq4
wpi6fTWMZo3zOaIbYhhB+yMqJwnWnZxVbw9WIK9PNVAedvGuwf+6GWRuOUGi0PWCSprIBwRYCDN1
C6YKaW28ZZGBB8gKqu4LVftixYUFuXJfzBOiOJWWDIm6cDGnpDcmG3UPCY2sb62s5UMYKMzWs3St
74iTjHqvwi2GYZwzae+dWkk2tDkrH4yIBGUMObNlXo6rY5Af1PZFsxthFaCBbty5Ogz4tiRdHS/L
dr7ZY44slLV8aYrZaJLWrsOXwM9Fngx2XbwhrfHvoiUqgv0ETVDx/TcEAVt5HlU4yYr5eUnNcDOx
zZzbNE1DdPVVkD6n2YaUZ7DiHHIzk4ghIZfTMMeoOiS1N6E1TF3hi2RWHjFenjPYt7avW9T/ThHd
O0Nv14nMZ9tIXJ4HsjGXOnXRcinHOZYdsKdzP1gXPEmsPd5+sDrDvl3rvM926Zz1YdIMSHpQ1vdi
+9CmdZ23KyrKpSojn0nLVENvgWQhEmuZVuOQd4auD2UDgg8CSYc6YpnlTkM3yrm0oG7SjjM2554a
0M2mKcnjECotb0XDgL7oxqy2jF97xOBdMD+4rLwuux3yprePc6O6CL1I5K27PmM/PtF/KgR6R91Z
F4xH/Sxe8kCjA9fLmid2ljoaKaMO88slKpWJ8XhEGVA6Eo21HZR9keR51eL/9JUT697WJ3vJoekr
I1icWJaV4cX9XA1vppxAjWuPf4r90jNYFw09XRVpVRcHTnRasEQ27OrSqhTKa88TczwvskI3Ovnl
sGO7FMWh7bvmnnQ+9dXPtP99zFMnPBpR1l36OVO1C5givX8mphU/QNOGYGRkzlcZOwUHxdgphZkd
XSPKzRjJymoCAiF+kRACW3ypQ3rxcbbSLuL2bXePV3q1ITuO9UikR7H+0NOWdhY0Fnu2UYvwftai
sI6t3l6spq7F42LmM7+jZ6UOAIzRlfshk/O3eWz5h2uxkNPhG/Rlk3Ze8UtKfymcndEZxY9mZQLB
1+stbWKWzKhwVqDfwmitgzSLV82cM/EDLcvjPLQIbZsgyp77ukFzL2Y7vCcamX6Ul3IQj6uihE/X
zSAXz0y/t5HSesVQ7ipe2OxKzhKtStHiq8y8OYueKDvBy1U6b79iYw3HszwtvPqsQLaCvBa3d5Go
Cc4BEqjZeTMsoB7Hgp/zZKvUeFW+Kc24CMfuZm1M+c1C5NQf07Vr/ItZV9JOKm+JPLg39WpgIw9L
2D55a97akjoL/2c0fq6M1vnikIj7bTbbIEiIw0aT0ffdasYd4Ttu3KoRguiaCSc4b3oHilOIv2k6
yLFGSVf4pY/iHwN4sF/71b0yitE/j8oUy0uvu0yh/4ioqud60HTIoE5hRulnVjKUYGYYu9oWL05B
GLrjzv20N2U6P2pL80fdwYquQbYEFi+y8uu9TnsnO8zlrO/rQqOWs2gFPoGxwieAlTMtcYMLbe0d
tcH0BWPwcOf2y/yWK21iZdSG8zoXEXWxEyyhwofBKTRWIb73E9orP9q1VWF2l4TKeFghtLP4+7Ad
65R2xli8VMqbvMMQROXXAohYdVEEa2jvXTbXR2aHdrufod2g/0Dxgpq786wmMbKImQFSz3Y9pmjN
9BEuVESTIp9xFTRBYX4F+NcNJ3/t6gfZWsBriD9bkBNyLrxo596XBz278qsi5Q4jd+OgKcjA2r4B
2Pe+2VLpr/1iduyNhbdGCQZrzJ+tlc8vjqP9ImFP9Y0kLFX5qenKHnsYkp9oR+3iuucEu7nTlpdp
PylKeyMOB4NtPlj50bmPSmZJ3TridRI+rnOH5RvzphkUV15pLzqhi6eeOfNkcHOl7Tf7kQ6ln6wI
nviHlKbI9VmUEEIKDRzOjNZ+OWWjTO/cPphffP4TjMLoTNgj8749M0rLClHq28Wr0igusRf7EkeE
5a4iDiroy1B6VbNeAgh2b0QxKtK7u0oCrkrLaYqJbgbPM7i1MpLA7rzzlHZiw/O6hA0O/8XiSR0l
dUjPifARr/rMypTV1Q+7nwMZw51tRdxZXeZidwqcl8q0U9y0bHFf2Jsig8lOTsdT+sMAb9seujZJ
qwAMmqcFJaJtLOZlC1dj3bmDaz3RnF+MY9cOEEy0YaBcb+q5RDZoOISpDfMQ2Rw/fcmC45JEQ0cy
XXbCVPMPpQVWDULWpUo64Oxvy+KgkSMuiK16XVbjSVCKXW8Btg5TvqJ/panIMFO1SGd5e9P83JK6
KRPqpeXRy43gSTQ5HjulA7Uk1Awtr14wlj+mrBryfW5YNQ4iSEoNWtxIpsjsZWSCn9f93bSqyj5U
6zxeho2y9mue25elNro2br3cOdlW0R4ZOg47vdrIML1gPRPwsC51hGgVzLzcAXERNyiisu0Qiy+m
7am/Bpovdlnqw0xLn1zowEkKXT452yi4rx31OAVdmUhtVjdiTU8E6+UHuF1TvnON0Ppqpl7OsbHo
zjIA4Md00BhwnLo4s0d1FS3i0bBlkJir+NRERKKxPPhnoZjdMzFiRJjD9tpzyvIk8s375WaSnrln
HG2xyD22n2yH3sXatU0ZXPGUGrj4EWDLaFFHt5b9tRRVd6dBu51Noi93fWe/5IWfbYEFu7SY5r1e
8Ya0GS9xPo5H1bFoD5UUx3amF9qgwSQVuf1K43kGWVJ2+KWd7EGG8oq+7FWuM+MYMlt41XM4u7EA
/YK2NKSjkkUDp2q53FS+rI96xFsU8qxEQ/bNdlmWvQbHezvNubPznQIE7BoerdSaDovXEw4YbU2B
9Yxq7yac4eqVRejuJoroL+NssteXwV2kLBoPrdmdKxejF3LuLhnt0b5pu7WKO4HDT5VOdtsKWDhR
J84sWQRnoKYObRRl924NyWSlwjqFnYkz3++u1ahwdYUYe1ayuJNN9oksxMEOC6hXiSa8GPtJ3PMO
+qfcIL9wtVYAB32dfxe1/WCDkcDu3tYn2dXntCGdXa+1czY40XgpSQi+wGGSx6PRlwdiAwseN8+C
/+bubTD3e5ogJ2w4EQpbO0zjwDGxamqXs9us/YODbvpgKXhIyPYolQuYmjQzm/2sA+9gScxdyEFx
KobTPeic7rqBysOUYIOyjvUTcIAs4fBwWY0q3zsgsCkG6+7C1/Z856Hx3qvSgM7lVvlw4fVbfMdU
ledtT6lH/K77KcsH5xYs+5NbAmYIKWnmuB+IQZydMadiG9j+PL7+ZFIlqK8C/EfO1h4XPDrHcYxm
Ga9zrvZ1V9yHVBJ3s++Js0ELce5kWh0mEeZXaQcZxW1JPQ+MEpPXSBnDZ/0MRodDND2IbGdGacqh
s1ivqo7jQw9dgioGCk6fI7Tu0s9+Z+/yGilD5YR3PmfiC381vq80+nFudpAQ0vRyMvStDPHqLtXT
PAjzwumxJYVuuXMG1Hx1R8CX16ErQTLWXixlJS8r3Es9W1mSltg+SVCIkjygMjTHPKRbS7OWvcvD
+6pGzlOMePc1v13Se/V0rIFjHuBx9oc+n5GaG3k64Ck0WLkWBPpHoszCvTs7Nyo1s6cxdObrhto3
j6vM4tBlGZ8RmpynYMyTjRl4KBdSCkgu9/Yz61UVGhfBUFq3HK3nfe576c4PVPpp8abgOCxhEjB7
JX2OqsmGTXfQeFxewOFhDsS1gccg5Fg/F0eQNunedTX9BF6QK8rX5pDN3nIMsHQKWX2TLQF2nWF9
6aYa7kQdZXSqfO9FgEaptNed58qajr3ktWRRco5gMXeRU3/NQh4Qp3WdZKWTX7gwL8dleZomNIDw
pvJTZ3GuH31MmCYlRrD1kDoiVC4Gv34S48p/VQTLVRYt+WlOjeioS90eOrp9iRjyIGYfnvb26Pt0
HWqUF83QvPWLpeKmi77WBut1lWZ6n6lQ4ZQcslPnTnjjqo306StaL9ACAaF446dx8j8tdhAcG0HZ
U+j+zBBVQb3dW6TlyMmHu1CHn2qr1gkYFKb0clrWs0xW4a4wVRbteI7kvlPBvljyx8ULLpj8cKmI
dyerJT93O31Ke965vKouMchMcVQC6Vqc9q3SAdHUJOg5qn4ziqa4HNzxutJpdqr8jhPPur3CvmGf
I1c/LfQF6dXCimiLebxqnJAxZMoZ0a/LfId1R+9Z+4GgRtuRYrKda5wlD35htEcnL/IdxKD5OEyL
keBzuUnpgsfohj/Dwudl8kyDd07yCQP3lFWGQZqQRFuli+thGKp9E9Xls4cG6wK8T8uxtPmeFsEX
JCfjyZqa8ISEwdWJUK7azcVwKJV9563168BYpo/HiCcEFeNDb5MDb0+16yUWszHOxyP9C3BJR+Wx
gkUda8xACyruYGEe60FW58aq1Y2XkoCgaNwmSzq12Pyb8NJdOdzIVHkH5g3TlV1v3EzQsgmHEZs2
+7hcjMwd4moMdlZluicTQndSjp2VzNNwX9L7INohyk8jGoTesPXBzdUIiqWZ1HPjlH4bw3m47zeo
mpZdIiknY6qtL47dOvvVM2A4V5pG7hJVzykHmnisPZHUChhrNWT2sXG7EY1+KZ19VtGXVQ6tjSK0
8/0iV0hhUdRfq8EZE6Mcco0GfQlu7cDEDczxCv17Mx/tyeFjD8uV8NvxzOtpvDd2/9iv2A8QhxQv
mKmKhCMVfnS/RxsH2uksNXN9RMy47uzSGM9zcmUgV3mzuzfdLLqdSnEKMwG/bATyatTpdd/oWw1Y
rKwisXOXQsXuLLt9bVbPoKjqOLL64sEq1EWGOWIHMU8kLM0Bbm9PyjPbkrcctZgjUI5dkFsxx2O1
UipVlvXZcKfT6o39jhbwWeWHLz0V1wVZJmls9PQCy9VYwSeU/i1/cUgoeWNv7iG4DaNxvgzBuUEm
YcKu5zH6posikwCHTsFOFqeDW52mUdIedsfsnG4DhWJT7GXgDGQ2A6ZdQ3hIbVvgWhHRehCdcTa6
yn4EOldWmD88cZ/K6qoa5A9jdTrmWZVzu5opkLEshP05qWBnzq+IGxtWTSFPE1n3TlCeRdBnmRr4
3lNk+XdKRc6B8855E4xfKjm6dRJk5T07/PBF10JdImLlu1/zB7PI5wvgL2/p8NKao/slzYynzg14
Jcuq30mno8uVF4N4tHKTww1E164yoROz4d3AZbPpk6vpJurqCL4fgeZOrjgM0+3PGWUe0ma4G/IR
y5YqAegaeFFiEgEVeLIh/bFCAL2wzEnSmgnOF7+cXw2/zHa2aJjN+XRAzxAdNPw7kTmvBtPIHe4o
QNN6+T7MX+aURpg3fst69Wlsp+fC9o5KRE+zuY6JXER5VTCsoIFrhmNkdjHt/sU7aGfAKJQCcK3P
W2N0lyuJfF5+l3nf59dzFk7paVIFLSeeB4Z0ktvf+vhLSwt+iFNsjMZKaoMInQWeRya6Q7CMBbvS
2HXrkSJaZkZMJIupbsiqMJ2ddO3ceEDRhQy2tIx8vSmQr4Rv0q6c0onDThjiS8WkAqJeF0ZzG9PB
9ziWjKXjPiMfiLxz4NthvVsnldmPrptKcR2mbR/Fgq63+dT7Dg4cI4qEC9uHYdK1DZ7KOu/o5+JT
7lpkeCjyaBy0nC6OvcCPCkGiaor2QvLQA8+rgnA++ZZeBaSAkEim7wH1ndjP/IzBtWJt1PeDjGTI
ya41PM6Oep1MAIJzZU9XHb2D8s4epBY/HANyVZtgfltZYhASevzoIuj0dL/mrlclaYSTJ0ndUtUX
ilfAek7Lsu5PmL26/hRarTVdm2Gb+smMZXT+xDwG3xxES1cfGw2Zs0yioHMVD30TtP+PuvPqldzI
svVfadyX+9IU6IIGmOmHJJneHW9eiOOK3nv++vlYJWlKjVFjdHEfZtCNklTHZeaJjNix91rf8ugz
CZDNadoXFROovq+gP+DgnD+lkfb+ajLNJnzL5cRINqaJSPFxKMbBeAgq+NSwsek3xpi2Qg5gLSw0
5aqYgaqxWTR+q0g4OsZ5ahwtVXu6IQbJ86Wb1IRN8Xg78Hi9oES8U0c5F9R0iVJvu6EU5hPTh3qy
SAmSYfrS5eTofzdAOZrvHSvBbDfE8OJknc1Iy9wi6CpKoxktb7NCn2Zlz6VlxsWnjdAYHhOmvegw
RlHaXsRUKdzZW1IY1C1XbN88AAMzxk2EgCU7yklZ6Ruo+tVz6esds4pwJLtnrOkZjHVifsvtJsxv
sM/Sz26TsDjJ1kC4wcqaLP1TashwXgWSboUHgf5NbAe5DJK1T3e3WrFEJ3tLxZ00dCOVxN7oyzRs
p7S9Tykqw2NfyRksMZibA9XlJHW9f6iqwKRUFCkiJWFl2Ss9TfWrzdNo2JhcQOOzVFlhtTY49faw
24vXtKskEzuq0YKgkMp1Pkw+0LB50q5l3L2FkyR7je73j4L3tTfThL8oep++J+zX5KNpBzHa2iFH
hoYT0eeUCdAMUU8pxzGq4GR36tX0FwAkxB8lfmlHI/RwRan3RjceQzWxnKDLuEnKKc/cxu1aLGyt
ujfokNdAGHZBqEuXIAuka5eVZQDiLFS40ttW95kUjQ++IUyCHY9EvNPA4A2dR7N5m3EEX3xIgY+h
XkpHOhIXEs/rl9AX4L+LxHrPRuItwYAXkeszHVN72H4wRIrsNUimkqGLHr0IY+rfGeimmySx401U
9ONtHejs1XFMAp0oMEiAFCFXTTby/gCunmcqgq+2qScvQX6cq5OnGu+9bdvrBshSpU6vyFydyrb2
g141GyQRgWPKRLLSyZS3JQ4qU89pt4/KRas/jCUuSYr5tcd2fKxjyEFFRB+dMXC1Ncs68eap3lhs
DOuI6t5p6gyPbcKtrKI1VQ3DJynQBzQoW8kI0/UUWj3KDvsaprqxlZvUg8L/VqD9cEzsA1c0Yt3N
rM3BcSqqir/Mu2RdG4j8VrOs68YL+G6NuO0sxbmd4hKst0M2mgGEUm6TK8aa9lemmP4DmoNwr8Yh
tMYQlNyNLxU1XHRfQ2uxbAi4j9GbHtjGGX8bZhG3tLMExYYGGnTYB0ZpFlvszDYwIbMMNHdqUuVT
yXrZAC8RQC4REKZr0riMgDkBc86boEo1dIbzzCShy2ZuRckY208pr1S4GmhqQeMw6CvuS9juiTcO
mbglgsD+mIjnyHghuCp4edhmIxi6PH0cRIIUVqOmFYc+rbgmjnY4xyuNe4u5Mb/H5UzUgu8jM916
E7ATF15kUo2u/DJk+lP5tf4smir8xkSEMfM8M49yAik1gjWobnFP0cvVsgsUqDs+a2B0jdaUYFVU
UQj1QkQpeA1V7z7CKQ4zl3mRAlcp603IRbyfQDYZFZoF2SQcbN32s6zuqVVKeUs70Pahwcjxo5pM
OT0tS2N4kinoEdYtslCm1cacvPZhOqEfZ0qNd4qNIySfRG3SS6NZ0bhX6oKVjM+e5mpBgIZTSnkM
VycoSt+VM5SnTmQ1+YlAzEBhB0/r6UCIWUvRO0TKHtD+khcwRyJ/GsdeCrZWWFMXCiqkc5f56nLf
nylUqkhtmJ75udLurQQz8GMO49xfMZ+lESnwh59j2YhgFyYBKxvHEAkEiW3EuVPNXfWAw1mKPLLi
wtorWuLVMd9PwEslX/qQMo25Bx3nSd4hRrC7R24/tPpxJDEwq+H4fRMVM2hX8nU82RzW0aNpiiZ0
h5na6SloY2EekzZRHwdzqjJ59XdrjPOiAIHpFqYyIO4lVKxkECIxH/FjUMK2bgzPVpUpD38PGY0O
Q6bi9mb33+nEgzGUmyb/KjGKmlaxMRbPfw9M01fjDHyjb2bNZZijEdhAAhOFrLnu8+85bWtM5yBb
afRo7TrX1P6jLTQVPoRu8gLynpnX8xBG5Q+Z5l9SFv5LVvofqOp/yl5fft5HwcgoomvU/OPffv35
i57vD/8BbAxt3033VU+3X02Xtr9hN5bP/O9+8FeF4P1UohD8wMXfLt8tiIo/0ELEQr/7c7rIufhb
9pb/3+Zv6Vv++TNl5PvX/RAYagJKiEArwIa9OEUXCd8PgaGm/2KjqMCxgYwdb/OSOvYb70/5BXWh
xdhFof+J2RNV4q8CQ+07m8RCYWOiUxVCN/+KwJCmzh+1OsgUBY8JAxoye9Sv+j9pztJ+6CRSGoF2
KR0wm2NVa+egLN4LxB+rUAWt5wOK1oyHzrfYFNM9SZ2nMqbpnxyIMzbY8uUXs1RMRzJIldDGrwDy
wZQFR50TC9RvYflrhZEIl2JiDSYEirSsuwlJHxkJQK6b5pgLdBEBsSWqXr2BX1fVbXxnx5cmoW9E
K3s1lWvf8ozCKfZ2SbDdRlj7yrpeWu55pnlSKafCI1Gh3abSEYcQquH5rUPfcyD0gWFYvFrRfJli
+Ac7WUKGwC3XLburndxEnRsVt358IBaHichyIEBRSbA2btTkXNtrW9+ld+ld7KJqIdbjW/WgybfV
ibtmFjj8qSXI+edjuua0eZJ8dwJR/Uqfs7zDeslA7F5SHLkg4MJpoq9Quc3vamt1X6XnQmLfZdpO
Ji/IUvpNWuGAcFPLUxVv5NqC1+E00rjxA/hxEde3bHZ36XgkvHhrdDeFRDDQuurMw6CsUrZvEttX
yoaLXKs6Ywi+avqQXqXX6YMpHf+Uv/9z+TN8a7/9+DN8Uz/ab+rHb//rv8VvQGU2+kf/Tf8Q6Jrh
o9KNMqYzzVh/WtubKjkywF/pNKQJflhpHUOofVpmr+k5btYyzmG1eAHBPZsudw31OX2jw0ejf5Xc
Dy56GHmXtB4wlpXiFLtw9lDPDcHGBhfmXxLmXGLNiISsEaO41JUzzhfqPE294XuZCneNVUdDprhY
9daEzTCzR9Ps4I9crEOJ49oFdWb1ywhmxWVw3ld89RJ8dgcBbekxrezX3tEvq9rj86y3QveQ7piv
m6zexuWHal0YWzP28zR5g+iP5qgxrrXUna48z9B3KsY/ravfF8NKv5+u4bsPNbm5ZtHBzPcjMUQH
n9slCECdWSbDt/Q2kD6C5pIZR3WXdutgw5cX4eM43o7aq8j3V0Nex9IzSzXQEYrrkOqCljYcInSA
ItZUrEcpcBncMW6VXCr7JHEZ9Uf6oeYQ0cYrvTWt544LP9etQE7xhAkgMFdtdRpD2ZGQqThlsBH+
SfNP5TFFLLDW90V7tG5eBYIdCh49dGwoYfsw9IKCN7UzqfeNdG2Q02ULEaB2Y/kKSGT4Ft5H55O7
Rpe1t76tq9EtiDl4O3Eli1Zcz2xnkcIheAtv0Pb2utOcIThC4Zs9WzvSekrvpUsfenxHKl4ReM3k
jchTWn+fqsck++ZHT6TDMHEmCOw4OHr7RhSK14DV0WWQ6wJTIMIQoVLm0OurvsPFZXpK0tYODylE
RSV6D6zOHZt9zVCjPebkPdCwXMbYPuAVHpvdeuVVfuN6FTEneoT1Xd1m1bfE0vHVO4w4PQikxe2M
6yAsO1dGgWOxwVwAjSNk2eafXNBVtAAOg6Q8klbMRx1A1/y39XmBgsRD4zcKMm2nuKlGw85RzNcE
AlxoftmD9NTG6xQgaklz90Dj3KT9awX3ofKkW4JnukG9leSPufwop17ZH6az9aaifGho4tACUuf9
kB40RtOy5S09nXzdpVd5ugcgpDNrD47dyXwa2A+ZUtxkN8wSlnGCTsLR8i/5pTs1p+9/zd/9+IjM
9qqv2KvmZUPril//Lxqn+SpOFBnNsGNjnA/z08QEHaAk3BqQH65FB21lXSv9DPdZmd5Z9oS4S+N7
Aykzb85iSllJT9wMA0rRjvcUONSW6z+s5FUqvzPcczGRmIipAyQlpYSjjEF5vmuo821hrqiJeAeA
UFuH5a4WD5nnDx5EzATjeTx3EZu18dzI7Kvo4MtbXtUc8y2zrQouXMBr826tfH6yy9hwtlWA8QWy
RXvDhR5pDhdRu3xOB/oULrTUnhE6Uy37zTjG792AtK5x9OoUFmcjeCw4E1HT2DRFl/Y6Gt/1fKZT
kekO+qlRfc5rUKu4iwI4gD74TGQtiE05SNTZmxL12qKMz7i2StUbLlcv3wvetFH7pIvRK8kLtltB
tT97jIxQHJbfAkEhTf9RxZAZdwt8lw6m+uAryTun+UucAjMYJaZiKOmBhrm4fq5ZW3t+Zzgo81bz
fCMXAH0C1Gg2Da1OcTpd2TW54UlpeUgN2RUEiGhS6mZF7Q0Do/Sj1RBLMmwM+girSA7J3rxKKMa8
kEvuCi7O0va9oVDXPcmyvTFi2FXbCJSUpj+o9iUb7xRA5IplegkyKIIhXUoO8AMlCs+hn9cSHnBp
fKUoPicxN3+RXsx0fMxS41PNYXvrlzD/fzC9/MvS9H9g0YnYdUnR+fOyc1NQb/7trnv/jJq2jj7a
n0vPX7/69+LTgiiAAV/77oj/tfAUvzBlxq6u4UJEt/9z4anBp8bQYqEWIdYHrM9/Fp7qLzhcMZ9i
lcHw8lvRff0h/KZep3wPvopf//sPTpLvDOmfBOIUnexmuCzIYdUMXbcWI8RPxq6orCSBz1R2KjqP
KxRfupPacc1W0+16CxWjah1nU3ki8eVa61/E5HZ0e80Tpgmd21uD1N7YZkXiDHN2kSRjz+D5rDBX
s4bkMQK4L4fzQz8Cd20rc482aNPXzVZJet7C6vskB/tal28LxtoriXkGAk3xmcHOyHo4xZryzbCC
iMFTxpA2JUOhiON3M0mMr7Lvm4W0pioPI/qzjRAVoVt4xfa9BWBziBVtN4ZQFuTU6CCd0vfU0MK/
yhMcyBHRiyOBvbsJybtLmrcgKYtLUNNwhuz/UcrR6ILeJv6zbrJ9gBR5nZP3doEiHm6X1uwC3tQp
NtuA9BAtTp26rY3bcUruAlkUH0TDLVF4GA4kVdbPLS4NmP8akM26MqvQYQyOxiS3AFDn5lOVsQ1O
nW05RkAvpARE5iCywOQil1cSCXdazLBzYMbiIMHiMKzTwq3lTnkRqe/VBZ+EL26fZE1wY2flDjkR
hS/7KkQChzbqxu4zKvbuEGcYfDJjF5JTZyaHZkgOVkysjVY7dfbYtO2usDRwfKCSYeZbYj5HMJXL
iWoLycDjFPR8QnEOdc4bu0b+hMjvXQTmOle7K7/7l7GcvQGtl2I9QxNcz/b3ZttuJhGHYkgy78wM
WDQWeINGus2T4g7voPA4Kqg1lh7ZNa+m/KWMDV5irTdJK1HodX3QsRZuLKhRFb1sdoqaJ4+M9sCN
5/45K5NdPaf1eszl1xGi+oM/lXdNMMkMo+P4UiUnTSr2wo+/9P7QhPGad9vajJEnSipClDYQdz0M
MlbwR01X5EpxI7ZNF+1jFCSJz0PMqh5+bQe3gsbEOlESUuSU/JOFIDmzCTaWh5WsVdkvD4hILylt
gZOpcu9pKnEca3URJU5Q4WQdGCnDZ9QYwUWf6fgFScjQxx6e8cubP2xi//+aAf8Dd1wF1Q1J0OxC
f77p3nf5+992zXLTb37eb//za39suRgANZgSGhursoBBlqv7j22Xj2Aw1xc/K8ZZEmTYW3+976sG
rkHelKTywtkw2Xd/33aXDzEnJTcPxMB3t+Ff2Xr5Pj87c4geMOD2LAcCTAoVzv8fN15FzXh70Ftz
TWC2CYPO1cAkKtaS96wL641NEPiaWM+fXqj/Yr9X/sk1/P2nmvQglQUBocJM/eNP5S8ig+akcJWS
IIHWwuAX0kmIpyjbI4I+T5hiVrmBLD5Lr4EITXJjuFIldfgQs826HCSzI+exvv7+wP7SWv3TdtTP
3ah//G+rIVSTxfXni/nu7Z1CinOTRtru89//z/dP/7F+JUP7heWpW4AEWSRUaL8v4O8fwtwu/2hk
/fC9/rqCFfMXGkgoD5geytpSXvy+gpcPKbqQWfiCnhXztL+ygpd+2U9LGHO9QbMMrKGumwvsavlB
P9cOSkzU0uyj3phbW9pQkm4RwUI5IRLFibXhowmUnY/FwBvN9EYU9YUNMMfL2aBd6tUT7s91Kmn6
SbQvf301/W9bJ6DV/tU62XZ58FZPPy+V71/xY6mo6i/EhNA0BOiHWBp78G9bnUIoCZ1Lmoo2MuGl
hfn7Vqdbv1D1LXCEH6bqn4DKuvgFgpMCYUBRdDJDKQv/qar8V1UmSI1lX/mpzMQ8DS0F5TtZljwE
bNl/XCpFgewut23iviyJuOuNgkqddLF224Ap3VKZ5c7UZvLaasiVVv1zL0J5C1G5cmMz1NZmAVQ+
yQvLjZPswVcnY23S8Pc6k7mWNICSwm+pIemfB69TAu1Uamq7LYXxxmQkviKtxuIzI0duCwTLIjVe
pkF89ujIOv+tbtTUI+e0OwSQTa7Ykqs9sWYaajy4wyoaJQ/qGGOJgJTEPd7c4IrueXS0Vqh0BonQ
IHt4RTLnFZnmK64vbCHlfES8e5SUcakyWhqEhlRyJ1zkfSi4T6MhaRi/qprMinwuXN8iCTtN/WwT
yk1yOxqBPDqdHVv3QViAtWSs7DHNsB7ROPtbTcSkxmMZZTBUG5GmukbUyfelBJuYpyjdl5YWZbTZ
aJLpatA/IWAsV6iRW4D23FC2VkfnkzYvw7yx6uCAlKYt3Xd8xvJywuTwRhTZXie3gsSREYYsF+zB
h4kWKm4FIGFxmgNmQR0YuBMDuYwIO8FEWQrz4hm33yY3C8kLiwk3WTIGa0mZmH9HsS4RQNebyZ0e
9DqqjGLuGq+zMnU/wdS0PYknijEPYdiRW0mz8vs0A9k/RxFt5EVrHhmJvMLmR9xnp8yQ90sLe8TU
mepTP430zcMp2+V1RLCFn39ok/ZFAukJCyXE3UKfvqWpLUhEljo8QySEn4Z5PijlDfhjILWZOyaC
CIEK+WCYtMxzUOQGK1Rz0/OkoFQd2azfpE4+KChJ53JEAhXRKZorZqXWpN9NQUHTpBcfDGOJdpRe
mH3tVNN/hxV6SWoCAEekEUp2W9smTyBFqkfcsnHtVFv5gipJ96eY630t+O0ZDNLdsZXp7KSKq3JF
8YyK631spZtOyeyrnrWuRazICMxl8rf46rpjUGrZxlIk0j5E/c4BsJ1zTX4baQ4gpsPRNq+gTUbr
xfayYxpin405H0e6MOqEspLx7gpZs7S21Tw9psZYe3AEb5qKGYE1lNb9VDXZzTjR28h7oseUfpC2
CLv6s12blPNYkWkxQQvOjXCCskzzfqSlbNbqbhyKwIvVSPbSOB0f6ipARy3a6NiVqenVlezvqPpJ
SvRxDfa4iU5DXxAIHncLBqQtqT/qF7MjumcsGwMDQEzUW9cbppvLGFOqpHViPX4uh6xYaTUBfVhG
LTfTQSFnonjo57o6y0SQMlb0KzdJyRIpWnxVoyaio1n1H1PakY4yIVgm+2Oiaz9hKxKNTLACQXsh
ORy0RyOm4gABQgdEq+yqaWGc/KgJbuH2DUcBUXqbdoKYF1SdL5aqE0utUkIV8R1ZNnup1LA1QEl1
NDu32D9wpQ6poG2qQKEWwrgUOT2xkGedML72EyKZ2tOMHNTVsBUdrG6oThkBMpF9V9S0LGMdiWVN
Owzc9Dcxk/WgSkPuJr0qr4UVFBe/wrspD8aGdMZxp82meRtpxEkt2/S+ZO9nDeqBJ5LMPFUtl67I
YJ8NJGfKE1pRpRP31tYo1JOtkHJjEQIXUR9KRo8DQjuBI9jFDdALiMQOPEXiPmJunjCpfAe7MmEv
4VGUN6Gkdyu7qT2o4glBtJnpjFZiHP1auNqkfKGIl1Y8nX0/Ed4N6CVwGXSXD3UeVCu5MW6zMotu
7HxGOqok6b70LdzKhlZ84n2jf1kmw1VkUbzFgljeC7n2onx0I+TDXJW5dnbZ46TnqFN6pt5CEGWY
kqmpvIAEzHaVZR7aVNIZDMEGVPXG3o1CYZZEsOQ9pukUinguk0Ylsv1I5o7IY8tTEf44hNNxwzMt
fUKLYtKFyPn2ViR5sDP5HSQMDYquCXn985PaDMRgkkW4xVZuMAf5RDRGKktXZhvedOM20uanvu9U
TgeBZYS4+CdhZy7A/57AFFSELGK7v8Z19iaCLlhPRVt6cd9GXjsL1DfDuA/9vFqZNHwnu8xW7aye
p0nZtoy7r8rUTFe/ihKnVPJLNlt3lh8eEqXggcmJazbRVfLLl0EjU7lsmbkYahU9i4A8Ph3aGB6o
ABsjPRPVzGjVdywerWn7iyHhyAsnXAlz4SW82Gew0dpmggJ6smNlfCQCFYdqOu+sIU42IoQin3Uy
MTpq2e21UPYULM5Jd8RFZyDZxFdGZmupbPwJJQGFIk4ZjuAgLhBzMeLCB/rcNxMuvba8y5ra2kM+
ZTaqcG4G9ejvhjpqNhi6wdhXNaE5cX6TN7kHHbbdB1q+odOSbvuyAYsxzfp9q5x7deEEzb3hCpzl
Xgi03SsYzh6b+IWUFCKBZLD+GAjaW62VxNafWFt1Kz1BtgtxxhTK1qxk+9ol05KV2ZY7zgh9m7KF
OEWg2ms5B0Xg8BQMVN6DXzlSTSKPkIKYr+5Xi0XERXJ7kjN+NV1tPmgQrYFVeIj4LCQgOPKK8GIH
2WetMlciyNTBM/uBoAeqoNW+pEHJ58YjQT8cNPA/Iv8Z//FwiyZyPoEvIuM0m5TNbIcjoQ6YxGSM
gq8hzhF/lc2175kUYhHKHCJjZivaZjM2BlpEKN8LVhPEjTXb+tNQMb1tlc0USYe5jI9j8hxkHJjx
s92mZ4MOcjWRyTsWG+S6vNlC7dYguqjRnsZiustjBD8kP6Ic0+x0Hdj2a1ZLCL1Pto8FTtslRfes
dhyuPeMq+DJ6R7wYam2U+8xbK/wXMvdWPCPt7eCPhE3mBoIZBomRWe/QxT7pstSj8TduiYlst+GA
QdaqtWuBwC9H6CP1muxh7Wq8qNxog70ujHSvR89TJdadbNebIcvfkjG9yI3qpqWK/X14LuVwL9D4
k617qYvq2rJg5oEBcAsRwKUr1XiNGdHrH5hCoj3YSZStTk4UtOuj+luB8AnOKWaAuVRLHNX8jqwe
dU6Wv2IkYLoZWa9Qg1SvaVguVsvx0BeWtap4r6GERyi05iQj/Be5pedrgdjFlYGqOMk3JBi8gLrI
HYivi2/cv1amRKKegdkMJQ2t3FG/61J+lYk8gdLQouq2rPleSJCCj0iqX8Owjz1VTTmx60QcRFfk
G7sjENTMJ8cIa4Ln6vCUTdJXaJunWgwsLolAuar+nEL7NKkVLbzQtVvcdC0lWIVqWotq1KDLwzKr
mqhCi++BhAojfGRRMUljOD2nCnCtJO6zZxYaqjSpfEqT4dxZxkfeyXcZ15izJKdfVGflviDy/lmr
tZtMbnlUqboavqOW7tB431gQItaB2vsXpRluKyb6nY+Al82gIZWJF1Fbd2LMNxM/aCvLQfE29QFy
Bmiquyj+6grdUTOLYXqbn+aUqqdODYYzzfQq6yHpd32i4vAsmacACeS9klW3vKeuVpZ+DkrsFToK
WOy18q6fktHD6YkerqeF5NYglI+a3yDb0nWCxuXgUDTNkgqnm3etZGFeF3h5H6yoNN9BdVoOlojk
6Ffo9YOAAx7J94JUoc8a9nBJ2qLqXGXAZYq5EYG/yXTOTqIIoalxkad58jCoUmIEpFQVKmHxRaKe
uSl1wFOSl873b6E6Ri9+HR5NTnqUyLYXllThaAyrA3rycs2JTEpMwmNUChIpiqHT3zSUJ9sMWfsK
vZNE71di6wVOyXbIdG1lkh6Mv0TCIKlz7tN5yBg+pf0hKpLYU8wi4wYlwHoPZX03hjOpbz42e9Bv
2T0e2gQXVJW1xG3wcuRmYO84LauDXAPSi+jMrTC92gApgqjz7MR+tcooWKMSLUigagg/GfTCwZrK
bBCAxSoYigKRWdHtyzQi7lFX3xRSST7xrRNTmSDwz9NK9uIqhppktlhS5fAltCADSQZtCktY+T4r
upnpv9nVKL9afLdhILsIb1H0A8P4wMNbrUHKHBCxI2rIE8V+qDvO4d6WDMbi2B+0WQ2R2WSTZ1ko
IsysxyTLo3qUdCEKRJ7CvIyL5hgJOp4ss9GJpxxQypWKL21pVvrO0E5Pw0RPOTBLcitJ6+4usV3i
d07GlxBpa+4iRmUuS6sc7Qvw1kudIMGvU5LSJ3ZKry3R4GMjtF1lLqvN1Mzaqz0U6roz2mEPlgTn
rqWzE5OMgxWuJoBaSgpH7Y2ByWnerwm9x7Np29Le7rkVq838YGLJeRpgcmBW6IbHmXL7cZwChaZ5
B74gFtlGsXKyGoO8cxYG2q08CnJapqCSD37VNeTf5KNXmz7Nn8lP3LGLlUtlq9OyjupvvdYy6IXj
d6o10AQKJk6koHkoqas2Q+FXFG8K0xwvMSuJk9xXt6qE2nLOqw+4Q/pmQMmKsAC70aoMwnJj4sU/
YsODuNAo+hVP+0tlS+KhgBGNlAVffcv77GlSSy42hBMc/QD/DvbPGpGmJE5JWN3HNQDQetDFjjZY
xmrNXtqM9eWDwZjquNkbKWIataGUn2rZOqjLO3JM7MdEKZObTpPHtVwlChaH6KoFzbd8bCntiPw5
FqYYT9zOx2vVM4Nuu/y5J258Axo0PJY9whTAkjPbUTBgvuHcjnEd916WCB8Y6hw/yMU0n4ljWgCT
1PqNVA5EjTtzaC+aG1U/D0rtPzNlr5Dgt4YX9aQb2UzZVvJgmgh2DBNFDcqEAV2RIax2Lyk8F783
WtrAmtj5ZMbdaDj6trlS+BtbShIJ8tksntXKnm4KJVZvKdTEu2bV7XmUO2b7OLyGS8Wezk4UIpfP
a8fQiJ8ONNxJFSCxm8z4CKttEJXXqlU+gsHGdb9Tq9tlXGYZW63N3yfO9H0248SyizLb2mZTrTE0
YGVUsRYdaZlLN6kKEjJIkv6RsQo6hyrIP1iRI42EWtqCpAiOUhfh7o7n2zjTgmde+Pgwambypfs6
+jqpFhuUq+l9KiY21liFIiTP92qbc11I/fExhBDynA8t95ZBrV7GPiIl19fi11rvUIPZPhYcva/H
mqFWVmynTnGTwoQR1VXpZ2HHLIRW6DLwJFygiVN3Uyd7UlhgAvYtbQ5fFsMa9o+gPbShFgCvtCRZ
2bR1Q/iSPurS7UhRy72ur4NnHbpZQv2fdi/BWGVY3uSxuIV3U1wTnuMmLSgbHRFMyXHS9MH0MBcq
l5LSb4d9gqTYCXFryOU8VE7qWGpPRhRn5zFVAZ2QYoybP031sEYF7A933Qh6xdX4kSH0I+MsR0r6
KEFO2GWKNN9mTcPNVEErs6s1q7DdkVnmfTholC5DVZhXHVfRl9+Fo5tSEnOIWWDqhoZQCRz8sXnA
vBNtCrXDOlRVIdwsOsvvIkXpA5BbWidVwBUanIknKgkVObglLgtg4LR4EaaZBdqoQCLDUjYn7GtG
MhQAAElHgIg0XzO/Uh8KPF37LK+aA6JkWjZcrVYcczbJmpGoDERAFr6+auJWDUyq2ai+9SYQ+/Zk
QuAWxlKeSjkyJxoB+7Aj3lJLi/IUlPG4E12/H2MuTLF0yEPtvq4VlCnqhBi7WrdcR7qg8W863yy3
OrUXGrWicbqm5uY+g6Sxa4BU1ryp9VOJJAWrKiekr97wLHaqaJ91giqiSffizoJCZVQ7wsudGI2m
0T9X6NDiRXdno5bH/WNF1qodzgGl6+0E0skVAu1XPNsrRChOwrFeVBrWsijliCHETXXlMM9AqcSO
PD4mqXFTAppSs2EdTda9LhPHzFDaGcbtkH4lDQdaD9HDiIxbQUzMPTfDHqR2QDciJ8xYxkzZWwsB
sNOQ/Ch9NR+M0ADY0iUwseOFoBJ8DEH4pSnTdNSjZCsmsUQ6ohydQH5gwkgf6V4kwFP4Obg7Efwg
1RTAjJCU2odctrgrhuJgaeLDapaarscVm5NtQQUvgw/h6qlzJtwkcAwdsEBfk0rxjTEru+UE9sxy
Gh2ACNMWEMJKEiX9DrxGIKzVNUXUJVs2PJHC5/FtchGsXCGs06DOQyrxBrbbjWJ1TXcPLy3B1LCD
V2NNuGYB5HBET98hT5gCcSvy3o1poWRD6NAJ+lRH8zJbysnmGh/lQ7LSE+2gRKSiRUZ3V3MNXLNI
33BXaKtlTRYKPmhZTOcimLifwLPRZYzCaR6TII/m+kZSp7XOUJ0aBu29YY1eqhUeHfg7XRSeFSKC
aMRhtINX09pWUQcAD3Wfad/P0tIfsw7KQPRDR/gl6szaLA+z1WOeD60HcJa3GMzIIwYCNbSkbava
pivGNzlMTkHMs27VkeuA4enT+LoI+qkd1lg1OeCzc+wfIc6NqybyEcLVt1SrZ8zR+apIjdjLfeul
isTgztOyrwe3fQ4ezYpQQJW+uoNjQ+6YhSRsEKiD9dlNK2mTxxoGhCV7wOYas4IU9R/cnUlz28ia
rv9Kx92jAkjMi7tozqQoiZptbxAeZMxTYkbH/e/3gVynSqRUYrtX3R3HVREnVFaSiUTml+/3DsaW
k/8x8oq5B/q4aPtqH6nFbQ9dLRFbjbs/98RFDucCW8rcJXeNutHscfdDxc6KTJd+a++AawwYbTZb
kIQ1g2R8U/v1zsKlBfDQw/GrQJKnROzZLb5vpOHa2d5S0w2aKtBHSv+uXxXojgwPzf/QQV6A2QvY
zWmZxNxxrQpBQWVbc9Kq+o1EjTQUKihWj8kfAOChg0hTEYu2oNUCW9HFlQesDbBs2+IYAuJ+O+rq
2iqxF7S+dp3DZU96HOjuD/LhyJ+Em5zEz4X0AO2Nsb5UM6HeyGog6Tgo2F7LKZE5cvxHNyVpMDdE
uCk8tNGWZRR4uQxfE0HGrhGwwnPl0krZ9DCQmTlEJUv42SMwW5Nhp1cijjY+S/mo4buDBuqa/iO+
Me4KRWExb9EWEUwutXKmG3deuHdDZ5G3aFE6A0uDYud22qIrnwrt2Qm1rxTo3azSSpzGK+cQZ7o3
mVVd5Anhu0XZjFhL0fz2JrZceRmZwK5s9N8ytb/mFrJNu+6p6uVeHZ5cUd1mpct5OeZYx1WUBZUe
P6GIXwdcVayCh1IEWAd4cocpIodurzwo4jJUCvoa5MqrzYWamljWjYsRro6Y/EnS/RBnWyV0Npkc
/QtshLDnazepP6xyYmbk3gClogQydg6iUC95AHWYxd5D2V21FvuJPd5pogHnr1chhgegokVtU4BO
vvxA1Ko991Lncsp9DiDelE9sRLByuR+2NDUwn7blbUg92hsYeeDpKEYdw78Hp8GBXnw2B0hJDzRb
uOpxGeQ0qIjZzMf+QhJATEpE5cC2ROdYaHMNtEOdSoU6u6oVEDdCOuKMHY3b5FOvVNrcISpxVPH/
ww+9v6+MQV+QJxovBb2aeSKc+zZwjRUWZLeG3QyXZSW5hQgPomn9bPSYdcX50hDNdcIFb+WGMt4Z
BZ0Gqhfikh3tIve6+6KorspI2WJNPK3njIcVuClXRtgzAamYe4Mo3lFHGBY19iZQuYQKj41vcG6i
kcRsS4HRynfgdjdY/oXQmi+ZqYc+aFljX+ppfa92Boqk2hz2gFlGcqMn9TMHENiHTR1jBM0en39C
y+NpH68HB8uEul93lVvAOQf2YOOln/HJ830MNNKxuunUB1vJrmDzoFzSeYsD3bqGSWltEcYA4DZ3
Rgw2jPTNLhGW2f2oLUbP/1TXxrC3cfCisqZb134qoJ+6CIFXBD3uBc6BknNWrOMwHjZV17sr8mq6
pdbb98HIQYP6Uo3U66J47OBhqzhpxjikVi1c8zpxZpmq7Tr4FfC9wlk2vkCmYvB3YeeTdYwL5wog
HLuh0cfxIKisK0PtLZj8xWWomkC5xSJQg9sCGBeQxZ9odu5NOiZ4VXVmz9+lEFPA21UdDpiXgii5
cJRzLkgzNabLgToeXb4bJZe+dxEJs9kk7eBzC/HKjdvk8kZz7U9R6IfbqiqjBVYD7nWGWncX2vE8
YBbmGGrYl+4URB7m10GwKnUUeiRafMv5azMTU0s48kRWmqK7zaRNbCRSrNveC9R1YQcXhhMv9cBR
Fz6Z63jpcKsrsmiR58a2NZJtWzbQdGGkFUb1CJJ9jx8MGtQuGB8xLKyQGmgYbbptv8IeZp12uPNQ
aThNfeVTRd8PVmZzdsPn5Tp3i97wa9oZa020+85ywvVoZE9DApPeyB9iM94oZr/RCudmjCBO12oD
hEVsq2hNLD6cG506r6lo3iaTJKHWw2Va1g9pSV6kgM2F05YBGhzW8zQuu0utqsXSNLp2Kdr+Z0BN
jZck6okxj78Fg0fJaHJ4tTGFVqOGXyPnK5bSN7YZxmAQvGHqcBn6xgPa0UsFPB5JM2WUj2X0isv9
tkxKc5v2wp1HTA9OOOWd15F3RINiTHZVHadrtM3fE4feXgB4oHEs+urd6ATbDCLSPE99+MoDCzDK
M3JQWfDk46j+ZDGiD+w6HU2FlCDendVGOzA3D1VuO6zb0kOHnGDV6hv6mnjiOc4W/DcoIyyr6bZh
XsKRS0b1ARMQbYaU9KpVVUodq3Dn05WlDTz4nRk64JbmKwrFqQdX3nDshpAxRTjHV9Val1n3XEy6
Y1xoJrM0ssHHysfxJyaC3YcteRUn+nUYdfWWjxbgfOSk2xrJ6s4vdbagom8WXiNJ2al0Gyl//cUj
PGEFgiEWRFoGC6VK0Xdod7yPBxmC3QBsBZRaQluWY02zdwQa89R4cpujnpTd0HF1k+VFl6jRD0sa
+dYpA7kbc4jXfYvqhOa3WIVaqCzMWDWXITR5pLkBFP7erLaK5RBXnGE9m5OASq0XEZIVEcahjG69
0Pu+mmc59Ac1BI3FUKFcSl/9gfHCkwIbkUDRaK21kBCE3uE3LxVMNp3ik08P6SC4fywc0KlbLL8y
TLMpEUSZwGB0GuUSnyoaGDk69DTqlVnlRndDI+8x/P2cNKTiGnJ099SJOALV9MJDiV+EW2XcVlTr
MudGHDpSXii+Irca0tqHfGydfdUU5lY2ANww8YCcB/UAf9m9GovkerLmXIdunf+obaPZ9EKqe1H6
7rehq5SnPM4IQVGzcW3kDV5IgU87IC2/aEpmcfeB228F10MgbhUMHkFp+QAOxvZ3fakjLbBpYUSo
j7K+lAtXc3/Ehb7ArCBDOoJmCVyaSijEprDkcECeRDt+lhM5vDUSBxqB6KxbPzTEIrWLB8uluIHu
DN0A+fwSy6cRd3B3uK97GW4c6LUPQkGyoanhF7oqctP7GX7Asr9MLeYw17EFDlF02qFnzkmrvmwy
qC2eHbYzvcCpKSiWNOb0ZVpn6TaoB20h9S7c5hBScaeKJxjskhgsed11zVfPROsNF4IdrRpFNUcr
SjVfYITtFnLnqnts2r/WwAk47q0U5K+1Ttaa7Hh7AmPsxaxpdBz9XPOuUqsGGnuSb0QR6r/SB3+L
tvc/j2j1QjH9UE7679+af7tsqiNm3p/0Uv7eX/RS1bSg7TsGGTB0zOH5/UUvVUllsLhs0JWET/E3
50qYE1FLJ3noJcNoou//S046/YhfY6iaMGgMkSj3W5yrEzUpTE9bBfdAp6bza42JhfianKc0pD8o
5KAvytrfcSq6iC69BW67I0oqdjWasbT4zeDO1dABjVa3aUnVXehmvAIpilfmqA0scax4sficV6aT
/xfoyf87KZ/2pKpAToFCQ0B5M0g7+oja9x+3y7vl7eNy8f/+7em5qp8lihKk10eL791f+WsdImt2
oQ/r8JWhpkH5hDz9ax3yE9afNvGckSJZ6kTg/JMkqut/IE+BjkeaIB0pVstf61AXf8DoRJNCV/yF
AG38zjqEycxCe0X9e28uXi9EWTc6JscgZX7qYSVtmhsfZ+9lmBfjJqxDYxZ2bbDOzfbSTJQbfGwe
kU5xQ0EjZRrRTtUDfIQbqCfSvGq4jNvkyDVudRXTC//iOL03bxUDS3g6IRj4Y+SF2uRJl5gzhwk2
HYOGfsSRg4GtNiaOGBP+TEz/swFTbTWMTrcH8EWg1g9zNUlvuwLxWRoHoHj1MFk3U3YWGuwnt+ae
wNV/0bluQHanOzk3tkAUt1IgVwl6ukxhE/aQH9IO/EUDfMJmBJdOTAqQ+qWOseJceoqjoDgYIUpY
UHe0XKG8x3jvayDDqyy1blW8u2dQWGiiOhi8RsFVrttXYx4+Yg9/EynanmSvS0yX1tIcRjoCVbM3
CRGct6beLZyoGOemiNCZ2O7aUBuxzCr1kuPnp0ru31z6EYBlL/ZpM+6HUe0BejGeSeny0A9TYaAl
XyvPuvKDnlu0oyj8HOjZ6aW56usOrUblbJPCbOjuDf4+K9DMabS44EJc6FjhzL3MJTck2eauc90I
f1yndd4/y6r8Cc5LGWb6U+DasK21ZFHF/rzLnK8YNW+9GK6dWJDoToMO3Q86vM6zceZNfjaDJG2u
aGpEI1C7hC2La2skcLZJQHXwRrIXEEnQJ1Z+XW3FoGIPKRXjKpNomMmKkhQWqBwbkhyWntpv8kqz
7zrtG13uCCZFFe6GMLgLfDFCGMggVZi1bIG1OW7ptDyF4fiQBvaaeA5mubG8ZUmtehgIrN/XsusO
2LNaGJp0ym7Mqs9Ea7jrlNLesZPvbaYDC6NBqgOBc6MJFIWoZjJ57bOLSuMWqajZGvfgh6ouhrkW
1w4d6QKAEa+NnOZOIRI6IOl1HFX3hFIt4ZcgAG5mNMwyqslwUs/QLitdvmDVYFieEQlUUDf7xTZH
qy6HLyWm33FTIg+25tWQ3dSZtpa0ytq0uCh9MYdG0CI/cqN+aXJvJSwFOJ2HgWSwjExeDvfQQzi0
5YE+1LqrdxHsQfcqbpxZYnFj1x+N0LzMIA55QL4zRdGuYbTTtUP4r9o0Fdp2LR9+n979jyfHf0tR
y0fb/7+nzygHJxnh1zQ/2vQnTcifUgByXP5As0EeqzoVFK+0LAqVwh+YRjiknhMKBVWbCuXPXV7R
+BHkfBXkA8sY9UVBUOVNHfzf/6Noxh8mVDQyY4RhYYnhWr+zz59oASYNzcvZQ+ypStqWfkLwlrVb
ttMKvxMjVyp/0CycYAYiWJJM3QLFVNtXc/SOkkU/ZpTzPTnQIBba6A4s0gTdE/GBUHQwhjFv7213
0AGS2xoysNQCZze6VbNwOkPszTL26cEa+iZ3DUyPcOrG7J0m6y7yWlC6JsTtQndaY0u6wPCcFc3n
1Jn0ymRhGrfSGJIvOrzlzWC2yZPnln2y1Ks03A5RG33tDRD5ucubs8tMTO1nkeFUa7UcxbKgTff5
4+87lWt/n6K/vi7CDRNDchNF6Etg1Sudpia81BvStr4PjFrOhYIfrJcP59Jhj4vGaRQbjQA4A1gD
VQOOJkdFo4smnP67ld5ndlhfhQmHMHpFbeHZ9eQ0gRvJRdP5YvXxdzvJVvs1rGnYQjV13APIGDwe
Vg+CvM+CPr2XJRd7EWIBShyKXBj6EMxgAMV4wCG+s+pgn9n998Gq+vuPP4LgJTmZX1uzdOooAyqM
zjt2/BFgBw3SEGl6r5eZuPJLGa57p8a9wkyv6OzSCtLjblkojk8GCZJuvEex2GPhqXEcEzRkimX9
ItlOZPw5NiYT4UIo6xBWOWjJT0OmoA2jlJe4LonNxx/+WNSFGE1wB3FJBsMin+zylwrs1drwR+56
5Kcod5H6ZOHAkis7EZuLjwc5fcGnQUzNZABuE+6bF5xIHkIusJqFM5SurfC5Tos1b/26jx5fBvqt
O+U/7u7/s6Vg7GH/rASbPcu0+XF0AEzhwn8eAJbxh8VV7uji+KvKV/gRghqk27hdcu14kZf/q8wX
f5CyqnIuqLhfkbzKsv5z/6fMF9wKWTk8VpXD47fiEScZ0ev3x9RVW0XgQ3Qj9x6iiU7en7JJFQs9
BCpcLd4GZrxGT4ORjDefzPFEt+jNW2FbizYernwn3rCTrflQ0JSxnIeXENnxekpYKYdHIpznWlXO
s95FhOFOmR0br3IWlKO7wk9wrP5h1F/QT0zSFTzK/Kcilg9Ng9VeaQGzRBsNzmHWzbGIXKFIXtQQ
wfEWm/kReH0dPPmT6bFFOwKZNNEyuBBzAYa2HEEZireRjovjxMly6HG74QBkncKQEll0j8bpk+e2
OHUGxHspBGzVF5a51mMdkhKXEn6P1snfe+/eTOzJOeeoVmulXiVXyLp3BYyKzjoYTbTEyfPMNnxy
xLwZafr5q22kKIs46AseoSsOivjcar/Aon80GzBOthAGQIc2CXwRNeK1NQEmrweAoJpV0K3lyvFp
VpCZ5NyNMXJqSFoGbNf7idvnwjt2yviqCC70PF3Fwlqg4a65PMg6XdKXx08o2FWKiTn6U6NXC1V7
7Fk4AUaMVe3NyESaRXU+n35XXQ57+vC0g9Dw6DekalDTR2RcUt8OObbOOab6FRxNfympeUcl3mR5
jIUgEWfmroRZ8up9fqdm0d7OMBMA7sk7QkmOTO94Arig217RtRIc2OcTc8R8j6YaonnCD2UTQ5cG
aTZsjPsn2QGTkghv5fHxPv4c7z6HVx/j5JRPVZShg89ziFxvZhH3MeDoqk0XT/Pc0X5yNP165K+G
mlTQr9ZUXhitG/g92wK4k0BX4VFxATSd+UYvqeuvyqM/x7E4nUDdphr0eBw3kAViKma2EvcBWHSE
Y3XS4fLCKaUET9LdW9Cka2NHM/h2VK7yvF1W4xNSqPmIDo10NVLtlp73zaM/+/FsT8XLRx9twkde
TYFRNT1WFY3E9xE2QG8vYgyE4gbOa+njeV+uW3yjlda//XjY9x/y3zNysiG7Sk9PqeUhl1ayMHMy
VgQmZkW7SrzqzLp+f1n/PdTJFpWZwN5+w1BDn80quMl+eibs+twIJztH0EjAG8kI3fBF2vdVc2Zr
en+yXEz8+BY6zdrjZ2RRlBaRzSbbaNf18L2xWR1AFa73/eOH8u7rgJobV2ooloY4eR1Cu8b1omKc
MqG3j+1786iOdx+P8YIuvl1xDmU8MDLxJ9rJ+12ZPgrwlBWX4jdbTRFbOOGhNdiKUcVsVl1kxJc4
+PU2E/3LuqhMbKR8rK1s/bH3U/ZQ+6cww+sQzz5H4jCIV9BDW+MOasHvn8FmCqHyYKfvtRslIdiy
f4hidWMk2SrQ4nkWBNdKMkV2xkvAojWJYn7drVT4Vo07XtX2d7X8gdM8QX8Fmjh1pwVXWM3Q16HY
hwYM67kbl4r+ozIeNFgIclubWM9j+lmO7rbN+Pz0fSAMLRXFpXWdrRCc0S+P2MKLLZ5PuC3jkAxW
IsdHCE47vY02iUqCabcuiFGEe3Mlsmd1F2r5t1DaP00wR8scEUX1tzWRHOKqC/ubJrF/Ro27IAxv
Dmt4CZ/yLkAz40TBRc3EVYF9MeZcUhAkhNjZGam6dApYht0B4i5N9i8SP0KFrqjZmWvQTqhuMPOw
Hy+htZsuvJf4Kq5wWyt/NJQQ48a+qcvvMQFfnI3TV+iw0gP2wSr6tsm/ZtZ3f/zSGE8ydjmcvqIR
PUzG+hYUVqN3FzG8zbGQi7yLlrUL3N9bK7JeLseeWJxerLvgoSvLVRnnMJ/WCB8g/RCPMkaX0dCt
RJ3vp+WihD/KkFaoGq1tI7jl8ZAlA1DGSZEO5sLPzT3duB9Og3ed4911PTpKQgqBC7V4rwtxmWM7
PFP87kpvu7ui7DaNXa17utEBwoXhAm/VRVGGy0Z0EHGsi3RivGHFAv134uh00/EQ8rRR9tiEburC
nDVQR3q8Is36m5JGC6SZtaHMw/JHP8l/4MPKDFrFNzwIlpbfLUNX25Z03m1EF7xl+PZso+irrkcU
Z+qKOc8I2m3rS0P9VRGg+SB3Aeb61E1G4gZJISUDIs3TBVSt+7S9ruCxUYeQ2bSoKPvq5huhEBKt
miuu8mbVqQf0IrORRndUBbd52q5IR1j0RYrjf/sJ6gCnH/l3k1lbjJ15A+OOJGDSc9EXu+zHyCuD
dlEmApPk5EraxtdYjb6ExnhNjsRVPna3VefsU0pZ1fgOLXhnmyZExmBdN98b7MfSTD5O/mGe/dBC
rsoxI/bzb/Xw3MEEUJHPGn20gWkx8WIg1FRgNNgwYFSYcMcODg3Cxyr6oXlos2rOQ01bhnx8XJQo
nNZGZzEPxVrDQBQM+qqfIjsg1AjkONBZ8OxfJsG4L5J4I0V9kWJQh7rvkubol4Lf1ghB9t11LhQ+
wSzSYJ359XUeEzjedEsHo0zLaldQnRZD9JiY3B3KdNMoKQvSXMXFF7x8Dl6jE5tjrPJugK9WzOs6
unScu46kPA95G0FyYP7ebOAOXk2u1hSTtEwtP7mREFxop86x4N7GPmZwMoMFpGAW6j3qhiTOyVo4
rP7RJTU2WKZDuDTKfu8O9nUCfTKADGwWYMIE1YKYVluX/rEypHA2yP1MRuS5yDqd+g5AYt2KLy2g
Z5TdmVhs8nCK7qrKswNBMVuot1/gpt+Etdz1lbcXgzaP/G7dT3EqUOxQtlXjlwigQ+cp4GJPrIpc
tjBmecdgJ640BtIKonTTbmt4JMCgHNG9ZksMIa8wWSiNu2wrSKK5u3TUA4UmQq2RuwKJzYrAADza
+GSP+d1ed0qClIw1gXMX6MGfXDYoBX/GVPxUe3dWqYfAbS4GvMkVC5d6f487/40t2iu9/GIK/1Y2
/bZtLwtyKnRSw5UYfrnI0CoQFZttM4ETexKvdba7LuqvlCh6lB4sZi24kFZ7reGMNMbxpjHF3DPD
JSqObVjdSb89g4lo01F6VHZxqbX5Y8HXxazHOTnSlWGsiLHI5coM810kuAVAVDZJJMkdd6bippsS
+OuLaNHjuaiQeG2pLtJdZLGtetlTK0mnPSjBY9zZZz7am4Lw5JOdHM927EAMyPlkVorvn/SuVQyu
BZpJs3pMeJYuVJS6ThYflwVvSo+TUU9KD72J8F2uCrlS+njuGo91E60NkZwrdqda7820awYQGk7L
ljt5iryudgO7IoRcxHw5GmlWY2HuTbXd1IcGXXZOckHeu0ut666nAoDwr+UgUNSPzUVbOp98HgV6
xAKONZK6uY32qCZPzwxe7uhBZ84M1pXRGA8GFjOWUQPPDVgnootVf5iByVtjbTvrsb6tw/ta06Hc
+/O40ma6tmxxGUEw5nTkwc1pcM9UKJCa8anwlogmVqqPD0VhYCdBwl1AVgpGu0ChBzLd4e89h7F/
CJTqML1zBIE8mn76SanihTn6h6Ryl4mbXnpttnL97jGwtKXjdjdVIb50k3tFcGf5I0pa2a/SYbzD
JQBZX7PJBjLAOusTLnK3UMV2qpBrRYh5wm2ssKOfPdKNpiHXPC3n6PgWFSKOkINEj3ihA33+8frQ
zjy5lyvWq3sKW6BHACg+alZ6pbInBvLOUFYTjEPiyb5ljsfHZgffbc3eiw3/x8O/wY80Ab41gVHY
Yhn863jdVKWDjYXB6ARJVWGzKrbBVZia+zprfi3R38IX7/OUPy++5n/5nL8Y3Pz9//5zEOT6Ob/6
mj5Xp7/qv2EXauqg/DP6eJcneZpn7/mqTX/xFwqp2eofGnrUFzKB+UJe+YVBajiqmRpEAgMTdR2Y
mN32Xz0ok+6UrbqqOoHHGl7pf0GQigY8Oe3S/Aj0HXTh9/yopivt33uP4wAYOhMbhzJTc+E2nYAA
IqkNVJBpiOh7KDcwHLKNJbWBSMIkuiOHsphy0bBfJQBmKbvemHfFmB+yPos+YePz/Gr6Dr+GfW2t
+bLTnX4aB7949sCpw/HSwHr1PuGU0NeG20YHuLn2J88goGSWmn1yr+eJ99wNCRmObZReYpsD0ds0
bf8mHWrxw2pI3SApL45MxGINAUZ4umCS23dNP4uGBNJZYYQYtQxkwObzjCTTM++iON4Kfk2k62L/
YuFMhzvoySaux2VjxWIID4lauyoc/664lyQIVQhTbOXgDEGBSH0o3G0Wpi2+l2buk6tgfTOxHrki
MV48tIXT35ugPoS+5Yl8JmbDWyu95d0MwiUo12vD76aBNygyruIuFj3Uh1Z5/PgZHMMG//oe4EGT
qz8EmZNNBWq8pDKX4cFCPLh1fCOaUzprq49HOT5ZX0ZxVfBzXUW+wZ8TcEIF9gzLug8POBrEeG1r
eHj2ZXkhIyqOj4eaipaTNUX4FTmarG+aVPb081drCk4sIVMWX4h07J9Ji9d3ze2hUjROQtd8+Hiw
974Xfc6pH0jjGG7R8WBOE5uoOxGvtk5t4I3VwFkx8vzQ65wQHw/1zoPCagxUmM6ScGkCHg9FnzdM
x1FGh4iAvFVn6B05OWV3pgR6dxRTw3eHPgVP6+QLDamJsaulRoeE8OwV/wXOdI6in3lGb0dhMwN6
oR2HQ6/Fnnb0jPCiRCoyatGBDQrxBjGUJCZE4sx3OemZTqvO5B/wTn4NNn/2tBm+Wgo1xHLSBGOW
woiFdCbSYEMwIR5bXDNtP2UCS0Es9IBgbMSBY4aKsb/8+Kkdl9i/PsJkQwzBjd4NcNbxR4jwwrGt
No4OXSB+NqSSrwk6occS+B1iYKRoLeKgRU3sypk37u1rYCL7szl1mGKcB6dH8Oq7a3FqGp5weJCq
ioG/asxxmnoY6/ar5qnlmef53mATH5PeKpUJRIfjwXIE+OB2uMilQ/GkwrWZx8GwMjXlWaUVPv/9
KeX4BAmnjafTiz8erI2cYKiMIjrUMtFQa9YmVkVgH6VTBLDC3XI/Ggb6vtTKzy2o4wrs5WlOrUL0
G2yXgid6MnTQOCiA8b91+i9x1V4ag77sAEMcdMR09+4jPPqE7837zFu4Ngnq4x05R5ioU9mieGti
kO3mx8fT8XYLgpBguPQtqRuoPE7m3mrLQBDaFRzcRAkfh7xBsOYRfhGZnlx/PNQLg+J4b7XwdoXy
OLF5aYmeLCpPr4WTN0E0HW/xIht6f5FZ4bjq8L5CHBQgm++V6LOKSnqup+T+RMiLV4UBCf/jT/L2
tcIhEZAYkgkbr2aenL6dZkjHa6PoEICmbopCh0VTq+g+U3zHcGc2uNKOIe1UGZwZ+e1SZ2STnQU6
6WTVeDLdZC/RL+lZfX3gDst8AAYKLTolbuqakPEi9dycT/v6yZxzSeQswxyF/ex0QN/J8dBSvfCA
BEP7gUzSus0JlNpbAyZC87TTETUbQkcMGxPmtFUSJBRqjOb14xl/79lToyLKERz/BufD8dovBug/
Rp3iFFlo7oVec6OzqGJmRVMJdjGUgoCQ9V3UozzvTKtf9vrgLTKEimdmRJ/2zOMZga01Mb10tFKG
ME+6RU2hDXU7pDWWFTXHR5AXdg0XUOTNsmk1QYKagrX3HHsj/0JR5JLAO6eclbLLQTaMlDDGkmjq
AxhR5i0nXUE1y5oIpmTuW6LY4K9ptbOh0kNCQmrP2cs6E59zIHs4W76L4VSf1Z/s1uhvU2TozZxb
WbYve410iF6TtyQEeDVZPhVCR8cv5M8CawPrzON4uwypm1VOFP7Hy6+ePA20Ir6RBnGFVLcV8yqh
BK00qASBibx9KEP97uPHP73ZJ3MuDCh0+EQ7FoXcyZx7KtuxlffVoTTKeDOqibsavOTcofV2L6Pw
YA9zVJAYSHcnL5fWFOVQqxrfqsHWPpjgkLIul7GahGcW0Uk3dNrKpxoHx1VMrLG/Pj0fhzBx/HKC
K6jhNz3UCqv/NkBQxkt0DmV9EWXiEzDXXPOSjeZ8rpVuabB+zFhb0R8jmzi7MdVy7cJXqRx0hFya
Pp7xd+cCbG4SSejcFqe34NUBHpRtYOFtVx8s3KWX6LIQU09a2cEdwzPn2jsPdyII6iYUGZJbT+sk
HkjEuVHVh7josmWCTR94tPz90hKjNsxyqf7xQeYAOf5CzlATpFaEDRYUgXUZwxzGue7s7vD2ZGAU
4sjg8kz75YvL7qtpqykY3JpAXQgg+LZEKb0XleW8G6NuvIgIsF+OIwk9Y0cO+scP7L1ZnK7wADQ8
L3eSrbx+YJZdmro96M1BZnY670wkIamDqPTjUd5ZFiZ7HixW3HK1N68IIaTSdHspD4ggh7mLoHih
MAs4nJrZmWVxwsV4eUcgUk6QE3cBnaV4/I30FNcofezlIcrJWHczz6flWKvrkZW5xMFHzj1Ru3th
BD2J3yYKyVCUyw454V1S5tHSau3+QXS1vvvtObCowrh8w+YDxThZSUMSWnQOspoKEHa9rhH7FBQJ
4vGsas9Mt/bOfHNVAR6Hc8n99cXg+/V6Kgw/UaXJu5FH/qMyyJhOkG/AnYpltw7yrKfeGDN2h1ZF
9W923ZDOPT/CitGn14GDYVvV1Wpwsqdwyq7D0SJPs+XHE/LO0qM00M0XbAfi88mEpCjdil7mvFq2
iZNF7BRbXEKaM9N+An++rIejYU7Wg20XIgWkaA6aDJyVOegkNAQKaKhJCpqHh/PW72ztUJiuco0a
mq6l3xFZXeGLFBG2g0dxYJ/55i8Hz8nB5NLeR0YEgjRt6sdrNKuJ3hg0szsUuVLso7QqsbYt7GbR
eW333dLws5kFyA6iuVIqjkVAXiYPYE74o6Anr2v8SFU0FV2eGuEmdB3R4mRgwIiqrYRGUWk11Sow
p1g5M8NadQ4CUxysnILszPbxYgV/+k0oKy2o/zZXjFPig5ONve/nbnMIkeNOVqHRqh10MqKQXWOT
hn8HIsrnyAbc8qqq3Xn1rovpb3aYfiYW/sZZ4q9GWskLWaBx1AcBLJUkApRXtD+6jE6KzDP4NRXt
tNA0fwZ1Yxwco/VXOUYu+8zrs20Xde4a4xxn0QUVElzhqljTY5XQwi1Zfbxq375abJcGlxcBKgQI
cHLaF6qNaBddykFVCKQOYDM/WRapKrGqRzcfD/X2BXFVjTmdtH5Y/r8gBa/e4rJvWsMa7e6gyEFf
B1XyXMattvkvDILBvP7yj336Fip6Wcsgq/sDGF6HmoRkCLBDcWZHelv5gaTBImU/Ag0GLz5e8EPN
yUnNQJaeFX2y0apbxbCrc3pjRHa0Zxble49oEhBw30OkhzrieDAPZ7c4zb2eKgk7v3Ik2iWNVdBV
pUzOvMknUQnT7kIyxhQvak2jkbd0PBY80sgb8Hwkz8dETOY74RY7XrFCly0WbaaUO3cgh0gLLUFM
d9xi9tw5sKnMKq9o8HepW2OrJHUXYMVPxbq24+5npDsoxX77OWNUauPHQB3jwIY//qBdBc1X5RA+
6BhyYIflYrAi/fTMKO/stmANU5SKAWmYdTut6ddrNhUYp2nMRykx/Zh5HYHfM3J1II9Vkay/2zIK
nqrQsBA7FW57oRM1dF2bWfatjBFhzTG0Ui+L0mjPoXfvrECAP0ebMC0O4FMk0vR93EbDYjyQ6qt9
dSIsuRQAGTwuZLWgejyHLr1z9XSPBjxZ8oHjR16VluQOeK26HUY3wR8M24OE2GmkabQG0ENkG8Wu
zFu+dbGqk0RfWWpmndmx3tlGKLlA1IxJYQTedfxIAt+2qijtx0NuNvXG1gbcU0OMLT5eX+/glnxf
XgBr6o1M9/7jYZIQDavVmdio9o6+boGdFwYmSBdxLJ2NErTGUtidupZ5rO0iUynuPVK0zyy/6Sw/
Po34DA6lD1iwxgVTP/4MSiGdbIib8TDwxmLxlw6XeYZXyhAV8YZGEX48Xj0s+R7fpWyVM6XGexNN
AA/KKxTCvGknr5gGrl5H0G8OYkw+6WWer6zY0M/sOO/0cIARXo1yMs9DlCNk6RTtkFpDcgmlzNVW
mqiKCJ+Eur7GdAcYJcG6pJx1eqUdWl8KMIYitdZjTdDFTAdju/frxHBmg2oKnGRaSe5XmLr5SsmE
/O6ELaQ6Oyk1dT8qo7BmmupE+6zMdXdeFoFfLs6snTcv54s+Cc8NopJ5PU8bfFC5+kwzFf0gnbhc
eWGh/H/OzmPHcaRp11dEgN5s5auqq1pq37Mh2tLbpMu8+vOwfuCgRAkS+pvNDNAzk2KayMiI1+yD
WBTH2I4MDcpXLQMciuBWY8dqVqdA1PpXmVX6sKobP4TY3jtq7yWB9zfMWk3f6d2ofcy0wfhy+4cu
Vxjkg4+9DgRrmpoBtIDz/ZUkvitVWoljaGhoQRiW2o+BSO4cpctRPJ74ULhNxnPYzOejjG6BGnbX
9kerTT8Mzei34B9yo7wzzHLSqYrx5KMNhPAy8TpYDFOAu/ebth2PsKO8d1hKI3WFyulnLSk9ZExk
//HO5JmL0wlglSyGrilZL50NfzFgjUC0RRajo1hveb+6LM/CVWN4kQZedRiidZ56DSgjMt4BsrNj
IiGc44iCu4gR/UYZjHZAKyIM6YchTr56iM/il4l71biqDIHYAWrrMDUKspli7XWx+94okpxrv3GT
/wT/NXIiloa7nVv24mfbGtGz6GvAUqOmoTQUO3q/chUYdgjJIXWzxGgFttBV60BHFklHw9PMhCJT
d4Zj0deoxcajLf2VQyV01gWNnWoTOxaCTZrfYoKRTvWv21PoLwMc17ft6K9yEjiY8b473xp9b+BO
UApstRMjRjI2MdUhGH39xW5+abGlfXYyJb8rO3UxcsDjT3d7PAXpSyCuU9hp8KhXqv5dYnmRrDIF
HA+xmATl6TartK9y8AwMC0dPf4xnSNE7w7PUQ4IpDADHzu5+xmj4N3sPsPOB5WVlijGIj3rrtp/i
3KeNEOU+QtuqzdDrQkDZeu5Ty8EFtiu6x6JHymQFQUGnwigzsIkAO6Nm21uD/aVHuAyFXpFqe8Rw
I39VBznSOG5qjs+xarDtRnVHfAGuB9q/aqlarCmxo0wlyr6vVwjgOCc6fnWwdVwjfpROZzcrMwzV
Vo0dFhFJIFW3thFWUU/amOYm3D27+2xmJaWWoRe9v45a0HpPPpycZy1SwwlDIYUJRaT/xw5DIEqP
ewNF5DzU9bWEPJmvYi8e/XVmZVW/d8yRp2PdRNVDaQ7VpyTLcHucRuS310VQo2FbRKWDTpJd74uy
kPGB5hNKjG0Ztl9MmzcFFJZYOiiYWd9C15hAB6NF49+pIC5Dy7x/XJhjwOEB4WJAer5/hCwSs6/N
/qijGb01Sqvd1nQhd7e36ZVRKGPRiPVm4qljz3/+Jgms88Ixq7IkKUb0C0mqST0ErWruXLcXGQcf
wzAuHzSDAeHfnA8TVqg2h1ovAWqJ+qC7ndpmWgOMdJZRCIV3xIQCWaOgkthPITYggkzceT3Nl+3b
hGP+CRzDuVVJX4VS5OInNI2RRwPPX4UEEHjp+isEFB1BVwud70Hr965b/Xd7cl9R/hdjIvxBPmXB
yF4mWlU3eJbmN8PRS3rhrCAHFpxE5oD6vRYEf0tk4P8GkcvpSD3lvrSuJeH/1+FXUU0Yh8r6xQyB
xiPx2g9baci2W/ljhJxR15n5HQLGXMS5+LF0nAhavMhAU5xPkCgHgOi9PRynYcAjx66TfWGMwTqj
qrLOjKgGTo31jyO8en17nuatfDEy5fj5yqbptwQs9hHF1il0h2MecJNMmlAbrRZoJxV3621XPpLC
HmxMRGE8igvzTftmv4vOyoapoibQBqgHr0UwDMh1J2qwV55VNt+TSEMqr5RN/LdDS6T59y/llM1I
K0u3iXqLSwHrUlHpwHKOItabh0iayQn12ofRgtVxJ2e4crIR1DIoudN8wMJ4UUyrwigUsjPkMTAz
zKBKgcJKmCV34sfFK5JjxTD0ySGfvvaIzye0a9qOUBopeBDd9IBfvf1kE21QnIy7R+zsaSjoMsM5
zAQh4OBV3kj8c8c+RNW3NFHGRNTgTt597TfxemQjzdGGl+Ti01GpgVaS8Zv8ga6GV8V/fY2CRpMm
1SGru78platB1GtrbLUtfhTZD4jd3UNhZfYunmU4bm/vK5GHzY1V5LwShOhF5CltVhx1S34OvZWV
PpXoeGbTuKVuRsvPqqaN6qW+uT3o6/91cajmVJEkmBq7z6Y/XxjcYNLaQmD6aILr2Sd6/ydz5YRG
bCb2I8LEDy3dyGdbsxGwT3NAwBTjIdJ0/okHk7cHoWfQcs+ad3bqyBW88+4JdBAGHb3yHpCm737J
IBkfrDg0EdvzcyQZDftx0O0vErssbNINHgImMizcsRogYlr2gxrhhpRoYMuy5Xjr3rbwZ/+1SeSY
E0jr2U6G8o7f6pUTT+dpbtgwGc7Fg6Vo9D5jUdQxah21Nal6bPwBnQpE3IpNXKDWnyGFd8g0694S
LLN2jsYsJWYbrgFf/xWQ+TbWNF2Bom6PnWHdzdqT4CC3ZYeEbWgW0DDittrfXvIrJx7AIBVeNCrY
+a/H4k1s82KllImu6RGZzWGjixCNat8a/z2EBdSQaQmbgMVQLTnfVygh2IkyB0YpPI/t6ztAVEww
KSkeKrc/6KIwM8+gS7cLnREKNNbrn7/5olJZZOYiNo5hzl0KnSQGc25FzfgYTdOAPVdMkAlHBeMn
mvAgbHLHa3ZaZuvNOq9aiCi3f9C1Gab8OmOk2VL+kj094AsnCw1yR6uIqaMayHAb814L7qJSCSyW
Ph9ZCiUwtCSWZaDK8VMr8UrzmCFVtJ1YhXpbKcd+1gWlx5VVUZijYArpDI2JmQiI3Oh3LfObaB32
Df0EsHxi4/qxeLHQChcrzx2NYG3bWuTfif+XM8JPDWgMzU9UvOsXsS0dAupV0qF2oUv6c8gxbRO4
Qnc2wuVJorwOwA5UuoPIxjIX5gXvK7evzKPnEkZ6xErQai+Cp8TsYnQkM9g+txf66oCUYOdbGgDI
8ihx40UK0xbz6IYoP/sJOsnY2RsYQPnOegjz8M7RvYALzEtO5/r/D7iI1rz9jbLpLfNYWuieekm6
waPiMbG9d2mdJDtjrPxDX1jJ3pvdyNLU9bcFtdk95RhUDzAZ+UC1o9xEo2M8Utn+PmV+um3oDjyU
rtJ2k3NnRS5TNn4vxFZ/xnnPNrXnUUCYrrB6xe81BO/s1tdQS+5gtUw1ZLj/YS3eDGWdDxWQ3KiJ
ovwxwBEIFW5a+nqOGb07yngHG1G/82nXtjSnGwkNWvwI8Cw+TYqoR1qsMI+15VYPHXJaq2nq5Z2D
Mx+M8+v59WSzAh5wFHdJtghrWU1jZrLDHAwx6rDxjqWbpfxTWa4Ls7XXAMGCr7en8vIupAXCEdIR
bJp1qhaxG13rISgwXDp2ynLXY5f/1WvH/9RzwD8Zs+YCjUv1A+dX787XXjtPHjpRSHW+dskWvRfL
NSXHLLWOk1MnB6K23NDoVS92gcpCIM3+znjXZtcnKnGe5jLzsvrnxOS8wTQg6F75H83Mr3DIrcaH
qqDVaetRv008pzvdntwrR4Itw5sClR6Xd+aiZtaonJvBwpwskQ2+pOgRb0vaK5gZ+eOd9/SVLQou
EdgxCCMGXNYDw2SYxsRp1TG1Gn1fxt4zYNb6znvwyveA7MXNGuWyGVu8WLPSmmxf8w117Pu8QfYd
r0Vl0gsJqzb6H4YKkE6b8ba0A18ReW/u+SAojFbDMuuodb753hdG/8VLzOJdl2bRv68S6Ha43Z5J
AuMtvyob8yyKzBLLg1G8hHGIdrywkUBOrOPt7XCl5oEmKG1UsJw6YNzlpSVROaydxNWPbq2rvRiD
9mTFhb7GhknfcU7jXeQ3xqrO/WHndG35KMZMe7j9I66sIb/BM21rzligB53HztLoellwgx99KvU4
DlcIArmptbeonv572CRdQ8+U18EsMbO4wZCf6FwXuOxxIBt8ArqbUqdr9TsR7AIzxEU5t8d4FgY0
dEnEzr+oajCWGeaEQ+Ih9MvS+hqxRA1V9zI0H4Wex096F42Ppqcw1h1Tgb5pqr8UaWS+x/vXOIyy
LndlBqDk9kxfcI1efxiR3CIxhp21zIv9NvWl0Av9KIMepq83Yrw7psMhEdzGCELtQVslj3lefDWj
snznSWQZ6omyblmnzldNAvXGvgicwgCwuxkddABKzIq6MqNYdOdKvbYtWCzUCi0qU3TBzifRL5sM
prajH73Oh/CIqvuHwbNRinTCe/yfK1fO3Gqk9AZ2hq77YigTaRcXsVfjmHfwpx1aCbiu5fhkuNgG
wnsyZgKWzpVgdr9vr8i1j+QKQEgHeTbgzYu8gUeJiNNBGbAzECWKE/WfQAXikKfGsL090pV3Ck9M
/qLcbwIZ1xfHzA87lbH6+E749UtFYX9vREX30x2m8mNu5S5yqLmAxp4b/xlTZX5GWVweLC+5cy1c
ufUIbDx1dRPJEQCX58s6xUmCdflgHiOzRYJJ2S/l6KPjS60E1xV6U2FkfLz96a/xcpHH0KzmekD/
zOHem3/Tm9Bde4OWTaFjHWsjaWeSRJy/syf4USu6kXm2Iqg9FokLWc2vYKYhWtI6HjICeZnQjZHZ
sWycv7QL23hj0iPZBlIPvrq4Of7UMJDTdrGHTwr/VU3Npvey8m+ajhjtFr6o0bodBKrtLfYI6db3
NF+hWxWY34y+kC/Smca9kp3mPtuOiB+9ZhY4YZujSe8XxVOYjQA4LZU2HYVnpxabpArxMqm1cXiC
VzTQfVJCQiTT47zABi1SCNNi6y7XGMO5762QTtgzIrxGTFMD3gKuDUgTrl2nF9Mag8UJW3a2yt7x
3PJJ18ryF0wv110J8qv3JNAtfmtNXe3VFCTVuun86quljbq5KUPlK3Rx6+FrrbB8Qsgq/R06bVU/
dH3kIC8/zfKxRVTPekpBhUxIGEb3EODXNjWIHJTC5sqJG+iLSKvoKwHcFfj3iuC9p2rjnUg89Rmv
+v6vLfXxsYN9uPFo4X3HwUmbwK3jQGOoKj/c3mNXsh2eP8C4uK8NcOCL0zXamaaZ4Wgdh7GMHmgL
QiH0/Gj/z6PMRxjhd2BIhmku7q/SE2aYaqF1zJvExzsNZ17MR3/+4yCzvqYB4kZH69WlLnt+Wsxu
TL3K6txjZ+O8HVex2rRQTe5cxReRj1E8KwD65mELDXXnfBTZpzXlNsM7DkH41+Pqe8lqzzg0PUWA
299zEd1pTXHwZ3YxaTbJ4vlI4whqoksy7Vh5qbXq8/oDVscdzWlTfxywJIX3iw2hb+ND+88Dz4Au
HhREXqili+Q0p7tqZKOlHWWLhWaGDPPBa+txnTc47iaq+K35FT4qjpF9vj3w/739zyIeGPMZsgLn
z5zhBYuI1wDrVJqVZCdfeDxKqeLE2A6pHDMDLVGb1FIa7V6jHZ7p7KUHRzj1tk4UgN4CoqgdIZS9
cgsteG8jEfSrqFLvC8YkzfsBGVN7HYRYGH2impIgVpTJMtwZ0eiKHUlPhe61wle9DrFlRy7PRJ5B
iKl6xJDaxHe+rgpUx+nDvc8Mb/bN7N0Kr/NcABdvs3g4tKqOagQ31AQxMsDlY8jy5OTip3PKC87f
WlZDeaTAELygjpP/SCHeEbdFgKpJXiT9MdNcTL/iVx4D7mB/XJxJFJI2wvxjeFQ2HTlSnejG4ClG
g0g8E0RTY48BmfzaOSNG2AHQhWgnhDNLAqZi+j31jvW7wFflbwV118XyXSBfMgM2A8RcE/jKMY+5
B4kFj7OBKSr+ZEX+oBGYiP5RCO/GwiJFHTBHHd/JNLA/do7S+Mgkdw/NqCgZos7kqW0fZNHWK4Ac
rETsyHjTdlb/e4gh16xRv0cGDtvoYYfGWSm29KKSg6HlZoRCZU/xBF8ZpLnKASnACqUVPdL+6608
+4pTdlGwNjCmXr8qfaSaZx+zVqZfbb8RKLiEMRYu/RCLb50tmmYbkG4dMaNMd3ZQRw8Y7mbf87af
fcfr3nqJHSgqOBnlTbiaAJxHdw7OZWxg91J1oCHEGlMHOD+xEO1xLcWK/MQi4L6Z4J2UJk2xl5mZ
re4clTmanZ8UuJowBgmrNgFvSWfUtcYu3d7PToAxEqJDEP2A3ifXjabVBxGMyc4NBwffeZrpcarM
gwWPHpcf48kTbnLnjXlRgoDBzPOEcgvtWLjb88S8SVR6rVF+T/njZLnDuOKpjlWBHWKGNo32Shdd
ce/9N0fZ868HIqVDaKQqCuN42WpMjZE3mSeqUzVQQrI8Te3TDIZ4VkFcxLFHPumZq2/1DuEbTQs/
J0UuPxRul/65vQwX16dJVQLf0hnryV1+Iavs4xDnl6l58qKwevIl7uCuWcg7i31llFmVgjRhpl3T
hzif3ige2sYVsX1MKKiS8zjuBmxUdmf3Xh2FC41SKUKB5pKbW7fooIha2se2oGMPwibGaTD0t7dn
7PJWc6kqkgoAfHpdvfNvceJpUHqb2Ucl4FfEdA0lTgX7UqdVOQ4YIDYmJe46dIN/ZHMDu2RjutR2
6BZCrV7caiWGuMWYCD7PDHBuBnD6A7thXCvGQD5m7jjCiaWr4yml3cl+XisB57uVovYMF6eua5Jp
LY6HMKXjF03hHMNCfpFZ537y8PnaDJYTPxqzlFbVyAdCSrxx7Sp4mYz0IXDzfafFP29P/uU55YdQ
nJn1WQFNLOfArV03D3rHOYpw6N87itfyqh5a85AW0F7WNdyJz7dHnJOU5adTnJxZgZRqwMIsljuI
0rpILOcIhF+t/T4p3iXeFD0UMh/fV63/lNY51N80jths99ppl2k2a87TGObtDFUE5Xc++oCzxVQk
pIQwIOqjXib1YYikeD/UZdivlCywtPbE19gWOKzw25oT8Jp8izzWvdLYtcP19pcstgDPcLw4M805
lg55A51YGKujnT7cnu3XqH8+3ajNuHD0YHqTXS3RHhPw+7FHqeTY6gXOJiLNs2+4mBU4QGMW7tTg
Stcd1sPRuqs76xsJgiE2YZfhu5mYMu7WdRzilxghZZzv+lGgPugCKv1GhgCkLcml260aYKb1Kk1E
diAfdXpYjS7On02XaN8At5uYrtGaPeSGgaNKBgT119SSxNz+0itLS1pM7xeeIEMDpjxf2qaayK1a
3z3KiXZ3JTTtIRBt8MJO7neAes3VKCdcwc3hV1R1n2Ut1FoYpv6v8FF6DGxtIjNFAR06+2KLCbMa
h7Fq3CMwtvZUlsEfDvN48OLCfxrNqbhzFcz7ZLnAAMtpMtAaBPRknX823uupjIfRPTZFDX1C98S7
TOsw3J07/3em+DJUwxkH+owEBl1ZaOPnYzkzhppo5R3tRnN+AlbnoS7jk5GYwXuzQgM00jrtmyU1
8WnI5fRsTelTlwbabyhWpMhmETnbCPvxbKObRXgMwiDa6LmVJevSGOQdKMK1iTHBYszcUcLNMh/y
cj2pe1+6x9GLFHhFTOcFeEIIdeKe6PP8CFmsASFlfmG+4n+Whyxz69FNass74s6u9hFGU3uNqupT
0xnx1mxQN8rTYbyTYl1ZDLgLJBsBu50n7vz9b1KsMrc6lXpxdHLiJjkAKmHkqHBRZtN6NENLeiF6
ijGr7Ms7ecFlsR0JFK5MILdIsgBJWqQfwg0z4qgbn0YRn0xkTLfF0DSPPONmo3nTXmFIrVaZDIMT
UrTfLdQV7mzFy3tr/gUo7nFvU4Czl7ve7hxTr5z4NOQzzRve/Lpuk35lKKPY9cB670z21fFIrcGY
EF7oaJxPdqYXXoRXaHxKafnvLV8Uh6gp7PXQ+ugDKRrxt4/a5Y6aATQwklzuZAdo+Pl4MfjenMd2
ctK9FJ2DQkOJJH2op6BcSYCVqzxGx/32kJf4SZ4p1DLhxMxoE2h852P2IJCF1hvJyURS+COCFNgk
NXGR28+R1OIer6u8/gTxEAhuZnYel8JQ5eYqbvBpWZVRlNLtM4dxXFk2asKdcq0/RTxG+saVonif
Wm15Dzhw5XbjJ5O+APEjMtELOf/JviHpZVl1eoqlp23KJI52Ebbv31Qea3u91KJN3fnGoTZafq0f
1g+Z1XiA5S3tI+9kf4vmmHVw/cw/JEbvbWWP/ogR1v3JE2Xy2FlSbmE9H9FKzALg9pZ49IQvsFON
6kdwRQbCAmg1ljxu/32/0T8Cw0uXDkDOMtKaoeG1mZalJ8v6CXK9W6m48NbBNCU7FTt3NtuVzU07
BLQuOnKkwa8b400kMSN3oCiQpCeqI93W0qduHcvgJ6rhci+L+PPtfTZv3fNgyaMFxQADnbj5SbzY
ZjlF88JQfnICluav+rRK31V6XKyjTIg7s3iZYzEU84fnH7B7LoPz7RFjJZuZSZueIiuUQOYGdz8l
urG5/UFXp+/NKIuyXDf2UPhNkZ56rMIO3NGzjbXhHcocAGZclz//h+Go/c85LAYoy2OqT+Pg+fi8
nTzp2B+bHge8QUoP1U0teOzH+F5B+EooomiOiy1SDFRrl52dHBdtzJ4g8RYE3C2czG5T4VG7H02y
QwfRfYSMw3vMp2ubZO4Xg2F/Jc4t4rtHIt5DU0hPLWTBJ781viFE4W49P73HOb+2ejQMUECaVWjg
35zvESpQ5WBSWj35oQwovxX/mY3x08+7h8Qwv91euiv7kZ7NrDM4e02BHDwfKxZD7xg5Ud2ZpY0R
63O3dSGHO/txoQQMyRBsN2Gc+v2suI++3PkwXRkKzMVtArmTQrYAc999LSG56KsxI1atwE44Dzop
2YYuMrXMftQwDAmHuAbjhW44AChb/9NP8MyUGqu1FyrhbP0xVTsEwhXvpHLMpjvXz5V1gIDBGYU8
PmtqLkL5lIWOCjUKvUMLeL9I7H6nzFhbmQHK6xIC5Z3xrq0FTCHoHrQrsfBZxgZkftrGzzIirIuI
/qyxhNBVuvvnFQcTDoN7hgCRis5f/Sa0ZiHL1GCpdUKNyKYVRi4meWj9ewD355bvLFVCmcaZT9Ob
UdxCGphJ28Up0FPxmGgVR9QNsm2lK7SvW/+uFt+VmDAPRpoAe539s5i8YmolJI6oPI0G/ZTEw+65
dyY8AIZJ3/ugA/ZtXI2nYrKDg10hlJbmgfOjRoZ9w7PfgedEmVbIfNqlg2W8a3u/ebFVGOxvz/6V
KOKTHM+9LAqwEPrO52Xs/SKKXEwg07zPnnxdBU9YrZebrivubd8r24lVpuJHy4nq4xKQ0fl2kaqO
oYo29TZticK/cOvocPuDLkiuHG3Yj+AIiP2vCcL5F6VxODPdsuqk60j2x4blPIZsr2+qGV5Ps9rk
RSUeB/SGt+Q61a4Gb/2MKCh1DsdpdrXqvJ2n1X/aukp2wJ3KbRuyDHhQJQ/ukH83U6dDXLFWvyK4
b2tbU/Gdd9m1mQJpQI8T0TfSjsXjwcHoNisAiZ2UEuXKzqTaCDoQd473hZTIPFOk0DxXZ34N+K3z
mYrg5YHNC+pT2dkZ2zEdkj3K9uiraUA7801v1cnPOIPAu2nMzvqiZFR7q9G2wx90GIzTMJnT59CM
6o+lct2fYSmF2AXQ9E+VY4a/4LmZJUXDHu5bm3ZGjfRIeO/BfW2q5rL2XEt+VSk8/wYVNFaTVFl9
suwqn+1SQ1wXRBF8v72rrg1Df2/WMoa5yMPjfBijK604D4OEx1pbr+w+512fxPdejfP/ZZH3UUum
eUknhKKnPv+KN0HKymXBapXpycUkCYmWenpIHWtYW2kg9oEa/8rS2/Vh1362pjK/A9a4ZKnMOLTX
uh96X8j8Lq55I2v0FBJceWqtwYO1aUxfrBjRKig97j7FYy5b1RY2JI5exc8jSp/b2h38PTTRdO3G
rbMtbau6IwJ75aImNs1MPUhKoHaCxZ3XR10UxxZFRs+aoh+t4CysLPBV36U7aMVKa0zaqrr0I1Tg
7OQpbVrrYFtQ2FYcIj3cJvxbP7Fe5pkzJSkMkK6Z/uJQAmU0LUOdZhy+OPd6D68ahecLCSqcSgdN
aOCKqJecL2QaFlMOn5MnnrDbD1YTu5/zaC4MRrQSEE1Cv7Ha+CYOKjjSec0D6M16j/pzoq3HBHLO
unHCPts1ZW//rELdeO74uJ1ZTmy+bNIGMDRun8LACzUcyQSo8XiVur0Jpl6a2RHzawg0Xq2J70ZS
8GeQ8/wRI4gh3GYYf7z3ZSL9TW01Y701YCJnmy5I5bPTx5GzKWN3gn4T+f0mFOR+4Mtrzd1ZjTSh
Vvi4Hq/7FvGNjdIbb1zFAIoetKiP9UciodhT9zCLVY4A1Mk1WhvqbKtazGEi1ORsiXwXT7l1l3ov
CPtARRnBUShHub8qhFKaVWhr7ae+M/tsberx+ENvPTtbA8bEq6UWWfkrDIfqe5djTr9FTaI8dD6C
JAj6h7hHTLR0cwLyEIL2mSYNO58xQy5EMHa7NgjeCOKGHtCQpiidU5c5jUndNpK/MyhCzVoGgi5n
ipKQi8BdDDamF8L/K+2axuntgBJcRJT5qFHdnsV6XWpTi41tabaTpJWjTm6TgfIhHiC/2FS1jmFg
4udwfpXnrmWvAuygg3zUP6eOnu8Gs0QODzCHkT3RwZvqlaha6485TeEnZ+jCng5JGq1b3Eg4HbLT
MToZcvO/elBht4bqNj7BdNfLdc4SfEj6Vjlb+I7m98Tv4mKFHSncbNtqEQSUxvRkTp2aaFC3DUPn
pjXbwuk/0BxRXyo95+A0Q1NbmzDX86OBvBStITzS822PgWK4rjBiqrcZrjc/MQYaZjNvvzM3Iyce
24ZAjnAncp/XmTfU1vcpKcVDB4hCrJC2LOTeSQc5rFrbpu4w5Z2JozlV+J0nJFCryhoCZ+f39WCs
NKgMHVTx2WvMi0t9W1ay2KRmGuRrq0H9oImc+HdYR1UCpjGK83WR4zf/CAFPI6tPrfivrrroK1qZ
6Ucj7nFHalq3PWg1Zf61bc0ugbRbMCAvFBAyILsSBppVqKcMmnK55fazvyMTGxIs+yj6ETYRtPcR
UtKqHaFB4dY0Otpa05rwOeZmr16iLjNHHIcdfdj7EmjYTrVV9fH2HptTzLMoRPtuBoUQPWYAjr5M
IwrX1jzZCTLrfFw7de092mZ7CkVS7WwUD3ahkr/0qjbudA2vbG0PwhddZpopsxjzefRDhLlpU3ds
T26MdUnl6PXGqED73f66a6NAEaf6w8XM42TxdR4iQSlaOPQPwsF6ZAPRh6zVPdTZ5Si4EcxgTSA9
FBKWOZJQBadDLwasvxy5TizzV15Z9eb2p1wk4bOuEu94Coo+6NAlOyDs0H+JzL4/VcgKbXgMwGCk
T7DLmra489qab57zPUG1FIgSq0Pdn/rZ+dqMhqgL8rLpVKKeu+Y4qi2cQ//Jk7kHWQZg+O1PuyyE
Uwl+O+DiHZRaFZiefppOyp6MbQB7bh3IqFtbmYnSAxfRHqtI74vjcCPWcdquKKlXdx5/V+bXQfCC
hw6ggwCBn/OPtvHxEq0fTKfAKv9WgZM9l1IZXMC6f2dTXrbY+FyTRzO5KPuF5/r5UG6bZo3TatNp
Mo1qrxXu8NTC0du29iifcAH11000ph/KKmwPET96DXar32iNc++XXNm4M68btdeZwQDq7vyHxIGh
yQRR09MQKl7UaWYc5gLpnZ17bZQZa4eLK61xc4kfLIdUDs5QTiddadFjppnf6Ep7d55DV5aPyQTX
R7uQGsEy+UZwKvEVFcRT4E753lVVka86jF3x79D9D7f367WxOBW8HfFTp+a12CqIv/Ue0m/yNHML
Z58s630Rxb9iHuJ38DiXlXnKJi49QqwboFyB7ThfITcLCy2ObOM0AlfliaR7pb6zyWDK1RAEfbJJ
xrRGhnQqSByLWSLvs64Z2rtETJjZpsyYuVKeUx0brp9xJfsQRway0nSW4wTH34WFtQXv5v5UYei8
zxOusHU7jX8nVWW/iN091nujph4gtXLBeZOyk2cV4jB451DMMWURc9A3oBDrU9LjQpjn/M2zxp6q
wYqkK099hJmPFrsRNoYwGMPa+4hiefWst7V7pwxwbR1pwP4fxohK32L7a0M/aDLT5CmQg9x4AzRV
Gv3uNvSHe9TDy2uW2i7IHNjtPJqAypx/Hs1EZyKRlCeRgzJHOUon34iQr9QU/4iO+Pdcr8oVOVNx
Dzx3JZp7oGToN8Mqg6e0iOY0lJQT97k6OeToyFPQbmtdVPOyCtcqOf2rRPN8TYHkZ8vOqBQwZOdf
imtsO3ie1E8BZBIIUc1nq7C6h2mE6nz7GF6Jo4DRZkYNmQRPKWtxu/c4oqo6z52TAq/wOQzonKcB
NpvrpoFAtBpQZH2oNFr+eCLn6IEEKpjMTVRnAGYa4X25/XMuwxxlfd7l3NGgFZiD8w+3m2ggKHjD
KavKDPJqG6yD0fxnWASC1DPtlqLMXGTwFgGhNIOkaczGObV2nO3GoeWbTfAuRoc/XzZ0xp3H9ZWv
8nnoO3Nyg/Tcsifvm1HeYPRon2geykPl61/yHAW021N3uUXn6hLwKXj4tBBe30FvDn9fi1avUuGe
ytYpHzOoF4c+suK9hy/Q3kMG5P2/jkdOSL0VDPa8UEut5FA0uZK2dE9U/o11YfhAbfUxXQ9RHhy6
Bgu52+Ndnn6oJuCHqFKjw83fz7fGlETo5g6xd/J6FLDSjI7w6HfaQ2OYP9EJnDaiD5J9nFd/bo97
ye8i5rB8AOTQD7WBtZ4P7MYdmhUtE4uf0vjXthvvFGl5u3V67TMzLD7UtKQ3ifDN51iGVBAtHrv0
HO0tPHz5YsROvg5S66cg4UIkLi5PPuK0u7Dz7BVs1PJOQL4sL/F7wdwioEDAom+7CJMiwxBq6i3v
1ORauXXhpqy9XqTfwwrJL32kuRCEY7LB6ip4cWTmbzwRJVujqzU4Z62Jly0gmNtz6M/dpPObCdYx
QQIZDg6BvWy0gk7CXNaePW0pfJ2CptF46E09EAKj7sYf1RTaJ6/hdbpW1OT9XRqhKrNOEsOo0HJr
R4xVM696n5vKhYuDnfJP3IR689HH7+ZQplGwj9MUtJcftolcTXWCF62MRKM20gm6k2wcjKHcknfc
SnfSFptPxym+IOGsnly3bAuE1uIAQHwDLmDuV6mtF6fZIQ2Cofjuod7SzAIL+LvmnptvqQlUX4Me
+vbQxtkHSr/Fby9K7O6ga2P5uWntIN2WdWJ+CJXn7cjaix96U8Ut3srhVGxcPuYPHWldrVCBUd9N
K8N5SXTSepWmwaa07ttwOxqN8QDoIf2d1Eaqc9lAYV37hd02aJK59ZPo2/RvQ66GhrQZqa9NZbrv
06Yvsk2lMuulMFGS23sejiWoLk9DtOrRUZvWbVjH+T4fy2Gdx1jwZmNDHQ/A0NRtTVyj32lRGANR
qm3sW0XqZsadROWi/sqjlVSW3QBkiPqMdX6kUErsGy/vkg+x6fw/9r5ryXEky/JX2vpp54Fj0ADH
bB7G3aGoRegXWihCa82v3+PMnq0oZHZgqzurq9I6ixURGSSDcLi48txzS3SSNtS1nOj1Q6XMwOIh
t/Wi1GeymRVIlVwysZ+IwH7z8tewELIjyIeNtDkIb3RQaQjBQRukWx9gW2ypSKN6F2hc3YiODzw6
VTovYfOqnmqK8JWVBvpMGC/AGQOTDprb0c1rATqMNMg1H5AXKNd9pqOvjq+BcBWhF0s9hd4aRcGz
iRP41S2rsFuhVXH8kMiGa/brGZ/FOJs4U9IhKX3vRjMwxQG6RpleGQvofBydrBzNpEga5dkbCjaL
CWVxNSN+JQBwfbgvMvJzvEZ+7N7XpSR2GIFyAMU/8Fh9Y6gzM5TUbtsbg7gRQx8BxRMosmS0EPYa
wFxa9VGuFKNC+WDRgqy8zKpl6yVojtmmqbIp5x24fNLkInQsh9kC/kAw1SNyNT+lVhd6FaCkgd8T
Me0az1R7TQmZkilzN4K1DyPxAmZzJoppjmoAhF3RJRedrH3gbAsQsHt6XVYTK/CVfsbUQwjiG1o8
wakZGcoIopRdCaPjAJo9FXilOWAmqEUAj4yA2hBEyCY8xq/0JQ/XXIM2SM8hC8/H88Ee8GZFAlbj
UD5UWgk/HIhXTt3e1TeFkN1EpSA9FlmnPqKZXfVbw1L8yqCS43lOKMxxfiPWvRJ1JoN8UEFvxaQK
baLjU3f+XKV8bbjiKgDegXoVc4nY7mg+k3nSd1JeyIdg8LKFMK+7u5ncoW7UA41gfIkNmsWqvBKx
tk9Qcw9GrQQuuIen7K6vHCA+DkCV4F7CMkF+79fzHOdKEwZeIx/aiyQ+pEobWPMcaSS/nnl3n9/z
V3bk6FIjEwiGVqIoYS0fEgM9H/t8llDYK1N4v69FBXxX2MUIWoEVFZCEX99QoIsCiHYa7eAPsmhF
QpC4gEzLuyG9IFuR1oXtSTJKZ/NTu83SvLY+v8mvA1nAvyCaivQ1wOJfY/8CpYO+107KIVd6wwyN
xA78MCZKXSwB5XxsU2FTXVo3U8ptq0+17/nWtgJnGLL0qGrWkJUdzXHb6TOhTn31cLn0l3UTifIe
VKn+uo3qCwMHQbeM4jzdRLKQPKHv9m2aBZydtAx/sxkHUBXHPgLZABgKUvm/XoZq3ugXHdUuB6GE
VU9EvetqAkaOelviNTTvAZsgKdI+l6lRKfq58xqnhoxFYWFXDfRS54GItsHz8GViffgMfBTlCo+7
oeIHukQCTGkM+qoiD/BjwIr2UjN4di+oK8MbZEdXMjlDa5JkWICftdqpEaAXRZjMTHkWpc+VJwdT
x2F89HirYh4/glZRYF6OwUXAJQa+hqDqPs2lwmfVMMsjU/JhUs+jIkppCmMesh88GJfVPJ/5KOlO
inKgnjKvHwz87Yn1IN0egHxqRJldZCPmKZZOCczyAk4eIiiVBuMA7rpP0UYjXZ30uNMJ+NFnTolm
Hq8FYOgrxOe7EqWBQfVoQIs2pJa7vCNgom5flOai3M+FPFgVGWQUkUFBMqdZilIwmpQ8nBR6UX9n
yEMNUGuYLNHyTWXIWKUSgdmWS6yEYzGzMy2/9IhhxmmIoAcSikRE8chvJiDj7g3sBE5YiL2HKO6v
N53g1anY5UV09JSolNz+AsgGqX0PVH9Ba1QSgbiP3ttIim/QlqVCMOsS1UepbmQHhnf8EoihAkhu
gD42JAnnnk8FDd1DiIgeJ1MKYCwNMVa0c0CuGhXPgLuMfQowQWVVEmKsTY/IKDAPcU3bthBtOQ0O
SdAHVJ4lF1OuxdBE2jI2T145Xw2cyhB5/paJXRRRxAanODa+csDQOgNZBmAYeHEC9ODI1gKVagBo
z0w6ztC7AZTYDlIBpqg9od0ASKo1i7N7ZNpzIoYb9YIpzFpH6adqMMfqH4MAJB89M0GXgrKD8UrC
UprN5sioHDtkyGmfoaVhC7N7kVRo0plVpXaMjL4nUiROBJG/QrvAskU4cM4Lq6CaIUZ/vYfqplZP
upbox4u0C+J1JW4zJP8MuWHKacYEhFQVkK6G4UGr5+iZ9TBEaKuu5NRT14nuFqVhKqlI5tJ9mIa2
kJTmVX79phbk/3/9xbf5e3qsy/f3ev2c/wBNxjklzt9vMk6z16z6y/9Zvr/HQer9x7eajfMP+NJs
fK79J/AUiLPMASEDCp8n/b50G8crBgBT8I8R7AY4H6v7v83GRfE/kQDF3wAPACwjrwQFvU3t//df
ebNx5HjwB6AJQrIEgaO/Xlu+e+/Z7otuqUa/f2zvfe0P9kEFAQEsoUcIZ8gGjBGwv9EJA3d6GPdw
LG2gxYnaLkPPCcolGKSSxK1LpoEyHfwrKYLCCnpFCU5fO5q8BPURGVIZhQSLFLo8pmh6BzqgPAA/
qSOgsai2KA30KTA1hG4UWuWsqI5taMsze3ZyyshMdaoWqwS8j6LBfM3Sw0WZunK3Omlu55unhqox
02o76Zc5SNkz6wQWoOEmKYGMWPtL/a66Sd76Z/XcPwNroGyGZB+Ej4PiJqcptLn2ayX91QyNrGOw
koCE31ck25iZ1dPwrt9nT8WTpFH1XnhvfaK/iDnTX7Kn7Kl5T9FmMCKXlx7150e4JSerGd6HACgC
HFuSNUzNnC5cNuGrFgGyW9jhZV3JyHVZA3jyInDeOGrzGM/OAyIFSeeTPtx1w4Q/M+7OOb6la4zp
g0OjowuNfPKw6J3+kJd7I3YEY6nObnNpp2hkcznP9sZDs0puLnfRo2zOYhI9gnmoaCnI5ecFFRKK
SsD80IGZGLRAJWoviIw//HCo/rZXP+7NyWGODMg/aJjKxAYZp2p/gA0yJRXGDW3//aTCN9YcxCnQ
yDzJCwN+FPcyBJCkaIkm273UqSzOc3DSc2vzpEKaXaaK6aeuNhLS/+TVxmYHFw+gRQTpDeIsKCEf
95QslUvmwflW7IZq9kDRN5GGLGQ49HRuQsTTCx4qDRjqspjH1AnxBIvza5H7cQBjiyuJo0t+SnzF
VuzOBJMbmp00wOSRKgYDBlEfBlqvADqrUal3Yzz3byd0v7jlJQ+wwgoyq4GuItEiP6I2Any+3sVG
SZL8EixASy+fGE923ibv3r5GskWjXkaj29lG1km9DG4FFLrpiO0T2OZOLPztFyUnvU7QMqYLAXNB
eRPRzSgjiCxHlRnWpD5R7cZb1Wc/YbPb2To8dAFQbkReeDvv8fKc96wBd/umY+3BU+gppqsTaVbl
nRbTPCYrvSTag3hXvbV2tB3uu6XHkkNBtJgEB5RyI9shqORGtnq4hQW9xDRDk8qQdr51eUSyzWfg
lAzOPl4956/pa/5aou7B4//LOdE2b8JGhtrl7Q8wYCrntwhVA3IXRzawmCVYYRTSGCR9kpYBqwzS
oR4RAbxjbZ9Q+hlTEAL6JJ6I4k0v80i+/1zmH3GZp6TJuHPx95YmoxzBF2HGWQVBrSchjMpl6wdb
p2h70QAURrFzyXvvJAVEAkVAar1CKyHwP9GZrEw5jFOXHCmH73HJcbDty22iPgyBNiDykLX+9W1G
qhQVgIopNgKLFBlcenMPmNyGNhP5pskLjczhf/hC0reUHjqMwClBcAqdKEazGEiZLxlVodjtCU3T
ZSND8w0djZ0AL3CkoO+tKu89R59XGpVB92fNEOMhpRappCwHw+Q0g0xKh8QdZD9f+GjSQBUgfMFI
6BeWNkDylpsiR55UMyCSw1OUslN000tKDAar+rcWNV8X6OPtjBYorSL0JwlCxZ7LNKF+R4SeXuA1
XUgBmhqDxi31UhYHDMqsBXsXER4Qd+mLHRTHqSWIAun9On2OE6IDbkmnlO43j+nH8Y3W1UtiATz0
GN8Ay94F/RrK52KCLlfhsdwaD5pjONJDDt/A2HYv7bq3y3UwkdqaWvIxb80PvuTqSL/9q5ec77iR
6w/b7v8dsDFuMPOTVJBmMPOK5wIkHyiVea4a4q+nSoSmttY4/v57bK2pex1lYv7hex1zK1+POedn
lwA34/+NpFbV+nF4AaWj/fAg0O0WParJ4+Pt8TgRlbguznjxPl5nJE48I9XaOb/OsPAOtQuQGREW
J9tzavcld0sXtVimRmEguxXpiT2zZXoiOYFtt8o3KXl+XjBzZpsLDU8iJbzJyb1CNJKSDToLkfmk
US9xbM9nAx7Ll7I3AjScV+wMUe0D5N8JNTn7ueXvwKYS0SKjglteaArWmH2+KLalQNEBUUd5za3u
fh5YmBrLNW/2wSbwfsexTG2Yq779MJZ/dMN8U29/2DBjGnPV9xCKTLBhWgtUztqienKhZDIbvSZy
UGFNcXJNzvEo6daFRSUg36bYNetfk57Nt/ENytZVick+8wMGfQeEQq2T0JEDOpdvohbBQ1owlDPF
cJemQANTJ+a6EB8m+g8/MZMrNor+/7MrNqavG4uuMVS20pp5GwXYIWlCM1uAW0xPjqIw8SxTP0Kr
Rjb7p3fJSFz+7rtkchJGcvV7TMK3AojAm4LbjBc9zb8qwJBR6HDpABGzGXvKyFNudfb6CRyw7MEK
GXn3TFKxihnbR7qvTJk4x+MGmWoyMGc50AeHObchcT4XkYDufkte/zKocQfxuKkNMPJiUIKNNC2D
oqHaXiW95d9odjOQlvktfqsW2bJa4CA/aGtkbvfZGU3NqJbTmTPg6NeWTO5m1lvhyI8qa+jcOdHC
iQgIDG5PcE72J3N/hyLonWYOC8RLHBc1Z9RgmqsxdMJxDBbYNdEpvsya2Duk/ax+6VvvoEcxwfTG
cvO9XCpohHazQ2hqZsJ2fs/WJ6bsavI+o7Yb2brZYgI1Qs3HmkT4+IgabwZ7j6HtTFqSBajxLP8F
qvrFsysrwKcCJGAH9HWnrkmy2gHXaaqmO4eG0mmOcWgsJmZl1URwW6rjaQXvQB05DezTKr1HhyFT
Y+pB3/BwmWgL7n14rheNdd/SfoH7eY3oq8ZWjx273xjkHuEter87JNRWcLmUZC5IKqGM7Xu8BMZw
oi4WpkHwdnkR89ibYKHvKllsjvs98JYEWDeimcvK5I8HkCST5Vu/Bam71dCSVWbNlg19u5Mg+hMC
TmMW0jcVfwcOZbNk6SohrfWwbMg6dgGrZVAQrKMP62XolqwwER3a+qtluuIflrPS8t1u0T4UYJwn
eUY6OizCVeg2gGRSZH5IswgpuiXtJIQPw9WwkLf8snyEJ3rC111EZDwi8rZ5VO3T1iDPzrkhd3fC
PgCTLBEIKVbgGcQc52bFhAfzMXJrUyOtmbmPFWtYxy6LztLXmOYZ7YnrEXsgA3FS6nS4v4mTMEqO
fxGLHw7CyIrPG+DsUIKm2CqpzBh3ihtYW25mB2S7Rt9BK111JtvpNqpgF4+Va4oLDNEaLJOyCatv
SlKMa5f+JZJian5Gir6si6JGkTefH76pTmt925lrsEOSgj6J7MLmJKGL52FFTdnGGUiJYHm71WJx
3E9Mz7TQGpn5P4XWT6H17ym0Rrbj73kop+TDKAD7e8pPEN99w6pBWgvtejjN5Fd49ZlSny4+mEqg
m0pWMsHm+rEyW6u1GrMxL9YFP5O73uot5J4of21YFNCS6JqHf/OMFH8NoEAre05d0RItY3FhEhWZ
akmmTxMzMgMzZDOzdfRD67TOjGoMBg2b42cAi1rdI+MjNVQvrfSuYT3VyKphZmuqi9Z89ticGSbX
pCAwcTtzdhygRQGxsjo8m9OEIU8Dnx0WQwyrBtJ0ExKf3D7L9DnH89zFh9FgvyfU2GXQjofI3h0U
VsMwaskhoyupIdFqvileZftCV9C0KVntVvePGoICPnFimA93GZmTy1VrQ02/Le9A3UUQz9AJLMCB
qmTfkDc+H2c+oOMZ6huvd3idGxVvb28xDRcUWDHLs2I7gfGqkMFqrNzk0wJ44W3BBkuzEpbb3ChA
WQ2L7c/1NtZzYq1Hpnxg9H7qlRki/1i9BrPXUANffOVlqHK+ksuW8QwnX0Zl0Zm5m7qGnbs9G0zZ
Aq+8KSGIksMKD0x0PbI807dC/JYivp6YPouw4DLTLR/Lz58rbHRTRDAjtAKzojFex7utjAbmxUns
CK/2TrSGz4umL8I2yWDSCNYFJih4U1bDA3qt4n9lK9ql2VmVezEHBkv/ZEpEsnoTUHdY0zlsMNwM
HiJGFZgn3AYIEK3BhPXGdFjchdnQZFmY8lazRUtAICh2Wytn6HoBC1zFtjewMplVU8nJKU2BpzF9
hxQ3gnvZyPtsVbjSqrapb3oMyE8akguGIy5SJyAE5rlZ2KmVmFbn1pt6I1gCSxf4pPWeoWqI+gu0
46IgyccW5qZnzQQaw5CEYUiDuxa/x2bGenxii2wywM9UwT6uzRpTsUTcCQaoZGemYWr40nFDMNr5
4UFgwNFX81VgOXPaEu1m2DYWCVzPpSCSsf2p7TMpKkYBq5+i4ocVFaiX+lxUjJ3dU6PMosCAqGit
CoKiMjW7hcDvrdO+/5tiOOEsSZAR/BX14WRz+SAywRxwAk+2QAegJFIWWok9o68tHFZsWtMNZJo9
VHAHGnYxExZgP+s4hDGN7QVL1/W6c7WHHvtZISfEYS+LYQvYAcOp8MzUApCa+xc4vQNF8h8fqWwF
spEe/ENN48Xcre3axuGzZBvoKxcdfV0k9alxPTmQdubnIhXEBRPzNPKFyjZEwWVXKraMkAA/0Q2F
J7/uKFePjam+XqyW5VCLF0t9iN0LpJICCSkzLif5Q6Mi0Whjxww4XkhMxYxZZYeWj3nz8G8PktIz
Twxwcvz0zMz2FoEZW5Vd2OILl70RJGsK+RqyzPaP/O8SoFP4e4N9AOULSB0r1vg7yF7xhX+C6IRW
gb/3GdbGTOiJzTDh7TKx+bu+vLN65+/I8PAt/t1bxFawQL8nGz9xxcAsaGUnGHeAdYkt9MbG9wgj
i8zEzC2MCfeYQguATx8j4FL/xHzcR2Lja53Y/H545MJbhOziZHw8Fv+JceJOMryLX/n6teV6gv8d
hO2mdRKIXC52dRgQOgIKAd1FbgKbYYUOZ7AfYjLfq4vKjQ/hQXnIXIhv6NZ6U92Ii471FvjO7OZq
5PTw7LkxA6ASE1ljp1gFhfo0gpZrTGgMyG9QjdvZVUZnrN5cTEh3yrWLhPXyHL4fe6yBgFNyMnNa
05IKDARUB5WKSChEzDdnu8CKLLSvNxkonGGczNgM6p2rrgIKobRO5uDEtgeVNlgDS/BabSGS8MXA
wvmyuKr2bR6nAPcIlABKQA8DE+nKsPKzCsPiRP01eMjYQNQdcrsLjx0zoH5stAmkqW0cQjtgUPMn
6LUThVEy4GyZaFJEVcwkUjJzRIEyOlvrtkrnduFWq2ql28d1AVVZQo2tO+hQCQMvacQeREvFTVeY
oMrMse35+QJNG8BPkSVTD0CopbOcux2543doYGIwZAyfOY2DfC5UboMDgtGy0mxYhtBWbup71C7g
2nOTQPW1hOiIGlzorXOCnodd5iAU7lauvKhWoi09KK/aa8WGVw87s2LRyli1jgu/OqMX7mgTicL8
SsgSoRy2vlgPVmvO1lhaWJ6eLdvBbrbo7dikZ7Bo0fM5pvs3pNPp8XbzHJLb2468weo7YcFo44S3
2oYtubUnkgs58BBLRW74VQr8I8O15jAPwaqIC7693c2dkiEMwvg2K8zOme88rLCBmSpgTw/YWnxJ
VWbg7aWFeJPdOdkyw8JwWchn64SlKbAPBoLiWoLdwVYAXiG811nywncWWElujmeY/o7yzYRsObbQ
iYYUxjK2AzohQ7hezAJ2JtXtzNVtERMnL7SHGUJDqY3bohuJqXTAxKyo7/DwHjHntimbydbbnjMz
ghFxwt5P8QCuDbfABbWMZ+dYQp1ppo+PmU2ELNQr/GWcF/vgkYxDOkqOvoxtXyFPco3WFaZ09Un4
geUWKj8UyKBc/ZP+gfse/EBnGygfy3PQs9VC+7sb1RIZul2vRAjYZuMtdfxeu4IpB8RzFMrPrkbX
3ExVV7n1IpLmFlKMpdurpQqpxuUYLFYrtaJFY6NzCWRxtB9uG7s8glVzXdnoEIfnuDSEJF6i5aLD
JXMICZxBV3FZB8sXsc2IowTxgJsxB3vett9LR+kYrJpHcaOuo5Xnqpv2PrN7MsNfzU0eIkVkdTeH
b8BlIZfDIsHYuJSFZojsCOdWgyz88tkz/OatFFLCY1Jgw2LbOJ5l4JDxVeIBRtjWS9HsqX/XWXgX
wrkt/qbbtVRz+yUksx0fPZOPsXYQsGUI3NUmLNj01mMxbGzEpe+7+9JuWAG7M4B8i/D52AVmaBsQ
LyEO8QClfcFuei4phVldYntinbCCvl29xHBqcibt4cfh/HMXKLRFF9FQ7EKES7l1i5+txVe6RKiV
q04umnl0nf8LYUao/AJAnhLBWHin2IiwGexgOyDGOcMnpjZKfPEp14cJLkvIJh5WhezCZPjY1SLi
4w3MagESdm53cLfy8wZYSEtf8SCtfhVjHmx3vMQkgubeOD+DxS3xBiHWHrPG/7w3L/AV5vA5ZMKP
MD+ucwjsOdxUDzMSY85BWLdL7iHm3BNN4M5grbATEog27vDC8QRilCcwanw+d3caVyAUEhzHSb+q
ouvMODN8pP7YLWeuj8N8fVjxorVrOnfTjQCwZHrXLtQ1losH3Yn/PNtDkZuno4bkALbS5sQMF1/X
rWgArvpFofYkv48wBO5EqBuDyfjiyjW6PbmzAxTzMrltnX7JFTPfcPwTQGGET+RGBYwSK2WBw53B
Cw7RCzzvyq1Q/hAQ6CE8+GqEENqStZIs3XzlGzmAUdDZPlxAGB2YgmSFAshtbjuBlVIavzcIVBtY
3QaJkALrN2cBtnJto+tAQegb9jEmiM+2cgDtCOaZe8jFPZ9taEU4O9jrN1wNzW74e/mzBkX7Rvxb
dUNbOnDNyb1B34YbBW8Q76bYdhMG4aSPPa7A/+lj//Sxm2QHzsy6+u+/ilPuxChcj6pJlGF2iMaF
MH654qhg5D1zMSmtp0CZ084LH80HAMBP5+Wn8/LTefnpvPx0Xvr/+qWY9GOBHo+Afua6jDI74ixJ
vDkX34AaICbt2jps4okiwKlrjABC/9A1pp2wUargpxP20wn76YTB7vrphP3xTtikFT1KVP1TVrQ+
IY/HJRqCUETJvEemBKxu17xH7vLEebqStzyxypFjyD8SBCuQ3VWvOcQcvqmOuPGFKaaEPIaKWNMF
cRge3/4SNQJOz2Cv7zwuG9H3bE6Et/vLAuFt1Euaqt0hbIAmAbQH6DFjHuBvPCDDYx5f4qxL7h9P
4b4m73SU6/hx73Qy/XXNpH/wjP5N01+gjfyWwQPmP87JBNrBMYS8K1vw1LQ13/yI1iFex2Nud3dv
dwN9QVA1A/jhDk/kDNH0JWCCHb7LPLTO432IQ7kX9nK4kG2Bt1YUQfWbGdkCSrBIt+m2so1dfS/t
5I287vfKTW7mCGgXQI7oSFdVCC2R3W73CvouskNUMyY7hKIui8tCcIFJXVzsgqkI9TdWhuiob4k0
cweAWQvGISE9nGvfIvjrllwWjzHR9+fz0SdHpAEw1hl7C9j+jByAjHuIkNhDXw16x2GbM2t5t0Tg
e9WQE317CymwH8j8Ifp/V7I7pDYQF1T5DQPCCVRIw3/yV/jd7+8wF9c5wiejN8D1HRxUsH/7PDP5
7Sj6h5UZ+fZxEM0jI2oUYJX5Y4mUD33qzJ5l5EEn1g0Kce7RUZYcenJzrWW3AV4m5ooA/7ICguYW
NTIm+mowdGEhPG3XIrlipUhehWaAxATuJUTM9e4NUJvhOmtnYF9C8zzVh4dTu3xtVH+4k5FR3aPP
stpLyAdoT/nD6R0wa7tb6MfgWduDJ2zf79AlJyW9z3gDbo0KcwLO7NmF6GvjiOJABX0YQl5N079k
rxqSfGwGLDbasp1Q4UVROCjtNbPtSPv4+QrIHOb5lTPwYdwjQ33eVOCcPeFsgKc3QJ72nadAE/oq
ImfEPBKs0YPnNrESKzZnLDpGR3+NLrPI3AXICPGYNscHfz6ma4HdZ2MamfXom6LIUc5zK8hQKRSZ
KKRCZKteGcBx8XweADGkcq5YE1qjjF80MyCBxPvOWgC7hIopZDaRBayuSRkZez7EUIGJQY6oQwoz
XiNnBKsptdVHlKhOII/BBTQxp/z1D3I5BLmxHswwfp4tMDBenqRF3mDNIT8DUrY8O8DzQymAS53p
HTh8qUUm7nSH3A/waPWWo9Gq2xg/eXqbJ5lPSD/zdDqHM/H0NwfZ8/0e0ATZd7vMTU9h8t67KefL
QmEF6MoReB6cEPDrChnMigWrHlG6Z217MR0O+TFoDnWPxC9W0UDitELer7Wu6TQEofmIY7e/wpLm
LAJ+TdlyvEJrygsBJkKKRPE5t7vl29vJPJ9vV++JfdilEUlTgvMHGRUwfPNxBo/nOauAUOPRcR7z
5nqff0cfduTnwA3tNg7/nWeBeKwc6UUE18trPhkp239ye0kjirdGSYPTIGPLJ0S4YhBQr+vw6e1u
ZacgPHsWEJ8GECUQvIsFJMYxpwPJ6a1AbhN2e3vMWGJd7xAycf/2lqL2jkvRz8/Bty3EX87mtUDz
wz4S+jRo5QYDLQ7xVtFgdQFpZrd2xlFgdolFuqyk+4mLTmnLa4XYh6v+1Jb/Km05uR9GkP3vsh+m
hLE0Cvb/cadlSuxekYEfNu5PsfvnErsjC+lPptWnDCXpDzCUpoxOaWQo/VmMzimzf0xb++c1+/Vv
mv0g+uSMYioKE0bSUc0KD6QjMPWM/VML5M426x13mx6rtegA5M3egaQwY/IerT1YcsAesOYWMHoa
LGBeOMkC2B4CsA/cu9eeqnYFLBk4q2zNuqwzRGJCAqBeu46uuIqU8ioD/3YOyzuIqL/PbTT7Cfdl
QfYxPD0Ua06YspO3N/LPfrDbuzYC+crRAFW7KIJEGZ2xeCnCB41hJFUSgK0VxbIDTW8aQGSUe509
cNOcY2F7BmOcljdwP+CARE601K5Y0YI2a44DDS1eJoK+kRq6mhC0jow5bo8XD7BwC5CVlazncPk5
5KhBhpwDLgHloTLWFOTlNnpnkkwknWarojVvzM8NucmbG1kLP9TNyd9Efn9YudG5G4TISyWw6NoI
E6hkub9DXOPuAX40sHcCoiC2vVMQcWnpNTq5s3f7HOUyIoU/MuFOcLX12R4aHZHiBCajWMVItpa7
OH6+hpO3OdKZv+NtqnxGP7vPkf5T5SzQmhKhmsLkWNJoc0GQxgogvV548OXF3Ujk+XFle6gfDRbu
BiEbsNPgle0LwI54W0YRQ+NhhcF8ku3KVaxkJ600R1saTnL0apI5n88eH9FnIx5pR3Sw1zOjx4jB
bWstEdD7/OOvzQA/+/yRm1+j9Vkm6ZAeJdrpohhooNHdCy8mE1cKFfAzBQJTdThCkyPRYyY6lrjk
sHHuwfuWzw4V6LHPJaryEbHoVjIVIRxORKbx4WKWBOA00nbm6fD5wCfmZT72f3tNmPkXzEuyf0Tp
2H7Kwf621vjlcI47CORF79dygQssa1QRoxcFA1sWzRDbQwh1Rm74zrjA935BXNVyiY1KthRPqNYL
+qKQd/z/vgPXzW1JHnPYtCXBKFHQxiOEPrzwRUkO0IUocDoijndGSyfA8s4TqyvzWfhkdcdNr2b5
ZRYKPm4CUmXA4B/m5KFAAJhHi5/W/JmWoQsR5Dsvglo98sWb2SVhny/W1Lmbj8T4n//cjdtn/NZz
N7V9RwK3+e7bdyR0f8ztOxLXv9f2ndCO4x55v0k7TgngayTrg/n2pxHA0rdnBYkoHU1zeKsXyJ4P
A0+jmVipWqfYLz7Kkyo7A3EPgo33kHX0CBPlFvKOoZaCJ6kmKhdEgQuMrwXbLxcfJUjjSy1lM7lH
fW1Ci02IiqILamEHc31l9tompuykANtzOP8cxVQ9yKaA8zyqKIR6WZZHD32TC4IeemhByArUdHEJ
D04N2WnZ6RGQdGuzQTNyKrFziLtA0/GlgPQviJZRlZMxmR4F/HNwe5uXGoUI2AeW4KDTCEGvVlT8
HHmgNTQlJ4L/k1ihmQBijRdR/SHBgJaYwCT2zO3oAi98LmzBuzkxOSOPYCgCsFCesDJMRyX1gGIa
LvGXGVTPALOS/ypA9K+fhGs1Da+tQbUxntHJw/9msXgVdo/actniOiIjvDbgaY6/LPA0t5p4JQ6v
R+Sf9lQQvPbl4e/4e8AfDKfwBiVgAPFzmH+OZAZShqaE5KBBUG1Ie5R38Sw7KLf474D7oyIJZeE6
Kgbaa4EFWoLhFTMlc/sLel9ciFBQPfhoPp+yv6OfftlOI/2UeGLSZBG2kwAvqSAvHnELerhBxxNu
GlYkZRZ/gu+RxEzdp6f7gd3LFMx1OYye5+c3MNhAh4fkbX9eBNj1OfWxGRI2tbaTG59buB9O3b/T
xv8mbZRh/LKKI6ValKe0zROs4tWc55EK/uCLxs230Lpxb1BDhFoiFJBfjf4A63vz8oIGwGR/vrsD
9cD7uwHupwj+8MnlFh7qaVeL8/mMWsKjQ88zpGP54i4kws8zPaJEL0CJTo46vNRGgRvP14aLo28O
ZELmTd7dSKP/WHc3LbRGuv6n0JoUWiPX8A8TWpOWwsjH/K6WwjcN7bkoiGhoI0poyP1reXk6aUE8
9NCF0FIVjrsHFx7aKoNIWDxrFvrXLiZk9DcpZ40PlxzdbiDNai2UcElfF996wQArhVGiAUv9ovgo
P23F1k5CsWRRlCQWuvGRXhFBNapEBD2gHroORPtFklZ0JuS7pJVecr+gbTqUtqpHFZl3rTA14m8a
DL+MWBmZckkYReqpguAEE0mLOlxAcnyauzIZ1ogP1ijsdXLQgNw+c1DCYuOBn39CA1+j/F8ZdB+G
MDLoklJHE2oFQ4BjzUX0wTN5oRyns4sJp4XhdYMecEJ7WFfHcwwsxOc2gMStos9GMLKakr6pIr/A
CNbcO37brzkh4tYCp1/NWW1uFyHZT1xyat7HZsf3n/crk/lndz2yJ6q8qbvZDHctWgUsOeDCCorY
F0IdBWAFhX3BeeHECGDyaUnHNqjj46ZhQvYp0AQBA0BicLAk3PpVEfZHlAMgpfPd5zP1bVn3YXuM
VHtvtLOZlGKYd9DWL9zChFUGsxMhDW7SPjC7peAjysmOkyy+KiAW4rSN9qbkfggv7HacG24J8KF3
PB5DUYh+d3c+nj8f6eRG5mv+wUD7/ht5cklHmvQPWtIpMcm7ln2cqD9eTE6d1pFcT7xI7qIcezAh
693K+XzfTHz4GNv82z782mjik1N+xUd82JRhL6vCqYNKwmmpcIBF0JSAmIRG6/C+JiteBR/QeJMB
UtWAcgz8GqD7yskG5Awc8fTGMw6P5ud3PHWmx8jfP+5MixNGxJhE/nsYERPa6Dp5H1bsO2ijyU0y
krHJJdD0vOSbRKCgEvMA5IW1BA1QUU59y3XCjDz1DD6/rQJENyAAElmnDbCINrCMR9Tm0wnLZHJM
Y2n6ZxjTSL5+z8P0m9ph/k9T1eVzHDynfyFN+f7c/CU7/+VYP9cButu/Vj9A60suAv5+68tNVtb+
e5n+X+6+ZDluJMv2V569PdJ8hDsWbwPExEEkNQVT2sCkVCVmxzw4vr4PqO5qBoJNWPbymVUqy8rK
5AEf7j333OH8nw8/Gnzkj7e0L5e/4bf2JRXuH1CeBmbQUGBWEKz/L+1LKsQf+J8gWANpTCjdSlyq
/xS/ZOQPKaH/TQiFxKULxcx/i19S8QeljEGZDNLvwhVa/BPty5VFwd8PNXeI5VAKJTeoYK58CYWW
cjmFcnrKnIbviEO/q6yGEowhCmrQZg7iBmm1V7v19Nvcv26ZXKDcKyeANRVzobOsmaTSpWt7W7Va
GQ5h4Kd56IdDQqCeGdeQ2nx/lbXw97IMFxoORUPP2cM/l36dVmk+FowOTw2NzX2cFqc5TqddPgu2
S51p8OOWRR+yMbuZjP7s5lV03PgFV5vLpKaLojDli7z1S1bsle0s9dDbebbNky47iPJWmXcYKykP
xBsw2rKV2W1REPCwcYS643pgN04GQTVeevkpow1GCbuNvetjnn2gHY3uoqGKfnJ3iDd2ag0VCWGL
9jHjSi0iqJDyu9wpMscidakwTyk38cE1KSC0iZzjaAp5mtk8INqbWwGBgvohcVB2T+bqG43jNCjE
/KtLovgvwzr+kJKmvi3CfPoQh6l3ypnqD9AQ58cq0ukB2sbVSZD+aXTt+Cfl0FjT0rM4BjoEWUfM
dzedPm8cwSrxiE/TFNv/IjEORW93FVGawjp24CJ/kl4mbmtDp0DNMrknY9QGXpOToBfN+CCg27yP
jSUH40F44f0fsQDIi/uOIauYaC+gKc2YB0Xby+0tW3eERn2aPY2mY3d5Lp9TyHbv+ej2B6sevTlC
ptpttqY3Xj8AqT1YD49Ac1cs0u+X63bEawfXFNHTqGwczJo+53GPkUCpdHZh2nqnpIs/q1AimxBl
7c5pBsd//8vXsSwahDzYvkWQC3bO02L1Bg31SpO6xnuEaFV7VJGDWvp6Vp8ik4x7DfnzI7WfRZQ+
tswiXwFl1TZpwgPtGah9SKXcZbyOD3rI7ces0ac4KY7MOBgw19E/u5wFHWYgqdnb6Le+MlASgpZI
JzGx6IBLsnKsWSeqcXKY99gknvps5TjsO1uHG7iTLvt/cS/wt2uO/dFCUqLW0IpNZRmVSs+PSVrc
TFHvHCeKS4paI7/PZHqgXTP94JX4mfQYMDS71i96rTaM8Tr8IcSlWFqr5Xz4Ipt2eUucrInNUM7s
0fCQPIQ9ZpfzPPxz6Dy0YoUVFCdrDlVvBlks10/J8FPK2o13faU0Lk6dld+k/BC33lgGdA7Hfk8g
BX3T6BTT++Ohmk5xVy++RDTf577h/3r/hq0h8fLztVp05qmGIyNqBcyiUriyyTzyGBfyvnGS6FvL
cbdS6KljdBS1A8oBey/9ACmW8oNKhAr9aRrCGzVIwg8iziBCb2P6XY5u+wFlGCFmNXEbfTAhmbf8
wSq2wm9lXFJFJLrnIKS+HnPGvCkrWjN0jzwt6k9Myu441qECrM3owXEiDL4djLoztpq+FmXV+mFB
S5Abg4aprdOhDTJhoLJaFWn36CheH2JjvOH3o/1HEO7/T0XzRdj7f4Z1hyRNANpMl3T25tf/+7/L
//s3hHOo0n8wTsQidvtv9KbEHy78uoKD4RpuBojv39Ll7A+YDpheAdeqiOfhJvyXdjmjfyjuuhBj
JJIJjzD+T/Ab5RdGRCotCG6TwH0CKFy8y+XzrXWedBKtcmfLa3vrRZB75QblZT5PJ8wMaxv5GHMz
P2ZuYXeh0v2Dgz6Ym2yKp2DqnPmv3KbFl1f79gbAW1m2lx8lAfEoAe6CduFaGdhJozgio6POgqX8
phOYS9nmaXknZuX5g6cxptIpzWFOmd7nSR4lvlOxIOyyYkNN79KSv/wQDZipcEKceGqNAcOZ8dB4
PT2Hpsn3cRRjbqSd29P73/tSrv7flnxZhuIwATFxnnD0a9LE5q4TdmwIz06YR1Cq5ejwKgjSzLFy
/Szs9HFyuzvBvDlg7Tz+a6oa9FeGUt24aZYGPGvyQ0Hr/jgV0D90zRzd6DEMT2bw2LFrk3wXFsN0
5+bOdMiqWhwoiduvRVcVxm+L1NsL09R7iJlvQdjVAOjfX6YB0QlbwgPU9l5eL2k7VgxCqLNjzF3V
OzuZNA8lTe5rA41JZU6Ajb5r5a4qkc+Ik4DbYSd6GK2pPsVRvxckPDCO4ZxGAe2WhzRVp6kcPndS
+pUTHh0GpRznw/sHcn3siLYo4iaNoIrjv17+ahZGJR+7Tp9j5tYnR2eeb6u63bDnb64COAcPo5Rm
ZM1TTGHp6sTos5W9DFTKZt+2ajq8/y2rRqWXI1iU9KBCjbhPu2K1TMRriIDmLH4GCko+9jR3IzQo
TgNAc5S3H5tW1OTAdZqcbVP15c5jY/Mh1qTBrFz4C4ybbdg478Oc5+h7nnta7EtXpOnG73xjN5gg
HtyaBNiEouLlnmd5k7dcFeE5rSpn7zloJWW2lVuI8jKm+r0bAg5faQJJVLl+0WPVkCjunPCsEfad
hjKp7mpGqoAY2QUplTSo2hR61GnVHmcz6cB2Nfvs1Zn5Jllid46RmAbfxMnBluZXAuByGiczP6Wd
my2ApQts7/J7r2qdQz8P8y6tXHqwfWGgONqRj4Wdp1uWsvJ+45jf3D+I1jLqwZqw9f6ZImGsn7F/
JMzH28biSxD+/aRKZEftGhP0ZQ6BhqnCONY6az4YVdZ+Webik5NS97YnkRPIJEs2NnzxHxemTeH1
S0QuWlLY0Jc6kFcxrJwiofu0i54jJqK7KaEY6OgQfqdDoHPb8DKAWWs+tEXb797fkUu0hJNeVnY9
tBIIkBPQYr+8UB2fezeJ0+i50BCEop77WTkpaJnQuelSd0sa7+peYTUX2VIXbhQO/aUB4PV3jmXG
+YBX5uVZE3ilmnf9yNH+XBbtrqorqKonNd9wHEvkt9rcBb4ugfcCIF5Yx1eLLuBVe6WnzyFCqIc4
qVRguDCQ9zXlnyr21N4K88z7eT7KYRw2XuxiONarw54w/EdxaIEsW/Jq9ZTOGQi7CvYrGiQi0Px7
TErMRrbZlsTdKhX0cpYu9EAxjxD602DEVkvVoMdkLhPv7AxNj+ECdeseI1BAP4e6j081H+/VqNWJ
jvVP7c32Y9jT09xMcudF6u+BFJgAwd3yiSfsez+F88mpxTeAK3WYHdb7lmXDzubGOeQi+zsTXvLA
hVcH1GQYlA0CDLFk2NzJnj/PxJJ95aWdby0Te9o76i5py2RvdVPdzZRAaGJ290L1T3XuNTdl4WDw
QZkUP2wpMSyXyO6mbEbM7W4rDGtt0jagYob+BbVk4+W9cSOVhPMSHEiSgcS4PJ5WyYkjflJnIxvv
wIa83hdFiKEOdYGJF65GPVxRbE2IfONGKg9MJR76ot66buJJZUQqXrnemfPSvZ8Gl++oMs6pgC29
Ka2F/sZcVzsEY+oxrMd+40G88eah/6cBoTSeP193nXaSoJc8z3BPYk78vmDd08CHEycQgEtU39+8
b2JWFMnLvdRsQQlcE/xJF+v36gk0SZa6no29s5vM5kn3pN/xhJNd67aoLIzleMhUAyEabXmQDWXr
u91obzd+xCUP8PtHcFCVwMvKBQ+wQitT0Y6jI0vnnJeF2DWdKu+LitbHrCkmP1S8uWVzzu+ZTTDl
eeq8Qx+X8akldbzBe7y1+5qAq4EXB2u2rtJPskFMsqzUeWppfhTAp76XluVDauWnbiZ0//6Hv3HB
USWHUhjASw46eIUYUjuKwRiuz00yQYIXAuaHVJfk3uHWPeapZQ+j5/56f80rL4vPEojH4NEIrNEa
TI352MyCjvrckhhyi4n50UyZ3vBc10GZYgS+BNJLOFNcq9XT7dTgFVk3Js+lUw1+OdcgkDJub8bR
dT+FqmlPlHvTbVTUcGpNmxxjypzbKvG6hwKtHvvBGauNSOg6Jlv8qISbFEvEinDx8qrnxIB9LFvg
i96YvQtm5D4dxnlHszA/ddKSY8w5hDySOtnViR5v25GOx7qL7caxv/VLwILghQsPoEKscXNZ0ryI
yjJ5Rhoght2Ou5NXVsMjAtjwu5Js2CeTMsdSCu8k4yK7NcNAwSDF3fH9y3CNbRgGQiiwzKAm8c9i
DF+9fiTQCJvCOnmWTlpj+neX0S81jeIE0WqM6qcF9XV+U0Txc6f7kgfvL//SmXvpgAWiUiGA+gS2
AUzAxfpiQsPr4A3Dc5jVc1BWjO9HcIKBFm0dAKKOp9EJh+c6yTFyPJvNER0A9WdNjX5OQzHd99PQ
fpeuVz1mgkWfe0sGX3d5c9vOcIiDaYunpNXtzrix4/duqPzBTs2pztkcZIWkx9TrjW8ygnnaeTPs
QD+6G07s2qQIASILbKoiy5NYfSIt89iWlBTPdRlOu6rJ2VGnzN2VtTcc24lNG3t6/b4RXQOtYjqV
Wij31S2XTT63lYpxpMWQ+A2q2o7cicWGm7qOyRSQGZMe3vcSXr40bb26OW6dm3z2ePlsXav9qJa3
rPAYgMI87Xlq+a6eJzCh4KofCzlGxzppf40JI3+lWZ7c6K7AQHXdJmcmebjx265RHcJ0KOnCiCME
uoJaZZE7XcFM9sySiO9MVGa7sin5R1JhCNL7F/j6/QjFAZYBFrAaONjL+9vwvppYyczzbI15Gpuy
+tnbtPZ1UWHwe6uTj5R1/SHxZrVlYa99plB4uYLj4SxucwUoRy11O7M2f0atAPscSRgIriZnTzrX
YvrTWP5MQ8oDwMfyV4e6iZ3SDhqFW0r/8QVfIjaGz4ct8QhZLuSrm1CPMkbnrDTPDnKpAR1CCMq6
5U4Zr/JbUpmNLb8mZGAApQvSj4mFdSQrpylZkaeGFRDY5fP03Mk5PbYF6e463iJrp9XwsaYjHnrR
YPpR044PPYmfBtskN2rK0bsZSkQ3MSJkExfObVJNADbpCGGDPIk+tBqafAmUA4+y0HaXFiHxPdtP
d9ytmo9VPSYbn3MNAWDEsXPo2vGU1utoPipzEtKijZ/bacy/tCn0AImI9G6oG+84sLbZzTLVW4Br
2aNLuwvmAAKIHNuIP9c9m0WpdRKHefoMX5k9hTlVt2U4kGMqv2v3Z0NMsy+c1N6lczE8pEbVG3fm
2kghJQyiUMP/LSTw6vK2HSOjlxb5M9xjtxMWTP8YV8PG3l4bAqwi8SrByCBxsY6fbUHU7NYqexak
zcHNTcNdllbqiKxXs+HS31wKwJV4HHlGl6wNQeyqaezz/Dkvy8JvVVjveMq/ptJVGyu9Aa1cxOcC
GTOYX4B2fvnevMRxHWmz4nmMIii8gB84OH0N2YeRQ04icyDz1PZ/OqrSB9vZ7qnPJggf9WO8b1yR
7D3jjRth9PVpIq0D0sDTlANbuYuVfGUBkmxyGpEW+EVh6x0L8HjB7Dlbwfr1S3FxUVyNAWkSn/+S
aX21iqIhtRUdi+dBV8n9oAZoMurJHNoyLk6e6OUOxbPjxkW98t6oMUECw3PBnwuQnOtzxaXK51jb
ZySb/tXLJj70ehb7Kp35Pmv6fMN1XYdjWA8FGwDOqNtA6nW1lYREuiNZOT/3RZ7sJ9cb9qBVwYNH
tbmNkCf3nbnDwFQ+9femnyNQNGKrbuTqOPWLM8PLREaUXf0GtmBTHQr2PCoGlUs1TH6GHPbG47xy
ncjbYE4m2GOCxA3yJJeXBnxQbYjDq+eBwTQ7LZX3ZLLjrgxFv3dUj0Z12YYnlmxVRFweKZAmUk/Y
W6LUQiYj33u5cEbF2PTaa79G0r2nffqxHdPRL2J6Tkzx9/v4YOWsfi+GchL0PCgcKn9pEHx1aa2w
XUGrqP9azEBmvupk5Ttukx1dj0PPvvTsMdedu6tROLX3GioeIyRI95ly5E3ZsfAg5sYcSRq6fm86
aJTGQ3vMiq4JCp1kyC0Yeg90FwL1WrNDIAVxImP1sZatDOq2nTY8x0sDwn97DnyQ5oBVcPPgSAT+
XFmfBA/QmcO5P9vKKW4LJ0N5Ii7LhzCvC3RyJmzv2XEIuFODZI/Am3DG29OQIEkiZK7OnWLJnghR
7Y1Oh7124VGzwmRnonJz7OuxecDd1rf5JPW+a8fsswM0u9d1jeHBImz8FLMQ75DV+HtKvelYm5A/
s1TVAdjy9C/toZDH7yZMvqRGZbcCSr93OmowICCWdJ/kpDpM9Yg5gRRM4/tnfflsfu8Mmm+X+7VA
4nVuO+9Gamut+vPYpuhEdTtI3Y1Y6v1VVsB7WQaQDzcXwTVBamddUsXCuPA6EZKzHTTD91uIsE1G
7PqhHP6cbYaRpXMiD3XjyFOY6Hy5GcnRmfLEZwhG7tuiKQ5N73Y7y1W18euu90CAOAaqwO0VYABW
b0uHTmMLd8SP8zC6UVAMJUUKzNtygVdPGHuATLRCCR2cIDJPl0/YpKiYSnpJznqMoMIFaLoTQ9/4
fS7yR2Sw8a00jPWe864KsC/1d8Ic7c+OhYCWJGg5kr0bhJWmud/L7AGJh3FjJy5pxOWYwKUtfAMq
/EBsu6t3IuJkIIl26DlLpdwhTNOBk4wotaByCGRvMCKylvGxd6JfusUzef+WXMKR36sDWiFVhnz4
ko263KAqLGOndCN2zvWU3vZqgsJuBNayiOdu4zCuz2JJ4oO2g1UlaEFf2fGwq+amyg0/I7IoDqKn
UMwqcxPwCrWFBTD6xsYuVQWvsOvLtyGeBqRDq7sHNme1IEceeILf5yDtQ/HNFoLfkIZXjx5tMakY
lMIutcW8ZPr5jePM0L1rivAw91n2lGXN9I8Awn/+Gkx7QoEZICY85uVOxyRzEmwOPydjZXegxCHf
hmjI56ih2pkeQ3r/8cnixoMQV8gyInRYXuArh8IMBt9lteJnGPjwDigRd6ic6AOKuYqtnb500b+/
DYl9cJPIPwHbrZ6ZDHtdDD3ucN+W6nEGS7wbRuejO0bufhajeohJRZ6JStWB5zlkUr2GBQhZLVib
5gsrcQrpT8zmQRno3pEUUmwT3XJIb/5GvDGU76IKBNUol/vh5kVczaGg53Fg4pPgZvowtiWEIase
Y2iR/T0Uaal25TCnT++fxLLTl54Q2vEeasfQzyiR2VmdhIP4KRLGo7B1jB3GjEFnUM/NzT9eBWwG
ASqkGv/Sy0t/dd5SzSKbE0ecdRdTP9VgU9s4zzaO+o1vwfVdyjeQWXaRcrtcRU1x6sVRLs8tKpb3
ojRfGjFskcJvGCUB9I4icA4qDJTY5SLUaUqqRyvP1I3dm4g4EKXsS3Pnotb64z/fNdRaoj6cwjCh
CvpyKZuhUojPWKozMQRqDZKXhhf9hsd/4+6BwMW54PYhfblOWyAQizHDahLnBEDnOEdKHYsylR9H
O2Z3tqym+5Igd80bj2ycF32xK6vb56JuEvAc7CJqPVb3Pi3dLh24K860n7x4T0LHQpmy6KIfeY5b
j5pi4/DAQQ34XZIM6demc/Qn0Fj1rVsk+i/g4vpDlbveM42jxgTzQMMfjmmdjxGX1WNX5br1HaMO
nSDIsqe1SsLA5On8s7Aonw2IJNmPGZiT7l2bFDpgmQuWAPnb6t6bGSTq6yGFExhphnkTlW5+UMnB
RzqJ1Hdm0HKvlWd82CAEp7YPq3jXzdXU+F7Tyb/CJFQ/vXpAr247cwwHiWRn+X0cJxiDYcBr7nLZ
V+Weqtat75ocfHqQ6Ib8EHxQv6DZXsn9NE/Q3UwLpwsyWtYQlY6z9rMVXfKZi74SyOqV4VPI2w9x
mZV50HFryE3TCfUXamORjUmqdtwDMI7JMZ0j8McpbTMMsg/L9M6T2ej5oZcMELo0tLvP6rAyfg3m
vAkmYtQ3O+JaojmEaZQoJhTlQJYDK4f50M77Np94u6tLnj/UQGLHpdcHyo6tmDvM/ZPNc5dpMFI1
cuLxYaxHuFM5hebHXKBeqEOuLLoxI8P+hdzyX8PUgfkCrIPxbY37UCOflxzyqjdN0BfjlPmll6Yc
tFbZwEPOMUlOjPTh5wHbn/tuZoZzNDju316fO6eEp+XjEqfcwKrS4maITPOLh4WOfF5UGB0/OQMj
GDof9l9Znk5QOw/d7mtVzyOEX2nX/6knLU8pmyT1JW/UryzO53s+tTXyzpXqgM3KdMAMks5kgO2J
jR9qWue13zuyzoNKhPONGOYKCWph7FNTdEdlJ8FONm2XWtU+5IVfTI39c6gdpgKC9vvbPOLl5E+l
7FCmkEbobchZWH9juI8IlmmHqTIFlXWgnKbB5BDUxvw9lhPYNZrkrPMJmfmzrprsUxjPs+c3aSLu
u4gQTJyxqcp2wp30I+uqMEDTRfwnLQre+eibcw9RZ9I+AJfdImKb53IjgrxkPV58MDw9igOQSiNL
FuHSkjnz4AzgNFFYB9/ydSotCt68enJQxIvL72eo9Nr3RiSH9w3oenLNgl+Rewexj3SZRuJs5RFy
1VZTHMrw7OpRfqiTsH72jMMyf5DN33UjMXy97NN9hKzerhr7ejfkIjxFBRMftUzMnukKZQk1Yj88
SX2blTzZ8IzrnUFiEVZcIY0pXHjfdazRNyHjpcm6cyaH5CGL2nyvh1QFYm6jAL0O9BPgyBb7/Nai
Eg4ZHAJYRXB9l8dBgMs06YsBaFelQcoUxvdEDPromDPiHdRgfr1/Dmt0vXwkOEIkLJdDQEH25XpD
xXo7OfVwDuf62GhE9lNqI1RC0eaE4qANh8YueWG0Yi1IA64MyUCQoKAZL5erhXEtH+RwHudhPAh3
7nY56lsf4zIZTik8Q9DKFiOdvAQiP0UanmLEeEHYcBakVVrvOuSxAxXn3h4/vN4b5B0DpyzSfZyk
7QcvVNAX7q3d8IZvHAoqGBb08pJhW9cwiLxtvVgm4zlj1j0MhdBPNGYUj93QE6t7CMCPfKva742T
4QuSAQeLnDJKoy+3CvTLmHe1Gc9e3dQnqx3nNKDmz0cd6rhLu6HYAP5vrLdUFQJxIvhFCf0KPQ1Z
3rU8bqdzFLmfkpTVSIhGMsgq7zYSttlYbfn1r+EFLoJeJhCDzl669tYdakU3xyNoquncNk6/j+M4
Clyv2Yow3vgmfA/IJKB3sIDraRcDj5wxm+rpbLoa4hbSFrfd6H6CO+juEKJvPd43l1M4K3SkURS6
rW434BpRUcKm85w2RYCik2kvURZ9Y53qF4incuM1vbGHIMlQXAOUBvZvXc9YTsM4hrOx51GL+ICi
ZQgtqIh+/ccWAt5BeTDUqCvDt13eQ+M6OkSXmj2TTv6Qef/kseFfkZ3+pabBbMT6L9mo1bVAsS+H
OUKK2bsq+I1iraYKBSTnQtl+x7IUA0mUM++HFDOrrari0wjE5Tt6SG6GIcGQEsOnnYpNFLR5woOK
yHhngBHe34N1ZAHCzYO1ApWIqcvwlKuUoJfkTmMs7c9ONAyHSqd81zlEn0gJl//+Ulf0w7KWgpVE
dRbaWcT6HSJBJ5Mk1P25BwT3UbztfKnR7Hc/Vm61522JugU+oSbUGyBR5lF7O4m2OoZzld90QOLH
/83PgV0AZY+kEBKil8ef0xIliyIewAc49c3M4HpRrTE+FLGYfDuDe2qHkqMYH7V7LJzErujnetdT
056S3owb9VPs+s5jd9C4u9z4BTysrFQ1lEWkOgf0MCqu78iAlgs5Acp6qEnYuWxOfBEXILRtrtHE
kwwPUxJ6x3rplQrtSIKmavZq7iAbj3RuoJ2MPbZzrveyks5D35r8ds4Z1IPQDBWgFHDa9XGc+V1e
jhvVQuvYbjlmGHZQCsv3oH3icl97rxgGB2WhZ5bPaVCWHn/IBEKsOO6Ir2MP0jLII9yJVJzfP1H+
1mVGo8Zip+BbwAderkwG3sBDl8MZpqPaIa6bv6BMFfB4UuQzH1KI3zRCHkZZ22PLpuxoC+9bkobs
Yz9X1XMpU7V3AAkDEZHkCC7Y8b2Myn0zIvGtueOgO8HDzZWi3fVNLA5uPYRB6crCn724/KrzXvsF
HhvST0nj07jp72jFAf9VPO8rV0D2rLH5k8MYBIRaazdw3fUVEqjOYsjuIxHG+bqyJIs7FNCOiT1L
bdPDzMsRgWciN873epcFDAYI0qV1ARhrVSZjm5KMReLO50iWfYDOT+WjEsnc1BjCs2Ey3vggtuS4
GfJ5C4RfWSfMikfE3BFy7lHZeWznoT7kugh379+btz5IAg0v5dswz0sr/WuiKEKKFpF4Rs+oftG+
RDOUP1feky7o5ih4/E2XTgAV06jHRfM9cAiw6eVKGVcN8h812PeBnkhG68ClxcfKylsX5N/G5l2/
QyS6KarDUJMJgu/KtIPZpU3Y8nPmZsp3Iotx7NZtPhAKfi/sUnKyJSmfczJvcSzXaAErw9mhcxnV
AyDTLz9zdpoeMXzMz94YqS9tJH7QmJBfTuL1O0+pccOSv3F+ACUoPUbKFcT9y9DBV0RfK4zuqsjy
MykI3ZEmUcdEY/IAc9z+6/tXBTfi+ggBu9B6J3ArwJKtjpC6U9TYNFTnWEd3bV0ZvU+aLrrvSpBV
6BAR6suUdm0WiMzRn6mICQqp3K7WwTy65tZjIarMSwsQ2ncCoBcxkOTgBzTayaELamLE9ST9Bro2
+tootGycWkEbuuMC8WuQelUFbrwoUr9u9FD5nZliHkRJObpgKcyY7oUDWAEnKrj1NcbE36oxU59Q
CwnfxSrPb5FpPHddgppFG5VgewFVUaTunKpWlZ9UWHQ92hViieaVevhUjXnpBtGIjfcZeKl2584x
+9MtKZ9QFWTpn7GoP41yyjAlnXUp9BELJ/+WiiztjxrNB50fwZXmu7K1qKqvEvy2aGqdG4bW88aP
8y7ZqUohHO5J91GmKM4H52IHdhJwYV96APVfyEk7T+NUzH2gVRV+tTbzPMTvZIiDGtVbt6QuAafi
eAgBhUkBIYKmQZV+g3J/qDaC06JwOXkn/Lr0KmQZEtmDSslAuQaZO04fbU1AzMk5qRYOJ8ruevSI
o7axzL7R3jo/YR1AwKExrII9zd0TzWbYfVa5Y+vLMosn32Np8R3VQuBiFt5TBqWdnW8G9aBfmlpk
aHNzE2b8HJ4T9UHN3H4FfTuiFh6FVJ8JmaK7zonyY2Oj7nNL9PydKmdsjm1sKAav56IB6SbG2T1q
1H2mQY7qlGnvtkMsvpo5qcPH0IsGTK6vkvgRVRfJP+vkWaJbgW4aFFZ4qH1CvmCFlSi45wo9NfPZ
JG3QKbc6mSzThy7mzsHinflIXNGdIunG0752ANAKRZYAjDQwIyL5S0tSJ7LMp9jxzvWE4lOoMLjA
iJvdEtf2aumCBfG6ZERR57Z605WYQ2coO+cMeNbdCs9tj2wsnUDLOt4XUmwh4WuDhfWAf9H4uQRw
YmUfxzKMVYJpcOdKo4g5LJPJH1r+0KLt8LBlr67MFZZCugstUN7iClZL0RDtolOjnHPSqvgu9ui8
p2A0d0R1SO3UHJKDqRd9StHY/NiJzvwdVVGx8+TId6lbOVuNapell8s9Wn6O8pa5EsivrjM/yPT1
gAnMOTcYSbDr4jp5apvQ3qJBAH3+PKwPePqxP4tI3jZuBZITtzvo5mSLE3jrYqEKFF4YUSbyNisQ
Q42TJRGLomcMDsx2vZhBVGJ+wQYX8MZBwxMi6EEpENoi1o1hYKmbZFSde2ZxjI4fnsf71jJ2dKtu
Or1/0m98kOsqsYw0QBvGVQtgKF3rlGHvndP8P6g7kyW3mWRLv0pb71GGeVj0BgTJHJRkSkopJW1g
GlKY5xlP3x/yr3uVDLIJ061VV1kNZlWWzkBEuHu4Hz+n02/VIE+8MgSBft2KgLJ63UBzKaNA+CDT
3VxG2t/mSpkzJHafMOOjq6Hvyl3U3I9Z1uxwwdNWdWhcmHmobudgQGCkmA3PDCdppX0oDAG8/giw
NBBPgAwnYzMFbxRXdZJoQR0++2EPsL+xcv8dr5wJddRILwLAC0uYVP0MUgSnKz/NjNaWd9wC+5Pq
SMyLXP8oixM6zeqWqRdmUJjbR7pITLurpJIDPywYc7TqWd0wcRVUO3UujcILJT/StmXatfJdUwVO
8NemadIRy21Kibx8xGH5QLXHMcdvfpYUs/MielYbcOvOpkmyr0mjvSA0Lm2vr3apipyuFv4BZ2EN
AE1MKBCed7HUyea8zKtX46S9pACDlzGHpvoc6qkEgsGveo0WgtMWG9OIVDRzc6BiK7nt+WlnoBkk
IzhY4IzAJ0+PoVl0ThQB8vocy3ro6W3c3OkSowjXl3qhaHNqRqgQzSbAkzjDTOWUdKqglnMtXMe9
VanKoyVlyMKOdv0pS0HFoms9e7xYLDdNovBQ1iajgN1UHacqtleeYAKSdbkBeFJCI01nlXglbkLX
+MrcRbL0WVLNYsf/LX3QZbovWRiW71JzdrYJ80leFGX1Jg86tFylefwmqdXIdHKM1EAwBCuPz0sf
i7L34ufAfMr0xE/3pK4cfw76cZl30YZ9wnzK1l/yXAmWiE0z9bRccmiDW3t4AU/sHEt9MD3yRHz+
qGsb3W5St3Xs4a8dI++31y4QMdfBeZ3+rMIPVJMOE22gXhtcyqWZVzKXt3IrRC6ZZUd4OS7JCg8D
QCZCQAkz5h3HqGSoQMriJ6mapd9qpJbTNqqUVAYxr8TwobXE206bEYvz826vyXEXuGWoxY6r6o3z
6NDufS+BFrG8powMV4lHOdq2/mitVJsu/VyoB/gwDLtQrTYEP66EvmXmiR0/a1NiH+aZ9pw0JcEB
7w63wgxARrOk5kMT+tGdMZEwhFOf3emylbiJqTe7opLLvWwy1Wx0dbxx5qjv3BGgwspFv3SqqDnD
A0I3TT7nF5ssSl2hOtqfy2lGdDfNTOqhanXQGbL/EYx+/ysca/1rEaSt1ygtubvRjKBAGX1c2DMY
3zUK6jjUi9aA6+dZIw4XIBVtK8pd1tkE1hx3kg5RCqOXiUTvZP4KkEZzA12CeLRwwpVzfAaIBS+j
kMi9VmtNnd07PciRBJ2V083+51K2s9tErQM6vs2wYbLC3FZdm23iIvPdOpzmfRMY2b5L/eAIdgDV
ba7FXrPyYTMqteTKPWODTR6GdxkViQ9Vp05uShbzqa/sdm84gwwqQuYvQ722daxO2gRBln6+7lzP
XTjtMg3uKBnoOx1awbeWfVjIkKokzwkAipvBCu07pSi+XzeyfJPTYLWAvcg3LZDowEuFb6brvjJK
g5w8h6PquGGQGR61z86rFXtaS7XPAyMAIFojHAUcAUDc0/1R4yifpMBPnkslNN2qg51PivP6XZ0V
7VbmftxI5FXvirKuPWRf5DvLH3vKip3ihriwbTBn5pHZS2VrZ2bjWUEcbBvN8fcGLbKPgTyvTtZf
OMHU/IGoOYBvgekLPovybRqU+Rw/kzqagJ79KP2SjWOlLgTtQ7JATqoj+Iry2egIx67sJOltXzcj
IBl96hj30ctdORbhu8Gf/CdjsPzQzY04+4AvGamCGnPyuQ995/2QlcmDNOKLXDgNAbXlahl+YNJC
ZqA/qSQQtp3mv4sdv8o2StHChBM0TfSdGmcWAsCMOCYthXeFb2x6ThZBxcefuLOTPGt5cvfZx1q3
K0RY2kmpN2Y7dimVc5VBKi6wIoF6gDorV9Luq1wFOXCbtO3XRtoufU7SMGIAwNElGT89AI1hSCmh
MX42ciXcOUZWeyWVqR9DUoRbbMfb64f7kj3Q8RBFUX1ZoOWn9iRfpSemSzGjQKbpaVUZeTZ8SRtd
r52tOo3jymP8QvJPW3NpAjJmgQcSEezFKFlzqcQtfB6NSvFmsp3nsLOmp37ow2pr0fR/YMyfSeAs
TSVgP3IEo0+fp/4aOaByftkcCtxQndDap8vgCBebv2g4bSX1zxRX6ttcl/Wnwh6cXTmUdybjRHfk
IMYj8wNIHtnBzyoEvx05YNjlrq5vZ8UItvLEVXNGZSBvhmCQ0mi8jYf5Gy+fbIVT6MwNAXIkRIBI
4H2mwBB4ulM24PIxjVuYETIyyIgSVzK7Q/bvrPiv2NeO5Uv+sa1fXtqH7+X/B3S5y+T+FV61l18v
9ff25df/WjiAX5qFDfiVXy5/4fa/ZVxb/s6/SXNN7V+UBBm3IN1b4PTsxvDStP/nf/M++hcxB9T7
wpgAMS4O79+0a4r8r+U9qy3j/Tb/ZWle/pt1TeF/WZgcmc+k3IvHMf+GdE14LHJxyEE5jiBwGAPm
754ehQUjljllnjxAS7FR7HYbJJLby9QGM9UNnKc3X+vxn0h3jS731RqMRwuhHJ5eFg7eHE2KNMV9
8lBI/U3daYy9rJR0hDBOXUbF9dM+gYOYefTXi/qm+D72VQVcLtMfYIBUN2E2ZBuayqtKlnyVN3F8
sWLQxFjQyvi7MwWUzLak3rDT9qE00tJNOkPfVnXW7YeuDLfVTGHWrhR9LUle4p9glewEgAD5MYUr
EbLURnlUFsw7PTTkQO8UP/9dWlPqJbDu3Nb5MJFG6MEtQ7yxN80lSJIytMdN3pt/qyyyrB8uPM4l
dTPaYKLAnqNqg0Rft35o88jeFTNqxb5WK1+kxApu/KENtk6q6js90nyPAUL0zKiJbJu+6TeV3Cu3
45gk2ynVknvLWEb5I/KNfKpKOEH6L0WuF15XDAz7V529VzJQYW5k6v29SQPpgy+FcUjzuWg3aTYq
71Oi9MohEt35v9e3RE1yQaikhTrv3EkO+HwVFs2i9TQf2hTyYAqUQRvsYmir3mfyiDpfFw9bpotB
LvZLzRtYladAzLW11OkJyH3xhWL79OjDn+GZo0l3oOjb23SwzZVIKERefi7vEd6UHPuFe8QQIm+W
T9A74PMfoKow94PVWbsRpBO16cHZGjUNxOvX+NweE3c8KnFNBGDarqdOY64yK5slLXqQ4m9VrJHl
RPQ1PLrcK4bEdyErO7UkvJYHebLG0cSSfgcIetHONTfFhmwGeVUb4Zwgduu7wis3v/5+hbTvaKst
dBqwsp6usJQlMxghV36I2p01h++inC6OPd1PcMhet/Taqzi91fC40LvTaDHhs8SCgNqGSZ1MavTQ
7sx99CF+co75O/OOM698id9lrrzP341HdW/tyh2jji/Og/P+UB6KW/WIuLjebYzfA9Jqx8i7/sOE
lOb107/9XcKhSoAQRhUTCw/acD8pCdh7cyvV7d4f5l0cobgLVjwOVzKTM/cNDwBjZw5kUTRAGMI7
/e76LFWq30XjA4C833oy7Q0GoFa++NnpfbXB+wK4GvdGE54ZSteUcq7B7G1WsavY9cbocEH645i8
XP+CYmGYQueymj+W1NPVxHEIorrGkubCAX0Hltr7aSDy3hzXcv2zzcIS6SdzhERz5taFYlfAhHxq
LmzlMd0hzR/AmjNiOn3v5+eo6bcpl7SyVqp+y907ObivNplcWsqezMsLqYOezprfM5Dx4KQUkAAU
M6i1tcIH2/nYpMrGqFa88po9MXmQWs3pFeyFPqX+tHjo53wXKL/N1r8NnPJBTVYMXjqM0OfB+U16
tPzH6fbJam+NlVmMD8oQjrcDu72xUnteOY5nWwefOg2oVygjZRRHcKZBWnTpYDTVweqRTw2ZJohs
z8HbMQ3vBh0UOkV4CzvOSiXr7Gu+miX7e4UHy+I8/Mygnz7GVXWQnOi9LCW71o82s9VsK7X4BnGg
G7Tq368UXC/8WEvDBsidcB0qS1Ig4mKlcNdvqQ3d0pzbNQbMd3K98dXsfWfkd41ze/0Wnl133rig
aRjuAum3aE2c7mIW1U4LpG86RLrvMca99eu9FSvAnPOf1y2JUHvu3zLBA4OCQqDln8JW2kVa66E2
aw/6g3TU74ZDckcdQ33yc8BXG2XPqPRWt9xO3mjGynYuf/rtZfzH9GIUgQhmKgVvPRbapDqNoT3M
4LZNckGDIu7E067J4JXH4vWlXjS31GngRabfI6aiiD5E2hhI2kNgy5t4eIRgaJ8O0z3dpUSteCn9
9xvr8Z9VXHs1vK7tjTFhB80Igr2ofDV2b0vflDXde/GeM3dAirf8g0sOXkfYNtUqWy2SYe6tBr/b
dsWMDs/ElPH1VSzu8HSH6HeTtPMvyK3PJvMW1EykZkVwyOGL2uVV861Ik/QmniJtd93ShfVghSSc
ByR+xRKCaEGvP5vDOTowTRQ9hOCRvD7U1sp14r3C64Mc1uAJUZcZitfU7c1LK1CmBZE45cdQ0uC4
C23tae5L5UcUjuBA5fTb9UWJ/gpzPHWZzyS9ZZJVzMj0uo/DGRrLIyVucCrhccg0l5qJNzXqx6FU
3K5fuc4XFshT9XW7KGiRoZ06jrIK5yqu+uaoaWnhtspwawQzAsSBdV/11ofryzs7HSyPPJN+rQbL
E9WzU2NNUeR0D+rm2OKOdW1A8laHZdoxViRvz84GwQawFvywC/KP0H1qx09KIJha0xy7tLiPuvtM
dvbXV7JmQbhNMM/FyehjobIAmclHO09WnM+Fb7VMM3CMVYpXfK3TNZRFb6l90DZHi+RNku/U5laK
1ggQxJ4mEZ8v9ceKSM+QKc3sOwlW9E/l0ZLd+TkpNhLyMe8jqM/c9GXwvWKtkXzmVwWjQm4Kr9VU
UJ9vjuB1ma+TlK1Prwss21q8uHCduLtQKYEw5d/EqNg4UtXYy3krxpLHafGo+9LgxgnCjlBGSS3q
qUP/6/rJEDOd5YvS6HJw12Qd6mtv7Y3HCAMlhVZoro/2tFEr1zpo8U0Dt0bgdsjddyte8OwRv5gD
BAG9xsK9DHfC6TExZx9gnmHUbKBxUz4GM7L12v18nzwE+3mf3Gp3zt38Tfo1AGB/KZ6vr/XSLXhr
XHAeep0xXNFjXGaYUyse4V71rlu4tIMg4IBaLDTEyG6dLi/zi6HvMywQT7zQgGoGxlUtMCI8x3zw
p/xbkUcrTvjCpWBUnjYZTHnwNpy9nSjq2WqvScNxVBR0XPpHYFXvGqXxlELf9OpA+VDf1cm3UU62
ZuG4w2AwObKS0Z3ff4NaO5UZWI1gkRIHtpgQ6SerjuajouQbq/a9drw1nJXDemmpRByGA4GFwWt5
lq3W9hjx6aejoro+3Rtlo2uu+tP+Mh4Gt/rRf64/5Wt9hPOQw8re2BROTaMk0OAMAStjzqaG8SBj
QDbvuf6P1w/PUj8+zUYWnmCwQcRtXnBAEU5PTzVHVDVLZT5mOJreNSs3sz31l/WtT90885p32qd5
jfDs/E6c2lz29c3996E4CRJ5mlHxABc9PpftGuXz6zv3JMkSliWEN02hO58CPTlqu2aj3VcPoytR
KuK9eC/dSl6EAH20R54pKtzott5nv8O982TnK1dzbaFCCGyaMuCRMM5HJ4zu1PEGgOrK0/Q1wT5b
6FIiWSBnzD0IgWJWraRjEns+Tncyk9/74nP4q69vwwKQtTvs04/2x4Oyld7LP/3Old5L7+ND/Tl5
qjxna7r+fbeSVpyVOmgoUVBBNQFKRwBAYh9h9qG9qoxMPiafqTogAlZuF0qej5rkWl/XnnQX7+Zb
a8I2JyVs2tCkYO13/8vQbo1q7zQA/FwdVc3EBWAx3RTRzl95iIiUTeQEp6sUNlYLbb3TBuxmv6MP
xi7c6V5yaz5a9+HH6F14P1eu/DyuXNVzP7/YdJjSIPVlclzIdsCPh1MgYVP+rVvvkv4mu021jwRr
bcXQWbF1WR1ocFCbnKplSuP0fnaVURC1zOk4fml30Xfraf7p3BcfksCN7uVPU+0xxAD1mQnu/csa
W/qlK7OMadG2YVYDrtdT24bkO040+dNxVk13lDbqvJY1XsgHluX9MSFsnqWnpQUobTrKdwaCq+Nu
+l2+y9+p++Yuv41v9X1yU+lb7ZDHt1HprlGMrC1QCNfTEGZqVoczePhUcstR2lVdukbFd9EIdLlL
2krVQ5RBsFN4SXNUCY6SznUYkk1TreQ1l2LvQi/9XxaEZUgZVA1lit9p6s9zlNynk3VTZfLN9fB0
IQ5SKYJth+yGKqNI8B1FHYwkixvvnIMz7brhuc63jB5ct7JsuOBDF4gyYZDnEIh04bzPdhUX8eTP
hyDQD1Ow6+JPEHO/n+Z3jqRvr9s6z32XbAlsFv3CRcJQON/2HE9K7OTGQY0dqHXDTyhaydG94/s0
KUe3bnNv7tdKDhf8JAgg4JkLhbJGO0vYrWpK2jquug5yEuWmnOfbCZ0J35Z+d9LtZLXbrDW3aZ7v
+vpHr9oeLDW8dNboPs83kzYa4FyUH8Cbno1BmqEGjDCRxwPDttO9Olk7av/VJqqap8aW1toW55kN
urRQ11F8B/dIfBQiYwk5jDSManD0eYq6Y6tvC1hW2jS/tVN/H1KvmvwYGrnw1g4+9HWHhMYaDPrs
ktDRAXkJoJFwuPT3T52Z38e0RAPdOUSVzR3USzonRhXs9CSIVprCF02BgbHBvwPFE6mYtLwah4hk
/eAbs7FNUwgw5ca3XTQqk789wry0X8c4UYHj2Sj2GNKxlaMukKfjMM+uTCdoDF+i8ROsxu/krEeg
8Bi2Ky2Gs1uzmFze+QvChw6Z4LL1SlNrwATTsang0zHym9FRvEjXHqmgbCa1vZ2aeT8Pa3I9y7U4
cQxL1X+ZVlwqW4zjC/uHEJOVjs5QH3u1UjeT1Pf3TurP2zEMVTeO5QPkGMptb07F7rqXuHB4sUzZ
gSGCRXxKBEjQ8QLkmFYNlpN9EVk3BtpkksKzPDDCHzR2tkEs7/rA4+Dte99WXBMg8/UfcWH1fFPC
h8O5gcpBcItpU49TaFX1MZklGfqdTE+2aeOUgDWd5pcpGwHuqlQee6Veq0qcKXii3kNtgOuL2+Jp
Jw5rG30od0na1cfakKLQdUwp3RdW4hwNq8gfFJCh95YTzqg1TdmmBOrrDu3MNKKj1FuGH9EBjKdn
OUImZ67ROUFyQN/A5TrvoiIONjMjeLdJbY6uVWbV/vpnO4u9y09fXBx05upSFhcu/ZzPYZ369TEa
nG4LmiryRsl0Vm6ECHqTly9E4Y5nL00GrAi7o1flPOYOFaI4dkiTWqXcmkb3JUli5b63h8jT5/l9
kKf1Zog1exvbdfWXPdrXXwAEGggMXZyzUDZHOcylvtwczb7sbuc6zXfjYKcrn/P86lMQXS4Bw+NL
oVJcpwNswYbU69g0pr5lBjH7Pvi5szGnafiYpEkHO00X3aCnOxyKSk8/XN/NS5eAewhLC25naQqc
7matD1XbgXs9DrGu7828YgCt6JF/phmnlEO8M3tQopIuTZvrhpc/LPge3PkyR4Jpdls4Rrbkw9aU
DOYhaengdI5W7dVm6DY+534jxbJ2g0Tsz7+0yXQE3CYgTwmYJvfvdLEZXS0ltAKNW/dDkh6iwd8w
/ugp6echWOPhPgtYgi1hfSNC3FJX+urRibJNYuv3yHHfF9Zak//sM76aWTqNECHBUy7kW8Uc2EqH
lMhRN1zzJaDaOLnKQ/d8/cNdXswfK8IpgdS7beWYrKmvxpuisDZRfxcG88rj+uwsshYHjwg+BGIU
Sqin28PbKEHBFwKNod6Z882k3Y01N3+rFI/tmujIWbJG0RIEPE9ORnp0ot+pLamdUjm1Rlb0hdEG
I91CU6TdXv9qZ1d7sQG9PA1ZB/yu2KtUYNxrWj7cMdTRTPeb5FPSzq4NpmTWm42vFJDSTeptXgfe
dcPn4fXUsggvoTjUKbNTybyPmHTpiuiGPGmDcmydRR8K2YLTofFUU9q24G472WPSZIV2e/l+J9d7
+QUAoEHWLHSsYkZDdLeTYCyVo2OlO0sKtqHzPDEm32Xv20BbieTn+f9ibfHSC/0JY7fCbtYkpwjI
VMoxHRVvsMx9GafbJlS9oY0/6+MXP1W/hMVHg9HvQUrcuYNCqUhXkppLR4oEDsoM2k7Kq4Dw27Jf
nilFEsPidTRmyWuab1oWuVbzS27W6DkunStwGmRQOCzGMYW0bU4cO67rWjlqH2PkJetvVXRf/Er9
D5V+BOJz/SxdWhVwWYX3DFF4QeGeFDMjWZmaJFG0IxyYH6xZvoee8aGtsy91Yq3clwteBgq3P6aE
XRzjaIycUdXo1agfoAfZde14P45rRNeXjubyaAGoTCbDNzxdUZXBzoCQIp4ZuoQNc9hf/B5iglbv
PmvJcFOhK7fyDc9LMrxNyfJkPt8yFC6+T9H87SA6qdqjDPPol3RSUCyvkQTU1HDaBFlW3+IOX1I5
sbZWohfbIe+2fdi/g0SocH2ZUOVHmTcXUfUwwTPwUCbNTyhEo31kNP3z9Q0/L/5Bnwa4Q8bdv4IS
hR2HKFRV/DZtiZL9Mh+Yf62cttwWLYqTAVPtG51U9L5npNcN5VbeplbZb6dq7uCjgUejg7oO1XtI
tYrUUXfXf9z53i1Mf4QJiKjIGkSGsprwMJRZSrbU2wxbtPG7GEIgrzfGeauZEhKncbm9bvIVBHvq
yqimLdqGyCIAaxenCJxQRRZuAb4ybWN9C+wu/DUkbfpxGuBCd6nED9/GTHOKzTxn2deiizTTbWMp
oSxM/+bjWNnRwZb0vHELg8a+O0G+9SlJY+lbWclKxrPHAhssTU70TYuUuXQHDonjBr6qvo/DVgYa
Garz3RC3xnu9VKVmUyMibEN+kaIxz3CQ/2TDesIfHtUZ3lXTaA65VFLOVJQo+Ur1fIrdxJasb3qs
Du8TZUogoCq74cfUmHR2+ww1cZmyNsDd1Ow/Ax7JfgxDV/duXmXBcRxoZ6zcCNGr0JIFUEEAXkS4
mRkQsiO5DBqQI2Z1xHV7wbidVNiawnaDfN313RN9imhIuOyDJA+NVmGos2Uo1kDTpkfHH1eWs/zc
t0dEtCJcmZw6T9HnWDFkMLSwVxRNsRLTxS9GgYDaHTGOeURIRMVSIbQsSpsrcX9Ms/gQhNDcRk4M
+TAyJ1lCde36ZxMXRKsVpCO3DO0BaNpEvoE4B8JWpn1/jEIqO5NcNpvGBvN/3cpZIKO8SoGF9xVT
gtCzCJ+tN82xV6QIkEbYb+tmCN2+tT601QDtoOZO/Uw70s43kET95angnYVhSO5hY10GXIWHgD2Y
Y1tUGY9L3XSLOnetKnJ7e2V54tl7tUJ3nvIGn5PweRpoeM8BYtNyihxS76nd0VYitwDBc/0jnm8V
a3ljRTjhceQze2cWPFPjFCo9x3+m97AmmCTOA9MexsryRMQSTyixhtwZ8yCHdsw7sfW9NLaOVTG7
bftCH3eTzCXqIfpN6Qz4rjkkYk2upo0j/8twU0prV+H82JD70D2m/cbvol10+l2nLEVAQPfDx1FK
N7ljwtVbenMCREptN76h76r2PTOIK1fiLPQwAAPFMCTYTATA2KieWtUR7ZhoHUWPiI4bzi4a7ww4
lfTb7Plv95PQRvFjQYUvBV5hP/WsbhQ1l6LHVGmlnTybtMYNda30d1Zf4YXF82fRp6KGuwAcT5cT
mKkVpQwUHpl1HV09URVQPsO065eB0wGWYOKWTnmn+d5MvFiiolwD1okHl1/w2vgg45OpgIm6rvkQ
VciaKu2xB3oNc1M2wLCdFStJ5ZoVwceg8Ae+uZDb4+gwlZ0B8GfSYq3ndsmIgeTE8k2pGYtKX+PA
4OVIDfeoBSZhM5Hz8pOEMvXu+tEQY8DyxQiWkAxCG8xQvnAELZIeu4CXmEto5TsG0Gv0UaTaY04/
2lVNVa04sLNlkWJBg0bKA+XF0tU5PSNaqcdGrinVMTB7XPPvyvh0fUHLWRbiJgZAK3MQFkIZ4SaT
m5uF3DPtnFqB60TkMbSIws//mRHhpI91zgmASv0YMYgfV8/D/LGy1ggTLn+qPysRtgbV8hrySjIA
pfgGd5sbzdOKnxe9HjnGybcSYlZWhSYE51p1hLB1vM0aV+eixnSpXb/d/qXQPIUYwdqy3jcYFpRf
7RSQVXXMtKdFEaEY7ilg/KVLFY0Irk4pUTCIl+0vf7Ke+bbS4Yjnhb5iZm1vBBewSMK0jCRBCdP/
0AAcRmtPhLVjvISONx9LixxHR8qvOqJR6UrZo2U8Kfbv/+wUC3eRwe4silNsBBN4YPu7ln02upWK
99o6liP4Zh1RYc7W3HPE4gwldwVoFvKQq+3ole0QAafD3MRN6bCS3o4Ymg/dSl+jhT9zlKenVxx9
ShsWUVZqdbSU+KayBsYSjoMK23H54/quiEnB6wkmei6qrsyIilBPuYUKy6i59jwttja9GmP4Zk3a
1nI++H9JAPvPlXxjS7gtdpT5Vl4sT5na2XTWO6X/ZGahd31BF4/AGyPCXaklOUoHdfFjsFym2o1s
Sxvlf/L8Yzbgz2cTLkw7JE7dvFpRw00J5XUjqS6mN13+90caACXtDQqRNMs1YT2mpNZOI8k4f7Pc
6Cg88F52kVy6/tUu+GaKSaCJeNAuXMBCHKu6JvbLuqmOmkPHmMc1VNGI17mDRld1Y689Ny9sEubI
yMHEUZQ4a8HB2Ec/fuB4V1/ho3ITLUGFZXd9TWdFVc72iRXxvI1GmlIMqo4IIy4vl0P5mLyPJ1dG
Jbl3q5/zQ/heXXt4XlwarEBLJkVHQ5xITtpIldSwY7+c1PP94cXsek9P85Xy9EUzb+oPQri2bCrk
dCJIPOLvI1ivVDok3a/rH/CCEzqpcQgBW9WVpDUkbMR+ikTy+1r51LTwW2fpSmZweaferEa4TshI
D33b4O4GyA1U2nnubI8P9aB+KdLA0wqbLl63pyH9wUBdJnXiu97S9r0arATatRULMcoqEsqqw+Kh
4haBUNXTWibYZfTjV0W1zx6kr6fzzZqFWKXYSaEwolIdmxDqPy/33fap+WDdJJ/8dKNlHn2wItsU
O/8vKSwXN/x2W0Ul6kSR0gR+ZTxknHpt6rv99P76wTl/mwkmxIy1Q4aEukV1hPDA+dLNrvIjqdyk
ZebMc4JdZqwcoJV9E0XhA0UpJgcoxFEbDS+ZHtQoAV6a71rpf+S5/uyaCL2MjATvGWEpUqutHt1V
Sb9Tks/Xv9/K5XaWBORNGpNlXVA3rzuEaKXR3SNCciuvqalciPwnx0Dwjr7UqHqhsUdyNuyVvnZn
M9iq3eBKyaFWgv31JV0MMG++27KDb5aklHUkGct36yEvHxMfDPC+nAvP0T+hT4VOgg9saO1Ns3Ys
BLfSz/9lFBw7buUYDp/s8XluVoYtxLbvPxeKntnCK7T0Y0/XhgBunnct6XmbF7vEkF1K0a4JyNly
0L5ti0M3P1//mpctIunHO5p/iee9oE9XZelM/Cwdz4/jd2U+bfIcHknD/gDJ9aZq18BGZ8Dxf1b5
x6YQDdogcgYz5C2d69Jm0L7ADuzZWg89ebQrCogX1FvFQY7jTvvrIVaYxhYJFMhw6TxRWhKCXRwj
BlFqknEYLN0dms7V6HRNumfLv+RQWUkgz06qYExYZx8Eip2ngXmQ2x8WOuDQJ7hArVzKgIfAZ+Ki
tj2rXROdPHeZglnxzke6pGg+ZrvfNqx6+sa0N8nkDbU3Bl+cl/Bv7+NiDrwOEzMoAUEFdnpmZcnW
BkQDzYMT7JNha8HqXrgqMr2d5zdwpK046Isf9Y05ISDMqpFRFMRcWnv9kwalpbMbv+ejW+Tu+HL9
cpyf1GVtC552Ee9UQSWdri3RMs1Gnso8jBjrXSf0ptarpW3Ubv3WNTz1wdxeN7k4kpMykGBRiOVy
OiE1WGCxmpz3av6kzCjJB71X+59nxFKuGzuLDqfGxBai7ORhFTZ8S9j9U9gpzaV/WOc3/5kVYcdS
ac79OmFJRbMLYhg0accVys/rRs78mLAU4WIPoI21zGQpUZjtVZh/u9y50epxiwShZ1a1iwLfCi7v
LCa8moSYiRYATSIxgNvVXNPr8o1Davtulo4bI/Gk9C5cG9y6vEt/7Aj3OUpTtZ9n2zhEAaNM2qGU
92q18ghYW8vyG94E1aFIZ6UpHOPQFk9p1nlQr7o2Q1O5sbu+T+fJqvDVhBA3+7JWNPTADsg1yO+d
n+3HXHajd+pt+qP7OSAL6dqZ261lqmvfUIjfqEOMck1v+5A327AeXOQTEOf4dH1ta0YEb6FVShBD
Am4cdMnZ2lG0i7OXJla31638P5zSn/MguAhJBlqDiIdxaPJtrx+lcuN8t3/xmjGfJdnrop1Zrrj4
66dDlQUXXzSgsknvjUNV7DXnPkVRhSECCASvr2zNjOAo5qnUwzRgk4yg3MAsuRmmL/noqc4ab+7F
GML8xz8396x/JTNaFWsTGwVfZRS4+KNl2HsPD4ksbcLib5+CJyceSNTp3WplSS4Sm6/X6j99U78r
qx+86DdDrf19voHYDQhaJGhgFBArcJnVS0PRjDikbhP3m+zDCP2YG/1yem+dufU8Ti1qSBCfE/VV
5kxOF6VPgMJrOr0HR0PABUJfbu3103DhNmFh6foReyFRFI65A/IbvSssyGHlU39Lm91UQLNnJcZa
0F0xJaYwUmb2esjI0CEz401ebWO13mjR7/9oPSJqwUZeJ6pApBxkkqME9VqzKTeZtXa219YiBEI1
BqWk9azFsoaNThtBjr4X/dq4y3mdBRAcoKgFe7SMDYrFKdOZM4jMZeOgfMwOCxM/vA+8zXXPQC25
dOvKRZkX4pv/yTf8Y1XwsMU8yQW8xcahWIBGT63xxWxvr5tYoqmQgJ0sTDh2SKyXYYlsxEHNPmfR
93Itmq/8fRGPOuRtnpXobR3kGJUTEATADVYczuUj8N9fSZRHm6uxgOGQJZjq19R5Ms0beVqT4xGX
YXAxbd6LwJMXsn2R1hrBCb+Ngqp7bOI59Rjse5FGeW0mUJS6kperv2AE4W0DMngGG7EB9ylpo/SP
iZTLo2ePvvTNtuv+SzLN3dcQnlMAxKbSQmORZtQuM71rUD4ag+Fz2HXVZgZ4nLnRoIAGn1J1+KaY
pTFuQE0EKc8w33nWygg1o5H68uRmcGLlbiY1rcSAfNWupKhiar8sBnCuanFnwGqI/BtOp5VtgAjU
Y4gs4VOfV70b11VG8dEKNzlq3Qv75sqFEdPiV5twfRAPFrEbMXJraZcVlaO1jzjs/kUZ4mEDaDVy
8wGuSANBpa+J3H8aNWPlFolHELuL3O0ieoD6DKftNDxg0lAqWR4eC0dJ7sMsBovc0QKAcWzt/Xnh
sy5flEMIkSIPNSFrmFLgj8NsDI++DUlo6PcvUud4iC09tdr84Hdpv3K9xDRlWdtbg4KHjQ14cyvN
Gh5pdYTbIZWenMwcXHVicqpp/L98ZWCNRUFJuggXyXATnX5JxS7NOJDH4dHxQ5V3fB3/X+rOqzdu
pc3zX2Ww93zBHBazc8FmB4VWt+RwZN0QDjLJYs7h0++POi9m3GxBxNm7BQzYgmEXWVWsesI/PJl+
/zVPLP9XXXVrEiPvvBxIGwswNeMBeFicsNweqpkEWX82LER8tLFtvADNtk2ax74n5aW9ElpeRbMw
3kC9ASoFgEaPZYkMCwyjLkJqCOfE+h1pwZOB3GZc6IdYJiTzVW8w7Du1T4+iLO51zH0+Pu2vvg8A
b/SoEPwAToJU87yP/8h7nMo2JAEp7qyN4mXQ6+BmlINmwyn9lToRvp1FaLmiWBNMumIl8NYX4y7C
p943+2QcNN5aKH8No74LDe2ul1Too4U75Y1bg5ytav9G9AqI1UGDN7NWSbk6wmeJEwjjgMdmudMl
pKVKbFmKJss8G7Fse7lmZFTExrUu1rujsGmoLuqEpW8z8ccMK6xuNTPKzljzlPss1XCCiaFbfLyO
V0jtWQeXNiDETRV5WowtLxfSsnOtzVspekQ7tv2iprYtWEXLOTn5MMWuDEMWGVkwxIObJA22e4Wh
Jc+Tr483DjT9OzE2N0Gdx7spkMvbSUji79P/Hymjv+mG1/nvZqmK/nP43z9z5JmjIGz+6/87/XQO
wP/W9vO+N9//4zXDrG18+J6+/p//tates5/hf5yJsa4V0/mXfyumU5HU/4Wb1izaNNuzvR3jf0um
E+Lr/6JYzLGkUBEHQcq/+rdmumT9Cx0r5AghFlkU6jCD+m/RdEm1/jW7k8M4Invgd6p3//WfzHTw
ms9PE+RZvfj5T0XCN5rO/wSGMyaXNAfw6ttWBlSxCAwbMaB5DCzw2EetvysJTe6aXgBl7fgy46rv
ju3Q9FtFwcEVSazpts3ybKvKcULp1S5dYRSDRxaDMA2WnDvJ1CO3nZL0tjTl0h3CqP0cpabkiWz6
Wg3tl3KMvvdiaD/jFqLvZYNUTpIgFfyxGP9+zT9fa1Et5rU4AriioTvOropcbZcfTo8lWF5YwACS
YrJv0CmUXwqKMEhZSfu3B5XJI4I6Cs+6GY0kr/ka/0y7PCJ4BJ6AuJpW9+yQgrD15SOYkekIrVDk
4xR2u2e7HLMzHHeRH7pY2mZ2NeyUwZdDL9DV4BmDapI0uxjN57jBcMfx8wdZyT/34Yg6YG6Oeu82
uTMd0hjQs4tAaPbc4qv8E0md9CS0uL3ttdrCXFM2xM2g9aAtwkncQBXQ76uqzHM3yfHtcJtWDLVb
1gmKwWriYIXUSMLiHF4reywug7f35yCGFIc28SyWtohgqjJsR6WshmNqONpTEjTlhMmXI7Vurtfl
byUKEUgx63akOxKYB8N3tJ9dZvm7qE78fPa81Dp3ZVvMc36x29kOYGERFqW6CdR+8UzEkkGBlqh6
9HW19OIwy35lSZgk0Lhi/GDKUf8GQ8gYt3GlBScRFMNt0qEwt9FVOqWkttioS+S8+cqDXe8VC9M1
9ghsQqLaZfpUR7VjxlXdH6tIvDRzg6qz1zGsc0Hr8u0xBYKP/xacoL3PifNnWND5RgAbvZyOMmnH
pqp6oiBMlVzZCD/FZdncEk9Mr0qoSttwkkGEppjY79KiST+nSR5EGxMDmXnNOuFO8uh3Hlp1qCWn
mrTXmqkjNM1KaB6OJR5MFDs9TRkbhJQz+zHFwSrbIIL4fTRyZCqGcATaWCuR/kkf7PTFSquXyOgm
aIQRKvNwKWf3uazyeny2YxcIvFC92uoZODbLX2y32OP+TdYip0Uhd961HBocvNDUiPNp/FzOUTX1
KvfpIB+5eJtnNR712bk6MyoeVpM2Uh7VO9/sdnotCnNjTa31yQzLFHEMDLUcr/+cbbRKJL9WNu68
MS+XDnV6dge8fNJSuFuXj1XXdRP3hTMeswIBZcmf1GM8mqnnq1p7k/bytJGkvr+Z8q7/Ok051m/C
sA5jEqfPK09y/QlB2Tcw9cZtFKLQkjiiYCEqskKScR3KS6/xEyOAqa+xSKLWsaEmxNuJIBeYcOTy
+MInV6luXjOB8WDkxTY2+YzcdhxM7+Mnu4zx6Z2xtYn7UH0CjAmmeXHeNlrS4FXmd49WnH0vVKbJ
NsJ4g9I4YeagrqSCi9DsbThkNWeV4je18qXAhdTaVYBDePeYquUzd4C8r6pjKCrUyrMu9kTpRF4I
5Ehu9eKgyc+l84MSFu01jcBtqGo8BSV7DZ+zPEdmXRpKpJSunJlFtAz8pcHAs6035cd60Mpv+pCE
u1Sstr6ublfqBhRkkYYgvyEoXcLTJEk14rYMlMdRRvayqxNpW5cpsmE+IffYidqVU+2lsPzYrVHD
ehFpn61lWJe5+Dz/LPQsnabYBozgZUo3OcRCddaOj+3gDHurzopdr8v11lL5NkLLfugc62jXpjhY
8OwgdHT+0bLjh5T/1819BwiCrHXTxtf9NTmmRfY3PxuZx5vhMcuByNQi3ZxEbbRq4iePTqb0m7jx
7U1kD9AG9Dpy+zCaKwYWRgRhYzzFuMZvEP407muiqLUEYnnkvz0Je8EmjEQidEmF1YNsGFJZSx6V
VEn2RoDEHnRBxbO9h86ga5kahbgzUp02Hz4za2u0PLWWoy/yQV3NWk0VcvIIf6JytaKWt4OsYbGe
ZuUXv0QbOMqgSyFpgjys1COlpGU7G9/kw8dHw0LPnAVB6ZONikYWETNaOIuEeIgVfcgGKXy0igr2
EqG6VwxZc/BbLX/MRJZ7QQj4PZP8bJO133Kj+VbTJBwqs/nS15N1FpA+j+Y0TLs+pEW/8nhXqzQL
kc67mY4D9/Lbfvojm8SkRWNDiOhRC9rQG3yreuy16WAMZnCniJ67p5LbByEa5w6cn7FTMJNeeYbL
ksHfMwSRjSKJRWpBOnB5wdhRJkIt71HQ13269Ib8pAdjviXf92/qRlHcvPXDB7u0ivPHL391bPPu
YFeoBs3KWriRXw4Msd8I0sln4NKod1rL9gjTONpgthPuKNokK3thUX3995sivE0YgpoucJnLAcdE
pI1eCfFoOEm96XzR35Smb7hBmZo3UVOOblFXKharfrevJjva93I2uWpqarsiV7RNKUS7G6sy2xpd
n210qrCeLHLd6wt/fKnD1PSMoflqVoWyC0wtWNHJene+iGBJHGeD3qsgLoJBXEVt9Ki2bbSVYm3y
okQ8C+xzXSXV9c3HyzPPxp+Bx/zlYGJpcbViCwFJ+HK27EH2W2lKxGMZWp8hiHT7IrVDWGvhj1w4
97mjrSEIr29WxDdliuSzCbIDD3aRkhpxNCWhjHq4MCrqGr76LM81ox7qBThsxB0iq0GaN3+SJpXL
VmhQ/GUT+nq7ryg4blW3lpj7j+fhetpJ0UlPZCBs/GnJEc8CqwulnBNEqQd7o+fWV1XtHqcGeNXk
52teOu8cWIhr0IKAQErmRIRxOe3oz8dNOzbRYyZNRrKpEO9BBMoIVNmthqn6pWfKmVL1bpJmJGei
wnCNqDfWG7kOp30XSXLjqsahC0bjC03a5DsTbqwp/Lw9xeXmmAXsYUvOsoMIJC9CLrKBtIz6SYAS
T7VTNyjTl6brw5vQSWhTZBTiU1dP8kRzW/qEfNi+n27bwVRpUCd++uKIdrhXnCT5adN0oVCnYBYU
12are2qdaccM0OB9YErjY5YY6vPHK/omm714eigDNotJqYVez7zkf5y6lu3nJCBZ8Jhk4+T6pV1u
E3oYh8xhX0WtonnkF+ombSPVC+J474+9djfW4/hs+opzGHtVR3klPlTlQF+wFaEnKw1sB1o6ZmhZ
rmrH/a06X2uD1GzqWpk2EaepM/i+p1em4+adoW/Iwl+pTEu3RvVkYx38CXXhwtP1ePDKBHvSLGuO
YxXTuo2H4tCXqb0rMzPZjI2j3qiYH+7tlrRoZW6uvnrYB9j9oKMEIVg25jjzj6nBZVQOrGGSzmMR
tJx9deFlxhStwHPeLpXlCpBl0QKDiU7YvkjHnaBWcmVIg8faKkdPNwrrRs1yjOC4ibwKfpJbxGWz
rSVl+oRglIYKaNSeIKp+Dv1sOsI5zG8TJwE+rRffVSv90sY4PHPLfjbH4Zvfp+F2CtKtXJf9vlQb
f++r1Jv0jiXB5a5cuULnSVm8DQfXnMDjU2rRCrqcNFtux4odJZ21GuvBqVKTszOF/664XlTwPixt
cYShMkJhH7UAOm/L49GXCgpfspmeo4gPy+8sYtpgIGXXspNeN5ARQmuHwljh2al8NCojXbmBlOs7
gSfgBXFoApBBgHv5onIDbHIYjfRcdtbnqNjTlpf80bV+CB3TwMba1lZ8p0xbB7ZxNQ73Wuns+6E9
FuHvQI1QtnNW2DnKdfTCE9GFRG1sdo1ZJmNTiW8p7aT0PAWNdtB8CmHKGKm7SehAUvCyvYNWK3/u
yjL91Bt1ts8ac9rIfpd7st2M276vasQjjOLX1Lb9OYtzeVuAeyLSiu1/vE3me4S0BQYM2OTloQmA
QS+VWE/PHdDM7djjNB05wMY+/oKv0iN2iYqej8MAFJjVecb++IITGeUWHGPTsx129T5u+2CTKFrt
+WNrrwx1fTXinTfH1VAWNP642A5hF5ly3jviPEVp4Kkj0GpwwDSoLVVsYk1eW+x3Xu1/xqOEvrgb
VV2IqjOj+CwS+yayOz5/rbmrY+cQ6sq20MJjZhe3iVZsgMC4kXQou2zfa6Nrd+VtMKwEBvPbXX71
lPXnC4TiPh5pS8p2kDYNMpNVci5iTJoLgyqXLsJ9n3fhQTVjAsTIblzie2MjpGE1wXtveDro9DXn
6iF58OU6GxUuwKUxiHOk69PetKrqkz+W1tHS+tsQlT2k/VTt2OtSq7q60oIeHfuHNJOC+6yrwbpJ
GD/fjnGlHAKZmkTmo/IuFWNwdBoR3TeK//njfXn9pSKShL4E4iPw6ehgXD5vXpi+plHUO9cTNFdW
MN2YnTC8DAm3TZBk0662pFNu52tU5OuihUrRgpLNrPBD1eCtXv/HF2ElWc/+QFSCguK469FJ62x9
+tJ16i/ZDqa/GgVTa62StY1wIh+nBCNdiaWvNy5PMO8UHIvp6i0DDrUcoEd0U3h26vopKyr1DEcS
NaAsy1ZmeQFkmpMchmKG+SJn/3Fz8U2OQvRl0eYMNeQHYSHtINmxdmylvL6z0vqhQFXjIexar0D8
ERVDL6gA79E2eGhH1P/+8Zor8izrSzxB0vWWkf0x8yp6bVOrjdFZw0IVMntcP9hmbDyq9vQcVfWh
MrP0k5wmYoV3cn0hE7/8DXQnugPyfrnX0DwoS0utxVnxDWMvmXiVOWrnrJzn18cfqznXFaiHgR96
S2f+eDtgpP4Ua1l4FtXQ3TgiwGM1jIvtZOqfamVc8Ut4Zw9xsut09am/Ulqa//6P0fTSjHtoNOIs
lc7nJKvi3ThRT6WC0N98vGrXtzz5sU0zHZwi2jbLnkSllv1Qo2J17nrlV97AeVZ8tfqKqu/PZGzk
XyCc1nw13ns5BkWSU0GWCL2Ny5fLyyhVe4EyiiI06d7U6q8BwrmHxJRfP363d9aMCj/tVSQpyF2W
jKQwH7qp5m4+lZHa7YqkMQ9mNLy2al/cjeClVj6AdxKluVjO3iA6meEJi89RKRKfIpOqnKYws46G
qlQ7O4ymh6mGz+kYEVxK0R3C2Jru6dXZtyW9q2enLbwqKq2bKvTVQxUYE72Vygp+tk0z7Nti+K2F
Q/wEhKTepFMcrUB03ll/jqp5kxFCOKzK5WKoIaq1Jgy4U1VZuld0hXiUcv2+sYgzs0qqvcFBcvLj
dXl3osA80DKnWEnhdPHJjn5UZE1bqicjzvaAVm6b+nPc/tYk9ZWA6tCEyDiPvqunKVbFTuOKAAnG
/Fb393WWurHRfbEnyeGMMTe6rxxE366cKdezQsJIOWSGElnwzhezkvpoKCGeFZzVXD63rfNU97L2
UKr2vS5X6VOfleFKeHV9is0pKp/DnFdQyl3snaKo8ZIt/eBMBU24uZPZqKMr7f7jmb+uWaNw8Mcw
y4pDRrDf56YVnM1yp1aNFzvJbWc4YkPP7NlMpufJbvZpIN1X+vADi4+19s3qAyxm1hijQIs6Jziz
O3ZSD1LIiBzZJR/ctYW665z4KCXOc+rf+hAxU2daM7a4PhQIS9jtKD1wdlF+udzwvV/GeqflnD6l
hs4VspHp2P5WAky80/qvj6f7rcp4GTZyR1PdoYxHt+aqoZc0mogiVQ7OWimeZIUgLCnQIx+zVIXD
oeU7fRTVb5KW4G6uQn9T5NK+a3QzO+g1R3GMcaBLmOPc12Mg/xZNYWJ3lAAicAu7fC1qn+J6O5Vf
KS30NdqDwV6yYlQIdX1I7yQnDGPPR9fRQ5lQbKNARWRuSMajsCGeqcYYP6h2Uuz8LjV/aFKZbJpi
9J/RIfPvbRZp5ah5b+35orB3oLGI6PgyXPG1snXiIorOLTioWzOdXkGwlbe+Ku20Tm1vDauj8j5F
FLWsIN/SyFa+FFpx+HhRrmNTuqtk1GTXuNRgQXq5ARpZp9xbKeHZYBuiOh7/dqYy2ndVH9+T5ZSe
0rS/0qSRf//jcQkggB1bswslV9/luCralkFWd8E5wN3VFQT6j3mLp4M/qmeZIO5mQL/7kInGWtFj
fqfUSgOPSiN5GyEFPd3LkXMJOHFJM+EsqzTtgDP+bvxUeKmmJsWmDCD7FEnv3zqF9FUeGudxVEd1
r3AYnUQThlujjkAFFfpJ2Nbjx3PyTgRLSZHzlSooqrToR10+WiShmkx5yDkJR/1eUAbZFH+pwALA
xuMIHQ/xJ7OJ71uTbLNX09vWil9rFFiPYxysUXvfOYHnYgtVTkzGwIYvcukcrnllYkOLl2E8fHfy
GXlnTfHKLrgOfugYcrUQ/FD4VpZNoDyJqPdiP3VK8/bUJeFwXwun2vddZa7B3N+5xLCbJFulestB
t0TfqtmkRaba+6eUSts2djqxC8ogc0vL7LxSy7tNUqhrMobvlI34wJm92RgOS4jlimalGpkVJC8I
9ej5uXqlG5s6R2wv16NvQIAtN+3McJ+0I8evyFTf6yf/UZvs8ICYUImkaWU5m7oppFtFtvBuKmz5
d93qX1d23nzOL45mAHvUZvgSkc6TFxfu1EtlN8mpfQp6Mz3kamkCUJ7EpqnU9i8OkO+ZohX3QzPK
tzyVfWOXuD6LNvy58hzzOJfPMZtW6HRCiB3pAsz31R+hvhPDE2pKvzi3U1b8ZSLWckMCKQjFqt4b
6ex6JsnaQTX9L5I+9tuOON7rxmFTSEPmpcW4VQdh3PcS6rDNlES7ocBVLRsH6S5JwjUNrvlpLp6W
6gPRIkBVZJdtNEUvn1YxKJjnHCZnuRzajTxUFP0b8cWZJmczTM4/3sIMhxo+5zTBGIH1YnJiUgW/
97WAFLoVgBendDdIdunZVZbszDCrPS7dZOW8vDoI5kHBU3MIQD6wlhFCxRa2QHQG555KzIaydIKB
SDquXENvTfnFVM5f5VwoQCofC5fLqSRvRTRPLpxTXIs9ZRIq2pmLpIHbtjdOhKpAoHlpsO/b16S7
y6WbIZZPXfdFzXPhDsWdNMRegHzPEPX7vBQ7o/iC/6urRx2/6ysPewWYInThmybq5fCCmLJkW1cZ
VmRlmkunhp7B1ko7NMQrsZ/zoM9A5+JDErWSN1bOkzXWxm2XIpucJT5tK3mQM6r8snWIQLLfrHw9
V2ccVkIsF6tFvowI+KLQREYe98M4BueWNvouqPzoEJAk3UAuQG7ZjA96QRuYlCF4sGUh9hiv9J7e
h+2+AT8VuI1tt6jvMmnNGL0GtCIfgYFN+48f8+qrwX+IdaaCSGeRgs284/74xv0s6BB8ltWnvomc
ndGdp/RWiSlEpbGSeh+PdX2lklMRaPCB0veaWW6Xg+nxFBMtkscVkm2eqlw/WdGABajoCBuDwroN
zVq9m+NdPbfFHWIWMrRl+YfWRohY02rcffxA19keWpdcdCp5sQpQdtn7t6fWIQRRnXOr185+aOsJ
KQI5oEgJauipRTnjWHXONzzZ1X0PQwoZhlKVPLiVrGE5pHvUWn0EYcv6sw0W6GdRSlSD4XBV5VZr
A98dHfs3WGXU2D9+8qtl48EpIdJ+IYpXrtJUPcaCTJF9/TyF/XYaImsjqfkjvTmuC3o//3wwIJvU
sghC5gEvlw0gFvyqytDPaRyP96aRZRs/o9HYYHpxQMdBXRnv6pTj5Si+6FiO8ZWyVy7Ha7Kavm3f
8nKYyLmFik6X1clrp9y7o7AL8SNnJ4LXuxwlTc2itCtTP6OANmy6ogR542jlSkHhrUp1cZZyAiB1
wTUqY5hIZelyGNDRAmXFwTqnitrdy1LTfsnjoPfaujeebC2TZy0pMgxhTRI8p7jfNGAtrW0vAYnZ
tkqrINSum905JzgJ3Ckc/d9WM1rP9lj7n/q2Qp0tyGSzceeAdZOElG/I4uQ+c7uhsreqlQcPVpzG
Xxy/B8RtWq19l2W6SF0U5epd5mdwR+Qxj/GudYz0RmDX6wYSP2+AcBbfnbA7FDJl3I3jVzB4p0AN
C7c00dWGDp2oHg0SnwsQ7GWMPZuVK1KzLeJB2fl6AuS9CKIhcDsrgejEtRWsfMNXXwI3FbQ/oICk
5filLmJjspYpbAtHPutRFm1rAMCI49U6T5XEnkajYWVzvhGkLxYUOD2uYjPukmAZUdnLBW1SI+6a
BEtapZNvbeub0mkvTWvfR2ECPrlyA3Fb2i95OD71SewqYLtLkRy0IXJ9Z0PBdKtqzUHFh0iyXuv2
d6K/0g+mTazSEo7cokx2DQ3lyJe8RH3U6FGgS3BX0EjKKNql0he7Gxsk+JVHRBp3uZJt5UTymn6l
NX6VDMxvOUuzgFGncLikZbQE773cF/hGjh2ZvlrV90NQJr8iUNYfny7vjgRD4u/GCF3dy/nsAy3s
7FCfTp2wcByT9Tt2dnYzNU2y/Xik62yTl6KgPBtRwYy4Ik0BBVR80ymnU24MT1Gt/6yT5NE2QQDm
XX2Iulxz9bH5HVW4Gxq1m4jk3HMpx2HvFTYFfLlc2UzXMJv5ibgUiSPRTiIlunz5WFUjeZTxMg1r
q9nErarf5GoXulaj+4ELTq7YVupg7tNEse9Fl9KrMW/r1FAQUpMyz1KolnRmYT9YWqF6eZ9UK732
q1Nyln+EHklozTNyLl8+YC6T/Fm5pZykyRE3hl0SAcb1eWVh5te8/KaA3/EhszL0SSBDXo7S9U6j
lqhRnmLyvp2i9n3M1ZkYNz2xqNuEvv2tzZ2zljvqwUyiYeNPcuD28FH2ZhTCT22K1jp2of+rD2cw
VBSFLGWsxG4n6enKNnoDnyyels4hxCeuRIDI9iKMiYVeKHootSfL5BbsHBHtLT0ydinahCWZR53c
OoY0HiNMNNxCr+U9GTxa8hnC036gVecEuad9qlUmpxRAOmXI0MqoKpw7lKodN2GBZMaktOmmo8Hu
Yl4Y7LvWkixXCzJeKdcpm8kJArp6nu4dbdo5WVr/jNUa02ZQIP5NafiBlzVjs8+cJKPv2sMCGq1o
RxlBvWGf99uwEShXjWp0S/PxNR2jdt8VWvMpGnt7h2Pgoz0qDhuxUKKXfpCdU1Pk+Y6G/rD1O+OB
W/u+1oSzbyVU1T/eDm805sUEw0ZBtOEt+SRCu9wORVxFcqw1w8nMVa43x2iCxwAL0j7wJxD/pezh
OPK1VoT/QPfdOkW6jh2qbEbnairtk1aQdbapFe3LcKj3E84pd00bwuWog+GhAFpyN/qx9YoLieZR
8JddnHjrg0P1dWVjX2XQeMnMwT+/AP1Q7rh8kc4cYmMMwx6jm17Zhti5eGxfYJ2ZIr+yu36WTYR8
ZDN2zS4eKmUNqTB/N8uJBI6Pfit2dLPU6uX4aUmPo8ZS9KQKYX1VpBrAszXYt0NPREoAMu4VEZVf
WiOoX2qJLKVFkatW/N4NWnvNT/attb54GnhYoK0QMZ8Rt4vDbgw0tWuLxjpB3hM3slkmbNfJsO7N
YXya7FbueLom8mLRaZTaRf09hXz6U2mT8YmGQ/1Z63zTTQkOj6KSnccyLvO7UcusB6lO09kDLd5B
CEtdu5BTqOqm2DWT6LbmEKi71BlxyyrqkK56qlfGjRo15suIJ82nrCgKZ2UPX4UlM1AT+DnRObW0
q9ZvrgWUPCu7PWkoK6JYVIsTmBuxB/qrbKqyr1YqA9dpsIPAOJe1A1wW3M3SPqMHWV/g6mCfFIQj
d1aRTS8kEMExcgrcT+JK9kSltDt2f7fXh6lEeVvvfrWhlX8HgFdtOVHVjYrJ0spEXF0gFBBQeqMv
DQ7oOlMZO03oGRZYpwLJQ6iHuXlTqP2acMp8DV1sLbomc7JNr5g0RV9imjRQuLIaTfCS1ebY5ar0
tVH72wwvlB8fn03vD0SmSAERJMWykSrS0Ei6EDNSJN+zIzqS+cbyw3pf1KpYSc2vs9PZkIfqC932
tyL5PLV/5OZYvmijrSb2SerG9FcG0PiRHFT+Zlb4yjhiCu+TMXrWpKT0hjKfA8TU+RTIo+EiI1O/
SJIkAOUW5mFMx5SrRRLPZi51h54kvHM1SopQgAzn9eMZurrL33jBtLZVh43PAXj51GOb2Ph7NvYJ
iwq0A2Wlds0IGzJ36Lv+PrZH5ygZ2fhlKuM1t5+rkgtDz3jtmVIFp3gpHdflRkiih8et3U5iK/dP
1mDJXo+OXNWYoRuP/lr16b2XtfjU5yKPbfK2ly9bGUGkxbFkn/g6Y2/qJNPriix4YFmxRYSWF97b
9JYa1wyHtQrTdWrJ61JDRwMAlI3MU1wOPlTCCeO8tk9NNCqf5AwBNi1EWWKq7PwYd60Ck9V3dqNd
IRce2PbkGYmSbzKtDjCXKQkbgrK7742KVl05yi/QhuDHROaEqsvUoqo5liFTN0GFbONGvp8MLMAM
EXb4mXJrhf6IM4gRohs1weA8NE1ovdERgi2boIFnNCa7rq7Gk4S5ZkAxB4snITUdFkWY0HeppLsF
xgaTC0AyOlRyFN2G01RsjAmysG77N35WFjci6JqjwINsk5e9DhdZhZyR2sO4MVtZ+/zx5r0GcvJp
A3eH5ogfG1SYRVUArzclStoYh0BJM/Aa6iAxYuN0jNIJwyijUeNNw9TeEdN/KZtE2YjGjDzUb7ob
YsVPUaOKbQgBDwJrC07AT/v6aPl6tJUVdQ2scH0W8axgFMA+UlhTlmJRSme2Uh0ldL8Q8/nu29lW
m6ByB1P09PGsXF9mNCFQCpotYQh5lxI7wxQV4H4a7aRMZ4JV/3bsLevQqMXn0VRWQqbr+4IBZuAo
dyZgteUBa+VDHmqJgRtkH3YPSt0Ym7QbJO8fvxGXM4tEKR0IzhLoYw6qThdB0k7lqBJ/dS0mg2n4
I9TxJLB8kAcfD/fOSwFjp7XPUQ4CZykHXCppi9cRfcpJ6ulzWq1PS83v25V1uoYYQpzivRAOw8MQ
dMgi3hzzqm9N8oOTHAQvRhuCnR99lPVruRGubBZ30TiI3TQk1VbUqf6ohvGnj9/0Lc64vInp6c0w
ESJ4cE1L21u87adeKSft1ExxvNXSpD9MWWSfG8N/BE4xfoOKx5VgVHnyVSnMcmNStR8cKN+tGLVj
pYZ/RcbYHyEvtHfl2A87qZHtvYYa+84p/PocKHnghpPe3fhJT+Guq+/GRHeboIKgXavFxu7SOxEb
+UMCVjvfWuBo3ArqslcFUXgrMiVfi73mg3bxzqiw0IfgniZbXibJVTiWleO0+ilKW5TxLWu4T3JC
LC1O1FNg2eVfleScqUhx4tEpANagWN23jyf+KtUgGoC4R6hFEg0tdXFwGSF6QlWqaScbZtJNaxgY
XcOrvMtTu/UQlfveGE22A618MstRWwlV3jmJcPqa+27k8QBXFtdgrqgi6q1COyWhca92jZqgG4xJ
tF4BSf74Pd/5lMi8kSCD0gxZflmMVqxoHCWR26e8H6MfgZO9lFjdr+zi9z4klpE4cpYwYhPPJ+If
oZdkFrIkYWtw0kYTbk3SSyAcuf1m5URaSLW4t6QuR5gqs/ZG6r+WMZSdj1/0OrSYFb6gUqBSRahp
LHK3WEia3Wqpc8IK4F7Vxwd1TNNHk6r1Zizz9N4RXIkpxqgfD/vO/MJfmOs9xNOwIRdHyNTUkU61
0TnldIB2hRMo26DAhfT/YRTsLzjr2axghC/nN1XSLqxa3zlJME7PSSTfa8qQPH48yDs5Ecwwvu+Z
lz/3SxZTaLSBU8P2sk9Fop3pEuJXCnfnVguL4r4w9fJJy/XxqFvdVxEM8qMRpsbOr616l+hZfxNb
QXPbGs3KBXf9oaqUVGerGJzWLGsJ1y2VkZ4RuCxM6cYXqaubO1HCHPSdvBMbITfIg5k9vHDBEXQr
+bq9chdd7ytuV4fhNXjzzP9ia1e2HCixQlahY+t422d97tUN5pRa/FjWqHBnmUfRcg3aNC/o5REJ
R4DAau63oI6wvJmSMJLtsVSskzXlz0ncATdDyCLvxROt2++a1HUrR9KV/AsCjwq5MI1XNOzoCywW
P+5iJagraToRm7X7sTKifeFM0QzfrI6KGewsu1LudBEh9aL16dbGrsXrwTFsaNyv+V5dY09mYAKR
OhSVWXZ1mRXJUtGToHI8t0VmbHG6p5ZrRyJ9iems3NXZWGBOYCu/ZCfAtRdwyTjFnjMMQI1gjmtf
9f/L2Xnsxo1ta/iJCDCHKSuXAkuWbMueELbbJjdzTk9/PupOXEVBhC9w+vTA3b2LO67wBxlFHdWf
0l2py+Gl0DRKSRrv+j8fTBWWOr+PQIWL75bdG4m0kkuVmFLRhXkxnewhadtw5Qgs4XaoJrLFZ6K3
ZoB/vlkbQMdtpNAt84I8xYI1DLFYiUQz7NOxuQvjNNsazTTuslZW947WPtcTvkqF7jt/Vm6Id7Yl
zyVuz2zMORzUru8hX0KJTy0kxetHJT4F0ZSfCt0gAaKEFKFMLxX6dz8cu62ZtfEhqa3xIrTy1MIc
/FYHhf3gFCjYkPNVpDUjZsanQE3Ts9OuZdXLW4PQArl8CjtA4ZfCsDR8aylSTG9Spel3UCOXlHcK
pjS6O2rWMRyiz4lST99zFK9WtsRb8eT67DL2rBeMngcN51tkjdROWtQ7g+k5sx+wZd03pVa4sYOQ
lnSepl9V+l/ZDb/yyHYBqJ0ysz3bFCTcbCLOg86Cx8wQPVhN7Xb2XWSiJoBpT22gKOn8m0AmtBPo
LUhfzBBapLeom1yvZxjmYAODUH8Mbf1P1oniMU2CYuvoXXj6eOssc6I5e4D+Poc7UC7V65HkIKql
tOjRjVfQGSyxNNj3iZXvagAXuzlxXwkHls0rxkLICuwNUaYDc+B6QENuaIg0ifZY9b5NmT/VD1Ii
oPOKxPylZo5xNsssdPs53jdim//zwx0lEf0lMUMJV/HI2lddKZDrM9eChjeDj9stQoGdkv0M4kZP
8/rHSdzu+ag1phf4j4ACigo39zH8FeqvUqpsBYJLXWzedVl2j0P5sEGIx43Vn40xPZlBfVdLR9NG
6+hFgm8sFYPryI+V+iDsJ7MDcRsmJOLatnLojSP/NIDCHepjkx86yVrb7O9EftAuiKLxx1UJGW4l
Vknup8zkfxTYwi9hNZsPTBWGa1FbPAW+HW9rRDpeW1OpNyhSFYe6kFYYNss7iUwCz1IaBm+54s3O
QvhLdYLIVD2zF8p9kUhPeL/v2l5/ULoStJ/oP3+8ld9yg9vVY1cBfAbsh7TATUgQKI1ZhUNANmyk
Z92odh2NitDIt3Fd7+L2kw3aX5eApMtiP43Zpg2BRpr5KS3zL4Fsbsrp02AXG9k4h/59rvtuJBXe
OOyaONzYjXpMNByFsF7Pmk8f//J3HhLmCt4U14gKVvLWKquUcysLY031SKuHxxA51U9BN0TY7tTK
hreMB97qgp2hS/KhrnVj5wu4//UEEP3jX6K/c0FT4KEOxwEl97190gZVZFi+pboXqhO4A/0uwtew
SNVLLPqdE39Soqe0jba2FB5LRDE5RCAFxp1klDtqRhcn3KuhdOmKL4N0BjlpVF8i6VAZJnfmLyE/
GqjoFRc8TF7MoDyWTnbsLfWLyE6mLPGPBJ4V1bvef/Q7NNWQkHaDECBEE//yVeNQqtMTdPrnJMOx
w2jog0yS9SVrnYdZNIDUZY2+/6YOfLOjyIPfxFyosEA2vr4PTHRKDKXoZK9ClUmXuPYn3zXjr9LQ
b1pCH2FdxuiFgl9NsxGnCk3gO3UfDn8m7euAF1TQeVTThj7cFwGEeUjUeSafWlv7Po1AIawseepF
7E04iDWfc0SFZOP48YK+kzygKwEzghQT+Qvt1nERwRjU5Kp28vTQmO5DSUXtgGzxkhZ+uheTmhyi
Ou8f2tyPDrJU+YDR43R04VO3W8mQkzurS9pTGHT2GllhmaIBYCCS5KZF+8u81dXvu1gbCxDB3tCI
c4TjnyvM3jgqdmK7ExYjFHfT5juB6LgniOt+Ndkk9sYUya7j5C+5nw6vXVWvXCLvXZw0feHWgmKg
cfF2QP5KmftB9fUogdJGLKSca139RngborSbO09dGoqDaWLxo1UqGDUqzWcr1NbkFedX5mbXwTVF
QAgmMlNj3rz+neRERq6B7wi0+KigEABGAMbW3RSGa4HGW+64GIuiHjkNGssLxojhG7nTNf7o1fbY
ndHZup/0Mjkb0NYeghhlvLKHJoMzdPgtAEzbgAJK2bBdON3xCqfbLEp4FQtNtA9Opyo/HCmwjmoV
mE/yOFkPmvDllXdl2VanlMCWBrvENa8i4nd9KFslFnZZOoPXyukZWsXgiYbGtxvKKvVAYbgJN7Rr
Dpb+VMtjeCcLGue+gw9908XBGWFE4ap2OD7WVTp4ShrZj71h7drCau5xIip3ZFCHIKhTAGllfGkb
6WdgosmyctW+F3npwBEREyPIAzBy/RlpO+liqFvtMarSLSIJ/hYYj9dNWrtxCn1lsOVZI+oiT6aP
BeTJug1sgO7ZoVGW2uMgtcqmlDRrW9bV74/vmuW+hfVDu5g7hayHB+36i+JojAqgqInn62HmlXb9
aRSO8TDFxT/n/vNAtEipa+EAIN/U6WC++52u1olnBVJ2dMruvypxzlEvUHVW4vuM2N+t4vSfNZyA
qxs0AyGvAJVl911/X5f7sRPJae4Jywm+aJPxTR3DF72IAbM4dnuMw9zffzyly3Wbh4QHoM22LQsu
nQ8r20qnJvekwDbvraBU7xtjDRy1jNRmBCD5K9kGfFFLvf4uude6FIEPYh2gH7uoGW1qrnm0s8xU
dQdVHVwp6eKVY7wMNGY9fsRxoKuRDN4CHi07C3z0xQsvG43+wBMsfaoLvX2sIvuHU+n3tMcVatDa
eJ/7lDhWzsOSG8Ba/j38/PP+uuaFFUlTFNeFN8mV26VPfvIggcrqO6wFexyuZOPFT7ujDtw9b3/m
dkcxDdmgKnsusWwtjM8lsXvcHKbyvsMNi7L6d7uoLk4gMBdTPoXOmlDjezuBfAsZN5r2EKjmP//r
BztylhX2KHC17xGObnxH3dlOvub59t5WoONC/sMTyOV6c7JkGYq0EcoFCjhxcEpEyOTE2ZfRTjN3
jNrqYk36WhzwzpioFsEe5zq3+bibpVDL0awn00i9ub1vgn7VjfqTIaVboY27qPQ3VVgQbf1EXOIx
Kp5Tx/6Ud9KGx/uM9P9F18JD1q+dieXtDC5hRhuxNQHy3VZ2hykf2yJWMi/K+6+NaeVURGTzNOkp
qhplsZoWLycBBB63M+EQPRgutuvlLdSqFHxz6yWdnn2NkyTYV6U9fRGjCuRKFXDTEz3qH+Na9U+N
7nzKONCfM1ESDVkIDFY+GDPXMQPtU9pk4hQV1vQjdYzw5eML6Z1UZQbQc/ESH6GbNMut/70Pc2EA
BKsKlM0JXo41zpX3Ta+Z9UY349fBaS5+Vu+rnBKfq0hm9rmccC3PyTdW3oDlApHY8nIS0YJJoxZ5
/TsiWwn6pAa9KFfIkmpSL+3b2ikPeWHQLVTyNZG2Zb2Z8Qg65quSHvVtYwrEYRnlULI80eHyrqZl
sTMaO3pIK33f2INyn/foCrRiiLYrMz7HM9chGhgUGqJg8OYOin5zJlVr0iS7s1ovFrKxE1mtHrrR
kM5+DcMjbXrpKQwGKENFgzoalN5vgj8FIyEMbwIav+1TZ00u553dSn4IEApQFJvg1lUlxjpRTmna
eGmjmkciWf9sGGW2pUuXfwNs6+y6ZPj28TwsL0DeCjAxc+HZQC3r5vVtxqAvczF0FMJJSW0ltjDw
Qe7s41GWMQxIpTeSCDqn9B/nP//rmo1KHD+qpCo9xDJq8INpfbCVQn6aQkes9Fvf+6CZPwQ7F4AA
a3w9VNEk5WjbfuENgrjBB9NCTaiaVt7Zt07i9faZqb/AK7hcmbdbBSv4oKQzmew/RjVdaHNMshMB
1H2WGuZGxatmV+TGT6mOs6c4cJpP2SCfqraCdGCRZSdVDHuDTsJOStJ6YxrTj4HoaN+rvnCh0Wvo
CSRIVBdmuhulTv/1r6vB3iI1gTQM/pO64fUUVWZjjYAo/Edc6KnVxHD3cjOrD31FCffjod5J/AhE
5qBSZv259m+Wo07R8wUSU3rQPX40ZHqfRNX5uz4OMBIXtuMm3N5HTZZo4NvTLMXY1Cubbx7i76XS
8Moj/DKp3M0WSLef2wytVWVG0zxS85T2vS2CnXBG+0tnJ+LYx7k4dkZde12o3ecdXohrU3B7rDXU
nOZbBoVjzpd+i8QSo7BEYffWY4vg811vq+VJlMF+8GelNznaZREnO9T0ifw8/iZa0z9JHRTAhpzj
UyF1OBAlZbgfQ/V18LP+mAul3X28TIufyNSQ/FESZyvzMM+H6q/z6QQBvJFRF5fOKf8L+96g7mJX
J9mIc0+rAM1qImtfPx5z0YObXcwophKnEnTyt5tBgwwhdnjl0SXV9OC5Dxw4RkaEikxC29Me4F+j
pxoeJU1tNkMtZffop6eb2JwKww2NYi0puH363n4OPpv/F6GQcV3PQQucAFieLS695PyM1OY11YwD
NrMYd5V5t7In52+72pPzt/812M0RJG8WlOwtcdFbYd/5iHCDFkAs9+MpXn4S5MW5nUuAS2C+eF2V
LlDHoRMXtXHSFzvxyUNY5U2FYc9RIatc2eq31zylDgXwIqEMJw11nptrXqWmI/yMr+oD4+dk6PHJ
iJtiE47S2lP57khzD4c0ldfr9pbPdYkcrh3EBb8Q23Az9LvcZOi0ySWBjDYfT+Nb//l6tfguIl/g
f/OzIt98Vx/D5uSah0GgNJtCi/aaPXewBDKC/TBMm8lvPxUxyCNK4rBxrJ0RjEc5nfZFGj+M0wjH
gsJ4QhJDcOMirbIPtOAeRZmzCOKVwP82oprXYCad6zMojzf95rcipWf5kemIS1iMKiSQzP40NWq2
Kzq0KHJZ9Nt8NPydXgxrued7a0Kzy0DOkYyWXuD1Acpiu6rwuBMXkRq6q7SRdoeOru8Gsp79I/Fo
/ki6w/N3gkbhmb8eSprM0agEUlyhsFIsawdzIzl9v7Luy0M6n1JgeWwzIsXb1qYfxlITdUF0KeA2
0jCICcVgE+4/3l3vHVKeBlI0thYiJvOf/3X3mggdQlPsxcV3/Mck8Duvoi57LqV+eBRoqZ3+P8PN
XF3ULnB1uXmQAe/geFJwRqF6oENq/iHMLHeOZP9UE3XYfTzY8l1hBqmR0yszQMze1kBQW1WLaJC5
5obOcIco/F3KJXJdbdQfktS+RGr96+MRl5tQQ26BiXyrMoN8vZ7NblKLsNV7WuG6CbY4Gao98p+t
22llv3K7LqodBGgK5B0KHlywM9T6eqy4MyBVZaoBbEPbq7W/H6iEbge7hpLcN2epb6StHdo/jfxZ
DdTjIB4S/ZIPn8P0UlfADvWzAo5ZDSmJJtNeSIO6qazsM5YLvqv0zd5ONNSk8pWfvcg1+dnU+KhX
zlJ9gHzmbf/XhusLYQ4OKaYX45LjRqnWbx0jJ34NI3sbl0bxNUI10DWbxnxU5K47dwpKL5HlNCs7
/521ItGBmkv6YRAK3KyVUTWVGcVoc+NsptzN7fnjIAl4rQC4Vz56/qbrG9ya7QOAKnA5kYrctJzQ
8DdKJ5UGLwsDVJtQDtwPcpV9/XjzLY/y9Sg3H5QHRWFWfjBSyrTBp2sq7g22cog1Glt+sOYQ/tY1
vP2o2YENejpWgiDTrxdSkRDfsat69IJM2Uu1/1LYqr+Ja4iFIa4A57L/JkXBfavcZ9HF7M9R+UlE
X8bIM/x7dfgV2J4RXdTZfnXctGW3KcwLUDkvKX7U8c+6Oqf9f0ETYDKMCM9eVf+zp59Te58338sI
r3Xbdlv/W4+6+OicHRtNlwbt79emuATDvXB+9o7m9mYF6/qIs9/GUZ4140maXmR5R3Yr9U+Ng2ZY
dDDKP0536pUv6OZ3lCRx3nCt8I/kbHIjdbvoaM5aQz+z4GsvxW4W/aKnHofQWOoflvidZX9SWPK2
rxNmnMf6rKhfC+fRbkFBqdsMOWEJDLeVnDA9WYl2FrnN7J4J2BQlY2rzlBBu5982xBCSS4EgbGlT
to7yBRV+41fjDMFdqYYB6vCpcoIyod/nQPtctHetNTuXhZMbv4K0YkYMErkj8D2fsr+OcxoPNoQu
v/eaChtLIZ+j4jgazQ/8IygWhclvGoHJdkqMXwr+jLLyIxqp9mVuCxinxEVPO3diuk/qV3v4b1J+
O8oxseF0SI+t/kMCXZFPxUOc3w3NPsqtr3quPhnpD2ugg4w6xobS3cqtsAxggAmTm9Lw4Mld0H0N
OQyt3kw0TxVwsLXwRaJ6uhEQdfZ6ZmR3SPa7mlMaK8MuWrraW6sOTOjsBwfQ4SYkV8oMmTNjGL1W
Z5Eiqy4Pw4QAZmL4zUGPQOWhP9wpr0LzD02aJc9xqxkPIk+KS5x3+kPTtv7GBB77zw82pRmcAtEc
Bde8AEfmcWyECXa0Xo0obY6A9V7vMhujj9wtZzDax1fY8qLE4YW7hNKf5swo0OvdhKV8gHF1zmjI
3u7Hos0gwQ5rgIhFg5TJ5pXm6p9lNBE9vjk6FhRdVSlUqO2pdPK5kZsTcGZsQp+7NGUPdiHtNGMT
KFKwiQIQmpPyM/KzX2ZeaG5W1c/ojR6qONl0A7x7bVq1dF9e5TO7jledugWJ0202KCL+uBmROCgK
o0fmS5NeDEcSGx83o2faLNqfj+d9+RbyH2TqkTMFjQy0+3recdYpTcrjsqdKsLMbJ6z3XZAPO81c
i53fOV8w9XmoDJqJM8XleqQp1adQCoAuWEiebQMBtBHqb+v64XQfhAcKa/6v3mg/f/x9C4zrvOLE
HCCJAFwDApsn/K9rSktz8EVhMnk9DPEvKUDFO9pfOXr7yuhlFLW9MCt7HG/I8XVJ+pU3EvpVYiw2
jRYApyDPO3SwUk8mLHhXTqoOw6g+/v7xz1wGrDbvKTcBtZAZ238TJwjMPaKxNtHv0PwccletPGVl
bT4W+iQ2vTCinda1ax3Qd9aeIggoZLDXZDO3+pIZcm6V3yusCBnzNCg2FW/sIIADdCu7bIETZBVg
m4OChH5D+nQr5jhKI1At2wG3okbmVulkPIKr6XNSxBOoS6fRf481Ol1OkTzRBXBNHDK/FY4xHHS0
Fb9VQ/yiBV217xpN++cIDW6KSS7Hz6NacUsjU/GSD+uhqDzaGwH6SIbkFkORrlxv723Dudv39rbM
63yzDZOyADxjlJUn6glkURKOdzYifq4CffCh0SR9Hw3lTlYbsScQMbfC6pEDzyoPvQhtBzAr2+et
/A3q2bRJZgOWMR6GtR85PzXXgR0qWOTudAyZCepy12fFblrefLPNvaZ9FYh+nVW/qs56YvSvWQZs
JgsciJD+aNxPePFcGsxXdnJahK+t3J/79J9tJ7VZNg98A1UFumhk99e/x2pU5MKNqvBCqGmfdaMv
Hic7ek0H4bxKdWQ9dyPYfUnY91IVJp5thuYPFc1Q3Af7r5Go6JuUcvLvT9Us6gMskZ4J+fntU9U2
eN+0NV3VJAiLF1Hn4b7L4mn38Y2wfBBpjfD8gklH+wHM5/W3t+C4mxKovWfZaXjfTgLlX3O0V3b/
vO1uVxzzV8ACVACQD7m5d5IEpINc5iVkfPIhCJXlrrSNaWtKIUD7IfrHJsm8oIxFLZrAUQPMev1R
vWEX01CouYe1WHMntzIBYG+t9BKX1xr3DI1e4pbZieX2qKmNHJB5mwVCHUEAubx+ygcl+eWgwvjx
Ei2k4/gcyk5zG4sne5Y+u/4cVZlCK5Gc2uMhQ8ijVfyjakUHM6rHQ44uxH9FpR5F04zfu2EUG6Cu
7aZVtRi1aO0lsrI1jbIFZnb+QXNxag5vEIOyb8KbogGHEWEq69Vhf2x1w7WjAqku7IV9CM1pLG/y
tNeeQw7yNnfkndz0znaS2/Yrrosz+1N3chr2ee86Ido1Dgq89/y7thunTbeLekRxeRuN7rudRq2L
vOT40jWOfKpzUW3kpKkmN9QEELok1X5+PNlzeHC1U+nmEJ4QspFv0Ce+uQuKdphQ/BxlT66BsOjh
JLLZvPncKmiFpKktTh2IzJdcKcRJyNK0+Xj45VrTIkUyjWa5PpPfbotydhJWzhQlipcMafzi286x
iKbh6CfaHrQliPeu9g9Ifn3PiijeGHlnbi0sHdRpaKDN9NlKI3Cxyfk5M2uJVjt2BAsnm0AxG5pL
qeLRwE/OiRqE9yMUwB9l6q/lm4ubaB6KniPEO/YXEjjXu9xvw2Y0nFyhupBPF8mw6s2g0if/eIIX
4SGj2Hi0UpOBLQGb5HoU6AVJiMS97M0E4U2iNulRy5UezbFx8Dha1XNpGN2uRHR95dlb8ARoBFHU
JYOlrgZV4LZ0DWC87GynqT3snHGVS+P6VcIpZDukvXpXNsp4tELjayYDRozyAPwkXn/e2Ib282hh
KEtDucM+JPCfEwTHj0WH129eld/BrV/I0mUX6crmPDpD6klhzTtOWeaPnsycE0QS1WOBdNZeG/Bk
7QtpX4CS2CaZIX2jbaLux85ZMx5ZxJp8LlVYCKv8RbPkJhBPcuF0OF7TeSwrpFGpX22tCbPPaFQw
C9CcFm0rKz6sLO98tV+fX0adWzTACXEGWlhpWpMdp51ee3VdHUB2WPUXgwqgVHTApHctsXWpxxs1
P6TVC9o4bt+fGwgZUvYaRODD06egrrfzNVvoOrXOJ79HNEItZg20oxRhZeX8KHp1HzfRNskfm1DC
BWGPhHPY0v1Q0mPha/hYIrYjmo2tx7tAZfpDtA8f4J0HsbGRmnwbdv0+sqI9bLyjlfQ7uLhbFPFS
IAphhexnFh4HPdvVUbKdA8UEYcSEf803dvFwbPQA0CeQFTDG9k4zqn1mY4bN34NexgLa3uuJ2PrS
CQT3IbGUTRz8lPk1g35oVfVQ++MhpUaCiFTVhREPI/T4jxdhmf5S4KA/ZpFXznXj25Z0ZtYyvapK
9vx2cgtpwnwXj0H025x7SRsDb2S2DgOx2FY1kwr+Sz0hQhmX59G0/khamZ8SI7O2Pi2KDWbVwU6C
dbCtK1t7IH1bExZe6F6AKEf6i1IXe4ar/9Zsw4ltX5ESlRKT0eTHrBDlPUqtCkXDXrrTp0B5DOVE
uCGwbqW39Z1cNf6uTjTlDt/rb0AcvMyiRT4LypSbKY76va852UVLp7WXd3lHgjGgxU+Zl64Dfcjr
28uc9EarR/BSBdWC7ZgOwX5UrfLp4/V7b5SZuECzhsCT1vX1KE4hGx3kwBa6n42dWN6nW1NGpe3j
Ud556ohmQK0hjzSXxG6DwqrNQl/W6vaCFZJ1phP2TcUPwa1S9fcgw+nT9BTbx+5AXW4TVzUiNlY0
4dwdxOKO+VVWYtRl44DkFIQALWXSJ/jZN1FNnlZGFUhxcamcTNtoedx7doZydyYCYy/K8AcGxd2u
B+S3yXJCLwn55Y2Im+eP52U5+zOM463sCUUcIuj17BsiGCK8X7LL5Fg/HB135iKQ85VncDGIDhwe
BwyknOgxL5okmVMHGH5EkjchvHkPJ5HqXz3kK7fxIpiaR0HakM0PSYkE4PpTIsE21ZRR8iQ9n3ZN
0hW71sy7o1OAg7DtMNq3ojdP0mhbBzCC0kqEvkAxAYoE/cwlNNc84JvfbGRNnTItMnrj0egFguy4
s7rKgGNNmYfBlsxTh6VFndB1BBV8e0RBTaT/jU6nuSJOLlqNXFmtxuMGUZyvUdcBJAqkDnfFylIv
gxNZR5u2811cd707Yve++3gjLB5Qsj94XYh74TszawFfz14+pGnTNEbsxWmpbKk+ZXCqIgpGfXOo
FHEyRSuvncnF84noDG/1rCfLkrFy12NW+lAxjbR4UpyUNg2WJpc+Qj7EGnL9lyU0cRpyatPKNBkP
eGJgc+mbxamehH0YkXjcfDwDi+iT2iTXMT+GqJD+8U01w0Fn3y/EVMC3sHFcMYT2tURU+I80SvrK
6V8eCBpn0OZhQ/OWLDLUcDB0P5aAK5RSFu+tboYrIaW4Msoi+mTW2JQwUeZVpa1yPb0tHIeRWkHk
+Vab7aMQG9QYCbM9UufBlzLtxdc498N9RdtrZeTl7YYoGL6hOG/BdZyzyOuh46H39dZsCq/tG2M7
hHL7gAtDhAdhtM/1Id4HcDvdKgnzk4XPQYdg4ybK9O7nx0u6vBJmgSMeXAA0FOFv0WK+1ev0aurU
MwxwIsiKNIfGsDZKNPZPRTSOSKHT4Mn1Hpllv1ZXZmF5pEiqkMkHQPkm9HETk/YqThGT3Kce9JrQ
zSBNHfTW6LacwE9RF9u7TInWfNWWNTnAD9w/tkxWQ43ltiKNJOqE0JetPvJw6TsC1GJHpFek2ybW
g2+BJKfHUJ4g+efInrqUfUI3H1ok2QMzfsiKWN3kzVTQfNTk70bRcujjItbutER2/vW8zexqZDFg
WNNwBVp+vUeiKevsYhjkR11SP9Ml76g46ej3+N3K87NYB/AZJEHAWyjTwuueT+Nf1XIpBS9R5Aw0
SZ6Vpt8srCezHPmJqoq/+Km/1kue/3tXWcE8Hp2HuQA1K/DfbP6p0rOKVr/8CP20cUNrEBszSJKV
r1pcV/MoyEaT61B+pvp6/VVZnPgIxvXyoySlaGHjD3dSubFdyuzTSoVrGTwxlg6d5Y3PxkVyczUW
g1DSdKrlx9BUn7UZWIvBS7zRQUT91tuhO3S1/OAX6rMwa1cFa1+6cRU4hyClW5oN9n8fH+s3perb
GdbBORBS0FwgdLz+dq21KzE4pfxoB8W4zczQ3yEHEp2VXGvdRPadQySH8XHy5ehPYeKO6cJLDr87
6qSh3t6kzg5TrfpQBVbj4jye7X1aFQfTTsojapP/DWYSHoFPSgc5Nn77cVxsy0oduaYk7c7o4/RR
THn4ozT98bVCv/2Y5Kpx1wrd9MqsUTbc51iw6l15z0PmvChZu+qwM9/d1zNAExNwDvEGLDbs469n
wLLyKGrVAoah0ppbs4c+3nfKUxypGyfvjS1jmtu6r9Du0+xgU1ZSuRIwLHvllBXwayLqAhk0l1uv
f4JvWpEaZPBB1Ew6a4Z032pBvSsra7hL0es712Hyo5+66C6T0RHEZLKAexBp+G3EqbhPEiZUCybl
gDtt98dsEn3r19VOGxIo+FERHCuCnEPEk70riX52vTLI97WdFudSaM1GlpDf30wjrMpp1MyHzBe6
a+epdK9oSonnYsZdb6HbJLLLx7vvnSsWcRDq5LOmD8Ltt/dJOUhF1JYxLJtRk/Y6avS+qdWIbQil
5LoUTXufSk61reLpmPTTc1Mm20TD/lbuauOURvRgCQIb/5n+p7OlqOG1dq+t3K7LS48fCQ+EtIoY
g4fgenXsABxVZdcSWHG9PNdjiGxiAnspssGoiCoa3LrT5JUXb3nzUaml6UTJy+Hhu1Xfi7AjKmZO
hlcGwfSMblj1IIfRWotv3ttXe38mIGlgMmdNEETQbt5VNJxLPgIRBZn9r456v8uHPt41fVQCKF31
IVjefhQVEOkijKK+D6Rh/uq/3g/b5KY1klHxorhA47uoTWoi7VC/5r0u7Uq/wp1AE49jrainSAuN
TZyjHa9KQ71Vo2R4Bva2FtotVnf+SQh6EVtwsdFQuf5JWY0OiDWipoME3St/pZskLdJfaQ5MJdBl
8Xn018TYF2v7NiSIdgR8yHPeNHT/mgVMogdzzH3FG4URbBqkT7fRkPf/WgJGCYme5Sz0SpOIovj1
h8ky0tUxDVFPr5Rgb0+J/doi335MpVx7/vgcL4JDIjOGoRPFBMIWuzkhUdFHSA8jpSdXcfso4rvW
qTADdBwp2SAwpMkbWuw7FcX3M0ThlcGXCBmMvt4EJKkG0W65xURMMZ5mwmxSr0cC74D8on+MDaui
IKEokDexuJJ3fSm/yHZY7Lo6UXAqyLtdSlHcLXrD3wSBOa5c6cuwff5RwI6Zl5lWeMtbt+NO4mEP
U09oen2iqC1v8zx3DnFQGW5M0+jUyeqn0Bg2sRyh3CTio68ma2XVJRaMn0F1ZJa4IY0gkbjeBBqQ
Skx++sTLSuVhlEXwgN6mtiPKBsiklPk2gdOxdVo53g4ZBt9JnK0EV8vzRVRB6kDyQDVhYZWRTkHM
09LBE2/1Z12XglMToZwlhUWzRc9rl2jl2pF+56vBaQGQhqMjY5SjzwHfXwcsQbKzqdM88cYiq5Bi
LZzvVSjhSNfElC57WwbeQeUgomLGJq3LXT04FAk+PhTLU379I27iipQaUVxVbeJJsZD2pSlFuySP
gs//PAoEf3o8NGgh4t/Cw9LGUaQ4jUJP7UMwdrIibfsMEtPHo7wxUq8fCsowtAyhbiMESM31ekbF
KOtlM2ahFzj9lsccq60viSa2cJX2g/HqqJfIODfaF73PNlaku4BoXSdpt6OE3XD7aPkjmswCr0LZ
bcQPdYoftexs6L/bQMc0/lkNP/sDzhIx0Mu239g1UJMyORKZ7+2s/wwR6t4Oui9F9T3HJ21XFT9R
PP739YIEyBsItoGH4JaZDOmnDVqhBh6+Knd2Kqn4RdSrEc+csdxOpA2IEDnBmSRwG2+jMzsQoZSh
FyNefyyM0dr4sPSOo5PvQ8kKdth0VJvejpyNBZbumCWq4oK7qFdW9J3dObO+wDeDnSWZu3kdaoQ9
nBaNEa/vIo3mBoaD8lwh/XjfLA8/3DL2zXwDIFl7ewsWrdMFwsoCL5uql16enOeytpoXiYsKJxRh
keKwgT/986CE06BUiOsBb90G9GENiCq0kRea5Do5TZhF3AEsx4PFH/ZJLHVbItE1t9Plh5ISM5Gk
qlhqQ3C/Ph+1PoR0hZsMZRXwgYYZGV9ke2q2djYoW7ZRcCfKNDl8/KFvVhzXm4lRAScBNAExh1LF
9ahOSh+tHKvMaxxvyv2NEuJxaCSojqVuDsNg6vctPO3sZQCDK/cviUQ2p+/8/lT4x4JalRk/Nu0J
8RbXsp868V0vnY05jsd4PCoaDjXQv+Bmpfle60M30p6V9EELHy2HMnBg1E/mpOxHGcx6naDzWLuC
Z9UR6d5v0kONXGanNNsGyUyrjn+kAJ93YwJm1q4ALIYNjkF91R8/npI5U/p7RihJ/I+982qOG0vT
9F+pqHto4M3GdEcMgHT0TpSoGwQlseD9gf31+4CSuplJNnPUVzMbG6pSBYtkHphjPvMaKnQ4zloL
8gaA5P4TsWbWtjzEw03B4bCtZbzRagwht1Ipa/Tm0FEQVm+t8k4/tkU+R217Q6N3CxiJoH3xdKCU
sD+07eTRzKGU3SCWqboCEdrbLjOuGlWEOzxcaKGFPOvAzoOVlrC8zW7Qt4kASZ6bE5JZfa7izGvG
JyWgAa9Ic2dds2VaGLjezjnWW2Nw//7DetXvQ16CzN9epAeZRa/sHscxTCO9MaVrUu8tQirVSQlc
6rKKsnYlVUazlbrWzwy58qWBAGYaZXsV6JJyldixsx0FLscdJXVzUrEc7xXtdrL7xhdlmF7laqIe
me6vUIILYgdSPgYl7KA0Pw4WWQ1Or8y7Rrue5vi2EFgDFZIKxQDC5mdQ5l+koEONDDEDT1aD8jyc
bcOtTafzUCEO1jV2VR7WSr23eMpcv/8oD7dToHt095ZUdmFxUC3ef/lpOUulU47qdVCG0Soxpdbv
wig4Uj16cxRoMticwcWnU7s/ylhlUTHMi6XGFFdrbPhYenUtdkfuReNjXs5kCm2Ar4B3a8/Zw+HZ
0OdKpohMMq4jSyErs837DJOEImpzb7Qsetq2/IhSwAk9oW/dEPpljzF6atSGp6fJk7kIeExttyr6
pFpNI4rAji2aVZmP6dYpHOUEJZZPDRY/bhfdRlEcoaNsf0wMefR7rShPKMCbbBukRsiu1J4aKtGq
0K36zAlyYxtFVeEps5SuqdoyopxbyHoKJOEwsfaKWtfv7NTMuBSrXiWynR050l6tc54Oj4ZWA7su
AepzOvIiuIyrYXYEHoLXBEErY40YvDd5/S5eUf8/Hb3yPPLh/l1WX8RTfBscOduWeXTwahbYPYie
pU5J+rg/A1BhFmrUCPUaJOgWeqfeWL6pbxTyiPcnwSsW2fNtAsdArQqGOhDw/ZHwZbRztgX1ujqz
N+YmvRjX1U5ZQ8F2w5Xiyuvc0zbVfb+yro2NdSL7xSb0I1dav38dhwfr4WWo+5cxml0X93KtXiMh
7BroxGXGF63aNKoJ3PTYxOez9h7uwtu1lqCMkAWdkYNb1rWlzBIhxTYqhXFu2eF9WzjOkbT8cA0T
qTMIoGrqfZzYhwYYRFp1E2Q5qOoYq8UyTuIV8Nb4yK0sJ//+rQDzW0JMOId4RpgHO4UxROi8zlVx
aXYh1s6QsNGKLsOFsh/4KGl8oWeQX9WA6TwpnY9Nntf3uIAMf5R5qHcfUvmoGk8QVBm9llMTWuVU
LqnXMVfLg1FAgS3wA8x5l747tb1lG3uxEPOMklCOIsUlpd28c2fwv9uMTPvI1v6smfHiWf4Yh+I4
AiEUyVjz++NYDboZgP5ylBsBJmXC7jZDWV2rhfFdng0FyUozntxoQkkKkl3gT4PZnxtVXK1wWjK3
CBm2fq1Egyv3SrxKbeGjLwjSc9CitS5nG7LCdZ7Evoz5sueE1p1ipeeJnDq+U4v1pFGDLx3JOJLu
HERKP+6KphENrgW1faitMEEpD0TBXdVOeD3p1IIb3pUBS9RF5id29RARy0qR7d9b0M/j6rSP2MUJ
t+jd7j9Nxw7Hrnaa/DKktvfRqYbiJOjyJzPLA3eQRhppcXdkMbwxUYCrAF+m2sbtHsIZUp3DZKjj
7FJYerQNptn2Mg3e1PNO9R/fxv8TPpVXP2ZE+/f/5OtvZTXR2Y3EwZd/v6yeilvRPD2J88fqP5df
/ceP/n3/S37z5yf7j+Jx74tVAbF0uu6emunmqcV16HlMrmH5yf/uN/94ev6Uu6l6+tuf38quEMun
IUhW/PnzW7vvf/uTevaL7Xj5/J/fvHjM+b3bx+KP88cGOverX3p6bMXf/lTUD1DqqVEv0CaQpotX
6PD08zuUfIAiUBZEY4Ri759/FGUjor/9qWsfgEVQ2UZpixoo//3zj7bsfn4LusWCkloSU4J5/c9f
N7/3Av75Qv4ouvyqjAvR8sH7cxwRGdYsQTlmsGCDNDLR/bkmEqNQzQGcs2WR4hTmGG8QGB1do2ht
9Aawz1YjbRUoSY9dmbFR6ninA45Yy8g6Z4m66orh1oiL3jXgFZ41pXGv5aA8tXzqVhIrZRWBGveb
Xmt2ZJcDBlBB5rd1TyqfJrZnScET8DTdVTGUg8aqVO4oW39ZFeKnvZNvbaf4ZIVZ5fejPbpmp9z2
prylCEAPXQJ/COdsaxvtQxV2cCK/sH8PriKQ6ZT04C7v1R8SDb81ge/KnH/2p+r+lP/7efytKdvy
L/HuT22eymUOtYc/tLcm/mcsgsX65j9+TbNXa2DdPBXfoj9ulwn61BR/PBbf//gvrGeabyL+9scZ
X7YvF8fyYT/WhmV9oK9KMkiGxfYD7O/X2tCcD0uVfAkzFqmD5zb6z7VB5eMD1TzOM36PCOTZdunn
4pB05wOoGtiWYF1oVv/O0tgPqxb1PaLHhbcJzZGD+hAzl+CpJMo5jDzNiNq7VLNSvI8U87GX9WCd
aT3gV5HKqxcP7uf63FuPy4n8z5OUUWltsiuw7Bme43SJbl+c2LRxgowkPPGytPPr7kIxzjLra+Oc
zcmNnhRe31y36k0tklW+mFI7ma8kd3Vxq8ep3w8PnTG4pSXv8uYrPdB1r0hu2m+RyMuscZfTljO7
a+g96z5AGlQPvTg5U527WgEe0qYuaaLrwMPR29GbumLTR4pbyeQI1UbF5VrQMXj/dg/wqa9v92D7
0RqOfzRiEs+6tc/ji9rt3NydfWldes1ltdKus/smcxVPdZ0jJ97+xvd65OX7Lx70MM6SHIB0o53a
dS6A8sug+Rwqyaou4r+60djp7V9HbnZ5d++92yUifTFkaZjg3jSGBFa2WtertfCBLrjZ2tgE23KH
B+r69v0hX83h/dl0SNadynKg0caIEclXdjl7+no4knC/OQSp7MJIosR2WHFQun5WhEqrYLS+zTaR
unEV1igclvd58vD+3RyAHn++sxdjHcyWzGisul/aEuFFQWv0u72pPzbb8bTcQK+7CJ/CE/VSJy47
La6jTShc7W5M3OHT+1dx0Ld6vorFmg+eH7XDJUnZf4161nZNkmSp16J7rfjIkUUIs7r9tKpMNwrd
WHHVY4jiN6bO3pgHszVXGlPGpJAxtXTVY+pcCFw4wpFebJnO6yN3+Ho0si6qwgZtDFKUQ+92CrRS
LqEa7VmlpHuhmo3XoQOLP50i0y9KTdtSvRDrYq7y89yaEGiezOkjbmndtq21Glv7trukUKVewixM
n6bU1H9v1rE9EjLRHGezRPEaHef9d6AYksL+FyM0a0QL3EOmQ+fEwakmTcBdAwmWAF3EI1vGfpBM
KLZ4gQKjh3XHH0Be+4PKSu5kipqbGCUYrZvbYbMm+I+37z/9ZRd4sUsQ0HFPxHaEf8vJeFgnyyba
DbHdTnAHMK+Bz2F2NIjMwrhrZCiTYzlZp/RtYcWkjWnF9CTMYyWUwykOyIash9iQBARMPvZG+3cq
ajqAqCgqWxVc5SrRR/W07fty1akzih34V6yBQaantSEn/hSqFpNwTG5akQRHNLEOdhfqa6BS4C0Q
BQPvpHmwfyFz6YgixJFnLTRzBtA516dJVdc7vbGfNBi+W+DdyZEz+EDebinqMZ68lAXgAvLn4O5L
rUyEVEQMOo35bZV38jrunPSjpSbpNtK0Jse8ZJp9HeMQ8sFk0kY3BpMzeTakXt1Fkf0Y9f+gX7tc
EwE/U5CSCAhP5VB/t1flqBzquV5HaIehaDWlp4HVa5Tum2AtB/b3dKCIWCJUpoT4GgmnNo8k+QfI
FC4BpCcAGBuGN27flO/334UxBzXEyBrNzMRRIo8+piK7ZtbLJbDDMropzEQd1i2KGpUb61Fo0Sex
y7MgaupHC5lwEz/7YWaLHOvg6/tr5qDuvVzbQlaFH0UOw5/DYo4eDq3U12qPxb2Gqic9jvkmgeGw
LQDk3liGiGtX1vuKTlM4jd/wyjBsP7O0CU3tpkmu7DzPFXdQLQlnyXqeP8aqFsb+b14lKwmBU3uR
eKOChlLH/hNEyFFYg1WYWzaA4Ay7zvyzMqSBO+YhMmj9pKxTDRNN2wplHA7GYicGXHhbWzgeusdI
tjhBuo7iKgVAK7ojlIJX0365OkraMJuIniEVHBSL0klrrY5m2rYIJivD1gOdIBFH6trIw8lNk9A6
KZVAQ8USBQccq/NVEtqKF+mwW8EHDUdOoWVpv9gHl4CCKH+xQqZrhJrbwXSrak0I6CHmNtGt2kOY
p16LrtVctUiPIcjfGGqBbLOrUwCha3BQ1ZSF0cW5wKgBuu6T3NCUHLSGFhjltWMB70F8z11BRafq
Dr0Y7aFX6rNKW9djbaTBdmqSb5MTJyjSKBH91iJ1TYpNH4dG174kdZZ5pkgbP02axkNq2faGEdsd
C83fI+v6oFq/6MnRC4QSvICTcLE61AgYNLYx6JnBNhAi+T5mmn7tdMZODjPJS7Cm2SRRXJ5mkXBo
JjXqR4Uynjsks1iPQ4xVQyB1p63ZQ2Ki1Kj5etFWp2Ke7XWaxfVNzTm8Uvq52b2/mF6/M66amglZ
HgkTpZX9tZRxbtnI9QbbrrfmszhGF4mqmbzNAnk6tm6X978/FelYUyuhnQFgCRzq/lhiCkSc4A6/
bY2yPkNN0LLXZhN2W0t2KsPtHIEtr523TxFKwms1UdJtOVFaXht9KI6RT5/v7PBqQLLgb7dojrPn
7V/NZHZp2pZqsC3aof5UDkF6rY+0mqto1FI/g4jRu3jtdsITkN2+FywtSJt6pa9mW5batZgTzHWM
yrB3/SAhljT33cJZr9oa7nnmpIiE9NpZ1zfJY24kRrm1chqcm9IyIK8raHsdyVJeHW7MQA7bBT9K
mX3h5e3fkUA/BhFx7iiAN7vOOxAfWhPNW1luxcrIs4JGXjj5hqSWaxjymU/I0W1+ez6RbgNjhSgH
hudwFWD5ko5ZxyqobYSa4iqbSX87/STmDDsyn5bg9OAFLvJY1HeX3Ratpv3bzeoETapBlrZJV0Wo
SfeRT6s+Xdvd0ktsFR3gh/xJDtr2yO7z5sAoLDIumGIw9vsDa201O1KNLZsMFc8vsbHysNVRVkpa
Fb6UF/Iqr6HRTGaSHWnpHGQUyx6zxG8IuNAgwMLnYM6yklu8WONwp3eldjJUrewG3SRfFa0+efHY
Pbz/Mg/DxsPhls3jRaY9iiiXbYSqd9QzbTAO+AR1spmtJ2I7vzeCzi+VLD3yWt/YkQhUodoCIny2
edsfNNd6jpAOmwgR2v1KtNInq0gMfPOG6shIb94e2OdFRMUhB1L3R+ojVRV2qXB7pCQ+9C6XEnP8
YM19cKLlgX5ryPMReaXXL5Dtj64qnl8UpGn17A+Z6pM9BDU3F6nVsOHZ3qELZXkNpOF12um19/4L
XA73/SXCcMsyxHaDPONQMUHSwL1oIgl345x2j7yxjBp0dwtjDjGawdCKld1g9pbbsGZLyBbvj/76
+SJ+urhRL2wDg+H3b3acs8SBmBjutMgudpINkC5T+/GisZYAMq4CXx7n/Fj89fqUYW0g4bbE+JT+
XxUcEztTlMkOd/BMUCaK1K6jxigZGkzxMhj/Kgo7/KiKwJ52qEUqJ9nEYqb8V4QP2IMeKwIcaDos
YQF1V0wDifkBpoJ/238I7NNjMaeOw4aIkumgt3C5GoJQM6oxt5iQ6GiLxvBVUBA7p02mE4WW1RrB
XWcTWHINWicLrvMUxRQRKSXKDG13UifD9Dm3ErQlC7ld5aNmnsZBUl1lut3trCJNd1kxjegPJGKH
w0F+pYyBdi4mLTuRtRig1dDXJ+MEZCG2hXUkpHj92tkUocct6RWtMONgjg96XDbgk4DtdJHfqBdz
A0jJ+FzUF3F/jO7+xlhL2EJ4SzZAK/3gDBhhfjd5Q38+jq3ovO6cz5YSyqcYB6AcU2V37XyUdPvG
MQuIEVYBXmomUdNh0SRGEmQOQV1hiIuwjqKFW1NEo7tsVwABu3aLADWy/o6T+rbQrLOgnIIjj/j1
NsIlcAaQrsGRI5ran1RljFvQrIJwTm1s1hXTeZQ6+kPmNKsrc0iP6X+/3pLRd+HhggeBRQDgbX+4
ooAlXWEcu7OLqTtRpLg+n0e1P8umSRypVLzesZaGgUn7myjaQYdxf6hJTN00REW0G23zJCyDBiHK
3PJ1HUGLlqdJJB8EtyDvTL/Wh2T9/o51WLFhtS6VKXYtUGpkb8bBg4UdqEn9LMW7qoSpVEyxvatD
LVqVjtZ4zPd520659LXtM2Vl40ZzWZTSJ9SqLedIjPH6DQPuYusmc0NxAO3L/eeAjxRNHXxqdzSa
G1/JpfmhywbtvM+rOIFLXv2eFvGyTy0Donhj0g+lLrG8mBdnfdAkA3ZJVrxT4i5GTFxvT4ss+lwP
KMm8/5BfzybEsBXAFKAXufpDUkoa2J1U1MutDY6zUq1R25KdLCKWsjhS33xjNi2PcOFTWTR7D+Ml
p9EGfbCyZJeVLTLOgXGXyUvBra2qtcnh41aRnO9EV9IxKYf4yFx+6x3SWgM5ohJdmM91+BePtFLK
jputkh3CCdlqDOpyXQfc6Fhqu7m32iPDHYhu/XiFBKULt1BnzMONiW2mpuWEYLo0a5E/mNa4MuQm
XpGdxNu8LYKLruohXMb9tGmrWPLGfjLuIiF6t+4azELlDjnsLo6/yl0zQfkrre0kjMAnusWxJHaq
XSkRLsxRbW+EnIQb9C7G82CWcHajBvto9OIaikrz8f0J88aOu8in0/7H43uBZh4shjBVorYr2mRH
6zNxixBZmL6juBMFRbhpu+jUHjptN4yi8+0Ry5gRFsGRWPEAm/Pj4eKgwsFG0ogq4cHG1EpDpwCG
THdjoNSrkQq3X6mjZrtlq9wD1k4upRrmPmW5Ut8CHxNnwHbsz4rCw86bptxYpRK53ZDPqzZC4aw1
zQGKsWFsbUkDsqtjxG0RZ58UComn1cTdddDbGBhIkl5A2xkeNT49t7RigzznMffL1+coHVOQpfKy
6RB7H+zw9bKrRNikI0OtJ2tRKcVqrqcIe55Q81F2x7OnKqbH99/rWxsBiDE2N/jAADiW779YH7qS
gIWgWLKrzc5w5XIsqfwOmu80RnkkEH5jKVKHX8jrFH4toL37Q8Vh2ymJaJhBUqkg5SWHp0ygbK1q
47hBj+cYdnOJcfYDb+AmMGypA3FvrMn98ZyyWZSnmLFKq5i+pjeIAyG6eWRSLqfRq1GQ4GHnXkCa
hxuMNGPOJYVzsgsAgm0Tw448QPCD12ZWz2ounAtJHUqf1RMcibLfvL+FMMqUMenuHzxPESZ9lah2
smsVG5kIRSrvcbJtrt6fIG+9NbpSz3rMy452EN1NiAJT6JCSXTI6yqoM5eB8mnoJ4IqUXptBe0xK
/O3xAAyQs1BKMQ72GRR/8mboeJ59nKwAqJVrFVSjR4sMmrI41ox86+0Ra9D6JLKiD3YQa6RAo0PH
YjSrVfJT1DRSH1r7vB3T2WuU6dysx8+hFJarf+Oh0g9bnCoXDsPyal+sOocWUBMURrKLKhWudmLV
61DJOjcMJuncimXj+t8YD77kMhzGboeNOFEXupOD294ZlQJ5Y86KsyDh1Q1Om2/6cjgmUfHGmQ9S
c0HHL0cvYfL+/WlFVtpxTQpE4VPyBmxYtmNL9CigYu0kWS9XDj5+FF2daEv1KDoScryxqRGWL6oV
Sw34lR4iqlsmgmRmuqu4N6ozxngxJs2XkQ7g78dRjMTUWRR5iM0PVkdED9tJ6yjbKX0SrMLYabZN
TNcc/Zv0yHJ/6wR+NstYdG+QsD48HwDZjkorCC0iWURfU22ud9NUW/BGEsy8zK7ahWNhnw/lHHiE
RO1no2+PqR290VkBw4QwPbEjJVuY/PtvtoKbVATKlOxkCS6tbKKwRbgOySV35nVk9VA8rVzZMvfR
TC+i0gtNLWIaBNUW64t+8/68Rvfn1fYLG5kOr0a+S6XqsJijS7Dm1XqWtnFSK4orrKj8Kxe6cmmV
VjRvADhN+lZUqf49a7Kg3ph6MJyN9WA8tKIaqTabyq1ZjM25GBtQg0o3qp8SyepPjKHX7uHIp7I7
4ed3NdvU/Fw5jaYIhF/Y7+z0oRfFjao2Hd4rc2ev6XnmT0FcDOMKhQnjYQy11mYbSXzyR1wQqvlG
7ZTsohAwbmCvSDe5rldXkhYlRFRDLmhNGfKUIX5IeOrXgZlGbhzie0xcXgi/x0E1OaMdiTPJIMEz
Wzd0bDM3wGxj0yV1ReRjQA+lwdXaDGqI7FuJrvR9nsecuPnYDV/tasrObeQ1P+kYGEVoVUX0oc1B
C9yus2jSI/qXqz722OaZ3CjV+VirqChqyZh/Vlt2w6YJR3ND55FrQ/SvS91Jj9oVJjLOYz2V7X1O
ncfyFSPHbCduhXQruGx0vdMwV/w5zpWHXC7C224sY3wxhJlabi2L+FYyygrhEGsCHTl3wJEzJTHO
BrsCdBF+TpwORFdfCad1x6xQPtciLsatOtGGvaDkPnytYX+sUhlJCZd6caL4YWJp2+WpW5eIRLeT
OyAmempT5Cm8vCMSo1qrW+1KQ+D9ExTu9KsVqb1YmZw3D3ppwXXJhTk9OKAwrRM64TpCj31sXVTz
FD0aaRw4u0aylJ3UNFqBh03fXeDn3KJUlg9F7mL72gSbwijtb/FCh0HouwTwI5ldcO6MZnMbpINi
uA0wCGU1SsFsu3FXWBx4EuqbvhQ7822ux3RRu6C001UKmQ2976gvPuZahQwcIGix1aOyvBlAc+9m
+OU+SqLyOc7a1Q3Oyk3J5lfTgrD6vr+uirlOvKZ1UuFmc6fcyQF7yrbJuuRslhv5yuTV624ajChd
mJKUju5kDnK0qWI53HZmrU1eABgWMO1gXepmbusboVtB74ZDLWq/VOUMzVAjl79Hc5ACXppn2fZV
1Ks/q0PVfw3bNHFA4UF1ddtGrh40Iy6fHD0Tt5oxd4+zHCsjs3mk84btARcRDsllIsLJ8NrJML4a
YmhkLxhrucLf0pYG5mEECnA0mluERezYtQMAiV7RGeZj20ZTjiBBVD6mSTokKwmCxmc1RZM5nodc
czU7rnIvjJfPyZKMnjQ4IZ2MuFS+llmXZRsH679r2k2h6hZpqSdeSmbjQz/S72PkCU+KekogSMUK
phtSWPQgfVW9+OIMlFjRVIlxe6niKYxXmoqLUsT5UYKoqCeNuZFqxkrnWP5sTXkUuZFTsZT0mH6V
18lRE667opumVRbFHRY205zRCUvMDJ/Cor2CWT4VIP2s0GcfaL6V7Zh/krRE3+WloyauHAHvXJxC
2p0zjNr9nBb9dyTiciBdcdiHnhKnQeu1qWLHGMdJEtiyKOsemkF2Ug/R5vZLmKBM6qrDbNdrFD6w
Y0g6cT9MmTl5MDFr3Q21DKcfrjvK/QjcqU49WZ/qHStVwKWJ8otsqIPctetmBN+ZC+MmkWeN3LuC
UuXWRTNeRUiIoZpeDbzQjlm77hZhyaiZYVsEZD/uXIXTVZNA6AdVkIgCfdHeYJbHVXzFDh723mxo
SJfq8xQ+DpTdZo+p19MV6UV61ifp+LUPiuirNSmDCicD3ImL8IiDmlg6OzdTi0OQ35bwzk8XdcS7
rEN2yp2GkEL5YLaysmLRjZBXpy71aN9n17lci29GldAYjj9BCdG7dYWqCnzYAH77LrWaSvYrCcng
HADq4AcA3gCL92PVADCKy+iqinQIVUptFdtSnfvwpJUiy/LpYUnX3ayZySpO5uamjbvoxrF7XIx4
mHf41Z7lhvOJ3DFJfLPjtMGVgk0j7YvuDL2XGUttJvBD1fVgztmunM9yFiJ+bYaIvXh5kQfzyk47
NV51aRzfJZkWPqRKHd3z8ViBUZjiPc3pFJzMIUrDbiyxWFwqO+VfpR6oHXB0Kf+YA4382LVZ3XJT
2Wi6yoSwj+9IUhG6QUEw4katMWGhOWvGjT0hIpsh836W1SlszG6UMFQqOiE1K3twmhD/mCBgMkW0
2JkTAvdXp8TSUERpuoLtXAmIYARYc972ljvWkYi8DiBTCQ9wQNNDtkdnJ9pSeej7EPvYcOhtF/B9
rnhlKA2nTGa4zZZWWT1OTENV+WYpRsvNtFJAh2aJu1Nhlg95XbeXFREiBFLNGbEBjSg8eyp6CyBY
Kjw5V2rdK5+lyLDPUa53frZSfwuQ/7+OUbJ0s/41mv4OMkn8/fH7M4z+rvz6GJYv0fPUdn/B5yVT
/gAsjtIn6Qk8JRS6fuHnJVP5AEsEf0UqauRj6Ez+g1wCfh6QIfn9L6A8ichP/Lwif4CYD+CO5iIV
FaoNv0D/Vz/S9x9snn/BLdmLMumbgdFEWoRaMMYgC05jP+oFbhKOdWg4Hra03abvW201jKM4VkpY
soV/1hKoxBLFkpzhvgMiYlHt3x/G7NV5xm6Ww4RO4jk90JEDoO2NxrWHJnqAvi1J7hRLNeIZUzIq
q7mPiU8VMY6Xk1HE03oOjBgkGyLk7cqcS7NdT3GXRK5mithrI1kdzypN7y7zvp4yQBT2+FXPA3FC
OCmlm3DMxf3c6iAXVHQMDR8cGt43iOi0D7NRNVfNBFEMhMxMBTIwJjDtcadSt826BiFt05kQ51ak
PPdaOUyMXbDQ53Zkt/1VorUZVjp9NV70do02mVOnjrQZTaC2Xh3oxVlehGntJkXRLXZfQWS6js7t
eVSo578G0EKhp8L9vkylKL6PeeUJMYDZ3ddqpiNJqBdx4+pSMZ11mZVou6lt9B0ox/lkGmJrds1c
7edVhQXf4OY1rj+uHcOlBO4Z9aOHxzBbJGhk1e0Vvbhjk5slv0SM4SLSOsQOyBiWUEAaUjeds2Ct
FUXNdjeCGPN0kdmzS76b97gGpeoF8rPq1zS0aXdaBK/Rkb7EfuFnkeoGdEUhBOkS5KSoXOxPkzQf
hWpNjeRpcwuQZ0Q0z9Gibv1iqf5cAy/5Gwf55s9hFhQLUDoFY8SDeuRUBKD1ulbyJjSFdmls3bS9
ovqloC1ha1XrxUEQnCoJ7EaWbXI2Bkl85BqWCb+3ILhTcj6DCg3dL/2wAxMmFbyGvJI8C+LKOT6a
2jZuY9WddcSdutg8pjy6Xzj4cctsMozKWlz2jv0nK3RtTHU5kUiLxsrTZ0P4mWhTrygs5Ujqeki5
Xt4iFWxYBpAUecSH6mh1FQUxaVrgVX2qfM86JzI9zLCwG5h6U3WnSEIEU9MKDFikMjHA1BkEfqEs
Pw1lHqdrLUu0MzAFke2NRdlf1j0XvwmgqzuurvWxJwZhCC/Qwjr266mYhdvYUf2JLmN101DwO4sK
xzpPzLL5YYz7WyfZf4839r/tvFs4hf/6uNt0j/nL82356Z/MSV3/QD8Tghh/L5ZKnFM/mZN8hzon
NUDarc/gkJ/cMEX7QFGZji8azwiMGEun6dfRpn3ghIBnCWVgkdvS1d862/ZPHRtsKl1A9hIuDn0D
Pnl/0ofP4txDiKKaUYk7O++6bdBoyVelbxqbKL8v6K5akbOFTZ/thnmoV1Y5auGKONQQRGpTs43V
83iKsIqrRRre5GjB3WhY+F0muaN+Ij6M7xSjDb6gUq+tympwK9K1C6WUp349hoVnTKn+MZTG7lRI
vXQjqbXmx2MwflQCkcyuDRrwLGqs+lsgj2tSdXEdjymnBc4j6Luoel9G3mDM9klO4aVdY9tGojMM
9Rm0EPXfof7+vzm9UUB+b35vnx6b73/s2mxhRS7/nn/zy+Ix+/X/2peT//mzfnIjtQ+gb6hz4xcD
9p/D5Nfst2AUL7V3oOTagidfKFe/uJGG+oFCJ9VjVOSg/POm/rEAAAp9ACyK1gHzlToky+B3VsCr
avXSB3IWBC4cEaK75RR6UY2f9Va0QYEHpAb7YF0483zC1r11ornZ0Akk7yGlhIDYPJROdPfiCb5x
yj67bPzziKOnuVhZQAxdhDkVQNQHoaUjUJounSA56dO2uark1sHUfQjKT2wn+WNWRNINNkblqrfA
NO+EPk69x/OkUteb6Spi5wfwWimnCRWt0FvUiE/jqMiUdZPJ5edYSOhPayU2jq4xBfY3UrbpJHTM
+WZOhvlOS1r1W1840ceJjvJfUtJt9GweOw+I2pJOpjSW5nx4RF/lbsRYqPWIjCQbi1dV+jxJRXyV
OfGGmA3/JVNDl6FXB44tQ64RSo2kQL60sjj5+PzM/v/58idCCS+mzyt28mncxF8fRby3zpZf+bHO
JGgYrItF+EAhe1hW2q+FRor0gVboIhLC36xG1sAvgv4HKMb8JsEukvq0Swl6fnGQya84fZb/DZ0e
mBxZ2W9kUQfNA4ZAwAxFeRgjCzyaStz+QjNigistFP0VdXV1FZYmwXQ/fe+zePhe16m1U2pU70sT
H+NU1ls/URAhGjood2rdKasXj+6Nlfccv/5z5S1Xg4TzoqZGnsiDP2zCKWOc5VEwp1dDVs1uI2kn
KItk96MRqS7FjGabK0Xhd0h4rytnFqsqUmI/VpytNBdftGQwXdHauV/ndns3almz6Ru93s1lKrxo
nPTTWsM0qOidz2MsHes6H2opP188LcsFdk3K7BzaVGE+Ijqrl5IruWoBGsqsQQHTWmlln204vS6b
HvTlbIsTofbOVWGjChuoabYZKmM47dqw+dblfXtfZcGFMZ7kivJ05PEuG9fB44XLBGQESXc4L4ex
e19mOoYFXCECU/KNnlf9X3FQ4JDdmMYK1JlximYeZtFynXoKaYZfzwDHTQAawFkzP2rb+lLP9eG6
CMv2Au35cpM6MbVQacB3Ts6L9Rj32ba0cSWuRReeOaM8gbxbeGyjc0yMy1jm5svbITN/NmZAHkn9
v+ydWXPcRrOm/8oXcw8H9uVygN7Y3LspkdINQpREoLDv26+fB5R9zAY17LDP1YkZR9hhWxILKFRl
ZWW+y0zPmg+RN4cEt2iriqWiuo01s8cSXK403R1bQ9/YiLxhYRvir26E06E2JF+57Br5uaS7gcWn
UjQecB9qcg0eslZSRKtAqpsbo0Emx/XzlgvwVEjfU/Bm6G4T9r0e7T5pMHCXscL2ZzbW1HSnZkru
bZl0SBSYWYq8r3dlKZrthP217JZNpZDtT9w5pSLBKnvU5BLMipY8mlZpR67flTeSM0pPPnLMR8p3
OJXkmkRFvi7C7KsPkm6lqM1PPlmpuElDuxPJLtu5gU2iZlS9RfGkN0O/9oPOb/dUvaszS2Zxr51L
LMAOgYkBq6fOsxSLQTO+rINa5MdJGRU3o4S9aexC/3U7ORFuObnXLr7ku2EW+a6uUYm28zA/UsAt
tlI0hdtkqhxaVHnguxB0rwslhATjhB519vRz5svZg6O1DymT9/EmeeU6vllVFqxUMDEzVQkSMBq2
C0STbvVDpI1mcZhSyAstCr43+UT7zLRz+6pVlNQjmFfbfqD+bXS98oJyqHRFOyu5jKsJlROA9Xud
eopnUOHGmL7vVmK0mtuEWnntSaX2Y+AesVX1fpcGPdulMutLJY2Vnak3EKI1OzfwskZwHQmIx1Du
hutgGIvbitKQa4VokkKmke+cpFcO/A1dtIzKz5Sx7TOd9AXskwsIkC4A2mDUIShx/VxkYcNoanBm
Bv+AdKQL5+g6Yh4wV/MmMhgMiPZm0XlBE21Enx9LqMsff4qlsDTj8x00KozAMfDLXMrtFapozEaP
9YM/Ifxu+JLF7PZ7MzFTTE7GBKCCL45Cmt2lhGm7ejygfAuyf8X/R8RViZOrOB77M4jCd5tifiwq
mAh8gdQEQbmIO42hthotMbLA8dFsVOXGEKF+8fHLL2L1r3fnQJ4Z268p+ukgYxj7vqBef6Abpm1N
tXcHygIXVPXObL5FQYeBDEQTYeQDnJ7JJYsCi4qBfa1DxCP7TANPyvOQ0loVh6sarPxn7LmH1cdv
Nv/Akw2GGgt25upskwb/eanfh8Bb1yaK1hwCvV7L3Xg71IrXpOYPSourCs4fVdj0zJi/WcrAM0DU
kTJBgwAZcjqdUYG0sWN0xWFw6CJN1TEcsVyo2m061M8WrWlMw9Ytd1w5Cl9UNT1TWnr/zri1zEq/
OgQepOAXAU6YqV7TWBsOvYSDVpeZ431MZ5kucNPf1o36zCOpe2gK3bk9vFisNqYa5Hf4oVJBY7G+
HqJvDkk9a2vamFp1C6N6upEL4aWSku97SzUiFxRm6ia1oArr5/lmilP/ETBDt+H2X+7K1m6/cRzl
d5FfnhUTnU/nN8uA0ILKFGuPRAQbO6w9T79I3Al2NpnxrdlM431rd8Y+LXvVS9PaP0597ZpD4qOA
G2ubpHAurXpAzmTof1BroENlZWLXkrdswhxU5AQNapXKrKPSMDkeiuIcYWVZeoVPi4gWWTI2Gchq
AWM6fVxJTSKEvrHd4XqHTkbmSl17pRjXjjau1CzfBI266ekF+Ml05hMu1g7cAi7pVCaBhHIdRUjr
dGQ/yLKooqRzO2YNeLvR3Kkg49yklwa3SBRjkwM32jnlORHBRQR6HReBBECUqCVqbNXTcRUEuGw9
DKdbrRdiVdc5mrQICXvUx86h7OdXeLsWoL2QYBAMuHODhlsiGuE2KKjJmvHdmMjSjdVLV9kkoX8C
v9HLMcwNR3348nEUWpL6uWrQ1KKMPetrgmxcUipSrl4CH9HpQPdrQlIst+k/11PqSlql4C46pWva
8umFVrYWrQuTQhcQgNzKlL08VYo79FK38dPI3mJEBfng48dbAqvnxyNJV2WOGfh+FBVPZx/Bsyjj
/BoPaQafVkE3KWgrATN+dCDPagayrKNwZYAJT4hJ9Vd+IOobAalrFYukv+SOn6+nQY+w6yvMtW2O
UL5BpVZumNXhF72r8ViaMs+OBALowixuEAyerqtYR05x0J9aG2npWGuHvVZ30blofBqUZig+2lNc
cOfzbSbPLG6dokYEVA666QDIw/QcTbSXGkgBekG4SLslTbVNkir1PrKf2zTBTboY8Alo03sW0Sd1
9GvNC9Op/f7xnJ9uNJ5qvgdT/Z91JulsLFUwAJJ3ceuPOJo1sfbDsNtsB3fY8kpIAutQSMMXG8zr
RvHlc5nOu/lgZKgQpFnUvFCZWMRC2Rr03Mhy5SB8K9mArAi8YXSUMyf96Yae34/WDbW0WeuHVH75
fn4TmL1S2tWBENdtK814LOvSWqFOdk4Z9HQ//xppnkzM6mYa6VLbEijtjM3Oq4MBy/LJwJ9tbWTO
paqA1+sHcBmhQ3nq46+3yBbnQRF0mGlvpIzk7ktZGbssho7ToD2A+M43phSqd2aZoXCfS80xIvis
w3HsP7fqbKxed3RHw4kbhqmnINGHYAdKMIJHZdXnIs3pSffXg817GLIjru+LrTz1QwY5GrFgOock
IEJVvgJKai99X5su8rHwL/04yeczDSCwXGR7jpaI6kGsrjJ/uAq5hW0S3Qi2xhSp+6RunvPA/qln
Uuw1GeX6j+dRn1Ohv4Pxr8edYfMIrqLsyoo8jTxqhmCGpBXVoVJ7YzOVPZqguSkHW5rGG7sqoEhO
bbrVLTzGHbsdDl1nY97Rq1P41QwhvfAz6wtFwb3Z1+rghltW82yUSNIbs4hSGhT5TzUT6T5AuNGL
y0Bc4gMyrju9Ub24MJyrULWztd6K4qbK5a8ybYXPBAbQ5qj3WTdaEnLcTX11E/a+c+iawt6EEYJV
LQ2NfVHqJdinzPREm4YXH8/NazK8mBvCA42hOTazxBYb1TaHNjW7sDxovomaHSZCyJmW+r7PbcTa
86K5DZJQ2nV9e2fk0/Top7bzBS/epxhFkw2Rt1nHFIVd1UDPZ3Ti8QZHznCP0VT2/PGjnqb1r1+R
IEs3mss71MQliyRqsTObQqk4JKPe7JwxKQCRqQUOiYmxaiZjWn883vstTzYPvJHJIbMHZ366aqIm
MaDt+IAcVVV+gn3vQg6MvUo4VGLGxrxwDAivH4/5PqBxDSNOAwODc4Fw6emYqWVTr6mC8pAPYOsq
VairsIHyz3Y+R3T6zXRC/8MGjM4IC+BdcU/qOlOvGcpObVzPMT67yYEweiKMs33S+ufo/u/HA3qj
OYRqyomAcBYnpJWaYUgOkh/s2pEe+gI+QOCHozvKRbdWpKi4/ngq3519M3trVoXVuSbBGp6n+s01
oa6bphKdoOrRY1E1KfhV2CLsMPatTbcwfRhwRZpfVHLXnrnlz8Xx03gzVxlmyNDrlZDbyunQKIyb
RQQy5iAcqf8ylGJ4LpRi+txkxo1aGtq2J6xuYiGD4iiFsYkRF7lIwqpfF4rU4kCv4qJEfeoxiXZT
LhwYegL0odQPWNNtTX7yahi+Sgrnjm/X1S7TNckr9bZ6bJMueGyt0U0yVAzZzWKjlU02q8OOPX53
TXuZT/kZsYp3i3Z+XYu6/5xsgCpavG5R+WPad6ykAJcHkJi+2KREUHLcZNx9/FHf7cnFUIsMHg2M
bMKhvTjYhTx4UlI/ATgW3BycxyYsn9SxOecFPrfAlx+TiwrXeyoJ4G2Xgo16B/gEYa7kwGqV94Nu
S62XJE7+ZOZ4MfetwCDcCrN11at3ZTV1K1P043UlZ7d9Hemyl4YVPvEhq8GJJrEpMOA85LWoKN0P
mTsaM89San7OV4m12eEq4g7VVOTulE/RZWlPq3Kw832Tnnc5f3cszh6VRPxZtQ3/pXdlC2gANSDV
mBytT9wJrsvGaRu6b0Xdb2hVDitn0I9hpzXgICtEtYdzFJ53MWF+AoAKr4AFqgiLcJf0HTX5uIoP
INPDiF6eqf/U0FDaDJ2uPIx9eta9bD7OTo47RkQvkJaMQpeI++/p1pQzuj8QIJODJkpzb3eArLje
GjPxK+uVahdIuX6TdVWwKnS010SpT64RDudqYe9TO55jbi1TF6Usq85a1m+jU1tBCKvUIDlU0Si2
reOE21jHNxRwuT+5bf1T9f1wpwYD9ihd7VOJNyihd+ik+LFx3/mV/S2Mhs8f7673G5kWHvdWOlWU
VaBxLR6qVlGxhrlwUJB7e0TtIllNvSnWRiwp9x8Ppf7mQ1CC5zY4SzrYhOjTsZD7ooDFJeFQ4Kvu
5nYYB+5Id2V2AQo0NDvTYN9qerapQ8PZCPxW7hQbtVBEA8DEK0Xk4RqrUT7IonirKECjYT7AL6lV
BQVOtdmEoYlVjwJuf+f7Tv7P8HGEAdqLULLmQxofbUpxp8+vK5Jf6CFFRt1OQcEPmdhQ3LTP3Svf
HyUMM1/m0dMiCC1FTggHYBv6Lj90UvBTdNauF/ZjPrMkDOxMdq2BG1oeCv9eQ6zBxa5G2UJWGz/F
VHa8REby++Pvtig7/vnegBhmei3Eu2XQgEASyIiH5Qf68paXxhjCxqMa7UVhPpD0TdfZeFtHtXSJ
LOCDmvbtrjt3+1jELSo3MxiX+s1ccOXWt8gkAklpVanJ+3uFYsG6baZ2pcfyS2pYqDxbdbUNYCcC
nuzadUr9Kk27M+XyxfWHB4BooAGuo5APXn+JqtOiIAboIVeHoulMr5j6ZJ3X0ecskr8FNUDCOgr1
VWSW1GM1pfM+/gKLm/WvweEac/FlVVBAO114ctIYkWkW9QF9qB+qNOpXVMDTh48HMd7N8ZzwznPM
S8J4W/KaTaPqpqI32wP1VHur6X2wmWhJu3wOdLRH/LJIn8z8UlEDNMYE5BIdLNRaCkP/wSym+BDn
9vTNjPL4JrOjYaspsf80OgUu57UstrqCU4UaDu0m08Z2YzeNsQlRS92IFJPUuUqza3ouIOB1b32/
p1jaYqE3hFa8tZTwqcPbYQszxVnLY1jdmPFYc7HspfUYjc7lNA1Y5gwlthOBFT10g6W5cq0mm1CF
N+WXne6GYf61LDf5eNmNot52ll5enbXvWmQO7FuwRtB9+VSUQjhtTr9U2ilxrQ3adCgd8V1DEMpT
HUneJ6mD4n+egqjlIm9D6hJqv8Xno/gahPWXuKVIXCWxeC7ytLnuiqq4t8MG4ieu2BupCHO3i2zz
ssggSRlp3t8a4eh4TmdkUAB9q0fhYlSvtc5X4bEEyW4qJ3nz8fJ4twaxC6J4y+0fTRp6OfPqeZNb
a6lkpb0dygcuDI1bR4N0D/3Ov/t4lGXqNU/gq68vNH6u1O8kLU0h987gV8qhTYZVPoh1MFprKHxo
KlUbW2mOoW3upEHfCsJe3Gdul2V3SrrNgs9BfZtlqXC18drusTt0snXQ7JKqeYhFD9JdeKPVumw2
t9D6zwYn/plA+ZuHpxSrKKTE2G+j1rfIinvoPciqNvahtfJ0ZeVYSVV2jg63rg4wTbRG8JVHbCmV
Ljege9IbdKsgyq/1stbhyVDO6UaI/gUQKq/s+v0U2t9hzBRbozWcfUkP+76T6SrYkpz8iJ0q3HAK
QeCCOLoyAoPepqr2uzxykjNn97JmwHchbzS4OEKFtXHGWyQvSqT3SRgq0mGItXHjQ3KhHxzcJXAJ
7qapK64rKXQ+1+bYrLS+xZfRGo2bvoRYOAPgA6GLTSnLY+mWkxqgUIqAMC2jwVzBrkvOnKCLnIZn
RRKNg3puzVAtfDWse7NULbRNoF+16iGXJIXqcg6fspiEF0uqdOZy8tuhKBKiG0ItmL1xuisCaKJJ
APHioKaRz42rhNwHAmIds7wOH2+NZf7467V4L2hC/PWOEz4YjdJPTaEdtGhqd7EeKKt0DDrqRPIl
l143rHJxkaA7tx0V53PjjOoOfl2JCVowrVSF3SFH+Zn0cZHNvz4T6jc2pVgAYsSF0/fXc+SGjanS
DiLsX8ili0zddqZ/n2i9dear/nYoDmE+KNUg+linQ8FghjgF8OAwKOknyZEhNWfCXJmSHLhWHnTn
aPFzNvfm2jC/GrLpVJnn2gxEg0XAC/ScFY9Z08FptfzZlBwH3Wg7XmVC7xLXBurwNKCGXK+ARe4m
35Z+2EY38zUywPMI1UYQ8sZgrYPjepRky7+YhMD7jIonvbY8Gs/s0PcnDwUPWkm0hufO9LLg2XdD
ShFxio7oA6FUOan9d00ptB3YII0Om9peVJkwzmRFy9SQSeKUAyVGkZWsnubw6Ufpim5ylC4tj3WL
l1qU029KM7PYIKQ13lYN0I+sHbRvhOViFSMicjtBSl3rwN5+fa7/j938X5Rp3wSKd9jNOxyemvw/
B/H9lAM3/6k/4Zum8QfoTLDO3Fp+QZ7/gm9KpvUHeSUQEBr7s2ndDK38iyhg48pEr5/q5Cu14A1+
U7H+sElxkFIDE4r7Flri/wC++dpI+XunGXTPaa8AmCRvYj29AytlAtmDJKrTde6bEu2ztl8hpWgJ
V6UB6LZZmKxKWtv7UcUCRW6PQouzdaFF4T5JJiCduil2lqjghzboceN+YV+ZSfiMR3m7D0PMaOus
vFRaeOdC6pzbQFXkfZmMzfrNvN/9euC3ALDTHcgeADVJq/9XBxjo9eJ62Be6InxFpBh0+5Unjbie
pr64M2jpA5jqMKqMlN79eMzT82cek9sQVUewg9RSuCSd7r/AkCS6J1mw9rlarzQneVEtiOJy2p+J
vqfp3/uBFhu9dYZJ2H5CPNOTrxXwNc9OnYePX+Z3Y/A2MvxXVte7bnHTaiILOa1wjQUKXvV1v5Jw
ZD3zmRYx6/VVXo8rGCo4G+K5ejpnOIvKObYc0qqyW2cVJMllnjqPvjC2Tls9dVX7qcKv2IobZRNN
yn1qD2eS3NOT7M8HII+a+W9I8cuLk8XMO8UpIiGtnDi/SvI+vp4aFVxIRyWz68+K5ixRH/Mi4TrH
/p/JEiqdlNMXFsak1VPm+6sQ0QYvL8VzmILbrwNOKz+xbumV1W5l6PdGG710Znn8+LP+ykzebnAe
wMEqBcguqilcxBe3Ii0bJH3SfbFGZm5fGOVNwvm01s3oJWiL6Z5m0r0gl9+mXYGEgZU861r0oonk
qkAjxMWEssaXlZp4Lk/hRgsn/a7V7RvK6PeplV7ZknkzRfGLXFPGw0wFTzaOvHFGluQtkhBKbPj7
1KnDu1hRCheoAshwzKMrmX+MvnYPtlUDFiqOBpaWsW8+1LYO0NkAFcvIuhV8ijRUxEwjerYKC2DZ
hOn1PFrf+Jk7PwYFI6xmMuuhz3NO20G519vg2ace6Tqt/MUeQcN28y8ZsWocMVVCDURNKjcJufCa
9aB6YcRQSZ3BDhzVeCWN8nSvV8A5aF3UbtGlVyJS76Oau+Prm6mRfj1Ctr3UyznmQalfZzQL9ohg
xNcirp/iLOetrGigPDOB/B16G75fo64pzN6UWp8icGB+AQuTPTZOj99kUwNTUZg5KQ2ptMWdxhvN
5nY+JcqsTJ/NxLoZOvvGiJp8h7z6dI0Bl7MZDfvB9M3BJYZPMNgh41vY63oG7hCbDN+7FScPJl0Z
Wf84S9BLFkIslnZfxOkzjgqf6XipK8eqn/w0TKjm8AiKyMZP83f1rewqaizbTYYkvG0df51ElgJR
3649I0/lFWYi0loPK83Va9znh3mSX6dx0OvIjezSppsWjJ+sAONwOWcSRi1HpV/JnO0YgsyxEV5x
wsTZ0swct+UIArMIxTO038jT4lcbPyY4cCAWIKcwbfpam3Z5btzniWlc0jGtV8M0GJc90xCa6bSp
YkaKJme89gN/wIMPxXkjLlU0TvhPJKQQMC+TF7tHvSS0Ll6fPQmsbCtn1kWWTp2XD9O3vlNfTF96
KIe2oDHMdgWvo7ldGb6YYzBt4gCUWVBTBTAVq/uJvW2ztqOx3MUdUhKmyLc2RtJrrD7UNfD2aeP4
9dMUZTJmLGY80w0GN0n6eqXUzJMTimCjRdm4xZmAVZM1T5PBApAM8SIFerbNx+oJdYN4PdhmBlSe
RqyV8jHR2uB4dUThJY5y7yiFCiSdJwPrzZ/2s6t508gdP5iuSeH5WFa483Zvw5iSUoeCAl7aNdgY
nx/dOrY7pvGLgX4mSjLps6igSffKter3mMA6D1AIESEa6vi6hFa+nojbW+GrNM17/X7yO8cr68Fe
kbNifqVAkkiE5TZI5SkjlPKIjaSawTMqDHjI5+jfJPiZGWp+pUvFkyQxU6MlHq1aaldyzwdTJl5T
dULpIRLmeB1atC712Bcgpuctak3fO2An3mDbD/I0xSs/lR4o6g7u/H+0APPDOnnOAraspVsPNbfn
9Rx8m8aKV2VdPUWpel+Jgk0LKx5QMAtf9qn1KJWPgac0eA3YhVWZS9TgdELGZFXDvhDNsB/Swl6l
pqS5UyA3Ln4a4Y3WtAh06QGf06r5NAZF9pWMBMu1PPFMfQLwuisSxG5M3gCjOyxopmAjlWXrVV2e
fk+n8CLWEW5xCnZ8HVVPlRU+d1r7hAzzU5LPc6/nqmeZFUHZYp3YIc9NHf8FF4tp87pPpcJ6SBN5
QjcK2ZxgbB2vyqt8V9gduyIwmLeORWJ30sMwxiwuydk7cVJs7HyMD50eJZ9hpI3Q8/1o3CaO/1Pu
mVrUOKU1ruvSgy+r90mMzA5Hpv+tjgyMOOe0z3fm0FgOypWGJZdw49RQtloNqVQ1rP4WK/LCm4J2
uLM1gmAErHpd0Su60LPAcfuKpe2XDWJOfBRpF4gK75tK+oYSVXin2bgARMTvXasS8GODRqDIdLYN
aKgrHa3CjRJM6kGZhD8v6LG67KyRSKvFEk60oYQ8Txwa/EmllXapziMrCMlRsx55iLEj0qfafRWq
xMWh7bwmLmLT9UVUP1YUXVAmyJK1URnf4FvFK11J6xUCeyggcfN/GigbXwIrLTZ+KRdfFMketjb2
NNcSguHGjAR+rgOJhp8sfVPKGP1fEc3fL5pFlfxiktZqr6jrri/1H0UR5zuhaJ0XB2yWDsN2FFkD
9G1HtUZwprc3wGfkpz5KnoeB43kOTkXOCoan/2IP/Nyiq55ej0Xy1vuxr1RcEyOkHuT5XIz96jKd
k43UNm60iXWYWWyDgoCB1g4vlBrVpY4ajFfX1Di7RnzNURNevcaIWJg3cl1kRymLnoOk8PdFEKLM
lqtiQ4ifz5TkIYEehBMY+kVzPAbiAxgnx6ywUO8Krb2ucuu7HiZfMiu+jEcpdKeJLKEeQnKLLHU2
USeroD3YcCohbtMKXH1yOTFdKGYUFuN0vEQkKr4aB4uLim9Xq5ybPS7H9YUad8eo7tKNmsjtqhmM
4U7tOUPqvh72WUFYJ6N8srP5NVW5ZlD2YxKX09dWOBjwhs8iYP7iSrwUAb8bGR827ZxgvKYLmVI9
jWb8jDFGwZmFUIhhd+eUVE9LHnNiCqLRogsAdRsHnqUXtpZy1aN6Ea4Tm1hlWmA2GImgGb30olK9
SWCmBlRbnOlvvArsniSIs2oBVm4U0kBrIc95mqEOY1a3tRJIK8vqbkNhrZom3Gt6dw+mzHJRrE3I
RYTsylWyIh+5Nhvps2KVT5Eebq2YAmuqc55PukbKhkK6XJXrrC03UTUdA7Sb3ICLmwfz68Jv5O+G
3Uiu5kuPsBWPRkFXXrGLTTkYeyCLn5S6/RGpyU4JrMCd81A0+l+KKoJ8l4q9GZSkaYgu3dCFi/fp
yF7OfAK3ZpkX/Zy7IwrCRmfNGZF+g2BlgUHQKK3ThAhZN/HtaBcmgiWCcxOaPlkjRFdoKPXk9TY4
9rSIATkUk7ZuJfVMSevdBZVCJHIbdHlp44Gj5K7/toSfF1Zh1siSrUyVJKRLUpI0BX03K3iJCqIn
B+vLx6m/9W5FMSQwEbBb2EUAHVxcPaCYZE3pJ9Iqm2eKj6NfQOKY7rXQCdZ1jfC5bV2UEadKmujb
zrdv5nRSRUDGTZ1O9RokhF1l4sydcya5JwWav3JFMjBq8fPcHVqlxJAusy9G0cHrsaqLXE1eyqJ6
0goynXbiXhNp94NNnEeVqfAow5EFceyroUjWXaPfqzqp45xuIl14k6Uk4TXyT5TVOSTqhBgQdnJD
1sal5TWn66rC8SbVfrBrtojE+RTHlbRTIHxSazAQ8uN3cpF6GmCaPqCcpqEJ3UeQ3QLO5MnnGP91
MnLnCnoOhn6UpfUwhGPMI1aOh6wdgTXlLE5UTgUHet2c2NUrrirPLS4AqzndAs/wFJswSEme/T3C
OH86mvyjotr/i17O1MrerPN3JTeopAhMpt/qPzULTmnT/NE/xTlk4w/opuAqWP9Uk+f99qc4B7+C
Myfhjn3xWnb7r6qbhL4UNgWEYDxd+C3g5t/QpmVsnS2FuhvXebJYfuI/qbudxoO5vD2HfCKTTLEF
fCUjvY0HjjYFMdpPyq4sam2vJnHVc11JrXBVFNClhVNOLkje8SYrtVD3nPxzEuj2pd3W3SHttP4K
7XNwhEotP0dWVFyEZnCHNunoxb16FIqFF6uVdWSmhj5+KuV+/N6Rn3lGoQD6z/QxuyB3us67Pv4X
QjH/u62b6lsiMJ932+rnt/Y/+ct/jg0s9xrL7f8JjuKKRWHo/64Kc/Oz/4/3Lfn5I8/Et5MlOP+5
P5cgQhgz8waSMTEdoB7IgT+XoGH/Ma8ydDM4c6nJ8Ct/KWQo9h+AEeligrydKfUzDPYv5r6q/sEC
nDloNLuoOAJQ/wdLcF5hf5/7VPlAvII9gisPGBWrv7ki+KZTl9tWEyCO7x/S4hncuik/hueQiotF
/msI3pMnpkRKCex0CKlqkzHUoX9qQsal+6lxBP2Hb0rw0AAKePMBflMBXpQWf70PRDD4jjCcOPQW
O8oXTj87g0qHnjPDG28c3ATKra245E2pvsu2qnVmyN+9Hnp3qJzQmp0bn6evJ0eNUui5Lh3al/xr
/gnsHrjsc4OcFix/vdZsooUgsjxDIheDIErZ2whGQaGNbLcjL0qDytONaDMF4p+/D0xROATU0mdl
o8VQPoZXAZQM/4DEvSfpn4rkySwKFzC+awrlzGCnBefX9wJfBSmM/gPhVl5U7LlO50WO4C+ggm5t
VrdadS6jXi7wX2oQoCZALfGPZX2+b+Iw41gPjoUvX9nqjRwYK6nt1x+vu9MsC5mvV9mGv0dZZFl6
qdodRaHg6HdrX3JN7dG/NTcdPCkrO5OqL6dsHgrvLZx22bkziPN0vSl10Pq2E4RHkImVF8eb0lDj
M2O8zsrbsPA6yKzpAd5JNVAyOx1k6JEnA6kdHiuIkqtx8MZiU2UXw3N+oT6H9HlylDBc9bFHphMJ
VWfz8XQul/vr8DSUEETXZoGsRVRSC0T4GjUPj13yadTLY9jnO8hr3/vybC9iXs7v3vTNUIuAwVFF
ObMvw6PTYb3iWgcEXG/LjXo1XKdnxOt/++XeDLX4crO+rZUKhlLM7gLrSDjv56gMy2DExJHwoKgE
2B+y56tOy5twLput0jpJxdvQk7dH4xJK+TqyU69RFFho58LS+801f5+Z9UgAhHK2uDXWtaEVwNKC
4xDORU6Ca7NCdffjxfC7Qdi3cEI4DYmxnJNvj6g2nOBhV8SIPKRcpe4mI/oE7O3Mkn//cUAPYiqM
ky/89XeUnMjOuLqFangsgfo96EqIYLrlU6D4+GV+OwyudWQEUEDeHYbyMFZaYRvh0QYnNU6gFRUk
1868y+9mDNG3ObVA4Yd89XTGaieJ4JkERNW+WrfJTZiIuy6Mtv/4VdCcAiIGkxljG3lxUKTlZE6G
0YujkngKSodepUvjmTd5dVU93Z50o98MsniVBu+cwQE5dlxd3z5oO1V3ncfuFhlxL9g9H+4mb1zJ
q3xV7PXLim7TUb0c3ft/8Z5kWsArUOYj9zqdTQzs8zDE5Omo4Rcy+zbdBNm5zvVvlgV3jr/HWMTb
sE4gOMklX0xPdvY4QGw4U3o4N4J2+hZgNKUmbApx7Bu7WocGFTI8xVf/ZqroiMPhQvVjqbfW17hy
IDMojllc7SIEyAHm/PdGWBy0DZ6EKUJpjECAQ4vWC7MzE7WQ75zPcpYcRlR/vcQyJ7FaJ+rFII7V
Rt1iJL+dVsJ9oN2+Ej/9ghNCfLr7bm371Q08qucek9gDSrFnSLa//VwagjnQqJDuWLJQjbDvmkqm
I9rG7UVAfQOOxD8PRSB+/2sIZbF/A0FfIxSjODq3ti22dSadOcWX5PNfMwleVZkVYGYpstM1p5eF
Ffm9xuZ9xmBhm+6KTb3Nr+Nr48Z/sNbfv+x31orvaB6S63ij7vJNtQ3Xo/vjX6yZN4+xOHfDNKoD
ESviaJtHdCxIY40z635JrHj3potliSfq1GexJY4YKWz9/fizjtel6aHMGqwtz3THVbZO1sU2aVdY
MKT4mt0Gm3NGkr9dM5QnwF6+Zm6L95yaSBJDb4hjYJZ0+8r0G3Kb/s+PJ3P+Ie8CMoVpfGqoJoKh
OP2mDaYA5PEmejn5ja8hTCZdjq1GxzT4N8vzzUCLxaNkktPnHVOKL5yn2QUuJ+eG+O0CpRyLWTp/
w2RfBMUBOcUJZ+voeP2c7pONcqk80sbodta6XE2e5qWrzEs8e91eBqvEa93Wve934V6+3P2LM4aE
Hi1kYNc8zeJlW1ATKIyl0VFHEU2L0ptBOedM9cotPf1ydHwUVNaZVPQqXifjTW5o5q2YIiuuj/hZ
WD/rSeqOSjQ0lZtrdOmohffDl640ppdi6JOnEYnkb3WsJZ/AE0TXpjaoBxHEYl9pY4BM2yghXpJH
nf/dHsqS6EgvWHfTqCmvWz+SX4ZAodpkprJwzSIJr3sZR2syHkXDf8smLoCW7WjOJWqtPySlmsd0
w6Xs3swM+Vo1ff7bqCaN3nY6YCBJg9KO3VJGwQMJhxoSpiOU7IZCLk00zBL0w1Sm4TXlYFOhh4eu
7Hpo0P527aSyGhc2j5+6dFB6AW0lhKXgtIOBLozuI9UBtCt/Gm15yPlXIJ60IKURVthQ2y8f7553
+TnQdEpBM6LPQJp0yWtMM73IhIi6o2r4N2NxyHXjZVKJDvqRQP1PzxAsvmdpkhmHzVm81OkD7RqH
/RDIDCa7ltK40lldtzkvOVlTwO1YtawrMnMdl9PTaCAXuhqkuS4e7ETj+4z/h70zWW4b2db1q5zY
c1SgbyLOvQOApPqelC1NMiRLRt8j0T39/aBy7W1SVeb19MSZlcuWQAKJzLX+9TfMeJ9sdzDeiMtE
1OiahXqPEYrS+9Zo4HZiZ5Zz3iRR8h2j6/BWejUlld6lSKZg5WbNToZ9m3zE9zyKTtBpqrpbvglX
z2+Vcay+d9JW3/R2ls9Trg8IS0QPtN9ZYzsS/eNW9VqdZVHhl2al93btWbWvlYY2+a02hhehped3
buqNOzdyjShwkjpmTo/OP1vDldALvyFl/ipsCHLysQ5JrZORKBmSJSnQ1CMb3IFpJoUGOw/UbQih
6CIXRG//5jmk3Edd3cdbheymKxXijq9qsglkmJUlLsdZ92zDhTh3RUk+tQgx8SrCb+FQD+vIs8sj
5by+XG7/WVLLmwt0Bqt0CWs4+DiY1cq6LtNtqqZM43ItXI1CuKcwoap12WnhBTGwODrCqHtoqsrx
JUSenaEupoKjKdt1W7v9dWOJ8ZyBvBrMZaY8ID6KsHeALko0l/MgRLZRhqm8Mkgd2ahjrW2yyZrO
2ZHKVUs64BUjb28VDSbS66Qz1r9+/T4prMASbJIcaVnxB/Jokve/49CpYeN1mrr1nGzZBEqz+967
fZj6VanpF3GpmE/4Wc5nhtYog19mzKYG4yNMSe2Km5Bmd1u4U/Mi7Xm6JXwneuRc0bbtVBm5P4Ua
GTpTOVS3XZ5zKk6UBMzyCatDWJsM9R1TbOo4J5fplU0IV+zPtRBqID2cONCHjl+jpm0cH/gjfsf6
OqwC242kGkSQRLIbxU77OoBHMOLw0c7hO3Zb3heF7KVbIlzxXFWTXu/8PnfSr3of19/w5xaDr1WV
+ogCXn0YlKS70lMpTb+3PWUlstQxjwGInzBYFvRCRDfxodFxKjvElCfHjmvRD95Wtl7orToEae1V
6wl8MttM9ls5wSVc1VFb4X0pwecCWUP4O5kJu8KfeBLy8deP/VNhhOAXHhCjHKAzg/1w/6krSOCY
mffp1syS8IyDwmL6GIdHzvBP8hALa94lwxbkHhDhU/ejhloMXSsvtkJUGrkS0iaLUelXVaieplLN
gtxboxexTwSOhByY3Xgz5KIISDATJJgO1m3LO7j57e+OZHMJEsW4bemk97972YWRlRtDsS0G191A
ZLfWM5aUR/ayz5UU84oPGjtM6MVz+KBJztNWi8jmKbdZ3rQXka2Ka1cJ7VN3aZerKX3oyjq/ZKRv
rrFA5bkrsbHOQysPJF6y60l2EPXIwgvwoq79Qaj5qaYqxmrOU7wr9ASC2Zif2rawTiUJVKc9JKaL
zqprrKfSNpixMl1zxhOFIoxjcbNL8bW3MS7fbcmI+dCffhJ2hG5o1U5bl1uSSsJVCysjaE0VaDe1
oiOb8Kc9mEtx8wDTWEWL2HT/aaGqNXuznsuti3zlAvNwe+1UqufjJQqcnBWIf/ss3Xqa8IKqmpqz
31wsy+VRyOPah+iBccb+5W0b4vxkd9WWkpAAa3sU1yoxZUesK/RPVQOXYbCwVCbYdzEX279MRexc
S1JYvUVpgL1/F3mwxXDBXae1HZ3oedxtYE6p92EuYGEJ7YrQAi0gvkU51TNcznMJT6MaU+0860Yy
Q0gw+R4reG+kcw0bhPo14vTO48BVQ30zVsUx78lPZRw97UL5x24EEod2KLpRlLxAid3XW2+Uc6BZ
DQm2qhcGVms9dNUiLCSh+teP5tOE4eOSOGsul3Wx092/Z5EhIs7tud6migUhKNbEqdtBUhk0grqE
guCP/ZVGM8204NdX/rsv63BJqgJ18XE6eFqdDg0khHG99dJcwyqhc4XfznO2NsnwWmHnLR9KV6+O
XPXTns33xeyAqdDC0kfyvf991SY3MWI0mm3Sll0wjTHMyimyjuxbn19tGlkaP0RbCMzQbe1fRSPX
DT1fom3Dkeg1Z4zghi7n0ZCK1e/eRTzT+E7wnHi/8F/cv5IM276yI8vYhgWvlucRKstZP59MCoa3
iCT0laUY4ZFFoy2rYn/rYonikcbcGd4/qvL9q+qhK1V7KBf+7EiagGKdQZCDNinald0N553nXhCD
sG30etMJlwC/3rrvhFn5Ij0WMPv5gdLXLobzy6tDlblsCj+1n43RmjEuyMoWjVC60hLn+xjLH1Fr
/2gBvazFg+/LnI81Y2lLzPTh4Cgz1LztIGvvGqf21rZeSr/Uw3hllG6+Jsg3PLJff67hqXU+hvH0
dXgQHroSuBPWNKrVQS6O7WcsIk5C0aQ+rLi7UTxYZEq14D3FIBElphohrvoGG7Ijr8rnL22B9kMp
Q7aziFoOlhaAEC0nErGtgY4kKPSJZCzKE/D4cjpJSkc9ckr8bYGHGcTS8UE/0A/TzPKC44vTErp9
rJJnGs26/lTAYrht9Tnp/YZhyr05zZ4ki2+05kDRyyHaiDgz3zrO/WNA5gdSuf/UQRdpPnF35jFQ
fu4vLaxasmocE2+bon7etHXdrmvqLfjvtadcycYxbwDClAtkFfNVa9DmVy2Co1+/4J/XN/PSD7LR
nwrZg1eN5LGxd6zK29ojQhk1VJQldvT7ry9yYFZPz4gZIrL8BX5jAkyFsP9VpwYCZizMfBeLqif4
ts9Z3W7SnVbNrM2BlfXdGfYM2hLgKklPS2tyynycJ0tmqcSM+k3u9q9qhX4+wJV1DFeuOXhZUBH7
QZvrVjdqVlobevb065w7DuEisgLjjjQrVPzQFu4tLWLxpcI4a4QrazfeatDHdgW7ML1NaI1u8ANt
1FWXTZI2XIn7M52cOqj+qVAeaeT1Ikji1nvKtabHjVrW0AxKy67ylZLWyr3ZzPqu9OYcjMkrVMVv
I1I+CcqtZLhCP221mzaJjQkus+fdTJiWjwE7gWIHUVXeZ2qtvv36lv/NakehhgQZ1beN8v7QdCYy
ervt667ahZ4lN7VHRK03G0rmLxaSgUn2amCJrDx1kuTc6jFSJNws3dWiOzbW+7zC8E+HFbTMKXGb
XUhGP++gZV3lDpZmyU51svBissPKh8XRHNvSll+z/zYtNu20MFQ2iw3fwXmvWq2qNalIdgNGHqd1
rLoXoYNVuqMlKSihSE8F9Od1LJXoXpOD47PQ2tWvb/rnLW3h1sGmgZoE2+7Q67IUmW0SchjvVK/x
rhhmj7thbNRrQnC3xjQ2x4wj/uZ6YOYYD2J+wfF0WPhWGBmk5TzGO0Tlygpz7f4UdinnoUUslRVG
x6ZxnwkWVAOLExXlNtNgGrT9ZwnQoIxtzLMc8Rs5ndolHLg1wzXvv72oZWug0oGXzyttHNu9bFMK
11gpotd9k4iDYHTi4mEYu/YsCsNoldC6HJmDfS44l0/IaUI/R/d4eEsKk4AK8Llk52o8AqshNGHi
8tjhj+Sup/MYjL2sd0V8FJb/m3W+UCxhOtGyw5w7XIC1VSe4OiU7gLMI7yVNbMA3jw38/+boxj9v
sSVbRNagsgenhh2po9m7NmQCBzDNVlGbMiWdNshzkpMQi7lN1TuIpVK7uZwsmZ5b5I6vikg1VgPM
jSMrfnngB28dmAnkDeB/ODcfPO6fyqNaG+tGwax1F+fezZhO3wmKQNUXPgknuW7L/vXXL9jnwpdq
1EQ9juBgcQQ/2EtcTkonLst0N8xWdWEroXWvuPNXgFTtyBf73NJCf6SBXlKLwAYOHai7UFh4sevF
zpq95xSx1K03ONl1MuCw2WjtsNaEMZzlnYaPgxvb69/+nvQtIBJY7XkWjNv998yVhHWnTDp3zuyo
53mz6NZVm5w7jLuP9BKG+rnaxhwKLi00kmWWf0jvtytcJWZPNLuKV7Q6VfuYIACXQG28VhDXI5SE
/F4WxvA8E7GqnggFYNSvZVK+FGWWyAtHZHgsDXGv56sKhXTq61VpPWhuHd5OmjKHa9uY9Y1hlxj9
6vHQbAddIUFMlZGBOKvIrrHvMdG3NLb6ovWD+T3JQEx6rWpMlBMyehlT0SE7QzNjA0NSLqF6k4Xg
XaYiWIWNGz95pZzkCe7p5m6gN391dYnSypWxeTvKyURPh5wxmHhB17ltNE3QZc5waVSFR/4qaQ/3
Aoupye8BGu69IiF5m2ZH+l4m6l2L4soveB1JAYLHdg65GS81jILx3a1Nq5e+YVWdHfRD5jy0pVVf
ORjvLMa8bdRTLOjCuMKNOVd8CyDkdKp4DESWLdqgiBLvzJFSPw/BW7dlrYjvtOGLueooVcenuOi/
zui/cn+20mwtS6nO8OecMQ9ipLrZWoUyQ4ChulALVFxv1ZNUq8gvD8sukoE6DRQ0czdFlLnl4Jx4
CsMmngJDCuLUpvmmCVPlqXY7tQsKU8PhNHJqw/MZNE3uaigTnXmPZdTWinkbSVRUjKa6AghL13Yh
qi+zJWwEkD1tbjDy3OxbpS6Z2lQtnkJ+4amS6HmPRPJVa0S2WKWRnSFn7ZviCzt1V64kHkeO7/aa
0q1LEDHX7wb0yQJ93WsMrPwqejO/mqYwUvlFTWmvLbLta18d8tnEy0UX8UqaVnwWexL5f5+b8Y4z
QicTKXMRJHpOb1x7FJfIKbOSDpmFUTxls0w2XQlmro4j2cS8hlgykwuJL0kXhFY8rvQZ2+lgJJIL
45VhvOblU6sbu00Rk+D8YhY4LTppE8x5E997jPQedDVKulVhz+E5DjD5FVSn6SWZMZoI9HnM3dPE
khhPtIpjoC2Sk7ZptSJ/d61cJP4Iyr9tPOHxGN0wuut48Z5kKhwC1N36Vumm7F3KLLts8K2AJozR
zMWo1rq3Uuw2fEWEGH5hZKnYK7cq1NsZUjNa/TbemYOJ7WFWl9mqMaDyBXR/+aNTYsJd21N0gnc4
mYKmjlsiCIka56hhq+mxnMAUuEXpbAdNZJJLHuqFfT55E5OlkbrmS9JWuA+nuvqMKtVDlzvHzX3d
NKhwm5Yi3Udaa10R1EQYc+Iiwa9MWynWSWeiXuzS3URQ5nWlxYOCj23YVTexNmsJ8eolAfejPcTP
heLaN+FchK9Y9kjefcU2snMMz5YH7d2g3rG/CqbhDSWPogGFKPP4zBQV5GB2x8of7NBIVk2W2R6A
mlbWK6Gkve2HYzm91a7XXfRjop+67cBtmOooSNsUCWAfq5fpoNpvUeMiEotKaXxRjXm44XGw8kKg
P2s9Kn0b+WVYGo+4OaKI9tTSc4M4s+V2Hinzt+kwa0PQdt78NmqpdiPJEXsLda9UCCesqgcvzJyt
Ktr51bFGk7kfog5MzfvsZEJEtg5NowAorqv5e2/Zfpsr133inWHSMeHiJNo3m+nJysxxw9RhA3wJ
zdSuAxa2XvpG5xpXSkhnA39c1Od5anbI4NCnMnZ0tan0xxCz1kB3J/W73tfilmpteAiFMj3mWj2d
e8iKQ18ZhE05CUoImBXV03vielidhrU0BbecXb8iIoc4ZBg7PDKRxaYflnWt+tQvSbgyZ9Yee1ys
o4mz+uSucNP4Uh2SUlvx7ArXj93O/NJolpiOgEifOXg0HIC0VOQQSmmADmpV00wT3ZNas9P1CrPP
ZLLvhs58yT2juba8Wl0jLy4Coy7iE2waulWT52MwYCOw5jzkOdhOR/yGLi5FK/orOyNxif+PERlm
I8inxXhKT1ueVLC3T3qZ6OvBnBGTKf14nzeGjUAYXdnvlgULbEFcEc6rxOkcZr4lbLUkI1jNrp/j
zE+nkiCqCI9hbNmtI+jM52r250t9qrQ8vSQZUXGa3SSjcG3ECMrJIfWOFB+f6znPWEA15k8WKMSh
Q+iomtFUqFaxE0qFdYEnb0LXrQNDUazvv751f/N9YKlApWfcBVv20Oaqgpstw9gudw12BP4I0omn
hpkd6UL/5iqUUUtVTkW1xMft122xwDjC7sNqF43ss12GYXNqa8e49J97HFzcqII9cO0Psc3+Vbqk
U1BkT/VO2C1BAq2lB6XrElHowQ1JMsVbyaGfTmVoHWs4P+DO/Xp/Mf0FFIMCYGvmIfuuGW0jDadM
7lJwoyQQVJSnEVL4dSp1a1ippeOiDhddlvrjNFGtVUMyDYFioBnNira9aYWaXukmSll/sMBy1dSZ
Xyjj2rPJaZ1+g7NyaPoML5ryJMut7sajAnFW3BAJY2Zo4l0W4lwUYFfD1qo5vAdMlbLoJHJHW2Hr
brM00EfGNKQnaeGdJC/td21V0abauBqiPV4c7LgX+/cfzaVgcN7XjynHRVBKMw6qDi7Ir1fsRyf3
873mCixWLOSW0JIlHGX/MnPZWd2ki/6x9J9Xtd/6s18GTlD536N1ERzldRy+i4eXO1i7+MTGYrS5
nBpYvh5QrwXxGo8UnxRfP1mfq368+fU3XLqYwy/IbAH+hs17ybLa/4JUA1B8zHB4tCvvpjMoz40q
ecUc5l1pyyPo7+GbuXy7n6+l719LYG3Z6qbSP+KIY1rf4mT76+/yQQ/41ZdZuqyfOmFdG4ASR27f
hefXPj78K7nuV2evZoDpn68F91Fwwvmy0jeRj7+Gf0SlcYgL0MKRrkKvyGGHp94n2hR6EHJqdWPc
pXWhaoFIcTPy1cl1taBK9fZcwxwCBLlIOnWNzFyvYJRNDuGmo5phOi9n6yZTsXs60skeGoB+fC72
dwpiZqZkaR20smqD2atS1tNO5PH4VWqdxAiDftbBFOdM1qYIitIQ906JOT6SKyKlS134BJIORH5V
9kZ6TXNT1/3doLXZJdnu3Wqq1XBFgFp6/+tneLBGPj7qknrNsEtbPPwPXziaTEo7e9x5s6Os5FRD
dBnpL399lYNVz6sMZZ5DnM4eyR/O1PsLpTV7Q8l76ewWe/K7OFdUcl9aGaRgb6fCHqo/95HfEmP/
z4yHX27dP+tcTzA4LNr36WeJ6/ITP8wN9T9w1cfabJHvoZtmaPuXxFXR/0BZirh1ES2a0AOXn/or
nNr7AyoOILMJvGjBuWeX/CFxNb0/TCSxMCB4DTFEtH5H4HoA36MCRQeKuJqpOSmbNmPB/VUC1N2N
GCzg+NJEHkiXSB8VIJdrPGqiC2nkBvasFuFlYdUBNLfteWMhBSut2DmySR9gvn9+Epc4C97dZWp2
OAHtRF4krl6MflJz3q2KxkhPqny2XuU8qI9SysBTevcKfmrY+RJV+0ljDeFT1yoW7htTZ92Zcwv2
2vdoh2pbi++VCtjhp0d7++c++wsPxeV2MWRaqHGLSwW+Rfu3i1mHAWWf21VTim+URDFOmvrcESEV
fVQHuSuqYxvu/nn5cV+ogfAC5IBG03zoFqzgz4pvtgndLqYAn6NTR0X6h05f8VV7IhPRnhboW36N
UztcMc/F7KMbDb914xQ0fKogB6XxyZBaP8K4//eN/5e2iML++ZUn4u/959f945//eN9h/P4BbuwS
z7Q4IHy8UX9K2pXlr+iplhwL6G/8EFvBT5p2z6IMAdxmz8alk73gL0275rGHgJuqYKok1QKE/84r
f6DGoJwHDgJtxvaBlnURKeyv4dnKHExdlGqnKguGGttO46wiwrvXwoqsV12Jw6uOyHIwOH0CgZW9
jcFeo2NX5dnz4E/xmMCzzOfwcmi8sPf1IS/u3WTuKMDz7jZS66GBxV61V0QoR68Q6tI/g5T+d+X9
a9H///PCO5Evb+84mVV7y2/5mR+rz9b+4FyA0LkYF0BIWsq3H6uPvyIqg/L+L2ME9q6/rHTtP1h5
aIAWKdXCY2L1/1h8mvUHWzGWmKTEcoBh+fM7a2+/JgFJ4JyBasEKp3hcTE73l55NKe5NRi9XY659
EY1Op2F28Yq0whH05lhA4kdh/59a+c/LcYDy0ujUQJ9q1cYsRJmnOpiLMAH1qGq7NRbyw3OYT/Ic
LK0eAIYSDYu20IneQParAqqAoZ2pEO5Un0ME/XbsSP2pgVpHeKFQyBfoU9X3GmNjApL7XV7Hz04s
eugBfR8kdpHZJwot/xlDjObECS11A7bv6gT3xOfzFJJkhmnOFt5pVQVjB7QCg6zzx1w9m6Z5bPHx
FJ2EMeDUy94e4WYwT5XnM15M74YoQkhgeEBcP62jvznYPjwSDu8VdfNShiyWA4ejIEWIUSvm5V55
Wf1cNHm1swfb0tYYmBuBXrvIBmw4HKU/Fcoz/2WGG93MBLqJosP9IE2IUPTnxFgVzqiCgaf2YihE
tvwOqbwbeGkct0AVcTNx81zF7zJVxfMevPAhjKZ4o5W29tb2fZJsmKza50OdTGdZvUBhXWGfjmpn
MWW3E/dCjdvqdJgM5bLsc7mZnTmt/dhoy3c8KLe9DcYb9EoDLByrP868f6RQHfQZH2sKdskyK9MY
weNrsb+E57nJKjZ6DFbHGXC4zzTfcsOORFsgpd6ftKS6tOpWOdEG2+80aQG4G+vSzVJUCsh8ThRG
DH7fSrwBUvXR6kTmC7t0GA6N2bGmaHmfDh4qXHOVg4hjAxkKu8HPzSK2nQNNWcasoFiQ/9kVp/3o
fY0bnD7x4GqZLfX4xo1qhG383G3y2bNO8NnpjwTfHXSNH3eNosniFFtG18YhCStJ6po7wNAixa7P
b61mXGHHp60w7GlBro3xFPYBExdEYD62P+I8ZayDg6odBlomjom99huwH58GGgdcEYdSzjx4hqQo
znFqhd1q7ng2liKMoNDaY4EAB8DKchl2VC5CGY+/DSyz/bvPtKVw9LLEkM2c6ku9zKqz0Cj1IYis
YfBFNOR3QpipflI7qXGeoMPqRPm6tMirvhlKuUmgdOEf0RfiapBNfQxf+rwb42aNGcJya9kfD1FR
Weip5Y4qzolC/Rraw2VnD+q5dG8GtFmnH/vLb53YN9V78dA17+/d1Uv138uPfiurqYnDqPu/+39s
//xz+F4u5lZ7f8BZNO6IKn9vpvv3Vmb86J8v7/Iv/3//8r/eP34LtoXv/+df30pZdMtvC+Oy2Cvr
lhCZfz6Mr19kIz/9+x/GRrb9B8fJEnSgOYRZLnkkP4yNlr+hwaHzh8uOr9F/mj4F+yzOXryoOYah
VBkIkP99EC9/SeexoMqY48FoXLxN/vruPzZ4bts/bmQHZSAVIGN4+j6gPyTUxHQflIFAjlnE6F/c
wm428eqEmti2r1PdTJih6qdGynmMRnAmOmpg3u6ol7E7PJldCKXJmldeZlh+ODTRF2vCqBXpk10p
2QYe5heGyEBCXTf5v7+G/mciDADdv1xpWGk9v79kL8Xb/nrjp/5qOxz7j4XDDPylkcDCAOI/C44S
DlI8jFMYzssJ/++6T9HpLBY6zX+whL/qPsUCnfgAHuhzQf8JjPqd1Xa4F0IcA8THdANOJnaLIKT7
e2HMWLizq757Uq1hnINoGmKTmDJbeyCLdIj9vslytIaG2aGyNQfmjaIiK88RDsMFx6ntN7uAELYo
F6vHpJ3GN2o771gg7OE5xcfEde7DfgTJIXDxwZatUKHO2SjNJ4ZJerYyLel90RXPuhAd2TT4OnTI
z7BMGn2ztkrcbAfzurV65YniBcLpaCTZ95+e9N8UZh+F109nOKAM6B2aE2BXanDK+v0710d6Fhq4
E5MXoaAWDEkP+j55iVliKxe57SZt5Ayb2Ri9W7fINcioMGG+4Babvhb4+F94nafLlTIUM971UiP6
nYmoNZ4ugnywgWl2rsSYpanfR6GzxbQkZ9LiOBdwTMP7htyz+66Qystc992lp9bJ09yk+bhGZj8U
q8nLy6+u5xTXpgv9YQIGq1Y5Nt785lnFn09JkeidZtQZN/kwWjejgNU3aVN0rQ2Ne6Y4ChO/OLJK
Y+Vkdno79Y3zLWqs5iyUvfnayUF5Z/iKbJpYUs9XjKl40JpsvnNjNbmdO60IN5o3DfalS+EewsEd
uy+lmWrNSlMr8sxqtSZfCbJ2/1QMRnqhp053X/bYwwdZq9TKep7Y5v0ksiN98+tHd+CVQY1IMPRS
AvAIDeCAw6on0jB+bgxFfVULQ0VZaxRRUE+TdsvGTCCuxpGe+wkztMs5NrRbiDfCCozGNakmYSJj
vjonzbWThO7dhKKc+O8oVgDRm0bcRqlVv0c6QVc+NlV5DlGjcnTElHpzjnu+fu/Y0rqepn44qxEx
0FD++6T7m1W5HEQ/VZYLSgEMwXcje4ieDn79/qrsxrHXdTnnT0qUNxZq1ApWx+Qp5TMMfpqEGOf1
Bxxj02/gC5EdDGmvRX4ui/HZCk1xZ5ch7EFTCbuTI59sqWn/877wycC6YWWS+gfNnuyR5ZP/NCDJ
VKWU41ylzyPuOLsykVA9PIhfXzNygDRfQFMsA4OAibuZQ/herRV9xHl7dFy/ds0G2kWkZu6fR9c/
nrYfp+n+p3LQd8ASWForhm0H+x99C4iq4RbPQ2Zr16Wa0jJZRek9ArFoTBxNaevQuC1YtZatxM+9
WTnX2L6VL53WEbaamIr+yJ/5fG4lzMesmWsLE/q2/5ZbRXaDADuUEJ4zzHuP3ND9JmK5ocBExHPQ
+9NBQAjYv6H4jQNcjV797FaK8lIQ8nkfWXb50vZhkvpuXofslgtOa4GO+q7W5dLvcRHAhEBz02M8
wkMd6fJxgBEwHeA808jdPNgPY88L86o22+d69qqHCj4eC4+kewen93reaUZahSvRZ3Res2bn+NZ2
yxJoSnd8K2ML7XjqDNalTPWF2F/P/bEJ58chsf+s3WVky/3iAMG29ODdmEDNo2gSw7PpFdVdomnp
l7xRVNJYdazUfNT6lbfB+X5eyahHbtE1FXwn2diPSB/F+WDPzrd5lrHwByrMwg9hOj0YcejcSN0b
nnpjgoI39Z5YIijHLGj6pvzuKGo/bqKhVXaoBvqnpHUcBuVdMl6GIBMbGp70JjRJPPftvla+CLXj
aU2t22C1PFbRdw/e4I1Jsu9jauTQFPs5LI69m/uN17KU3MVBG2Ej1nw8w4Oac9DUPKbrnZ8FvvVY
WHjO8OglVnlTljpUyqER27BLtWd9lKFLFGKbneVqVqd+Nzva8sK04qFGUt74w/h6ZJl/+mwgY+xm
lMQ8MVRvy77y877RSt0tzFA8Uy03KMg10id81+RF851O5Xws3STfElQ2XmcwIx69ohisYJAm/KWi
XRgEejW/VlFrv8MIHefVkc+3vGZ7q4pedaHDcwuXMcChmURti4oaPSxeYGNMZzJvNek7YKu3VZWE
9zqmD6/svJYMlKGOb7pBi5+FGnpfSljE1+T9TVds5c6S8tSoMjC2v/54tnn4+RAIsknojNepVxBI
HLyXDrmYSutk5stMhFzvKzAnxMZxRj0KciNsvnpTK6gg5lxpAnJbNGNTFInIAnwrpHXmJonZEqyU
EM1QId5Bgp8suVk2pUJ1EauD0W7UXMX6Oq4HUaKDl+3Mm9N2D7qume+ViwSScMF8PK+Tpvqa51Wy
zSK4BufA8eO3PrWWislt1fxs7k1Szw1cBbxNVzndc5XK2gp6aJfjSmms7K1P9OQeZnzarYClhgvC
hdPsMsbL4LziWISNyyxMrmetMclGJ54nvktGYpv8rvLmVx3nh7MZYeEbW3npflWxSynWFCZa6Jdp
J7/ZGH/jpx7GSN9NwDJ1FRdufoHPTcUePuRxAxo6K2fsqphv44oAWRUREFMmmXhNuhqJgXnMICTq
BC2TOB1AnJc72yY7fa2rietecKjAwLOJcaqvXKdZcngcUwyXTc5xfaK39mje2JRd+Qms604PWl3K
t1Bk3p0aIwb053rwTsMwxxl9ip2J8VYxsM5r25juEiwith3MxsavyXshTgSYQgSuk1f3nhM19xMv
UHcZ2XZ5r6Zd81hTkH6lvJrz03awtGstb0KTaidkM5xbLbE2ktpOpXzI6rNkLvEgD0fdeEk8Rm3r
YYggpOY6LjrU3VmECKQqzhVTiAd2BjhJ1Ww55Pgadr5SI2l3m05347MwsudHVoJSrxw2JbhzauHe
tmjqv2qOoj2ZTR7CAc2dAsq2GL9JmU8lHNtReW7COiUEqbSxNOq8HgRmnuhos2j0DLKDYOMC9iEK
Oa3zUiPwdoRF6dedLU8NN+7Mqw7T4JtCC61onUY9eNcY18XdILP8TR87jCgaKsbpKSlqFgQUarKb
GjWy6lUp2fsoeYsvDVs2BnGqFG9IBZ1LM2rNSwwAytBHpoazi+sgQvNxACKTgbhi+d0pBEqXKs/B
pPGFMqljwGxfB8dxrprUIS6jDQXZR4BJ4YPSuNpNn3nV1ZjEFqzojpDkQE9INWg7UoxWueek0ZOU
U+udExbbLlgv0bB+Y4bul64ZCki3hed8iWWr3MEHQwAVa1VxqxR6e22p/aw95FoU8i7bvOU5VXgf
fR1gFd5HRljcNnrjPWG7X142UQ0W3A641vmJSv/ol1rUhEDcTpSTu2MZz0gh0veiVMjHSwHyc+jv
anGKhLULz8uWQfB54cTRsz7X0j1LPCWeiebQZIyBCk5K1JxmZjyQ3hB+Rerem4EzTKxw1OLg/hoM
DNvPe6W+yCCVsrfO2eNQmMZ972XT965Y9M5eyvqI2T2vsbzpk7UXztODgpEJT7KM49epUwDHuxyN
aTUmzblFwb2kNNlLCLhFeLQ+qe0Ts2/1TkUn+AKptX7SpqGH6jwJck8T0eGtQ9P1DKe9us9sZ459
WGXRbRLTVfjC0JsKiLLWuLdwthkO9M2LoSXha8OWftHkpAf6WlHol+j6TdyCWodf7ujCvXCGZH5M
eacaH0pirvAS6fUpauPibWoixz7FfgIlpOoh+iSkRuhPdeeq9SoqKeNXGalIN3pHQxig0kJkUJNO
Q2SOCQkYr7befQgJ3Lut62EE0SVzpiP7t8X9Qa/U/mLM7PBrI0kjwntFaO3GKBVtvKQYn8u1KGXJ
SVDV7jXhixWqAD2qX3Knj1/z/8fdeS1HjmRp+oUGZtDiFgiEIoNa5g2MTAEtHO6AA3j6/aJ6d2a6
xrbb9nYvu7qykgwg3M/5Zba2YudlGPeTXKwySIrNs0ZyJawqSpW1qfdMVFaZ6lGXLQ8xmx/HbhPv
HbUZd3lWUcuIXBGTL2uHPHG2mlAH9aQoSgH3eve6rn8zfUHksSyCO6+nXiiGDWq+KuJjRLo5onBj
QoByrph69S4YrihNH4OMHyKXYXHJc50/KR5rkUTVht+Sku8lo/sp8qskz/wiRA+t/Ad0z5wcpb+V
v3ih1NnMTe+3trHSOa0lFKROF3yFgYze8pJ/K86moH3hGo0+c1VOb2jlfUKtVyoNCwbfNMdimu2R
5Zvh4zRgJOVp6vmjleXUJLbpS2/ntz6hD/ZarsARcFVuPI5D8JQTZva5mUV0L7jAkHv3kfM5j3Sl
7VCSc1pbgrobv5DrmJSTg6XF8qV6c7JIrgdolO41X3Ktd8jYObRCs8v/mL3rvvQjqSyxyO3pRdlV
y3VOLB26/NVszyIiqScdXfdJQPPQT0Lhmr2N7dkakOPFAfETP6PKhDvBuRzdUye2/NFy+CCu6uxU
0ULyD2XeKYVExSWSPn9PGTQdivlu+65k1r5z0Y7LkaXH7FLHVsaXO+f5c08JHARd5wUnqy9K2rvy
0d/3oQ/iRMLaBihR2kpj6diiAq1nZP52XVhx8BQkYNGcs78EDfb7NNfdMKeRtFjTCrt97tdN3s1d
O/upXWftA0MAeZe6Du4rnm6VBAo7Woryy34enZbpcGQdfzLn3n/h1262XV12+BtUv3VvXWVtF/Th
7gkBmDbvwqL1ij17tfHiz2VX7q7FiyXMJZr5wuOAgxe8HjNelfHZzayNR3xN5WPgzpOT8r2NnnEB
uAoirJLnGgdim4xbNnFrsineri3pRnEecKYRKhbcroUOX6bOr4h52ur1DW2rS8PKNpovZMz5H5vd
bt+G7usBIfoQAvEWDt1Ms9WF+Xsw1Wb5eN10MT1pVToiNorBqCFyl9DnOz0q3pHZ94rEtOkrbKve
ceNuxVUbZ/RlUThuFKJ8JFiuOSoRRO1t63b9uVmHCjzDXAL3NOfOBCuqYUlTGfTASqPpZ+2LC9bM
r7Yh1cNgQWCwn707Y9PPl5IBlO1K8x+MB1zic1JYm/wK+zly+cPOmMUtRuXyNLRo48hKE6v3VpOP
4yYqGNR7VICT3oxTEVj7HA82EYfEFZHN5ppNdb+OXTtyR+WDl4ZjZt855Lm6P+HUGMY9Z754jR7t
84Sgek1LxvERiHAa3dQf6vxecrzaJ7eUWJjW2X6blw3lThEFSzJMmMcpvSo2DK21FXxy4lGvRaK8
Xx2Vvaz9Lu8KGDIURvmTDKv+npDJiqKtugpEPIil6K+fbT8/h0a1Zud+WwNYWbD94DTwcrjQah6e
4IZ7+rbycj7WMB9kdxNRH9ic1AzUvwNuMH7wTgwXfHL+kvRRj566iiY+AHusuuUwo/ocDs4wdE4i
czWaB7K09QkJFM04tcy8B5ztYbQTaEeno+gln7Sgg13fSNkHLV8OAKNklN2Y3xjetJq7Sc3G82Ta
3paWrcT3QNlHm+9HM+jXvV15VpUiYYwE3nEmkJNgwHVpQRPaO1QgDjLpworuK2tYs48w1+tXE4b4
zTnwKjNPO0BV565ATVYeVL3M3dkbxVA+1r2VU0Z2TTW/AXkW972qVnBJq93Zay5yFiRsfmtJ02tc
2ll903ZR/xEQ8ZZyTK1RimlmwICc6QoTfga3DZVK4TlgNu6Tysz0lLheHVLUZ/nPoCPGPXW0JZFe
RFL/cSNVf2aFUzmoC9zprCoH0LPExRVjJy63RIWNuqF6sjj2xhKS1BNiwju0q6neIpnrDymx4V9b
GTER+tFieSwMkyZLoud+SQZjWA4atJHrVVP2dg3UfKeEbiA/MjPaPjYav/v0ymmxniqM+80l8orQ
3vH+iJ9b4Y3f7Jh0tfWmtT1leMmr9D9khd3dKLL5B3DjUieRhcUwgcicdPwfteidyqQy9oeh2vyM
ouhP59h8vtIYH/6DwrauGKQHKugXwWOzZE6WSt0vEc6+sPs3oOTfrDhYMGE40C9c5XJX03L0N6Qq
cuYhEKOKfpgbhUTOFJW3VrSsx1FZbuwPtnH2kPTFA51L+5Gy9t0sg+HVzUZ5tIDSjk1TmDstMns/
esOyZ6XMU4EB7yI5xrjFpbyxKRBMO9I7UwKixc60unEvKXBNjUaE72sT/DsRy18RZP+1919/KXJL
rmwdW5SHBf9vZPUWzWCF3MBfaCtYIIgQ4W4egu1dEYk6xnkuph/kmOVv+SzLtwae+MNzcEgCFq8S
m2vlHzl9pm9/iPTD2G/Gzzm7AmKD3VTcOuH0c7S6it+Whfr1X4MC0T+jxH/97Fe+EvYCJpRN4290
SkVDnkfKX/clAv6SnZgafJ8DaU10as0t9knbg9IxTfuwLVEGDLuOlkzdOmqf6rkdvkKzDR5R3OPT
y4Q3P/VtsF1UhRE4Dqvl2qI4e9NpJr/0fYCZZC0aB5NrLuuuWpTFNtJ6o1Mgxr24YmUwevsMtEhg
B0dR+YY+qdu4Lwnbihl259eoxL6Pb83ffhgr13HMXenfFHU5vI3s4ohMlrFEhwo5/2DYA5sdclH5
Jjstu4RMP29O2q7UjDZFVFSPvg5oDvSlIfPYm/3+LiyxqqShnpsPJv5NkQXTUS22QJc8qCyyvsw5
I1m/k60zUwvs27cBA8QLX+WOflWi337qMpwu3lx495u2vTrJtm25VKGLhDywV3WhS2b8lQWN+hjH
MrvgNC6bpML7IneK/pnmEGzhjO3BZ+kCQvHHvR4QRbmcPzSZV513G3hymvDNGuq1mAiwx3noyaO5
VdHPMpfR3hnq+T2k8+fOt1d0S6Owyy+iaHWVzDVfpGCy2vtm0tvCAeehKfnXr9Tf4F9eKfL6rhEy
kONEYP0PGEzZ3dCpaW6/Qh7sr3ZRxWff5d2zM032Txbxoow9FRb3ko7A53ZqA3MPqjLfc5RvTw1b
+mObBdatLglx+zcQnf/31x29vQ2shWUKsQe6ir/Bm8zORubXmfsVqi7v055f/zWzCX/e69W37mUg
O/8g+F5+DqJxHoEs6GswZ8a83vKmo1bZdDOstObG4+baXLxw9weDtpN7MUEZIJYb5Ak8wP9cxrqf
udEdBSIp5hcjKmgIFj68W9U3jGucbEaflBCFFgeB6M9j16wPVzjqALqO4HMWpQxxcZXLZ9u0jBC1
KPy71RxGmRDwgZtV5syqBfLwKlaswCJZZ68j4oxMaBqJS/sNW63i7Qrm8SUozKmh/Q0XZjhOhDSH
QtyPRd60u5EAUcI/a+aMONNlfbcy9qyJ4pc5baZLOA77hyIqZoQ7BEXw1OPAflazjHJ0HDV891uv
y+nfvEh/ZU/993MVniiAQYCcxKWNb/RvjIzjCXNQUWb9Ms3e/K5NbR1IKCBwIZiGU5NLcQyzorlz
K1IJChqM3kQdqcPqt+OZ+gv7UM3BNXlHbg3Hlmtg2Z/0flO0E5hVu9xu5ujT59TSK1qFVr9HxcPI
xlnGWmT1O75803Vqb1IMUdVFyULslqlkqBpgezwp1JlTYUhhCNydHjz7H3qc/ysh9T/uShtDAvzW
NdqNqCq8hP8MdyOaU10rnOy7rvLISbMpzx+khC/YVxSm/h5qPX6gH/A+nDVAfM641DW7zmqsJzYQ
w03qyJ0vWctmvcvCpTL3WW2aIlGrJR5NBE1l3BtyuM/csHiseH1vjY7qZKMxrG+Uf+qhK6V5vt4N
cg/UZf8bpgE5zD/B5bzDLpemS5wtUx60w9+joCSe3K1yl+kLvWf1A5i+OHPPjtvOAy9812IN72YL
CUFS2VON6RQHO3GBPa2x1qzokM6txX9BWDqTdbPMWsQjtquHtrLCT48//WIpLwsJa2Ae23fr5L5S
k1q/+m5fnydwNOZ6151eeweoJA5WtT55eT8dPadCJmRM674Mh2lPapOdwB8X+VFFzaQIWWjMn8gp
82Xn5ZZwXkA4WtLnhkE/MMQSKlGNU/SClGKxLiEu9JHOY5zaPyd+zd/u0jp/DD3nRERMHsbFJlj0
0QbNpqIoW+UQ15E9a3yvrX/Tz1b54MnSa9LNXoqHoQicC5nL1scUteqmULJ7GkS03nlgRUBOGFV+
X43JO4Igag6whZvIZG68lGZvPIzr4N7UgY1VvY3c4F3rmiSzDuzhtuzwl8drkA+/S4xrvwCQus9p
xf4S476ifGwdJGP8zOZ9o5u++u1sY7jtJ6dfrHQrAmSyeeSbIxVL9hocurVl5HYWEa4vbAd6i9dl
GDEPuo2X3Xq1N93PNSaNWBCq/bK1mQcoEpTKvs+QJMyP6pr+jjcPaXy4z1kAZI4dX1FwPlUwxjmx
xw67SNZ40W+7HXV+rqye73LpSpqFkSXiZQv85havv3EAsfc1NP3S+enqi/be2tbqRRJhvCbUlY6P
Ad0vr2WxVA8DslgrJrWpI7d1oe95b8rIkwkaWmq9wkXbVcL2a9U3jcrmuw0R/3VnmFkUOV+oaess
VKQHTiIrPEzoDSh7mfPwU0denyUZgoZqtxhhb8b92omG2LN2vueI828CA9z4bJdd556LvrOb99aN
yHe2pqJp90NlGRfZFNbsIVEWggSSpZL3hZcPeL/7klptJ+rLb2mHoJKlntY1hRsr7oB3op+2r4vb
hdTX4+bI3Nmj8QgvQ5QrcajJ+asPbjNX277Jo+A4kXbz4IczAOXsInWMC1fI7OQNQ0Tay0qLTCLC
rJrTVWGDT5d+RCQx5bS7JW4WIAWdPZ/Sbs1K+A0wVdNqPvvbvhwByWq1Ak+Q0eH2exuY5ZVXa1uO
VX01Jw9O3tyoedULIBQFzK7ht9leSz2MMe8/xMa41WSsUKq13I6If+ubQbNC+iqwn2E60Oo65Kvv
Cymi57ob+rtttpS/852cjlWxoOIIrdx+8muUMrGS5Qw6UKvHnNSi59AqgrMlr5va1A+iikvlRxv2
HI+gqpywLoTALHp3VKtDLLmN3V6Il3QYji3nbJo6UPuZI2LHzzmdc0WTxrVt3X7kBJu7ZC7d+cOu
i94DxOenWRpIm+s3arsthnxYAGZqOgAWp2/vNpik/JD5c2uCdenmrpm34LkolH0pq6V2noO2H25A
wjYzLVYgPPD2pdS7axPve7RsekuJqRM3YvP6gZTMrv1VmtOsU6zP4bUNXtQqVg35FdZSwqCgWzo3
qBXKJOgbszxmS6a/8k4Hd5Wt/LQeIIh3yp4Gjli3L3WaZ1vdxnUeDZrjoFG/kZ+o01hFqL8c0X8V
y9C+ZZbi3p1pSw5Bl5px3NnLFpF13/vVC3XtMHlMNt2F8Nvi57T47X7Ja01ET6P0ZfLzpkmaqIP/
K6rlIMPW+O0zVpVpG42lnyxWWP0w2/mv4BJviOl9yVmPB6KRHsvBExl0XNY+zlYzfaixV2nROPnT
Wk4eL5Gv8jck/P2lE+Axu2XMyBcPKfBzUrM26BO1pkD8Dnirph1JJ1aVdF5hRe+c6aVzp0XVmgdE
w4qtH3a/fXCNcQGcUlCn+yz0pvwyzYVv0CqSYXk3atvuk9ogKGVfdFrb4L3G0BwdND8e161vL1dx
E9GG9bDYn9oqFgUtJiLyf7tyDaq9I2V2Z9Rdg/ma9L4nofD7MNAp/SjbjhezbqTzbKJn0HvbKYTB
a24189mZOPtFngVfkAnlbS9BceMyY8hIIUCdLfZJCSPepTAscQtMhWvQYmmJB0tVIDVuVDw4kzW0
j3ZAwPtvNHfgB5JzcNqT7RJ0NFXXW/kN5e+Q8dTk1avntG7N4d7N+ijyerFpNNbuj2kKlvI+D+rm
ZbCJZty1gkb6HXlJ1R+/km50NxLURBa/BXu1Z5FD0qApQLjz5tp2P4aqrt8EmsVqT6C0VybFJIom
UW2PWVYOho+ILNvyY6NMJFmMY9p/BXkQ1dFcsmC96Fpb9l0bjEZ9yhmo153F94bkk5626DgLZaZ3
pVN4By2c8NU05cLgMfl7+loyUM3Km8ngwW417Zcwmwwog5EWasvtBy+uy6mj+sARz1a5bk/SXCeg
2jwQVgoAltVng0YssivDZerjZtHUcg9TSVt8q3TzMwgUhBrxOvYDxgvvk+xThy8N1W7DjV5t+J0e
QGeNA4o/hrggh+9JhzbkWCi34Zl+gP7J4YxmTeiC9c3Xa/tcBhncgOgcp97RNuIHqSnL+swjMm/p
oDe9m3bVENW5PXfOfrqOzEloF5v/PuOPBK3oWWLdZmuOhdLqPJRbSQm1V5TFO+WTEe3aPRd0zGE+
DO8Dm/NrdZXuJQHp912aVRut0iNigAcQ5PFX7bFCxZgaoe9gVouPaQ6vmQ2tXyLdKCrrYg02He2r
tB69fsozjkfX/UNFiyKCtTaac2W05U/TLPCOXKVZPAIG3djsIMUR1yD5iCetODccZ9hApksu1npQ
6JzNwYr2UWljHhqWoFphLHPxw6d8C/i+bMGIjbkHFdo64gjnLjIE3S1T/hpMS/U5mI31KprZf1Od
LdRNjUDyQg5J1hw8bawEgQaDX6YeLI1K3KgW5lXSp+4aNQhnl6thu4ug4t8aT0DzyMpQO5PXYUid
wiq8fQl+ZOwZNGaSoQoaFGi/XEgx6zaX+15X1WvUeuGhhKkx0ihcQOOiIr91AGreeDdgtnmU/WXA
pELVt996/AZOU7yEvZ6ec7NYLx7ZimasA6Na0lWO7uPW6fVtWbv3KocfikKS2DDshJpcN3Magp3W
kX4yFu09EYi9EKYBXETQwzj3F9Wqqoszd+RjhgvgH8M4ly8m4qBDKX3kvf2Q0RZFRJ6/b3Xjhs9V
t41l2uT1vBurvr7rmsm5mc262FJ7chTPGkRrvzlD/qtzVmazv+CH/ycbw/+nEnQWqP9UgF69FP/b
I3H31eKRiHsl9Vf39U/yc/7EP9TnyMhxKxApHdnOPwyE/yk+x/FKkotH2HTASoaJ+b/E51aAUZYd
LbrWL5Csf0U2/4/l1b6aJKBbrntcwMCFUuxv3oZ/5XWw/hK5/zf1FIkQpBhdBdRsu/jxEcj/87qr
GY7MUXHWsQIuvDvOKOtvZqMAj3RjaTNx/TqXuyDznPCeTpfej5AIyHB60EMFeO8JgyxnvulVs8v5
EFh7WgPSPYIIzvYzodteWrR2M6G2IwHwjLoOEWm4zFK9BrDCJmKeMUcvYS3ySDuKyi6Rzpsv2LCr
sGVmDIhb/O1fjtMSQV5E00O2hO5XUDmoSDJZf5QBycNY8opY1EX96c6d18GRt99RpJGKLGW4CwMg
XSOPyg9GLSs2TfPPCKR5dKei2Psc5X9K2XQpvFTzQKhUR56WBfhnLtiA3RXRm0P50EO4XpsikHJT
TrX6BDXz5KABzWA1+H4a7ou9DIA7rZG1O2T9ZN8seXjTRqV3oPNyuQu6fk7kVlESVE0ySK0CZbil
lZwJGVv8X6aQn5GdW6iWOgUkNFrIcjSa4QBh174Hi0zXrEKn6U5iOWyqbudEicw6I3Li8B78PgRK
y8pviwCSGLDzxRu64tSRBPcS5QNbiyHC/Oj4OoRsK8PXcjavh34rq9QLsz84kz+JuqyTlWSBmMc7
nWFq3ESvy4y4P/JOtGQ1hzYnp9hn8oEFRQ3hogbEmWbtezCMXQFJSujsJG4gFNsDD80A/ZLytVbC
ui8oZShJDy0dD7Z3DUmBhvLP34C3s5s2Vy66rWxuf41zUSI4a7aj5bRLyTpMFZivjWWKbZ+lMKiC
hmxpH82LafnDvZTzcma5JPSo2Qgl7IeoOE3ZaMTYd2kT8mfkCNJydxaoVTp0BLdGRbHtBXNNAuPm
nbMGyLYK53UP6Zc2cxnx98k7P1+2eHLATpeadFdylE8S3GeHpv/SjZux8+tovY2Ef+cxANyYzA5A
h6uRFHK0D6qx80tm6+Glq4L2LoNQ+7W5m4+8QU7tqVHlfFictUwztxBvGGTNp60TQyKisPgpJVIP
uTnVAdDP2ylCrO+u6Q3Jatg3Ix/bQ+mE8iRbGxWIsYlzt9blnhC1W3aF4QgVI0g5mBhAcz0UcWXX
eSJqe+AhtNCjoY3yqfLWKfXHlYi9qJAvIEfWkzA0GF6Vi4Ndrq92SRyiy+ERU8dTrLsm7M5T61k3
G8T2rrOtHxpNxEmhZHwi44f69By4IekR8u008er3ITXa3MGkAJrG7LFhmIdtM9t7ZXjdfiax9+JR
ZnRfuRu7ISrNy4YIhokYsORXn7uUIZlSn6RYyhtRFsHeCuSHNVp52osafXOwdpfKwtcaOP5bDrS5
3OR51KDLiyoV7hee+jmnEaaMI7EOpzV3X7pMkLUfFWOwB9xbPtTWZ4SBrmm7Cp52UWbNj3CxmySr
rh1hY8ew6y5k0W05XyuCBHeZ6d2HJIzF16a0XTfaOTkgHaixAcN6ykZf7NAkNu/an5yz0BYA0GJQ
gSVxM/ZWlprB+Mue62+UYcGDIOBt39IAxGC9siyRuS7flrba1sPIyjBGCc/ziE0lzztEN4aevqWF
fO763fKI7xz7oA9ZvrrC3aHis44Rgr6v2kWbSA1VlAjkopcMP665qxqTYRdzm/UUyCgY4oFPbazT
egb4R3bIUWM70sVe0fLUHhfQtjC2cmAARwPNEoyIUGm6LHNxlL05HO0RQLip742NETzjXTva+Wod
LMJR6nJ9G/L5LCyIHv6OW7NEMJIF3647nME/9kPg7olCshPhrkezKe5yu82SuW+eFSkdRBluSd+A
qTHM8v8epEXBts743/0RGj4Og/WnWyJG5FALvU+xWQmVdXvC4Q/9bF9Ce9x31ZaETZs6MDg97uih
knHrNjdz69xkS39gF4mzbTxshTit1XAoZHcXjnYcjBWjJZ1LoDZdtt2vzppSxUD5RsFZQZS1cR0Z
lSTMaQGCu2a/GB4cmOXQVFUb2ZNTLZwE9rHm5iEk9xbsbme464PCek3IqPvCaRZZsWHNCNl9BFWV
Jg42Cbp68ZJg8tdHNDJwAtPgpHZbPAqNWmgOu3vhOLd9Xj3Xbb0fm/EwGtW4E61pHz0ypO6axit+
Gba7beeSBezRIs73VBjXzJgw81+FnY9RWlv1K3wk1qNRc+JB2HTxRqBvMnNy7q+ysb0XMQMr4qqS
MQ+81FPRH7sT7WFuI+rZOusWNfjPwef88HtQxrnI3GRet+kULfo7Wyp1yQpTJss0OifIEyrtlx6O
M3BQtTn9eQmjjlRXNaW253t7HFtsIyXqey3IAhgk4vxxQF5cHHNiyfpgXJNJTcWuBsPbCSenVS4L
RKrD63dXzb+yrb9Y5XIKwnr63gARxz66bwk8PmY6GvfEtD57ZvbsGa1MmFa+VOUTHTDOGEowViWY
3RIOzH3RiL2ujDtrMbdLE8DEVI1+nLkEIw9lx9JxfDRL/k5HNg13c3BGA3rOM/lo5s6t0DYnItHC
4eSwUY1m+67bnooFIAeEPHV3Ed0afGnMq+cmEt2BlkI5okJYwFtEM8UaL8Zngbps8DmxJaaGKQ1a
0Jt2HsI/kp3t1m/blv2nrD+odjM+NYwv1waKvinsrihP5P4u+ZF8GslPSkxdyqmnAVKQpeH1/kEI
e5jm5mSlnjYbHU9Ixg4kYH3ScOglRpA96yay46rivLuat6hlnOdhh44tj7Xbtw++zUJtTmpfOdxC
5bC9Z1GrIX2b+xrt2DB7xg+1SU49BLg8+9tZb9W5keNp1sanVZbEsQvSjbHmFYuAH5POo7e14ASV
c0v7MzWgtmUcjGrjpLCNP3LQ7iXf9NNm1k+TF5EmO1i8vxR4Nf7eoARmKaL6T4UXKzE2YnczRyEc
LTcYqKg/1vNMegtzKWjw6jPBKTLhhLm+SgRAVwCHgr3V0LGyHCSo7R8vq2zqC6uQeGiizYMhSmAY
3n10wEk+g+uNEHo4kdpxj3LJKXezS/P2PizG4TJgFDzjj7R2waZfbJt5yW8RzYaw5uDo26mezWUX
0MJnzNZTIcP7qvKcRGTCWlH6BvIBU8q4r1UBsE8b5o7aEf9Q04JGXC3BConFhvlqmSrSiT9m+ZeH
WgjUogFSKvMWvwo1mLf9sqjHnk+MklOX/dhYzDc7WyJyGLSzqzZ7+ysdlWhpLTbjaKEmQPeCYPWY
STQfauqDIS15pmbciHk1z40v1kS0yKtiwmf9PoaVdx476TQ/MKjxF9pbeJ9V9XhRHuU/aF2zu9xf
tgfkU5tzbDux6WRAWHORNG78MCnYouMqt051YE7cRst8EtdwjNXOPGS9RnhrGIEXE3/Cux0YtXNo
w0HsmbKDM4DCR9UqUhlsa7MOcnatG7TL7ockNpiZC6KkVJ7YAzTINCzKB7Z8dGPL8r3oyTrW1bJ0
D7lS5rDzSBWe36wFVdhhQJnIoW34+ryNo1wO5lz1d+M6rTeTZRnE/lrLas55IvsukIdq6TfrF+U0
8mhEsBcXS+H42LV9+JS5ZauPUdms7c6dlvG1CE2+MJ7qrK85EsVb42TbnBjN4t0OQWFo7OKz0oc2
yPPxlwPcAWBTGzz81bKLJu1WtwLnntrSv/R933U3nNWjceAYL+maoBgIjUHZs0ysoQvdvM3KRJll
rmamDqPvwjzagcQL15e+iN47eCH51BQjj6RYxsV4WiQugCOOQbeW8dLZ5cSX3SfkfskJyD7jsxrs
j5rUZvc4QC8YCR2dgbebik7+wJuCCzNAVD3u6rnKixNSr81+wECCwpFcFtmRaL2ykMVi8yscIUSs
DXxh8RASjeh5366JZlHYxjiffJ+T5hnLJ+JBNkuuaWzNtb6FPUR1Bidek/BgynH+6qa+Q8qYTW75
WLRRO5ydwvDwlIxOOB7nksyRjZb35UwUzTDd6IzZ2hlbfi8HodM2rqKNnVzlu7Ez2Fqqvvy9dnN+
cmCXvpuio0J0s+fHzFAYb9bOfyja0Ez6CVcMz8cAAQZbz2Yfb4fRRxFRHUbxsNhz81Lm4a4JioTX
8hR6ONgAXnwAL2nu6sB47Rrj3mlnGBjLP2WODI6iDnYIUvt7rg04g471tS3GjwpeIPUnIdK+5e2p
o2mPXE48TWWp+sTto7ua8p6Pvg+/MoD+o+vPb92Cbrk1gpEY9h4PbSaK58z0n1EvLPE4tK/U5fVp
m6kEkuIctTnc7gRtWl4J9MHaO5RxWzUqUCSLL9K2ksodEI9LBP9Ajntirep0i4SVIGx+XHvnc2yj
MysB1pbINmNj6A92rX4rkuExv7yBa93ptXrPSP13qSkAZou86o1H/alE8QAjw25niK+mf+hVffI6
9bMy+yOtAre4tqgdqOSnX/EAlihp1bZziyCZfW3F+YALRqB2rgrjzaYiWEhzX8zkekd0BKu2O2dw
vQj2Sb3No/7ONuQzuGoXN2b7kLv6iZ6/iyXgfCUpOMk2zJclkzdZYD+ohULh3lR/8KrFnqjPOBvW
W8cpmEJnxvd+SUvDZjAmB5OCWlw14Q9WcU0aRHbyhbMmgc86xNcQpcnhegl25bEVfyrqo2mffGhC
rjJYgEZNew7fOSHc/Eejtpv/xd6ZLMeNbGn6Vdp6jzLMw6I3MQfJCIqkkiK1gUlJCZNjdMxPXx/U
t+sywKgIY9a2cyOzpElOAD4c/88/hA1m/KXXrvxRmhvFj7cjF4xAuD/rgfdhDXtXN14H+Ngg/LAv
QwKLIYvsh9F/FW78t0nb8lZTs+8AHvsBEWzAJrkiLhTYL0+f+0BX143ZbhvV+aFA26AFgHNTZUfd
plWBIlFk7SpOwSKojw6R3f2y1ccfNXJIlMoxv3ebInFqIGP39HdL1V4SYWus6Gy0K9z2F7rMXgmv
nsyPQLExQX6rImVD8oG6MNjQl7oWo3ZAT4ChZ1zArlPGwiXKXpsQfuOxc+K/ssR6kHG7LSHjPkQt
rRvH5S279t7xor1OdeuOzXKcWjqF6WzdWjwVitzVENgLmtNBrD+plO6Ao8c46Z8JDPb/Ek26JvBq
5ejj0YB+YKjkqdbuTdiq+7xQttFY7ZzR3kFVxJRfNhhSC1jtMtuqenfb1v6u8ocbt4GcL5O/hK4S
qCvWmhnsMy970rFwA58RN2jJVlprRneeqt3UhbZVI3NvoDRFw5FNbYdfvSlN8ilHY6ua9Y0/ZGv8
5x8N1C27kBYUEYz4uzuhuS6R0CxY+EsxVF9cSKD3rV3eA5rswWdeYhm9EY++GDmiV26d+MfIMBuM
3FttwSn+WoWDcUtcbbZTMWuuEC08xm2mrWL8JFZxpXhfOij7SAfRJxWqtNfco577XoNdZOgmzes+
WRl+nT6IMNDBBlAW4nCwrWqkTYmKijpVn2xZrt1YWUCPPcAA/QqjYDN2nvfYBCEgBb7+tFdVGoUl
oIa3TVs0YUA6N2Nh3mgOKZdtAoOxVnagOfTihY7lmPVUj8xbs1hytgWrErnRiNh8Q9JvugXjePCN
5gYki3s3kOSO1AtuhsqaKPSdlaXZtlSdDS57JLLn1s/RDF+k4t04SbEGXGKhRA5xZUl2hFW8rFRv
XwZsV3AacENwbhwxrt3Uo6gp9tjqrwNXTKJD5aBUxyov79KONlI3cKercfiHMLUiU4CIDv8tgzmp
FnAtih6VW1ivYn9on6ugWHll8E3mBjNWbiVHds6d0bHML+zXi6ysVp1FRgIhz+vUMZQDRMVH3/c2
YiJJ1I+icPZVST9MH1ftmD7qvHDTq/aNzm0to0bXKEn1ZGMTV7JQR1SVTk5QSOtbJnfzsaMVyozq
kvKHC+ofDMFXODIGMpbY3miB0iysKUhGquWuzfVfqJp3iD5+u1W0FA20pLiyBWvanwaY/Nv69mvk
tIdA41eXJRW0sB9DbItgmLprmVkAgCou35FTvrVldkPP7zteZwfR+Zta61e2GL9VhXjVPOK//IJi
BTF3oGb5slG6L25grDOrvoWRceimYB3cxYvcfO5HjNMSLfoWp8l9i6rIbORtVprHKFacg5Wyd1g+
IEaVQEWifba2B+t1qMz7xKqO2aDTJcTpjx0fzjfsZrjxyXORuxs1pxRv8lfAsz2t763fTAb+hKPv
aUXfqZ5Ul5AEKS4Jy+bmqv8V+PkK4jYEBv6ZhZ3AJh1JS3Wz6MlV01f0+94q6tWN7GAlYoeX4h9s
3dQQATcaVqNbKDM/hEYcnYXqp+kbJHh038BRNTxUegrKsgi6jTDBtGF8kd3RFtUNAgxeS4gbBlje
T8KN21VE7NG2s+WOevA1kfRfkQGubVH6K0rSYtlK7yGNxV+Z33jdi8c1ilI2MgcPhukoRCdK/tUo
9+1VL52Sj7lz00AR6lMqw1Roa0Lk+4EWqxNVhrGkjZ4lm9FNsafWi6QaN52i+Y8ydAcDZlYe5bcm
eSrhVvix+deYYunA97AtZ401jfY1Jf8EGWIZliFXuLx4rajVBUQU2WCEx8x4yx2/awmzrK3fUVY7
j/nYdo+lCpcfCFLpWedUTw4kkII9IhBmA5xZ0LZe20FVvCJ71ZJlUQ1QOOkJZJx0aZccx7hTHmn+
opBC8totUb2Q8KwP4fBCZGnLPVtORnpJAAy/RE9ihsvIpCuq97BSF9KXBipFo3NsaCfZ6O+SsuQz
ej12LdGiMJFHbLNwdCQiSuxsIDurRr9uEtmA3meuskWKkn7XY7N+6NxqhOSRBCGqRGre5f/vstXD
/u3//G9uGZfabF9+FM2P/3XE7mnbRNmvWbuNv/ovdzELD2gcu8gbQbKPvdi/zZ5M9T9IpaNBb0x2
S39+8v8sZvkJrTScF2jT8bfosr5ruGnaf9gITDF60lDZqljQfqbhNnXT/s2tnQyjHNqB2NXyDzou
3P9Ztw1HQaWnIXcnceGDPmzUyu+M7twVEuspx/PPMLTjiG3HXhvmrDOzbEiBxBQhC+7T3MQpfmKq
6KrmXguB+FugaOa3vGYjNLRU/Qa72b6SAfjxKT0bQ0LM8Kge4BHPKLRcjSppZVZwyNSx3mqJm67S
vnt8NwG+/N+X9t5x+twg+KWSDIwShBST6R28s6UIVacWtB3DA1xcf6ngz7YUOtDt5VFm5g2Tw5eN
VzE+5Shg+HP6Ld6NouBLCt06Cg+AF1z6sixdj+5I6CjS2dXloc49EIJeVcU+yMHMYjY3kgas3EVl
d4iHuPnby10FY4fKuGZbc24Yj440KiqLsPap8fz+ierQtQaOiRAYP4Wl1cF5E1ZSX0n/0WbmONOL
I+NrcsbB6Rnd0UxyFGEkBcCtogj28uIgjRxLW0OdAin1Xx2OnlTdtrtGnOCiAQjz1ST8W1ep7X1+
LsIHxOBNN+CvGvNEGPLpTF/pUCaH0mluQjcFwRgd8f3yt2ODmK1rZjm8WJyjsQNyjenn76YJIprU
74lgOpSJ+tY5OAd4dvFgFbAyqUnsz88Ux7CYJ2xVpDo4s5nS8M6ryLPDQ9SYDexc6JGYpJbXqOJn
nok0TRzAmPqs5Jlbj19FrQ3PNz4YY+9vezwo6DUMvzqEfFcW2YcpaapwJCwb4ThiLoY6fXtpUmnk
ccXpoc4SGqgMLHfoq7UrO8aHj4QtEi1MLMgxmFSxnTodhgT6NHGdgh0D7dPKDtLkjTDcmltX6j7A
Er6WFvXxsTTDtZzpA2nMvfl4g2bIrpJhdPBxVV2Fk4IXp6t0fXnqfRxFt21X5Ztj0oOJ0Gzq0Tzo
Sjcmoa/XLW2PFq6l+5oYV0b5uJ7NaRhHdbGz0bBIn8253OIJ0fmnh8JGDw39knaiXvZvZCB6m7AO
9PthbB8Mt5S/C2yX7n3YbrRMEax+9nEtaCqOjmjfmXav2VyBlTxghJGF9D7MYR02ypuvkBX46UGm
YIEpaJd1beizmUJSTd6UEQvMw3F67Wdc8weHru7/bJTZoyDd9aUwhvBQ64m3DHWzp1XvXjNm/jjr
CbBgcVF3IAEl5vx01g8KPnxtmKcHzL3KHVHAcgN3JdqTgjesEgR1VyyNP5yYHGEcL6wvjDschIqn
46m527kw1kiMTJH5AqHR5YQSWD/DjETm/tlXyFHGNoi3EgmRrjUbTOGGgm9SkR9s8g5v65o+gtoK
cSXc4uMSYxRc2VnI085hzdSaRgIBpiay8ACZXVnQT/YXckiueWx+fHGMgjbOoXhlPc+LNjfM4kLR
rPyADsrlYqcrTQqlXOJuNNR1FOwvv7pp+z4pRRE3aTiZTtb1lq4Zs1cHfwqPvDEpDo7Eehf5OAYv
AmsWf5O6o3sMEES+DUpjH/pCAWq7PPjHSUkBQp2totv1dI7m00mCcZuZG71THvIap8pVQgJpsBBZ
Fb+G8Ma/h0KN/3V3+m+FXR9eL9WOSeHPUWbyKd3ZmtYxfpAlvbJD0FuwSSHhfxm9OAab0Kwr8+Xc
UHgZUv/SwLYp5k6fznCCyKJVUVP7aN0vy9LVQ9kb3bZvlX8FPnzmqahrAEHZCV0H7/XToToaVaOW
ifYwTt4QpnRoKDV4AgQw4V8++c2oOLiV8FAsa7SBsxeIqWxlKlbVHCo3RZvIh7rp+lJZjq5S00YC
Xb083pm36Ljc1kwKVc3+wEwM8rqwQk82B4D3YC8RI0O1ybplD7l4d3moD2thejS4kfg54k7IteX0
LTL9ql5NmuZAFaT9oD0eL5WAoLIeNOEIsTaHQeJhbuKkgXVlu/ywt0xDUxDC6ESw+Sdh4n3lSNMs
QVGmNXDmM3VTYpD5PaPtcLz8gNMOdbLYZ6PMvp1dRmXQYHd7MFL1lfjdHuw18napkvtfY3gOy9GP
u8/Wj3/GpL7Geomg9MnJ+f2TGRn8cN1nzM6l12VGyksZA12R3RdcqQnOzhRXh50GoZbiZHYVtPUx
aI3aaQ4euUjL3IgI+bFSaB24if2TodijbZzKKfPnds0ZQsh2cG1oal2bY6Ojqi+qr0K4kWZ25ZvN
PJe5xfPiQAq4wxMSx0qYzUqp2y1WeHqLnrH0AaJsNz7Cc0huNMMODiodmWzXF44FQh15PvYNQar/
wucBolCVaA9VaAl9eXkenZmtLuvfcAjrQWY+vw4Xag+Dom/bw9DhUTX6nXljtpF/5Wg6NwoJLeq0
zeCxOv+eYzQq9Uhe1WFshQ9ptek3CeXn+vKzfDiDpnmJnBH2NQGIeN2dzk+693Uz6FZ30HF3WUYc
g1u1isu9Q1TzSyNl/On9DJNqFPCkiIAicQ85Ha+jiSeVGnJRF2POF/Ohlg5Gy0uCoovVZx+NSQN/
nEsBdwL+OB0KY7AsH4kJP8RqxbaVSqlriP3AMVZK2TkYQsZQm6/MjY+bqIlqmmICI3M6N38CGt/d
gQMn9UtdC7wD7AdvgJWJhnar1Jmo9qNB/tdatnXWfhGekeQHAeDiXPkFPm5yk7R5Qp2oazRksqdP
3YTId7C3Uw62W7k3HWTd+yFV5BZH0MlOWiq9ucIeC7ery2/743T9kweMDSmlIQFWs/KQbCgflCr3
DyOzbJ1h9oD9nR9eOaM+jjKdDiAZmmeDrc13A4xWhh6Gt48Ish43g6mHawftzZWZA0zIWzo5Kghy
wyhfRQVvA6HO7z5WAb2RD63fly0v7KF3epy1pdtZ7kPgYV69mUBSJHUlzaO7wKt08yatshwVUFx4
fbqhQw8vPdVS2a1Hf1RhO+sVQfDqMvULAvRkYwCIGGanKnsKmspYWZDr8wUM4j5eWU3rPyt2pgDT
DIaJ9RGKMH1VtUrOh9SCCllMWZRy1fQRTSZT7dwIZib66+9VPKbDsvDT8ZuAzZJ8SZqINaZDKbRv
M19GWL8EfVLkCMcaD+e9ojWsTUVSTvwjStqu3hitbmIq1hAvfp/ElvxtyUpraUwIJbzLcrcw93rm
NfVDI+AirGDMpjVmVkjTd0adqglm1I18CdLRcVYQR9zgznWxDl30vUGbBxNonBtDYbvtXaSJ4k5V
e/Fc105lrGMQqugrvayIM4Wq+Qe0cKEfwwSzqPtQih7rrGx0v0tgpW8K/CixHT3oYhuJm2qwHZPO
b76JpEyUuz7uY2ePbi5Qcmj+vq89xB3avEWeuo57P5qt0m1UtqofhjnQ1AxTMsH3eSancPa+ccdd
6RTQOmEW5qR8xq3uLFrIhfW+NWNMBTNESe7G15X+iahtTawKvO9fKiQkuCo1KGXX0uSoWhoYbKWr
wPOjHwUmGJPVpUVjqwbJ3St1kMQrDVsFevh9igFbipTjp9/p9mPd9QCDlJMtQeW1mYfrojC9Xzhq
uPB5R6j5y6jm1rD1Q9wQV6OtFOZByVr6kcnoIOak20OduA4BKhx4oIpdL0tFNM5PzkMIlkriNJAC
M4Ri7hq7ICNa5oqX/7RHV/5EXFBA8K0T0WxM2QXJQ1JFek9zCpbt9x44Lvw1Ol6n7xQUZSQk+6qQ
awjRhYPPvB2isOqxttw4Flzrva+DXG+kBRkXqkziYJwDWJfQdlbDsr/RLV3a+6Q2LMWAi+o2NOI9
KGHwSEpDXdWJqggUAJgqLCU96PrWFg6OPC3S3uY7bvml3HhdZ2CfnRhovwxsyLobiaxOSngdVp/d
ulaHAWmpWEz3uJVpdIvNmEgO2O/W2lvnI8Ur1rEbh8Wh6YXVLXOJKQnnBVZP+9pS7WiLqUWh/EAa
nWfQLTzRkqSo5mKLpxKZ9ATm2Q90EUKXlhqAL9FgfhlYe9sL9WDjiCKHX934dbGPEv7yYsBCDFuF
qm6CZVF3oXrDSWkiGG8FLD6wishfdw2uPzZyaJLJOpob97KqIHbaPUlb3+O+DIHsaDtU2TPek7b/
NqJ7Dl4Gbkkd/GoR9BBxVDUNm30xJrYBau/2hvxRiNKqHxNW+3CnFNxytgmCkfquLgxwAzhFJDBU
KzwB5Vuj9zBwl1mcq+xZGzXLpB3ejJYxwPfpfge+8rMPwdkSTdT6om4KTGR07VeoWa915dwHHjwb
u7Ce0NUz33xc7GRlqWschNLfsumzDRLHZuWBw8PqMY6pEmj4CBpVs5W1PI66/i2TJlMpCgi2jvX7
mnADZ2GNSfzXQIkC5dPLb5qm2Kb4UsKqB2UmHAlqG2mkRzil3cYboV7FJSmYcW4imtEGCF19WD5g
UVKvinF0FwKHt6jAfrJBswhvOc+OfgRcpwzW7z6oOiQF9iGuAtLtfUt5TMvc3AvduzcyHzZ61wew
B4yfQ9h2E8PtzrBqeJdZVmwskKwtdOZgZQwTldLoYWCBO73YRr1z3LjYuAi/vzZdfkdc27juh9Lf
R2Mc7yhoW/qm+hc6tDEueJm2HdrkVoV3OP3vDB4CfH1XDvJeIIehIg7CtWlnePNp6XcDWcoyiIeH
EgNN2sOWhAyKKh+gI3jBlC5ZZf3wIjU4ArCiusXIrfrGDmFBV2U89bzRu1sbmtT+DodSbBe8JWYe
2G5VKXlZO60xUNBXNm7IqEKMusufijooySmOYc5+6dLYG3fkrpviwbQry1sqZaQpN+yTXnNji6CN
dlWQGhYE3tDF2B2fvAyXxGzsv2ChCLFSVSYr/mWsRln3C5eBvP2NikJvH70kh52FD/gI+g5SYmyL
Sgn1X6mupgOukIU1jl8HGtftiGo6kJPqQnWrv0Xeq9UXNcd6C92Er8drWTTCuyHjDwYF1D3xqDDP
na3oRmPYanGTpjst1riytcBG1gapXpD/TssUX7RlyFkbu1DLQMow8ut6484PHPNvnIIj74fPJg0Z
Q8LwXttZHODJlLnoaiFqRLWxiw3HBm1kRVkFPmcW6hqE4i1ujqTGv7RCabo7Ti8H7nwYh8lK0YPk
mMveq9YAVcQwObL1nvHodjlwCSd/80gQgKhU4/Ry66USrmWf2ymmXH3nWmtgidTchVrrqUQ1jVC5
vTB1+GxQ1rgtZar5O6t9DOy71CL6oqEiFetOxNF3jnRj4uUj58IzsAlvwgo5Jh5QBlpHfUBPsik7
oX7pm9rwlm7ZwJPHrxfxn4lV9N8ldIRxic2zEd2VRBRwDLoc1CsXfr96hB2CyQIUkkyueC8Ub7CU
4D45Mije6k76CCnTZiwWfTDQF4Ncatpfsj6FrOZFQ6Qhm1Cwktj46EdQB/nYtN5VfahirJZXmtHf
xbUTAIrjKgknWa80BRIl+WVLFW4HrpAtQpzFWJfoghapQBu1AgDTCO1typgDDFWz9VBWfRwsA63B
5MYD8uFkVpPhPkwp21Z5aUnzscHqtPoCcw71CVp121nFxsSTYluX+dErsPhANtV5XPpx3ip3kdZp
/hYhY6ffOFXYKg8pzCmB6ahafKcqgGYr6LMuMr2T0LEC7J7WgiL/O1X+5JbLkuRCrxtx/daEKsYJ
fdCiYItCoY8QGwsrXtZNkrT9wsAcoMb7zbeybV/ipQF7E3XKNiH8RSzbNlcROBgJaiVOZvhwRi+p
0xU3rsKN6WikKwmnFbhoSPzQ1FtaYwjaPAWkb1Oxc/1G/RNHWPJXEfbOuADLqujxPm37qZYIqx7J
jFsgAVqafT5ZMUTWpJDFUV15zIyy9NbOMHAu4BDRIoKVmmSb4Ggp5G2fieJtEt6E+xY9araIozCe
jGexVSWznmXabctcM4aDBtEx3xQIXcatT/e22eppi720SbJ8ukzhTWEtBnE32Xu1Ej5HTlqhOM9z
5ykb1chdlHBj8q3b+N5bFGl6vECpSM7UWPu0mqtiDH4Am5TZbqCmzzYiTqC9wpmOqysQ8IfbGoAb
ZnAemyqZEkBfp7c18PrI1aI2PGahDXMzLzCpGLTsnoPMX6c69Fd0rsigLt/VPkBFf0bF34vij6bj
vHVKUZ9UOYo7xLh+tq+sLFrHUe+syhxx1uWhPuAL01BTRiyws0kfZLrQndyHR00r6jE8Ipc2F+Sc
JAeY+qA16ejry0rPoyuJ2B9uiAwIaAJhU0fLDbvkdEAn0MDiyAs54nblvASQGl4xI/tcRiSo1DQK
nVobzTqple7stquWfVP0hkNO1aiXyCCswvbvvQFa8RWo7dzjTPCviqshrUdvNlBrm22FsUR0LC2j
3OtCjmtjiKvt5a90bkJwrXanJDeV6JXZSyswmMOxXkZHOCsB2kkUoDbEr8MUunUFJzg3IZgOFi1U
gAr6EKffR1QDxXrXRXjVV4+18NgmMnhvlHqvtHdf/sFzMe8wemNtgb+eDoZY16lgekTHTArzXg06
bGxlXy2NQb8G1J/9UOBZBLFNn2tO9chEJnKjRmFPQRhwyFatL58Vcgrar5ef6exAgK90Otg2gOpP
n0mYER5htRkdfbyAuGoojv1sqJ1Xrz8/zsQVgMEEnOxO1LT3K1dwKhDVEsfHNE+ab85AQskqHwuR
fRbSwbiWPhiZlcB1tOJmgNVYZr4+NkwIJ7SaVRBq+mZw3PDps09DYxWXCRM/7ukrzUaRdThwmpYJ
4ta+v0PZpd6lNqktl0f5uI5IBwQtImiRLE77T+T0u91OEJXUq17rHBosrZY+RJklRdAUUQzR+/JQ
H6fB6VCzZoYqResWw+DQ0W60Q0l8yT3NqezK9v1xFGNq30EmBEoFtp0tIJzA09LMOu9QwDzelw2C
BZ8r7xWo++Nrg15AD5Q5wGzT561lzLxMUxNVcCzasFvCIyVcUZoldkWi9OLnz744g0RbE/CeSzXw
/WwmOK2jJ03qBUdFYPpxn8ERTA+0eM3N5XHOHO0n48x2bli2qRcqaXis9ZYo6ExZa/KXMpHKsREZ
N5JY6M/v4ga0EDrnHnse0+90xWLl40ZTAX50B1M0Sz3p0hsDhke066wh/Pvy452ZGWT74TxNap1h
YEpwOtigIxNO8Pw5kq2mHR2tTgipRij3+/IwH6cGcDGUMoxZiL1x5ynJgJ+qV1GtHmUgCJeM2nJj
NTl3faEgIPqfjTWBwu9Wb+wKV8HdOTniODo+wCk1kfioGNgJjPEuD/Xx7U2wssWWRP62RgFxOlQD
2ucHfR8d8YzwnwEGtA39VeezzRZMbKcuHW0qvtOHZkRqF4ZZRWl8xER4slohGqh5rGCztaTWjK5x
ZRmffSg+FdReCyrKfLNQfQ2lfGNQRXQdiEBPWn2tNfaVLWmqRU6gefJOweVNTqaJ8aXO1pU+4f1W
w0Hro3HkMgiNpGRTstpdpbr5XeN28R2G9MrRNPMe9ENLXf/Kr3BmUrq8VKiwxtSy9mZfz5IxONBQ
xkdHAplzZSNLftnkcf5NC1TTXV2eK9O/9uGBEeBPFScFmjrb6QnTKbpQqeKj2RBzxi2IJqdNIo6J
d94NstL6FtsNfVd5dHwvj3zmg7oqpQbUPTqQ/Hc6S6M2ijz0k/GRjBmBrIdMnabThyuz9NwoqOPg
skFfsj9wcCy3T1SiN+JjBOfxm63GYbrif0bBleU9bezz94gO2Z5eIy3P+cTxgTp8q+c9KkY3Ptm1
WTzFTuAvic7L8ayLgbouv75z04QCirVHICrUx9lJkzpDNwadEh0LCeF2cJV2Q6isd1MTYfl0eajp
S3x4NjZhezpFvQ+3HhzcYixO/OiITRV+gSYORz6HdqurzzmKfXTvuPddHvLs000fjKrKntikp5Oj
A40XkRLFuCVq5iblJnnjKL2yqAwk4peHOrcC6GZSwNvsuo49WwFVVMPbwA3m2EToHm38Hm7LWklv
OvyAVq1mxcjl/cK7kYnTri8PffYp8ZOfHhQ4xJk1kXtgcdPy/PjYa7b8bnh1jGJAjnVBc4HU5ytL
4ewUdT1NtZieFjvc6TsNwxTfVsY4uo2rLf3CKNBiJ8k6I1nn1lZH8/Xy052dNu/Gm/badydeWlQA
W+Bex7QbTLrx4lfQKNhG9nF8Q+MqvdOwh73C6Dj3RnW+Jhm8dHAxGj8d08hE2HnKhGz6/nDrx6GL
nWvYZFPuiapf2Tu1CUCZL4z3o82mDrAT3a1Yj49aJQtz1WclkvxW8b/EDQavWZyF9BQBgofabVBc
OUb2DdnItcriT6zwh18DxctEZIFBOcd5PD8c8WFzOIm7DsQzE072hi8AeFLt4HNDbzFoxTLDa9am
hZV3D5Wl+18wHwh2aWHE+75Sx/VkK1Zc2eLPzQCdLGSOsSmq2ZvtUa4rOxtNbXwc8HteJ3ncyU2G
sxIJcyXW56TFOD857IsrKM3ZSYCxH6Q2LuaTgd/JxIOa4PtNQyO8sej15JnxPMa+ui6FrVzZO86d
LtzHqLImej0MwdORyA+sfLdm7zB6mkOtn8UrnBbUzeWFdG6HAtyibfunNJnzBepcJplshviYQ5w5
qqEtn0TYyjvd7NLH0am9W8M3651W+sFnaZZUQdyYJqdE8m3Qb50+n1klKmlNWnxMvMQijWwsEVe3
xg2ck/LKXJn+qfkkhlCiG7Y1SY4+kKhdpYkow5Ea9tWvFIeBdS3L8ZcsDf0V7G/YhigkX3M3T3/R
85RXOIJn15BB+YN0DCK3pU9T+d1mJdSg5Cd+cqy4E2wVJa2RspA8Ei6xHKyekiKqvzkp/tSLssOe
JEUSm7XmpnAb46lSFbq/odWNr5//8KhQsLDU4WnZc+fIZBgqoGNKJDU3AE8rTRs3fjHWP/RuaIHq
RPadroJ8VDTdvvJCzs05pDwqZ68NW2VenRFXj8OPCh3Oyf0O+7uYKHg8vuiTrapU7bKVYlg0fjU1
maIasVFqriytc3sHMUo6TC4D0ugcalUMP+QyIOOjPibafQm14i/0RfFBw0diJVWcjT3MHYcrdce5
MxIOP9oVIMRpTZ9OA6+Me9C3Ij6KzMSP38qx+1jQy1PuW5DyvZFpypXFfW6zMsGSuUtR9hMBeTpi
MIR9QkcrPmKgUmKqhyeJtxK9YvkLJxLiWrVz7rWaOhApjQGYZHM2czv6auoKjyMrrPBT6bvyp0xw
FsWtLwo3Hc4iv3F0cp4vT+SzrxW1JFApfQH7T9DUu9WFWqaxI0SSx6bt6aeOhLPQMqfnup0Eks0G
S2751+Uhz73XibY9ocCUrPP32tdxPsQoQI9Nb2T3Thj0w4qsBmwq4ZIlD/9gsMnpdWp50K2cTRus
aUhfyWou91Ylni2sR7NN3kfiZ+UgVF5fHuwja5VdmcFUGzjLg4836+v0HmYBnsvblDn3GIWgSnrx
XbCmIzsubY2wAmFqDxGWHSuHzIgVKb60fwKiDBdKH15rwpzbuCHlcULAmgJsmJdcwGGNE6UJvdeG
fLm0ro9JHgJOUu+4RyPpy/umSTCNN+i73lnu5HZ25YVMQ8zPDou9CiEuJxV7+OkaKpEPlZjPsXlP
iYqeJlVCcFprWMXE2t0XLsG8yzHEj0erzTslcrSFGmoNwoSuu3YPPLdvwpCmD8SVDKB2WgnvZnob
xCEGelVyxIHR3QBckbRgjkF525BkuWmIT/ybqBRxKHK8fK68hnPl6KQKhiuhkwI1rwMluXyBUBJx
zIiWzvGTVcyX2o2bF8yW4mpJRrfcGm1DQPDYFXWxFFnZW5B/UVJf2dTO7TLcpkAxUIMwUWdzIu5S
QQxokxy1ZoDeF1X0l5ZEUNKCHgcQ/w1+H/5vBZOE8Urtd25khwYd/TOLHXXeWKh5LmITYjFxfDQH
Q6NMDdeNUpuPopncdKqwwx7DqodrkPm5/QZF8dTytNhxzKlUfPfhzd7LB5Og06OwcnGn9SXJIWpW
PrZ65Fy5d5x7RjScTDEKMx51du1Q7DGMoHLQboDcvvH7OlsCatl7eL/KrUzD5zhr1Svv9fzj/XvM
WaUrLRdaYJElZIW00W03BI9wCbJbPy/S/eVpfO6sALWkZ02aGZz86Td59yJzKH6lCtsAM9/S6RfY
sQzjtsyaBj9+PQswcmyU6kq1c3ZMxIgeAA6E7vkGQnwEEqWhSI5dRjt+YdYjYSqscNRTieGt89a5
duyf2ycoKKfiymXGzDFaAgSbMjH05NhH8NZIQjCJkME3d6friX3bEbpbLySn5ErxqmvNt7PzZ3Kd
mzAP+pbTz9+94bCFvdXqzB8lqG5y1T/acY+ow24elMiXqyG9hnOcvSjjF/FfI842aOLahUZSF575
OvxZk9JrJYvSJ2JMr24cWber0cleU733tnrdjtsobPQrW9K5q5pL+4fqHtkHe/PpQ4PZQoYtmFZ6
mlnbyFMLop/99grGcvazTsK0P6wEUMfTUcQYGmOZyuQYZk6yscD2FzKx3VWgtOEdKRPhpsU3qVgo
eOh9uj2I5ca7oWdfldxvLlC+RjOD7jC23LYI/ypdOI8L1ZlIxJdX6dnXObkOTIsGAsHsixJS3Fam
FOI4KCP+jm7bUlkVZddfQzfObTwQ5SamPCwFZ96j0WsAeS2aLmZugd1kbFt9DflXSwEUKuLzrtQS
Z4ejGqcnZNqA07Pdp9CLMYoDl5lq03HAoU2U3yDByt+K7TfiH8xJ7nZTa3rq1BizslH02Oxlo8JW
14hiJeHrL8e8D6/MybOP5LK7Metpn8xF8igDZI4xvzhi7UmwuRnCjd0aWVg/dZIM0X9wg6IURAmP
hgljj1lxquABD3uxEscmN5Kn2qyH18rwwhdsWUx3KYEQ/gHKxIUNbwgN4Q931Vmx4WdahrPFKI6W
ozjU+Gmxbb0aLqKAmr7EUt38Uvpy2F1eAGfeqofOlcsMALzLwXG60ongE66RUWyZozFFLTmGoHkI
P23hKlJ/uDyYdqbCJcriz2Xc5dD/Ezn4bstmx/btSgf9qbApWzWtLXGgEmJfDtmwxbhJ39S6n97F
MM+mnAlCdhSUqi9Ck9mV2TQ916zW9mjbMJOIqdO5h5w+ty19RbCDimPcmn2xbyofRqGfqnBFK/LR
v9ZZJb9ffvoz5xV+QxM8j6qLaTVbk1WGYAHzNWo6cNafWh6gWakidZ2qrXGP5MvfQIB32is7wZkd
Dthy0quyNlUEbKcPKsPCy5te5QNnRDrj+OfUcCQ73U3Wlx/vHPbEDqezt1GwgvLNaitEiASmZlV6
7KvBTNZa5dGAs/Vc/DXWOddlKP3xLsbaOG6teE3ZkK7CMkBhjevKwRfEhdpZr3y5/Fud+85T18xi
FVNjziVXuOL7JTfo9Aj5SVvXJdav+Knn5RYhDYki5Ei9Xh7wXJHgUc8C/pG7wmqendC639VtOrJP
UQH5yzqr8eUv9AGlg9pNqgp1ScCi0SCBgRVLoHL2VVWS7Mpjn5trbJWUnvRjOARm5xr9JehBHssa
WHX8GpXjD1cRw04xW+epgK9PEB860P/k7Lx25Eaapn1FBOjNKdvNjDRsmZW00gmxRqL3nlf/PTUv
8P8i2WiiF3ugXSyg6iqWyYyMjLg/c7GT1kdK00S13mIuuM4sd9qYpLo0UHX27Eyb0HqUzfldCXxf
HxwwBQxj0m8JJakJpk8XTO6Iper89f5PuPW1CQeBsukrpKi/ukNLNOhkY+RUJ1McWEdzzA0dJfTR
+GnVed++c+bOKHZeihuxEl8a7IsuStL2tYZVXWuhmehm6jVS2n9R41l69lPNfi6i6L2FWN8Rs1bp
KaQl8Hx/sre+MZgQvX6AKAjvrPKncTQmrW6DzLPUvjjRxCVdZEy2npUU4UYtkeLvKIJnOxvrbfuu
vzLsRwBNEGbaRlfbW8JaM8WSI0MqMyq+AfhGkMat4Ws9F8NF1oLqgEf3Cfr+7Eq6HxxNVJ0OlHXK
Z2Vuw5NdF/oFe9z4eH8xbt4+Bj4AwohXaBGtbh+/kCLubTnzcps2Asy3nSPUPHx9bHgBKGLS++Vr
dAr10RQcdbWhEJqjx9hF/qGo0KpEOD3eeVtv7UZSE7JpwgjEaFY/aYqnclDDKvMoNVuDO/a0o7I6
nWhEjGQMJOp+Qnr1/kLcOoWi9CAyav5cYxZKiy2d6aiZJ00oNqNIqD470GaeaeNH89yAN+DYEu62
2egj918O094GubUtDZ5UCvSEFJu0LI2GMM+pPHumjuDEceio1bm9ptFKAKd9vjhTaLyyuRC1Lzt0
bAC/TRowXS6W+oAPYPUSN/X0Cy8icI6xtot//TbAMENWh/Tf+2sl9upyL3PqRJYjKo4qRcfljYU4
UK3HyLF7XSnj20HHhPJFS2t93jmp2yCLbl9R0+R2BOhcVyGQlEdXRdTX2grkbuI/DR7CsitelNSi
ZfHhWdEtCFFQbDsGW227au4cWhZMCL2pbiKVGxbVfNGDCLe9xwdyEJOSuQUIINfcDa3MMx2FWyrx
CfxNzS+yIwILezJ02/uVF0WB2UPlkMBiAxOpWsNsgRgoghf4FtFdax+hkkQdeqha+DXDFpsuugbC
ilvJTtL/dX+W2wPF+CYIjiDgqogaLDeJTWwBPQzXddhW1geH7qX5lKu9HPxZSnUJHkn78T/o4Ec8
L23bNKdBKqaHO9ZRUQGHFBxTRdCAxY/8LXCuQqoSkYSCqRVNKR6yZjtQiMchixOjTLCeKpvDUqXq
9/uT315hPGoQEASRmjOyDp/QpwkKwhVSu3pU/QOaaHNwGvF8nS4GYrGIlfV6+TgrlEFhu+rkXXz2
NfshRxKyVEe+eI0o+79AgvPB6o0eI2Stek9yHv2JDrqz85lvzBQCPEU6ii1CmGoVOkhSYJZ4s1Fo
GXIZw6bB1vxDkua0XmqjE9EOlcr2Tuhw414QMSnRosKTSol6+VURjJznglYrj5bVEYfOnCT34jjk
fq6SqMNO/nFrhhQ2BKOSC0/X5OVoFYhA4dsZCaaJywcdvfQ4zRgTfLGbdvBA3Ftp54K4MT+qkOgc
6gbXKwSv5YgFdAqzdPzUU9RWNp/nVq6GU0sJpvyK5kP98HNrkVTBF0esA8h1XeWf9bgzJlVDxDud
i6OMzoLXZ9iaB8BZF51KxZeHzwbAvExOAV0OjHoV706jneTo2NMNG5vp09xqmps56vQzNxu091v6
Wfeuwu3TasGdgJovGF4qMfZyPSUsxuNo7pCw52dJx3L0rz7iHS6OCOmT0XfOOydV0P6+P88bryQQ
ARcwqARNPet6DHhFCIF2zj0uIPWLRNPc31UVTs//YRSUtxABhU2/UVZC1F3HPV7OvWIsilOo4bpj
S8NemHjjDLB2tO+wfoKSt9qRKLciEV6N2I+P5MRnPYJz5A6RgaPPrNqhem7USUl2jsF2UDiwdAUi
00NyQj/K8rNpYVBHXePkXthGxicLWenPGsIDP+fQNz6nRWcax0fXki4lsj6IooLqvm5VinOhRYvX
gteZpnTqSlrE/b6Vdmopt6aFdCvIO5U6dANXuzEPdD0OTZtRMovuRBWrKCMrsFJoauDiWdXO/2FW
gsoBDUQEHKtvF0++1eLPWXqmNGivYUtDplZMO8/A9ojx9+vi9SGvgn6+uiRbSaLSVieVN6R5/IKr
W3ryg77nnc1UKLdNNP7pBzbWoPfntr0pxbDAJ4jh0h2zrreWPnzNUXNKDxGV/moEsfJCeRxRAHTT
E+nx7QHVCK0oDUYM5JDVQkYdOZyKjblXm/0/XZl1lyl4XOsGFUl2njhpyAdudkdFe/jk9EPtxR2G
l1imGNWfUwP6d7q/cjd2IaG1g9wo3NOtItvk4zGXAmp5KnZHbl9awYtiq7/UtMy9USr36N7b4biB
wfFVqLYQytYXyFToCG8k8+CFRfAdpyTrIMnNR9Po7QMWGHuNgNvY9+2+f4vBwIa1VVCStVUuo28x
ekohmXDWfLk8+HLcJieeb+d93mehg5pXleFylzvDXil+exi4LGmhor7Hwwqqs7y47Bx6f55UEycc
8efcrr+1yvwV52jMIo3hmpdydX7wa/KoQXcUXBcABhKz5YidodFyUTnSK6abtL6P+klSkbYIc5v3
bVYejRjeRrM4djAdWN/VDabImNMg/iS9Rhi3PJGg4VLRRu38xINvlhjjOubOiJtzDuhMwPeWCKoU
nFYrGo2djFklGSdybjNOC4Uk4THiq9a/tRyOxs7Z2LzcjMa7LZImJkcsvVxNCrEaTArRQdNPmAGP
nfRRx4xwp+p8a05CJx/hcw6Evq46j0MdaNwCkTeMMxIf2Jcf7cyWXqQ0Hx4NEpiQaH/jvAtR/PWT
k4ZGnKOTjL9tMZYvsHnS06QM6s6ExEdYwAKMgtSmyOcIfDZtqtz2fo/NMbUf4JU/CkijaLlGcW26
+Hz4+d9YNmF14zaosQTvsHEc8VdJatXZU7e7tbDEsRS8WD6k+sTt8FvSF0qyHyQjvHpgR784dWpV
NEekHoz+NXbM7j9sFiiaxLPco8CK4tf8NprT9EZnGT3ZfA7ZWpVlXCnbIm/bndfn1qx4EQSJjkiM
ssRynKGesgmuDaSa1Ipnl3Kv/W9kq/NB8VGv+U+DwR8BgCO1W3OoMc9U6OpgMIigPaiBEwcnFAPq
T3OWTQ9r1b7NikcVsp64rVexw4DaTov3NBXKrHLotzJqbPZg/sb/0DgeXVUzix8+D6wjDxFVLLAJ
ZR0SZSWCJiBXmUctQXTpDFYundusQKHr0XsZPgngFS0eXHq0siw/GnZQfmjUoIp12vYVSjJKJrmI
KhUTZpVlFLhVJRCI+4Nunh/Wk90PgZUUkmmu9r85kz9GVRZ4QaFLXiRL8llCAQtdljp7msvmu9qE
2k78t3nfKdGRjIsLBgx5U8SKKWDEEbxcT4/H6NTWpf69cKrhE3d6fJR8dBl3Jrk9Djqfj3ZAyqHw
k9eGAKVdOOM4UD5IRlCJo1NYzT+SHEx/1NKEdsv9Fd3OjkoF9RGs4Ig2yeaWn7EqZD00YbV52Sjh
jKOqNS6XA+6m2Hy3VohglJFVe84Y28+IuAB8FUHCJgNay1vEjp6aZtamnjMb/gvqygh4pZPeflIJ
7Nw2HgOkyrpI2bnFb8wVJiX8QcImql1rVVkzh8Y2W1T+Emv+2eLM/ivN8+6rrefCoorS8+f7a7v6
kNRWSYNQQxTsWTq112dxhkXYSGoxvnIP+QdF1L1sFImOYYu32P2hxGn77YESQ7FXVEo+0EUtOlOW
n1GGdCSXtjm95oZtfsbb0wSFnKOdWOXWKBQv8J7hFwNRrY5fO6OvlLfT+CrrDRgDd/Yp1rV0Z0vq
4lZcTUYcNZBVOB00Ua7eHcMfxroIjelV9MEkB02JK/WUOzUSiPiPY57l9I01HqzKmn4FrYqrIxQR
831AQqV5eIn535WgsD7hyViNuI1lGt7QWuojpRQ1KcuPiJOE1zwiIW6TQSN9HmSkuV70IpbaV9xh
MXMq8O9Nz1Rt9eGiYnQYnuXUz8xrVw8V7oV66PwccjJSikd5iCrYpGPF+j42rSZ8TfA3zU8OdmfD
IZBrmZXSSXieZOgqEyaAVfYlSUJrdv261MbHwmWxEQQFnkgZVAhx+9UnmlWlRNzIll9xcW4oO5bO
SclSNMqcuEKNrFIfa6QR4wE0Q4uhjEF+vEYylCyRdCkblFdtqPSDopXGSZAC3W7W4r19sd0WuCoQ
IvCeUlxdhwmg+b05+bPyKidt63YBbIG5CfbeNbFAq81nQ7amQscWRJR1tYC6hapbUo/aK5YfEsqE
9eifB3xUT9iHSRiDdb/aWDGLM76z6eOHmIUUQYkF6WdTLtck7FmjMR1fKwwKj7mUBx9lNbV2dsjq
8uWLAQXCVQLsooAAfLe8KjgIsjkiGPKKQtUfZoT41GjLbpWHPwPkWFzsJXeu3e2toaucPMpqgnhA
2XM5oJR3g4lprvIaI7f31MT5F0wb91rJbg7yJoQBsCACruUgTtF0mLNX6mvQQn3vAiU8c1/Mx/vX
7PZGB09WQT1BZRyqT6t4rk3LVpOoN79CHvCLc1/OjeFCSgZTRsV1twvvxqcCeKKZHNVeCK3rSVlW
W/mT3+uvuJUr3zsU/5412slfqPIHrxUt7ecRWsPO57oxR3ikDEvLB+SktcyVZCjNhMCd/koiKf2r
27X/ZR4iGqPwG6ke41yxFyFDc9p04XJDdWeFZhjDpER1jMEt4lpogktGctRLPHtDpPOOPoWsnRO2
igD+N54oWgkNArAEsYt+y2iSzBwCHxDjNfaT4Tj6RnawxgbtxaLvXCQZx4/398v2A4pY9c0rg3Id
xbrleFER0XCHxsQrUarVH/xJK9tnS7Lz+llxGqt619DfAsk9zXBwvT/09h4zNHx96AXQYdQDZiyH
bmWCr2FWjNcIKc+DP8r+3xCIIRnBL7qMdTB90ukCPIxKvye+dWORBRsTSitZM92V2nLkmCpwMNlo
7FCDHI5l7LcIMU74rPZIyOX5aD78UUEauKkNwHvxOqw2EXrXGDtbYDahFeRYRWbJJZmj8KBFKb6y
uNH3v+4v7fauYTy0wkkeIZ4SpC8niD9mqKdRK72y+rrbtjl6Gna1B9mvqZFsVoah9UhMjFrBRt9n
nPXEwjr81ZAML9eT+dj05V+DIf8yWi1w7aj9HIV2c7Tk6TooxpMdj+POJlrhHv/7CbR8cEiZLffe
cqbwrSFKEtl4nW52Iewp3xw+JwVhOpKLjt2io0o/fnZBEzv0f3aKgtqiJSNCuHPvbs8ReRfFC7Ih
Ek4qz8vfMetqFSZREnhO5TvuVHclbp9VU/5lljSuljEdf3o4VnvAxHb6wiGQtAh0j3RlLUvfW85I
cTGLvMKczCdI9c100suslN0mVM0JVUjZ/EtTJ8Nwy1lrv+RKpf98dK8B/wNGaqJ4w2O9OsaWVctW
NEDpChFnem0SJT4ZeTXs7OjtkQV/EXA5FkVsuDUvKR4tP0nh2Xq5pMruEA8v1Fts1+mlF2rve1n8
9vwI+yDQR+IBnVxidWC5rNoqDtoMq3cEDBIt10+2Ew9P91fuLRtZRnJiGBYPcTl6vddYdYgGtz6r
UoH/rz2bqluxeolb14CJl65Top9Frsvz0cmHEtlOCTHx4SVASWI42jkqj2Yp99bBzHAb+owuthS6
xjQABysOvN1D3GCDfZwUBxtgrhwr3ml6uLVGQLQ8v2DtAm9f7vgs7qwi75zMi5XOPFAxx2a3QBr3
/hpt33pYQcJ6kE4diLobhG/E2mVy/NyzJFXHCNM2j4OfmocS/vD5/lCbCQGnQ3mC/0rMSW63CtA6
fzbL3PILr1Wc6DD0oXSwUVjdqUBuLgpG4bCwqUiCKJqtLqzCj7tcSYeSE5tF56rWiCXqyZRc38el
xoVF3p87E1PshycnhCAImOhzZpqrHa1pQ2oiAVJ5rdnOh0bqaFfVlfH0H0YhVIJjwB0or9HENBuj
ZMI9wBt8pT+0TRuQd5bRzl272ROou4lrlvIZDyqGI8udhyy6EVXRwFzQzn2aJzN+TYltjoAye5W6
7VAoC70FmzS40i+2WrZxxkOld+bSm4fGvDSdbh37wKTfTwoffkGIgOjZoK8BYE3QxpazAopJNGRx
K69TRvUb3yZBPgSvvhNK52PkVkPnoxczq48GuGJYjK8wQHyj361mKLdxroZlXXmxqtGJ1k4x+uf+
/N1PwuzsZKn0YJsP7ZAMSKWfWJpkiwhiOc+orQQUkVeebKflkw29+RJimX3qEuvBWtnbUCymIExS
ZgXQWw41Gkqnp7XCUJFSPskxGpdNpHenBHDoXYwG6sdHtz9iJERDQHekePimLMfTrTJ2JF+rPDi9
5qnIjPycKdKDzMz/zQqIkCMAVx4MZTmKgSx3lPZO5aHdKR8DW8ncdDDns6FO5U7gur0SmRA4JLUl
fF/pAlsOZSmJObSzXXmzofh/QU8aPjTtNO/c8dsrcTnK6jNRJ8J0AM0ij/4K4xCZVjsetFitMZSA
DPqvZAz/dGYff/kPHws5d3FX8cnWmV1l5YZCR3TtzYEdvAxCqlzDCeLxFWS7g7ORSCJOsPY9NvTW
l8LarL0OTVyOcowPSRhND9+IhCSCDyw0u+jXW73FPir2VW2z0Rs/Tg46uqueXQXji4Wu/4f7y3bj
RsR6m6qTaNjliVjt8R5VBTq+5soLeif4nNaz/Dwp4btgivqdJ+vmSIAKcEgFYXWN5UbgdkbeWhWy
l3J3tBvEIZUwtg9TBPR/f1I39rkwk+LehWIiOM/LfU4Y02p9FtdeOwbSISvV/KwG2qf/MAhQpIAT
KFmuQ9hMNjuMPPPaU0Rq32bz4LaTsneYNoHy204g9hUtFqCQq/u87hGoL7ueDcdJfa5KBPKrCe8P
grXqOcjyPbvmW19JFewSEcYKP8jl0lkRsJbTTcwq8seYOHDqpHMuRe21642i29kTtz4UdDsoXEJ9
A8RuOZpGj6afTXNN37RWXqJAxq3XwDTn/pe6Paf/N8qaUOU79HQhTlp7TRTVR3D+/FDFmLoUYfDz
/ki35kMJgSCGwEyjcL6cD8177QwyWXu1FPXP8TDrh6AZ/dN/GIUUkY/E9tvwhAM1L1Dwc2qvRBPu
WCvTP0qGHcN/GESozFAOIWJfR+pRXQ1SMCSN56uhfgyGdriEk/F4kE7wzMvHx4FWtyHMItlnO51d
NB4sA/uHovWG86zjcKle/sNs6BwVzWG85eusFg+n1pz9rEFiFRde10lG2XTrPK/2NEdv7gC4qG/N
WFRDxF78DfBrHaOlCypi2bJpOpIaWC7OXg8ntNzZ9FGK9lVUpXjzlqOknTFGvY4mGyZR2skvG1yX
LPgLDy8aOZpQo0HDCfK/uhqlh1Bs1CbKb2mvHOI4ko5a2T1+wxGMQMIQNsziz9UoQR+beG8aUO3x
cPigRpH8D+1j2sdgbpPnkUvor/uzEvHUIksHV2I+FPrAu4DVV4+rnfeFNdowmGerlLunKOuG5FOG
1VJ29YepqF7z0ffNc2Rhb/1EjbgNHg7RgQ6BghEFIwWBb7xc1iFjyUe9L72kbsBowyBQfpYpdowH
WqqkP1Hm6fZuwO0rQtbDiEJomD2zDih0J8ZkatI5ZkQw3SHPJT07QzGYL5qBi4hrqVm2hwdvxxSC
UYLpDHRDpLQ6CXJHh2UMt8wLJnkIj46cVua3dNb64Iuk15L2V5nEwQ6IIf7O5bddjil+02+nL2iG
fgT0bb22k9X3Cl72RwNA8ceUEIPe30bbgy6uE656Su4Kanerr2jbc6NLiCN6tDlJx7GGepxWQbnz
QN5aRLYqIuiAZWjiryYU9Urby03VeZOWfM30pnPxnnrfzepzFxd7we2t1RM2sRS56dvFVnG5ekWh
zAmYbufh0Na8oMT1N3Tg6WLPuHrfX7zNSOL2YkdD3KeuxROzHEnSgP7Kdmw9uyilY4zMJl08WuNG
81TvDLX5TtxbvMhQjHXCmU3DQjZVRWRikOz5OXJZSex0x7gt9w7YjQkRBcKahgElKMerC7mpxl6J
cARDMiSqVDdoo3/HxM9wCzfw7n548YDHTRgLnGUqnas9oWM1XQ222sMPMgvau0saPPEOcpTyUGH5
uDe1zX35RkNXuadEHgw2vPxWxE1G3WT64Kn2wDPQwc/LD9hMmPUTNl4GdeOpwYCKWl3/tSLl63YC
ke3SEogKGUveIcCuDeFywvaCTyx7ZppGpx6o5dAofncZZmNPqGCTuQIRszHpbuNsU3hdBdvwjuaw
GjINaizunJi4FWQndnzG01j31LS2/k41P3q0/EnFjLuZN0loJpM6L9fXDsaKUm5teZ1NQ8GFElBg
XBAzV/C/7aVpT7Joex5AXdEtZu9QLqMIuhxuHLo+CdrCpiO4lw9tqJiurO7ejtuPJtxCqMLTWMbZ
W6ctkoYwmKPFs5eG9GMfa7tld1ptY+dYJqK4tXPIxfFa3PsoqlK4ohoHD190uC4nVSqxcDaYNA8P
b/0YFnCezMmuz6oxytgxV+qh6SIKyoDAT02l7r0Fm32DWt+b8DTVQG6ZtS6MGULiyDpr9lBHq4Oz
PdQM0WhNm76jzlUbOHISXxznEKOW8/3LYHM6GRrWCOQUsGfSKG05c10JMab0CwV5b7ssz3GvhcrZ
KcNQPXFS+/HIs2vYByMc0/lUSo3+oEqNoEzp9MQCiPClUR9YJYyVSRRVKL3uxTO2bUbi2B+UsJtf
w6FRPmNiuldl2XxqeGeQcsgV+IdS6OqmbbvMiebZNGgskuonVfIT89kojJQ6JW/kKckjHO+GyoIb
obcqlmE6mbJ2ur/qm0MkfoRw4xYtThah8XLVJWgS2ZQmBgADijVcSenLnBvqTm1hc4jgzaO7TL4C
xqrCmFyOkjXlbPc2qmJDqBQvw2QlxxLc/9gZu/7tN4cS9Vb45lyyzuoAUSkhaVFs3zOcVp/OLeYr
2SHAs28+6B1Cqu6j64cWLyg1/xAGAyEvZ2ZplZWNfWt5o1MGrhmgUVxFUbmT9G2CJ6EKR7IH6RMU
ZaMpXaoOxabEtrwenO5q2bX6jwWT5bkcMPV2slze6W7dLiKbgmwZ4iULyYdbzirtJW1uO9vxwslO
6N1AQ+BARTf9aKJX9uiNx+sE6C7K9RCUyWuXY9WqkeKP2fgeDeg58uTSVB+lsi5PcqMb+GzijQtX
UrIz9aRIoZmiGq/PO+t7Y74Unyh5Cr10UbxZ/oa4NGzqKWyaArH0p0LpumOUFfapt7rp4/0N89Zw
vbjh8YIAjIfgAU5JVX41lqmlokVhSK61r1StG1IgLS8xH167JnLV1Scz4sI94kOI2UhNpNCe5bqu
9UvZT5P0xI2Y6kfTCBraFwZhrBlrYTx9QRglr89SHA2+q+atmbyrZ63uIW46xq+6qYzCLTBOmHBg
TbO+d82qRL05TByt+1pPkc4oKInXx7hLu/Y4pXGBstHEadLdJKjpRaQ1Kvf/SHTdH57kpLADt+ZC
kdxBMZvLBEDtH9Dj0bVLorfjVclg73/0HdP3n+MOvtx7ZZCq+lUJqro+Nk6JCMWYR7r2nKtGEWPP
qbcZDLpUz77RFDbN51qv/fEwxfOY/dFZdLRe6kAOglOsts18lA3yItdOzfEvRFHy+CBrHIhTlGUo
65Ux3a4nOwtG2x3sWas+Jo3a449cm4b0hByv3x84Z0NwZl1l/TQn6Nx87HJKd42rTNPgnOXIaupv
YZegd+2mZGMauhtV1erXWhqq7x3fq/8S97Wd/RjVrss+SFENDhyUQeL/MVZYi+HG7o+h/2JrUd59
8EdVnj45WtFMkFIiJXieh1op3RJdp/ICw8kg/iXyND/CnLWLp/ubbnt/gO2C5UHcpjBJLLPc35BP
Gyz2suRKuKn9GKpq/hpquBNopZ2dJbnMdyLB7VtO9kqBC7NCajOIZy7Hy0dlRsGoL6/FkBrvFF7s
/uijC/4N8Dl8GSC1vcK96n82ozLuJM63hhaIIk+V4KCuE7IkDTLMQfXqmtOR1j+VeYqwJE35M8Yd
k2YVl4nG/fZlUMbZucwA3zus3m0ERfGLlBDfb34CHRfLqfua3ky9JN4fM1WPWBQVf9QyqrqnvJPw
y9Gb3DHAvOP+z/ufeHuFAd2z3EhlsXW1dTMcug5RjYFRfJWqeBgPCj5MBxVV2OBgY/y8c19u9xPV
D7RY0Z+nmkgZejnJqkh0ueNlvQ5Jy0XQF2r6K6XT9ysnFLJTnSpGeXp4flBHQQrJ5m20YFfPhBaq
2LNVWnKVkrlQzypm6ekpp9e3fz/L6Ww/3R9uGxeRiqH3KFTOBKl49QJGBUCSLaN6kKFNfUr7STn7
2aPN7ISccBGg8oiwl39xVucyH4dgpo3R9xJNby8lBM5PRTf3TzKCdqcEnkb3cLjCgHwwIQUiqhVi
9/4GK6l6rMdYvvge/XDqxYkxp8Dq6UGHRTEt+iRhkvCivmlqLUfJgMly04ziq8NRv2pzaB4sKbAe
/kQ25VFebbJNSi5rWefeioiaCq28hlhEnBpMJd1SDZqdfbfdCGhu0LcLwMleIN9czcVosjLt0uEK
uth9LDO9P8Whulc6vzGKmARgCKQ/iFfi///2XdJAnYEOzOGqq/n0glK072agMw+vGOZ5Imkmu3lj
dy1H8ROQfNNIx+sbybPKpOjnWJbznrKGWJJlhAPwwFklbmSPIfa9HCaHOEZfUD9e4zp/F/qSdUja
IMZ4htaa+6d0LaAmUG+KBqTl5C9whNeQTmkaI9diPF0dQ4Is25LM2JdeHWb7Q9kEtXwi8jCqD2Ni
too70KUy/BVkEshZNcx54MZGJ9knjO6H98YQSMa/MxY02c4OurEcor2IaI8uW37k6iqRrDRQiHem
K6GPwCBT+WlU2u5qW8Qx99fjxjZCmJ1LUtC4RAliufKBJvfdTK/blf4Lq3b9QLfyk2QOdXO+P9Ct
ORHikM8htMOFvEp7ND+ph8SI52ufdP0LrYPZYQJQPNqzpews3405OaSNooMdMRooM8s5+XUiBXqb
ZFd5kpWnNpjDQ5Ckyc7KbZ9tnmzuKzTigT7JtZajWJGszVIwZteu6rsnNdbLr3QvGicJINB10H08
pl037dRPbk0N0rUQF0fUZ5OrCu30YHRaBi1pVy+jPDuogKJ7h+TGx4J6AYSFvAgP5zo0COq+i6U4
z69RCX7gULm4QD7KD4OsJR/0aS5/dLTLZy5tYsPFr4eXUdaHH3ocpC8pjobvKJfXp6CA12bq2Z4G
xGYNQCeFDLEgidB+9yZF+NvNhwjxpE5Wp1z7LAcVMOzGlSVLfb6/X7ejCMwcLiikIUDK9cGgDEdL
WYBlbTjB0p2jRDnZMO13tur2OoIjJ+I+0YEkqKerXRST5BaJ2nZeqmaT6To6oeBPhBC65n0wG5X8
mnfksE/UoCea8GbLLi+pZM/2SxXkgXrwuzhuT3iWz6M7mkMPXjJP2Z782WY7CO0hAm12OSgjdM/l
VjcVqoJdXXeeKqkVjvcaxDqkb1xJTdSdrbdddtFYAKYG2x9weI2OQBsg46Kn2qN0Uh96KywuWpw4
x0c/rjiyjCAGEZIvywn1WV/Y1lz1aCZM+TGLyWlQf1YfDZ1Et68g4kAtBh9c2/jKetIosOdlb5ZM
5aXok+wod5O0s4U2kfXbKPR/AAzi47gmL1d0scGMrxmFrMHtYuPvTpufigqLFtMP9qxNt1sB1IqN
QEFCVOXWuJwxxGSbqaYAbjt+5GoJDSBGUwVA26n27f5XujmWKI4LBycMQFZno/AbmjYRhfSkPEaH
uw71QyHxbjgmCO/9obbbjmkJ8xm0veCtroN3nOXSDqkCxRvawDwocuAfo7naKwtvngw+FWRfWobR
6eASXz22c5IOrTqzeLivFcehyycAmU763Go069RaUZ4VM9pr+7o5NaBaWWRd2/RyNO2wAStUvHma
mrOWAwKGSbeHyd0chUiCrhEIzbzzyxOldG3QhIWueKFmZoeuyat3WhfsWUDcHgXODDLeok1jBYCb
7TiNFQROHKBa4+DHcfUsSc1eT9XNUejs5haiZWJDp0yMECHLyWbf1RZK9zH3ctVKe9yPm5uBji3R
7EJ6umYfZlOSmz1whIff0nxQs+hqyv4faaH9ERfla5/7j5laEtux+f7/eGvcPpRjAycZvlBctj/y
AFOQzgnKo5F3e/TvTZlCjESSRZEb6GhjYtMgMtzpk6R42oBtZa/aT1GQP1khohxaNX+p5uKH3/kf
cUZ4UM3hbY6sJr2v5OKUMcWX/S00aNLaaOOI/YE2uH9Ru36CVOzkTymg0qPxLJMUfCrYNKQSIN7L
oZKWbTHPbJKwc9QDltK2Wzga8OPQ7uUst/YjFy7Mb54RIpLVPSiDMDfUZ1UMMB38+5xMejHpm77c
vwJv3bYm2JvgvYH3rblI0ah3xlRXqlf7ln3CsOanDx/iaAfJXlV9bT3GZ4ICBJJNIRcOCVWK5drR
vdGUflfMXq4lISqfI2SjqVQPaWHllwHjh2s3h+Nr1yv9uVRa/wzAWT7lbTCAe1p7ekPb5YUVThyJ
NAbSo7RlLX9NlmuToc/67I1GMB3y1EGSes61hwMbkk5IV4KkQ8F2bZdDsacOEONUvZxlPQZt/8MY
qz1Bgu1UuBbZjwjgUDHYaEVS402AbbXJC6RSOitBj2OY3eo7O2UTcSAjAvmC+rZoMedxXi6Y74ed
Ejqh5UWV+X6yjdee5k03ROSKevPeZtlMyaC8gngzPZGQgOBgLAdzRkQ3+7gxPISn9OOQ6RjEZNqe
MOWtUWikFJxCyjl8o+UoMH372Bl7wzNqo3JNtXfOetLtdUTfHAUElE5V+AdQOpaj2HYN+4bGAI/G
9og2YUnDCz7wP98/yDdGEWoU4pFECIAK2XKUEp6FPtMW6gVaMR+xTFdOfSuNx/ujbK4LanA0vyBm
KwjamxB6nJy2GaXYRkeqaT9XKWWiSEvaf1BC6XaOzq2h0FmiJZPPIziZywnZEbLHNT/Ey7o+d4tZ
7S+WTlUxcuL60bIzs4LBJLxCiYnIfpdDgUGmqDpllBalJDziVNq5k4yKd5PNezywG58JayDRB0pB
nW23GioqijaTGqqYgYw1aucr3atit9Ojr76YEO1CANIkOpRmlxOqQ7C9SIuYkKN/jzBQftY6B6EB
e3wUKRRSDVCRMFsj1kTSYDlQ3qLcEgVZcNUkpTvZpfpPgXTbTkZF5x1/zQIpJBMA9SZ3A7vbtlzJ
ObGUana2N9T1VBxL1Q4+VDi6jYeO4pgOr1ktrCuPaZUewykZgq/RVIz2Rws3RfUlALYfvqWRnOSn
Ka+QIDMJH8sDVUXVK+uk978pw1DObqi1VDwLReoNV417U3suDcmuXeT06U1xW7MZsRZGmTe/YBGa
NMfMmabULWw5kI4qbjLjITGJiM9+mzamq6jxoJ8KeRy0c+bQ2Hp2lGbILgE+guNL19tmdXEsPztH
SHtZk0utYlQ/TVkxD3/CbqOialaj/RIkoV49IVXqhM+DkxS/Us7gTwJYTTnPQ2wH75081KOzkGHv
WnfUZzk6DiUElk/jSNz+0U/0MLxMg1KD0UjRVL9XB9vAFAAElsJy3iQTTeZF9KPIOjY8Aaoj0+SP
T4IbFXmGrz2Mz8NY6mriFkjq5u95ysf6XOnx/ElOG+t7ogxpwa9Ny/A4zpL+w9YBD072lM/qZ7PX
jBbWsZ2qB3q9JNVFD6JCAtjyS1M9mVAWyn+brEs+Qg1RFIQ/CL3OeWtgKpvVeE1dYwXNsZepLofh
MjYYE52TmEbwJ5/sEMkHRMr6j0Ok9N+lqWshx/AWGunBCSVf/wn8GMgHcx7T6ReWZpZ6iDHsaA/5
mJXNITVj3/o0E2I556rXy/9j7jyWG8e2rP0qN2qOanjT0fcOAJAU5UBJqXQThNLBe4+n/z+oqvsm
Qf1ka9aDqkiFzCEOjtl77bXW7p086+d+p0m5Fl+1ujEiwM+KaRDuuBIRMKq1GhwKpij6ZhmDn2xE
ULNwW5mJ8jnUclVxUPOl5cYaksx4EJMpRd/d++FjMAhW6pR6UwoYLYlV5fZGPIgsjK6X3WEMQ7pu
otZWb5KkT6TrbPCniERxsuJDiyx5ulLrPJltXoZA3b0xKtPJkPRPDtX9OPw1T0FrOlZQZ9/9oMkf
9YD+XLZGrNU4ZTDEj92kjOKHdO6Uu0kcU3oEs9IkC28wXYydKdeEwqXxaDHv21bMWsz9LTl80GY1
jd02VIXIk9RUiHcxuWWwgxaih5tZKEx5M4VtBw1jeQ2fqlJq5C0Agaw5YhwP5XYs4lLcQQrpZEdK
jLCyqXBb446qazzZYZTOXzHU0/ulMQb7yVYrX03dCGeZr71EXx+3gQRR2sj0R9k1lUrS3JLm6dqm
bhtR/ylJVSY6oVLLCYQMSz5UihjpB0ksmiKxkWA1nxP2reToWhLI0MVSqd0WjSp+P38znh7sHC9Q
w6jlIpc7wSe7KogAVyVK50P+SF/U8FnAn/LxnYNwiwOiSwBMBiWmNQeGgm4X9cmce71I7bZu8CM3
ZGFwzo9ycvPqIEqLdzzaZMiha8BCGsRhSIWi9gIgrG1rldGVFgnyx7rF+Pb8UCeztgQrNHqAtUSY
TP54fH/Qn0ML5aapPa1s9auwHzJH6SXFPT/KSei6jLLUsxB2c4Osq2Z5i/KLVtG1V5EHXUNhr5EY
kuXANd9iD/7j/GinzwRLCQyTmSMeJ+I7fqZKsHwxHeLOs4phwoFML2wxEKvNO0eh2EjxFGEm6ehC
BD0eBe8CnxJH33qJ1Zuamw2DeKON1vjOpt/IoJBzg7yz8OCGAAMfjyM3yjiViNUwoUSPWSZhn9mw
LONnaiPqZoRStA30Lg8uvLIlGTy+8anXYSEE53Fp4rOWjKRROPrtQLZRGb2/N4xvsTTQPyxoUPEm
ORX9sNVtue7wjHjvvC5NPyiMkahiX7SOaAIR46e51PX7vJTGnbo0TMM96en8IKdPR6RJsv2admhQ
HY8ntVZmJVt8x+4V0xe2uqAqNzFlRVcrTXWbJvJNGmE/YzWD8u54jRiXdBdXS4IeYrfjgZWu4rZU
Wut+qJi/ANrYTUM7tAvx9Ml+w9MNUIEsZGkAd9Lnj7yqqgZdsO7rzo8frMSIt5JaCp/akLI7Rgfz
8/npPK2nLEgn3q9IbRe7kzUlFwWl0QUcW94kZPlgS0JOm6mqDFCW+7Ekd3ZiKma4aZKsy35I1rR4
qiaCD4cuGYrmNk+TYtymFUrxu8RItc6m97l/qYp3eqzyIYHRuRkXbtValCmV/OHQtwaP01ckaqlj
NyYUtsNuvNRh9Y2hSPCoLhH9cw6ty65BwNsNR7HzMm3qXZzokmd8MpWbshC6C7XJN4cCYYamSMUQ
bf/xihLCarKGUO28OgpGw+FQANLRgqAjVhTrSt9eeNXLeXN0MACiLMW5pZ0KyYe6fJ7fwL6pTFtR
nozBa3mLCNjkUKCJ1JxqeECaNEBzmo5f2+dabch2ofRi9WyqdLeFzljGBibZUhRc0TuciskghdEl
LOYkU+HjwdLmzGQZLo1Zjz+eOQhtCxG/9wxBihxliIlbKaPdRrKFjlmr0GOOwqUKwxs3DoAksh80
5gBr8vKhfpuTUMHWY6Lw6nGYdpjo4JR68JmTC3N/+qqXe40VtegWTzPyKcVpM8nm0ZM7SsKOIhSz
R8NSK3K7aVaDCwfxG6P9JXMxFn7xCVw4ZdEsgZ3NHorI6SqKOlirPu39EP98O7+mTt/ZIo0EZl2y
ZWyoVqexVdACNpv80ePmFh5wZwy0PZi57OaZqWRb/F+qyUmToQ4vBFpvDEyxHRSZo+vVwfb4vaVG
ANMEaqoH/FC6QOqCHUrC4HaiVXhSVaVXwxLPn3/ak8OZXihL0AVYvtx0xvL93xaLMWOQXfTB5OXp
ZD1G/Rzc5IJmYdAX9bdNluC7fn7AN14k4CQJOkcEHVHXfqmS2jVkhjkDMvl3gRFjYoI/97PvX+Qb
nm4ELjdwSl4kWL+1rlPquS8ps5FNXiOa4Y0cJ/gOZtGlfgJvzSC3JwJh/EtPobZCVQKJ7GzyVD+c
Phpa1LiBpKU7sYt9t8Ot+gJV9I2nWswiEURQRIQxtXpjjVXTBjPKRS+BhvrEuZbZgRFVH8+/pjdH
WSydFlvzhZl3vC4AiKbcnyrRS7sMyz0lKrdWK1+ya39jlIU8D0pJuZBjch2AZGka5vhOe9rQqvtk
sKY7YJxLng5vjcIhDJYHckgutpqxIW8aKtO15DUGRIkkbUdUpGPmnp+x11Zhx3cRTwCwi9srZz51
w+MpG4woEEzDF72ecqHi+qUCR64Ac8ExsBjFb8JoQl9vYfg+THVYWVto/k0QABiVgnU11aKcOLJv
jR8nY5zmF3nIU2OTi0anOfTPHEyvlnMxdUQdJuF14tf1d8OP9Pa6qKLefCYNLUV8xCKKlIoWhvF2
CnvhnT3UycwoXCy9jCHNMZ1r0kSLE1va55XkqVlk3JPWYK+flNFCPpSkT+cndJmv1XwuwkZ2Lykh
gN5qcYx1xvkRi5KXFiIabUmDfGqjo1MOYMR1s6nTWNYvxKqnS4XrkF0FELY0aVsXSM0Wq7JxzGms
IiTyTjYjKEyz2lxYKssnP34ygGwk00zjIs2VV0+WyFKfJxgyeJZe9N9Srem3LFzlMZ+BtKax1j+p
NL/eS5OoXuC5n56+JHDwRcmx8Zzg5j9eo52vwBYKWaMYZpS3aT1JH7sE5sswgV+ef31vTCVDUQIG
nkDqtCYwcte0QlMwlK+kw53CUrmO5M7Ynx/l9NIkGACUQD3KAYLn1/EDGS0G1fRKVzww39rNtUHb
ZmNu3o1yHTwlkZ7+sGiwvj0/6OmjYb+NgxpUVVSeMHyPB8VWOa2LXFY8CjCWQ/fA6KNphdq7Y+mF
BMVbwv+dCvq6hdhUxupU0FvJo+thdEvrWra6Oeh3emVcovieLgsQF2imHJLE0/z7+IGy0bBKgfqn
Z4nht3q22r3YldN2CJtLpbw3Tkmc5+BFU5rCmpAD83ioUFdoe10pmgcLPBFo+ouYL94kMSZPe0ml
IaIbqUOJ0oiuQ9K1Hs5z41Z6VXiiVZn1Ro7GcvoURaOFLWmvLsWtURXjq8Doo0M1JcHkTrVQ/aAp
chA9GFBEgisZO41so+diFCJHMumILHVZZNnQVSofqVPaTJeinGXCjnc4GxzNHX5wrAFwpuOnxIw9
9wezULy6iX4VbaU4htrtSx+xjxw1L1Mf7qekpumXcCF6fWNpLoodcm2ikYULdjywnjbzAOAte4pV
6LezKggvqVZLFzbAKwVv9XwU2bkE8F9hnDVS1+O+Us9mrXnIn0wH6F+7T029c4O4bR8ko2k8Ecve
3aR1hTNOQ3mgx0DkFnp7qZHa6cpd+vpypxNPUomUlvPht/iV/K2LsBwwPYMeEzZApeDUY1UA3M/J
5r27flH5LZuRC3Bx1joeqtWLIPMpo3mqYEYbhU4WFESoipwf5Y0Hgk0MbwWEbWGXLBnvbw80BWJr
hnqmkX6ErTOnuWgXWSRSaNKtCwnH6TVkLAV8YtYFODwpRWPkllhd2WieFBiCOwVd+6xLSe8EtQno
IZkh6r9RmmJ3VNLygtbrdJ0yNvg4BzerFUT2+DGtrCbkw+rWK4UidulRGuzMYZouvLI3J5PmBYhs
QcMxpj4exUQ8RQuKXvOGEkpf3Bq+1+lxta0KK75wWp/ueB7IWDjgS18GSGPHQ1W1MNJzVNS8CTYm
PqHcEY9WlDWfQpatmyhK9iOt4+6zDxQY2EGgW5fcSt962KWDLX0uqTic3BdqpIZ9WQpMKY27n0Yh
7O/wVQw+sZguQXpv7H+uXIz5YJlAwj5pTFLUKrYUvqx7mPf0xlVddUlglz5NZmzJiGPDKaxw+Fg0
UZ0RvI5pvxOtJqru9FoyZ7eCi5Xvzu+bt+afgJlbjOSdOHW1oNRkMnD7rHVPDZoJiD3lk8jTh7Kp
Nmqha3bjS98aK9hKRfpuU19o8mgkYYxIIFCQ8o9f/Ux/k2FpR+MROptOH4k+ZPSg3kV12114yrfe
8eKxwh3K9CMAOB6qoWYCihoaXp+Psg2dSfeEVsePJPHVx/MTesrQ4rEwqWFBEYEA9KzGageallfB
YLCe2l5wu7kffsZphSNjJmTzwyA102Qbc5d605BEo4ui1k+2bdF2j02c6eNOSeTwEkjyxrnB2ibw
AkAAPVxTqPo8aJuqCE1vEGv1voDFfTdCJPtw/tnfGIUcB7NGvE+XTk2rN6pHQYl8pLM8Y+hG6CZ5
U3ztNX16/1m/SBjQO5Fl87JWjCO9CI1uFjKTGyVLYBxN0+OgScNWCnX1whMtAcfxhQ2kRGYKt28x
6V6DgkaszkbXi6aXmm3/3GuhfwOzjsqtkYq2qPrdx3fPIKY1MIFRjlDoVFcnby4UlQycZXq64ad2
2aaoeM32UsfwN7YDhU/2+2Kpyb28msCub5TAMhPLS7K82/hm1zlSYWSY74r1hZDnjSXxKkyDD7TY
iK39VVFcdvC0UsvTU6l3e5VSk08vogtX8lujABUjT8TuknN1dYoFolALCB9ZeIleOVoUWY4iqt27
s1zyMbYRYQxXI5H48SkySmFO/JEEh7nstF1eDJ0tKv4lXcsbzwKPilXAelu6yK1CMx3vYCw1sH8q
ByV1ushI9gkn5AU47LUny9HKZp++GvpSMSY4W3cQNeNBMjJ6zh7UzOxmd+LQmp+lpMlTW9coj+8X
qkvlqn6ufe8zadYPg5aJoxMXcl4+YFguj480lYR2QYRVpw6xOd2pF0cJIbY1TrkvkYi/il3R49Vy
ae1k8e+ky4Wr1AerujPNoYDKIRo5FZVI07LnGs+SQ8vREtGQVm9F2+oGHLcwUpjSbwUdLeu7wsA9
wZaCIH3Mu6SbPgw5fviJLeuxqjo8gdLclLUPG0gJhAgzBfpdWnYia/H3IaH/5mMUa21xVcuFrG1U
TIyGmxH7KsMWJTDiL0MtRjP2VNKk3whqJBleZKVFtY9omuAjQBkwkcrlyaK0ODfzZNP5oi9tATfS
pHYDmILqN6ml787Pdx4KBqTiV2idM+/USqsnAsAYZDK9jvvf1ZUscNsMx/jzo5wcdcsoSHrQxi3x
yToSawRBkhFDmZ5ZdPFBpzWRnfWBepMq47jxh7T5fH68k3W+2OuDuRrgKih91qe4pVZWwXclL+6i
YlvJuNOGtaq9+6kWpSExJrADoLa+2k0acg0RjwnZqwOjdgsjLrdo0YQbrRyFvSZXl7TFp7NICrlo
mOFFS2Bwq2wni0Wh0+tG8ei1pB7odWeFdghL+2PgK0Jgix0Nj8/P4/IExxsZmIMnwxxgoeCusamp
sdoyUXoiuDrLDFczyuonBGch2clZq8m7QJaL/EprKIxcnR/51dlvNTSCHLisMJrRGa3LlvAIl/5z
luVlzdhN9+Vopd8TI08+18aQBFsjkbuvtBaihpcmYzBi5mhhpNJZfvezbLNG2FspbaJsRU8Fy2VN
mjAGFerOz6FuNvKOfLGe3ShCV+sM1diWXxQjC/CM6+JJc8qk7qJNAdhTu12kFe2TRSD9y5d74xOy
UqW3owkzQluEg/jSNxRtL1xtr9fk6vGhK1HrQqmxSO9Xa0sSpKnTkcp7uH2UdkWlzYutQVPteLK0
b0o/fczN3p2w0P9eF33zRa318tIxvn75C35HSAfcA8WbwO74SqpDqFz4F1ieECfRbmhrqaZiLAeJ
M7VJcgEFPUl8qZ4owHaLEzz4zJod7Q8KqWfdWJ4VQGIcyJlsdKtf9ZFSRy5UuzyXHwKTS+D8Mjs5
KEgMEVjDYIHjgQRs2XK/pfa9UiNBAZ3yZBb0tm1ISbMAuch7RwENgfkAHEpur5/MZG1kopZE8WGI
iu7zIBSpjXGx/PH8KCeRl8koqCUkiBY8yRrd1aqZFl5JHh+ang1qZJJ4i3oy2YJwXUqvTk4i8nYG
AikAMQBNW59E1tBkOKqBu6QWjSP08cuYBIbjo8Fvuz68cAqdPhj61gXb4p6SsVZYjRaE+VgEZRkc
6qEvnZ4hb8u0VO6lrHt3+0HQD5jZ4OM8FKCSfLwesnHEEI92FYd4LKjxVHW27dNBffeq4ynwSwSb
AIwkaTweRQCrI9KpuAlrP3WIO8J9EQfW7r3rgWoGZbyF6EB5V13hjlVoFEYyhAnTliiBWxZW+dWc
EfLacZOHont+tJOrgpoJNy1PZGAHTEHj+Jk0Pxr0bOB2F7VgtrUMEzWrEr7XZX8jxH2xg0t6yWLx
jXXBTQjfHHeX5QZeDdlxIulz0iYHCO7l3tdaKl9TK6Tsrtbvv5x/vtOTAjtDiidc94sG8ZUB/9tJ
ERpjoIpBiT9U0QR3Fj7UH2I1KzbvH4Xaq8wtvzg8rWexlycQqdTMDrjC4qLVtNamt6ZL7+qtZ1mq
r1hUsq2ApI/fVRjEUo5lQXaQO9PfokzRXwKayH9977PgG6VCkFo8x0GCV6PoDf0vlMHPDro/JvQO
oV9a0uJFeX6U04uDUTReCjIxnCvXO3Y2xFkumjw/FKky7zL0XBtrSuYt5k3tXhXoS1thFX7TVpl+
iQBzuuRJ9F6bR5CRLFKO42n0B6mEOR1mh0Iy+uFRrjM9vkcVI4+HmnZc+YdJLrtveulr8bs93V+b
L+CZgmkh6NZ6NTZl2kjx0BSHNNQH0ylKi6ZzNNR9/xajeE5NiNCIN4hJy/EjptHkG7MZFAe/n3Pc
BWgWqWX4nFmpbrz7UFzMFri/uLmwaF3HmkqcFXDP2+KQl3O3BRzRD0XcFhcw4VOYdPF0QByFoQ3R
Cwyb4yeKmljpBCEtDn2cDFd6oibb0BD8HblYtJGHUnezDN4s8LjpjPSY2vTmoN7nnHkXjufTOxS9
PludsvZSwFivHvZ2CkxpFIeSrjq7ocp1OxvCfKMIte9KCWW08xvldNMzHmp9UEOQ9xMco6gmrdKC
uDz4RRQj0qom+gfnlwLXt56KpJYLezEDOanD5nKqcnx15QFdT+DMihU7ueWjJpX9cpPNYnN1/qne
2IMIBCE+k6ZAb1znRKQucz3VRnlgqygO15Oyiahub60UfqM5izggVG3wcn7QN6aS+GCBPBfFEyDe
8Rri3PYxVFzsiHzZcnyMLzVHJoI1L7yyNyYTZAsEG/0W3ZjWdAsJXvOoTWJ1KNpc/BXpefGYJXr+
saGb30Yuo3ezUhGJIdTiLqUDIiZ0q7jElOuBE9ssD7BzlevFPnsrjypVGkX9fH4GT0oDjMS5AhzJ
8UXEusIi67qC8hnwZMAwyqYJ0qp3yHbQWFVygoVJlGbisz6h2bb6sN3XcVlc+ARvLBzAZKRqsNA4
Qa3l+7/d500nV/08x82BM65QNpzXtbxRpKHLrq1CKqs9rgbCY16IWnEhG3hVLh/ldgt1hgIpl8cS
Aq7d0sMwiuEEddohreiZYXBBaSWGqfgelME1Xp9VtLdKiFG3IWbm9a/SGGdjJw5Z3Dzlxox4zk4K
fdZ/SXpTVDfCqFjTrh3lqlmUSWK+P/+q1osQ7QJLgXe08CuWFO14oroBpnU/S+mhN/LG7efkOhD8
Q64Gn6gdvzdTWgaDgANWtGSDJ56qslR0kjHH+SEsGon2rmlPw1XxvekLo2DTzCG1UJnIlVaP1KSl
3GZ5Wx/oVKg7miZYO5bas2aVhQNTor1w56wX+zIcjD3yeDILanTLDP+21EoV0qZpTs0hKgVj16rc
ManVSxt0Yb0zmGO6a6bB3NS1HjjyVIUXTpH1acXwqPIIkgiPuMfXfjdpWzYtgVd7UAT6zCipFGwF
HYHd+WVyOgr7+NXkgVORI3l1dugNVr/KHHQHDGrMuwrJW3Y1ZtVwKUJ+LYv8vntkVO4SiAh2CODl
+jpO0JtUyK2uGw7AQ3TMkZV4NHeNNYvXeMvO+TY15/iLqgmV9BDWeE3MLsolrGJhBrTYJJli11Qg
GDLq3rQMog9xr4jzDnVePDpmP+AuM/UYzSAUteLY7hLdnHeBn+nfEkPMPkQ+2ISd1WFMW2UzsD5P
+L6iahCFZ0Vv9PidQREPC2xA3rvYFS0gxfHSURIEi2OVj4fCEr7KvRruwiLWL+zwE3XGMorJKYh7
AEOxzVejVIFsZlE5gcz2krSpR61V7QrS2+TOQo7hkzWOoGLC2Fo48wZjkB9Shd2/i7XAbLY0tY7x
Yqmh1tkjtjaCS6FJGd6ZGi19FljJbFsKu6Aoq2yvrMwB0G8uD71lEmxnknEvZB2F+9d1/B/fx/8M
fhZkAfDs8+Zf/8XX34tyQvQQtqsv/+WVP/Ontv75s717Kf9r+dX/+dHjX/zXXQS81hS/2vVPHf0S
f//v8d2X9uXoi03eRu300P2sp8efTZe2rwPwSZef/N9+8x8/X//Kh6n8+c8/vhcdRxd/LUD7+8ff
39r/+OcfwKi/benl7//9zfuXjN87vKQv3cnP/3xpWn5VUf+Ei0415xVfIvD54x/Dz7++I/1JAeE1
k9RAGhaZW14gNPznH+afCxUJmANumQJcRHrUFN3yHflPWu4CfeDgphK48QN//PdjH72gf7+wf+Q4
LxdR3jb8XVbnvw8E8kq4P0BRROALWH0Ci/cyzvdFYUy3cDtal74LjR2qJhUUKcLquZxau1ToWR1B
OPttfv7+IL8PvKy444E1hiYMhDu3dL9YHXmWlejxlA31bS53sdPrsY7kQoY8L2M1fX6o49N1eUaG
Iv6hnoEvMHfQ8Q7t0yqcuiGvbwsfkXLS9vp21PTowgOpy3GyeiJceeGiLja2RJ3Lx/jtpoqCJujo
ztDdmgjwbbE2w20jaukzfUD76zYSh62WpJK8aesRpE+OsVQcdTVEyq1aw0uEKchmUBtdd2e5qnfC
LPuto0tFWdjybMhepXQomaVijH+UikJdJjQqO2+n6Vnqp+ZT0lfDjz4KhS+GoKS2NleWZkdj3N/3
tVCAJ43h9BhnsvysdkP1pQ0k4yYIx29aE4sPdE4bXLkfO4g+vljltq9k41drloT3Ycav72IJGgjM
SYzxxF5FjrLUZDIS3Pa2ivLiahaieeN346XOR8dh11+jsHtYXvwHS2D1KvRYhDUzmM2tNocf+8pV
unsawZQ7Rfcv0YJfaSOr1w68j6/4QlBEVLks9N9ee9MFY6SVfnOLon1bTaIjB5lb+co2RlbTfQ/i
bSlrdKhDqI7r0KTV265vCVpE22yxIqrBkV4SMd5HVfEzENRNOJggMZ7SjPYg32uNhZnQ5ISD4mrZ
R5P+PF2V2cNM8KPcSvWhj67F1imbR1+M7VD8qkaf4v66KZw0dwT8DkJD3ASJvKHvj2PG3VboYzue
d1JYsvo+Nb4XF9MDDX5pDXkbE+KM8cOk//Tbj9Mc3wzRI4fSNpWufVqvlvh6GZMz6FvFDDZyP/DP
F0NJPZwxrvLusY5r9/zOfaW/nEwuef6CGpLnrzv40OSF9m6N1NwWYSTt+HKrm7m4jZP8Z5QUEzwh
KbrVg/klqwphZ8wWtcq2Dz9ISXIf5aW41fxQcLPQ12+KOhvszBft3JqUXQZZxcn6vH6IGzE6+PiT
0dR2vhmFKN20oaI4UjNGjjlIP9JSa/eJofU3VtEbd7rasO+IkNwa3c+TkujlPhmjgdeTTztq8OGF
COM1STiZBBCkxXYMLN9cQWVwicUy7vT2VmtMxUUkEW05hKbruZw1R82V/pc1jJzbRtrbWBkqn3FI
kPc5hgh2MFi60/t6ZUdSLLkaZCtHIDa0JbG3HFwgOsfnhLka/Ya/vLj+qiol8/NvcVWP+2s7Igim
QR/uilxdqxBJ6EItbA2pvc2mQYW2GFROE1j6ri0nddOYQ75LzSm5IZof7VLqPqFPnXbnP8Mb1w28
kMU1HQQaWHWVMw+52ouJnHS3ggkByreE+AYLdW1nav4la7M3h+I+XYQzBJ7reyBXw6pq5q67jfUs
cFIlrN2sksDVKe5cmtnlIFsvDYRaZGPoRReC7fHhI0qt2WhwXm/TUmzvMzMzXbBA5WHo2+GGyVDs
JJxNxxjq5DaUxHJTdrVqAxXC6+wKfRs0Me0gpzC7UJF8zYuOPxhaF25CWL/8/0R4EhjYvDTYytwG
tS9vGoBWG2vaMKV8UpqYetBWzAhMLD1a5bNfRYqLmNS/0vJh2OZwWnZ6OsxXQI104Zt7kT6H0yVX
1tPIBzzvNUUgwVzs246nTvWDEIaaUt4WYws0lNfFJkzG9Fqf63xnTGGyjzHuuJWorb4r22M7gJhg
mgZfiTAB0SpR3+83RhWIUmeEeX6DSMXcGFNSugG1hPdGPYBrkMgJfOArEZesop6yt8q+GmP1JhPr
cStmEXNv5ML2/L46uWkBAfBgIkMmmuOIXu0rPRD1OZ36+SabpJ1S1vVVN4uAD5JRYe/yt0Hhu/KL
/2/WcJRpnM1C/k/mF7yf//jvQP4kv7h7qZvwJU3/sW/Sl/xHc5xq8Kt/pxqG9Cf6HSjT5PZY8y0J
xd+phi7+ubDilwWBwgAc4X9SDUn9U6e6ThCuU9fCNZ2d8Heuof65ZIxAxFiCg/LhV/aeXON4rbDF
EJBIlFJBmxkLWOV43Q9SlmaDGGWP9SjWjlRJ9iyaT/2gK3Y4VuaFE/94f/81GuX1paOXtkhzV5eO
HgfDmApl9kgP7GSbPchz4A1KjGq+vSuUMLKB+qOr317KG0nNG2Ny6KM9YIrJata9/7LYD+UuG5PH
fjK8MbK4WNtxVzbRRuwLYxfJyU1kXXLge2NaX0vuJJCgzifT2uu91RVSmj7KszZf9a25b0frUyuY
+Gzol3zouVV4S/8+2ZlX7EGB7sHwl3nlhjt+i8T2uRmnov5oeVq/xZxFiVwz+SGOtjQGdhP/iGCn
5/nnLniSYjhk92brKfCcErv2HTFwZVQg0os124ucOPxhBj/M4nms6DJ0EPt92/9S1L0Zb2i/1Ibb
NP6gNp4e3qSocrRN1DtG6NTZzmy+zG1g5wFRbO3IH7p634Suehs/FOFmUn5MxQe1fwpzLJ292fhC
87i53JnmztceFQOHtQdRfTS12G6kANBchjPz0IrCDn+8zriKdqN8JQT0a4RWqDya/l7ZGdcKRfkw
s3Fisz7OL3roZlrrcF9EX9RPyTe5dBLhMGvfUyG7i/TSQRpbFYcBwZma/TTFL5P5pJkvFcXMqe9s
mJpy9Q3uudsUMQ07fvb+V3R9xKZ20G0bZd8XOabkKeayn/35wc9dfNfEAQJn1/PEwEnTZyNObUn5
JEQ39Xit6zM3ZWlb0o1YYmRjN4ec1jc+ujOnCAInsLasBbxx6+RG9V1j+NIJjq7usHaLij08rvMb
YRXy/bVKuNmWlrCv9MUV9lbFQR1kBJ+PQ5RVjq77Kk1/Jt9FAhqyEHx1azaRcpsPFbQDofpQtOol
be/JvmAzLDV0yLqQwE5A1cloYVpNuvrYmi/t1IZOOzSzo5eDZQOGyBdCsbdGg0ax9N+AEkWN8Hhb
aAKG9wX8kMe0s579sAxtQ+9KJ+/j27EO2wujnRw0EEZeDbcJrnARWiCl30MIfzB6oVPG9MNIyGuD
crpqazwbpb9vh+xGt6Lnqc4v4SivDOejrc+oEB6ovVACgO+6SnUnP6C1WWIkH+pJ+9IaV2GGUNtq
yakiM6k2EgGTXYf6iBXNcAV9l7Vchh+irH/Qh9y0m85U9lmbFBsqN5Qm4sfzi+616nv0+YDM6NpL
SyZc9hek53hWIllDdyAH1lNe3hndjrdtKE5rXmmya5HQRbYqXk3JlbQd9+KwKX1M6uyw3Ag/Exah
BQfU7mHOPbVXseDE2+yuvpGuq712bYBw2x2pZeVYd3rHMzr8YF3b/J40uBVibgcfLGAXXIy3oh0D
AIu28EO4ba6LK6209fvmW/AUXss39df0OtiGO39TbWRIy4ItG7YUu/6j9uX8bLwexKezAVGX0AyS
//oCDErKd1OVWE/m8zA5yneyrhjTGLZADcbn+L+Mm+I5bW35kN4wESNuQqJbYnxo2TSIrD/SfUeo
nOqpvBtu4p/FN57DKG3gg/Of87U7zbnPuYKE6Gc3AGeE1lO8L2/VyYaSEe7rbXFTXAlXOcfoL4m5
/Zzcz1v/of8sefntdN1tDNunY5S8oz7u34V764qyg/yo7JWlye82Kq6sblOkrlC5aeji3Dgnt7Hq
mONzG7q5Yg+VPba21jjcYL1pJ+AutnFl3Pj74SA9jI9IaFvDLoFaKncESQvdqtuluq3MnjrezNq2
8e+s4jDh2FV8advHvHKU2lY/p/e+XWzVK7oZPpR3hYcJQvFU38W7S5H3a2i9njeAYcRM4JqLRO54
tSeIZTMaf5lP0UfxWvKk/ezFt819dm/Z2pXwSf3Y2NlDV7Fa7SSxg9HWWntuHGyABYkk3Bm+ZuMG
lMgsnGbc18OhrunD4eQS1nsOv5fWu470JNqSJocVXcZcc3Cizp1ismbHL+0uRym7kUKnuY1vtMTN
v3Lv4LMthNdVyabbpl+rJ+G625uf4q/6J+muv6fP3oGLR6HjxgMlo4zOhBweT51oa+qT1e9DzWU/
VMWVorpCQSNH2kK7Vr+htZXY2lloxxd0m8pxBs1FxZmxeDDj2kEfA2g6x7M4xcQ4GTHPk3/n30Uf
u2tlHz77Tummt1XoiONGQLBabMPGQZYGrSy70/fdNr3Jb6Jd5VoPxX7cyFt1K+a2/Am4PL271LaQ
IhKf4fc3DXBB0kjCCOPMwsFnde6WakGHAL+aHv4fe+e1HDeWrel3mXtUwJtbuHRMMplJqxuEKInw
3uPp54Oqe6aY7CNG358KhVRFsgQksPfay/wmMzdxvimlfWLZ2CHr7Mcwk4n/h7QK7Nby8nAXhvsq
3mXGvT7cJ8VOtPaQKdrqVbUezW7fIlEWHrXZERV3DrZJ7NQ/KtMPBxu0UPc+30WBC4tduS86uxFt
WbLVn2ltW9+hvbzLuteXj+H8YjZ30uTxfZqK2WwnERLxjtl7muGMIxKzflO6sXxZSret3Xncl8kt
A4Qmc4N4k0U+GlWdUZDbRA5+x7alIImxH8RHYLdYXd4u6bGqNxFTAaJxexcnhr0Ut50aO71huXLx
qCtYqbhszAG8uunX3YYmZ3JGEbR/Y/Kt6Je0PySyX6b3g7DR57eZXFEvIJAActcLuzYUL0VKCuUZ
O1P5iNyMWgIiaMgEEyfIbYEYqWgOS7SIUpDqKO3g8Ke5ehvauPfajXGTT2cjOg39sTVjfzCfYuMB
rRc7T3haX2lWXicXkI502ldsdZC1lFBXWz3I5RZh/kg84w+KYO+U7AJ9Vrw6kFvINcYXJ8enq9Gr
Y8IESAeVQoZWV8mFmCeqXsbIe9Kg+dk2pG5Kmia2iOwnx6X8VavoegcyLqEJAmJhLQ9XFOLHHchk
RG/BmoQX+mW13Us11IKi+MH4YM3z91jAik5s7IphUG5ClGXBcLjqEjaYwBr7plS+sv24nuiucCFq
KQpVUivG5de4PWFM1FhEYO6MgfJzM0aaT+JIe1W/CZWePl4YbDqFQ1XIUf8TUIw37jW9zKlGxHtj
Ribgzwfkda7H7ZDWIBNJ1gU6zLrKLIlNU4ie4nLGlGqjokQeqWOHHDGCywxo3CUvA3uFeH1xLn9s
Y6Knoq2K66QPoGxA3V8jUKdY6QwYR+K5j6vWE9NWdAYpbFFKZuX9t59wHdOTpcA45sFfN2eFMFOj
EHnmc4cniV0GXjcxh2R2E1FZflOURHdTSfX/fFGS8+uwCpsAU6bVOo+4z1z848KbGrlSmqqSz2mK
EomTJ7tI/WllipOWt0uGScq2t26N8DuiybYyWIxNCArirSkeNSu1q/JVqx/U7hxUT4V4mqZDMV3m
6mlu3+qOVTJdouxm7N5i/aB2N2TLaXFAscuct0V9nJctSAhJZSwTUcS1dqzmzgssoS4fnGRn1NtU
Lgl+VHjm3QJuYNk2iT1V90bMrj8V/VHTt7n4KtYEcFW4rZetOh9T4b2k5lhQJ27l2EZ80+DoVV/0
8NxbZ6N8qg0qoa3BjZh3QujLyo+sfNJmr5xu29Ad9S1n3GDcZ+LO0g5N7krFu2Uk5AM3UDhNgw+d
uwJSYPFgD9iizfYieJbwbCaP8nIrR2cqbEN3Az5TzFMU9rL6K+g32vBdKvHFuI/rh4zyFo2nRNpE
Y+UO8y7hWQkctI1rCDcxE7EqB81jBq6iHTFf6H9EpYAv8ndp7aBr33BMQAbarvRNJjlRi2L3fTFT
7Gwxei21XQW0T91RP+vGw9A/RPxonOpOo1za2ZnMp97yJcWTlS09ijigcF5jdVt5CrOur/RuPp3a
pGUrKBcNLbqv7KePy4sB5xhi2aKeozjMKNjxEKoqs7ML3DrtWRMaJ5aqr4DAn7JpMB4Y7AANIJBy
2etcIVrCleItKudF/1kMgG0WnD88sQ5tszyk9Xsr3AIJU5lt9eG90u1DJIOLjRQc1fqpy30CSju9
CqafGcd8OiIlGsvIpWv3JqWAdj9L34LQUVW7op9A0tjsx4zxot3o+xnujJowfuDJzvu69AfLHfay
cVPYufJIVrecgsDRrXtr6D0xsteBZugPii/D4BSc1txj8GBX4r4Q91P7Kyx8VfO6zCt/BvpG5NmJ
e+t+SI+3i2I3412UvJSzZmtZY9cx2gg94jD3lVHaRvNkKPtwcOLmLlN8Y7KL+Au+MbIBn0IHTBoY
Q78nSnT8rmoWs0V+dS4U+Rwre6a6ZAvDTbZDl9LLnPF9QGb/uAx286IaaPM4wYxABuQz3R6Ce3HZ
T2VtI42uOJNxrKKbTH1b/yPEECzOn5hH5YObFfZSubKC4JqDertwmW/LZZ8Yx6g43pX02lJH7Auy
ZnWncjYr869pQAtOeelNHkHJH8w1drlU+fDtrOybFX+fk6NFzwfMLfbP8SUCsT1thbfqJLVH9FKk
8BAObqE/BfPj0A+OGaJlPn8P1XulGiiUjvjNC/pdpdgKeYAo5U4+EhCau3n+bvY3VilSMJ2FGO51
fzO4Ze0E3VkU6NmVDrqshSmDinJDzQZU1uibSLHz8KHVSub/bxLj00RIba15wKVqfWQz9WCfbkWO
geYoU1wn1PCxDcivTidbN9z5Sbrp5WOtbOTR1sVbNT4330ekCk8j7OWlt03hmOmqHdZ3WnAbJKMb
I3zf/FSIbdFR7qdt3KGuP2o3RXNqtScpDLZpSDle3dWd913DxEfr38pJu0ETbocIqW1OtV1NSDW7
ufFL1CO7hlzYLhESHJuiQYK19o3uB5xKIw+I6z4222spFCCLtGAE0BAz09kW1Ie82gfzbsLnsaev
1/enUJltMHJV9lNTHmQbv3ph2mgp825y5m2yGj5xFpDm+6VpP/IyN8W3J/lNqPwI1kbgi6KbnIXH
XnSln+ANTIqX2gdDZpWOlYJIO6bRhvNguO9up4US2Ef+AjSqk2QbdJsSPzA2pRijy+PV6X7O3Oqx
Sw+0VX3YQIs3AUyrbCXciS7Usc2I/i2OQl7YHuPeiwxf31pu6xEfoldEU8pv4cHyy9v0u3CqIzuX
7OE8ef1u3AIuae96eqn6zqDvco6+hYU9Cba4rS9xwt3NKmeZE++qQ/Ks2mLgzPeN6qrPX/myXw0n
19QGedCVP7BSGKigr/pEJbl8nuIPcU4asOBDXIn2BIaaAjGydUVF8VWyvEQsZDYofa0w610o0Qfs
FFQbf6DbSJUeW8G4acX0C7Trp1yY/iGw5t/YbhBL13JXFpy5WAAQc06irHdCTS7dtBi+Mi7/lFHy
0XEUA32jqyAkryErShcHtZnM4jlBptmutP5JjMQTVvQU+cv3TlxOY2J9ETNRJ7qOmfQqaVquLpg8
eWYIH89DUEGCnCSzdM6Bky6OaLi5uKURFS9EAr8uXPrfkwJ5ZFvIt4mwiViny1NGjKULX+3MX1Ls
vhF+qm5tWfTZwZDOYYIeF5Cnunam4TbWiBmHOfrV66dl/CXlL0Z7ELO3oT/BFyyTp2J4X0yfqfgA
kqrBe9SuBZtJQ5q4qFKSc0p04W2j9lkDSeQXs9PM4De9kkwq2cfNrjDcCaRU72Sxw44Z4UjPNpOH
KNubtJV98Bhb+UBDY0sict96FJMO/UKX1tVG8men9ga/9cJb8z74Vr4Hj+l79VJ6mlsemKPwc0yN
/NrTveE1fc7fpNf6IO3kb/O9wJ/aacQfCNiQyBgFG2eXX0W4XSQ/Xc6DsJ2LnWLcTON9sTGVbZW/
DemPOUc58CAOwH6OYnLXjTuhLWyUoe242g7aJalvxPIld4v6hg2+yH5c76X0YNHECXdZvC0U30o3
wDI4sHGKBnLN78NZfKhfca3IX2fa3CVacDbDPEElBNrZZBuv8dufc3UK3c+LB+ALA/u1A/K5Gpk7
wItm1i/nSHKVejvp2yS5UVVfmvzA8kgq+bqqu3K8YwRni5XDwla/WbXbqN5QPRTGW1/e0os3l2NH
Yo0Rh7QZYruKvGjxtdgOKd8SO6yc9py9Ci9V7pS3rUNyTYcA4Y1LF3ij5Ca5J98Fl/lFB0c4+2Vp
a/fqy/AkvUfn4ilnNdyHN9WWG9rXx8hP+Qusb9noTpC/b9Dq8g2Pe9wVT9V37WnY4C1W2ILmpBfC
/bvW2KCr6CrjIB1Lbl/ZMTe4je6MbVbZ4ncIBMZW31XY5UkPiDP51T76VgD0Uu3Ma3fdO51ADk7J
bl+1Y8qtHZWj5lmO4OWbdKO7rR/e6DaHiSP68PxSW/ie0KBhQyWOghyQLV6Cm+BBHOl30PURf8q7
cJPQ40kAjtn1sdyPt8p22Oo/W6K1V/rym/ycHND90O5hYKgPNfiqF/ZUUXnJ4qapN857jR6q5C3F
VmRmNfysjPt52M3KJaqWjTbdWJGftA7fQxNkPRQK2ziLr8VzetRf+xHnVzs85o91bfPLqDx+we/S
ha1e+pieSJ3d6k6UOgjkjVxu3FqrB9DBHI7lKNKte2nnPeQAg/j+NmyNjZk73ULX3hujDZiT4R7c
m/Q4/tR+DUe5Y4phN/xNpp0zo0w9OkjCsG10JwudANe+dNNqG7m7TbOjaPqG6vLDZeoUqh39imDa
Y7KWOFPimrMr9n6g7QPLbZIDRkaa5AfKTpJ8s9xH431KizXc6v27GpNPXRRGxMM2rjetesQCTGnv
RkqTxOs6ly/2ho1Bclm63Uios4F8pZj5ZS5DxJGpBeM7JpFf1P6fWyB4GK6THkhoKvOea4KPqjU5
PK18Oee9gV/AyA4P4imz04F5B8S7fZeepeZGl/tTUXqgEmVX4B8Hqj4tXiX9okv7qSPF7XBsYP62
CqEw8Pp4dDRKMyHqE0ln6cUCvueJWsWEtWSsMZlfnFOM+j6FGoAzZAbWappGa+Cq2SZmgYJFUbWc
Jzff1vv+droZnwBQ+pY3ntgacW0vkpNH+356qFIH5pNEi/hRPqkPc2KbJ7rkyXBCViyhYy5Qj1AJ
+8hztoUjxxszss0fyyPwT0f7nmMIo9l652SGneH8Zfota/skG17e3WWtMw6eka8HVJ94U+k2lGWd
LZ6S93Wj382v/bBVkodQvZ0HTyE8n+ZTdZBfm224y286b9mHm3hjndON4HWH+aS66Ybe6jM/d0d4
fyq+jzfVreyPxCXlFlRgndwaLMnAbRNPW3B32c/xpkuPS3ea0mOuch+uepoSh46vWq/hMFAYf3mC
cS9x5EiOavBunPEkPK6x8SieuP3wG15f4aN4Yr4mvijvAjEyO9AnNkI7eF0WlzkMBRExRj8pZ93V
3dKRbM1fbshvfdXmvHVlf3mHhSJatvBYvMGLxN2K+00fR/adade/eNBrqNkue/0lOrelHT+UD5RC
wr66z2o26FCsp6b10zqNgqNKQNBsvt6+DQQtRkkpBYbdv5decazv4hfaJnvztt9bW/2c/Ao5n8d9
c5M9aD/mvXxM32AME3aNE01h/hSmffKoKIyVXbWnhLY76aAp61YFQJYN921wMNvb0XIFPy332bCd
J/Rv7/vuFKvHUPVjMMG6KyhuJfmxSdAhPLiZsLHajaW4Qr9d4g12YZBu6GKolaN/o2GttwRuN28d
LWG12OmzVdgrskCwdW/uTlV/lOXt3PvyfJbVY9o6ke60fO7iRuiPWYfOHjQd7WjFTxDngtY2vujr
/oc9y6QCENIqOwEn8mqwYvZYSQRTt5wXRFjuBCUuDshVTaiMTapXd9r8X8cIwNfocgGCZFbC5v0Y
I5JSn5NxFNIzHjC608UmEbOp96WY/pxN4SuQ528r4w8zGZo75Bwg7KCHESeuooSVVArWaGZ6Ttqg
cjGof9Pkoj8p2GJBkPoBBi6IZ6qkqCvh1IO4iKYCTHbBkYr6r9PlkOs5rXRrFjZwgHAAtUBaW2H7
48+p0/Vr4MnTDVq76+IqiSNfNTnrCdZAl+TxuVqsktFOzzLV9c6l2HGWUe53f77cb97GP5/Lej34
qcwkVxgEGicfX0NaWflStVl8NuNlPGT1fDMlgemnbdSiGLT8qHUqqjlRYm82FwYtkWn4tIYLp1Sz
5jA01Ix8nsYWEjXYornW09arjBs8Rr84436jjj/cKboeqHaBeYODQ21y9WTaXKiRB1OWi/yt53qS
DXw6exDu1I12CTbmPvfKe+al0SXcl7+UZ0I9Q9H4W5Y6Qk6/1m6AYScntfRR2aFdkwGA6G9zGi6x
L8R+mrqkJFrgyrR+pJjz/9Krt+qwtc55cgilQxE4Gla26BNlTtLYWPoomm+ht7l4mjmgTbXDv6tv
SCJ8Rp/WSH7t1vmxkGne3gvBeSTdT7y49ugJkIjMB/5VEez4rfTmeygCtQF/Z40SdDIGhRaJE5Mu
kctxHj13RD8wVoYDmz1K3IYkEOGm8YtH/Bv0cv2I4Xow1vmtJqZexYBUlwzar5l4WSqIPn2euoox
aU4WcVBWwiTb7NrvQ8H5WaVkV7l4p0rBe4IN5I6hyOnPS/O6Z6fjRIIb1WoYijoIjIKPK5NSONLZ
ssVFRombKU52p6rjsAniH3gokbU+zkO5TcbpK1ni6z7w7+tCriI44d6EDs/H6xYKxn96GxeXwRL8
TgLUVU3JYsd6YOdyLNPM0tsvBiqfNj0fdVXFpGBiwoEe8sdLCqrUtZJS55ekTAavMQ4zzBeKPLL5
JE/9Pz/X/3CxdSMhrsYsHd3Kq8CLfpgWV5rGc03qlzgqSLAV81cp9Y9zFn+VmV4nZ/z1NBGANpAO
rsfKVSao4H9IczscL8GS0nIrWnJtmZHNnz/S78Pi48JF1Yo+OqOhlXp8TR1NII62Uq0PF5T3aWaV
8GIeosQedVtc2P4kfY5J0RtvzeykYZAiemhLawBai8c+3pXFIYnOgnVXTYdK85JgU1qao2V+pnly
DqXW6yd3rG+V5qFq3Qz99nYzCa6lbtvU7WJIK4dOwkpsV1iHUPUgSTTL1go8S2NE7UrvlJNMrfEV
IXPEyDd+yB+kJ2PCSsNTYqe6Jffi+9lTOthiadeRJ9UO8mzy4PSdUzIyzG5h7XcxHOPbxEAWfy3i
4QqZgoOQe4OetOKFxiY5dPlWDDbpuBmOxeYrC+TrLhSvcsXLoS1NeDA/8SRUUcjxxxT7i5gujqUP
d8z47MWSJ2fompdeK+8QYfoqIq0R5+OLRcOTOTPLaF2s14YfhRFhQwIT4QJpIaEMnNw5NyIP6izY
rqFVXTj2tISGaVsIXejVZfXVePnzx141vxQg2lCSVeP3sfQPvpgYLjjkalNxyQT1KYvz2GnUKHCS
uqi9LpFlNynf8T/Mvvjkn3cpIRg85mpyCPj62umw7dHnj4equcyoIO47cyOAxdMizcmlUNj8eft8
Qn/SUyQHgA+gr64+4Myu4k8n9sHYlFxsNC+1KG1RL00YCbxH46kUCqQ5JdTHFosRUlaVXySC/+Hq
IE9XVSFQgJSu13zPkvM+KjACvgiFaDGzWFxklo9Kr9UuCrTH+Wask4QhYPjEZO7lzx/982NGgQ9u
I3p4EK4JvR8/uazGVTiYRXNp8/ZQt7858xbxotftyWq/jFOfVjNXoy2GkNKK6r9uZFuj2ADx09oL
0IpuSyNr7HYTrD+7l/UnZVWrho82M2BOzS+W0ycsKBBwPiWvmEYuqBRF/vhBIz6NIVRMwHIMqeS0
ER8i8NBFf+k74VA0yAAOMiPpqTMEyI/oAYEQNSES73QrBIJZZaLfLaJvjKp+aZmz//k1fErPuT3E
URROewb7GDpcHfZJlQmAcUPxPNcYB4fT/B4NdevrZdXacsp0n2TAALrOKNOC9UNdTRFdR89dLDPs
UnPV78y+9HKddK9SzqjU9F6Tg3irki9u9dOKAa6KNgGaSGxMMvWrOx0wydGnQq8uVgV+e2mZmFhV
LaGMk/7AfrD74sV9OkBXTDZ6iixQCRmmawdQq+1bqYCedcGVSQFSDm4lC/rsiz2ofYqzKEwAoaFv
wyAAJO5Vcj1qjVK2chZfasBqsZ1b8qsiTec2WnZRHZc3ugpaLZwXhsBqXR10jfuwhEw5Tr1+F4ih
dYKsjfziArxnMrT9gJflbYXt+yFFHtnWlxfVzBntNol+hxU2uKGlxzBc/mEC5BWi4M0KI2HHbdAt
pSksZ9OtVWt0u7Fpc/AJAm0gkqh0qrAX0qA8W3nhJkrHC1gWdVMZYnvf0x0NOnO4XwwvQ6voDKxg
RqX4ZNRY2nfxF+npf1iyJmQqFsOKhOJwusL5tDEuc32bJZelyxMnxEjHGcS6dI1MKh1xoeWXJoPq
iC28cLShQe0qZc7QVbR+iZ14RCTKUyZ1eMZJwVkaWgGNbDU+NGn1i+zoipCKGQEvd1WvXFX7V0/G
q71fy0XYW2YRX7RRiDfKOCh3UlcKXjh0MiKCrKg+KAEUVFRFJb1ThQGj2LD9o74W3EqRUldoBwCB
6EEv6RLvFlQpcwPNuVTtN/jXtDeqEB66QJK3f44Lnw5f1iKUADQVVl09Nt3HqKX0RSNE2jis0C5r
o7A6bhiy2aEIht20xtLOTJyT//trEilRxsSBCzTp1TVHWQOqaw7NWU66H0vW/sqj7DkL0l1uBpyG
DMAEMfL/fE3pWqpttZxGepCVRLKD5dL10YBBRyPrWMOdi9hVCljLF8PCBGV6KgqccXs7lF60/Agh
qav3uQ54B5BmbPNUKFZDVH1rL47x9YDYM+eOCDkjNltXoWRrZwAGwWKHC5gM+c3owAG/6YjLlsqh
ofMHCUge7gaEaDN1mxT4sJ/l6XYA5lOl22A+dZlrzF6RUnRSET21We0M1WMuvY211zLH67WdavlW
9A7+N4toEeqbgNZ6rj7q5dZ8LnR3LF4U5TDCuFmVsJ32pJlePzMSA/nDvFT39N75LT8zvQvVGTML
O6/dYoLDfVT1O6N5DGjk6c9qpnpmeocii92c8b0ZSr8KcduhJXs7V+5s2sIr4ZfJV6ztAsOH0cim
QiY6LWBZMIYDEbmRqi/i8+fjwKISRSkKgigwzGs0ZCbOI+LFaLi3igKEYqLLGcS3IfjachzSL5bm
3/oeH/Jhlsm6EyyOBWRFrlmwsZbnYlyr47lX/VG+L3U7WO7alpcnotffelpGx0B7MczvVnUMeIll
cIm6l6jft8qrov6S1F/TSK+rOoXVr0w4RgF6y56aPi89qscM3Q6ByDDmUTIf57lHlvg5HGSn6y0b
UWg/Zl4mJE4XMNoAXTEAHhnTXdCfx+hYopBtvvQWWKnqp9w26OHRyOANtX3sSIgFdXXFen62gv0c
NbYGrWfUNWcuaLDTUpnabjdEgqeMuIk4I0g6dezpoYx05+gwp507D+AkGKpZJcSGBIX8meakqAIU
RrkoD21B+SVpP2OhsgvpZL1MVFUNBDABRH9B2yB8qct8M3DrM43thu/KcJnGQKTR+gQ8xhZjfFta
jpWUSffwqn2DQzDSlG/s5GkAtZQ5snnfVOck/akyRU5li8bAzoQjbYUPVngfN6+lfhaBzkQvJSAe
/VBblLwwi0C85ck54GZUa2eVm756BUcFnnlyMwUYBSu232C4bQJQpyVd70zZXp5KDj8niGzLcmi4
MFDrH+V36TJFLqNwSQXlld7IUBZUx+CGI6+v7oV7xoPDm3JAoYNGfbwpC0dtPHzsaUnhidvSuAHG
JrslkD5OS9FNzbdRfhIsrww9hkJ55A44vqZeqDhoc+n9xki2eOVYFMnBPgbPOH6zWnqTO9nY1bOf
NP640vLmBmQIehTrl6f5DgEunjBfn57FaGYw99qXrxMDXeC4Y+QaT+PPBVOi2OvNDSxDJrWN/GCl
ewSCC3kfdi+hucuWb8bwfWFlmrBYTPKOdWjdR15KHGOdMB61NmXvKaZrTgeA8YRCfhXDTSNcUiBS
6Y7ibMKqMgNBcJP3XlLd6iBGivYtXQfLk522u0K6V7l5ofo5SPdDdgmmS8LUscXVYDqYzU7naC/T
xyI6FsGtIm3kcBPlezXcBMlN2u+TbF/3a52vLFtgksVyJxUHXXIL1c+18zw+w+hThsc+8/NdX97N
5mZS/Sp+aFI4gmepP/UgAIJnbBfsZdpplmeZNyDac22LtA5SEBF4qL3OZPIrZTF1PfOvAokBHI5i
D9Fz8r5PaWyJxW43D+eFSWAMyDRLOttAn8afJfGSJNm4W2p9vFO7WrXbPEReW47dAHnLTSTSTql7
mQZxOq2uEEDn6pQ82BiUzjH0HEBDHjBLsXtreDCT4qEL1kGuXHqZIQKDWBFhBaitLo+mTT2FtGIG
tD+GlmMqs8TU0aJnhAYkuzLyGtgscokkI3rdOXGmA/xcyk06gNH64gz+lAOTGUE9XAtCTJwQhvyY
bAgV2jpSJGQXORDHkx4Nbq0UrqwGg70MEofxAKvFDN+mvkUvSAy/MleSPr0TbmAlCq4kyLUMX2/w
H60GrZcGY9G07EIVp96E1Ym2wOxXnfoet2AIu67vYfnQJW7maXSKdPkJe5zhU8VC//OzWN/+h9Wx
3gkCOTJzIBTqfzeK/3En45JFVoY2yWXJxNdQWzi7Z0qvkpx3o6NyYxHX/3zF32nVp0vquPWA5deo
A68q8SJX8A6UVXqg7di5ZlmMTpcaP5TKMk+5GsKg6OWd3hQ5wNg28AK1uWsm+UHhMNzX5gy0T88f
Q1Q9YRDODSlQMThdk9qW/MuYOLSgQU9fPKXf8K6P9wzdYFX8IvsHnHadWMdLEKdzXKfg4Vgfg1RE
m2ESZWcM+sGVxrjzqmxYbDmkbtKB7aJzHZ46sBYhc8e+yAZfDS1pM4tiv5F71dZqhIBSHEP8MGh1
XytKa2MaKxkmT0BltF27aaVK384l8CukNX/MhdHezFK+GWf5vxTO5kWsmvAECfhW8DmuhdvbuZqC
Ul3Siwy7wkad6WHG6PKLt/4pwb+6yNVbD0ItleU0AFHTikw8sMv2Y6mpANTwm2pC/TNCGfmcjJ5s
hgaY3lovdX9XTFnlJwYuSxhfOBK2JJMJUWgcwH4xfnJEMA3uggo7SSwnwwSJKUd5FhC/ua3UEH5C
JRi+5fJ2la9S+c+7eO2qy7Sz8GQDu3i1i6vY1NHPWYSz3oFwQud58WpxoEtghuMuqihadPKCPrzR
prXPG4YN/FpTB6k1ml8s0Gv11fUdMsLQQU2us4xPusudpQYzZZJw7utso3XKsKk7nqKwqLtSk2Er
yNisLsDz1BRVX2lW7qy4I0mAMOGFGkmYljNySYyvEI3/8cZwHlulxWhwolbxMdQV1VgkWdMI59qa
F6cLx7Oy1Dvyg8wltsECLrrXoQ/cKeAd5pFwEGkoOMYMXGrA6RDtuehS5tPLF8txre2uNjS7WWYn
896o6q9qv6ZH3XEOq/CSBWZxu1DP6kq/CTJzPCxFsNMDBKuq1AydSZ1ER+WnHL2t9IOmSV4iHKby
RmFcqoq4M4Vtl5Mr6O+FFc1+PRciTqTl34vtfwVW/g+zsH+8u08CKw9l+utKwvH3//G3ropAJ/kv
dFPZgBgYyxptz38Lq/At+S+EdvAcoCnCQGNdev8ScRTMv2iMKhT9q7kIEiQi4ehf0iqC9RdjABoC
nM3YtogMyv+t/nL6ewX9Laz5P8g4rs2h/7/QwDPTjuVspe+NdxgDTvXj+peBEs+LXokXWbpX6rsi
dAM/Ke5n+VDKhzHcKeK5Cm+gLNgBtFv9tsq9NvGXvWrZzbOVOgs0BGvfF5uy2ofMI4PJDt9BlgEv
eSAnL13C4pCcjOkWClifuaF6l0fOhDeAvnIgrXETzt6k3NTImMLA0Rc0gBIOeVvoEfp4jJpXMXby
yqk3EBq6wXwQ9MrtYC9JyV4rTnH8TZBe9eJuErGH2Lb1XSbfFfB7RGCmpn6U0qdQpfhENmRWtzMA
ovDCEDd167u23mNs/UUVfpU6/et50j3hhdMk/eTDPYpyV5pRLl7aWHvRhjB2sbAwDspifDOmnsah
xThD8MdndF21o6HMg5uMDPP/sQb/9Zr/KZJ5hcNbb2OdEzFGAKtAS+fa0qIoWrNSWnW5pJH8JPWS
edZCMT7QatHi5AVH5u96pT5i/yZQTDYbhOJkR1Oy+YJXoUuS+fjn+/l4unI7ZG4sLjq65no/6lVG
W5amHM6KOV4auRH9vootv13Ul06ZN3mi71ePqB1QmX+JzvxvVCIqEUj+Z9mnh7JY5fX/VqhdZWh/
//z/i0nKX/SLURoiK4CiuSoP/y32REwiupCrg74i8tCj5UX+OyZJ2l/rTxPGOC+Bvcjk6v+OSbL6
F1phq6KI+e949V8EpU+rd+1nI726wqSgWmLF/jEoGbg2aVE8aY+TWVo3ale2OyvJBbdIYCRq2TRs
5VQsHlCXhVZdpsglqYU87bCUahxSHOzDOry77Ehqli9qs3Wh/jNcwskjvVbg1ZPOoHF0lSbmUyWG
YSx0j4GIPF/Q0dir9Vo6MfJP/UZQs7/PVSTH/nN8XsPvp+utR4ekIJzEUOrjk4gGkCbLHA6PSDP2
XjbCqEKRXvoqXKx/zfVlwEYgyY/CFkTaqwceBVUqBUU0PFYG8OtCsEpIBZEpIJJhjef/y955LMet
Zdv2V05UHwp4E3FbQFomk54pUR2EKAO74f23vd77sTdAqc5hJnWZode7NyqqjkKGJBLAxsYyc42J
nSRojdiGw6ia2qKx6s6Tyqq9ebVEf7Npzdfu6EMA28HOFm0G+lni/JNQLEpivfYdO6fS3I+buhmD
p7Fkqgg4YftR0guqGbnvwz/KZeZ7EJC+f/iT9i8Xl6YWOSbv1vmVTPJ3fK0l3agnJZ8r3Q3DnX6O
yLZVB/tGkxvlKjesjlmPWN1pZT1cxYP+qU2YFXj/M7y53TDYCPdmVx2meRDhHH+ErEmkqU6D5lCp
qo8OndJGU1nmmaPMJ3J8oTkKzy/ROP7tb7AQwxD3pRIOzaE0tWqrRgnK/RAD1CrGzPX9E3rzPgQz
jekCoxecDMyvOf55XUqYiq5XsPQbD5qRTttpQjMg5Wja5cR2LjrVCEM3L0Lk2Y30yeyZ75OiJiHY
CHxVeJGWmmcGpY4LCvNNRgHEq8SSZfQjqnHSLNMp5MSirfqDqUmfW/QANJOyTTwYt0Df3DAqzrXa
315sh+eXSALfCTK7l374qwqGamMpahbpeADAjH6HqfJFAAYfJFhknVnBbw5FtUhRWLrQlhDgn2pU
mtIYayPNu0PaMmEoIoZIJ5w8GMSr/wyCyWXkUGTMtsbxZlrkyQs9K8q4CP2+PbRSJlaD5UgXfmtW
nl8Zxl0+mvJSsSoLJ1Vxbub/dydJMjz3EmcA+Wk1IG7asNCTajjAg9Y3StNKwDXydKUb4zkLvDeb
/Vx9w2EUuovqzJyX47U74IEXOZM6HHzdv7Tq5BNG0ak7WBHcwVp7fv9JebMwORjvTkqhULlMLurx
waxCBcPb4T+dDAUDq8RUmZeAVd8Uoygup0gSuzZDm/zHRwVyTnLOvsv7RT25j9U0JZRuQvkwJcJ/
TnrwGVFFazZSpY3UzmzfUdJ+vH/M+bIdbT8EF9RxUNDiLEjJ6uRlw6fQu84p5UMXMG3t9D5ZBD9g
88dHebEa0aEfo2B6mXd/9dxlXQ/+rPGng1mHzjI06sa1tcFfvX+Uk5HQlweB62aQhs2iNKKW49vm
Y2PTFUZnHuLC3gvmjoqAMbumwOGGaeZqqWgAz8B4x5swPQw4I8XyCNxxZCKZ0GE4vP9xfvNwzFEC
FZ8ZQUL8dvxpSi0scNkS5sFGmVsjfZ7yYaHiz/H+YX571rPC0WZPx9fqVJo6JhbkLfphB0gbqCR6
eIO7aG/f9/pSQ//gqtvyK+iz4BuzBf45XezvTvL1wU+eFHzfUkdUtXnInL3eXlrWVRCeGeZ5ewhV
JfdmgRrAXFC/H1/HTssyOZXi5iMs7HSdTjhSisSCkp0ayR+vU97CPPjElOjT+d3xoaRe6HqYtM6h
7M1+mahwB9D5F2eq2nPR4uShI5V/QVjPwklysePDKFZcRRT8nYNtd3mCSjxvvge4T/ueH9PEZCSt
ihlbNrJkWzRN+AOblYEbqCXM4+elrj/JrXCo0/lmmCwQH2TfhJHBqswaBTW+D7uaWpSdRM06NFLL
Z6IzSUE7ac2404uyu0HIhlLdZoAAgZ3ODGor5fImiEqWSa3PKEANlNsPO4/EuT3u7X7DqYOTRFM4
9xFeso1XO4GhJCV17946ZHWaLwvha3Qq6nNOKW/DR1rh7NvkB0jrZo3m8RXOMHSqVLt2DuPMRE98
BYqG3+SWeqE6Ub/VRruYixCG3y7bnlHp2E9m9mGdij8Shs1bEm004D/UDvHqoa5z/EEm6KMg6KXg
YPSqsx3oEi1UOUk2Up9nyySkDfn+bvD2+oJ0lIncMcimnvUmudenUihVkxzkKkgW1gR2yRSMMbx/
lDfZAdVjZy6XUQ2ba7Unj6Q6KP4Qq3VyCHlXIzDRCgOnhBL4Qt8ZN1nQVbsgozSqlQNaoiAozmwJ
vz3+nJQiASIBPm3KQa7U0wkr7ANuA9HVIGj0SHJgbqKcOMcU+F33wwDgQsulT2WonGtLnehy5rvK
+aP/NalSA9k6nYIf0t6WwtCMDykjoz3MWd6w1c7Czo3y2Vg8xGEA5mKkHcwAVeaZ5ZRuylHRzyyu
39zs2TQaDSdSE3T7J7fBL5W80XxuA72txOtsSH+MPI5/vqRmj2iiZoALmEaeLOF+CpyytFhSedlQ
cEyH4aKQ43MEsd+eC1uuw4vbmUc8jh+UtBeYpdpJcjAbpnj6PiyYTLTqM1vvSUPx5c4Rzik2E07o
cnhQjg/T+h3GuJ0cH6JiSFGRKnHyvZGw7nBTK6Knm/dluE+FIx7x8pW/YqkOksj3h6WWwdq0hu6H
JbcoFYfeQtQiTdn4Q0kkda0P2gT6pKnGZRolII585oP9TkHe8sePHieAAnw+gzlDPz4BdQjoVfht
fBAT3ZvW4gHHpBMVh6QghBhV3ZP8/FlgFl504zkV3NsMktXOhMjMMMNMCd3/8dFzwVAY1vBAGNLK
WLaRgGdldtaF4+vdMimUeD1qg7WZcGjax7mvrvPOH+8GX45WQeKH/x/rHz7T3DGiYq+fXguTYo/T
iyw+OKlsbbEAyRmD0LP1+1d8vqLHITLnTEjwchyqaichcudYQ9V0U3SY7D7x/GSAfegEYhsJQRKd
G8OZ4/3mIs/EZS4xTx1jkKfRMt2xiiVa1Qen754KC6RAHqqG2yvmuJ0GzfykNN2nTgf21eV9vFVa
mdF4uat3WpUny/dP/s2bdO67E3gRXdqzrnUuNL6uGYSRQAQyZg2le1UpAbo09QX5kVgGTh2uWfX1
Ry4cli6BjtyqCGc9fimfWfRvipDzp+A1DgGPggxp7smqLyXuc6JZzVwpsGldlM1HotJg28uIfXqZ
mT6RUc3QK5GtRhyanptWGx98Sf2eOdhqjc0dnj3OmRqZNa/2VyuD/X8uYYAYnBlhhBonT4OS93aG
/rP7ZPGKvwzaIv5k1jWyQp8hNhBAlg10rq7QarsIAo19YKflJ7Mc9QZa8AR8aEy19KrMWv9zqDQz
JslKjb1phVrtdj2DLACFUhM5c9ApD0IfEDJKY5hfN9g1oN9EFfMJUHI7uFPTZw8lrp0Ai6nt3NR9
rdxSYUOnFCGPf1DrQhsYTSxhdFV5UH4OojT8CnpLf0hFHjMzPtUI5gayM+RuxYTqRzX88q7rpexz
JirlMNoOAF2jxcLH1TUfrifqvfCLKjcT2sIwcXb5YGZ7ItfgK+41GVsr3JtnbQLiniuh9o0RAoar
40Soz1pnR4CJzEF/VpygvNUnGSBmkdEVcYtCJpCdWEtw5LTwa+FYAqpHT0yuGe2sKXKc6kGqc3R+
Ii6cCVnQBHouD4v4Sc6E/zMj+E/X4l/EorO+67/vW9xjNvfX/suXqvmevW5f/PrGXw0MU/tABQHq
I2UEInq69n83MPgnMLjsz5SGGOlmIvnvBoaCNd48WyzjtDC31ucOyq/+xfxPM/MOvdMMRaYT+yfd
i5PNmzIfBSOqjMxkYDiLquB4+yr9ItaT3GBCAVYUlBXTzbtslQDhp3EAPMtXlknefW4CwGV+nj20
2dgvijjQMeyKUm9s03o9SRYC5STRz+xqL62TV/vH/OEI1OcWDhULQsSTYKTH/VbOjA5kQAJJoak7
HBYqedem43NYImeEYvFZahrmXNPppiiqmyQD5KGDexwnedxa6Zr9QlpUhf2oKIB8e4Z/qVjvnWBK
L60gJY9rfXwcmDOYJkzTrN5KlwYmc15VafFqESQ6xnU2EytWos8AaQhjNdUQO0EhSyC5xPxmV0zh
L5flP3qo/qd5uxBmv/ewPLTdl7R9/Zi8fMPfXT7nw6w4QMKmwWJ5aeX9snSxTJ4ELLUIfBmffNEk
/LvJZ3wAg09z68UCiHhvriH/u8mnyB/wc5lDZWzVCGW1P3lKZnXD6xcZcT02UgQaMyiGEot+ki7X
ll40RmE0aFJR2wq067tBQ/VqiFbfRG1tb7N6EGszqPIbtdOKC73wi1U6mtNNrQ3drk2SlIHwbB0E
jKvZeZlcOk5TPijKkF1aGWmRia/IRq/qaRcpkwydzqh92NwQUnHMqLxXl/7m5xP0uuN+fDpzIYyc
kC2J1hENLMKo44de1isDrwpNvzeQzS0CkdnL2La/Yr0hbd8/0vyE/vME/zoSXmTUiR3q0qeDWK2o
nbgvWuNeFYwFh+FgE6GBesuMQqD0Ds190c7+m06qTGd2j9+cJEektjCbKiNuONk8QrvIB1vI/r0R
wVaHih3sUl9HIWqY4/L9s3xzKBaZPSsw2crnoPTkesasm87pRPkg9WazCkfzizBDGTdcxThz5zTe
FscXlG4uNkYsQyaLUbueBHpWLpuBMMfyIbHklQjqLd2VlT01l1kpL8tBrHA4cg1tmwUkvPpHAppb
JVe9GBqD/wWkIxVor5LqTdg3F6O4kSu0652+FTpFw/TeaMPHwYDXI2YcV70DqbGrOtSXIWTFVlXO
BIjHLx9WB8xnLteMFp1Nwk4bxvYwxmaopglOhj3wORkd5+BnqivGJvciXTpXCn6zGpnWVelvUSal
n8jKOF73RQ/pMKai94CK2FxP/sDAuTSA6RF+ti2G3rlNJAtJX3V2hRxn7/OZMsFKQYYnj/c6rajj
I1txPDASSqTZWhROgyKDPqT64szTdioQ5DAUOriotKSZ/5Kt+WO8qh4qhYIkBuTEQ+srYB6kMNno
dGnXibBgptnpgjGtmn4l2vugQtJY+6HpVnqNaYaooitQndpSwt+xLb+8/4S8ufLgEIlw0BpR54fu
fbKBFkOZtnnsB4+RH+SenzbttaUwFeYXDIkoTFwtOwWYgAVj6f0Dq2+u/FwzMUmO+I+e5kut+fUl
wb9dDk2jemx0plKYhKGLCwqgz27LevxYad1DnI6jZwWOPKcbzw3uTb0GpFDoPqi89ibsyTaQUH7J
m2KdtOr3QNEal47Gc87QtY7391BQ1gI/+P4nP8ksWTMklmTTlDBm1A/DS8c3U0LDrQd0Lh5LQ937
2AX2abHIbeeqdvAqyXTPaDKiNP2j8otv80fxx/9OBzq2zVd34Y1A8iPuc1H9F+Zzf63aps1Y5a9k
SfP3/h2wmIiI5r4Ls47cnH886JAl2bOKcpYqzXHEv4MVRfswxzUoJlBEzrgotoC/gxX9wzxgjgUd
u7oJY0T5k2jlZBeghkfybJF6m0TMFD9P6yNBb7VRpMjNY9zGZK2VJtKrIYss2TMosK/ngXo3HoIg
WU6j2jHXw3vBVsPvGZrIL0ytNFfpoIk7ZcT1vqbYcuZtOe+y/8QELx8PlSjifxIO2p2nDKse0blc
0Vx5LGMIXmBpLsDI2ej7Ramf2RCPH/5fh6LFSPePBhl36/gRajqrRyw/NY+jNEJT7atgGchhfEam
8SY8nN/9aFLn/jAP6xsvhZ6ZH6liLudAvaldKybDPwIIxID4x2POt2QCvSX1aBqfV1062ldTKe2T
Kt1VIemHqQQZRapkWuJ+YdwLmysuKU6yiMcxWVn+XWIxPJ50cbGJAyQfRR36a4aMDTxjHPlccW2u
Vx3fHZJA4mr2SnkmeJxcspG4sBpFHR4sSwq/WbwRbqg11x4hFkWsqHAYu1MuBh2Mf6uPxbpLJy8Y
E3khGjKpCuJlWosKRsKDoXfxskuC6OdN/c/u9C/sJ9/bne6/iPxkR+Lr/96RlA8IdsjliaZY+a/q
DLN4G4sTnHPpCBGJHO9K5KgEruiLyLaJHY52JTaQWbxNRZvXJ2z/P6g0vDRtjxYWQRf9RsoNfAgS
spN4PChbSQh7UjCQiRhPqKAaAKjwp+JbEfkQahvDcKVACQaPjCHNPVuZfKZasZOcbVHkssfuqsig
b1oOcOG+FxO5vGne6BS48BiTtTrxgmRUrQXGyvl9PEmfq66mcZGpff4s034YZ1cCeqnwFqQ7+qJT
OPeCO+GqaTcWy1Y2wm/CLGxKyVlm4CQbVoCURZMWN5FGgFw2PaWBfraQXxZRWUpPjNk719EQUJ4T
9E22SdohgAsywLTlOExnwuU3uxklfEAfVL7plELaOmkBVdzZiKaG8pDKkY/5RVt5Qujd4tWauvl5
R14nh2+2Z46iMAlLf32ezn7JQF4FTGlFcFYWEQXVTK+XWZhXq0Gr8VSHtLLUOnHO4ks/zp5YqvOp
kIfO1i/UXK2TOKdVRTZpIF4eTLkY6Yvm3dOg2ZK26n2nNN0C6WIKHjSJ9m0VaP46U6xeuLVWMFM/
5Ig4isZnEjTS+h0MQmgMY61dMR2tQ44tbWvDWE5ueY3Vw2wIxly/1yO8PT210MfH1hoN2BuaNubL
qGBMjvJWVS+RDzBez4s6yRfTpIymm7T91HhhYWWmCzglvq6VGvCyrhUjJGZM2iQHNsfC1AvYpL5V
3pmhP3yGv2ZB0qtb7YsRmdUPXSQxsbbOiKaro58SZ3LeN/dulvXAo9QV5APz9Tx+32GQjsZsMIeH
Jsh++FO+CySu0qQ6G/gf0eplofxnH/4XjVyiMGBdmAORLs6l0VfP0Juo8TGLmu/f/rpvvjTf67/2
ESHfX9dtk45RFvzOy/i3P/7XNm4ZVHdhWRC9EUnMzM1/l4uZbv1gEj2SPbEj/5z++hVcqvYcWyKH
xgEY6M1LIfnfsaX8gXk6ukMk2rM/Et0Y60+28ZNOExAfSkezszIPLOM2NLyOl5jaEiB2kRk8lR3k
k64KjTuljq8KKldSWX4vRbMukzx0hyBtVhS1FrEulo1dVi7jnv2yyrRvr671b/ar44Dl1weC04Ii
epZ0zFMAr3PevgJvM45d8CSSolxJgYnVzvxLAgB+ISUYdIpW/vj+MU9yM64hnllUe8gtZ5EFZfjj
g9aamkmjFGkPoyntDKVaCtFXh2AMS7epwnRZlYPuZSWq7DILUfWds0Nm/b2K0nRqnryS2aHJZ4w5
kj65CyLMWi7pYN9Nxug6OBWFJUPPOladprQlFCAUi7Qrxlun7ftn/vbA7DBIk6jaIGnlf8cnXtVB
iDZf0+5UUwJSb0Hf6yNsfDW/u3fqflVDujKUYlPm+tP7R6YjcnTSLGFuMLM53Gek7/MU5PGx4043
6LWF4jZxExcusrvff95uhWd5wRr50qVx5SyNq2ZjL8ytuY2w4Kh22HBcSUssthaO5yxxhuHv568r
NtUm2zTuTbVp+K2zVLfqTeNiOcYXfu28rzfmAp77U7VzlvrC4p/j5/5phEdEvo9zJs3KbbFUrqar
4NJ5HG5BvsXueKNuO1fyYAJ4nWstq+XXG37o168Nvx28dsF18qLFrbFoPcwHVujZPHRnS80FiL2s
FvJaXudLed2tqpX4EW9h5S16z9k4G2MRr/MNAyQwkadv8pWyRTVwPVxLO4xwl9alupc28hoOPOYL
wGT5aQruovPPt5fGVlpprrOZbvQrbTv/pNb1vR+bXe7i9+JZi/nLnEW5KXf1JvXuhUvH0sMhcg28
dYsRyNp5qDe9e84++WVG4lVE+PN+QqV10EvQ3jkVDkSwgP3SkNLb1eL6AZPZHeq9dXDbPUfgaRo3
tGGELeHO4kS6CZbARJeKC/FxNW2iZb7mS5e8S1ff11cXowsXxLsf3X4TLAgaXf5iGS+TBSGfl3LJ
s/m//ah4vXsbgt11MZfLHp0bsPYRf170G2kRrDJv/t7N5v2F+9IdODlPfMQtQExs7D9j7Nc7VKGL
nuBQE6j2nQDwTm9fDF0ZAzXJ1n0EMjgf49k8yab41JSXP38BvR62Ity+/Kke+ydUY/W6FFED4IGm
fpSNnacMBW6vXY7UxlRKeesrvVepQ37x8osCiilUgQ5YLU8orRdqfRZbA4+RDnuzv/azWL7wefAu
nKD+9UuWzw11P7AW//zdy9cBWbbPVLPn9ObVNvbyROPAN6csCKds3l7HT7Q/ZUM8Ys9yS8vlQtKl
Sz0L7+ImvLTFdxp794pvLIDrXmmSsleNiTlFezVPPAfOcqJoqWIWJX8LQiy29f7BirMvee7cllaE
vYeza0XzsWUQ06+R/GbPkd4/MV28yWHBGGMFj7y9cnJzHSkHUg2UYZpzAwJ2XRYDUPgpXJt4vuNS
czk0yQqzxGWv+8s8vKZngmlBsfSBluYWEG6z26TYc6CmWuh6s4uN6FpLATyX6R3S3Psez9Ee1+T3
F9XJG+jl0iExYiD2RXMGSOH40onYbh1VFeGtnPCqaWIEv2jgENv9kJl52qFtVYwbVM8rBFHdHx6c
W8Yd4xU4GwsxoXIqOR4qqzaKRvHxxcUF3i8jkEQwCFHZyJjdZv6jMtyGWdreVTrEVz7cmYVzsm7m
8Ix3IKbnxGjkKqdxrtFXdj2ANLmOa/V7Ihy8nrsSzFqAcUlQG27caAaUVZQSDgNo6zOX/vjoFO+o
95BTI7UhlSVIPMnDCr3FI7w18IdREujzenAXCzvZKS2kINmX0hVaKaxmjXyfF/k2mqJ2nxhYxSli
F6LVAlOWfdH1KVsEzZTiWVx8LeKifhBWda4y9ftPSv0YNSo8OPUkNspsJF8pccRDq0RPzKkAQpXx
8I00a5fV0VObGNBJoGKkU3puuPgkraN6TU+H2TAKEugeqP7Pad+rPFLpRWWr2MXfplm7SPveXxbd
tF0tIqtgxL8CJdyqAZ2nZMLOOQqZAbKgU7NoSAFnxlTZOpdWzs6Psfyu05VP9pj1t02vVuuqgvT/
8kczx7TZ0PHIyEZ4C41MShdQ7tQM+dou9fjWagr/UW+uJtGPl3Fw4Vhhd4/gpiKXwy061kd5EQ5G
7NV91l1MSOkX8JabOyvwr2SzMxaMAj++rJ8/ypsecsH//2v+nq95MVYRiPyX4so/f/qfJwDgDv/3
apmH//t/qiQavx9V1DW+5Wfio+sf5olKg6kCKg8/s5ufCgCVNv88AezQxsXPi4HHv4vquvpBgc9B
3oNYilfE/Ob9lfdoBj9vdom06LpRbNb1P8l6jvPqeZczTXN2E+MlDsb0FPEOVLBmBF1D9IKKqg37
yy51dgLtqhh6KnZ/X5XfpDOmOW8f/4QLPw9GmW4+HwpmDLoePzhJW6tNVhqAeHJJTPeouJTios4U
ApW2gWHjqsWgKntKT/GPipaWvRYheErU+a29kWsBuB+CBuQvW2n94layS2iDSRDE9Y1aGjYO0VHe
hCtjSjJpW9bCHHZq6TflxrR6a69FaZlfJ2GjXhp11ARXWRhH46J3qqHchcYYlKtJV3Gb74QdjAu1
mYwaNxBZ0MeLGWFOSkZ48IJK528y1AE5HGq/ZN20DU4gDXPc2GEmmXbRFqJMMIsgSdrovFsxNASp
OAYtP6kZMszLzEIUT05imyVz09TsvLK2KK1XXciliBn4uonzAAAD6iADT7uKDZ+yW9BSoku7YOXk
k6ws0DLLbMa2HEp7RO/yFj/ovF1UTd9H8N5kPSnXmZkr4rIrIgKjRdqiQsEG1/SbrepksT/rPfDQ
7ouopU9RK061DicwYK7SS/Lg1QE3EVBiPDfe6zY4gDacMoSvtN9jDB4o9ATSc4CNjKJIiI4Nc4F6
GfKSaEYvqZEx9ZGvuGo9+4rpEg6I/fyTEj9bFBJH7GxrHfXtkna44qVKjU9OCM3RbEhjCusuMFGC
K35zcKD3cOHMED9GFXah9YBXyF2hRnt9JKQz1OSbQZHKHdukwwQthkM2xStWPEg629g6Ame6KMBl
qZ6IUhMO7cYYpUUmBjEjXItuUFeUGhLatc06F6XwJCPyYku67oZ+03UT5pO9vknrrMIWq78dyng3
ySJahLG0qkWOD82QLdpo8BcMp9jYPGDyLUhp5Po7LCI45XI3uoNfb8Qk1L06GHcMyifuqAZfwlq9
GLF0L2xaoEltAhmbfLFWsnqll8aN3aWLeGhRxCvSVae0wHmqu1EJrpKpkjapol4wlu76NuaMslUD
togrXsLxRqMXtBiycW0xwz2N2bUycfQiNy9zs7sxaIkRgXlBWFUPQG7utRYCfjZejXN4J1r/UWu6
nYyDh6THE9OyCFvryd9OWhxv7RT8k2pFi0ml2C2b0/yZkMo3feSpTNRVwfQoHP06TbD7CazBZjhp
glCIiYurJyJj6geeZ5qFH/UqkFzJaa87mx6W1WBcP4eaDl1sZt+/Kcy/u4Ez4GlUxswz1d/rAUaR
7HeW24/hPcHbokqx5puwpSlA/BWKeDDnCo1ROrtenS6zKbrJQV64jCVhzCFfocEI0GAYmNbLCUy+
LAapiJoGew8AxpRiDmrhpIvIbnB3meo1lnWuYTaf+KCX+HiTtjXyV0dKIDiF+c0UhT+moL1vewlI
t9Otq9Lc8Zr/ZGrDptEwmtIzRrkjo34OK8Bs4ei3Kxi2ujfmvrQYK20vOerOGjnpqZgAu1D5XIZJ
HO+bAhv1EX8Srcj1tVMUN5NUIx8Jy29tn0huFXeYuGEbzfyW7Wqh9R2QxErkmASPSXBXKM3ghQOC
DLQik6uXeeW2VWV7eTZd6oFGeV3NJ0/Tkh/dqFHsKp1nughex/h3Ffj7ZBhhpjodXLXM8Kq0+J5H
juIGqmSBeTZWht4ujSGW3E5Eg1vZziKNkAfXlnrdTeiNqyba1aFcrCPJXGnEQN5o4ZzVi241xROq
YXERjto28JOdHIvMTZxmKWOuWydQz5hjMlhg4jb2Y/DPkdF7nZE2XqIZh8BWEv6tC72mR+8jT/q4
EIN57+fWDQoQ+8YHybJsigzDr9x60JXK2YQwvSxpONRlD7smKDd0P5Z2X27HiaNpSGI8NdEjTwqV
6S7hNY3qut639uSso6RgxmkQ2KY22Y8xzQ65aX2Di0CpXg4XkxxqkMhbzUMXLS3YNQAEK4tiNsvV
naGAydc2y6BUVwT9w6Vclwbmy11M10e6GOyRTxo2de0FZSIfQuGHG+zaVn5QLHWN6RM99m9TK7gy
RfW1NFjoeQdDJwpxBbTLpajxPbRsgKXyiIWE7CzUmoF2s29CrzIwtFXr4KoGlDiOFb6FsBWXvCSy
KxZ9vlTkvlL2QzoBE+1r6VrWBCTVFl6vlsalSweCewtLIzXR/KMkYjyffm7sdLu8hHFZaLVXOdYP
rU/YGpQk4b0YqOkyspXG5rKALM2kizLO5J1hY9gY6X6yIWMN4VhGt0FaPTHRus+F8tBogmWdW+sK
lWwPpdT6mDml9r0GNHKVEfq7U5/urTTfZyF8nlzDlSs1xhUWzs9OET7QAdO/jyKVF4ZZXltmO94m
0CoYT4hWvPyeJyt/agq2aEeUuJVL8sYHJo5XKc6MLYKsOMNzvOrzbWZKsutb/vOIXLEvjR9dzs1V
u8LexHpY3HQi7neKWWjLBBEUr8hMPATwv+ZBHJ25hFTjQnGTMnl4zKyYiRxG/qkbDi46/jvVGLWF
Hil7OOA/6ArVK6ctCncYtasIZRZ45Lr1jCgrPWnCDSzKDF6zVXvdOnUA33qsSKlE9hHOvO4VRW1f
VTGi5MppDyA4GTNLLAoBoSGh+PXHC6sqdm3gVFuZwBV+RbRjZI8yV8C4SGjFT1mTtdtCNkg8Cmcp
59PnoBC3EvuUD+DQ7SunwjrcUAHsJ/qlrGHwoQ4tDsQ6/G9aRJspTC6YEb018mpvW9m9YUfaUhkB
6fEC7JdGqOp3Ey0rVxNy6gXIPu9tc3oyhpahwE5f+3kquJdytJECqVwonWgRLRXxTlelfVEXzgIl
xVPAE+Ei92ixr49HtnXTWjINIn2j6PC1HQDIKkN0Z0Cq4MYR8ji2pByAdq2y3ojWepFLeKebT1OG
qxMZnbVC7Je7ChNSbinBttOqZl1P2NdlU9IvO9nfJo22tClN6Wp7jS3Pl17HfJmd5tLsMPU2/XTV
pgEKacO5asXIczLCyksa3hJihlkPluU2CbpTfdpRp8ncPOu+5XK6RDa2w0ynQlyVfDET7XqqnOu4
iR6KTl8ocrqvQtq5QZF+TZzSlXz4BkFuyotokjGPM26wCrptJrFmyOvTQGbtW4QY8xyJR//BdodU
/tLYEQzv1jhwtjkIZRwze/VRtmjgRla/Y5LjwWEhClWuLvTWxCA87aUFfcfoWgg4FYNTdV5el09F
LA3g+H31CqRPOWzjakZs68WYtmu7Gorwliaj4PViS3jWdGaffY96FbxuGJawoZMxFXeBrCYDBvRm
r3jMxIERrgCZ7opIoE6UYNxILrMnlrWZ7UeyL0kF17eP27wr3RHlc+fBwdT2davLhIS4zeKwVfND
dAui1rVcaYB9389NjgvwP4s9MgVbUjQ4Ifz5ODMJMpXLl6JszQWtGDfucG7OWXSXWRf6Ab36cai8
2PDr6/ePeyKwmQ/M0O5cbGEBUnfRTuSTBfNlLeVLWrJKLkUkQJJOhSAGju2ltg2CRSodC8PGEYqK
F5uC+54RPMpcZwegu2wl98i6u7VUptqnxFexGdSVTHYt0QSLKWlQRtojM95EhpOxC2Ve10JLrJhx
okyjv1tR7GkZDCq8QOqGM239t1eVzHYWhcpwEOAJnfRySpAWFrqB1mtElR5qw0kPnZxuJKHyFqbL
ZH0yy8SWl+9f05MZ3ZebqSGPRldP72zuIR3fTGShjRbIOMiacZdGCz0rtEetVPR6VQ2D8N1K7TAw
y5EcpK4QA1nGgMUgM06mhS+wUzrSmdU157XHeS8TunPC/uJ7pZwOLVPUNToJ5JrXspp3VIPs3ZDU
0j4mAb2RikLal7nlQ3Pqqd+/fzHe5PcvRQdaerM4bx7kPb4W8IuppqIjwKK0D567wC7YLrKpolqv
ornyKmsyz2FGKXUcnS4WXwbTCTBbsHFkDP/kmL1KFdXy9WDRptMFeutsnrXPP71/Ysi2TpcXgBZk
PDPSEagAFk8nzw7qvsi3Aix3m7DcIYV4CH1inyIBtqtZgO6HsK/w4TQuhjC5LoQBUoF9T9hRvRlT
KADEWPNLEdfismGPyZHfXDA7/sOU2q0ftFjHiCYmesm15FatJkDr2HsQMGIzA6CLPVYv1rqJH4IT
ehN83pqM3UCgQ2HyworMmyLuF6ZSYXicXzWVukFuU9PFrLZ5qeW4fzaen4nRBafIy1LTIqSLcnZp
m4m6nKRhDpf7/8fReSy3jWxh+Im6CjlsCWZKIpUlb1Ae2UZqxAYaQD/9/Xg3UzVTY4sCgcY5f7xN
bvo1WPfusPq1Ve2PcWv6kQnCZYV4ksH8OfjL2ZeEDPur/kyn+dtRy7elu8/Udc6l21wER9uWDkna
l1nuFhuSgepE8tnjt2wm4j3rt9Rn7KsiOLTecrLs/hprshIVvonSEXszDjKZMyAhAoeZAWg4sfP6
qfOC/VrMyCipWiR0PaBYnbS2X3Pav+Zj8Lvo04e5yo7r7L4UbZwQpUrKf6C+a9oUG3f45Kq8tZoI
a5hvtP32Ab7kXAv/i/HoUYnsKa/X7erwP4uM+Phu+tRQhFWJpZLtaJ954uDn4ocMlItjF6hOOv23
9do3DklCyEcDATXTvggyzKOxJe3qvYkylzJmMvxzlVRF+JK7zpdPv+I81R/Ua56nmpDKwKowIy5q
H0Y9UGpA/mV1agdnq7v4u1n8EykWl7rsn5y1/Jyz4j6YHiuNiCvVv+sZfHxy2xe3mF9lSZsCyUuW
sn+JIDySSsHwyBeLspCSBvmWZ/a59nq5HbVKCKii6cKN2nafmYZFomy+g0IsSVay/wfMSElo5a9M
c+/zqPotcFifSNpBE+rC7OdJsNvP43V0m7dsWud93y9qU6SD/EEbFu4Hy35Iy/ZgHBLpSb9vrbnh
x1n1NhXFg2fC8xJjskxrvmMCTwkpBjEwOUVjA40hTTUeOmkeVip8kslVz2Jyx6dmEYydY/nkRurC
NnoVveKWX2tKcHPvXAbdhd3wHBues2kNy30XwyXb2oSHaZAI8jOnOOZ1tV6rtnvQZXVI04mceK/U
FHfMVA3ofB+iy8DbataTN4h3D2jq5KG4ewYi+VcSp31fWj9HOVJTPIaJEeQHW3U9niaetl3RFt9j
PL4FNZHzyxosFKaHeys0B86DEWqn9Tc5h0ZTtw+igfJKqyvXlYi7Vm1yNNJJgKtng+wO/yk+16QY
GLosZ6WBYR12niweQ5UeZWucD2RxJX/j9BZ3vF56SmNrX7efUcebqAfjehjmmOpvZrSN31GjIsc5
cjfImi5q6f+ljn9upqwH+mjzXW+TKRAO3mOcxy+zInhPzbRqDElGBRPaQkrdQwoiARbVQqeH9+UN
Vn8W2KpMRGGKSzGcU8ePXbnC/kVvSGh2Epn2FtpBJCmfHgLgCgvw5C/Zt6roTrb7A9Tq0a79Q5cy
xkKD0fXrfZp2fUIXe01jf+9wpwxt8bvtxrMcxM4RE91sNMP3y76LbJiK6jqtBRkE9i4nV6aQtE3T
XDpE5qLWzN/YUu6tuD30kf09md92bn9OpivPcTl6w8Grpcg/1WDpwziHVBq7zOb00G0JXRS7dh7u
reFOxoejK3UK44NdB38DMROI48UUBkh7DdHiFOaU+o2r6JHpxO+wcUqasLM5CYaS1r6w8F+muRzA
Y7noMWdj5nQXW2hsE2PRPVmiWA5rbGilJ14DQZzi5l+rD+iVedOpZaGSwinfUDH3NxDcP2RWnIwW
KRiGvfVn8U9MgQ8ipxd/C8860ptQpekOMc8t7NoIYtu1/i0GhOKcj1ShlKkEBVsialYqxvSoilnx
/WzjZzrayKXi8WFtAuTU9otl0VZMolz4PhWCAgvlqUTK2bk1pS1j3D3ZfImGlmESw/x/eDz7c1l2
66NIrbDYSHIYkiZcnW0WjdcZNOPQS0WhW3FBhUp6xJjS5B0Zk5iU3Wadg8dC6343S/EQzdENggpb
C8vJFgkLxbopK1k2lecms1GFh60N9sBgmVfDx6jcr36hcJ7EfbIxQoLvhqAXZzfqn6A3n1c9Pnhr
I+imD8f2x1nHP249zgdyjcgp7gVYbN2n4Et2kY7fsaWxT4WNFP+RuhLVdFQBQWozAvm2/bc1d925
GakBxR4m+DND5Xn7nvifIun1OD/ErHzqacjC+Fc6F91LIYjl2VrZcK0shzaRNY1pNCitYHRPA8kB
3Q4Yfph3hlfxLqUeooESr5AoBFX9aIauB5CqFYkQMWJ2uVF+TwyzLvvprx9bjXuMYuPSST435qkc
3FEkqxi7AtSe/KGM/eY6zAM+274WhYFibg1Z/rpHltBE5Z9hJm/Znj352q5zcyY6JqMeaWpoWCZC
aQcYL7+maIh2Pfl7bwsdCQ+qXMCPuXmCgUGSe/EUr2FA97rdvfHOix4cfrezK1odgLIu9pNsomPb
0qI2sxFtU+oFL0HPSNgNy96fxPVubjhEov3QwMlLRC1xZByqkK2m2JVAgwmi4kOUiyppCzF/5v7w
YsdTm+QzB1+h5+C572uZKB3GX2LMyQlyi9T71wBvvo1D6Y87khAOcyCeatMyjgSYOHLEQcu9CCi2
LgMwNKh80xJ8inFTeQMg5xS06kUI7yh6gyvVX5v3KvWfA1e3bGlOPH5MYdWCg49Rs+HJH46MpkAz
/lDe9MxZHehH5bnl1kGhklTZQkT2oC7K4z6Adu/oZ595pWGvwzOlEHTvWrtyv2c4vaMz+Pa1KFaw
5SZ01bmbzXzyR5RJWa1vjuP/xVzVbktfeA+uBrWIAIhpZS1ppEOkIU61zLkxIVT2y2p99LIbPCD8
YD2k2tpI17q4/vjLW+tfY+8/TdH4M5jukDFUEFMTbkWDZ1sEHikJEpb3RN+290f7efOQZobeAxo5
7zEay2mYhvSQxTXyW+Fq4+1dR8vL4nBwNqLKNgYK6gIp05OciLK4KHW79Yi2vXstn9OKtmlhZJD0
od/d2nA9RGmhnhufyiBT28dQ0wtUyO4EGYHlHDf6Be3wo27SNYntCW9HP9NRPVS/eePXx8mad8gG
I9Tt1e+RkMHNGEt/2zvzTdXdNo/Irqk5sbN5+psF/kvg4N5s0uHsNOXD7MxzAsx8I6D0py9jamnK
abMChmy1TwMG/McKqWMfy/7efw3WKipuPpHNj1aDqrqc43MpQG9FPj72UXTLKkGfhMI2SOhhsuiF
6p1C75YMDg0WgTdgMRyzpiDaZzLmPbLT915W5ARM9IoPzfwmqTHbuX7Lu7aRDXqtmLnhrqPYKDU5
v2YGL4L+mCLduTTHNshg5MoCYWjXe4ZrHfvFbZohOZVBM+N3SHcqP7oNMnUfw0l4B6F96wt8cDyn
SiZeU4ebzonlbuyZWanazthZeyQHIPBLn4Rm8MMTV6HZxF6/JqoJjxiQTCInY/0MQ55rekTj8U9R
KnkQ4APXsXGfpfSWp6qJ3FdrJvigJ1iXunfMtbXX/Apm9agXkkvWOD/MrjDPtNoSFu9X731cfow+
lVh+Wk6AlN41TC3MMHY/0xe9nrMBwDWbh1/Yn9SutkbCMxcS0K7ttOp/TdXTyKaX77IkMqiMyGRT
lv5qqpQFwVS0B2ZTQP9Uvx5Ja6DAeFgR3yjG1DmDaVJOUW69tMWy4FL1XePbvZ/ZFB6HT63Vyj+q
q5dnikPCrR12SPnv633anozfH6qifmayhvetx31Tig/ThM+tHrjcHZVREw3MlEgUJLXjzrB5OSiT
NKPcKWtBVZ+m+Ui384SA7a4F7QUxipycPE8c5Kdc6rLY+rzoikTyeL66Lp1Rq+eTa6vHhicY4Hu6
6aAl668bG7FdRpnuTMMIP62AcwFllkDXdpbCUPJ+dOb0yZ5pdte0G0aqOxq3eIY43OStugamvy4D
2j/RvUwe5DA4ysFq3WlPNvGaDCr+N1RRN20oy/j0ZqETXMEJuBkH6pIKipwK3nJtJxLa9uRelaQO
OhhPNjndSV0214dsFMUxgKDhaPmtET9veEHS5OahAGrPQDk/cAfeziuKXZGF1O8FvKJn0MBNEHbI
Q+febPJluCGyvUyKO6DV5atsaMGAZ6wjx2zidsYg41Nm3UFghdnw1I/OcFu8+BKHQ/XiSUpGnIZx
IQ3lSffzTQaZIu+lf+rB/ik9q5aJIgLrs1hHc8I1cVq05WB3ae6lYc7vXjrvvkj9F6huhihvnL9D
GyNDWAw0JjVVxrdcf6b1PVVpHb9bgRYTRsA7FYV5E2vcPtM8ynCPH3k3+9G9Vq5J9zw+J1/FWLed
rNu7JTBAkKKItoIFaRww1FPYsqmVef5ltYyIsW7gZvzywV3Tejf5zNXz9Li6HDPckzD6TRpcnIDW
NwcWGpmz85yp+CUVXPY+/Dc4tkrCMn4OlyDbFb3P+NNOWeIJ1nK/eYqb1TnIaKx20qK/rhlvuYkv
ftASTeWNjGD3EpXSzcxZdgV9azqjpaHgpAiGMf7rFuJWM31Pxh8S325+u4puurokZKQFD9Dhx9hR
/9DMTENwwCep3LPdwOfYbhbx8A4f/ep0mxGy5MWLylsFsfOoszoCtZ3bxJ1JXBXkWGcV/ZwzuKWT
TLEJL/08ADDn3XkN0mqDw87snXpViRoaecwmZz2mOnuFThAbj27hIwPIPu2CMdtbpaBOzz9NQtdf
9GdkTFutZqxy+X0xnGM2fFbdXGxGS7+OPYl4UaaepFTRm/apgqMxONsihCjoX7Js3g0GF5OnPhY1
LccpmoJzXOXsUWptjoOv/SRv0qPTFv8hZVv+tLPXIv3z4/NSmf8s0iXPcbsSelF+970H9BN237U7
3IzVNbsxQ6Ye1rPcVTP6V5T7b8hc/lIMlW8MZ+yOYiscMxVNxNFoJwuktMrncBeVSAgWlJ+mK865
6p0NeW+k1zYoliu+plGIPZmMT+G66OSONjiefqXs9MoVKrY6qI+Lno5qgmDJ/eBCefSakONUHXqO
Y5Dea6nTlqG6i68go7+s1QxkLdHqONn/IPioVmzbk+V4t9zWHrn+xZfEOXdg5xW7Yhp66KegIZjU
waw9y9ualdAc0kTHuM55TxUwj67V/9cpYOqR/PQN0/2T8rwb0HCfNF1F0UeH/po+240v/P/8sORH
hF5+MgHV9X3XvVSammk0OnJLrtmlqfWhkvm0yYelPOez3fyRsnEOI39EB+XX5PBwZnP40PKoPspu
oWMDcLuP2NQn1T05i8cnMcWyzZ3uve+t9zUObxmlw0tBrH7pOcs29WkqwPn6ZqNsnToeaGHJZ3jm
X/7ILBT75aVzF+on3R5dw1Rc7GVc3E1QyYEHxslxHdtXv6v+ZB5PTkEgT165HXcPvHXd40UeCxdU
V8fLZh3um03kswzMtABzIO9WwxtlHeJx6/HfqHFeHyjZes97+WpQ/CZ9Kd6Ulp+tlx+5iv4GF9/R
WuVt6Zqv2ZenuGerDcUdQhwWFOEIKLhH4mXbu1OdAJ1BKoxi5/fdKwPwu1yBdoTqn8tCQk11w6Xs
s0fXmo9TqYdjKinRzK3plqb2hWzzx4hmR1qZqJdT/oeHqId4jbxmT6o/G8sHXZXX0uTvoQdf1BV0
l7XraUnlby9a3svSOgQxKqjCrb+CQZYfFmmpm1lb+5wL8wA8r4DxasqveGtvsrF8WAhg2thAi3zj
Xnki4fSnX7oyycdy7450zEwhP1d/+QyoqiR1RtWlRcNtmzh90CbC8cDNQJEWn141fQ0yRAcThrc4
y1AfLb/10B5XoZk8yo60QBlr/hVAtqV1R3f5R5+bvzzc3sVrKbuH9pG7LKUtVrUpqFj0jAPyNeTO
jW3I3Tm09T7S49GeymuwMFEKf0g3/iL2mQDEZ/6CQGeZ3+dDcYM6LtiGjMvEEt1Wr+6BlWS7h6Lc
1WNQfcWlM296VxLIyxHkYe7byLEMdm5AX+0qIm6npvwtM/WAWk4falnsOwcBQt1Qn9ksmuKLntpm
5T8BG7zMNL72MeI56VVUbWfbsYm3Jqj3cgHTa6lv25YxuAKub0bnID62smJ49Ibhl78MP3T9+Qd2
LMOpSDGNZzJgGOk6qbPNG388zxzFW8ddKkZ96xbV5Nu4qW9DW6bX1ZcPq6Uf4Jgesx5Iyh3uXawW
fp7QX9/nhUXMlROOJquCmHIPVpCeEdGVG8vwImxtBvp0CjdWHeVPudExarjgdzTZK68Ofmydduku
muZnm2aUzRiie/KJBEwQCJyreP6w2uytVSyscV8/kOFabAurevNWL+WGaI6SFXk7lamfQHcChc6P
BLc+dXP01KXuxWqFu80J/0IFp39GxRGQT/I1b6yD9CDejI4YmHp9mj1z7ivFDJVDuuqUuD7ZUhVr
Wutj9O5druiDN6VTjMm89sDjjtzquSCIP6pwY3RsMuj63MSDWF0AZcgaPS4CcQeyi2eHsPCdhLJ5
tNzmde1nn5dlFh0zm4XALRrDpXL8XRotH0I0SVktv+MCw6+j0uVqIVXndUXOjefespiM2lU11ovy
eN3RzFmI87qkf/SA5MDpTf3fUtviESWxTCYr3tlzekEIR64+KdEvdmrAr+Pp0g5xgESINGxa+eJL
3kr30HSiS+ahuKrSAhdLfQDHgsNmDac3lQpuGEklgJ129l4Md2uz3V1TbtmNVwTBdlWhZu6MENSp
XHQf6FPVW5C26rZKK73NwiYhemiwKKQBwgXbriaXjMJoQQ0fLtklGv1d6X7FsHf7diJkIWa4J8Vy
GzjNtayhimurDx9EzuudnXEDL4BUzR5s5JJV0W3r2mflHssXPwVA7mvvtyyj9ahNlB6Z/7aYiL+a
Jf1Rog1Ove+/mx65J3qofkPWzJ+qzooECzUNVsH8bSp0FyYPbtVirVtSHz6y4G6YFRmizQk6N8cN
RPha8A1UOe/6GNF3p+jGgkzYNWsA+i5Sb2utdrrx8uYHmqgitaZ7rXg/QrCXvOMteR6D1t1PubNH
LdRsh0H9Mz5NvuH98w4yuK2B3nXxtF46JY5N6zebpQX1K01WHI3f3qLF/sgwFOx4Th5qqPStSHE1
IrZhmhr03urqvxA83z5qnJ2Hw9biWl9UlZ1Ktz+hU/yxsQI+DS2d3b0B8KzToE7IRA3APe6yOm/9
TaDMSy9QfyIpGBLd0nzvSeidstE+DfEryjBVnbGhXKZ1vPFoP5umzV+c2Y0PGSVcfEmhhoQVUv/X
eGm9FbZzpYOofPT9frmfCsgrgTNevFb9WdmoQQArSjK3U88TdyiXtm6TIMB5lNij7dQHXxd1s+OH
8hLQWhIg77t5cRHWaG3Jpyl36R27zm3F3lrh7XO6p8YQbeunQbsz/YB2TsJ4jIF76zu4Ko6dk27C
fZczhoP0mD2gXQ/6V/j13u2YhGxwFZo/McmxFm4nse6ceubL059aBP/VHbH8kJN90rXxu9Mr7qf4
VYCby+wdFOIaT2j8V/St22mN+yMnfYVE0jsuCM6QQgmG2dxrMfOZCrDMMQyDpU0vohHORmIgGjGW
LVn97afxARCcWhdfPja+F25kQQFCKMZTbRCHxemCzno+DG38NrhsK5VxuD81ybPNow5YLQKWJWCL
dUqTVfnhiAop+0xz8mdnwzIH8LnUkbW3TfwOJPY622ITdtO6BXoDto13S9McxpyhMlO/6lxbEFyN
t0tnbrwR6V7pRWvSp+0HGpHdqJvTWqaPk7Z+Ftd5GRb7oXNTB6BBIapdxyyRrn5qkPXEodnOnrub
uoGe4LZ6kbXinh4RN/KJ/yFYfbLKXB1kqp/JVnSSJiDCw9SL5EdKnj73mJnokg5owvySGa2q9G+3
NhxHGtvn0pzS3uWxolHX7/TNzX/Vbp9jNBNn0cS7SJBg56afMM1vqfo7r6y9bE65qBNv+MnKkXdX
DIIoivzYht7XzO3dhj10W8bp1NeXDPhUOerMWnmcluGXbcyuVWbXmQkgaYRujWjnLEEPx/GxCixE
lfl1AR/grjmxuBz8rvgVGtVtHCQcJ0nm8ujbiCOXU25jOglzXI15+GoW5EbKaS9jujb7HgicHdKg
hijKvzLN/nV+/Q8k9Zb63pWp/LMq5MXusmZLWutHZkkknWE6Id7ymN2NQCsSVvb8QKoG4lmfkc9z
5veyXp+ZwsiMze09K8clriWF5V3Oc9y2wb6cA9qz74b+pLLM1fEwDNnjCshWa/3dOwFrwTT1tOJ1
6asX8TBuqrmokhXTXNUNcPKjzT3odvXWKwVpmEs0bBsRTnInxRj8U9LJ3uNsyPaV6Wlxd8aRfBar
nk8pZemceu7OASd2CmOQqtqo0yB6h+n/0f9htyUlV28bzGhbpyLCkIIga3vf4Ysoxzmahj9pNvev
bQNMStN4kCau9GdgJzucdtr4O+T6/LolyTVBbk7joClz9f2waBJEKQvJW8Ay97Kwg+tZv4BLiXNm
hKeZdr2a0OWI6Cz7wGT3o2QYXyO3+zIeNI6VFk9jrujsEKNCERaVe2ucdlnuWS9F5vhbdw2ooglu
6B92K3TP6IVonLuhey36oETWXfPkERJhVciP3U78cboi2jZBCkWvUIctftc+5Z0dMJDEB6TJB2sx
ehc6JkfJ6v8MrExPOvPewjR/TkNGucH8AGX6O7vtxc54echvnAH/3ZcgN8z+TEjJt0KF2WnNnWtQ
Zh/h6p1k3L2qzj/P3ZTgE7sfk1b9u6F5cuKENoXjwpwSRzJkU3Wuhw5iY1r3y6KAAgBmD245if9K
wwkeN06/73o3ArLsRYF6LajJLnMb0L5IPXty5cdnY3OZq/woLVFtYace8Bv0mwwZsmgRtZZpUB3z
EVNHyzqYTGX0JYR4N0F3tdZwThYHbq8mU3keAj/x28XmQoW70EC7eiUdvd1cDVvfYccw8TOjwXYU
2YTL1n2tJVVletHbTDSfWaN+6D9nYGshBMOH2ngE02HEsiueV2+8Te3k7EIZYh6QtMkZGzoiQLyf
lcGwiXwITibRS9lhrHCzNUycqMY77Q1nI+ZdTo2MPRJLPzoQvZ2JzV7102mN3HrHd36mjKE/DS0Q
eZmKp0GXuE/dTzKyg60SsbUvVHYz7qQfxVp+D8X43s7hehpVlIJIlFlCA9m66fzxJayafSzzlpyn
HId3U/GUWN5+6KpwR/BIDtHn1fhpURlMur9Y9vSFtpvbjL+m3aT8etvIlkMye+TZNNSbXMpR7Ani
CzYoRdNX0vSmu7XlCwnNlDB130pp7+cqSNHyeMsfwvY/VzXxiSccdbY9BRB18GosVPmBq0HrWxSV
X4tn/c1h2V493WAiaBQHMhX0EPFoQtaF6b7h+jLcXPwSNbFLRUSyVuZW5BlWf/T346ZSPm8aSOtk
QC6f5Pka34+493nIH/x7Ak+jmLzb6IP4p2nTDSysVVzBnfe8FXswjE10D9wH8DxJ8trRV/XnQJjg
tBYCF4ZVv7H3Pld1UG+LWDoHtSI5ChtfUFXNHVAmA93frPekXw1Avx3N10QQePyPk+cQgMDvlF34
7k28L7oQEXGKYLL5tiUlKrgJ7XXFRRhmIKvUkvsXmd+RLmuqpq2LvBwrTlUPztWRll89rkHLD2nM
wiAlMk8nXT9ZxdviAE7ulgrfxxl2Pw53tt+MSaHJ8eBxceHEK7xH+ZYhaP0dOiGpMmNrd8HODtiY
dv6sS+6DNZhgTbO2uupK1H/1xEQj+o5Dux/5Sx8KP1zVLmRcvNtbKh5FFTNcsEKV5d+gWMrmo1l4
vjE6oCXajnYxTX9rqXjVk+fjH2FDzfA5ALXKsZUfAKNc92wa7//MRlSOjbtWK9izz7TU9LZwj0sd
izYB9/vjTa4Dg1N2eOzV1G5TTbfgw5JHejhDCiErsrM1/s6Ghs+1BNrwlyIs/6+3x3L9mR2to58F
sclHPtNqsPN4BvhYhOUdTdbPzYu+V+xR81RXj66tw5VuXNkeiE9M10driqW3jVBRN4dgztx+h/wW
4wXqKyQaEWtSldgDlhkiJvR4cNJwGvZ6yqPyyDsTX3dnrDndV0OwhjfSE+P4Uhkrmr6Z9QrymxFT
toRP1neTchzN4qtURUc3QGDYW/NqpAmuHnMAOKEMa8RgJL9dgZx9R4OjU6HQ6FJmssE1FAFL9POw
lvabF6ZxscNNYRvS0Box9hutpuKxC0hQO8XTrNAK4bmr/4DH5MshB5dBVVQGE4NtTjKcCxJbNTo9
43yvyoT2lB6yFbdS/apEEDBSwRMvz21dTesZJrbGsNt7jnfOvLRwHucQUxq4CGQHad6AItXgCtJn
V4vNabFn/QOC1cwMWlFnPbKuMMtbVlWCWVuVY73Ywep/jdkwrzu3nxAouKqM71o+IRvEc+W8j7Jg
gAzNiTFxht52ttNdqHm2JpUPULdyTdnopq4lTsLTDpoUh93CudrIx/VLIE3gEV1R8M2UeuVhnLqo
DR9CmaEJQfo6JFxKh7V/6SgYFijeIvgtWYpr0TCxP1AzFfB3DeF6aa3GOCdfBG34ZALJ64MDHSVy
bLd6PuIkRqtpaQWwKnKyoTZFSxNIgmwwf/UqAwRjVUH33gxZ7kOXSdM+9lYXXUr0PH/E2k28Mf2s
PUIqzA/I4x9LB/Jxw/sPlYkWenyuO6LxknZpOrhEfx3fjWi9pyVCIE9ZWtRhQc6UwffQOg04aau7
bl+rRkJ/3unKaCl4FUoQ582Sj3CyUd40jEB+Vhaa+9Cu/0McYv9XlLxONq7+v/SSaUoQNDX63kfn
a2vYk3Uad49OVZKTYa3sa2jiuTK3mmPsDj92/+gXMM2hKSIOydlakKWVKGfdU6QC51P4WAY2hQkx
U+Tzwo6aqWgijgJFBrA/Sc2o+MpR+8cuKrAQTIEg7yTI36piQQW7OBi55o2Tzg6CElpg/mX83Oqp
ASkBZsslmwqlWTo91Tk0FTZI700BcfSosipEDU63CoMLoRhcsFov/wmXPgo2TVnEm6mxo991ReDa
omN18z0BmpM7JWwc2BXY0pKt72G58BjHqhqd61LycRIILnnyyzliyS698ad1HMTdwzJJ51Ej6zt6
ssYRY4IgxHLm1+OZYaGCiVEWB6e1ZNV5yodqZkhzEWsxLgsCD60Y3tUrHK6vay0cmzYaKgwF/5eX
BwWq97Wm0CVSTQrnMdzV42u6TFvAqP4JEzHHI5TK+zgq7CWuo4KdIvi7PxYrsQZJ3C3o/ZpoFG8+
7hxyklzXPaZunT+MgL231sJr5LEYhImN+KDfj2FtvzlrPGk+rFXgBxHypNJ5fZ3y1r6trgNQ3vWg
lMlA0cM2ookmO7W2y2OpQf88wCngtUMwNZxqPSlOV0RY7RfCWo4PwCRV4ebzmCpdy+Tj1swZZyOb
U9oBVKzuX2webr51h4K4iaKy6QJPV5qk3Azd9FRA4wHxNMO+s4L2YShMRKp3vLan2g70V6Aj9OJU
l/AOGhZA5bZtedm2Ed/T0gbzryFoyzoJvJrWSFKP/HnjKVs9kqVt/YekiXm/Ey14hZdnVzQ1/DGP
EwJbyWK1CC9jGeebHpnIvxqNcRIXeLiTdLaxxEZlEXmbzIBl7jhaFpI/GnxamxUjI61GU6yDXdcw
g5ytqBaYIHkaNlWuxG9pSv2NbAjZbjQvNzzFUbRltpeUQRIavJtthbLTEkhD4XcztCpTwPltW4uX
bjvVRv8s1Y1POsabxdjbPY2x4qXp2ivBvTOZEd+6Xbo34wfT/9g7s93IkTRLv0veM0HjzoscoN3p
q/ZdihtCipBI404z7k8/HzNiurMS6Ebl5QwGWahcQqFwuZO0fznnO1fSxySsoCYlW6wAXEulVWAT
lYn2HnTlIe5E7IdfzpmD93iRzitqOr62sqgebgM6rDQCAZazcYmN9D5UTY0IQfvFY5xqQqkL3e3o
vqnRdTc9Vt2cvoa6VehH4RyjMJmyRXzzc0vcTYZpfrgFaoNi6MsP6YmWKEEXf7SRCxqobmmY9xDa
es/WBGGdaTR2hJrJrDd54wwn3SvvSzYNRdRsUpF05WjtTWsqnpGhphh+3DThk1mQ5JTmYNrRKCb3
gcQa5nEOK5Zr5i7Dzhqblp/ITsd7OtzHrnAtHlbOiGi5c+fscSYI97MfivcezvfOc4YSeupwT7Gf
3FqcRHcB+8L8IvMVQvCJOKKNl4ZYXxWxry0bUZQlcbaz/Ta9bdO6v7QBx0RMEjMfV6YBLkIWPdLy
VKTfZRLG6EUcXT/JQtJSLmh6tqz4ciy3Q8CZIhZ1hzwi+MGPndyR/oKwqEtq49JttPmkel9+r1Ga
GAz/+jDYD6yDWe/5buegKqv7kyQQgAKWsdU+BSwyoRw0ubSzwuE4s+zVBVuomTGixpJwndFMqB0Z
q9N0KBhocEP96U6QExGiB4xwLIZFKW4tb+G6pNLjuhfTXHmIQcm7sYOCVcOsw8Q6V+7ICCWxdHYj
kiJjmm/iGv75GwcZsrXFetHCec2WiyFswm+97MR3c8H8FTGRa+79qWbrovMa4R1rX3XKDZOHhpxK
HjFFZXMdowxMD3Zso7PRPup9nbWcPjXHM2Ijly8z1xvKgQmKFqBt41PXWhVPd/AGGxfT6F3c0sMk
8US1neqk57szHsCM24HBZ16SWx8rTDhyReZemK3HY3dwCmJ6UmZh56o10Ll1SLW+T/Ng633Xu0W1
LTEIfNJVxFc1Xl8QQ9O8NxMf5C6whC01AztAf2HKCNEmD/C/GBPvpSg09HR0U/O+DK1BbzQ22Aom
kF18QAzlTWGXUDzbSMv8/Yywst+FMvS+UCVb3sZOhPc8cifzLBNFO64cS6fZLoFnDQ+5HYTs7uyK
VGKjFW0EpHmwfnR/vlldt6QLma128cwd7AKAog8BBVZ0E/PWGPtTtYiew5Pi2VNBhR2w4B3pBPMs
/jGIrxCGG5E5BnJbheF0q0w5ZyAzgwrLAa8NZ39e1ji4yiypwicvSJIDxm7nwarZmE795D6nnk1l
WVJymZuMRu7VIboCC6ETIFnyuvQu1dNyjbTKuhsXL4Fl1lWrPB2fprzz0MQytXfN1tmFRkJ9pOY0
vfN70rjPdlcu+75lrlGwLHpOQx8PgVRPqkaSrII2/yEW8jpD/LsfDHW9K3LPKdelqb0Kf5ay+N0e
ptgWC3uxr8AYMB4zSSVja1BwAy0xjd2mrlkFbmqC1+5FOasz0kJ5zXrzu4Cx0W/NBHzOLhngWzzX
Vj57OxwafKBFmXOQ5KqzHISSqaF2P4//UfYIqzE/cm9J1OxR48zT7dKnabMNYsUVPjBeGS6cROAs
JxqKdpJ0Yu6HcD1rriptaHtfkr6pNpj8mSz/+Q0YfnNH1Phg0RpktZ5uvTah5rLDtW3zepdTarRq
/oszTdz5eR5yXWJVF6TcwcIxui2CLPMjX68VJPWYCV3TnPcEYmUWwVmhk191c0Cy8EI+yIXbd6GH
L2bgDcrjlm+CwZITauzmKT/aqmjDHawOFz3G0tMWW9045Mcmnfj6n0+BRBixdw4w7yd0R3mLO1+R
J7TBmMoTDE+BP7sMoAYZbONuRCrXp07MZKSQFn8YuliUMHXNHwnTOF9GbrrBEsDxqr52zCPiTcTz
CBVYllCiMEzLz4ub00gM6OpgazPfmp0tPlsG+tvgz4pQ8/Axn8puyZsLJgN2eYswLcy2XY8UcYsT
1cr3CRgaqHqp1ylo3asQcuRGJRCi4uE1L9wXJzMr8mejlK3eMu712OIi6+GqRqD5GSoOVBZtwoLF
MXSev4Ul79XQZuPF3FYpTdVWepJPcjaborps5klkx77gz94oI6/SyDBq9cI15DHLrCc32U3F1DOQ
ihXyE9tjgrS1nDB56LSKqWa6Ljk3EqLjRnjaxNEsc6wbrWXNq646wK67LAxKDqmQuL43KAKt7skd
GtS51EVsivrWQyKFvZ8rB1JY8fzzM1TM3vW+0EneH4cqBw3X8tX1lmY1/M5mcrAPDIBYBpu21reW
dIuep0rQgRRITRP1Sj/hAiqAmLO8skMXpTRO8Tsahtg/eJM0cSKMZfnd9phr8syf5xJm28yU1R07
8zGplNM+TMhy4jNtPZefoyZWL6ih8mdth1zykrFLFZV+Hp84vEbrBoFFXNAkprAwmCkWOqK8xjEf
9lMVHvUk7G+U+cFr3sZk2hgL1C33YamAlA/SOMRjmDwn0po2eV1cD6ODo8Om52EGsQnnMrlPMlbX
WMo6JErdl6XCN0x6PA1dl5N635nTy5/+vJXrlHzWtz/tjfpfyU5/+9f/BQiK//2PLKh/L4zh8Flf
v7N+/Pu3Wl/N9/9DmeJP//Xqovfu/V/+ZVd1spvv+k8133/qvvhJpOLnWL/y3/3FX4EJj3Pz+cdv
38mx7NbvlqD7/Cv5Cefwf0KR1u/+63etL/+P3/6jSD6V/BfSOV//kxMlxO9huIZNkokBLcqysDuO
bFz/+M0IfueD5cYNWB15LiQPfukXINf2f1/zm9a/WCKQKYYJUtd9l/7xG3FqxIsJOLJrErnpef8I
FIVP/m+2Th+UeihcXLXI5kFb/83NKxPGk2Uuz/VotEn+qEzkXVcDo5h8YFI+W+MkI8ZIQpUb00Ys
naFEX3L8a+uPa4SbJhyNzr62YO68lTNDsA7bvNeQi+wPPIPK1zrp1loodORsoq1EwFiq9yzthXnH
pWqKFU2D5dBCpRK2Q/WWKp4BzBsMawKzQMJA6jz5shj9qGBwOD3YunLLaCx7d2BBOrrDDqaHj1gp
qNoLWADxyP2xWszm2lwe5lznNudRCnAjx69BR0ZkIeZPx+MWq4f0R0KF2R5qtE0QAjJ0C5fCk6a3
HRyLTm3RyP8jwVxHHv2AgTfaCWZ5VwjhjAIZjVO5bfbmdFMzpSt5Z/GOvtWTJIx2rDX1DqP0KB4M
HqnBQeeOnVy1fYnsnOpUHx2jy8PbVo6hCU++mkoGQ5xEnGcEeh9Lxl8YGgdwjlY18VoYAbsYK6tm
SfC2lkUZ9bXtAmxK5+Y4NWE1bSiW2Xk2NVOvg5idIIka366GA+QRzyPgqTMQDAXB5PXDHhePRjvB
ngGC+g4whIm0dF3DxA1AwsYxz4Urp1PgGesyxxLqI4dRTOFCjG+5a2WZoi7h5VSplezbgQqpi2aD
4Dp9TiwnY07mJE41PcyN6Se3peLXoKAYzrTxkSCBa3AXUXFxDSC1rs1Q4vLoGmWNe4b5M7hch7UL
3PS4MqsjrTqLcaMWSwfkxqCSGo0gaI6lsPHLWZ7Z5vvcm/xlhxdxQKCm23CIlhk6zDlZPH0NSEwb
B7OfnPwwVEM5HceONL87UYbk4hVFwXwgToa2RdFFuN92BFcjtux8qyfPm727xK2ztwaiTbBNvcB6
8hZzwrqf+83tYhQBeaVJ3V0asVJXc2oHAdLkda0RagfVeu82Xg9ZCRkfRXlePXfBkDonE6Tfl0/s
dHWYxYpUUjA6TfycFrjAIgOFEZmMpLyjF8xzEaVxGYaRrj3jhplji9QZAZrYGioLq7OLDfh1yprR
2nWyVOYO/EDQbxlsSXq3atTx3iwn9o6Lm4gtzXhN+kBaGreCrVC1TSw8X1R2aJb2EIBWuSdrgG8C
04netB5hQ9vQo2fYJAYd2jYIYjpAN3P5zPyEQ29Di4WFsiZokdeV+saqQxXeu+bPfMV8YHzlQdbR
VGQikRFM8GIE+obmdJt03QgPSAcGF1FSZfdhXfZUipAb7EtU1+lboVpfIP1aupFqUcpkZzd9+G7A
5WgjqhMbirbiibmaA9TBNau43vlDXzyjI/DZoVe6AgNkFMsFc4n2nZbJgsRhCQtF3mbk+av7nZku
znB28sKWu6RzV9PJvDheu/esKesPSx9OMRKApgve2SyU4ZmJe7lye8xa8DeHe23EDVhoj2DBOjMR
94y6uAtm1+2GTe5jCcdHTQ9Y7xT4qfh9HMZhirdJ3K3gMmmTs/djIoMBBxiZCcs21Wt+ahR6INBc
JkgSamrkFgrbUtInVv6iC4RWxIFZEOaY4hTzvVwGUe4Vq+7loqwbBie7Zmq6Fgmt7RcRS8Nifdg6
kEeTE3cmz22eFMEyB7sptOoSoTJLp/Fc8u3RLPpKyx6JhObJDTAKlfq5Cb24eY6zwXMO6JzT8FqK
qiujwVrfMrwObiw/Rpza3k0QI8XEBhvmIyrkOHCaExDAzn/xpdVZx/WhW8a7PjBkxk5zQNb/o6SZ
QLkxLjNSy7mkt2Aqbk3o7lSFBpupWO5v2Z+qPLLH0vHwEqNeO3VVFbx3mbTeQKMYxsMwuAucL9E7
d07s9ePtPJXiPV2MnC0m+N7m0GpOla2dCyt9ZfJg6v08xr1FZzkWWB0Ms08jFqZjcR00jI4PvWf3
zmMY9PjzaOg8dsnOmDx4Vi8eUZ6jf+osdKxbxnw4zRs86Ph4g3aiSbFY9WJF9uPLIp6QsjMDLJMI
Cx9qpLaxEAgTGLqOmlMcHBHlZX7XOBabflst49PA5EDtw8lp5YmPOF2xSQO3Fix1NAIWXD1GrlY+
kNmgqPvKSNBM2qe4qEOHS0iZ2Dc6tlBvrvQRoq9qq/XNNii9k5a7Z93PtorNJcqQzdTlccGgrIoX
HP0O2oqRTWS972PWqawrC0ZHKSrBezaDmRu5jlR70xmnhJwvjg7A8SpJjlXqsKnGsiceXeEIODit
YXtXQju9g0e8CeyDbRfLVxlQ4yPIUuIb17HUm0DjwoiqMmFg2g9iXADclDEm4rFtrkZSiJ6MYqph
V/Fu5tfzAJ1kF/tBmNK0S6RehDU6vOOmKYvwzH4sQFHXAqzGZISnzK0KOt0u9zW0IbMJc3vcVTls
Md6P1FQ3ldfRN3ulA++sMIfhIfMyVCdj64ivnvQN5hIGq70IvbOed1XfTM4GhI5/yxQqyDZNGbr5
nnd3eCSLCE0Q86HqAQGe9y1tBRLiln0EmLKMPhVjTsUH5k+IynaJ46HB4XIEg5jzKLpvKpUjs7TK
ksdcoKYPLJpVgEc7tu+gZ/crh7IKQH1RXHm7wdKwkymvJnUTlgvnOZvKQThnBICTfC/CVuucNAMR
B/EmYxQwPk3ZqLJDLur4+1IbeFBMtAOPnQhncZH4i6yuu4Ht8fd68scvJxZ8skNqecSBFuhOoE16
LlJ8p8UDCWzPDuHntO5Rqs5tDrpUnUfa7joWSpNSFHexM+fGMXel9BFW1xSAS+V5NeM7G2qcLvAy
bTxdtXusEK2OYlla6Jp5DzCcVJOJfW9GYFvWRYOvrhx7iOuBl7yLcjDrqMKKgrtP1YaPQs7J3xqa
te6GDboPm4tQRvVgpIamZ7Zr9RUWECt3UHZWVxZGLfOcM2Aq9k1pVdy7Uo3ejraAIR0MniI7w0Oa
w3dWeiHTUXsWkAEzO7d20jCU+1rZDH9uyXLN+gc3o4iWzNRLNeSzsTPKhoogPaQBY20CzLyaH0Nz
Ixt2LwW3pMmY0oWUuSS2voxVmn0lhmuCVM9Mho/WTHvHEc2kCE5Q3V03ylyI9C4SQsKNDAgL8sJp
xocQ1nzJWHAynlNbWTaFOi6Ao9Kec8VBC1OAAqiIsX966ctS5PkdRRZ2cD+xe4F6JQ7Mk82V5W3I
FsSbN3iW8xbkQaDwhNRWzLjSayjFQ4rorWYN+t7EKZS0oO6IFxaMjDNqrNLAWsgG5MofBnXTV2x8
cdiJ4Z3iZZ72Mk0Ldlmz037zIQs/+u2Ss+vo2wTxPVSZqPZi5M/sEhcdqaxe3ng8IngewtQsd0zE
4308GCAUSpv3dW/L1H+VY2Gitm4cJ6PEGqH89LaZfdmTMzSHZihZP9SZo56nyc67LdYQ8BxzM9dv
rWjMD/7JSuhmDEa4Es7yxDhvJWCTyRoER2g7DZAl3zI/hOuNzSboMc6zs6vmB4SoOYE9WW//8FkB
0xIlI0MD32tgZRYEsaP/9SUnfqIK5Npp6sGDLgc0VV7lDMUhNw0BYJSEoNeZjWsFc6Je7bmqqhh6
pK3z3snJ/MziGHtqLZEL7HClUbg6xspUKWpv8DYhrUf6Eyj0j/r6f69p/78O8wy26b9v3TefPIj/
2uivyPGfnbv9O0xw+mx44EH4k8j8q3MnqhmqMxgkn52qS+jOijz+1bkL63coVQT5+g55VC4Io//s
3L3fEbMIIjLZgprCJ0jqnyCe4W39rXNffe6+yW6RCYIJ4v1vdDNrzuMhoFQakS1P8jC4KnCqDQ2R
qPZulft7EEEOmVMpcX9QcBl9B7shHutP5poFIvdRT9+dUowUKKOe/QipIapDd4pZGmi2sfG2MLKq
iMaK4GPE4S2bKwW9TIAjFJMRWWgsH7vJJXHDxkOENY6YcjQ51NdYUyGqbMa+z6urHGMFWrmxbvwt
9uSMbg7KRL2lwGpxi7rFWF/Ubo3NywFc1598KoH0NmsN0mGaLstLnksJjwzUKUGz1b6ZvlhMVvut
DksvOOtxnBhDKMQ/m7FT2AiNZthPolFFhJoEWUM8OfPFlGiS02rLw1cgMim/iF3I7vvMZXbOt4C5
0bdW724TMWXpHnVK++hUIkTs76j4ia0k8lbFiALlSuE6iLS10g9W6LDqn5OOwaaDQh+vUFOPUJKU
gkbI0MQmaNWkbWqXpWDtyI74i0BxhdAUuQwh9kvG7IFFp1PvaLsSjBR9PwU3JThpZ0s1B8dijN2s
3+vGB42JtGQCXKItjGv0KEjqm7557pA2I0liogJezkHhuXOXob6uHCsLtlDKUkBJzoCIIRkDTLj+
qn/ZWUpr62AFcy73tuEInzoz9r/BuxivZGb1n4NZWcUFnIW2u5FtnWmklApNn884YMalNvjdsQfx
2O3tBctIVDHhRmIfOPhysz71V4kNgtlDxfPza45J+cWbX4nX2Yo7904Oafmt5tSQQDyHrAo2Dd6O
CS+RzhkSZ6zeDp3VIV1cpM8EJJegDbYluCkcZqxPb10W/RU8mjB7IxUUfaCfU7Ui6B1GBPG6s7/V
c+O/Z5Yr3MO02O2tIwRYBou2Hxp3GDC9j/sG7mMb5DQ/pRy8y2Cgj45MlHlrDYYhEOQL2jSaz5xI
NvBVBdCL3rfjGyQp5JlAHarmqQvwu7XkkdPlPSHr6B/6wa7D/RzkqD5XGRQurmkKfmSDdl6ysUZt
bCk/lpu4mdMPNJbGdZsMMF/DPqFAtIeB2UKI3+B1WCwAgAjH003BatC8MprJPqKgi7/GpEgvOFSS
HxXO3fuO0d57N9iYcOnT448OvMQXWAf1ZiHkPGupnKc49qo306YoONrYhwV3TZrM+9pt8Uwo5kdn
00N0lmxdzy3hHJvJHECx8iGMOdyPiGkTyEs+NZKxt+JJIFhSFqC9IDHx/NXDgMzWYOcN5MjMvNXr
T9OywR23UNt4LXIlgVt9ZoSWNQc/KdotBkibAERXFLdSVfZAlDGKkggRc/pR02m/2gFi1pFHy0Pa
h7KM2lRZ3NHB3H96f37UbA31dcLS/pZPt+LSEXgh0kZ9rESSMsIwqj6MrOWHUhIUAJeGjf9MjQYa
jUD77ieBCV0VpRCQmk3aTCiC80GKb51ddxedpdsc+yfCG8iYSezzggHO7HPhopEZ/b5/lGZXxig7
tR1fVpPCeK5bHG6RoNxW0IcDSg/mfN18E+AyZXU48Vgodr1g1khprX0pb3Fy2AcjQ2CpTQ/FlV/o
ud3jNFYfpoM2HzRpox1oZ1mu9kuSlFchaAnvUid8c+WwG9yOHoLYe9mGtdi7M40WVWcK8c5uEZJQ
QDfC3iEitoCk9EWdTztHV0MbIdIK9mqwMpA47HufSoGDhZeVCa99Cpa2NCMPxvPJkDKdrlpNUXZA
dR6kB65/JV4awxLz9zkMrDe7pd/cYbpX/ZEolvo2hEJACxyU2kfxbyBKyNOivwG+hq8t14OBFG80
PCKPGGKgcGA88p7AGK12i9uioozHmDKN8zs1yc/MmyeU5ea3JM7iZ6vw4lsudW6W2BLlF2Ln9Joj
V1I3T4MvLq10cK//+erj/80Sac3s+x9KpB6h8g/51yJp/Q2/iiSTKomKJvRNthi+b1OE/FxvWCHB
gGbgkRENkcdz10LoV41kUCPx3/hlYVkmpJ01+/XXesNwfifQwGZ7zdKQv1hL/JMqKfgzqf6/KJ0u
GxZeGLLqgP+3LPFnPuBfYl0yDN6GaTfPs+uYd7p1dyiHgZsY0jxjPTymc+GcWaxSRvE4a8c3G4dt
3aF/oytY/VLuw2A/TPaMiiCPOOdRQ8gZiSa/AS5uYNx3ywPT/b2pynNdXrRdfFn3Axr4KREvdnLG
9ySQZnXe0cIvCJecHSxy1Oda/GiwJnXLRWsdwQ9t4TQbrbroURqfWDQCoBSKdhcfzn7lSqWi2/mg
KGMvjhjtfsaq2lRipDuBKZ4Hdo23DLYWAG+EZclNVtgh93iPNYEWqXShpiL7VPfuci9BRWwajydq
wjx3GM8t3HInIFaMR6I7ACkQeY34p+uitteIHgXlm8KVncrhEKv2aHQ9VLky8kHQpFguW5R48fBt
8AcVJSOkFSPEM+8lP+qSkVuXXY3OVQ3LslIniOr4QkxcbWHB0W73Z41olN5ylzGSE1USpSP+BwKY
UtAII5vXHhmqaSFe675A6EVB+QVtdXUyHmr1FIQ/UrrXBeAsc8PwfnDENQcC9ip2aQcdd0zo1zAj
72mZPO9oC8ZukxmQteHyrlQg+zBy2n36meJHZV4N249hNCDd52yEV8NYqqqyYzBThomZTtiw/PbK
lJwUjC3PRnlpOe/55L56HjVzaBlvmG8zrPqGfzWGMLDG3GZY3VFHCOsDCGJ1IAq3vyCxUF/34Crs
yn3umQjEWFNCjw8Zd1fr0jgma1rT6EXE+jwLanAhXWuXui9s6Q+1Hq/Lnpp44/g4ztzlNkRwc5DB
RVULJt3hCfYcs+LEvZicSUgKVvvKHpzdDGDCGR2q4gnDSXtRI8JJsv6zRRG9BUx+nlAHmYxUbS5S
DtovkSGxDMqDE5Y07HIv2noVfgjONfA4aBR7POLBlce0ZGT+i7Yn8uMctVmujAN+ri2G1AwlTHIQ
A+a5mfMGRplPLAWf8jYzCCQsRrJXMABjKx4Dpgn5XU9Vv7JONtNSsmiYDwYsdzxmN7EP7TQf9uUg
7iAwb83gwUGSairsgIkKI0NfBY59goCJtMM9QiNucUaeJWCGzIYYC3NUf9f1o0aYZT7HoEEsyKgz
RIDaicNbEerqRP+2ze3VZ2JcwD7c9FmI9ezbRDKXV92xxzlZacd1au4A6TU3dslatErn42SO98iO
DmKpb5xGbF0G2TYT0o1R9THkzfuxfonxaQtdbzJwWcQ4R5Qzem9O1xkw74BxhsuthHpzx9zNWF6k
+WpRrhRN3N6NZR419Trp7EGEGNQZp869zzUwBAKVe0RidwL3uWmWe6sj63x8wGt4WvRdzc0vB9VF
7Jgus6k8ynQGM35jDQBocL6RaEVjh6x0zj8YUtMIgtLFpIUgvtmplNs98070hQy1jds6f/NS6yvG
JV3gjumHxymWr7HL3RCsETrio8Jv5TPlbuw6UoRtzNMHNIhtFee7MuVOY6G9bVPNmf1ExOCm5TbH
K4cOhcpy+YwNiFIY75kWNe49s6hDl91lWcwj4npwZXix2OKVI55Lu9oOIvkQc85MRD/VnltHrU/Y
iZFfAgDdLKBFSms7tWAnUG6dA2e8JYNrG3O5ACRkipZW/sZPsyNi730BpyMKkEzvUzhQLvZ4ZCKb
buCtyeGzv4TB+4pSGVlkmGm1r4W547oLd4k5HBgxx7x4Bt3gMvH8++Xw5avlvATG5TI9sFKGNGX2
TnBH8vIjRuwIg91bA4gvTZiLipgxT1l5OIzwlhGpGC6XgVD4TZz0WsHAv+7cBSdDK4sP7aa3hoUB
3A/bW78Mvw3ctbLq7kxggohwzDe9emyrfPqmRplt8bWKSwCHu3ZAHWezqfMcSueOSECM8tgl0LC7
rjPzg8kLggeuVVzO38KM5IlWnOJSXyGMixpXefumk8M1ijQWOvWYnXOr3zNzNI9Mx0HOypWQluh7
9GdiOyu4/Z0J5qkdzXU6rAf30ka+8+IpqdEOFOrJxpNlk+m0NSmbP4cxtF5YwuRHNTELGzwN3Q/V
06uqYBs5ZbMmPk5RAhEIKY2zG7SOD5r9PypqAZ5kODr0XmUjkgtmvcmJ4QtALARSTLz7/rySyp8Q
/HRRoBZs12gB4RuiHZBdxwU/BC8ptaZMQd0koXzWo966gsM/9Mc7l9QsnaVX7SSeQGSCazZXXFsC
sTgQz+HMe6ece0268AHv1i2ggfGE3TvKTOeFqjWm77emZj91F0nSfDnwMqAHmtWHaBv/nOjYXBCe
9WKr4xA8FxfWgs7HTLifUvFkufE5H/qLGVAMEN+XTqkoXqbvBCMEET+BA2Vq2s6udwr95kRCB0Q1
/JQbv6dLAukImYUpuovEzusgiyQpWqg2fTGr8bV2rZcGIGaSKygK1XBKy/a2bNQeyfqL8scDCUIp
1IWJdYLA6E/A3bFObkCngbftDxqzNscLHTtCBM9tx3TrGMaxlMUmzZCKS2l0x8XEm7/0FyQ8BWx7
QnVRNJVGPdtVz01sBPsZ80HUupqIiZ7E8S2S+JlzFbhOd2DL0t11hg3TwdGEDjHzXhgBpC674y7u
HysHmq6TyeSb57Spy1NWYStuUgeosQbUClRyjefCZrFpZh7ajfTHyG1wXXp9A1g1diiIZKavqjEn
pASSyF1AqEa5QcVB+EbjgSNiI9TcEQWGMF1jLyPYabDlMSdjbIsd6oA1OWcKVCTI1cCqpCCTZZyt
7t46PPsGgys+CQwYqAHz8py33Ef430B9cVfrG+y//psz44wOUYhdMoZDHdn62v1WkUGE1CVY5AeZ
BqB/WqN/RWEZ74a+g2+QMlZK9n3YMMtQnK9neDXFJds1mqws7048E90dQ6AZ83Rqs7qwfE7RfD6U
Rr5cdHaS3FkjB0cn5urKAKWE0OK7Ch9X4rZLefGMJxTnqDM2+zlHaV+jpL20p3h8MHCMvjm8+msP
unME0dSOQlLEdoHW3l3NHvkq1FN9x0uJTzKb7n3c+lGZuTylMvWczyI8wTkNNm7Zwy3hBSzf+9GS
h0L4J1gjRRSWQXzLYWzudWprIrLsmHrQvEAealz3oq4+KmlWzyku9EsUeR63XgbicQ748yois6Ja
NzCS7HSHuSx9orceL2XTHkLRREVIxosBE5GEClwTbtCeGczhLwaDSHTNy4wy9ICDxuOWNODJqZ3G
WsrKYqnPSWFJksDd+dFY8vq9tEL3mVke8arQfY/apFJmtc76qp/jvTUH3pNfheneGGvryMpcbNt2
xTIq2nAsvUa6D/PkLswEmZ8Mx64c1YJjsYfs3im873jAzqrqXsZB7mVwt7T6LU0e4cmOO0Ky8qs8
bU5jJmtKOOEfYxdXfBKnN10c5jtnHB5lECMPYhzKPRqml87kPDJ+IITHbEEG4/YuY3TVzBY31SDl
ZzvSNKBmNzd2Ti5zOz0oMmiJtvizNjz6OW8uPgR9KRMK9kJ+T+TQUKF7r6L3n7MBEruauv2Qubex
M+qzNziXWf5V8FlGcyHv40x3t7AboC5mSCOVJGcrS5YX17BeKheYhsiSDN0WO3ALFXsyhPdFkGx5
DF7Aa2bZYo93oNBfUGffdsg6z51eV+0tWSoCcBgbzqd5cN4IGbE2Fk0KqvizsFoE1zPp2d6Yw73A
EVOFFQ1TiAw5Sn0uFC88M/0pHniYUhQrsewJL5wJe+ndvTIsRJeTuiqlY526Lg2zW1IEmohkKf2Z
uWkb2Wkcn5Rh+JhqjOBqgsYg92xT2xOHLAlOKg7HPTe9vsqLvr/OpSTFmrChFdYG3cIvyjCSE0mm
ifKRyhGcA8qjTXA6MNWCxMLwb4cSHRV8GpTW5bx0tcV7otWPAQfcuC2a2kRmKscIknb6oaGJRrOd
nvGqaX3ZEZDBotXBx16P6gg1l4iyBr2svPAgizvL0bWb5dUwFzLPjOHgzeIzw1CvenjF+F/RhQjv
jaYY9OoyvSd1AXXSSMLT/5+odPPpxx+/rcGe//1EZZu+//jrOGX96p/jFMtGLcpjPXDZ6vzSff4c
pwj7d8wZjEsEoxNGI/yWX9MUfg9OBAJuQodfJTzjv4Yp/u+OI0zCWkwLlafNNOafzFKcdSzzLxEg
68tyEN07IuSvQPwtSJjYJRb/wjv3Rt4yvUNWAJOD1U/YnIKY4u9/s3cmy5Eb2bb9lbKaQwaHOxzA
4E2iZd8z2UxgSTKJvnH0wNffBUp6lan7nspqXhOVmVSZQUYggOP77L22nzkFDGEYlkX2gB+aUiGy
X9zkAvTrnhQp7XXZEjwEInLVidZtrQ9JgaHsfOnZ9p/D5DB3jkdiCX4rMDNqrLEUQcBZMNRjNyiS
+gBX0mkeYwEEl3KbhFGNe0aaSABckcudqcv1TOed7pMKNkAztu2pO2Y2hDtJueJu0jYDYxKFcARz
kwGDrRUnltivyps4qZtjWdgskuAPHNtESoC5lkODaYTK0Kty3ukMJJsouD1dTQ2xvisaqASWU34q
+4K2sYygWxUUJ1neCf3sYzv5HnU1nOOpG4hemdK5Ycne7oO5CarmqvbcBc5T+NhziqwJrITYrphn
FldYT5K/Ypd5pJLvxh6+zxVnhMp6bhodasliJ6LHGcJts+UHradsW3a9yS/syivceBtGhbwu0aPj
O9uae2CqaSjK+mMi+fjDAGPnuewPIBl2yOZAbqM44EwJOlGVLzWeivkwMz9sISWOH8yAQi47MqNv
sfHmzy5nm7+G6qTHSrDO9bWC8HXSEueGgirDIjm0rdtf+pR+pNesZaBJWK3jXJs2Ca0T3Ag4SYju
iPnRp7HiR+qIrL7NQ02oFWogAfG9w8T8YJKAZ6HFbtLmoXpiqyG5LZcxOxlRuDduN2O9atN22idU
JMn7mXpOu954ngIghuME7jPnZ7a1yONZSLGYyZKy/mwoeWaBhwO1JXoT51NBOiKKqYfmIRyMbCk4
qkTVdu4cQ4zDx4bDyQeYfIBkYFuyW7qdV4Y1by/1owx4rsq9/YTh1z/vIjJ4OzBt03waCem1e/aB
2jrvE03d4BRq/4b1l+7PlilN4zPsdAZzUNj1A8i0vmsOoQ8G5wRorqGS1Y7H7924fHKYHQ9Twpoi
t73+PqC068ZLR7L+hb9YYDB0fTHDR7uyCiQFNH3CHX3QFFc99jOIYeFiXYbMnsAHcjnfz83MeFNR
Kn/CDme4jeJ6vk5JtOxIEk3WlY8l+HasyHuBhnPKjDaZPPom4NKdODHLIsxgfDP2Lc6Poxr6Ggcy
hSSErwLa5OjdMKe1cdTt5Hj19whEyQvYHtVsfc+iSgPPD6ya2V4IOOdlZM0bmImyPnVlyVDpQ1Rl
OpMB6LGkzTLrIu2z7kmHbvwwzUZd+dlqRh4cigCYdZ24Lcxj1zMPTR94BdOQgo0QmKhHMtawAovn
ccvX03TDOzcHJfs9Xg7jBQRIJSMm9mie+Fymm9HOAiAeQVNOvjhK23QTMpFgpf3qCKcdnfO4VXZ3
H7TpILYdkxUNGHVkpc6yJ9+4AOnNEJD66rNuRkY5gONZiMJAoUvPFGpPZcqIu/oth4Z4Et2rUBZo
eJNBcR7ihRO4arSZ2LqN4EgBspSNbci5ylHRrzISGKYrgTd/w7k7ewgjzpLiUo6tO47fKNQDusjM
1niwBdw6zu0j6GvLQVGoVQSWcnBCSZyR2rPHKgKyUW9KR4/xdzI7bfkt6MC3vCw5OL0HH2cuyrfo
q+YyyLqE4tmwXZI9WIxG4Hcd+7K/aeKpx2WPWQcTUjYWu7IRnJ/DxtXfe/RLzDWZ8U6KIFFHThzY
7UmH4/Pj+O0GE3Bp3v1d7Ob1GWRt655mdBg9cV4gshVpdtATt4cZqYNSUP6iS9ZBzZmfaf8uLk0E
cXzR+yYh7gWL3O+tY9DjEAft1b5IiRYIFiVAeJPkmYaRgT+Bu+3DYSnFEWwIib3Z9a5Z2QPasSv4
iE7V2jvZsaoFeqtOwYRb1ySdRkCITnbCylQf5zryT21YxEzW8+S+Aobxtt3IprKAlb/DNV2cIJdV
FwF3dXo/zDI/ZI2L5Q82frfnDCQBkxSYnh2HPbgDeqbZsCgPDkrixsPvIB7drLhbbNovqqjoz+re
/tTKEg9eLT3Atj6KG4dceRrEdfktn/Hync+810dc5m+dyEzzGkfckM+IJA/mI8xlW13WGJ/EPks9
PnDteaCRnSEGS1TxzH1JME9UrO3LirIszmQqvKQFW0UfrNrT767WjvWspz6LLtCUsCACc7GgtvGg
w37LJbNpI8cbtgGgDMgESVveTh7m2qSx85nKQl0SuFhWkHaphNk4EKDnA+B0uBF4CmH7gu0vd2Il
NBuseke6LCHHNR2hkyjgSGKCYr5B/VLLXgL/CnAnZ2lwqk2e09/BYVMerKICfSJYHCzBYI7QNf1X
F07+zoxYH/BmWelt0UKMDNNM33XN4gFpywCLsdJwmG0Tv6TrwXLdV2ZqknCkhbNDaI1zzQZyztj6
kL/Z9sDivw/a5sPH3crjBvgiVdTvJH7j+CrMopHwbMEAfsQDOJ/LXDsXRQ0wbJNGCbYzbCufeMmj
+QjjAk81d8i+L37v5Puvf+ufiujT/3+UvvtR928cOv9Rff6ji3/8g6rjqPpltuaP/z5bE5zSSmpY
FbbNP6XLdPvHbC1+o7reExi9YNhjq6Ju788g1m8eU7MdQItjHHbkuj78c1Pp/sZ+0hGB50ugkoEb
/CfDteetw/O/FpW+TQyMVj/HZ0nJsK7l2r/306KSUIvQKYUlxE2mnYyqObokfiLlBXcTU14Mzdqf
49N1ke/HYImnswl97jlWfdJuMREDn8QU4JMunelr2WFo79NdtLg5yKSh0sA003kOKEKsivu54PhB
uCs1FSTkOWGfjlS1pQR1mveVM8bFTmZx+Fm6GfiWGSs9SxPmStw1Xn+JMyKskBPkIk96P3Dl0QMS
PezV1EF8SL0lYqcTRNM3k3hBcdoPxAqefK8x8xkkCavZET6J9M4kAiS5qNgDDu6kky0VpWsN9NKE
r4qjb70bY3pZN2kNQ47AaFPBrsC/CnfGLVaeNNzIy8CaUcQ1CAUCJwhK4Jk5nLwVsKxebR57xIyl
i6yY0lj2baFF6tmw7Z4P0RR0V5lf1ixnglx8VojBLCK8phq3AR7/U5jGwNYq6kNvoJVguJY19I+t
rCOkoEVZ1YwnQXRruj8JJ7YGfv2A5oUfmdq6mVy7xK6zUV223I9JwqxQli4p5tGtKnIi/DI7IXIL
FjSEHf9o133DI1t2r20yYDYPdOndMOU3V2WvnWRHYsEi2983Qc3CY8T7puxaWZuE1dt3en2bu0pH
CUJlAk922+TjMO88YIQXWGqW/mgvmMK2vUi4d4vY76etLINGHBrbM8XRMZobtKH2Ib2bGvLBd0th
xuQETNjQns69hbzc9qlJWOdBVNxHPSXAYKbmCo0iILO0ceoBSb+tW5j2uoGZvR0GhO8jeqKa927U
LawDXZwyF1ke9N1FoolBHGKt62kndGP7O9+R4NWoLLOeDYy59M2feSDsY34OeA5WUKcbR2gj9kZk
Q3wSAa9NqQiHoLwtjVyqfd4xQm0LKe3+Yk7jwNlyfAPhaqac27mpMSSeWMXIscajkU5shhqTj880
ZSLroWJGdw+RqOGPs/lr0zPgOtZTUjAFHmIIq+y/oR8miIlSeHdJb9r+0c2dNN4RsJnHlyKB7Lul
OITy39yKx/QyK8P2bBq9oThPks4ZrqIJmuA1TQ10hxlcbv6hXkqYHUOfUQbZOdDxPvm5reoYEDgW
NNoZKtmxZWMY9ioaPW6hseEYjmwQ8ODW5ynZT/PoEuWPoy45FakPCAwxqF92kCZMfuU2hedf52VD
lCOm1A90wRKBDaFHA0AlG1b3E2ZbN+4UxyI6qNy11RnOFop8kxSAzM2gY8YHeMRsIGRnp6yRVnSg
D3e1uYyg15TbHA9dAZY/4s6Fg6hzPqq0nCCB2mHf3QTsrXmuThRBHVxjp9Eebil+JmPnVUnGKbe7
0wrkZwzRZv2vjqyy5EQqZYpLBtE2PRntpq2uyNjH3npYyePTth3z+iTvygQ4NdcRJ0QkM/9YLjW9
xOna2wXXldDFLktEwSJcxhzJqnZNh+RVnqh7xZmCkGSiJqhalMR+A/rGj8Onzx8qvdY/C6fVHIUo
kL5guWw+qf1zP+cMU+mubOfqiR0zr160kn8BuYuAyUTbJh2KApzA1lfwzLm/2fxX1pjcbmImCz4J
BZ/AhD51edD1u2vH7TjGcrD0ruJhsT9qhYB4UswQZLh/02fPuO0lP1Azvats5n3Fk9hXT7EmzdDZ
ix2etEo1nxzZ3E+O0CUFmfg0XWwhLcX3RZxTUyhanxJROkY/wi/DeU6xAYTP0l4Bj2ENqkQubsLB
ZJlfYHhAOI4rbc9bvr9rxGUCHEQFwoJpz5a97586vU0KfW29Tk4xA+NMXcpw+jbaKjYXEAqzh5oN
Y3YcXSx2p0OTTGAVZGWBZQ2VfHahFUrrJHIqfH9wAYSFqZNT00U/Z7hCyMD2y1alXGygHYoBP5ov
KaJWwH41FOy7wWuRdsMJ3z3Zud5+iGPXPdWh49IdWtHjc6JEG14O+AM+mj6njWkWYJc3jeggr3Zh
Os27UPWEaSuZdxe472mtEUTpy0Pc+tVVP/YOeUl63R84KGHqH6TTBZyWFHqRKouG0S4EzddLGLl0
higOOEnQBxvPhAC6MINiZ6QMkIZWE64x5nyynQfDy8PsL0o3Piz97JyH0UQtaKkDvC99lKHW2mA9
HmpBMZefT/optTgT4EjB1BEG6PSbkODCq1rGpd7nHIDe1peADego9gpJQR0TyHCzUNkju/yBGF0G
J9+AmCUd2rx00o8wpNC2cZB5mF2Z2ZRPNaSjJ1BVDjrwBCcRRay46bWBjKGrABLLZHrQF8Oait07
SVM8CghwEuBUJnnGAPpqdxnwptMmTeHHHtlm2ZbaqiElTIZPBv/3UDtzBAOZKO0u06lDB5kjvQ8S
TZV9mPAa3FL+2j7UkMZX8LEmjaVjAKkcd0b/miGga07gZ+KzYgPJ46324WOTzxJYZYXTe1f9RI0G
on3S3HVOWL1lOI7xciL482CWEsGRgwGTPpUUuIdVCr2bvVMiKFIqqUQo149SQVa5oYTFymhKqlrc
5ljR7zyp7DcILcljngQJxyQ/MahhU1KTNw9w5R4lEL8roPm8s61h+VM7GfDakEXfq5/YwdsCuefB
iSr3XMST/FYFeZ+BQcmrDzABBcCsPCHQR0BIcjriLyZrGuQcHvPGVU+G+7DZ+WXk8KXWQpxUjQ1w
v/edFk/r+uDYpkTA3hNOdfHWmaog2dplHUyEU3zwhcqnPWzfafDEeHG76d7CCuxAOl7ZyNC06ZZw
8D7sBQPND9fto/mMyyp+KSOUxo1F7ACGKJMUg+A8s1l2aU5JNr3tx+/Y6HEBxY2l6I6cbC79qOIo
HeB/yA6LnIjDUTZDga0d5W0KfXTB6EQpEfa4GglpM401PFlhV9mePXioqChhvwKeFI2Lmhgiwfb6
OP0KRk4w8MrxBZCHPu9TR6KzApCZts0yp/6xIZ5HQxyFfBM8IOK0uJHINR7cBu/2TmLlvrSiksyg
UNV4p4LSy/dzloU3gH1jJNhyiRRZJkLBTCEJVhmetRH04Eh+NjbQGAhleGa4MFN+nCmyikcGv/G6
ZCygbyTr5suAQJPadLNkdYzEgt5INR6ccTOA8Di0dYLkExdzhN+uGcvvQLpMcQqxdDS7gR4j2kHY
A7/WBBS+pRVYZPLeJC44OFZlv6Oi0d8HcVnlqwAH7a/tWoSMBjjWjxTN66rA30BIA7TfHbzl9l3m
QdlRnjkNzx6VTCgMgcQGMwcJvdYMzcypCUt9WqLh1RPwbXVx07RW8u6rwn0RlBWNsFg8X+2g1K1z
dmSncOfR3ohnJhA8184I0GFFkRE7W6s8iV35sF9yaUjIt7H34swD7mpj6/jDjlkl7Ew6LI+CnfYj
sEu8Z2hEaMQkw4C32GFTozYgeO4ZongIBUOF+X/KIxp007mXA0f0bH5NC49qG2KiNDaVAt/S3nXL
4i7qeawBgrYHhbZlZ1dTIDWxWjumi4v4CVlefy4Y6MMoUu81iTZWmm41PHcGs/ZmTkX9PnYwbDaj
yXDTNZ1TLfuGB5zYLFaPQak1OJ2381SDWQ8hmuFld23rqVJdyO7ZbeO3JiiG1xn04I3fwR++deFl
DeCtxhEPW1jxiSJd9IzrhOxv56ALqx3tTxjECJ2SqXdtFcIerEq5ARphn7UukvwxxEdu8dbCNN/5
rhPdYu5xidWzh4PWN47pe1KTEovB6eA6DCYd7XLqXC6IknNfabNxwuQ1y/Gy87WTH7TMWvKsc/Ke
lCwr4S3n4zcSa/0TmB/z5gyTZbEcUNyj+sYxWxvf631b5Ri2A6IFZiPNkD2lS8mByEq5dIBsx8Gt
KgPnavakT+2LntotCBSSFg5ogxePlc4IJ5HI4m6xIiIeg2FwMXjRCb7WMn4juYimbgGBZpFB5QPt
Cq7qvhdtkrxZsUzf2jbonvGnsD7KLeFn234tXhPNmsDgX5d3dOrWrxxvWE2W/thfu41qadxJySKz
7OWr8Uw3OTGORHJ824RuQW2ZpYrsMZsC/WiXlfVmB4NcMUyJ+7w4fmRxAHa47AnhL+khUnF/17Df
TzYl484ly4Xicxmn6WkaouXNm6Cx7TnRtz/6GAvMgQurOPOgo+Jro0AQOTcl2QmqdLVAjmsvInSq
6tUm0OUBUO1WAr6Ie//gE2ali9LN6WQqJh63+yUr9WPnyGa8ClKPHEVa54F/1rMQbndE1d3PkSL5
aG8nlvjgHEbPyyIjld7GUPYAi1eDu97ACNjG7F9cqoU1/6IE+cjR08nF1RSDAmVg6Kon5fZM67UI
g2jf2jJ6b+G+UNrcxhn13ZQiX1FzwnuM/ZO26TDrquVejZymNkHUGVLBumu4Qpy5dXZErfmigNLk
ixvrmoLDuvIE1oa20PtwNcnAR6og9PuGQXFf0IkTXrLjx2PMJk75d6wc2/X/NMX2y0T4h1kKZ5Al
BigROUiksfErPNTLEjlPCZm3m6j20Yl581jkXfx3Of3Hcjr4O0VtC9KogSL4i4jGn/hDRNO/Cd/3
oLgHLiFIuTKLfhfR/N/IARCKZHspHV8LifD2h4jG7pp8onTYW9tkFrXDX/eHiCZ+A7Ky5hcFAhvC
nPOf0Yx+kdA8aUvHcaX0wBkRvlTiLxJalcHtlQS4BrsvT9a9xbmR47BPrWU+/PSe/IHB+keJDIt7
sWv/zz9RBH8S6/58JV6Id8MJUA9/Fes66jz9EF82nct0JcTGZUJQdpIdCs9+04HtZJu/f8G/hD2/
frVVvtSrRugiSv76gksfjrEK0l0cZ8kRby1iR9pN8+fsr1QJ0l055e+4RnFTB9a3v3/t9W37lzL5
+y+r3VUYJQvL2/uXtxUsbYILjBnYTux819aqmY8cs1hHMsTROfqfvxqSKxeQWvOywWpC+EkHneKw
K6lQ29WCsOITRB0YQQQXWY5TOGGG34XzX3hmP3+Q/6/31fe5LGFwaSIgXLU/vxp3z3isoJ00XorP
3cFw02Xes8pS9zRkkb4lUS9vMod//P1v+Rfs1vp5YsD0lMsiRWje419fd9BuVmewgwctsFWBHeIW
preplu+sUltKMLFW/uevCIjVcXRAi5pe5e+ff1On9NvGb4pdhAMUk1vHmIfTfjh3aye+x3q67ByG
/8u/f1GtfpW1+cUUJyXhIazzT/T1v1w8nnQrNWXOAcQ+J/CZVSmSg4K0sunXQzqQ4PAy/jq5e1+n
eNHFVPCuR3vr65Q/fp34javnu9lyqNUFuS1/iG4ZiFquOgHsTdq+mL7WVMkqJWASi7JtJvrybaRD
l9aHylE3VqAb2qGdVhSPCg4tzEeoSPGmbQk17rEDIgToKRy83YxAfK3GdLiLu6qbdqgcWP+5IsBR
NDlGTCid9ZlFk6jcQWVBN7YTj6NJrtga7aempVJvyTyAMlYChmc7GFFV537E0ig9TM3crS59l/6r
HS5uXJHbCrjpwI5Rac6uEsrwdpqAWGFfLjW51mEsPoiQTM9pYyX6mIgkI8aj8FzCuHUPo2rwkdWx
zhRmyWW1tZSBgQQKA412mTTviCanmHpBgGItS2VBJNrntIY4kHvLK5CZBMyP4pYOUaqWWOnatMIL
b9Fe4TMBvUbY6LC0KS6uXWBK8TjWQpXHANunj8AqREZfFmrzvnUGl6vZjrord54cDgatD+Zq0R0B
m6HjQOoH6QcDGUMlC/x02TsKO5F2qTE9SSs1qG+SUBLHChDn5WmB545+VYt0+kta0dNOue/gimfw
+C0qDYd1r7gC4dLOa54TPZoa+7aMv3EOx5/DqtUN6dDq6qi+JVRlW+ezIXsxbeO+TSGeZoPKzDMF
6izwuq9l3lDBWWFzX/YmG68Y5ZS5zliZUtSoiFIc4q6gqTxPfJaFopr0yH3wazc52zTQ3eGvS+Kz
wh5ndUlRd7VgHPbZt2yAfVie4mSSFhEiWe1az0xnbKCpUKR+gbPN77tYfxbu/OJEST5TycSodjEa
2Y7kINadLuEb5PDVQgWojQNON2Bc9xs+lyvBXjV6t3sAafcKXKo8kN9He99QPYitg33JND4vNnLX
pg5sel8dxuXwhS8YU3HW25B3Zg8eHOmIyvvs8zUokHbQWrezWEa+j8CPoq0NeYdRTGMyLTzDppr2
q5bhjzGbQKdW83M8BOPDPE3U4rTAg0iD1AuJ2CQsrfvIH8fnWibmrqedot6KpY0F5/mBtk4/z8LL
3Gv0i8QWfywW8rWcQ0hwb4BBEW9gca+u7JriGDTcKU7xMDbgqwpd6fgi8qeKr186i/tYi+WxkPn8
bolJfA+aLH+RiIXvxgmmnk1zOHZ7MnX5TYRB/61pSZBBwa+/j07oDls7b8izT74BK51j5mV3Vmjr
VpsY/0TlufI98jwXoyk8rHtEmNpwlA14P2nXMw+J6KClgWMB6RNiXvmkr9ddI/m++93rOKJtI3eF
wqvBnotXk7CZkhwFQm2Xp4Mq0xeBmYC/EQPThzStDS549LqzVg2UvtD6SM11Bi/4ZQlMBZChz9CP
CpdCoC179vpbbYOrx+zP/2xiWmfK3ZjUxbeMzHaLqyS3EB2MU0csAzR5+wiu8XokggGLWaIGC+M7
GR9cUNBTvaeUpzob0RP4cAhtP1huiWoTqhj4cJMM7nPtZ7SxQGtlldcQjuBiN4F31yXRhLLvm5Dr
XanitaVCJtjbmUiKg6LunmSkF1vd3pULogldE0V1HpJMLi6R1cJiM1oxiamG0pbLkHMDurPjRXdt
1qM5UNAQn/peXcfXia+TcY/aboXpzuNeE+JHKJz5hnMt0rQUbATPJsCyCyA6UEZnqgLsf2ydMdDU
wHCO2FF2QVIds69UG8fkyaWEgBU+NG1ZLQfi1LLg9s4J815jnU9pK180UKqGB9KmGFsJxisdG2Jt
Rk/5nmyC6vZjbvktugFqePQDi34UPEY1PNYLAkeUUKL+OdRhBJYlz7s0XxA96ymPP4Rqh+aiMcgV
cAMhKJwKY2osD3IezU1Wd7U6557rJXwRq9rnQU1I7mTKYoKaJGTg/WwnouuUyrp92HwEIPFLciN1
oS75xZblue39yYbxHkYzDxRFBOGOPpXeuR6o8gBS6Yw6fWsAEVuYeIh3o7DL2bswVpD0LdgIaaI3
Dbtf7LkTKFrq2n7GeA7DjqQXC94i2VEWndxXPqQigMvoOBt3cB4jltOfcR3Hd4SMkvPOa0hg9ZVl
fWAxa0+Ez4EX1a2KU1oe0Yu2gr5Lb+MUbs+yt8zhMzualzpkrktqN/Cj5rzyWVRBTqAOiqo1i8cs
BZ5Te0RbqSgeZQH03iX8mS0atMcV4liUNcsOc9zcRC0KWBnGW4uj5DvF4BV3oKQ1byNsZ/IBQUsQ
HQZ2RM+X7WPDGqcy/KYBZkBPB53k9wdiD9Oz1JJzvkAzPqfNzF8/8XHJT2uIju31TA3PGQNAUiOq
axpdSd81/UWAXLVcjmkpxL2kn+gb6X2yun7t+cse7cxvt+hGg0O2NSV/ObrJWN0PKET+6aLgzeyw
pGcDJ2XhFWeDBwPjEoseZlFcQF3xlDTRop+5fYMTzCyIUxtB+Q9FXdDBPiJgss9EtoLvCLnWFZvr
ko+y0+JKgqx7xpmr5xPXTmr2+o0EvQ+QjEIhSgFQwSY9dXC7sgKedEl3RLKteDQtW2l1rOEzW7j1
ieI+j4mSL9CIn4/NMN8rn07zVoOW2EbVEL1ilJ0hi8Ce2QwD8w8ZjNh6dWrtXLa5QDAxkF6R5ytk
B4RcvXyopWgvqgz346UpcdFtM4x9FKa73VTQ7AXf+mm0eurH2gQY2tvkz0F5xC4b5ifAwbV17Ppl
CTYWAi93UR9awNlk+dw6GTFMeIizuY0OFm7BBMrobNxzwzepekhcVuQXTTZR/2AnEzcaktE8Nndx
2wMNSWOGCQoUI74ZXWVxMNo4I2CGnTDUXCjuVpSoTh3BUZmpNoepzY5jDw0yjJnV2ugMWZS4d4eR
680TC5mkyHNmZtJgvlzg2jX7JuRhxKxTUDQNnmfGZdZl3IhT4JcC42ovZ2tXk4PSH6NOCOWSGlMN
YBdPRuFnKquhOTp64ksJGS9Jn4pA1uxN2DDH/nvA8p2eRS6xbwB8qzcL8Y1fB+G2wW3ngQVFyLO/
V+yZl7Oy7bxkLU90Pocpp78Qc+JLaxBfQdYFcrxLigQrA4VrtASA2eT01I3d+nWN1LlcCNUdYZaG
VzKw5ctQKPt7oxySJTLq51eSOWI69Ydobb5kzUNpmUQKimxZE1X3/U+9VPltYLGWP+CVbl6MM0PF
iajLAOaBtzO/YCqYruNmYALkBozMPs9ZlO2yeupe2lahqDliYBHC/YBOIbrCSxLdgcE5QbOz8x1D
yPKUg3MtCSd7yYePWs1OpDQOH6HtjpexMSu8IjP+9z4OzH2gWMpv+ORtGCxVSlsaKukNZbS25onf
2CeLTS3Mhv6OsSPVJ6y3eHTN6VCXwbSdRhvbtsXhPsJlkNEF0vbBjRodl7UZ+8SBJRoP8/hUtpnf
krxb92z2185NrOu3pUxGsw8YGb295nhBtutrW0cuoLgJv3Z4adjK52pd7NXrik+tyz5GMvZ+TKLR
ZbguA2cPvDwYNZFduOuykEL3BQjO2FPwG3ztEwM1VOCZunB5A+3DxpH8lP0KOpc9pFxXksnXdrJ1
Qv1E7ri9bcdleei+9pj4nroEU+C635zXVaf7tfWsvzagcRrLh/prL1rj7C/P03hS3k5/7U7brz2q
+dqphuU83xJ9Xtdzikdj8bV/7X/fxX7tZdW6ou2+trXsKmv4wesOV3ztc8uv1a6mLYLv9brx/TrT
/tdr90/SIz8d7/8X5/zyx0Tzy8/C4Ncf+F0ZtHz9m+cIFCoUMcQNXGx/SoMwn/3fkI0IjcE599cM
yf/VBqXzmydQDTzmZh9cp81P8Kc2qH5DzFPA1JAHkQS8/4wEgrzxLxGLgAwKBHsSG7lFEaPxMfL9
LH80csD+VMbmMiYa7O1M5cziOgO46rwTj3I0awbpKUYUvo6HMG/S5d+oaIKIzq8/Ab+3xGeoFZIn
EwK/6c8/AfNRTvFDPVxUrTGo5UOjg/u1C4OeT5enwdk0I5/cgJCeWhYy6aTVWV7IDpBgxOKDRw/L
pZDy558+w5vf34KfFTCxSly/vDP4Fx0XXqpHVOh//1wOVkn0zBxozkjv0o6FaLLCkvxxbaHOWIjE
6dLoq3aSlC9kBUMLafkCdmLeDkl6Y1ipjnxNyRecYTTpxf7f/Hy/yo+uHaBXubgifelqgcvrL59c
JjmO1mxzsY2tHRV4tiU229ryb1CIivpzyuqlo6hJUssxOOuEyU2l9N/mLO4BkgRucwc4zR/OI2et
bsndIUhuRkwV7r/R9ITr/OW9FFz8Aimb/wLLG1H7L7owkLgpxOwyHNvKQo+gl420jOSxfiKjQLn7
rg5xGqWwWgG1pBq646DOCzqZgdnWZr6WnMI3pHKC07kG+e0ZMMdUQa7N1omzH+mL2iL+copvqPTM
VSGfDFzuE2Nb+o6TTbKdGiY72XdXVLjE90PojcQz8iA0gXUwyZRk6swm09dZP4YcnbFtTP/JWrJ5
g9g/HCJL5KcxjqCrpizeir624Gln3SXkWR8og93whAjFSb74hcuZicBLk4nuCIDfR65z/WuKOGgr
iirFjrnyDszDxUXDInAHhAfqE8vtjDeF5y3fxkfMus1d7KGVz0ORHareTc90WUXHMizQmFinQnSe
9owBeEZFHx7pI9MnUVvF3+u++/S6hSJtvEE4X0dOh8CkVutblx3ZiaotRowhOPI2UDcUK8rMfN4J
/EYwsOtanHQyJWvhcm4OxVjsmZcydusQq743We8cQ0ICByyb1UNkWn+P2arc8b0Wb/7ozLi6TTPv
54pDqnKzG6ZP7xbEQM8TuRO3NBpld8Buh09SsdPWT10A7cx81LRxaipvJTZjyCQYODYcc22AA6W2
CcgBN3p1SXdTdm8HBnPS7J7hL1y2Lpr4EVBhAIq6vmfJJs8Q5Kd9pQwVNJUJIY3yfyv7tjN7iOHS
OneidrnAt9A/hH4Wv6RDmYdrB1Z6jW9BU9Mbymt4g8M36tSIHCDc7BEUrHND6GAzJYzS+AYgvSCZ
+OI4GBPvCU93FdxBW+ldMMzpO+Sbc7QCoOc7KEwE9g6eZVK3uMdTycV1NWGw68+qcH53ocxvoTvA
M0nn9tQqo+l8CJT3PFAiBv2lKdITgD89DQAJWMHKbr45MKk/5OyK09pHAsPwCTlZ58OV8agQqkfa
sz0YbL1tLnsQfNAIard8nBVl6NhT8R6pxTuQ2yYPguXtkPZ4IBynHbb0hi6XKgT5h/g47HF9ozrU
bnzvNeICXCAWUK/60IA9WDhEp6Kei3vhxgTEYfysFPuD16D2zmKyXxiGjoNbMM0zlV7MUU8lTNJf
h7R7HjETTHuZZ+nJxDS0T5wM8KTFOYNLlszxIGijG4eUEqrOC44OpZEnTlFXNyV8vnuNFHKVmCS6
STizX6QR3bKNmfpzq9YW5EtvYHG+jAR2oQALvpe1M8B0cUFmNxtv/h/qzmxHbiTN0q9S6Hs2SBrN
SALdDYzvS7jHHiHphpAUEdwX404+fX+UsqdSmqms6Yu+GKCQiaxMuTsX2/7/nO9kFR3bKBrfRRUT
ZlB2qU+3ecwuVgRQ8+xFQ5Z9iuB9G5/jfok4bYmXxVg1+S64i4rMp+TNChLrQ/Pk7Je5EPUDNA6p
Fhho2149tFzq1ec4H7zUFSgv9ryLuvqET8JOP7wFBbg2aAqrR+VK8w3mPRFMUdLVUDJIpRj3duwt
rpuwsbLdzxm9MEh6pIvltb1zpBjAr2qmBIAm1iwTrNE4IGr0KJTEuwkabsTiRDFq0wDMzHZ+UtrR
cTlkeZTTcz6hFwZ1WxC/6SWyQkoLPaoX7yYszNlZN2MRpyc5cQsKtvdjWd+MFujMK6AJiSxKl17G
emvVzCsvXbRw5vLAdikHmp3PyZdIumbrMI+qdemWg0NyXkbeFA1+Pd85piZgyybZOXifJ8bHJa9S
56tds+Jg0G7m58LnFYMxYNWsq0qFLFwuRHf5adQW9wYhIj0Ashrb04zwl0oTx2GTGbeis95QTx6X
EkOwE/D0+4c8J7fl1NFwn+/QT3rqaSkmZ0i7/MGH55qLnpykHw00HmxgU7LPnbl4L+YMnT9GPVme
bRqI0RE9RBWixzS8eFC72eQJRVu3iNGX72KS4y6qHWwBRUmLByxAPO8bbRaTQ7BIpnWSXwicy9KQ
mK6cZuIalTONGblYMtb40wZkgTxhXew4AnJQj00aDYz9HvTOtgCkjRMVCVkFziuasR3iDTLdN5Qc
HlUGWgYuQQEjRXNj6wKVcfcy1NmuJO/JTTZ0DtIOubkYSL8V6HZvZGal4ckf6Ue/+KM31O95MfBY
YGhWfbPJoihhtRz4y7hn30ooxJYAjzi5gcqcdl/aAYUvk19pZt6yPAWl8+7kZluhf5wD2QqYlUx5
H64laroL0NHmI5Ok0zyEARMmAls9Mo8R8BE/o2xr1JUz6sydiiwtgs9FPS1qmqDL4+BBw1iZkDBh
bXJcAilkC8Y3Q0iWfMRknIEtiDLkyMY6Dxxw4EiZJxu0Faa5LnkyYPO+umFibQ18CFivAbPusUrp
IwjqYIHaBs61FXL8IosmeLam3j9VRaTWRIcgxMgs9YIb5RXVZ3zk8ordULB5WnG2VyuiWc/KCYZs
pztzChYVJZLubvyqewr+GbrJfeAlHhQRCJiDQ2+GemZzpItmPJplUOxnu2JtgcBJUKpb8pWjeY/U
JNn4je/exm4vSD711QZ1twRsoqkaucQKLRmM3RaKZrlLDemfJkLVtpUfzoIOHROLt6T8zb3ZZg/S
C7MNsVmdjRFsyADK+El2ijwvE/hydXmhvpmlR392zKM902WK89SCA0drLMnJZYP782JNOYx5hRUS
vZPSKzN35LmnUXdyYNufbWJKVjyT7NwXvNWy5V5HVUnrqygqiUa0yvYioWBDJBpF8LwriKTwNEAU
izweUU5HREzNtmiSdwpa9YMOcaw0lktu3hx0a2sso4cy4eMaK3RxFXRAsgrHq25IxUUXNkWVe0uh
GTJVIeiudeZMLg0+uX4tja5/noeqzrdxuyDO+15E01oQ82lua2o1Hz6gnZtkQtplg05a+qNlRmfG
0FTuzSTeUZ5Fyog4s9bkJwTyJbVsqq2uHxL26tR+mBA6NmF585h8J975JmEL2ETkJku68yuiCNA4
TTYld8p+mOCAm3XVI86L9BSGsf0NH1NwJmzBPpKoWvbr3g/7PT49y0dKZ0+HtA2pZdVQfMkP7Ovu
NGL/fi3busT7h1F7xdV7D60GbLeqlJs+FTA0xs0U9iiAbOE9k7UxniI8AnQeAnGMlhPBxpnG5mjq
kTNKjeMOQVWP8CxemEmmqoi3h4TXQj9z0uCt7Sb/RVqx9hY2EIaezpj4c5wM0UTXBowOrDFEwmdd
0h74YA8LaE/IxKZpnY5GrdtaOwia4YkqG3Je8LVkKZIcgCo3rmOUf12FIyWu6y89/tdHKxvJH/B1
N78KEYLgInEv2bkl2sWr1xpmgzsS9806q8vkQgaXNk6eNzXP7aCbeyZ0eLqWmSW39UiVExFotRlH
DJe7ZugHomsSLWB2ZH22diZTdTtMlOMFeEHYHBIf6B73d8JJ5I+ppNQPQfqMQtvYWhGYj7x3sbGj
yX/su8ZH+T7TyKGSt2tqyHb4fMpdg7X/KS2yr1aZYt6Ka3pmZVML1FjUczbTXFG3InEIw/5Mn8Ww
o2kfRg1ieM5Ne6G6cKOFi+AZp2nUX8mZ7Ii/ModnBaCpYDoOCKgQRXvyEp3e0PPJL1WRXww9td8H
0JqgBrUHvS5qAedN8uCUAdREMbj1forDE0ojLDleilbfT5P6ZjYTXrHGbjhTma1xqFRe38pyNr6S
LkRFLjPm+TuDFZalKUAjZ/FUfZUk4+ydznuziemIuZzO67bGLJyO7QpZ4SL2EwgSHMfymjb6Bs3w
O0p7dTIGxgVqFWufNNm8n9DRcb4qGmIoM2I3ZfUNYeXg0V6UKdih3npUaUV0Ocb9A4SGaltM8l0u
3merycni6AhEGgL/3gxs86nlDHAibAJ5X+0PFGIxdM1LQCOF8nYb94n7SRLZfjWSnlmHyvy+dFKb
Xk/lHqUJDhiQltxaeWzClmr12nCwa3jkPCGa0muNeZpiNiwNbNbZqRwCxgid/s/IIMwdHnLziHvF
JEc7wxLhNQdI0oLdGB00sROIEdiLhs7Oi/NgM5vp91q4CNSJwd72vQF6w2qnQ6EIQpwgiFBpSUOc
Y+gH96Mlhu/T4DwjKkpPaaPCk6RJCL1gflCZcD84Y9EF4Rx5JfeHPLUJukexHTxjeAgcNsgbr+mq
W5tmqXsh3jwDQG2H3jnKRzCdK7f2SEwzZCsF4WGTuouJnXySi+Fz7/VBnBySwk16jAVt8IW9j7Xx
Wh/lDeHFD6Yw7U9TrZs9ZGhFdzRMOZQhdnjxRljuLWFMpE8F8sHEIUV7xM+OcWl/7oa+ehiikX0U
+d53RUUC2TTDVPZr1zoHisT7gH3CY2B6iDGA/8EBWswWUnivWtXeuhH4z+FavSStZR8IjpyhTmSR
QtWaXTqTOcyrW/esI4cf0Vc5GmaUlmFkjK9lV5F95gzQ9ygWT5upZRe0LpQytpnXjxBL3OmGsZ2t
wIH6GEsjdUoC0I+onO5TjiHr0dD2feG0vOusUAcYGWoXQqRjM5A2EQUInR7zcky2k53FjwktzqvD
9r860NK2IXK6+RdK5NWnSmt9dVAFrok60ocs1sbXBTfFFjYrdrzRbnrwbOIuqXXN0zoUgfVRD067
nl1E+uR6hNuMguK28etYwaOtiRIlzQtFacXMSApT0fMyRkRMpxiiUC7cLbT2B2y1MGYE2pnImOif
F0Z68WP2ZmiemkNV9W+xk9YtkhwaPXsaFmJVueiIZzdxVsg3OKDS/IV61o2d3rIb/ir52HxNCg2p
m6Z1B7+zPAXLWmtquzkLRwN/Qnd3lWjt7xtA2sVqxn166KPgnBch+QvlnIGd89pIAJ2wBH4hYxi3
kg3gY5R4xW1HSf2rn7UMwHg2PyIKGuzsA46rw0gQCVaR4BHyhHkl/MMGasme8Aa0f7ur8aKgQ7EK
daoC0902sz/sQwfXlVlZqzAzzF1YNZIIvXYh+HJEb9/xx8jlNNlvirEv91npLP3xRH1pkE99nanF
NGDrmMfY73PDQGTtarasW27Ae+b4r1WYGus0d/wHZ7bAt+JPQ0+eZwdr0Nba0mmzH8i/Jl4MdnEY
jijRa+y/N0YGmpl9tJSvpq3beyDdPSURKfkJ7pkjrXw26mn8qpqGKr6kVbQdicDiFOVWn/NwmO48
PUkU40YuCfdqoIdsJLbf1dSm2Zdsxiv4eZoY5eyO/H5nFSkXVtSl893Pw/GdxbJfxzzYG7DjyQY4
vwmGDp3OY+fEqJVdzyxvMsMdmDHB5VdruiXDJi77ND5TMgrCG8gtwaZJqRx9Mwd6+gfA9Hm34dgl
X23JCoakrIb9wuHFh7xJBKVq9Q0ZD0HXvo7K6getVrHT2wIfbUsmbZWLzRg30TiyNRyHy2RF1mvS
4/fB2fuKiCy/4OLK36mVsOWANNI7d2lr6RHlgu3RJK3WSvDbTv2PM0xNcKW6FgtybBdBBHT2VGBa
tVLg31kaXLZJgKZj/q1dVVVx0amHbnvG10j62SIWMdg3whplhJluTaRdXZr+de7ceN4Uunf6p9Bv
nUsGU0VdqqE21ZeuEHZ6mYdhCraByjx348akaO9JCjMYgbP2+FMYUSkiRrFO/Rtf88AfJluMlLQL
EyvSGv9SwhkBX23k7Ksfx2cm7mD8DlQqbVtyhKQOnutUkT6N5o8f6w2hl7/HftPOD7QNM4p6+Ik4
YqYKMw5JfXkdnb05nJNz6My9e0eb2q5xBkcxWKgSZAx/cyx8Dez0Q08zGaJ7cMOjN8VdcnBRP18z
CTafuCfi7L7MwDIoaQYzh8duEo0bESLSuN6pTUgovbVFw8E/BXJun3VljfhX8MgaRIxOTUl5otIh
JnTPDwh2HmajMnel6zRUQVL20keiN6f8TPQhQd2mP7jOoWOmMdccOMPxVYbkYhAD0hdNudXoqUjd
w2Hb7tmaUiwIcelYx8Us7K1TZjUfILSccrCGPr/V+RGeTYhWmXwYcV1xCMJZ3h4r2pvWbu5gr+KL
m7J2+pgt0Kj4xMLZU1iCBVak9dgB57paVrTU2n8kXguj5vYHfq/6B2kiZMFPqZAh7lTgNPFNFpk6
OZPHyXeDMw/VJybjxL5jL5TU7JAtfW+XmfWVMEIlCXPitEZYYyhq6E0hR2NGTuVzn5a9jKmmrSZG
aSns1khaVsI31IducAI8DakveHQZAXD8zZVqeVnk5Ei1aiVKko2VL8kacwUACwsOW8wnVOEI5gKc
vsChZgC2NnILEDtBwiRl1e0s7rtwLjE8B5WNEZQ3OoFmYMMHN0I1F3dJknCdUVOmFBZnbN/FKYtD
61OQuO2CoAoHGbGPG8j1ULwaB5bAwb+Z2eoaW+HRFLoUc+MQW6Gd2b6PnIb8pgHZKr8vJ8q0mTwi
JVL8HTuNVZ/fNLn+2apJglk5Wb9UztKQJHQa1VaxDVp2BLtYqCE313kCFndowKisB12xt2LiG/Wp
6FEFgQcnV5E9n2tKUnK82TvJAM7YkR1P388AoJd2ivPjsdZirK1HO0NXtEb8pvQRo5ap16S39fON
0WQIUcu8avvd1OWevfXnfiiuGB8ROCRjZ5x5uQz/2pE3epz5xvrBSWB6ffUbsFFoC1W6p5CdVCeO
mvZ0xkrQuTugDMTc4mnOzYcoLacCN/YADw39Up9c9aykT1nBaooLwTH+RjZ4b0EouDV72MJX/g0H
Ix3Dzk7HfFtRP05OsrVjiruOX7/2fl6Q2Uk0AdU1S7SwL8a5bL47CYTyjeX0+tvUyf4OTprnHibb
qps39O/kw+Iz53F3YZ1PGwFH5BVcI+OtrOD8X+w5rN4Ej/orNaJUHFp/BCqgRh8xtw27U2wmJoZg
u4wwpmiPQ/0hK5ZXA8XX9O3n4Gxri3fUwwOmD2Y7uxiFa5su+qHorWzCwGpTGMy7cm5OdgKTfkea
WKF2bU0lkaZQVdhQfZrkbPVh0S1O1yXBxAzH6aQmuw5vhRmU+pwYBfQPtqJYeFZNVCacK1uoB8QO
FANqxESVbrxNeHHdndv6UCWWRLdzP/k6PLqmVX246JqiD1FKa6byTL8/4cY5VHY0qjn3tATe5J+c
umPMx7YO6m1KljSFU5xq+EBwJXFxdzaq4GZXuaiu9/ackxdp1whOG2gJRErmYaqzvWzdcjpxYjcZ
xzYzbvKRUNtJTywDKr1IQhbLaSNNXtNdaedU1g0ydYtdlfjTi56K6YY4LJj9NCJq5k9fkF57HdOC
fTcMQI1w0ndVfiJvydS71omJ9Vy1FRF3L7GLfWvvG9IzUGJ37LSZp5GJ3mZodeJbf4yjcuclPm+E
3QIn3o9ZTz8rkmOHAChrUoNrqFAIIoWCFpKdmtwz3M1geslhtv1YHqwoaxN0LoH/TCwKfmVGcDVt
Qs9sGa8wtND3zGjQzD7m2N02sSV3FiWxTwgCg4XOgKeNoIlljTCSiZs8Yu1P4G4n1qOMVRleuEmy
BPY+QZyu+S/aF3KFWnX9OWO62k6t575GmkIslgm4YOJkIQgXdEQf7XFY8ZlQbkAyOpFDKCXloyI6
2PM4J0cMzOjaSCtO1hgy2+ZN1QDsNj0rHrOPymrgWOzDnlOnxlCAZK/5jFDR7Lf9BBSetKiyGuwW
0XKn2CnzkFH/TKFODDIvWl4LawrYExvwxqq7waF9QeWzHUlqLuLRvzWofJLWiGrU+5JJT2YXvATq
O2UGPd00SLecDUputhnsiGT/ELLzne8Cuxf9kxt2muE7lv3RSQzV3wCbM+eHGgZQ/6TQJOBz9nmT
4mNg1JHzPSnUZFo7HC55i3RpnvQ760mWsqCYqJwyCHHZbFzxrVrVfkgy0zxIp1kKwkgQHYlYk4zl
cVhHfajV9yCvQ2g9DrmuN14t8xKhHxpYOJCmV87RphxRmpsby6ehMJwLjdIZoKFXEsamc6Ixt6pn
pf9S570cNsGglu4/zQGfFkHs08BeWZTN2Q/XblT0j02d9dU9h4kpJtmzld6NC9CH2IPEzvNDFeRg
LOrJQpmEQb5eatgjXY4DRmbPulJ/yvWWk14rTiFNU4rt0ODnlz/2SNLsBLuuKcRV3sRpwdKVYvNq
GcV5Pl9DM+3fIN4wAwAwQtgLHQQ99Zda2q1DLWDos0uYGNX46FVVHG7iEFziocDL2z+ZiS8JyUjc
qjoY2K7rNer8tHucTfY0BzPj1HPoZ9d4odHUHIbBJKLSaZMiuQl62ZMgF6qe5JXeNsJ316X3+ZUz
q1F8Qk9nfnMNO9HfTaDTnAOHMVJuuxp0NLIHoGcZwVJqczv85vfNEH0a/FEHXyWi5/4poLzpf9Bg
GfVhaqOgP4JLjDeCAOGZGjY0IHZERSrSSxOykd8GvWrMx4l6VrUKlxt7EA0A9Jsip4JyDdC3VLs5
b4lslvT5mejTrJflyiIcsiHO0nPwSbQhm663KIpV7y0x1p4CJaFpKRL+yImqsYiKgrpyJzRaCfqT
8M72Ez8ZW0Yn0mS+rwLa0ucS/E/zDZ5GDfbQCRdLNfqtoDvXlV2VhxpxjrU0WeL5ZsbtbF8rKuWo
zN2sh2VfDhzPAvwWZTt9wlCuY6ojBSo4/O6F89DDz3IOeW0xN2tO6Okl8Qc1n/o+KzCjVlgg3HFt
IKqMj4S1lf5dEriOe/XmNrBptbBjURRFKmsZ9a0wpjNnho7obQAd7asrjdjfUgYmcBx1Iqhje90N
sqZWCJYqAALUUnpZktggHWXbHE2FQf6G0beWfzFKUkHx05LxQbTezNfGxT9RyfzqE0Oy5LPQs/d3
pIOBynF+E6FI9tS16nEQ9WWuxGPrEBL7WiROlX4dUR6OMMbpuN/NmHzlJ1D2LD//RAbzq5FKWqaN
T9JDEeVbluKvv8mHrHKyoMbY1pnk+Ww89gVakqMGFA8Al2YT8TAARt5LAED3nAZSqvWUjOVBg+WK
z3/9W5av+pNiCHiaZ0mJBJPeLUc27zczYhFHwZgpazjbgdu3a23lNDnZ4gjet7RLqs+x0i3vxF9/
K/qx37/V5bIViVEc7akq8e//ZAwsiCtWRTK15xLJcb/p5hq+k1TMRuuco6F+oo+R4GUoHHp6bBL4
/zGPeP3DX/+M3+RIXLzP2+DxCNBKcaz47U3IC6fom2LQZ3NMbOOkRa+6o5Mn47zSVRmXP33I/9Cg
uHzcr/eax05GocIJ6RCLtdyVP121wN0dRRz+zjZWLI6uqF8dDj4cAaNx/9dX9qsnke9AbIfAiqQs
Hizz0m8OQQ383gsdezylCfXoTfXzFlqREmdgL+AvEAU583FqSya5/+ZXM6KA6DncTxy8/O3XqzQA
lQif3fxJGVYy7j2VD8BoK1vdljGsu/3PjY8OOzZBf/3Nvz9OFjpWe64ce7KlbPXbW2WYU0gDo6hO
TUizda3bnPnpp9Ytwvb2xz3+HxCP7t/LK17s5t+Wz/5eUryIw6j9j3/75Z+eypz//f6f/PInmv/4
8a/D93IRdP7yD9sChM50373X08N702U/P/2P//L/9V/+7f3HpzxN1fu//8v3siva5dNIyv7FQi65
r/8Y47gmOLkumz9LS5c/8FNZ6iw6UIykyNd9rM80Jf5LWOqIf7Vt30d4wdNDdur9nYqO5vRfWVAs
UnpBM2JC9XnwTUns17//i0FI76Ix8GCmm7h7Fkfzj/vKld/9HHvctH88Qn9dGzw0r5QsGKMuwlLp
4u7+9eWlRWBj/VbUksOuVqCc5IQ83Jsfujk2H0Qbyl0wdNLasqXqv5sFe48grfJHMLDAYRPSvY9l
QfcpK6DNOGENjtV3OioKbMPLdQQuewmby8s7JOZ5tCbQ1b0UVrBAGD3VjivZhN3TwNr9kllDTBsY
WfeXisF6U1ICpRyDpAs0COXU0HXGyzK9zZukCqpLlprzp4liyGOXpYgP0NbBlI6edWiWr8ZAbDqW
uIoWiomfYm8ipiaZYfC2hCYE9PzK4vvo18pY/+nZ/3GD/6xItX9Vyi43VKLW9RYtsWX6ggjAX+a8
yM+tKcsnuQL8Yz3NYElOiIuBn2DL9O7LqbHe6KRlKAOdGRHVgiFa4yfVDzNyymDlio79NuVqEm+o
fGfEvTvJc2OP8ylrY3Q0g3at9zmn8YLJyAGJ4iVW8k8u4tc18sc1LIsDPmsXQSihD79eA61F8k2R
TK0EODyInTLYF/Y0Is+Lva1O6MP99U37IS39+0Lxf37hb/sDEZhR5A54dpH/wGkxSXkiKB5Cjuic
+4mmQu3KauWM3okd/Q5D2g1l82uW2ac6mF7toN8uKPmRQJO//mG/LmA/fxd8Gs9jDLo+HIhfb4Rd
U9ThxZfYV+h8o2srT0Y6Bv/EaP5//RbLpt63rMnUs3/9lsqgFOW6Fa8M3b6burbqrRag3P/6WsSv
S+SPi1HKXeASePdN+bttX4h0jp3EVys38eijxyXB7CskLeEZXGHwEnURBG5KIdOrqWrzpZYK4hVk
HyidYtYfkYl9POYbxBplBAXbhOQ+bPh5+m7ZGeYXZw4sSkcjRMQuormMkZCAK9OH+RqIS+eH3Z0l
xjxBOBxWjzCkik8a6zcpgLgA15IsO1QXULnxSw0NpcqmwFWGpnc0eztbsbTOR1EIQEY/7sv/wKr2
/1t8vGTc/sW6xdpXf83+9r8+6vj71+Jv/4Uj/mUh4xN+LmQ2eRxKMVORnqEwPAhe4j8IxKSeWjDZ
2HlZwlrgxP/bIME6tnBRqNbDbOC8ZPJK/rGO2ax+7FrQxzvL2eS/Ge+Brn8Zin+fQmAPc8qxOeKw
YIJlYcv56yDqiN3WbZ3t4zLP0f23A+lcxgFVWLM12KIdnNr8Qiemglfrd9AIzWZDSGV7W+Fyf7Xc
frytwwXfh9u92IWB5b+kTvxN6BKu5rzI7lQPwMBlP7ahwhYXa2Dh8t0VyXSSuHM3Pz5xRKa+MboM
/b5tbaamRcaJLIw2L0EN8XFyiupodtX4EsqqvdFSpA8AieSNIg4wAecGU9ZIwErO9CFvy2pWhLdH
08tInWGNP/vNodNWrxqJXpSEJ/dAUVtcBkXWBYq4cWNOY7H1g6y4ZMSVNUHW3kaIxm5j2b0lSete
KQbj6MyEfUwqikAia97yMIAWW+TtLd4rF7mDy+o5wifkZFjsGcj9Eb8EuMK2aj4wT33r88XmxZ80
EP9ezVTIJ4Bjb5qZ+IymIsPSzk8eBr58HKF7aiN2D3GcugfQVN/ckBs4uyK9rb0ZUdyPyyDRUOG8
5T79+JXeNKS3tFrdKzjzN/IAv7np3BCSIqxN3CyRQ6NUh8L0rU1otPLDSVjx/c6p53WED+QWkikF
roUCJf0gOtowDDetyyeMrvzgqUKRs0h+OZqGsRietWXtCQVJn4XJbU7yyNzBJxhId+GyIV+4B3hW
6S21yWBLXS69HRz8xKuSN+46K5srMfj50q3Mc4e7Ll1PKksBOxFlQCs9o0dq8QdWlibHjQxZ+y3v
+Ezq76j7lTSAXP14eOiESEUr3XS/3NwkIjRkHnODndkCcE3c7JsuMr5RDG95jeOZjIS1rSlCLbcV
/LJLcjWXXEzcYKHzbzOwlHVPX3jjVqH6QIlVf0gHqaQoeSBoNN1DIpo34tEUQTDpdJ2M2vlilzZ3
0euvaSuHu2IyhzVVJrB+onkBE3tnZcEihcOCdHS92EBtMOjssdatSwru4N4adEvPVhvEe7cffCqH
SAJfqB6iNwlq81a2k7etGuFhfzSJxlZ+CUVWDOXOcpWxMRi2V4K7qaxgRjmzcxXQiH3iepHpfY5T
apQEssRHH8T3WkqkAJHbInA2Gjd8Q6AoqcwWY7CRdhkcXAQDb8JcqtbtVFb2qu7akgSxWtJEn5tL
G1YQ1EqvfU/Qj69d9H3JCl8zENfayOire80tEv9vXumCV/QB6K5yygR710nVvTYH8Yooe3hIkIdu
69COqPaIicicnoEwz6o+e5m08GJPw8OE0PfKW9+90uu2tsXoaAxKEIE2pSaNp1FWdaK7Z+4QOS1W
qXLxklpKbwGa25i/dfDgl3RaqH77dx0bdtiEKTGACDkuKVFj17AaQQEGtqDkTlWjjpcCAtNGtK7r
nmJj6/eHyDQH+nj05PexmMmjRUF8bVUnbs0iGBbVa7TTHjaAWbrhKavyDDmeN6rL0KUCQ42JeH3M
5LHLy+8dEguyoV3gmVM/SrxeUgKl9K8qFsamCBfIqW6e4PqKYTukRb2lrSO2AqMQv7Cod1QecEqb
Prktse0cUduhaSzy4dQbzkuJGP0u6izrSpsnfk6BLZ7swnC+NQCcwlVqmy3OaBPFAuW99JQ3tsLo
CXnxaFXW85JD/+ojwXntKgU3WjqgsofoyY2Lki1s6/HCsT2h1Tcd4pl+6WooovbkoDF+kbYRrWNs
JocAfs5dp6LuUOcoYVdBLgFHirRF6VelZxh4xkXVboCEavbXZlDR+6xJS6WqM1iaaB8EQhWHKNjw
Xpy9VVXwXrewe9E6HUSEynBSc/xIALZ/6Ixqos/O2G9ZfpIAfSCOaTuq1WuTFPbRaoscfty4pIxG
aGU6s75y/7tVh0cb9H2e3EZTXOw87enncCDdSI2WPEWAZO7QsRhrLDjeBjTr+BnEb3yOUIEzqjt/
26ShuZIjklowR9k2svHkdDUCCLO0a45UbvgVeTLXVKNjZ2vYoo00PqVzMCMIqkuDoTKWKYmxc07S
CcREumP2kTwsuBox+VR1UZCvPViLQwfz3VZ28M+diuEdkGrTO92lTrxxBcEema4hzxngZgTWWX+k
je5T/c9GivIlKv8sz0F7d1N9gRPN40C5CBWi6oV1jjjHndFGQFawapsXypL6ITKr6MCmZFjnqC3x
AwWkfZm9eq17M98agzd8N6bQYw9QPTV9ER/rssqfm8qfXyiieecJgOgyJMTVjUKbSZjEk1OL/oCA
zlAR9qcGQ97HcQN7YDbkkazq4iaYyvkgpNtvMeZkG0WLGAA8IGJ7trIrDceQdNRG78Ekqa2BbWXd
m/TjHNBTx7p3T82sxUnRbLu1pd9uR7xIq2pZqVjvaGfRyLo3wvCBVL7pGsrBP8ftnL51S/p7GcgJ
Y3jxhKCJ+dmyh3Ul7Pw9tKbionLgus1EdlGQOOWuJr4bjmzzmMMI9lelCtxdDv3gXdRhjriZcIUG
1lLTHPwgt88e0WD3Zq4SwoUNwl8VX8hpu9e3fpWabzB73XNDBvsLPrTPxtQ4ZxOxFHUCpysIK4/z
e1xWJQ4jJjVVLvW/YB54HePyAZmig1/TQlVuA5y9bUt9T3yZtber6GIqR9/HLkQFHdDoWxinB8nn
76SR33XGiPqwp4FUDGCFqfoN+yDKb6sIIfjkjncGgZMbnIYZyoWwX0e+S9LTckgR6HLx1a9DWDcr
GE8nmvINtf0qv3VrfdcIFoA4t5+g2W5UPn9jBwt3m1bqrvTlFz+weE1bT2yr2jQYtPQpaHv764pA
RhG7BBMgPSegajRP+WSQ0p64pFz5bfMCBc89M9MUSM+EhWWQVOmiSvtvcz+WX+gAgyYm3rK+JUBt
PBr0Bm+bwoCy44z+Q1z5PsbMoQOaGs0fsGxP9WD2uLua4BZxlHGVhUeOhbbDXR+KaZNr1jk1eGKf
aCIgZKzrg11SguyNTJBhLqZdMimxq4bO+S6Ik9lmkTuBYaENtELR96xY3C6UhnWF2Noyjo7dgTSC
PWoPjBqcWV6u9GaaCvPZG3P1HVNZtivY+K4lXOdt46tqMwVds++mVpMG6o47UZK26fWeu4aPlNOI
Rf7uSxLMOob0CfPIJZoHse67TG0bzuWnJCnyfVnmFwoi6UrDjdrT9CquhsE84cWNehbgQ5LaHrYz
qPlt6yIhVHlLfIMcOcxGU771MkU3MRPoqHpaRMoY7kdQ8zsBGhv7gDOukTkgal4CtyFez4eyMKbd
7OTWup9aiPhFzUCL+vjcawzM2hm6A1Imb1/RWtujRTbf8GIphNM+wJ9GTHBmZADxpJvPEtbI3cim
AHGb/h6qPF+bcf2l8UW8cpwpuZ/Zr+wFls+bEqfDuvlP9s6jOXJrzbZ/pePOoQAO/KAnCaRPMumL
rAmCFt57/PpeYPULkVl1yVC/6Y3QQKGShARwcMz37b12Z51j5zuS6APafQggdtQZDTpZORI0QIoS
wfA0+kdrzcKA23Y0Bd1qW6qf7WHSHhJWt2cvGO1tVnSMrhxF4TYDnqogW4XRtoDlpZ4BOsGFODdJ
SEPqaOEi/6i2SBzUC75Y4pgnTT+zitkoWCpNeC+bNbgFMMjnXudhPUCrONyAxCsfwwLmYCHyYGMD
yr5oawUdZd5FZ6RFTXvLSskjr4qQJO6wRqTVdkp5pWtVdpmCEXpQ1KAisBsV1LpX6y5fsqqYSIAJ
HbigES1dtXyi6KBy1XvS89jbsCes73RPnlHrKG+3Ulhrt9Ry9SNGnIaQJ8QQumFGyQK5CrXFqLCs
i94u5I0pyeRXkUxbXnYBLO2FivQqWtRZ126RvBZPqpGaLywU01YPu064jeEHF0YnpnWTM/ICxWrX
Sdmbd8R/9UvCkwhil7tcOfPtJN1mZGBfhBTiIWl3tQyq2lKjM/wHZwr9edcw64lQ9zIIOO4QiGVG
Yg7fsJMrSWlcpWFjhbTcWmA4fowjdLNpXXd7C5/f0kQfjPnURpbSEQo++jTR63Ak0VS5pZeH28bs
XtAhY59IZfaMOVanlnX60HoxMlSJ00mK4mBZmtZjUwCtK6uu3fikThwQxieHzm8eEW8pvOlWWiGr
7Ra+xGYdwVnw0jUadJW0Q6tYrC1S/Rb81ruRpBlH9JhkWqNfdi30FCsoJewac/Zkp58NUY2OSUz9
U2xU8XkSjNqbYhfKZY+t5mALGtJtBlJuwvaAUlamyz/Kl0Rs/aTNX4Fk6/wzVOqVO0Vtv4QZbOxM
Rfd3uDelZaxqwiXE5DCk4INwfdVu5Wv5upCC6Rx+VrwZzU6583SpAtY1gqWUsmxBQ//QxSMaKdRK
UxZYmxQRHeoVokPsdIX8686r0pt4GK/TRk9XtKJjJwrHGwLGXLmq5xwi3B3wxYlmibSHog+mfZ5G
KDTRrdzitPGIDVDvprZ78FJUd62OiWA0FM+htjadFQUw+bJ9CQud1KJUeRpSEoEGoIZuaxEVJ1dG
6/RplKzmpM9bWcrTQ8S9bXP2u+TVR9eUGLZmAB9Ji/v4Pgkjp6MgdqSCMEtxq6cxlJ+yeS8VSupN
NbBK2h4wGXa2uyjFZT7o8U8pziL0u/o1bvM3Yk1cNGXHXB4e8j7vkIH1FykGkwUpIuMBk4S0MxoL
0ZqhugmaJHfyAm4/88ZFS8AnqmAmGGk69K0VwSOMTaabMlradSzO1IiogXLS8h0MBtQKcqFTOEWq
Vmg4ziysWWxLZ1U6bkFgEd5SDuRxWRh+sZ0Q5ztB0x6QiOTPQ26OMKFauVtECLlcm0XORbY23Ei+
aaGV7eyfdEpqt7N0f9kl/q6UBad9W32WWbl2PZHdSJxBCuZnsZ7qRxiQ3TpiL+xQBnobG7Pd9iON
+oYu3cLLJ7HyPJtx3AJ4MeyfcB2vp0prsNiJszC0913YvfV6+4xIdJXhFKOqixOePUXY6DY9C28P
8aA/o5JzHtjeGum4K6nRPioxcWlymi5Jz8lXdLbuiK/YSza1/bDozzTCj68KL7LIhsjfDPiWbSVe
dGna+rYVuLHCSa7R4/O2LXo3aIvKQfjcLdEVELdg/wjZ3zpEfm66TN8XMcucRb11kVv1jpCbBc5W
tu+9ZFx3LJIxA2LB1vIhtoZiUYFWWvsgFglQcVNw5TjAjHPf6DEgR+iApDZfe5p5zCUdLKVFYL2K
M99NmiQl+agfnNIKG4700xsDHF1WhNBFyeW1lw53pNqmlyr9oLUERcACjkQBILmVFX+dJlK0JKPa
Zdm+kxr7ULTJsBNy+0p9LlvwPB5w7cASCWr1Br3Rj1SVkIpE8gOeLaarvr5XJIyKuvKaaikkCfup
H/23SLMOHXnUvtpyGrff/ETZWgX7bpEIsfBJS3UGLbia2uYxyMt+D/yH0Vao7cpI6q3fGNU9QQ/N
gr5IfGyoQrJXlL2DmebRUgey4iY+ATEe6T9unBgYN+njb1jxCnT9KUTNhIo4rAS5pHyf6NK6K9Ld
UKtr1Pw7LBWc6iRjU/rTSzYNA61/IPhxOe0jr3zgYV43aNdoN55nVjAsg6RbtWrCstpuQ78ySMWR
qAjEVQLEIihXGCKNY9bO6HeTanyvXMMJ9qkzdSt55rdNslxgMrZhdBVXYO4ffBBO1Dw5NiXmBfSn
NWG/O6sztlWYLwxOFQubuCQCvKAPBuHdzPiTRvIT0tZ/NHCzlyjF2fX1a4pN3q3ZEHeh6XN/EJxT
15nFhn38pTRJZ3wPa/4vVwYJuhjt6iWWh3PNi7bNUPXOaCU/Ir++6goWSo+kY5mNtF3iKY2m22Ly
R3yj0Lj8mGpGrQWXKevWAgH8nRiCnZx4R/qL5CKo8hqFGyGOsb0N/NhzrLDdGEbh3xAQRoKH0T6A
0d5zHgbhT/OfZBgl2BRMZZB04ZwVtcnoDQJKwnkh093B6/JYVYIzOGGNTmOCQ0QSJIqruuhuKRIq
6xqc/46oSsxkREesNXAm0RJnZC+OqVJVHMhzmTj5sMUKnRFHLqgTMyPDEBzcKVN4hE2XQbwfUfH+
wFdVbS2rnMIr6IUZCIcgePbqVHmgMqahu23FhS2ktD2ymMCiQHXMAkynXxBuEfoTskf+lLqj5qF1
DnUvZsQwfQOFaLuVUFpsp2oR1Q9RFZB9iX8nnDPkZVpoTb+uMiNVF3pTrGCKcfhuBKW8FHDO3qyJ
54HqY3nJNsLQZi50vEHDOgNFgPCURA5U36pF/qwEGQ05E/KI6hx3lS/O6SfW+zhlwCyjnkhKoClC
DY6FXFBYLfR4DqvO6G+2TUqjOGF/uKpTsWyyCmAlMRCx51YjvGs2fXmA/RHT1yUlwUnGYoLkDXUf
uFYH0QNuaTJfbook8anc2aI67wKLPN6YzN5hXeSwUFZ+Q2AUZTy+mEetZceytxML/bVN46pdVrFc
GusGDM85TDt9xPPYZ+tAk+nXYg+GMmJTCe11oAqbNm7HcouPmCYB2QSLFEhNeq1qvW/v6YVpbh1a
RfDKEc5o15mszvF7KJqUGouPTEyVHpJAe1tYlW/sCyL+PMEf/swm2+4OQd0b1g42aVx3iwQDkjdD
m2sZh5vRPQgTo9thzPXqhdFb2UvKFyY8E9NLAvbsAynLlxpJTDWFmUTD611oVGLjqve2Nj0Sdxqn
qLsoUwOOKUpRxRWCWvUQTh2cbuTO42YISFycsjyXn4lLpo42DbpSb9okgLwaeSqqwqGgEC7L9Wiv
/ZA3tRGNMbtW9UJtXlojLQvpMuVgu4fMSxquH8rWHZ0+w82pugPMUyckl8nUvWRR5iMEoMDgkl1s
cH5XOZo2yQh4orcoKqpPJSlJZIchf2jXYLFr3YHgrm04rKg8dvqF7kR6MPQYiv2MvidoWXO8d6kS
9e1xNsUGnxBaBtNPyR7oE1T6VSgX/nBWJZlZMN9obyA2Wtuh3B6UB3w6ISJVZEokcyljX+HrLaJX
8kKI4dajukiOiU70em+RBrGPxnDSlmi59OBKJKY44l1TazrWsqK4dFpy+tBZgganxDjHgi+BupxW
Ez3RO3JLJu+6gsw9cxxIPw8tMdtxiJvJ3bSXKNqIsXoRilJQUq7p5rAHmXPTySuJlYWo6+peTn2W
b47uyd3EtO1GeMmkHyn6WvNHZmhRuopprPTuiPdrn5C7B/0hLRgFwm4IlynMyL7v9VhUZ9SZblsx
j48eaPQjRJBsOtc6RbfWQ24x14Q5oV9gGmXljhQ01OU4V+VyS5yAP7o9rhgH27l2O+U6a77STvrS
JFzlXtZr/RF9a3Mu9Z2kbtLQFwX15LgEU+v5ibkIuzxgI1Vml5bvyw7FsjmBHh93KzYmI2rv02ck
6LGmmGghvySOk0PJCo/hpi4l9IMGaJtEnqpV0DKxU0MlIisAE7xGdWFdcDrHp6mPdUreZ99QMEed
zOelwar9MYuc47XWx3I6gwCiCC9uRa7Rmr1bRkU3x/UmyhKP8iLCrB06Mcj1itKjguki6CKY6RZt
lx43SUDec5W1HazstmxgQmqZd2CzZzUAjwzj1aO9Tf2hz1mJEg6vAKhNO3lK9EzDyCVE+RKgxlGP
Is592O0iKN70yVeO0A1mEQgXu7LJ7ClXqjlNlPKAfl4RDDHI+4j843hP+bcw2KoW4XE2nGrLtpfs
bgd1loJeAxMVj1pDwYBQcSoNdh5cYt8z3YBcsn6h5ibZk6mvSsmyFkEkEbxTkejTEbtJf9Lvk36b
kmEsUe6Jp5b/VyHZ9qoeqNW8EdcVOVnFRGHqPRZz2XJszxtJZlTSrTqNzQoLjHFkS1evUeNmByVv
oxWMct9hd7OegqK5Yd5XeWhN9EriIVjLofZalrNx6bWFEbjkpdwpZXI2sfGp1Jhzb2iMW00ZKqzn
lo0r1cC6Xw4Zbl9wB3493mOQtlzTGy/NHF9pmFADwA/VOFKrPlNQ9eHoNz9YarODRkU/GANtFRnS
T1wqcyq5ctmwA3upWiaLgu5gY2vpWulxpI9kTREc0u8HdnFu1xveoUBCSyAPxlrotpoPMD/WwYDp
5BKSGSMWsTmie2LbFuTukJvAquXBDcrGwabjVjFsD9KmyAEqV1PR2iAtMzDbimw7E5pxOGe2ihi0
9zEoWDeEfJU02ygJ5D4ocolpjALb0oQls5T9zPqBZIVczVIhZTbCUedEYKgKjILLGhUt/JKUGRGn
sHpW5VN2HkJ1+AEt+z32tE4ORZmVNzoQqLNg9G/TUgtX5ljc2Rwxew+tVk8iD+RuCKVFhErj3PJM
C4iD0I2CLa5HDBAF92IR11hVpjjX8TYrwwWu5G435dRSGyoB66bRl4EP3wVHwt5s+0s9TV1i8y60
qdhw5N1CfMYiqEWgjWTpgt094N88Bw+eVpeeB0HIwrCB4aEhjhEY6syXsK+yhHI0KWQrCHWo+gE+
yxY5clKgHFvsKwtoKMUKI60PmBjefqnFT1OEIzgbhuxa7uJyURSDcHpvFGvqlbLDUXbfDnK8ziCP
Lch7mbqFQQjdoqx9gwoHTuNFCO7R9cdA8A796AIu3VURVM3al/Ggp+S8IcNkeyLGra8kS4njzRan
yw9Q4m5PWOtm9k0QNcquZWdHFkcUrCPwO4b+UYQ5p4CGJGBhhT+kIoj3mRr/VElouQK8/TCghsNe
o0tLu0ciM/ZyvTYqf6liGC7KSWxHJBELkbM6yd5VpeDSlhGcbWqtm9bEgLSvtum9YLVjS4243y1T
KpuEjt/FVMBhT+nWObIKThGgkHGbYJSmYkruZe1vYUsOK02m7CJ09j62IqYXZibIJPCHruzaeBMy
xPlhsG9gBV2MmQkjDfpJY5WXVa32uAY6qrVpQB6tyILbVqGHpmv9ra4rJSd9QrFgDEqLWibxVQup
ljfa+GgNU3yA5hw5aqS9qgK/A/NWdrSUiao7UJMVr5RkppquWDcghpus6NFMZfIXcpWCnWhpL+pj
w/O0Qflb2jU1r5dEqthQDIPFCSlqXBOaWoNVYTENqAOK0byVNHNgxUcIQReRrTtq8oc8FuZaU6nD
QO2gaCw5YIF+Rl0drMNKuu7itzgTBM3bz6QTS0zmZNbWTNPYw7LqJmopi0Gh39gKrJLKX7Vyw7ld
2o2pcSFsXnstrGQ75iqJZIF3mYruKYqucwPaHcDnZWlrsPCzPXl+55radLNF7wJwj7RJm5ETh5o+
mRVwisKnUx4NP5ow6871Uk/XkhnF9LPNJ9E1eMuwfcstSRX5bZerm4700zRplGdPbu7Jem9uE9lw
KXCxW43tZ93ohmXKLFQ1xkNFouMyzPwVojKoNt6wYoO9GxNVd5iOgw2qtqNfGMkxJWeYvgbw5Ub0
En2R4QjbYXK8Li3BYvTL2gQwUpH/E8KXhloQaWQlasNhqOQBNI29MnoafrUp8L82Qj/TQ/sibYf+
KIzwaOjJreVb2yDSQlcq0u1kAlBvtW7jDd2THZG3YaeBvcQHeK5jPqEiV93mTbADseAiWn1U2QbG
pVQvyFN9rnXQgD4BIwmEO0pXWXD0GgJIRHTnm+Va9QsEEc2lLef7WsmOZthvJst2wyjZqGFzHuWF
sa/lOtYWdMvYA3WkHkZK4vpZuNNSNAcE4zndnMSIq0/QN8lvA6tZwyz3LqsEamM+SiuctbumjV+j
TpzHuB7tDi8x0d6RG2H7QuDJN5AElDLw+C+IinzCpM3+gZP5kowD/aeKjXrR4b1xPNozC5qpCcap
HH5ZKoy59ChWYICAwflmf2Xj6N92vcIxX2lQbijgEV0Ms3o2k9QORtso57XGCiYCMXnkPXhtPzpK
o89xL/179ov5KwimfU+FESmfnY0jGHIBvEUOwtlWCbwjR0vp2Cdx7er0uuyYH5b0lOgKFpup06+g
zd1ZbPydANnRxsIije2BRZ0ESoN5VJtK4gQ0h+4wvxFau+QoJME4ZuatBytot5Riu6NWqRquf1O6
aMHtq5gaKFLGBenJeol9ybKwH5U1DKD+MtS89URVn1MFpHM5brV163XWrq0zsn7rYd+o1TnGxTsW
ub2c6TD85+i+MJGJzs4VYxPnDYOg19LLRu3Vi7JLdYfH3zlW7AGkINi7DTccU6iyduU69op1UFZ4
3oonQQ4cgtlGcWQC2LXJkggkrraN2R+kpjqgxTgjdGCbN8kdaxKt98FV0/y2AAnhDm0PTJM0W5Au
nme9aBbUaac1GtEu6frpr72mhviYsJRRaLXPMHTR8yfplTxCdocuPjPtxVDZ0YVl+hbbs63KjlM3
zfCsE6BpXRLYggJ55NCNxMh2WX6sc6iOxiG1gBz8R2XZjNuX//6XjqjxC5XlY/H6X3ev1cvrJ10l
/80vXaUkxF9IxU3TxiYAgtee7SO/hJWS0LEByLbG0i0MwSr6t7DS/AsZJkcGoWsKIigbteP/CisV
7S8KqRCsTVvnMI+0/x/5Az7L2eEA6paJP4EfMFdBcAl8llX6qSF6vKLgC7EGbGMt5W89ersPOl6e
XRdP6s9iHH0mzkoVGNnZ54Z2rEJaBHXxmCvRjjwshEySlBvuEM2nojSRk6NRNNqjBgRq31pgz8ho
7YEVepNAvUID0Lr3WC+PUUuGpUt+ePoDAUd7kNB2DTnHyLID572pFFv60QK8zB0s1uug1fQnegrS
o5aOpKQWSr/UkOc4ukGrP8EouDVlq3djQ4S3H17qn2T/83P4W37Kc8JRBi1I1WyC7hRywz4/J2Kw
kjLO1DdKdQIhYRY7NQkg/VpvKw8744wQzRRgWQD0sP0HRvusjzYHTbCJqDdQdcwxx5EiLyJTdHey
EafQZwD50b8Kzgh5KxKiAOWOIJSqoniptG24nEEx3zi2xJ/uA6W7RgqhIIjQOFXid7XPuS5/o9IS
XKWe9xqo8bhOChh3dJd16Pj5S1WAKDYzX137XWBc2SkCm2akVj+aReR4ja88eYnX7Twdk7idyocu
AqJn+UG1j6E7XKhZAGVHycPd1y/hs23h/R0QZzhbwPhsNAyhn99BpcqJylHkLUu99JCBUT9QY+Dc
1XTiMAcSuF9fTpm9MZ/fua0Y5DXyTnmr5gyN/2hvm3qYaxh8XinS30uxfhskk7LUC1h7TZ4le6/v
IfIR0uj0RAIO0ZCuvv4B6u8vy0YWKQvD0iCzk1z5+QekUT1Qgs5fw4lccVoveop8q47KFwCWAhuw
V8qOV3dbZAF6uCw7eXxKNWoNzhTq42OvlLSQUuRth2QQRz0zidBpcYH+7ChfAB4czcDlTIpyckol
5A+WMLJlrmBq1vNi1QeJmYBO6HJ6GHN+sh1NJs2jjv4WO8/8kR1/eSN5kBAWbWIV3/g4xWfnEm/b
no0ZOiGESNJ1VN+fb15DNOoHQfOsdlVXwrUxxt2I2vW+Gsoe0okc5iustUCp5EF0aH8GCiu4Herz
BEUIYVsB5ZEBvS4brj4f0TfTPoVAULQ/DEluzgNDm6YVXPBLw6r1u4EUsnP+UUXHgGIWk1GOyCKo
zhQ9D28Gy7o0EcBvv37Bvw1oDlOMY5NPEX+fNpvHPg4wPpHc7yr9qShpl2OQmJZJjIdd8ZWMEzkp
VV9fblbqfx7QXI+/ACiwqjCoTzT0ZSSbQh3Lp5YO673u+TqR42hNs6RJI2SftnhUYVFsOo7KQeMV
oxN79ZWgpcGxtWNWEqbfoRQREXMsTbfnqtHq+6lS56C2SbZ3AAQIoidqsWkdsM6hM42ivgyJLLsR
phDSomz8/gZgu5smwVSiQjRV8IcZ+/JKUjv6Fcie0M60b3z/ypFDCpkkUYWl5esH8fvQIiRWMzQZ
Bx4qM4uF9+NzT7VQG4Z0eu5tNGSxT89g5GmBQAPPRKrbomZ9+eaSf3j0Fp8yi7llkfTwbm/4YJUN
whCkRDE8y0llbcFHgQ9LTN/VYzZmX9+c8tuSzvcyGzaYubAX4oL+fHcs1lSFqvp5tLt7o8pLKkZN
nTwomedEk02IjuFDc4lxWfQLZFvJzxCmwhmo5H745qeQkHs64N4Hm6wLmR+EUPDzT4ltDpyBsJ9y
+lIPFKzShmOiVl2IiMhnxCSo48BvcC4Hrom8RdJ80gezur8XkUFZknbJccAwBxJHbidG6JC90rfS
rUWCjIcubue1G8pnFWC4qsqwfIdqQV84iMg9QuHAJcH9fPMm3/2+n5YFCC2/vC1QU03G7eebksPJ
KhPJeExiAQ3SSAbjRa5pV1R85kckZYDoYUiwzyG9R1kWfDmvQ2XZizrUNIqYPqFTZaVAPUcXGt34
7WQeAsWgWYqIOXrq2b2/zUljVNSBeLOXmMQ1OuD6PPZH7X4a1O4O/rs4gqTvBCy3TeyV4WUckPe0
MEerm51fFg9AbrBiLCoyHTaCtJuHOAF0tdRG+vNFo6O9R+KiFXl7UBIzTTngRgNxpDqKbKTpKFEx
+jc1/q8O8ebXI/TEQzlP7arC2U3WeAAawIt52Hz4GNSuqfvaF48JxKES4AcOF5IkhkVrWsAA6cCB
uayzsTKBkAzpniDFAXEMtRdSShP0LpUfuXJnUqxO6przN6VB5COddwbRN3tr1LldBuyHLsDgc8iU
mjq/fL+F/5jK/mUwnP/9cceNwieMyuHHw878X/w67OB51hSkE7Km4RQjgYQX++usoyl/mTjZmfxw
Nr8bpf8+68wpO0yI6GwNfF9Euf591pH/Iq6EjZdt6TaQAeUfJXB/noxMkivYSZizDRPPK5a1Eyu0
nUt+i0lKoIXr/Q3i7caNzNRef3gefzgp/PEqlsqyorCkW6ezL+5ZUJfoNqHVauPBpxeA87kS33xC
7BM+Ta3487gfZqF5IRczF2FecD58QwTohqroyaCM2wZ6Nk60UXFxIVgXgEusmuaqqbkzSTEmckYQ
5FaQ1OraWtdcFLZRE1HbtdlNNvahsSRPTMnPaKMIdVeSodHR8KoGiun0G3sqg3mIKKvxbJJds3ag
dKELsBIRnLDNNA3tWjEnLaA01igjxVaPrgg/pasLtHUtENoQp1RJ469QPUeVImovc0/rkplJzzZy
y4cMnTEzlCWiTfUZA3htbSCDKGvTUxFdJCh0R3RKcUR4BXUhBO39sO9NVb/SSaQMj3I+IFtEkg/V
yIji267DfLT0hyw/1/CLJavGL5GqS1FKFCOkZlRaPahyNo1DTw+1sueVMKaeYrkRIWkmnRFLLpYV
dFHAeIDhNVrqXuDdZX3TWY5OAh7qYBKyi2VIfE20blOjSjDmUZrdS4gB5uKmSdhMlo3+thL91Bx6
HR3Fo5brmJ2MmvPDXVZpxZ4oJ63c4AwZL7xQ5hCpVD3MT/L2sCCYAtnHovKz8hFHvP1YF/ZwC9W8
eOtSBK38CV56H/Psz1Bu9Weka+qbptl69iCZ3lQ6RTKQiqlksrA2dkBpHLG6RClLmZS+J++4L6JN
IaSKXqTRsP6gZu5wSJVWDUAkYs2ChDgAdSMHuRU/m0rSMhcOs8BvJRoouBoFYLEmDqZAxslOK1pM
fmujD4c+Mmwrw+vCFdtf2cRQHDWQBWJf6e+t1moIgdXjrNiUBWVwGqPdr2Puf6bnf81bqH8/PS/9
sWg+zc3867/mZtX4az45KzIgRl1VmWn/39wstL+IXQdxoqk2k4o824qzvJppFKryF4bXWXxhyQps
If3vuVkof9nMPvAHOaLqYBH+PxLQTMH5FiCBBWiFKC3Wh5ONItKeXCEs2nd6CxrwgLIgT3ZFSYMb
e4KWoLgIbz48mO/n6V9XZB8y75TZjZz6iYs0sIJqMqHvoTPFRbhOvfBXTfTfwjfeCwR/7xT/965s
gz24xdpDne3zHE2nqMHsY/lO4UZbwokT4Rpv3i7chIvjsHjlTvHfP1eLXeHY3xwtT4oX79fmjAPx
g7enMX/z5j6uD2OiFEmVeb7jVc9BfUzwxgRGsS9o7fq+xLn/PBW5k45vXz/W369rYZ9iELEAmnAI
TplAId6lAEMffVmCSGIvX0uVck53e2+oS11FEB4VlyLRwej8/PrK8xD59LAtDOxsK8HlmLzO04fd
WBKRV6OInRzyPmcLGLAUx5dJ193kqopLVsEV9/UlP58jecZccma78IhZgkEgfX7GIStG6rdcsi7G
p3oYup0ZEbgbtNIFMq7bim3IVZ3SpfvHl2UPpc+7Ip1dxvv2+sPSL9OFMOk7B/RUwMJjvxNPMUac
JeqXLZ19V7V3cNal56+verLhmG+Wq1L+1KiFUbQ+GcylYkllPJLBk0i0hJxWaZIfY0JK8urr63wu
irw/VAYQBXFDhSxlvmMuPtwdBDWjIsaVQmOdEHKjrAbUF/Tv9uh/v3mQnw/l86V0WVF1Cu2U4JkT
T27J8DvwO3MIMLxHQqLOB8QOsLm/vp/fn9t8EagcQGPgxdknUxtQ+SQHNBsBFAgRhpueUxM+tPz6
In+8E9oIQqWkoYIk+jwSU7AbVdupkVMFubeSOoTfw0RHNJID959fiXMqK4k2p2YqJ1ciSS0SfOMM
gwBPq0RlmNgWPr5vbuhPTw1xMUuVJhgH88Lzcfoy8wj4YAHsGeP1jalX17C6v7kEp4fTGQP4El+R
YFFUOYGc3IpEq7QgsRarRY0mJfZUcUFJNd+QxQvnMaXV29uxOypt56qSjTsXzp4jsla+EhUOTGdo
QCQNmEK/+WF/eJlENDJghIm+h6LR53tHpE/2mG+BidCpYyCkrbGraxTZvn6Tvy9PEPtYwFl3OZQZ
HLA+XwfXhgLRFREdJ/CnysbA5zfRDUAXnS4qUhQh58hKcnpBqV8i2TVInRJlW+9CghcPpQ+EUYsG
fVtqhdOarfrWtJTzeuov7iS38svXP3d+G5/nd30GL1EqFfjG+Vw//1rD9Imh1kyeynidDC+md544
4nJUb7++zPvC+Nt12JZygCPQie/p83UU8NF2PJDVoHfGjtCKftXjbT63ci+SEMbhi3WIDTBNooUo
XFC9qNAP07OtaPKsRynOjaWclN9Mir+vNOzZTNoR7MYQjp5O+WkBxmtsMS1xiMWUOvoXg909xs2m
1bcN8tIN4PTvUFd/GIacym3GoMzmj1ri5wdhSCnHF0jZTqmZS8hayYKGPgETzTdtnT98hqwpzCYW
t0ZF6OQzHELMJTJqJqo7GUYHArv6VZpb3tXXL/b0MvhJWaOZIlk5kdudbogiRRJKmzJ+CtSoRztQ
PbftRf3NzZyuXqdXmX/Fh9ULlRw0fTI2HeQewg1U33QQ7Rt7uL/lki5h+83AOH1Jp9eb//zD9QLZ
Dn28GZGjV2ca/M3yTvnuwf3xEirfHHh9atja6TjI5bZqbC4B+8XIIEpbGMMQ9nz9ek7K1qbgTjQq
8nx21GZgBp3MRkRQcsKHPwf3w+8PwH2MdeIVw0OHWhZ1elU/1nUtr0L6BkM6XNQKkyP4tan+5oec
zjPvv0MBEzx/bupvtzsko5LV1ogzEgEYfqtqYXkt059MQq6Qu2Vk59+MmfcR/nHK+XVJlU06IdNC
Pv0CLL1XdTmb43HMlsg/0hQuUUVl5CepyQJpS3RNS54Iq9ijpAMUxVAlsRri4CJW/MJBODZl5UY1
L6lIlTdN6X2Dd/3DAABESf2e6ZWmgnwyxohQ4myErNohb69+liyVPFy7Zin0vOG71sx315q/rw/j
uQTFoYuI2XdEnz3K6guciNUQ5t/c0jxmf3viH27pZM6RYXgG/cTOHYvHHLxZ7JAhO72hHfG/EAOC
BLTJ20ezovfw9Tj/wzREDWY+ObNXY+9+cuUJ+AhGs4phbkgtkA0j3lfC+m5O/f1rYvWiwQ95yJxv
0zx5jqzB1P9DwkXiNEDnCGp75Ni30HPZ0VGWV5F/m1MFtb1sR17pOrGDbyam3w6CbN35puleo1Qx
gemczIS+lFbDZJGvOPj+i9lo54maQNyQwUKnwZFoixu5FThrVORY3vbrh/zbKDq59smIbfLOlvHb
VE6lPkP5ppMSLujhfjNTvPdnP42ik8ucPGSsHHgMKSM4ZT8uTTKpTCl8bCixLAxR7IzUX8ZoUsqk
3ZK2odHoxJOr1N3665v9bcKafwXoUUvnQKPqpweM2CxrOax51U2MZjnodqEkLUHVXqsJ4Td5+o8n
SK43zwMWuzDc++/9sQ+fqIUMPwYiQafciHGcmWsk14joV5Whzw7z/8tDpsTN3RF8JDhIfZ4RAJR1
dU2bnIdsb4Ii3AV6d1nb4S4DH6JE9llhoI5X6KJBGCH2cbTIt6m+m6NPN2DzaIaqiPLKpNFPxf3z
r4jJAGz7BkHzFGRae9PUIMOcCS7VUYpLrbrL1LYvrhNNzcsVKQyFfvX1Sz4d0bQvZq8Mbxd7HLul
k+s3QTeqQNArJ0uP4MntGr8jXt2vLzKP14/jeb4IrxTBCzPGXNL4fJMEs2QcOeZDTrhNyRfU5aVN
V94kMO6fXwj5GjVhlEhsMk/mhiIRWirmJYRAGDLXvXWUxdV53GblVYiN9B9fbA7y5e0pCofG0w19
NEhIaxI4C1onr6iBOaa6qqHHpqr6zfP7bdblAaJXYbGkhEmIkXnyAGUzgjmkEHnd3dvHzFsZ1a03
x7+05H0BPwpXlr41lPybp/nbkkKRBN45iwmlPj64k5MREV3S1DScS4g3OfAF+ghEg39YXZsLMWxO
dGQjKAYRF3weGnmE+00M3BlGqwddJ46lCC4IJLwy5Py+8cb/yy19uJz4fLkeI8MU+NjQIilsAbeX
O8J1r//ZuDi9pZPHNlhaQCEKxQ+7LqhPfUWAuLnsPGZq1otvbugPn9b/MHcmy5Eb25b9IjyDo8cU
QPQNewaTE1iSmUTfOvqvfwuqW1VS6pXSNKuhzFIMEuFwP37O3mujIGQZUkjTc/51ESZAgyI1pM2Q
y5g8HNmotykE4lRmeRWEVar8ZtH/uiZYidzqaaVbpkFjUv9lJcbE2rb5zKvsZlDvHHCY0MTE5p+f
4P/8IfijNK7LYBbWKutPJ4Gpgl4fk7H10TgmXtdkkPdi43fSmf/h0bnqKoPjJop05tfZQM93JEed
R1c6d8BKyvEHDv82f/3nv+WPze2XzY+PcQ2oKuC3/4Z5x3hYZDU4JGT1+rZPs1eZjN9zGx4cqaN6
mt5TMm6RIK5xu1j4WmefIaXW7J4gMOdFK3nMisT955IuYRNZ+ptfD/0vT/PPvyARWhzv8O9ZuHT0
fz13QZ44cQ4jwGstdH8TSdsiMEF1tF/9Ys0QdHMF/bm0lCzcuF1YPVW0tUwPAqAJ32xBz4UkRaYm
bicnre+cKOzjWxyRXHNFmVrax3oeMBdgATeXJ22xp2s+CuUNAJRN6Iy6ZO9SNiG4m86o7oqavCLf
jdPhqx1F+yWk0++ztmnvHRtT6s/SSbS7UB3a7MUVOB8pSHpYIpCu7DR1NtJW7BeSDYuHUYtH55xo
cnT28+iCDXITSf7liGajVSvkZELiCbWWYXpVR43wrWVx5ruVtXGYLN3EB6WFXwkl+1sEd/iiIWC8
pitOWsm6em9k2ZdpysU4yGxCj1sPQsAGi5eoQWlsQd1oDdwvcx5FpAVp9LhgEitaswtLnRYP9Ax0
Pg4Z8+jqjiVTJZA4sJIYq8DneINloUEYDcszgIo08YWq9eFhIIqJPMR0m2tdfBrNMDw2Ihu2YMwx
rUC5uqnktbR7cxbqWRWl8YDKZc3mWkjdrbprk5TdYVxiifWwdbayj7dhQ5jaQRBN7ofwmDZEwMfd
XiGOZfyQJkF94GOrcTv0RhcUYMru2qHT7jtcMf2mMAsWNN9nIGbSyJ8ixKMvZjfJkWY3xJpgQn1R
HAanXE7koqkQK7SCB1dskBT1ycrAmHBgqPH9WMxHcOUkoZLs1TgqpLs6s9+sKpdfrdrpZFcjmETZ
49v1QujX3NwXE9Ak1iU0nHz6IjuB3kGcAShR41IJCRTa4eaFC4KdCIO79aMu5jj1rRIKZLrkgZKM
1ma1rUofkpwOO1TL7lGoqg98XwBok0QVF7dZPkwVVxaZX3rkJRHxWJ5RImTKuKvrbvmlD0iY1dS5
r9aOdUUSUJTidRsrA/skltxbJpcPW0+sb9jisLTKEQNOuf6CSVYfhsrCZFHZhJtbkXLQau2r1g2c
ZtkIFJRCaYMBHfGS6yl59gKHPsfoArd1AFiAZv0xjH+SH0GYjUrA9dtkVndzxXfMsYZxccYOqreE
9ywzjNC6GHz+EeYvex6P7XqVUJbQgfkiEIjWvQYKC7smgYCzv+BA3WAZFttUDHcWNbQvrVnsx4Lm
ZD5SbzQbhMPPud4MWP1T5pCkNtJQHwYPP33yXkquRdIsiAoPm08dkgHJhnl9IeRlOXIpy+7Qtuk/
xgmxhA+Y2ziG7fuSpyda/mL03a6M3DebGNUxLO7ybnkpzLc6RFshxpeK5VE+wJOZqo0zor4oc/Ad
sXQ1Mn2yMnsaFUbBnioa7alXv8gezAPV6QMrdgM8qN8WTfseKSyziXLKsxWpBnz13XNGF/EkCW58
kWQsB6JJQcmRKJYdOza2ZiBioFeaba9Y2idRR9Y2aaR7KCJ2BRQhuNEycWlrY7M6w+YY8G3kQnkG
/iZz80hW0BYk8WbpJC8QgC0gvcT3DbkJ8EHVlsHXBc4Zp6teoyGvAwv1oycwIYoxbTdJIVGcoYTe
EGy0M+J4bzhyAwXiEBcGjlP33ey1LUaCoKO8yJdkOxgQfNP+NsGnI/Kej0uDXORAF3DsV7Q/9lJY
m86oN9bU72vcffoE2K0i72v05BAGHAPeUFUjWVTYlm/NKKYAJOcb+1jgWrk6HIkQARFUE9OoLl8k
/fpGUtcrIOYVxccAf5VtIbLM1APMMNVbTiXxIdRxpIREYsi6OBqtsVzAQFtA/lLKCooJWjJD1MtP
pOifTmQ+EHWa74kZX119YdFgWe/CzaCkgO6t0nnSI75paRoxfg8SnDwHKg/8o7B5nBDC8n3rde5h
albvNZGv6fCrmXex2Ujn8IcjsSFD/LZe1TLK94seX1Yvfhcrr6VpvKXYtGonnb0IFpxFnsHGlvqe
0M7m3syG5rFRALK57sT2WipjAhVyalhP6FTEwcRXXRyJ9jUA1jHhEFPYxl7sNnj+bM4HBPa3rqw0
P3T6FBBK2YzTMaRlAqQw2oUTr3e4KP2XUdS9ugEeMcfPZQfdTif1cacohXKOrDy0doss7FNXZjFx
k87i+IksiKs1tCOvXHR2nEoJcH34tWSSFqeTN3ZO4S1CfMp+uqnDZNVHRpVAAIYx/MRHj4U9nNRl
t5jmfa4XNb3AIgtGq7qoYyb2XJgDZYKSBU/byeYjdzAvb2swLCU3O0g5wxyT1SOnfYI4s/PcNjSZ
X/TYbEgwUG8p5CEDEg8KpUcZ6frPVjQUyPXYb7gdb4CZXXQ1vtB83ckQ+A8QVgSbYXNNhmsimUkg
MMNfHFeHPDdgb450dFGqWs1jO7f9EbLJCNpNTxCdjk76hnFkJpoQHbDwDBO5clxMKUp9d8p5oXlF
zbDR2kNrHgiHbl/dKTOPaEwx2qul1sBvLHP3NEXmQkAOnDYWswoGDVC3R2g9IESCMLw4XvbxGC3P
ztBDIc/rBkOsPgxQLqHqDp5TxsnWjexlH0Y9FKhRfEaqjou0WiCpVKJ+Y6f6zhStZj7RGehiJ3d+
iDQF1yiAlGuugHCHyK5OiS/DWb8qel7gC46muWWLIRAE8A2Z91OKasybRQgqZ1IqUgdnNaiItX1R
srYavQIV7j53e9uvaFEi3VPNNtlrjU2eYxu50TVdGue9aetxB61hIZA5MiewvDjlJUKAUvTBkLiN
uUIpbi6wljS13qRdW4G+Rkgj45/OnaYczLp5grNSvSe2CbsFT+a2thRh8/RWaVgyjtfCKuZ7yO3o
iVX3pqddc6ltZY+qboQsF2NAtmtgoPyr6E5MVZX4Nju1gsAPLTGQPNzqS71VS6i7ZsoctRlrdPaN
m166Ah5VGkXRW6RVFChh4rCHEsVeQ5BIwQ8s34x5vpag1NK9Fen72CGtFC9OvcP3haiwpOKm+zw9
hFg/7aE6CbNrHqs4SoKZvl/QxUa2L4gKP5fOeOhiVYck7URgqopvbQoRrszbeNNkD0XoPJd1Ke/c
0L7hgYm8qNS3i1lLhgwTLtCWOYcCcrt4i8jLcU+5HEiL5UDw2cTCK/Zge28swx3G5CeHoMugmHsK
wiHDyVWDYHrUxTAkHtwdqCLUvIrn5sZj2hB4oWBDORpzBUdci+VbPk+P0Mwe9HC6KbO+G+28i/Z5
zh6TdxtTR4TJT4ys7xlZZsMmbHWdMANVpPd6wunShYd2MYb7pKtkiBhaCd3VaNx+jHHZ3LrQaR9r
Kt27RpbcaORSP/dLfZoVEnyDaqwfkwRWodZhYM46O6iqOvtaYhUjbTu91bVdwEtHauk1ufEam+lE
a0j7bvfJz4K803OsTRGAbhhVx9buL0mqjTsx8UdUpUbLJUtedXKagWP0gBImBR8gJD/I8vkpMiu8
5Xmq7RR9JUaBUPVkz2vZtRqIKYULJfvAUwMPDWnytKLgaztIq+S71ca+NdT2V2tbNB27Ororeudo
JdmmdqwtjQzfQhNj9JWy61JO/7zRq/Mo9HI/VFAVLEjNe0vAxY0dpyXX104jb+Slx3q+rG+fX8XQ
DtDED5nWXOzcypk8Zw3+ebIedm5GL2Ssc45pDQnJcNLBGcb+1IY7a7KwSwrU6WnF4EidWwBcSFSL
XaZ3c+TDrxSffWQDujFHzTeaeHxvQ+oeM4k+LA23eh9GwP1i+ei61XvZzPFmUKOlODcttmN2jLlj
9cfZoe1Ff2lqSqq466Y7ty2BaeAyqbbEwEyeBVYxC5JMjZjnM3fwSEsYNrWwYCswtTYSdk97agma
nhZ085C8lEM71e5mSJvU4JCETrpJdfbQwm1pcDdJtdEyMNzT0qUbkciPcuZaThjALcNJA6KO+mlO
GrZswG31Nm97Y49nCIcRawB/dja9livo16gUAJHZV6X17UNqdSVZk6Ob3yUJh+K+Y9ME0t6PVJ2C
PAFEc2NTRQFvTfl9GV2XJDZbJ9ZmWLS6PJMOOhN+WTY6bvMMosAjDGekXlwooynoiRTOwUJ1RbZ3
RwzYmMqhotieywnZXbKig37rh5PbBdCu+d1mQarvY0sXWCfZeCGPOJlV92BCPVvTJ5YG4JWa9k0w
osJxd/RMHTS6aacQVYCEmdB0fb4lLU0ZHPYjv0CquBI9NZPtunNsL+vIO1id/9Vyo7Sa0p3OXW7a
AaGfvvTerr83VthC6siycuXvqfnLLAebkJ1pnl8YE2b6rqln92ekkQQQDIZd47/U43tb5t2Ta0X9
t14zw3ITLXM8net0GI/8S6G8E04fFbs0bp1XHBYD0PQqn/SPBPT0PXeMii0Ykoh+R/Vhj8QFaeR5
RyBRvJBIYud1UKIyvIvRdYO8qSc7Oae9tKJrpc+qifk/AhSzOn05f7pzXcViP7Xj41hWC7yQhgAG
o4WQn4HkM8tOenXBrcpDQtPqxyIrG/dWQevtT0y18tJXat3dZZnp7hKKr24/LQlqfYVLk1abUbbh
pA4tFqN7nY1uvCDlwe6YnsoVuBuWjSY9AaSkhegyZJ9jG7UviRjjc93OOfcrgWVT9jAczKozphd0
0+Y47OrwWXGfYOgcCS7m1p2yqSx+bYU0nsYtpxxRw9dqhS4ZP5OoeWphTIdHujbamXt4dOToHILI
4Mqq7oT6YGbcgaHMExBStLpd7OMlICA1SkZuZ4oUAVEhMGzNXg2kljjA5fEVbctObIjPXcpVQH/N
k/CkJ+amVsl1bW+G/T4vgIRakWxDfa5IL2n1/AGooRXuUzIEen9ZWHZXcEzVQ12agb3c84HV26gJ
HJ1DumLIYQ0vgnvVZQlvrUM0Lsm102kmajmIU5Nmbto2WyAcH3Q3FH8c5pVj3pbnWibnuFG7S8cV
jhyvWuEpWSMoGBG2oHmmDhV9ou6GaVF/kk8NFyIxCTz1aVW2zzmFv5nx3s3MtYf2RCtOf8Tn3ryC
FnypT/T+2rON14uTsuant6mfcrkmR/ms6V0Nk7Ei8wYK8obonavVpFHJbm65ypZ82VhsczUL74iv
mj0tIZ+O6zmoGAYXsfKhYS+yygnIawdUjj22XHrIhfUKPfNArG7GoSQQfM7hxw2Jr45QLXhCtp4L
YEtGcTDdpck3SWsVCtP5xGV/i+Ct+6UVP8wq5NKt0VZxdylM5Rhr2ru7zNOnHeUZcnmlBtIy6k7s
syC5ydilBS1cocNSVnRgWsZ65dnJkq7dKlMeb8CoJcHgavBA1HyWV0BSId0bPUQ3SDIwj16wGfQ4
Rp+7eTplfRQ7Hoypb1OmHuw2HKnXDJAqmypixUO4EsQ29/Fzg1aVrDfb+CkNfUfj9tY1XLn2RdHF
Nv2p2ApsVA9XUZa6V3IubzLek2cK0OixIybYBLMebXBBmAdN0G8izUS/I+RetttcwTPgkUkzTM+G
VRkefa6GxKI1IVzaEpJV9zxZZW199ALYagoomHYHWd86B7OvLauRyCsk+125jcGAKIfeVC5ZJoHo
x+0RePF1wAFCm809klBQX3vV2JQkrQYzTpcMDMkygNDqFVPgRa5GnXlLoZjZmSb50gVdBNKtXkrz
Ujdtz9RyqL8DpUsnwooRs9llQfKDmSHcpXOwpmkMcG2GMmNXdJKFS5ddfeU5seYPJX30J5fkkMEX
cpF47HLlVmVpfJ4UWy3vYOjNVHjdFB56p2k16Oha32DLC4lkOA4m1Mc1II1c5rCSJcVCzCrLoyUA
rzyl24xWReW5S1Y+x5k7HhZMzLcq1tPyLGPY/vBI8kYjVEfLRuKKhijdLdpsz0cBFNUYrBl6lILZ
BF/LZHypmB8h8mRcBgfypoOe7ujBJUr7k9zn8Vly5v/I1TZTdnmFc8Z04RYoBFAF7HrdXQ6a/1Di
FLymSie2Gb/lOWwUh4mgSKN9uODa8cOsq3TLA72rQzrF7Dg72MKcLSCuqSm3NKjrwnysOxumENXS
4sYE1FR9zaXzG5nLBhcsxZgkuRVC2uzuntpHqBXFNg4XfgTCjwyX426xQmQxcV1z/zcJ+L2neDJe
aHzf63Ip9xmDvNOsSvNuKrj/iJ6EGk7PMT3ij8mf04E1RftBVKRAqINjcA0rUnOjNTOt9v2Uq/XI
35+12tIo38cRlZ8CpC+HeTuNZg5PvMnn/T93839t5bPw/lBeEnBkoO+0f5lp4/Za4rhicCK7Nkjo
cs3s3pb7HE6/GRuvY54/zwzWD0IVYDGeUZ11uPHXCY02NR2WL2ZcjA46HzB97RcivWWxdeNuOgZM
s4F1Dca/HUn+8bkmhhNGT6qOkf+vnxvjKImUnPHTUBT5TiVw/lrMVf0b4dSvyof1U0wUgwx3bVx9
vz7GqFNgIOY8xtiwfL0UwOw1sHu2sy0Lazh0A/Hq//qLY2aN+HS1z6Mn/GUMGneFbHreaW6GAq59
SfdsmOvyAF5R+Dpiot8slHWC9tfvz1BBA+CdFOQ6M2L763MUuNwqreaq4ch050aznzvONW1dT+/n
/QiMcY7bjy7L3/7tn2kgiXaoXQzBcNz8ZbCX8IY2GZZqYlOKHd9uMIHlNaX1SNDQb2aIf38V+CgD
zMPKVXHxF/z1L5yArGvDeo0o6NDgnAONggmOIvg3a+XvbwLaCeSfLEYX5MJK9fnzrLKk8+zKGsmB
3qQBE5Og62tGPctmJMFhxpHG+fWbxfI3KTGMARXUwirMMdHnuL+8Bc5o6WTH8fb1EGW8eRK7LhbZ
WqAwtVJfpMi+EQW2j2gxNirVZMZ9Wu8e05Sxwj9/oX/76wl7tRGUo3LX0E7/+pQHRcgZlhhY14S/
Vn+oRhU2YuHpLUVUvi9/54z527pdPw+w98pNgXuk/7JuTVrOaltpNPA2+X13In48QNJ36/6l9IkH
zE5CKjci9tWM/8vrWFqU9xanOuk8ZJni5bB91EmPtak8c1AkvqMNwT8/yL9tOb98ovbXZeSWulNo
9NN9K//Rkvo75AqtTPqBSrddmYD//Gm/iujQCJIAjW4AK5ezjtl/WUHokUBmEN/iY9Q/Ciu86oQh
1VSQK4AO4OTibkEFbuP6P6yQf+Wg/J8DvLG//d/E7/9XEPj6Of/nX/3/kfJNkPY/OCf95ednnHz/
s3dy/R/+l3dSOP/FHqgZDL6Qbq6x3P/bO0laN5waFh9AEvQ+uoWI5D/eSZNwVLY10F/W6tOyHL67
/zC8DOe/sLbgDTdUzi+kBvq/YXhpSNFYdX86JviN8KGhCsMtw4fxY/+6KucocxRkGmtoaeU8VWV6
R3nn7i1Xf0lLRR6aGc7CTF/cayHy+21vf28AJoH/b28t4GcfrFwGCdRNg9b5UI3sIQEAyrzMH1ub
G5HhRgywuH0PdQWmozNo/pvllbDuk12kpc+Y3NeUudyZsjosckJqpeMzhL2Xt3JfxwIKr7uBNp8D
6r20UXVRytRL44rA7+LdKtTPagz3Rtd+ScW9MME5qrX9GGsEJDCEy19j92c1nQb3tVtI/gyP0Xgs
0+QsnJes0a8yVbnjGLmvlnRL551LOEKjm59u/bEmShI3w6HCrZPNvkiKe+A3gaplmxWSkTSv+QAN
P5s2Ts91PjpJU5LINYNKeVryC+kGHnlKgNeVzzRTXxZrOYzkMTouvYum2Cvu8xqpgDjmLm2/ccfA
dE3nd25AKhG1Ex+jqQKt4rcWgZnWh8Hm279GBZEEujf2AC2Ty6Rfte7Y0OzqYOdTqP5UIgUVtyqD
WQkDocjnNvrumAbXbD/Kn0LajFAs96KZtrPQgtIK74mr2ZixFjiteomNer+oETcqdISXirqByd5n
2tJiGtq1qEVIPo1nWx1JFWQ4oTtbJxt+ZC3V9nf6vvraxvHnPPdKBf6ztkui+mEuxd4dFOz7d0aX
1n40Ft1BM9T0IeJj40j3M/2oD/et9pq6KHzN2a/H+7wj4QvI9DBsZ4Y1Xh678SHuK7J6sE9lWFnM
sKXrzehA3IclHGGbLJq2vY+s4al1MkQG5ryTOknldcp/KXMBKTeqPNti+FLh2x3UPxrTAFeWrcos
0cesv61H9VESRciAPXvTp7VbalbQGcWXUH8agv62Vg2XOX1VZQHiLPelXfjtcKupUA5dTTKQuc5j
M/KxZo05M+oHEERjoWGXRROyHNxuIFqhPCVGs5rHqjtrvuhWT4jrdJVuHpREszEk3oWoJ8zsW1G3
ATlcgXSKU9Kv0oTTHJOpSs6a1gW9+X3u8xemO/sI5nFOj9xUh3uZMqetnLOEpeTosBEkypT4RyyW
Lb77G5TIJ3gDByz73rDQxYFx2aXFxkjMB+Y9Pu7fQ24o+1EfLzPsf0xd3+JZsA7e3GUvFfiR3QK8
rT0Y1WvHEGLA21+Vx6hKPcrCE4kQ9HkJeC1U4x4czR4W5gOc1684MvlaujnxjVEI1ncfLJp57Zeh
+25r7aeL9Db+49votmXMRAgiPKMu5ihAhY/OnH6LSXtxHV4PxdS/pKv+FNgqIBERIsnwmyY1g/Al
PWnQy/uWtm9U3LtLvFEn52FaZ/sEdUI4y9RyK8bpibb9N9fMliCiYkUaqxPasgCRrYzFnzEEM3FV
ou0U53eT7VaBGNoXxm9+O7ErqPleJeirLL8BXE1M8y3L7gES7pswlOwgT0n3KWjLMfJbgtX5MtXx
h3Caa2zTZRoHegkEgHpZbgOuVhT2n9BY7vLenB7ZScdA2POZdkpFVLBjkf6cL56tEcZuN09VrJwT
LIAHNnZj18wvPUTBxdCG+yay30Ctk2lSGU+ZrXk2GaMboyM9wsnbBo2LfJrj3CusWXsoZHmXTlZ0
cPKRiJuoZn7Z2rBnBcqHJeadtPsRDH6WvGeaPBG7sOmr8M4ZYAUp2dmpjPnZLNQbUsH7LCXGyDZp
AElos6deoS9RD8lPJu2PywiMjBC2n22IW3bKUieQc0os3KwZGzKY0iODsikozOl+oHfzTSePFhFM
7FD0wQohm5Kp2NCmzdZq6DMRMeYZSngORwIQkgZ5UTGQnVMb+dlm2Es26zzSX5zL7toBLb8kBcLu
zO1B0NJuUHUyqzWHrFW11l/sOioOaahaB9So1hOUix4i0ERvV1EvIWTVt64v5daypuS17epxa85x
/cDCSDcShwTRP8l0iqBmBBFw3D0xQcwSnJq6NVLoP7KzBs1shRyGKU44sVzs1iWxq+VLU3jt8E7A
2ffZzz5NlfRGEs5mrzCN/GRkC50/J2yYrLfOJoqRBIkFpYNW/ai76AlP8F5v6KHO2qNMKv0cGh2T
3JaBaMt+dc/ByzszuFZ5bXWj2+pxN3zEitutQqlZHGYbrRNFicluq5VXe3SWYFyG5k7qxJ/M1rNi
TvVhSiHUl3O/2jC+9PXUi7R3o1TVIGaw4o56cczqbtrloIKRhniFwQh9nrIMiG1pbKx+KYJ4zr51
E7HZcepIT3HjG6ksHuacczTVgGBm+ynJ5vKCOTP77NSSUFOF7kuYLQ6EetPxmxTk20wer2c0LsyD
JBc7RjrWlodPNWBpH0VKs9cgEpk4sibfKpW8Nw1l2JhlDl6zVpiA1kW3Lehi+o3eq2sLubgrS4h1
QEh2Zg0+XKK4KRrnedSBHaqEr2Ilas69Sn1gv2Jpd3dkD+l+S66aT57Ah5bWPVvElJwwYIW+iukL
Ktpi7JmqNb7SXOZpp4K8SZavqEsEJT5xhpjTb0tZ/his6CEzG5XpIfqpWMsvYk5fIE8dZDRf4kI8
LIq91Zk2dmb/rLVFIIhvIRn1E7HPe9VQqin1ruWxM/TaccHZWQ798mkbGueJ6BRBfpxbmcdEmswa
6XAkGayvMagKbEoyPi5/uPBaUgtDh2OquVRmdkRGeBe5cCZG5rxkZZfKtarrXaiTRjugOAgp1SQq
YCXj/TBEfeXZUz88KUbqHmsCVL5V4CRPy7BEEdpOXoJYHcRdThPOl8WY4v2zVYmliHaHv9Akg7cq
nF0WadO2LQcUJ3Gl6F43GkQbds3qoWZel2+MRdZwvuRg7iPbZrqTgC/AsSjcY1Pr9olK2frIFOrG
WCUwasAU5cdRpxLctMQPNH44F2mA5ltJOH2AIE7dgQlwt1phoH8aCCDQpSZ8uXAqQRRbTkNsKI8i
dkHzjAv5PkSsnHF1p+8EvCAUqGS1gVtOjSQTUluMckR6we3K9hw1hTtdNtNwx802OzS1qe5TlHS3
1pgWzxh12hMqpB1/JndwX6v1/JwuM5oylwgnaZBWX4i48qtuXNniyneTAVjq5TCir05noyqIoB6h
dVCVK0n02ZZ4wAQj1KgeCNCuYH2r9gMALmbcQ2QeckHq1uQ2xIIpeD+WELWpqgP5h4C0JueMyJcS
Yn18uyHvlf1D1/d6rdPUtKLj4CZvmpSTsSXW0byJXAPIOIiYnnyf3jMgJmfTLSTIdysmqoY0zfDF
Gnr3YCjlwpcK1z5insD2V46+KKRyKrMR7WHq6shBivCt0CXKaB0tqo8MgEIRwv73ZaAeVhrBBNuw
ZY+OoegvU6mkby3auMMkzIm0trFgiFLm9fBjyWtjP5EK7itx925ancqGSAfXVnoDMa/zmLjmzpyY
TpIuGbSWs6WxHvSqciT2t6SfMTHTXFXRNBwvIcgnp51ejWwKxnm8alNFxGVMgMCJql1CQy8XP0UF
6/VZ+E7A0zYXlurpWXlGSHp2Y45B4ssOal89O2PxoufLFmw2JxOSK6N65nA96tLZYNbsgqmd8g2K
ym8KSeYe6hl8ina9adSKplIq7zU67j7gKR9LBdFc7JeIMMNLrlWXWsQHV35nDVZ+niE2ZW77ynic
qWh4JxtFo/xT5YGQLOIdHVCB9MjQ1hHYR6yLcWP2ojGX0Hj4Ng4/zflwJwvZgBmXnjUnyTGdjfpZ
0xoSs6fFeF7QXuI3RKBqjVz/IHdp2wp1HjEd7cuSL+5jliEPKCO0aV1uHQvbDfrEjgigyas7hiYE
hGQsfFCvoafaYb2ZauVIE36r1e7jLN6rdZhTr53kdhcSbcuJsrELyR5i+KOhoI/tUMrzkAgx8Vwo
G8Q77yY8to4wv8oZdi2KjE5xjsxSAkRxl0bcatE0P1wx/OjRD3kO9XYAR4xpU8LSF6aqjLxlCZQX
iwfAjYD8L3UB1bAaYALVzvqgpyjl3FCKU9lFR5gj14ic6WOp9vd1PAoP7ZOD81GH/YHVt1bawJRG
GMjUihcvxFYDPKYouLa0drnltLAvGbnXzFyiZG8mun5TW7YISR4Q4vtMWlsDkNo170qIatCh72Ki
TjdC5ElQhJFzkr3GSyFCrdhqSF62zPeMPYiG+KgkefkyKYq7YfgR3+cajaUu1u2bnvfzzlLbdgeO
NVEQXkzurXGi5d4arOElRfb/ZKMq3avm0K2Syo6eV+6aN40cxks8NOklLxlqk0UZ+02FuoJMFWFx
uRmbg1CT4jbWc/sc5WXxfUJw9DFQbxy7pVeOqhULue0b0b24g93f9aRPHJXYyd+tKEOZh8Rp2Bll
O8yMjgr36o5W99aZWviUIWp8FD2De2+QQG1BcSbFc6/P+vtiGXEWwAkFcDtpTQiqpp72mC3IUdVK
+9lsG21LYOp0zcxaPS0i4UJms1AtuxBPodYoQZW0yqU0ovlQtHZzRUhnoqGxarZ+tNudGnRLY505
BJbTYhCmysppy1uXcW4Kc579QW2NJ9c147fJpcONYWWWt941O21rLJP2Sh8BdlmUGhunyKqNYkJu
Qq97IJOvRUGDLulxEgqlHWoFsugJxObRDBzUjnR9wl3A/aWGsWmQsBPvN8RfBFi4wpMRToQ1gJQ8
rZB5GNrNhkiwUBPbpUdIhcS5nk8ZEsTGczPnKKcBiFFVbspG6iihynPMqk3c6SAYajP3QoUiZJBN
9CaMznoumIZx7iICHKgWQhJC0954UiGSNyEBAHnItUZMSkH7G8KwXi7iB2hP8BXk0dEKSvxhSouf
M5l+1yFPD0lYDJuS6/qmNwmDDxVngzjmDe5oviPXbDuSB5Hq7OF2ljykpiTRzwGGXmffSkLZuKhr
/03dmezWjWRp+FXqBdggg0OQQKEWvPOkq8my7A0hyxLneebT90d3VcO6KUhwrrqBXKSdaVMkgyfi
/OcfHqs0JeuaUOFWUf17hMCJq5pegAoWT79Uon0qsqk7JJg5p8HrBGSCRYTbterXNiDdroXxYpBl
IWro6szmiBf1PKKj9P08MiB6i1ggYqiPgMxrwmkr5qZzHmK6pDWdm8kbW8YWv9l3W8aHznLsbqzp
S2RO7piAPczcboP5PJNxNWyACmaCGifWnSrzrVlVGvQ0zaf105CUFC+NOE85Jy9zwNI9Smm1STzU
8NDFvlbNF0oPriGxKrPspeMcQnK9RJnwDYWQAVX/BXkN6LB8KYYw+ZKlyqke+gpCVc0xixz4rSYg
7Y2CJot86DPtFQTN+KeCGwqDHk9Z+XWzjv3hCdOka4ocNb8hOVsvfo5dtlKLR0+ZxoUFeBJ5HZqy
nM6gmX2NBty6KQixubHIDeLAQGqOpSgPjV+v6rSkO3WKQ1tN7UGNLW1NgjWMXosowZk6NcUp7sgp
yCHW1EQY+2vCV/Vk7UfRt9LSzn5cPCuB0xPXzB7qKySXJNiBE0CRGxt2ITgcJA2tqjxt1wF+fxwk
Cn2V5hA9Sz6hBf5j9Q1UFLjntU1pSbHvru/jfDh6jPUXcZw/VLCwncJ+QlHfES+WhRBr4lMHlauV
dy3hjq6Ip5NWqXCGoWchBvZJ7Fu0aRNvy6iEUu3V5qrWCdUlvR3XevXYOp51Rc3uV35WH4ywI9ul
yp1VRnC1C/wLczY4qqBCK8s3oid/iliEVpl/nfLhVesbcz3N3ahaJdHKt4l1aYy940NiH6OnBDkK
udvWsa0ZR0DO1M4tM4rT0OvDOa4ruenzYimC8ZCjk2jDVrArma+qRYR1Ip0TfgE4Gcs7pyryB72f
5ArLG7hKCjF5DqEhuJpFFcqZwnabZDCPhNOj8iYjClp7j5Spbq6qeNpYoU9eI0d8vRPEeZuCqGbn
Shc+zytLJxV8Bs5bbWTrFM+JLPe/xLmebJystQ6WwCgOGu6OQPc1BI6KWMnhWktS8z4FbCT4XFn7
KSwjonDlJs9LuRaEIyDglVBacR6+UYL4uez9azEZsDH9B/bEk0KqREpEOdQuUC5M2mhm2BuhupDH
biyEZoSLocjUlank1yXREFsmhT4WquFGeEmLHqgpV6NhHxxOQGU2jN/ZrDTO+iHMyME+trEGlirU
aNlDt7zuQq04czQ44W90sObvoiNMZWn30U0M0XNfe/6L1hEO3lnTs2WGwrU0374b8PfnYJjfAKZR
JKuhXftJld9YcRlz9sgJosm1DkFWPIl9YRbmcUwcn+RkESLUcHD36n/xPbN8URo6CbPadWJ5kIoK
60FvyaIZ7WYpZFFcs/Fs0B05WHHa5hnz/sDNqMHSjM6ald7ZZkm90n92BXnV7Eq8EW8slyzReJFw
tFkSF/jFlERj+QYVlTEwcQmQGsi1b8sH3foe4rBy9gcYOuTp+F6+lOKmC5JVoj4pgHJ3dm7ODY9d
7rVqqlw6MeNuFGO8saHS3GdenZO3NbTnKNMJtcphmnpktJpBO67CyP4GuYWDYlg9lIBjoO0U3jbD
0FvvofUmTrEo4Kxyp0NxjNQhXiKZILhAEHoWFN4yU8+dMId9pOSlW0EJs2W3Ep0CbFquiMs0VnHA
BxFZOlGHyphwUAGibcsdJNOdqimn3g/djulFYQ/oGb5wCBaLrhLbsiJz2sSTi5Sz/QQI+5VRfn0K
aoTyRiqhhJYtaQAYMFTU3DjS8KoldWch6P5JPa2QiA+FxdjiMS7huJllbh4gabVLL2yNLcxV4g1B
pr/kTV2f2C5N14YctwLifiW5GTlhXK5CWw0WMP+itSWIagDyVsy9GjOg8NAsrOsmfRa+PMQlxFWo
7TtMbx6xc1IPXUssM6yVXZr6xTZCWgsNeOpiSJnJktHF5PZtrb3YatJsetEek/mxK+hW6KvLfRdC
EtfGcdUJnWdZ/XA0Dymn4g2wF83+2CPHdENP7geUSuvUNrA0q4S/T7X6uU1kfR951ksAYbDzjX0L
ngxtXFnjDMKO5BOw1kYtm2TWwLlCa1L/KG3zKS5KZxE7nX5f2P09y+AaH9xwWej+C6cfcSycZq/3
lnkYTOXgdzBcVB88mKAiok30wufIQTB8EqtLDbZx0Cr9zi90JCoTDWWe6qc4Gq7pGs6W739V2hEI
gthG3GKjTRmJfeozj6pKzgKIYo+JoZIcUPcLRTgZbTzYGfAnSLViL/QJCmYacabKIU7op6DdQ8eU
8X0Wn5qiOtO2LjHdWnsjfCCzspK1JOYmQ+mVQdl3SwbZy5RuGCBxbRfVyVCDc2doN60CyBlU8aqp
JqbApnPWJbTriQA6Ak1fFNs1UxZ+rkLdyocU866w3upqcz000Z1JRPLObHucUMp9RULFwhCkVMRM
j0r1p2eFVPowNDdl2PiLiP/hLFsfgqXVwL0zDb4zfVwm8rtaqa8ctbEesTMGRu0aru6dU0ZH2qpz
47U/MyPUj3ZN6HKYwwAUvgl5TPEP1UhHV8jpa+ObqmsTYZJmV6mS3Dh+A8edsjWR6KCP26wxSBAm
7tManD1BX86Sx4/WtYdVVY43na2eC/a8Xv1SSj7MLFhEZIinJA/Cs/Ahv9Z3vFaXg1JKUhyHpNpz
rsd5/Fg4VGaNLy6t4rNBVF47iqXkbfo+AFk2sWtIL/gpAv+kwcdzhTr7eyT5zjedr5Jt0yXY9Qr/
96XtX1szUq+RF2TiaI1J8ZkwphFtGR9/G+XTOdT4pHo995ZxK80dGMujU+Y3ece9DIOzy1pGU/6m
nIhFxWt+k5rON52/smVN90QOKk37syMtXZbqsjLXiXXlOOnat4I1vJNTSUi3VQbrhK6RpFw30b4R
F0sEvPUjmNJDKzc2nSMywjFR0NXyFMbqZGXKyRjaPYPiha0qW6iGcOC9Q+7ZJdtxFHEMDCGtqdqq
An+7Q2jbbEhws5dBWQLJWciuyMq9c5j43pf1YN4VEmdGpBTaPW4hUeB6XqYwINLC/EDDvDcye2b6
eWgYrfY7Emtz0WLC746GiW0oSzqiGQHDRuAkyoaEv0nZ+VjObXH/fHEy6qTGQNfNBNLcBB2vG3Uj
YboQMAg0gsqJ9r8rIhtXAzqios2SXZlGS6drzzEhE66mjg6HwqSmEVJu4rbaK4l/U+FkmtnGOUA9
u68Cgg1jRGmG0xxwhQn2jqH068H2v8ZFcB6reKf55CHibS1XYHvS9UGZFghCOx7UcEgBGL9Eefmq
quCto6QJjSYuoPTOnaQcLkMSA8nITAwUJxhwK6LZRsT/5t10mwrEjbQtN11N/kHQBMzWHCiRboGq
7Uo4yrEI6nUaN+epFG4wIvgPp00zPhPIe1bN2yz3ti0CXjNNaOoqpsRJvha12BhjdmtjUiMaEhbi
n3UTrDnjbxubpMyMOrYj5HhN2jBe2vY6BIvDW5HJt7V2ItzONaKlkE715hGd70LmKAkLkn7vrbg+
Q1w/+gHKO6HA0aId0/vZC0cxvjl6Vq9aBEoow2PxoDSYK+uWT2PT9x6k7Knl7lRHrEPrPoBYFlcP
RjKuPTO+Cgx/TXY9dvHJcDRlsDH8ZywRr9rRXJQcDZSxZpgjXDN5RQvN1jtwV86K+PdHixBQvXkm
flfVi0dypJ+8UblW+5l9oC+Jk5r9cxYF2vKqORKgsVDDpyxIFgW9Z0RNLmHRWPWqwTM3BaFJrG/w
B6kdXQg33YEAG+6lyduXarIszdC7L8q8ZbIPrBfjiIXkJ1F3E7Qfln5hqbcRISt3lV+X11kKWlhM
ZberK8XZQPYQC6FX4Q/V8YxNRi4SwxyK0qKqe23F9B5n+BKcgclkqNqH2PaMmV/ArY7BeCoKmMOe
nvWbpjOLVZ5mxkMWCjq5oabuRwKw0amMeDUExdmIMu2bKfmUzWJsQHUT/7U2pL9TY+p1ZKj511Zr
OoK31WBYVZFdkAnrwWjs4i86Q3iUNYY97gdJcG0k6uuYY8H9wOF+4WfJUtfgMLfmY+l4W5nmd1Gl
fJFzBDAQ6zcPNXOBgd9SJhRT9DY3NUktbFoPjNHzTT4aOVlHmeemtAsZ0aeWbSGDYiXvSY2DtOUl
z2SxXDPJexCdsRNB8ErEOK0GaZxNhV6VvGCOLreNbe8dD7y3GMwzVqLopT39rIZ8KLXj+CuUF27h
PVLtyXtDOBoW+jKlj+lMZoTS64kHVflQ+mBbMN0wRN4jJWxuxh6HOdIKr6u+2U6OfoW2/1ya8jvh
erd6r+wjvTlOSbWJzL4CK+hj3uKkbH2ssJLckpwP/btBjfbw6h4NdlnK7sRObgTmtkiUNbhpj4dV
cFcO+nWKWa6tgFbjF73oB4aRLeMbLT5B11ZBC9sfZvxaaa2yUNWRxaTVEEuAfknprF060lfYfdBM
eoq7rxNoqRVL2+FfxoFDatKZbqAEZLy2Nzap9EiHvY0+xN9bJya73S9eWi/4gRE5x2wr3FeDyAgT
VdCjmo3bB8MWbctGN8q1nPy9g8yNA2XOmNs/RJ7zwAHxStewso2q8HpQHc6d4xXES6IlzV/2b0ck
Qkc/120+PKTGlpzLsUYWAYYeXj+OLqk73TYvudHYix+LiQ0LKzHNGOZBI8lambNUSanDroHWxWu+
j0V6jryaM4Ad3KmBpSxKRABkcd+2OiqLRHwnvHtnNO2Z4K21D2bhEYIuDEVd+8K5D3MYFXUJ6CtX
FZ6IS6MtN3Zm61s5ZuO6SQd9NUXCgdprsG0nxtXAibFJ9esurXcWGTALmsonLUgxESDpW2tHDNZq
7TXSRmdB1NeekbiPSUV7HQza2XOGK6H6Z6X35viFR6HU56xDciHHW+n8cNo1caBXjBFxh2riFW7R
IY2MgxAYKSI9UKx22yQKX6DCko3qYufhRmrnL0ge0xTtlDC9NmqgllTsIkC2QUtux/bOlrsxFFs7
S2+G9E7EyrJprJkcQFj6hLJ3QbNK++bFO98ZDuUo41XQC9NFXcs8JgsPcqqTVal55yjM6Yg00KsJ
74dFTocLsswhV21q4npLuYmkg0VabB0C0qVxhykg6aTWTwXZIJyQO5M8QWXSUuj3HXmuoHZNrTOo
icZ1MICfd2xnC81vHpNi3CfS+OlXDX4Ixi1z9mVfWiewjj1t6+jqI/NO+kw3t7Ct8LtUbvSSwNEs
34yFuWkd9GFTVGnkjbZik+FaRbB5h4BXMpnkODabenfH1lZ/GlHrYs7/pSzSH55MD6PTvbRJ+VPB
EExFA7m04Bgs0Ag+N3Z0o5gGmFRb3WJYw4Zg7UKUQpbwj05UM55KFkMbMel7VZWmWxnypY7tL9UQ
X5lwLbDGG8SVRhrloBZnnB/VRVp10BscHBtg3xLClB/yACgyHyD+F1HyyGF3p5bVU9IGj33t6Rs6
yMPQaw9jV75mDHiJsUwVYHDlXuXT1gCi+Jxfu2lq3TinSvrCXrS29QSMXCKeNdpVGJTXbMN7YY/X
RFwvOFtsZsqGTLQ1w/5+aaTByC3Gk2vzRs1RHCPs3oDuJEG3AdKQvjgqKXymIFaI19XG17BlnlVx
Ym16zDOIWYEtRzasr/jHqkYpm4GcubVoRopcPlHvlR1pbPgTwphhFQ/70E/zRWcA3kJU0RCBO+fZ
AvToxUGw4PGg3kb4iozpBxZjMKSC+1aRGy3sUnSsUbDSYzs4hMHIkysYlPlCz1mK2iFj9rCoSj9f
NFUB5M1nys6gbGCW035bnYGPTfiKMPxuNBCeoQAGukuhuHffG6td2saR9D2w2opnHEThUnbV96wa
jgatQrAujNFzjQKqhmU+OA2CqUA1ATrqDgsadCRjFjyRa/LFHIzgkA0ORjpkDvzQFfXVyrCoDpAL
9rRaaVF8E2F0DMcBgxpStwGrfzS1+JbDiTQZpkaNuVAsR4NdVFLcHicH5kRP1KhLZPnRwy2KwJ8d
dunXvKmDQnrmPFW6jhJjWZBpX5DggtMHeWUeB/7g3NYnJ7iCLoQzT7RqLGuHImPv4wVUlt2tnSTF
Ti34qkzNuzcbC75ECznml4TL6feWTmpfVFpXJB4SjdWod1OB8YWTHjSsPJpQ3mPcs3F0sZZBtTYA
xdw+tZA/K5xtfP2bh6OSAvmtcKa1onsqw0lGWmlwWwJPg8q5GKLdaDAcUeB+xbniO7JrfdP00V2t
xM8dDERPvuicGGrmvshfGYGYe9FslJ40nN1oFhAYGMTGyWn+IqJ8TcgfRjtfEEysnfY2BBLoV7Gx
HLEyD1XmHAWJMYAi+gj3EHU/5T3EZAlF5N7u42MgoYghOPoSOAvCAOehe5qBOt+U6KLuwzLwbiuV
Gy2MWt0LAnNeZJxN6P515SWWSbxKgi67m+BDvuqBzeYimrUWswmlfRhchanZj0uMzXBXIW0HBXPU
X8GuTTeZrY6QDNoIeXxj78ap1Nc2qXRHPKaCY2rGwQ8vC3BUUWhdda+yaJgGdZ16arVVSBpARR57
j73lP3kO9BaT3Hrk1CuBMp9xS8OsR5FiBT8Q4W4wVackCuIrqacq/k7dQ53xGFXMvvKVrmQPeCyY
zMtFq++1xEbk1sY/kbMSzwqFwSdhXDNIkraWQaad8zr4SgAcpDYL8zK4plqY4UZJbywzIZZKRmnT
mbffY5qj3LQO2Kf+lHOmWBQhwuRWPUVFfI2Lm+u33lYBg9gCJSkbhszpqjQmfUvo3nUZylsIbeFt
bxVLWMrwqEQ27CsI1Evy2AIUbe1VbmmPYdgccvEctSqySvoOhjNIMPuGEX0Ub4iScAfGVJ4aPtrq
qcevoOuPmuWvJWMX37rOZbdlTu6WnOmk9qL0jBcDZRu1mKjo5Xc9+jE5xL6FD3y3CyBh8vT86Tun
5RH3HwA/n8DaAGMM9phxetKld2hUWl2TNDmEa33BQVHuY+mvAEuu/KjYmYI57uhDIBTh1wqZ39yz
lFQVfzlFOAlgSqJFGQwtBRsp+gQKnwiXhtjlaXqNHrNb2wg79ET1HmP4jms950yN6nXoEwwzpvxr
kG26Ijzk4XgTzXhSz5JYBXpS7cfaoa8dVEDn7i5pnaPXEWnnN062RIM47MQU+atEVt+qVD5ROyAA
V/EPT1XsB+DBYK1PDof+Attxp1fXXTYPA2C0xeQruh0KgyVWlSssyDiwVCE2STb7Kt5OktDkflGZ
wcmPp3U3aF+npjrUDXTdzNyEow9xOXJ+OoIiCcaifJPaoC3GwPRPuLmAzxMUquT9pkvGTaxYE/1w
bLthNGBRXYvezaYBpzzH+xlgUdA2UF8VpzuhRj3K5iXEtXYBOCW2hjlOi3ZInthv+Xh6KHH58JhN
+QrJLwNt9nPm5bHbO3indCWnslR7ltFzVRBND9536iWH/5ZfmJBIXZMTdlJUzaJQscrykiSilPT2
KtSL4Ap6nUt1dhhHSODRNl/hqnI/Nj42VbYuX9JqTi0DdFv6WrGHA3CqQpWsLjrX1kh6SNhmOq7i
BBlGkjKr/aU5+CPVxRlzvLumenlpTk/FP98IKf719pf/N3QVs5XlB4lUZfsEfTh8Sv6xacPs5Y3C
Yv6j/1ZYaCQHarN5MTIXWyLS+o/Cwvwva7btd5je6AgwxOy5+p90qv/69X/znySxtjZcs/9VWCj8
fZat8sdII8TeRSNe+F//RJTiv+TX/6Oc4Om9+fU/sja9Jq25qcm94vK/CyzQMJoqw1WBpQNh6Qyf
3gos4jjFqCYbObQEpbdS8K4iHLuSw8ukBmh2E0VLIDNoo3ZfIAgnSrZlSrVJM62hvhe+7JeppTPe
FiZnT3eQZiBXXmfFj05Y0gwMao9moXWU9jnMZ9ZYie/DAZy5LphMq3k9c6yVOWPCsO9BIQAHDLak
Zh2OtvXY6C1ed8QejcClaNtXCuFPeAYawbAzCl1kx1YqegmwjJvL7re3+e8n9fuTuRCW6ehXeW0E
h82qSENchir6TKcYhIF4+CHegCJUHjStxZkxmcDkI1rWyIloZrw0979+fOUL89FfV3bIi7QZ4CEx
0y6krYHW0kpjqIOvubVoLZTKCOyK08cXsS9fPFmWLDqTlUkigU2s1dsXP/YlllXQEbGD0ADQZIl9
QjjF5o2qaGDYOzOqCf2TjYmbkNKp3U3EgC0k305hp17V/WRVIRt0Eecph1kMw9168qujodQhrK5o
xJ0bDBQrnzYRWKak2FkAwGayZSLSwyfEAaSUXzSnA+ZqqqYkDwDjEmNhDGaXLFtohibxhjoAD6Oo
u7jIjZ9jkZT5Ug1MR+9v40kmt1AZhm9VKYMrTvXitcqHeU7jq+O0BwZTn3RID9DkBPaNLuJ+GCE5
rlruOJbFD2hzyUuRMYoE9XD0EiSFufhSGQnOWVXJpEangUndtDTytM8XddVlPocFtfyG1YSBA2Ft
Vy+2RS4uvHGQuVU8eWHp5mjEgSv9xGsW+QiBYGuUST3eeKz2a8cHvmCPy7toZRRCg8bY4X/gQbQL
sHfs8pe0FdOw7fpyuJuYShkYUTq42dSkYilLM9JCZ+mrhRcfYk4xA9LzpGMIaleYIRRGjhsZChl3
8Mzyh2H6ybgQTlDXq4/XzoX801apShglaxaRo45UibZ4u3Yg94VsFD9zO8j3JsPJmw67E4YLNi59
PS3EVBal23LD3/oA7l9i61dpltBflDEpxlrgb3/9QH+0u5zC5wp662vzdiv5VQufc8heoR80//r/
tgfNws8P9qAK94y3O8/8B/43s5awMXOOSJDkBGP8+5+dh8REQlbnAoPxLlVuTqj/986DIFDFCtFW
Ud5pDmpw9oN/a/tQBBIaQo9s2gZTd4yyL/aZj/adyxpHzdE0NjlDaEhA8Z5/u4JCU5kNf4lEJGBL
rHv48at4UD5T0V5IsGdF8PwP12F7MwDb3l4lqONcND3t3ewv8dg4ybClvej2ARZqnSubPl3+9vjf
2TQui+r/SJCJ/DFwzGM3nW/7N9/oYZJlKimiSOjY4JxBFjss55p9nFnRJ5f6yxOc1c58iGzePMC/
pFCMY4OboZIzAyzj7Duh0sBiAGT3H9+QdiHAnB+hoYFEskykI7CteXtHmjX6gTZgI67HTnGdSQ+3
NtEr1Z1QlHIBdyR/8ZqUqYTRCn09aLKFeVxnj7VuybWhTckndu3vPGHWLs4LKNNYPcbFwql1TH+c
lp8nIs2vc4X0GEHXTf1EXOFnZv7vXss0cL7HoFsQHvD23v0Ma6wswtKxJvzuXJR9e19IrMBDybHo
M0H0O2sVCS5iWoEbPVLXi5rah9U44leHo2Md0RLTpt1bpg+qneOmaHZdznTELPekn1D1Kw12TKlq
zSLEKdLFkdRiSEhoPJOQqDtEDQMvo/Caw8er4Z01B1OLxYbZAJrtS+/1kRc9aXFq4W6s4KGl+xy9
RN7++cq2LJ6C5AiGx8el+bqaha1kLGMxkLYYtxDBfB9LC4XtxzdzecBjZbOCqGYWmdYI0C+KQ4hE
sE9j3wJqnZq1NbX+LoJK/Qzpq9rpKSIol5hkZ+WYQtx9fOn3viqbcZQqJG4CiBznlfdbnRBG0UeN
DwdFJdawcKPGklvH53y97qQHJBT5GlABZCLOf3YwQ2GojTNLapjdW33+0iFH/vOnzqqTWHLw7CXl
/+2P5NtZaeVxTK1MTe+GBntYFrWdflJP3lnlNspxCK+mqcJ+m1fYbzeuYN8P3QhWTKMp6bZPJ3yG
VUzlJLI/EwEo3/Pzx896/ht/U5DPBYz1OoeJcnMa28DbK3ol2HEe+kA/Fc5bPEfoOYZpLv/8Ko4B
iZ0t1WHEelEm6Q80xleOwbzYUldEY1bumCv2+m9cBTsPwZcx39dFs8bsFuYFUjFo/UV3jZIqXNnl
VJ4/vso7Zc+mEs0Cfoo0mRhvn5giJi3BxI6ejjPFRguYFDHrZliiIPz6+FLvvBxcB6TgS1Dpti6L
nsy0wlKaFIqf5HBuDxC6M48x5sdXmR/LxRKgn+LowoIDxr4sW+oA9aFRG65SWy11spd4eMUr3bOW
eSXuAii9i0S3r7vA+aRgvvMoHSL5MCgxiTYQl6XMNqukVIoQ0G7mrBRmneJ41lmAVdlnoYbzZnR5
k4JeXiP6VSUy5eKtyTSWzcBW7nYzPt1a3RKiBLIzH3V5JvZljdbl48f63stjL1CxZSCKQ78soKaT
M+5NGoPBmc74uU7rZa3je/bxVd57hJA650RPyjWOOm9Xo8CEeBK9NFwz6/RtTu+/bpu0uurbVv/k
I35vnRBpaxgGgyAbcOXtpXwj7TurVwzMiVEeOwwGdykKts0M3jBmZmAjlDi5r4h1X6uFoX5y+ffu
1GTfwxuFDFrOXW8vn2PZmFmNoIakUBXI1UpOllM1p2TOwvv4ob63WEyCrvCWwsnHMC8OGxkOpFgW
dby6qj8PXnY7hl61jCuc1L3oaPtt/MkF55/97eqEtYaNDVCKbcFQuni0bUaFRJxtzI76+hpZjDiE
AESrj2/rvavYeCDN55MZPdHfPsEBe74WYhiKbg29hKyRvuSJJ48fX+Wv74l+yjJBzanDKnZSb69i
knODjBRjmiovrbsInOyZiIrmZ+JN0+aTS713R9Quzt1kNgqCut5eS8RBxa3SwXA2lIiDQ7tol3qo
T/oy1DoIKX3XIi61e7wIUrPT6xVenUT7aWWvNkvF6MLvaCtjjDycHKeQEO+8ne/TlS3LrKoeihB/
xNXQl7JeIAdIUWXoafqN+AeYyKqVAJjnThWeRjwt46Voul4HBVeQrwVZoi9CVLQFCjULtWqTC/Pe
GxsDx7kMrjmkGwO6WAPV84dnYRqsszOeTTOLvub4RxluUfCj80MLqz+YZIXcw9LlXN8gDKjXPj81
fgpTm65EFppHRyo+9wk2v/ekjdSKtQ3MAmkTyWPsg3UsWt0cwqWapIb9icPWOy8BfxzJYQ1HMI6K
84L47dCSIDUPAwyUoWGY4pS2xXcbp4XdJ6+av+TiCwFRofQAyDFLu9wq4ADmNTFpSCm7eDxEgJtb
u3AQt6VJ/dmqeudSiCcsYqic+Xu8WFRRGWJhhTzBnQY87NA/Wtjuj6a/TLsx+Sx67Z2zrsQEDMs8
2nC6hkvHrCwRGAJCN3EzWcjnHtnV7CyBNW81FHh6ckDDiF6iFlogd3GghNli/KkHdbjBSTm6KU2n
+eRR/zpeXz5rMpc1gnN/JQ/N5fG3F9oW2A7knHMxLhbJvimsGmcI7Gi3SuRkEg/jxD6VsJVKVzex
GVj0tY//SYfrEGSAqRGuHyJScAc9oxlLEL3dlAOz1U9q5l+LNO8bmJLoM0cyk78o0rmNjAhzV5NH
lIofNaQG5l6K+UrnL176UbOu/CBqX/58GdIB0JKA2hskE759NDJIQjXIRx4N5v3HFK3dMlVDbTs1
sfJJVOl798fkCZepefYgLmOYYy1CsGwjGjcDulnVnlC1yeGmCvOX0YyuZJ9PnzzRdyo30xQSkm2D
LsS6rKa6R2JQ5M+YSduX27owxUPCb0IZHYbwk9PRe9cCc2KowokCY76LB5llLSBvXnNW17CS0HrF
Wpi9Ds2lhEfz5++MKwiM4kDo+NbevjObLW/C+ITvudF6qJIqqyOhfWtg+P6NK7EWDTzw6KyMi62v
n9IxGtHvuwai73XO5kpEjGYj+aVDjT+52Htl13G4KTwN1bk0vr0tLJMcM/MoSD1cATwrjGlN12z9
+PiW3rkKoZc0VUTFc0i/7HY0P9U6YpHgMJZaeo6rOMdkqibH6W9chvtwTAsDaGDztzfjqAjnlZ7l
MIBt7LJA6Efwe3X751fhaMLJhDhNDYuKt1ehkAGDMfLDxKnubqAHjfB7HPHJhzsXnovyKeipDQw0
6UMBBt9exezVHBW2gho20NkUjfTV09prLZRHGPV/mJvMKgPk/OW0Sr/LmPLiO4K3P3qDzsXYYPRH
LccD1VGDflMF4s/hLS5FB6/Sbsy+lnN/8Nu2MBiKbUXoelyp+vhTTQMGYkHdfdLzvvP0dI2WibkJ
9sF8SW+vYtYaVlQTDY2N4m1rK1W7G9LBuCvJxln45BB9gpj+1WqRByMMy5pXHvenXuwjg1NL2Jj0
FWqReWjxslh8hR3U7BVQ6Zup0KafYTxpd4z94K6Sf9RtUWgam4+X5nu3rc/fF+uSmcRlfzrp1uB5
HPHcMoQZiNCmWOGMLB4agoEWo9f0n3wK712PyqHags/hr0adKd8IEn3u2q9UbGyZxK+dPgi+NJOH
3YljKjcf39879Z6xCGPbORhaaNZFEa66AUT8F1iMFcPaJoYJSy7fWoG3Pf6NKwGhEcVqYeTwyzPx
t2Uawqv3JCpZt1EDgXJbMxdO1GWHpO36P8YvJJCbBNhiqc51+O1a9Z1c0Xx0v2DNxjV2dfIBR/Tp
ZNnDZ6OauTJd1BQ2rpnVYGI5aV4Wezz+nAiHeAtFfBdfsyvAMVbQgRkVk5pAWumyUytri6G9/PPK
DM4F0KUD9UPQuPjqq2bo8W2nZnbBYH/hGXiugN/3yfJ4Zzka86SLn5yDB//29kmCazi2olNbbAkj
E37RIxP31PW14KX2+j8v0IAYFEtQBJtg1otuuyRiVu0ENdOC/sVegKmRGcT+AqPMflUAqXyyTN7Z
Q2lcGESxLYBbXA6JkmlS5pbOxGu8HG4TXyabvg0++6Lfu4qc+SpUeiC1y82Nw1ZCIgzrHgrGF8bf
LWY0n/YG715EqGDGnBEplhcnnHQ2sC89+tCcSf3JKlrzqlJJUvjzTxjoH4iVuyHh/GLN4WNQakoJ
o3Kkm90YoWXshxLyQa5Fyt9Y3gAiBEVTe+c95+3CC/DQ4GzGgX4qvIhWeXCIN1HMTzDj+Qe+/Hw5
xQPwMJIDaL3YpavKjjnXsgIGHLC2fmX6K7uW+brTJ3xF0Rtje1QcK7VnEebWpzDJO1fn9MbxgH2L
+nFxj36ojX47U3O7NFYfkgL9RNg64pw5uvfHLQRJ27YOhEWpl39pWgjIgQ9UmxwXOxvhLqzMuwD9
/AbVkv/JjvnXksilmMFrQHFz/b3YUfpSBGRJTMDWSvff7J3Jbt1Ktm1/JZF9GiSDZeM23i4l2aol
q+gQkgvWRQSrIL/+DW6f844lO2UIeI1sXCAbiWNb1OYOBmPNNdeYMlmPwq3WvZTuU2poH+rgopiT
vbn0DXdvL8/fXHkxg/Gc8SLknr7aPxSMGc8IsB0GgRsR7uRm13ntBrfUoAE5grVIt5z20s082bRy
3r72r+9RCkIOYPRqoHnTKHq5XsOqwDtEdbHqUuZXl8LsqMuz+HgipvQPl/r1WScXmcOIoCL08bq/
etYjssPc2kHSAsnlX+TV2B1H3fD+9wvFBX0n2qUWz/zrbQullfDlgg/kTHG4dieXWbSQAaW3b9tv
PgumHPqlHAqWUPhXj0BQJxMbM8dxuzC6I08SUyc6MmXevspvvhyWPrsIvVPK9tedFNdjet1qAoHt
bTa3osOUGk5MXbWtMx+/fanlhfhyR8F6B6Wfng2g6V9koymxx3JELMcv5FYMq1SokEznPDlROp2P
eQMcJ7Gtd7/IuCidSV5mdGvYnF8uvij2wyJWYClSzNGPeoK8UxEP9fz2R/vNd8UxA18K4PPA4lD+
8irWZDipb8+sCMroHXA/Bz5XOb1/RXAVtmTKJ2q+11dpai83so6rqCqLtnxt+BjKYv7DVX63ItAt
Kc2W9ioNmpefBY8gWJTOFky1DjPkJJtA3TAg3ywQ4x+23t/IduyGSLA+RxpO2OGrt+ZI6wzoC2tc
+nAmmfo3q60BD40ZRQ6Wx5o3wEM6OuTmWiDPxtEuv1Kq4qWX2lF7SGGgb5Q7XuFstJk6npx368TL
bh16vP9Q6sPg9bbpMXWqOS+vxNiTM137Jr9J+qdd69eTJFfheUDwoWfKzXx5xyEXRikgLcF8eOzd
CbCTJ4Q8M1tTmEnJgA3hwe9ergxToZQuF+W18Oorhu0Sxo3kKwaGwDxDIeYdSYnTH7oqv3koqIkP
ggJVm3jdVbGNroM57AHp9ktxy69x30f9n56834jRy0ZMGAcNbjQs69UxXLNkJrdbuhh145ySWOQd
e3PVXLeKFFuG2eLqrszzZq1gPZ2SL1h8nfOkJ4J2yNpTJsbLP+xyv3l8UBoWuxjaExLvqyUzqcBd
xrv5Mikur5jES/e1J7trpwOQ8/bX+JtL8fJBu1u2g5Bj9Mt14zAwbiobg0dGMNZ5CVjgE5S9dkfc
p/rDg/C7SyFD4UfBKkhJ9epSovarH3047LbyOfCqdj9lkdwMQ5Fmf3iJ/+ZxcJdzOmIghzJkjpcf
qx8NJoFbOosmYW1HctbZWWKAeUwHz9i1E+Mdb9/G36xTGqcIrex5S1n46hsLHSqQwCoZGZORuyWw
Mz3ymHb9w173+g5yz/Ce0zMViBforK8+FeZn2TGcRN+PtMIj2RFiZgZxepMVxnuNhOD08DcvlhyH
r8p+vQS9ibZfmxd0venarUFUZFvdMvH49m2zXt+35TJIwSbHLGuJNHq1eTOdwHD/wGUC6Kxu6e5z
YCIiLTZQoNa98rcz3AKdMzmHy3kXOtHt4mTGUr4Bp/buu8vvsmTX0AHiuXqtoNjFNDB6SgcXCnO9
xvZt85rvgn0NMvOdy2UxynF/UVGwZpDp8vqLBPCVlym2DELqMsbbk/Zja5PH9/bd/fXmYjriSOE5
hza78+pEIYpClimP/kq2nn4EB9neSae6f/dFWJIe4yccyBgUf3WRifEm4BDmkr/ggyzN7RYPf/re
YwtSncW+zNhLiErKxV4+z14zdpUeuWG5COTW41z70a1IWf7DZ3Fe7xvLdXAiQBrEckGJs9zSn1Q0
jPflSFNbrDwcz19qbI2PTHwXkDxrkqFnaGbfuybUt3kThU9iJCRbpHVGX2zMGHSEwOwM4DlKhm5l
7U8XbHiuPDLHwj8ZalP5NyNsnhy+W+Mroj5LcDNz3cRHftp0F701+JqwdPpBx5yBq09VBel35elB
fJmK3Ji3aTwZR9VQE3QOAVH0ayhq0GUUoKB2qwGE9htlj/JT4i5QBukl3QPAS855ZaH7+KgZB5J8
eIcER2BtjKe2D8l7G4Yyc9ba9lJ3V8GnisklDqYpPgoiw/SAOPl2fK7DPj8rJn/6DAmq7tedS5Ax
yYFOuysgpdq7olQzKBZmLNSx6RRQ1TVzgnd11yfXwQQqeR16c3paKiluzKCznprRBt/pFxLEZFtY
ZbnXHF2ibeCSU8uBIH8cg47MjzjRjrVTobbCU5lF7HtJatfZcZYngC0VJzuy6YPMaXYi0CHjuI4N
PMywmgo2JjGMAdRfNxn2Np6r+DaRo+6IJ2kYWoqB9n8sNY38TdWlxJdHsgde3RiGYnzfk+NTYzbW
Z8FQzLDOkwgyJCj08MZxtdceJ2Slf0mEh++uDXVvAxy21KWbFPmFMyi49wRplPccW0BXACGDpjkp
YnOIV2l8hq1TNQKRDAp5agPm+Wwz+sfopOvln03+P+u8GzxyK3IyU0MdyH5HBvFArgYwI97VWJuL
DTENAAPrGS/2ipTyscXI0RC/CITEe4Z9bn8eIgJyjuK+4m8Q66iJjfFd+bWKVRKdYq+a8zVpnuIm
htimt3aZRXe+nAbAKgxUXflDH1wwVCKOswlMdpo46sRkZmYt8M6tIAyKRxJbvM9I+K23wodKnBkQ
kxH0xSwg+QxEI8u1yAaGQvGmlXrfomx8NTUQ1U1Tgg1bp0EA5jcoFWPojBTd52bEXHTWSyCIgH0J
dA8JUbxS7jA3G9lw4ly1vpTlCepZPIExXOQxql9m26d48D8TTpJZq5l//2UYQBvsCfrVn6owUARc
dGF2RPphQRC17UCLI/jVColSkfprpwv/eeyw92yZbY7UTjRZcqcRGypwIV594eG2CQAO1IpgM0sH
EQTLqnEYx8qaPtnSrpg/qSAt9Tk+Cu8pUSnYnjGsXJAfMMy6bd15OBwcWQXep8wOsvHcbZUQN25h
zSR7B1O8oLbIQGdGNCuJhfFChjwNL/erS3wS7UOytKj2zE+kYJuEO0QPmWjN8jSdk3FYD4YCrOcE
AUwCLd0Zpns63TFhBAV5RfhyFjDdbsw7sI26/kRSez4eNdgPyVell/WgkhnegvSngv2hqwZrDZA4
aVdgedV9b+rhKrbcGhgQ9+K4EhnR6EShBilYSCaTNp0V+95C7nPGlelwfMavU2gOXwyZjKT0xMBR
7Up1mCjmIRo+uYlZWkdZ2lefaqlKtRo6MgsGgh4ey9Izr9n/28emK+mWBEK6pGAOzeJhAl/QDAwP
74ThyXArElIgKasUCGCofd15NmVEDmuzrQDCltQVwL8K/ZkwgfhimBY67dTZc7+KaVHDqcmCqVsZ
o3K/F2G9ix2/eLJSJ77II+mCDyzNetpHuuCexGZWhauJ8gB2U5RA5pBzUEMnDzXzkeRqiPOulAyd
d8XMVBg5IRUzV+kELbbD8RsfEUBbTPFWd01vH6OLFnG2niGM3UwqGi5jC6byCopB4HyWzjAxX+h2
1mNkOdaj6tkKTnrL1eLJ8ypK4eMhErQ6myCMTiee33E9Vsp+MKyBUBtlp7a/xvaZA4Kd3PwCPY21
KYVq013uGh432wrKaCXDor0EvpW1mCzyPtjbLdUNifdhmG8Jl57OVEgywsYdOI6ua8uUeit15ZwZ
adTcpIAMQKsRGuCeeEk/fMPCNUvwVmK8zieNW+MOHJpMjmWnnNuSELdGeSe9KcrvU6zAOESJO8N/
HMZ5VYURMxtLo8ne8miAN4O8BUGvsQzq2TAyA3DNwspPYNuFGh6qDS+4M2AzEuVlPo4zuwBh2VPw
DJ53WUyWZoTPWcIDYleT1dAidsMYKR3svWk9TE9GWCe3hVt35WoUQeFsYx4otPCiSEkdmJuMBVwW
cPXwH/tXc0rX3O8tEW/w5UcnYDVyslGI3KBlGGcTKDDPa56hoQJ6CvDiVBvPkdQec9nDOuuCkYl1
WbaIsw6IhhX3lbk+bYSlXo06yveM/MOnsWA8b3mFgYvugsk9GkIZXgdmXsZ8kZ6GuEj/yd1YMVvG
1mHLuwSvbMFFyfvGWXMoAIsSh/48rB3TMj7muhlIJiHAnRTZDNLFHA0MUpq5lGd9odVZ3/lOsnaS
GSolZvgQYHrrXbDQZ72uKl7wXyyRJMSRoOIPDJvi8oPjnJOnM0ckEcGK7iP/u1O4hrHrdQMWEais
DR6BORPnkUiGrtizrP3u3OydlL3DYpWe2l6S2VjhvcS7Sp2WvS/1vB4qT0pM731r53raOr0BHclW
BZ6qtJ3d7NQo7Mm6CsPRtcHlkSR+TMlTQzBk3LPZWUk6ursoa2N4mGExPqmmG/vzKevFVTNHUTSt
dJk4wREB8IO1jfyIpUpF7FYPfTqI728fIn8p0qylRMMrQBOfcu1120sQ5Mx2PjHMMI3wDuzShdUW
5+e+ByX47Ust1dHPaiin1aW5shQty7y490q3MISFb0TMzsrHasp7yfM2nhKsdYfQt50CBA7wprWP
22aat23bV9u3r//bj4ppAYFvMUK+9hCAlIHTU7aUMcAzd7JzgRtFQm+W5KY/tD1+qWX4qHTjKemX
4UUOtC8P5kle1TawD2dVRzSADcuZ9rLp9DslCm5ogNpkMgFEewWz28urGJ5ZRf7Im8tu63yb+Zy+
+t7pME3Bb3n73v3mu8PPuegF2JjoNrxSQ2YzKOYOsumqyB1zZZcCc6ybptMqSDxxxkaW7rK5SU77
zG+gz0TBl7ev/7sbemjmYHmwEYBeXV9mBoFHguIwJLNpP02kXIB7/5PP83crhNkXVAvmh7Agvarv
m76cqaTgSBiqbmCKGIBFfA4WEwCUd68QxHmaGXQgsFL9UiKqDgKQAqyJDTPMtjNdgVOvdYNv771t
y1UYbuDNhrr0egzf8i1OMChOQFMwV9tDwGyzzro/LI5fdRFrmQvBEc//mINd5nd/rkOhyeM+iLmM
0ZJuRP3tQ1qJyx2vg3DYqLYJznSre04agz7zSsvY1lOeG6SAZeNx0A4DQjP5Mb4RVn9ohiyPwMs9
h04+KW30jXFlICS//M3KSZIbxgF65cye+RQPrrEzeQHvoDfD/2NQDehNn/zJCPLrauWq2IMWqxBK
rfOq/o/CqQfWx/3gPUyoU1lziNeJ+MN+9turMHhHS45ev/e6kaXzfuzYOZ1VX5Vwz8vxzjRJ1Hx7
Bf0qMTCgijDDIDWjR3yclzeQF1oaxB7vB0z85Eh0Vn8PdZvomjYnC6m09I8P9a4x+DcH3MGC/DMK
/x8H5l+QWf47UCw8gj/d+s1T9/Svb1Tq3XT2VH77n39fAzf5F8zX7qkjZvLnqNvDP/wxD2949gfE
f1q+i8OecazlSx+/td3//NvwxAekIBPByV7eBYxs/TMR739w+Y9LcxVvAcPx/CZ/T8T7sFhQnRct
EREfweo9I/H2y+Xiog169AGWVh1AHk4Uy5r9SZEqU2PKAapaG3Am/hrC79rRT7GOu6Mq7Ic1YUGb
9GSC7HpXjBw1CsO7tjHt24TzbLKMSFs5OvfWiBs3mv3nmE2EGLb2wkJ+6PqagJka02HZA4byY/DQ
I7msOLB/rPn/f2vwv3B1+eKtxbXtEqq9VwnK/Iu/KAv+B04ruNjRtanIzMU//GNRCZYbPcAwxCPL
SDeehn/WlPOBDgI9LMaH0PeYyvt/a0p84KBHu42zAvo0DaF3JSizCl9t4ou74fCaXIZtOfTwi/+8
qLJi0mbnweuKc7yzJ0Op3Au7caXBrmTH6kQxhwxIrKhqryTYQySmvxny2XholUJKUZljq3uZKEcR
SuHFdgIdsbfVR2bgswcxhkNykmiR8AKiFKRJUVBDbK2k8YLjTmYFvFdyOWNSTDLL2WN7jR58t4ku
kNTyck1cBihZw50kzBDbKr92TZU/5mUO8LjNWxXvM0STa2QuOJypoo2xzqu8AcIVNH4H6GtML4UU
3UUEV4VXokcVuDddYpiJ8suh88xybHJ4nY36aIfg4E+yiTpiVdAJA0BfuY11C1llbI45JHEgK6aw
oEuVV3F8rOoujDaDo2JCVkszpig1ZWieA381FAx1X8a7HFweWHyAmO3a81UVAlIzFFO6vLI4Upxn
Nf13Kk+o/d66jeQEw9rL8BivePuodttAwEyaTeVTnG/dWjXeuGImdhEddObCbJz6PJ5Jgq3j9mYg
dsWdj9PaTdrg2TZTrXsQkEZn9peD3ybkSUqa8Vl41o+m145XtlEulXrZYlACXDRot0UvTXuHicqr
2cvsvKfaNiUKZt4CAlsPA3SFcN32dWwxBKNCfwfdp+23HkkZy4S2FM3HxqV/SNpvkT9iYauzfnG0
y+BinBIybmedTFD+QlUN13HB87J1MkoWsPu2VV3VkjTuU4Gmme/9YhhJsoSkbRBBG8xA/WRPIR9A
PgA8iFruMujG7DApVQGa2gFt56/rUYbpEdEv/XFb9bqFFBSFM0zZOuW0lLn2uHVwcPg7wBUo9Ixq
mgKGYgJ+uCafAYB+mlY3YVW21kpbeXcRD/AXN5ZgzRGr7Dub1iA2Yt8RGXcBOkdbmxYBlCAVftQn
vqHsPHXzqiGoB22bJkWq730/G9FIGGtb1q0XDenOM3WmjxEpI5uytycKKAhaOeJYHCZ7r90Og5yT
pYBqdREgI4wuXORHmuAEsgRpBWm2FkMvP4baHrLVBH6XkVAriht1aYXKvwqthtwrPZhMFMgfhe+g
TGXdAgc1y719qJORbqiZ80P9DI+IWjoKi6GAE3cotd3Jb8cMCvhSj5u40qsFpL4U7VkHhOuedh0l
/XQo77tDqd/NsIdIfj4oAWlH4ky67n4IBQfRwD0ICIks42hd/xAWDiKDjBP0BjIKw7VYVIh+yBEk
8KGqM2tRKUhVHJ01cxjBJePsyBjFQdJwaqIZk4PQMR5EjzRfBBB5EEPcRRch8wGJxDSSiVxq0tsM
rPuLjOKjBl/3i7YSHmSW/iC5MNyWXMZa5HuuiiTTHuSZ/iDVOAfZxuudIdmZi5rjH4SdPKd7vcnG
RfABJ9E8E4uIDJTC9YZYbIZE5xqZEZ4EB9GIuVDCuBYlCbJr4iFb8uCjUrWJWjs10QF4Nuj3b8uD
IOXXQQzRH5Wq5WxCgG1ZUtCPaWvpnTyIWipPi28UOUhd+aJ66YMABsLVfPQOshgE5eAY5Ddi2bjo
ZtFBQsNbipw2HKS1btIEKkRtAqCqPshvxUGKQ50xT+iuItDxhJTffSCaH9Ui4Q0HNc8kDCqpgYfK
8do7KH4TrK5vFH7ogKlo4UQT6o08mEzOWXPQDL2DfkirrJ83epEVPR3wMrB7k45LQGBNsCeOExWS
1ry6nBnKjyiBO3RKddAseZOhX+bseRfVQdUUc8UDFduL2klelPUAK0CzTzj9dKncJja2NK8iJ1vH
jd0HZH/wJEvIjxFcEttkhmM1e23Y1esmNLWrN34u+AoUFICGeJbS4U0XeGN412SxJjGnY/Na+bah
q5XVgbZaZVjb9MCxKiwLELIqQVU2PO8yzcK0EzvHKxiszU13weASa3mnDLx3J7Cd03rl2R2Y5JE4
cH8dVo711TYVzBQsJG1FIq0GB7AgmJpNQTgQQbIdzjPmW4X1tWpNQphtBXd9hbTX9aAk8jQiJ1kX
CsyLUUUfm3yuJAzcoE83VZ6LU2lXST6tWhhgw9aQHllXMlWivx1Dhzx14iQ8em+FvOAR4LNiwUcQ
DxV502Ua8bFDYREEZrM26CrAXqdGKcG8ZTapux/JSs7hXLoMbOcQolM/OGZtAD8uKRuJWtHFsPyS
RFi4OLGIOFpjhCw++3m75Cn0hI/cGIlrNGcE0jnyOWvNjLtr13VZw+F3M5Oo7YhZELWRE7m1u7kB
iraxvWHM0IBz0wMDWhmfW6ttB9iXdns1xKNIdpzyg7OaumoCOr4EfXPniFeojTSGgNkRhu4OIWFY
OVP7T/y96bM/dOHVlBkzC6TQ081oDv7Z2BYB4Z2jlPeuNdrI1Fr74mQeieJezWoMvxttNsebPO+r
s9Ac0+twcroLO4zA/FdxON+FXeQ8NrocHjJDzac0IWpEfpU2l4WXqBsBYy6GnE/VuSsd3o0ERTPY
v6wvshgq9AV+66QOvZUOUrxJCVE06apF/+AcQ9yJXpMZBmO30KWTbMdSz5+iduluWmRsHPE67cb1
7A35zkslh/7EY7an4qMwVpvn6oq47LGHBE50jgBPglIZuPXnNhjV2RBHNkgZdPCrIGvar2PbukSm
0nncWHRE4+0U4NtZeRFeZII7wZcXVFjdGhBrtZ/LcfSPqeHdflWMDcxgAkzLameKor51zbQ5MQD6
qo3djs3Xbk5ceu2JVvccz2iiVmEivrC7at7DDtMJmPRyaN5mEKnzxG8I26EpITV5STV0XyuMjGbN
UhqPOoaYyvVIEf1pEg3B31bQmF+IqEEUGdJREcTihgYM12kyMwKJveoGJ4moPuoyznzcTwEHHpjg
nYClo7x2HybBBFFXDd6DSdppvZpE7RFLydMJ2zpUGTu90cOzL7uFqTybuVVteoe289a3pMH34tBY
6+k03mfCkvxYaOfseLNH88Dk9NKi1vdlvxkYpunWvT8bX1UfpOYqc5aeMb4c+LwqZQiKpKIW/6DX
TcHtcv1x2+qIkVwykWRHRrdPQIFP3ATT1rwuZC+gytIKYYMT0jqq41GXOzK6PJgOtMw2RM4XtOqn
QgB1rkln7P1aWXuDo2C698KZg3mDBaPdxElvHmnQK+2mbstgWxcqCnZlaYxXY+S08X6CLWDSv6Uz
7LUrWmukP1RZ736r+Ujm9agJE4POqKvP9QL9Cskfc9Jwj+GAIgKw2GxeLXZG/0a1TphuIA21n6K6
GAhL7Lrm0ugsgPWFP6q7UBagBfZpGMTtbpoNxXac+rXhLhm/TapP5Wg3BYzhKuL0N+U88h1VbTq7
uzyQ4aWaw+A8VhVrJE16fRV5bQNDVDSWXlUo7ObK5AyJrcLGy8y2bjoKVjM9xKNQOuRCOmVLaEI8
NNPnIC7ShmxoA0ZCmYxVsfJKD/JuhpHjCUliYnkQ2tSQyhmRHsockbfJK6vP6Hmr+C+l8F2V9X/U
bF4oO29qQP+F9fdiivrPkMOb5Nu/9k/l88sKfPk3f+k6lvhA+e0sNjlemQw88Ud/6TqW9wHtEsAX
Ohx/dpB8/iYdig+MsCLMMyG4lNyL7+1vXQc1CNbDMkNLJ5KGv/seXceyX4qNy1AxajVKMR0cAXIl
eNXRaCgiwPAXl7ZOKQANutGPFXX4pcBvlK6km0UVWToWB+obfwjbiJALGd5Qoo5f56bgHRqbQXYy
N0G5GGiC4k5MJmq00WThcdHW4g73h23uhTSdTZik8xUTNlTXJm3/5EQqwzc+SabCs6ORGNzbng7H
o0InGgh81mO3c1XUytPUSEx8KmURS8DZQUBqNtBXL4966OckoDyGaUBUx5DGWD1SvxGUaoy4W/Aq
Zq9cO+lILLZX4qFBKweYsMJH42y9kOdkHShDifXUD7g/pyAsItqCmAR2/EhejI0U4MuVRNAPajP6
0s4FcIXRzon1njMniQk0tUg3y0S/jBvgB8EoQ/LUyptkOexar6PFH8Ujtiw3bwdJUh4T4+tuGDL8
4bkebhqzc846Nl4McnKJ1iIrhEDUmeDDjreF4hBTWlJPRA9IIzsWTjJtDXPxDIguLO/yrPMR/0tH
3iEnwD2xQmmkW0/rivOIyogsmRu7qDZCDMDDobH6Z6nBFklAdINPwxwjUx9NfkYs1DTinV7Hgcr1
kUHSGOTlAePj4Mz2V9daAqpChwPVhlBmIpmkqDliYujJzPXUjPRUXLKlRjrcpk9eaN7jnwy0Md90
zOWb1ueWwo/3D3R0/tXs5t2RpXBJsWomPMaDtKOTYsx0t/Mj0HfEOYbluLXt0jnDGdCeYKSwyD8z
OfVyIAnnYNvWHW9+R+f0tFNSxv6iJPzvpvZvtpP/vKf9H9U/P/2sU/O3/1apww+0z8DAMB+yKINL
q/Wv3cw3P+DAYGAQLiIiMZriP4qi/YEZGYztWIMsZlSX2YO/dzMbAvlCDKd+YpSGBt17drMDB/Cf
rhC/Ft7dAyIQCR1KzS+d6CDrJt/ISWAZrfLSNXnpEd0TH40cBJPj0hrLY29MiUUPjPjEwjQ6793S
J1SKaPGbhVt3QoQl61uZWxLJC/QHLa3zJsVdtbFo951goEvPPCPzr+wxqK6HoA0Im/N4Sx/u+P8u
vX8vIvB/Xnv7p+e6+nntLX/9x+KzHHodIT2OBXmKXWhpUfxYe8EH9GheorwOeSuyhlhff71IwQJb
9C8ZCsPmjAb+T3/EEB/AXTgM69IcsRlLY1W+gxnMD3rRjwR6yFt5kbNR/WjTvOoMOkXgyxY3Z6Jk
dunUsOOblEpet7b4w/z0yysFjCygTELcYn0vvciQ2/CzaN4RNhmVE+OPFtF2viRFTg8zXpYkUtuf
bv3Fj+fmZ8r8y6PBX1fi+MH8OTcK2f/llQKSk0pNYbTQ9zd25vA60pPevH2R33ychRG8JAngq+Ak
9PIisRsoqXiZuqkvj5jpj8/bibdvAJjpT9MYmF9efEt8IkYwGD9cXJL0zDhBvbxYRBZFH7sLXZEx
2lVfdzI6DXGn53jKiqDZUO+HdCPm1tsW8SD6j6ETRHg201kMBAN7ZbWewYnbm6aKW7kKYtDwa5x/
GFHDvKvn67BPTbGNJkEgZVaT/wIGqc3P81HYat+ZIv6CKkYwH2UpSodR+/Vd6EYTbI1RVxZa48gf
2rH0vqfVjKG7ZWxqINNkcL+nc2r4a34EKZlTKbmwlRrWV8fQKXKtsKnWjXHEeMj4YRicRJnvUZTa
QPTOTBDPHK0GfragJEFiscphWCmskF98oFLFerAjZGCdhwVdjNyfHnRrDvcJeYlgSbOI+lIVQ8ap
qgL6tOp8UZ4MiSvHXeSb7bcqH8toW5h6ekYc0Xd6LMvvONfcU1nnI8k7IumvtA7IZ85jm3BHo3aI
Bwvb1L0Pytpp1nNVG89tL/3byCnz26hzl7QiJ7JwbPZUcdj6wT3dB1lWkFpnJWV3XwaYq7A/cqfJ
V20esQZVV7aitbiySU/6VBoWIYej4zMn2aG03SuOJ89Em6TPPDX9UzKFbkZMaY2vMKrthlxOYbdP
YGznYj1bfDOmEcPMp1VZxhhAp5zDYyfHh4Ww4e5LSvh2PTOG+kD9Ls5s0VLfKRKXuZmCyFlbDvmd
JnVMLlGF53MzJjUwpy6/rnoFNR+As/PZGrRB4Gs/yec0DLs7HRXjZ5kbBKim3pR+QcJqr1u4b8WO
rKXxVOUj9mmtvYLEwDnWn4KQQOuNNRREGiSNNr+Z45h9GbCWZmjYjJOuzEHFaNG27NEFKuJ5OEAP
+T6qMutEEnCHt7FLjU+FXZBNladVY601mhFI1dKtLjsToDVhWkpEm15NNjEJdVwNCAhzOV/qGTNZ
VVrDYz76yTO9jdgnczWN78nv9aFAd4vgxumZ3DVSksduJXtztPjvdj1vB4Lz4tXQqUitdGY1X1rZ
Eno4kvl4DyOx7le2P6LD1F01rhkjKGbEHi2JwPRrP1uZmZGfGbO5uLE6D2mk0HN5VYkgIUfNgT4S
4s+pVyLAUQq4LZ8ehyyl7VIwKC7go7l5gVpR8JQVXLHYMqLVfLWS1oQdRH4UbnbCsZ1NQsvpVlFI
3OZs++FGmV7ydUmlwTXRJv5DKaR3aSthOeu68MEY8MsQ80aHSl2Sp+faH5kBw2vU5VbebAttsv7N
hvbrppkFUwehU7oPLcP6X4LWKy8mcozrzURoAFFdbWzgTs8In8dCLEqbFkhEBtZca0LRCH4go5Ln
74tmAV2JzL5HROfbyrt+PEOon74FAyHVq16SvEQQZAV7McyjYIsEWJH21sCSIzVvyXaSkXY+K7bM
RxWBy1i5vRjlhg1HlcehF1VPaTnFxqr1RMSKiidFuGTd0soUxLEycZI0GbQ8gg4cjvNiOq1L2fEx
CRE+59+Vt8LI+AuWiRNg2dN0uYnjRHyfLZaKDrXIVmHttaS5p5FBwllBMMQ2LSbK0tktiq2N1+cq
5gPkOzqN8zpoQMh6qrDzjYOg7lNnOWPEIEOdkYTrpm6zria8S/sBY4JeD5ktSC1E2v9IU3t8sGiu
atILU34nqskRN3XT2WxmRZ1fuJFlOEe2ifMuTBszQN3XBMzRuS1P8JObZM0RDtxsUhQcUPoIg/B5
2Z99ZOGB5KqpD5TYDpZPCDlCKKmgHDTdCzWU0OmjWaVfHFZripjfIzYVSVCUmyzvxbBGIusJUO/D
5IH0GpJddOXG3+BHuFiD3Wy4cIqSeOA4AzWyDmCtX/eeg9rEe1BO22Ve1DnKqzDUK6HrMF2nYuqS
dW4N7ZcI/HoCcLcX5UYUDZtvi6x1FFaxTUL5WKVywyyQc1c5VczMiO8PmyQ1TNJRa8mcH5VASaXn
HYlgSoCS+3Zp4rzqxJEx2/I4J+Ea467lJZ8GlUCwE5Hzcerd4sbMi/DZkK56tAJiylYksMTtZlRd
fOqWQXvWCbMRMGzRpLd1kEoBCyZJ002pivTW8BvzeaxTfeVYoyL60PGMfA9QP70o0VnrtTPZ6kuT
j9ZdnAxUpN1oRNmSdp5lK8mcSg6h3JfPxKIW26IPBMqoHdXPFZMMl7UyBXqasi54LfhnbaNMbLva
3tmGDwmSnz/RZ0iI+x29rldHeTDSxRnJQF1FRGETcpq5VcPzV7U3UUucX1i6etop7Bhfcxpk3tpq
Cs/a+Mqeee367F8rx2oI307x16xjcjHAjdAMF2tld4Fed1aijjsW3zP5jUPHoBIM7dUgfKIq7dRL
V2VMqE0Vtu65tqoUpZx5N2YSLJ5I4NDymskT/ymVsvWZfBnG08ZZ6hLDsTsXGkJWHvPubfclElCF
Qz6b71ib1lONsmjQGrd4gWT9lHd7YQ0sJ7MqkWeDJuse5imP8800pewAqRoQGaOs1+doDqQxgmOc
eafYE9NbjQzlg8viy8nLrYvLCZDN98QUDSGgaUtqmAgV0vkQp4/e4M/kJMX99Fj1mdnTL3LMp5nx
6ges/9GZbxMztI+irvjYGXXabxBpaMNqGLMFLfwlmAcAg3cbjy1xPeYhuqf4v+ydSXfbRre1/8ud
IwtAoR18EwIkRZHqZVvypJZlSei7Qo9f/z1wfN9rKV7WyvxNBkkcWyBBsOrUOXs/m8kHSgBF8M/O
xZtKbvOPqJ+RYtLfMB9Wp1mJFUarYZdjIYKOyC3F20347NAtfmxsIqYuNyWi/OwGOWE+HFujafAe
NZFt3ZhuQxARMx4+OuaBZNfYP3JsWOCbpwHraK4thC94PxJvph/pNzQ71iQc3fQy0jnF6BwUhjG8
WG5liG03JsN1Gplmte9BmmhHAvWYNkyjq9GYaqJl3HDgVfd1QtlJa5cWHm0kTHrdWJQxXXZPndWl
OZF4TfMXPaud4qVR/do2xmYwPZXaaDrhjJL5HDJukxLCieMzyKZxznZM/X0cBGVnzl+WQjNvzNbs
oh1oyFnhuXFT87ozHQqjtpnZwPTF9BAZ6O6wSzqUImEaoWC+ZB6Sz+E8tVR3/WQ4+SVjjembIg6e
sHI2xzzMNOHGyMC84VmZFtJMJquThzxcIK2PLeQ37PTrK+/nyGtwYgxOHEQLhhNrqtrnFa1A+8yp
8DNmkWYUwFgtdp2oVS1Ber5Ozq3WOk4bTB0LMX4Z/UBaKJiFYnRzD2+RXTc3yzS17UU3iJTYBKJl
fXwoa77wUMQrN0arhyzMBzTmQCMd8eQyxHG35qIYicvcN9uFwon0i6uky80doWHmcijmIePbETts
Q0vSlefCTydNbQl17IpdAgvBYN0xB+tMOlEn67CN/LIPXLTxRVhRWDhEKXMG2PCcN5LNWY9K54kE
WaapcMU89oQhynzrgvajxuuSef1gSPIXtrPOTPezHKup/pYw8m2uwUs37nVtWkwv9TpiI6a4c7KX
//Yluvnw/P/+Z80r+ENfIv5WvumJrb/9Z1/iL2R0dL5oQYDrwehPB/1nT0z8ZVI+GAjtPGBnNNr/
rzFhGH8h6IS/yl+rncDmT/3siVl/0VvjG7kGQth0LRB1/ovGBKreN4dehucCrCKgJmwgvFKgfG8P
vawXQx773+K68lLOCDrgVdI4TZjaItE+qcbUTpWfAzocnGg0Akb8AxHAPgl5TJCq+lDEwh5D2zYG
PRiS1vzWGV1BxrRmlfk55hhPHZpGJfHWFkUyXMmisYdz0Nc+apxJJ6sMHBV+tBN2F087F/iIKa0b
TFdHOZg5Hkyn78IkrvD+9H6N+UuUaaofkHS0w2o5GAIbm293z8y8u6nk7HQh1s+X1LOkf0zoMNeh
X4k+3bk4Hx9t3UbFjLHC7Y70EOrsbGF4bH/L52XWLxd4/fWZ5w9MRp2oLmrEIKKvgtQ0hldP6W6z
9dNk0A9VyoZ1Rjj8VIduJWhQpP3gaWeOzGys+HE+hK6vrH3tDkO/9Ra3W01rJUkoKQh2DvikCpub
2ug5QXLidU6MV0S7wTBpv5RGqR1xqjkmKXRidthL0gZxnb7YnzisWHj2WmIwK6dJfXbgwa/O7KyZ
9C1yhQYPeFJ801NzyAPPa5x9JDW/39jRXNz6y7hwbKZ6xhEaW9knEg/SFysqoirUkJFeUM4WN65b
9/T9F/zRWHXtWJ2mJdKaXUTC4QtnhUYL8tbRPqFSiCN+mqe3a8Cp4okxc9fex1WT2IHuS7XXHCMz
dqX0JW74zuqerNTiFFlXqXunk88bkZ9iSi2U0VQ6a+b3UGzZ4115NsygVTei8LrQtlqcxlZkqaeu
EKjsFj6XLjB9LXucl6r4WrsanEWklAx58ZMKbKYTB6dSj5mQUBWx4mGIHnalZowHOaUkDIvStvow
yUrtyrTVolE4wIMn4i9Nj2MWJSZFRJzEh6y2mEk4wN6jTapBqtkYsaaZHFOrgYkqWkAtWLKSLTPy
+vh6Wfz0SQxJ0h4iyCgvg+dbS4Dgr3ty5Fw+KOH07VbztbgIRz2W7MtYvY91u1RPBYMSdnwqtxs9
8VI30GY7eemd2rkUeFPzbYY3uQ6Yd0xLOA8eSenoO4tnrXMZxAyzixgiyYspC4QY3U+utNb0Ovjk
MepDco2P6LaMLznk+cvKEuSUIAiYOHxHAO+xK/XZXa1aeyAs2qnqvejl0Rns9kmMTHGCiJL1QU+j
0Qm9zpkXzuN1EgVjp8Srzl5Tbjw9dslYX6wEGAetWHB9TtrH+5GEnOfEHzJena+oUto5l4qE9q5z
g0G2eKUNp49elZ5pOcH1Jl2kfin4QBO9bU5S2ou+j4gyjA9jkhGy2zaV5CPBFj9zWsXUs6/UoO6W
qurXwqE1vZ0cLJ3ZZOdQt1kkG86bzE+e8xRD8UZZGVG2qqu9PMiUNW5VU03tZhykdm5YY/kqo4Ql
RctK81m6Is3uEnJqX103GV/jRm9p4RLzznoH5QPEW+kZD15muQ92T3ZBoDLD+6wogu3tqANksOwU
V3alUCktuFVfExSKCRJ30//GOlUi2aJO6zeMeP0LB2zXi2iZoN3Kek09d3gk80ATdnFeNPqybPto
0jZS42M5oH/NDniSa+Z8I5KRr4sGFbamrTl/jkgReFBzrg/hMqyqq9Ji9W4X8kld4AWjwDzNqHWf
+9NUnJVF7ajbTpjO/JgPMmvOcYG5B1YNSVFF3jPs76qisKyWyv3i0hnNL4Xb6+5Oy6X3ynCNN1f2
nU2II4rhCyNLtGHvZYn/ZKxDkF3krEH0vhrVlYE3PtkoPy13Mq4x4vP6wNJb6D2AFnAxUjxp/bGv
aN21h8RDBK69tMj17I6oyqyfZnKA7cybzoi0rMeQKtS5x/Itq2DomugqGeToBWKS6rbUmBsigcJm
vk0brYKUnufWTZ2SPM8kGAxWEHdsOZiY29INE7rDdYB8g5GhHM2iCFKmvPep52Z+gP4v45gL/fgy
t+X443OvTj3+74RHqWie2QzAiiSGHUGxqlLUbHaksjYwWWiWHVyrud/Sk5g5ZtQu7cpqVlBxfK2S
fKNFYqDDMdrUfTA9rWGVdC2twzRNlMUh4vkcsUZWC1+3qkhFkDVIbsK2bHBhSw0UcZ8ybz6O1jx8
cc0J3kY86Lm3ywwjRi6u1+l3hlpRZWzQS0XEm6M9MT5PWZHCrKHpsMZWYM+8qWFw6KuExmrCnEzx
L0s6T+O+8Cu6eBsCA7UJ2OAo642gR3WKsoZlWYgo/gr/A5k08bbmTdSN8+vkZQWi0ZhCXzLKbYqv
9CTMM4PTVH9ZGpqRPUy8LHGfGwzWeCowqIalPfXztoo88dLUExzr0Xb2iTOlN86yDr+90e7bkO/a
qfhSdsIiuwO5yn3r4i2jg+pNyUmx5rLZY+guUcV4hJdXxjK9ylzw0q10xMZrCqzym54Cy8eAljJ8
N0oZf6mgZT21MU1DtPhfXW8ur9GTujWs51zdybiptZNW040KRumVDw3t+KUKoMmTLRIasu3H19Rc
5kekTPZzERVVuR8byzlFtOX0TVGiJOCiSv4MGPrvHPB/4A79seD+R2z1jz/wcw7t/oUrbmUK4XoC
J48l6T81t2H/0MeQNoB3kfxX6ur/FdUwhnb57fhg1pEgYuD/lNzuWsPzq/zFYI3/86+MLe9Abrgy
15/k6Fj4eG2CLvvbijvtpohGW3yhsSZ+m3KyeVfEyPAC8bDGhpIU1rVttCYCU6XLfsvccKiOCbXJ
k+31xXzIunYsP5izrVX+L6PxH6/JEGA2mU8Cd3TejQ0Ji2x0c8ovlnmu7woA+Y/1OOc+jACZffX9
aPzkj7n/wGDK+Cgla/3R/7g0FiTuBUcge7XL/TqxzEdTk4ObXpR1qu04AdsnxkVMhcxEv+5mI376
5UH5zdjyd5db5Xq4mkwbDiiHrl8vJ4oJwnWeQu/JkVTGsSq+Q0Mpv0qvwj9D9fn85+u9nWD+/Wn/
ej2euDfXSzVH9VzPMBdaMpleH5ym1fdeyn/++UrvT3Lrc8V74giHZovMsXez0jhRdTUvGRyCsrtg
+lEc0ngePqAl/+5BMZ2/PdnkFL2/CHJiv6c/fVGhoNrPQ2q8KtTapxkm38GkT/HUN84YqtwxP3h3
6zj5/WOCtXYdSkFpJsPh7X1ss0UvQQRdRESQiaDGFr4T2Rjdeovt3ZZTPxyn3B+AijjaraS79O9Y
uD8/R2h9PKJrZtwPC+QvFkffVTMdIa6fVaQkgnTaoyb7iJ33m4cTrxtLjOdyFUKO377JzPZwq1Tx
ReIl9vden7W9oS/pzZRl8YVZq+76z0/MDxryu5sKoxb36CrbAej67nomWzX+0OginVR1JNRIe6hA
F19XupA3HnaCR58w9P3sMIHR+0xvOUQDYwz0sZx3f34pv/ma8HVc/+YRFv/4eIdy4OmW0UXX50bQ
AekJZd+ya/rVEPzrK+FfXDVIAO5ACqxfo18+yF5R3Bckqw10Mx/ElKQHWCfObmQscPbnK/34Mry7
vVDz6fkYAjkUxNy3lyrA5Es3FaeEGCJ0bkX7lTgY76n2s6U/H2GgfnZlnK7i8CL7RpI6Xpg5rccP
UjTWq7x7FUixeLcWuA92vnffHATTjCIc48S3h2biktcI/hnzbwsOFRczKTKflzkvDgVa8A9s+L95
nIFo0sFiS8G9bK0f+i+3ulji1B2EOFVR5p2Zs9/h6Ipd5lmz2kmjjA7//n5T4wkY1DTVdHbYt9fr
fStmzzVPluFQ2ReYOgo06z6UG6rm/mEcxHRSsdd/STTPONNkKb5gIv0o0+h39/vXV/HuAWONl25f
myc7r5lDyzluXoF5NvvexvFWEkK0nyu/3nfMCD544H6zA6x6ORvuJiALmoRv379TZpjnFuPUTQXc
os60z8jxMP9dPNSPlRBN8Np/BPnwd9vy10+1G5XU69o4aVLvttIezH0XF3rQGmX3AenkHTb570vR
/BQkhZs/+pNv35AbLYNmDyRY5qy/HKHm9s6lrbOzugQsAbtMdEGvezwk5myGpYWvwmaQoW/Kwm7u
SeGqLm2rEZcTytF4Q6vH+yhV6ncrKDYD7E6oGlfp1btHzivbWIO1d2J2N59GLAJbo/TzazMZnT3M
uwk7XeHvsAbJQ92jzqcZ0Bxk5dYfPfvrt/jtt5w+rkVUgs72CM/63QtBDqwNjeYctTnJriSwWnS4
Fv7XAZuIbudjELvgHBKHKb+EPXUDUSo+AzVQntVslh+hMH+z9Bk6+nUyQxDWUVO+W/rE1I8VCP7j
oKp8J+esv4iKxL9LitoMHTeObpXr9me+MdOlMEZjl/T28PmD5WAt5d7dErQapDpQ0Aomq+9uSRo3
i1+V7pF5XnvBWdA9mZGUlzDttFDZbnkLZy45w7Dnn4ukVHRKREm7BpH4By/kn5vbjzuBwpWbgazw
3feScagYjN46yqJNn6Vj1yFu7wNY1RAlGJ28xvVpGXaqOUMIn7z6hhoevLopkTKJ5RAD6AHyaqlL
b/wQ/P3juXh3k0w2qPWkZFI2vpfxQeoruH/iaJsMcAO/j+2wBwx1MPupv2iKb1JfcjrYGH2taQDS
2UsTuZPeH2XVxc3q9Z0ZjfxndnL997V/FRb+5oCEoUYYyAp5WVBj3t2uyOomLZv1o+iTXm6EW9TX
4M0UgCNqj6iu89vZb1XQ9+232JxWg2blH+RQzTexQjfyQWXyz8JzfTXkgrDkrfk+71SB6Hx1PbXF
0cvHbK9cAkE3ajLAr0yq2y5VV9/PUM3TDa6qy2VyPwr+++3lbbjMaziIg+3j7RJIZ83C62weoyGy
dnPsK6SdvQ7W2189ROXY36g+0vfMIx+xgFsf7Ci/fzy48Jo9iK3k/ZaalFav565xTMu2OaMvlexR
j7k71871m1z5xldj8tSLX8Qu01c9kYfJzw8u05eNyf0Ji8Lv/vUJhLEXN2NFX1G2vl9Z8lKjv7ek
x6Sqlm/4xnlUoYtiWyVLtQ0E/Wn6qpR4DGNUH/750fznBgt3mfmuSbYbq5vx7lnQ4tHKGMccDVSo
OJbr9pyOYfb054usCI136xZXwfBjsIRy39+XTXbS1WazxMfFnavL2WkHWr1aFrBSJLw/19rlPBPw
JWQSymwCjGLXWFTcGKhZ3ovlkTRmK93ADI0+OIOtz9rbtYIXRhKqT+HM7u+/W1BziWZF8cK4O+bZ
VBnFJZ5QGtqTGQVeifNlrmQZ8KX9YCVfb+vb6xI3Qf1qcnGyE94Tz7IO1V5ZaOeek3l5OFWe6oKa
PK0SlQuDqzAfJdZDc4ymj05978k2NEY4666lDjU8W+v7t9xBUrcwVx+Va1cn0TBnL8akCwB9f4a+
NgQQU5ttsUw30dA4x3FU9s7W5nanrSqjGuDptUJBHNA37u7w5V8BGFxuFsNWF0UzYNAeou9K7+/7
MRXngObTbYlMJoBfom0d/vODKuGfBTkxjgKZ81oncJRdn7xfCnJ8vTlrqntuNuv3I4fxGS6xFHtl
N361JQEjuvnzs/zPR3m9IOh0Vk5OXe8tFzwuhblYzvnkoi6Oeq/ZZTSOP9hff/Ou+FbqCOt10teQ
pL99V6iV6kVL7XM0vfJ6cK0VHFrCLp0NI5839H21uz+/q3/u5wiMsBowmkdc+wOP8+ttRNCsKDrU
eTc3SejDn93mseHsgGqaH7w113m//tOjovalXcjnxht8T8Fpyryf0txBa5JZ3Q6hEUj5NtLLL3rp
zGXgJYPNrIhQmy8mPmbBeFRT5hZl7FAenFY6FyaTpxjmGgNrHC+Ledaii4uDBalsv+2x/F9ht05Q
GUL93eeuP8lD0c7Vc18txYs2MYa7my0zWwKrr5lXtE0uPo8qz06D6PzviHLnOHTB5nwzJstF/W06
HSATD7w31ngv/67qHio5QNp+3GBlTC9rPi7wqTGy652JDisL1FTYW2alWhRUWP2/d5G5nLC1jW1Y
ekJBfoE9Jtlx0VZvxhp6NdNwL9s4tei/8+VXr02+TMeMcRWDw2rMICLmff7a1ujRw5gh+guS4PSW
Y6r+SjCxeQMtBpFeXCt3hNJgGE9lZ+RRqGWAVbG/5863FBHEsBk0XX61CkyQm6rMcwFoWU/x1VrZ
TZ/nsE5chjX3NAHMeC8Z6tebFATKdMT8VyE+gheHG96ccD9Gkjn8hAKRm1fhnQSyWx3S3i8Dk/nU
i+IU9Klj+iU38eT4PMH1bAxbt8w7Y4/cN3V2eay+mH1fDqFvdGOzS+OoaXAiyXjZmOiWBsDBxH0j
7EZuga9Y2q9QPMBhD7nzoMqsG0PBRumBjS35I1W7+KBWE3JpgEaAZ9mA3hiPhPEuSdjT7W2DTs+H
JWAs2ADpc2oU13YZj5u4RIe2aUu2wrAV3njWtgWsoK6JY1BdAkp5YDe2vCrUKuaAYYd+NNMS89oC
Jh/vUUuP512q0JEY89xEgYOA0dtkteL1MGPNoy2CKBtCsZ8Y8jj4WV5te3QT+1jLvO82M1Rrhb/y
VLUwbIaNn5fDZ74GILwn3Z5RC9uq7bZCWfNBtKJ4pKoy6w0rj3zq7Xj9SMpI6zdFMmeH3nTVZxZF
QN/RPIn7ojRirA3NhFCrncSzU7LPkvPcWLcqF6Ybym4VHBbLjNSex3JZO1WlnfF0zvbdiKj50YsB
G2z7LG7SoHby8Zh7TW7vh4SD80Z1CNvPokH5yXkS+6h+4yylT6C1PYgjPPIaAGo3m7/XToKJhAx1
KM0oYI19MsLD2dTuUiAlBFfth1G11HpgaGs2acvD0x8B81Skj6dwjTa+SdTQHhGYgAuAIxenqULr
wQbmp0VQk3meB3lR9H3YzB2s8KxG6AMVIhuenHRwcZtDwfzqLrYgKXkWub5jgh+drFFf9oOeoA7X
rDT9zIPcO5sIZfAVRnWk/IgnASpEGO5PIodNEY4IlZuDQSr32aRmB0EbiAVvu8xaUWz0qVRHhDjg
nio+5GHLKFY+WWv841ZkeDvx27UAlcamIB3MrOruUXo4+a7cLhpvgTOZedBIBpYbwY2Mdprw5Oey
zhJMAdkqT+5GvYaKbiUsNHLsoRSB96d0yhcPlWFSezoM/mT4MVDXK6ymreOCR1CJ/73GmGptc4g8
7tav3cID8VKjQAdYPuKlz40Sh0HKmmNhln2KGguk1kxT/PviZuZ5oTfevUitDI03T6S+qYBfFnuD
+b9Cd+CQHZ8hunUDo6/bOwdLhApzRWsAbYaXCnpliAO2edOvQoF6LbCTxOw/JX1mZ4ExVmVKtzul
IumNcr5cCm35hJuBZScazOIsSqvF4zw3aq9uYtkzXhcnMYiMmLSbVE4crBwsLnYAE8haNiRiDBf9
rMFKaeqqunFEqxChTz50SWMYH20TLDJ3CuS4E3vpJz4AcOvYe+7MJNdE4BXlMAdFVOrVFuyFlW7J
I/abDaDd1kcRYsTlzowS987nNMtcvmKKELSYEk6OsJdHH0EBw3Hs1f1GDPiPNpltIA3zVK1HYZWM
DSyiwUMXOVvsKcE4SvFse2NyIdIytYOZd1if2doS35mWqL/QbzGfBr2avk9u0ZNkG+MycDm6Xlup
8j9r+AEuIyExekRFqTlbVG0ObCkrwg205KiBQiJ5ZLbrklG/0RGI5kzJfT4Z3yX+IFA1KJQN1GJj
japztWsC7zu2vi4fzxJfpF9MazBeaMXK65wxGoo6fXJuK2mjPyegkIgfqlz9lKd8csh4lsTdU9aD
ZIE0zi6JrV9G4aLrzSvCKr1Hxh2jSx5N+AxblCsO2iW0R2jueSirsO5J/j5vbXt88MfWsbewhNz8
oNMDekAjlg0h36u+O8y24ajj7MXa/ay5NqydXsR7gIwoEnKkSz74+zL/hCPAr4gUl86VrjV5HvRF
HSGWBsZn4JJ3vT4oPJwGG1hGxomihYZ9qk2EdoyzxqptoxlDVKBJUtWtaaxeJkY2JboIdtxgXiyF
xFXZ/nCop6w8X1IKCYMF7yoZGaq82Kitzgz2mh4Fl1725xPalCzAG141Aake3pWyqgR9lohY0kVW
i6+WVmRNSDHETL4pcWKFWeoMj5lyksNoEvOGOExgNAKrrd2WeYHPfTbN7BlyYDcHU0xsyI5umOuh
DjKUJK+k6G85ci9pyMVzLah7u/jeOsM07ixXDe3FONuzOES575yVTQ6OjcmqJVjQcvs7kLDosluc
+vuYqKzZDAisbkjH0p4q4UcDrZTSKiC11VjYut4nT8ewckTqtIkbFhw/vRNON10WrPJMs6jX2RT6
brXYyQh71tLk+rnOaWTh/OmO2peisqdsr8vY7w9yrGErlSVUBGRBUrMuDNYfasKZA8U1lm00mgLr
Plp0BHrxiLyxT8FzpmBLtgjHdRO0EY/mZspRk+M1oXm+xUzff3ZwNuPLJwCbHhrjqG3u2OqhbYxU
hpHrRulOuU78JSHo+NlBIlMG5UDZgxctMZ+t3h1vbMaEHuDGHAaCZSvnZpCY6YAdRjgO1VysIQkl
dzCQHnX0xl5GtnNvmWsda0lkUBB5wn6ItSQ+zZHj3WHcnu+II7TvBewB+6CVNU0Yjl0+In9d1snW
66bBDvB+1MdOT5HyuzjxvlhzNr/YauzqELW3fT+18XQPsUUkG7qYrH+LKV0QSHotr2CgGePOLwD1
3TawGUeWJbtbKyzwNGDLFow6UYsGMyjd1Dd2a2F9oVEr1MGUotDZdIjTblz4gl8LlD1h5y/WBYG3
4BONvIv31PKsKePYIr21IIFcaj5RhDvZ+BlmO37lK6QpNYXxBDRjCx3PvrD7YbhfbL1oDqlutUhU
xrm4wZHg7llkknKfzrW1bCPp0AKQZmyVG6uy5IuM9eK2zt14W1tlA70/8rIx1MeFfVKwfI5Bm2iF
E1jp3MAkxFzj75ai0+IdXjZChE3iBBZK3N5/Ndqm9gLyVIosLKqBj2/2i8648Em1iXa1T+g2nsvO
QsvQL0TTzYu070rofZ/qmD+1I8alJAtAa7vHIYY6tbGISymOnozmJVBdMhtBDwHuOZ2rFGruVADd
cflMQsfwUCSmLJ2YQ8eo3KEKo+UzAPTghD17VR/6HWK8laIFlNpZinu9KVCmodbMcWMM9KG3uiOj
L3UyGhcMjpevkzdln62uFOde3sO6q81xxqyjPAxXQws5b8pcbBZEFFD+zMO8d2iYyjMxQLWsUn8v
gGYaQZJRbO2FMrVtSeklLiZuzk3vpkl6Vie2d2K/hdXHOa2l8rArDRPoWToUaOeYb1QEAKjhvrQi
3Vn5ZqCMvDHrngqIaI9zXs63BQ9VjrunQ2qpTX1Vhj7GDOeM5RV/TzsbehYsad4cmcRIbePTZ14n
T7WCcTJZ0zMpBTwOsdVOF0vEm9nWbTs8CnqK2iY1IvN5mhF0BaA/613dzIh0fdHJOzSoFarMds4u
mUXnr+5CCncI1dB6qEx7iLdaYiAji4yqhKyXIruF7IJq7Ey5mWdwsGraeEN4iq/w5DUA2rQcHsuZ
5U+dE4p6Ulag9TayzDjW55OlA0cPCzTQ2U4CdCJCLZdFaDdp9EIzyx0C9l7k3XmnTQ+OSntr7466
fM2NwTzYYsZcWbIePa7TiEuQaXNy4FMYt6zvSK5j05w+w5/Er5K3xRWApJ5olLGz9sCuYw52Tma3
QQxHlUnRYo63ok0MOq70l3Zu4wHvExhPLpZM972AihBvydDM1ppsET3FajX9WHWFncaPEXhsWivi
x/nGmhE0gpuCqldo172JLW7TRJxyQg494+uSKa3fqdlA/YpAZISbUvruY8mvXMxj0962Q25c55Ib
Bm0NT/AGUZ3/0PYsHbu67VxjM5BhhVXViQvEyFGvPaBfwh0aQ3wVu1HoxSvxPNp9k3opd7R34a7M
uPn5SXaerKXpaoT2gUNOSIdz3M0wW4tqCyGtH3YaLt9zWzG23Sm7p45GMQjVp6BWXStBi+K7LWN7
uFDAVUcyz6bFD4jT8r8C3y3h6BeyzthstAqwFf791e2bjJtUV/XlwsqvEd2XcMasJm1+RE6MxS/H
/FPtRtKA7lUXK0Vyhhl9+tHA+a9w7n/IKfyll/UP3Pihw8rwK0Hjx+//aVXx/oLztIKdHQG3jYHQ
/8rmnL+I73BogiKqYwDirH3vn7I5y/2LZrCp0x+1hG1ba//qp1NF2H+tCGd0eDRtV8CL9W+cKm97
wK5O74rJGa1/Xh8SvNUs82vPrbJB/3bwrDdx0o3H1NW/ET5l8LSwki5mylcXBtHFL/fmN5Oot41F
10TuR9NX0Li0dDqm9vr/f2mXNpkyhqRE745FuDvhVnUOkRbFLxwI8LH6XDb9oN/3bt6yXtLiI8GH
s34KTAHW1uMvlwT+1vag58BXF7m8XKyBgs6G0jqlC32+RvreiWrXvWLbqM9LiMMboaY2CnQcgtpO
6yr883EszP6DF/a25bm+Lg/7IP9c+/4ejbK3r6tsyF/FZAIuUZrTNbzX6TpFOyc3Cl/ARyiOt13j
vy+GcMRDysVajWzl7cX8WTowUoyeAw5W3k2c0+cL/CmyPmiHGwhR+FH/N1pwEczBhFnnjIx0TIOr
vb0UBHpsAEan06Ak5vNTDYO+PBQakO7Ql2jdwmFoU+eEsaiuL/EoVu7VMkrDJsKPOoqxmGarc4Ah
OXFsg/Kge7SugadcX5LlYMkR1QLfnWf2WAMMWIY3OKgUbZ9dmruz/ujlaK3Oal819blOF7YKbZHW
5dZthglqZyYFwNSCMjOtzfpLhCH2WRtS0QRLqydhxGbEGdttB4jHaTzsRouDb2ASR6euoWrVd06a
ZhjPR8CK50w3yZKy21yKA+c968HW+iXaax4KfV4apE06Zx5ysW2LfJZ8JehgeF0yB2iFsA0wHSDM
MsCmUzaTnWlgVneP8QARl5g/N+e4ZyosFbiUi6m4hQPKpLiKBn9fGH1/k8aGcWVGtIUCdAz6Y1Ho
V1ozxS0pkRF25KQtd7FCrrBxMLA8FGCuCTmtyPG4lthhi12es0nctULMqzNW9PlJXyQnFhoNU7o3
YiN7HI3SwbesyW1pKscKbKxCj17tqSu99ManvrUSTFYYCGQoE+Ac22pMiPIz3NksnnS07zSuG8Kr
YVbGqME9zTS8oNMK0zjDn8KvKxH7Ya8VtU2AoQ5YnMnjGAXSFHd4J1x7JzhJ1cHq59xGtcV8mEaq
aDYaMOL+mlbrMNy1hcc1ocU0j7pdEavXzPTxRSssjA7Mj8/TpKsuM5gP1jn8kuTetSqDnJ0I1e92
bmX6XS865E1T0tgJgNjcdPaT6Dh/01qwdKrxoszUftT6ArpAwzFZ3qhUG8ZnWun42c59vwFtjaVq
0evzWe+LakcZ3SOVapK0vSZRrn7Uh5R/zTRrBZZYDQmaXZKjEOAsxtz1ikvPDWc+KctsS2SxVBBs
AZFfNwK39B5kzVTT2J7KON13neD5MuxCb28mkH5YW6oZwsQYjqYpxmudBlf6CV1InJ9sHnueQkox
fvem0tse/fzPX/TAQQxnjADSLIx1n58sGbe7tPMyDBrUDXUEdmRjjEiSljABXtAf7Ey6zleLRRsP
coQJeldzTNW+qCbmri3xiukVyVI/0jJxBB2REV71TOGT0gWAML6qDbybsi45/PZD27SPsz1ZxC06
SRXyTVn7kp7bTVusyXTyEWnw5wGudvq+cmG0fxpy4KihXk9zyvwE7Mpnl5omux4dqy7uO1ql7VYV
CetG18JB2nK4ofkEZ7+9T6z/z9yZLceNrdn5VTr6xjdGB7AxR7h9kYmcOYjiJOoGQUok5nFvjM/l
N/CL+UOq3F1kVYuuO8c5ceKIEhOJaQ//v9a3IPUdmgmXOgVaxuYfwvFTNzDavNV3oaycnwouyFve
Gv5XiCm1/RQDo8eJWBmQEQ2D5Dqj3WrQ4B/OVcjtYEvrLmoS96rqDP2ymfJ9TGUHyQl188UQ07Rp
IHpkQqnhsix2D7noLCrCYXq2aW3nyL6nvtLv8bVf2EQwrsyGoo7qO/cLmN/8S2PrGvWiBRBLkOp4
Ak0fEpnodRTThZa4N44o76ivvOHiGvDBQN3d6XQ4Dpi4yS4skwXGnJAsxWhMWde3htsSCA6GFFH9
ZN8FtX7UnZu8KvbZmLRbN7Ife5DW1DxiK+hm46H2qlfiGeWl26gmiC1kfuOAhLWpwwPR3vR5imtT
t72NUEMc6KF2q6XUDQaMJKzcuTM+a2elec2xnfyg0cZ72r07SiPxVmIJpN82uJe9xKXORnzXLQiF
CR+3L+kqOF115eI1tL7R1q/HVRclV34aP3iFuUmsmU5KJNTGrbxwlaUJZu3IwM+TPZDLcGIudNa6
ER272WMnHzdH6OJB62TWAbPtFqjtBQZ7XPEWk4HZzScAK/k2MuZiZ4U47PE/nkzqjxurA4hcu2iw
K17XyCqOomYITWeMccK0HxEV3Jk5/ZZOj5o3V1JdhIZA1wwyc9ijDNVYpFOwBzcJ0gspeLUyMlxV
vk/BCuPCrkug5vleYLLdprL3kwSRg2bk+zIR5qqWxfQUZizcIcpwW+JBp36jl1tyEi9EGt2hntiy
lsMu79OomccWcHLoFYQjTkkaQ2Sa426r96Z307BrsCmvNpcUFI4R6JIrWlo3et2jZWPjtqKh9tj3
7g1Ibm3VyeRC+QQSosiDthVdiSRkqB5h84LE2kV00GgniOlg2NM3hs5hjZEM91bZjDe2ZFJCFZwc
tNp/SXuJfRSFYVqurZ7dOCgh1mO8R8ON78F8JkFw3tBOuTFa2s5BBJSUro5U7E9xDj0PamYY0mgX
aEE99vkGvm+Yr9Kmb1Aw5sOuBzCzH0onvZ/0cCj4kpBpVkY7JGSvOtE3f2LrOyWz7EgI7pI6iEWX
HdtwrO9oehnPIMmi775W187acVuCMI2pvmCUmK5bGp5BldveN9crjaOFN/U5DmVrbME6z0FXpJna
0MGgV9VG1O1sGlFgUrFFpmadbrpGeHey7jRKBekQw5WfLW0jB6QBIXPDZRyxD+SpBiiuj718GuGX
71ucn99rRzSbirbmTcZOgCkh6/utM07OdWf4z7oNJt6LNCqRUAdyMgzoZzkvduYr4wLIPd1Qr4si
pBUsDHQgpH29wy4Hw0PRJYhmLb5ujGh885tEYOauqFRUk5Y82l49rzMRps66AUceBQSQ4u4mGVUk
Gys0oQARaRGznwexzg1n+faop7m6KiDBkkstYt0jTTrTb6JCLbULveSkxYAlOUqlRg2WrTzcotbd
dT0kLAm+5hqRgdyFYFpfIEtgH9cH/egBRVv7bmRu6DtSoIjiNF87YzExBaZjvcqTnE6ejih5zTN6
49Z4DldTN5uBQ3pygzcEHk8e925Dj0jWWzbczW3TTPNe8NNx7YWVcSA1BbIc7HBm+CjqfxiePe1M
mRrfmtowc0a/PCdS18JTDCKpi/dRlVpUCpx+k1HBFIChNZ+te5PoD+7g75oFcJYUjdqHVlsc9ILc
j1WrMbxUMrTXdjRQPk4b9xiJorr1RvcxYeIJKBwRlqL3ck+iRXmVWJ6+VqWzkwyBOzsSmQhaUzPu
WhkKgO9tSXeuBOHWYCb0ka3eJLTi9hZj5V41Ij1Q2EcgyiKdkQ8zIikl8uQ25NSUnemzsMn7g2q7
cmUmGTVj1tU3XUuPpIyQ2yjbfhv1MT9Q2GS8bTw4Rqu8a6tNip8a4i5pMJfQk/SjQ3f1KqZXVQQa
Fn6dAmlR/Gg8OtebVCKVwPS/yPf8bVe14c4lpI+mw9zRgW1NlblfFXR8jNBocna4FlUAS0p7mXIZ
f9NbtIjkWNTo3nA5kUvdG34w1qBFfK0AFtc61UkCMV6PQN5emT5pGHhKDVSvxvY4xWwgUM6QLzIM
aLkmeyCloYQIzHyDnV6vJ9a4cdvtZzhuu16bO29dy6QNlEnbOJPJeAwJXt/iQFT3yjQ1csBTbYI0
gFJBRanaFmIwn3w2NdWrVYWOvhbKIRuhd2Z1nUl/eKhpc1rbunCcFiI8rJMVEV7q1usb79JsXYOl
S95/pTqgY2TW3IF2A83L2FvIVzLvGKYna4awnOtyvBtoGEKA67z4zYH124Ctn8T3CNXyWrZOBFd+
8s11Y7X1sO203CA3d9D9HcxEjyoZuRtB39CqbRCWvtSDqNOtn8V9TB66GK+dAZHCMYu8pN07Clkz
VnT0iCdSYW7yBdS/UAqrdtf2rXuMDbO4I0KVIh0AvGOXmeMRblG6krAuNrmb/qgbZTTBrIz+wq58
Df0rTfsbbZyGI/ymENuyCV4MdgvaRtgy0P6QKs+WxIhu9gzqFfEvxEEkIIzXXYhCc9Ozsomu4UIg
LxmIksLQQcllZQvAPSZJLclOdK4IQp7MvenazxLZ6teEGNpsC5pP2gHLLrW2cMBcDmGpHRQj9QXh
ATE18eQhdOLkxKhunLxitq9QFCBGZdTc+V4jtn1nk5jOKH5tDyV0Gi/RmPOj5N4e0Fy5SAoJYBTx
JS57GQCrsX545Cc82o4uL0YIjjco+rNdWXn3qZk3B30y0dMTi3CPZl0SbTEmG6VHcgfao9qHQrTR
ljGoBhxPljlNF6deYUEfLnEeMEVP/tILThIW9TNPMz0gBqdm/AqryNnZpc4SI6mI5wqIf5Id+uO2
3cTEaQUmFRLA9Ez2u1E0/UGHjET1JQ4JcaRydfRKnP2Ysh1t30C525ptOa6QJAO0jKeExWDt1xVK
ya6yHxzpWeuwZI+dQgwKOlsJJvFZLjtIcmDCnBPOlBF9CUfHIeFCiMu8Kd2HKJzmt5SUIJp0uj5f
F3p7zWZRwjHj227IIkI6Q2m2x1mCNHNUmHdOYcqyUHNUpZ88j+68jgyWuwWIFSbA/FW1qR2oklU8
TVct++K4Ve+joYgy/qmqGcDwC0fmCs9ifOxyhBvr1h3njWhShfE4T3421QzJrbNqhMCJ1W4H5DRq
WzbOgoezxfJAsqU8DS6EqFXNNvJCU6V7mOSiiHNyiN8VrzwyS+vFmTr7dhqm+ZhL6VCi7SRmbRK2
YHtNqRAreHoEqMc0QqJNWiE4HoUZPZq0CZ7snI5x2VrmV+gozcYmyeaAoy05ljWy7lUrcxjKgzT8
tVNCOweRUflvNkPRHebb1yIamXX7iPVuLGQP0020Pk0MygWPAJ6QHYi0NlFFKjcwFRMcy4CcvSaN
WvaiKqtP8SyyA/oEytMtENpVlnvRpmmowGtJSnU5Qguz5cjQ7RKjCIQiLIK2s0lcWycfmdyKgxxa
86qbR7VvSQIju4NnBj88QQm3fhpll7mZJ3eFQ+PDIoVo1cM24Op7J5fbAjy1zbaNOY3ENDtZByuG
MZ6JQs/SnzndhS1BVYn5Y+rM7DkvtIIbO7kvREKOx9qu611KhMdBRwBkb6DEpMZKZhk8uaSIhhtw
l+iacEkV46HrDft2dgfR72uhykfVc9NRyWTmBanGGoyLrkzY8LGYOmVTo+fbOVe+HnRZku1EEzfJ
elKkdqeC7c8mzITzne4rHQnqM0UciLmWlO4m8rFgyGWzsc2VdF+G2huai8weZnftTfNoHgBZls+0
oZpnXSvme6qAZNWMlea3vEasS7l6sdZeDlY5RaA96FKcsmwatjAH48fYIVyDZTxgRtpCpPCwOJM8
qG4sqpWWaMmloHfSBRC72+vRLIwnKlF6tFL2EJ3cxAwfm8K9Y/6mxaUPsvo5dK4eYwD1G5sna5LP
Gc6744BAuGUnsdSybKhdLeNRXQLkp011GDTNvcGP3dcBo2V7TxhXSrUqNtN43VBe2c9YRdq1SkB8
a97cbGJDH+4SpbkbLWopBqjQjvwL+h/5EdUPDb+WHzyrpd+zs7XQWDRNBNhpsG1rMz90plc+9nR8
7G08G5TSoLRQBsimeIw2hislAUYoC2KAlh7/C/wvoSYRW5SsVGEk30crZ4YhfpCyQ+yXFJ68AqfD
WrQ25B+vzAg6IAJQe+G3WfXbPWsNI8vrpyXn5lTKGp3TSkuzGkilv4gBa5s5KtDoO/VbXGnQE8JJ
Et0E7eHeA2lL0HjDP+OlNHl6/R6yXGQWwAx//Tw9F5nspVAiksI8eF50jFB8TSs/BT57SBB00YPK
hpbpehGjdnq9htBqzPsc9WOWAK/s6+qaFBsuhjDSWZ9W8UyD9oRndwD1U08DNSbTBbW+dYuKPJyK
zBv5xZl9Lv/kj/VTidIkDmpY0RDzPDxMayMtRHGiAaFX96YoYb+w3zXz+9aYuP+tqj21V8TDVBuN
MEm+4DgsIX6SkNXmpSC60NzQLV1qPee6DcUqLpJQKXWfrkAqfUF3OrGDsnHDauMX5pCioNX0ce3Y
XTrejGFTP2m2yQcIm9A0ZuKlkGPWLJhPGlg5uR2kzj1wapwJWwevKRXUamiyjbQjA3+YPZMfsRqw
Ucx7cqE5JSWBV60V94kyaw3u6lpD+ixWVNWM4tSgJZdP2DH4SVSHc3Wviy4fbxgvo3Qn6S1kl5rV
8lDG7NSzy2IarUUd5aVddmUw9hQX6Nw6oNKpVA+lg5Hi3kDCWNNuc6tlRotCtevQ/RGk4dV8WiFn
vmg7VHZ+hZmWb+V5SLcO1Pw0IMUFAhrmdFlepS2Uy6DnO4wnmqWVTxHLpEZHgHForQetLrsN5jNO
ccwtvr4QHc3OoSYoE+tXxaRhFReaA8+mbUfrIRmxH686L90XtrHNSkSPd1bYD87qv+sixmpARR+U
bkggRqlP4cxsl0qSSAbiNg5eJe2nf9gJIt2WPgSWSl84vIcfOhLpAAlVh5iKgMVsrssRaAsy2t4Z
V4T2tsnWNLpCfdJy+eA9WNogdFsEYhLMhbTYPrrBWU0DNWL1tHJcrX6iVId8J+RpeG3Z3wWim+2j
NckG0nivlWhCu1LT0KDQ5lVD1tyg7MJb7Pe6vUlFiZ5q1IvtBKLkezN4iIHteGBv3JD/IVAOo5Bi
56K8ezCq/a3bGPHWNxrjqCrNaAPfSdti9ftr+t5Ncj49/EQEB3uevrg7PlzTGXiNwfyxjARRfEJ2
qw5RjJJLmvb4pR2s4dJ0hxJQetTc/f7IH5tZtIFourig3jky/W16ln9usk39nIK3wwzt65I3Fm1D
km/aKu47AFsVY8fvD/fxRDmcoH8oTNqhFIU/+hPKyUhIRuUhr88DE6ZDCtHk/y2vR5gxKORo6KlS
MHBQZZyZhIPffwHj7BL7U5tLGPQS6eCSy0v/1Pn1939qKyaDSMaMJgEYJ9V0j7HMZ22TWrCGaUdp
0TVzkkX6HoAgSscw6Z/COa80igBNR8XHbXWqR3rEllrRYbqSUUy2eVi6Xr1RYsF0mx5Sl3WoTAvu
7hj2VGEUz9caVE7CInQW8x6M80B8DYGX1UKbJst20iuh7+uo1uLA7hRjw68avd0jAgooKi+LFMuk
3yCQrLeUh60Wzas2yu9eNFnJCWldItAR2A5RvLkzTXuELrpCdDlyEzFmGNU9i08GXMr4tIqadGRQ
Vr3OB3ulzpWXXVgW21GH/0aM3qJxq3oNtnOGrubUEI90E/kTP23AbpC/OIC+Qk+lGQZkM3sZqdOY
2UL0JKJzIXHHKVNxK3nuo+eoHutwm6SGdyzw86SBpdzuAtS4/0ZYMUMp1zhhjiA3vjl2ygnDx9IP
c2auOI4f5lbNN642KQZbYfEV7DykRSEozeYXoD4Y8HO3Z5JSnjbO+9iepu7Vzi2WWQAIO+12TM0Q
0WfVMx2gF/HZvdYQ/wJkwUmxrUwUMBcmdNASa0lTTkARmXLXkKmYZTPCoOSWjXyy08aUaxlS2Z/3
8No0dVDFyABeTG1Cc+c8X9kNhLXjWJE2sE1MRa0Nk8Wo7xUB3sVpdIfCWamkob7Z+VPdbBA+LXMa
ol257SjWp3CnBogdY5Qk/p5Gz/kiuJy0S0+05aGp+LIzi8B0PRR9LL+o0a+fYMoqCvn1GFKKHPxt
YvvuI5EGPDWpTuF70obmKlSKtDtUKCEtXs17xjF3ieCRsrODF//KcCx2GGRgTtrx1yw+EnRbcWMB
x2tNXwQWpa83UoTFDRopw0LY7lp2EBJQnB9ZV5efDYsfOtLCwJzFDgyrGRCQJY/i/eDkE71Xmwai
/0QmrPkiGkw3nCPjFEhLDbl/E1+lhLaKT0apZbh9N0Q4rsUw7HJ8wXTzcbYRAxuI0BtofuY++8VI
o/YYVGx/PoGOLIPru+P4KEnYwvu2Bz6G9vv786PwZvUqrZD9mZr7ECP2fk11E+8z+c92gQbZZWcD
F1T3TuFsVN8UL8Xb78fDv1ziJdmckCLHwpnjMTi+/wqzPwmtLBwq+4M3fqlI1UyoRbg3hoBdujLt
CYjXxDX4/VE/qkk4Y6QwMGDpnjuu9/HEacrEvqCutiotLz2ZButfRq2l9wkZ9AnsdW98Mu7/ZZ7j
PGmmQ95AokOv+oNmZuDdHYuMnuAcJ/71OKEPDqLRfPWnlqHk92f38fGBz8AcA30CaY5jIBd6f02J
gq19NaYNgZEsVVds+zLtBnf0XL78/kB/d/NsrqRnw80FQPHh5hHRUlrY74BQzlX2Ytth0pBwm/MD
uN+Lecsbf/7q7v/+uLz5H55cfPIY1OArobzlmn60oTLplTjqjIGdvsqvdV3K42TpbbXKEGnWG2II
nJ+Jm41vNhkAP21NAWEVqSefZWwmaqMR9vFTVCn2PIQL9imjxTQFNcHWN27Rm/d16RYXpB1YBtkm
ffqAIj99LojHU0GF5SWG8I3cAH/ERKUrSeAfgo7tn/PEW/QbiT8eyda0q0AM/vRs2r0kTg4aRnrB
6EwPonGql0GFWrObDTEeaNSX3pfRgKdBswk70beKxF+l1rHV4EVcORq09Z173n8lWFCiQCF0Xir/
AFoPiqJJ9+oLxTAkQ2+uj0M1k0osnbLX9qgvGLVja2GrtJ1GprB13l/6bc3Py3P1QTNZd14W7AW9
L1Y/8QlRXiflla6q8GuG4psO3zwovTh2TpgS5+apGilJVxTsiYQkl9kq40owcfrzl0iaMxoDz0K5
MNfMG6QB95dN3xbeNpktBrJySLVrSa/4djxXCuIIW2FOU+9nqsg6ofzk69fSLhQngmaDouTEIsFP
vXFHEojVrM0SkYdR9m+4ANGnO1kfMfFPHvhb6fLeX0g7paRJRrYKajyP1r6q8cmtHc0OHxOCTtzt
VHT+Hpqu+U0iQH6wPVYWgac5NnGzlWmfyjaysEjEqZdsSt+TOOWWkUkhvdvTyfQcrFUhUyAwfWWt
vXHo2xNcLJRK9WCffs0JNuWjlnEt1LKLX0WD1MKR+FTHw3KrfI81AekRrMd+/XtaBV500hNy2S4S
1XrWBYSD7NtoV2aAQ2ys92qafcJBc6k9aRTw73C+ZlQXLD2cv6ORAFxvgNekRKY1lFVZ5u5sjEXb
YfIJaAQyGhLnOHddeJmWVCi3baFks0ERUBSXySCnfp2PgCACG7WHtkZjyMP8SwsxI4IVdPbxJu6c
wqOkmU9MndRH6xgfHe9IQYtmubmI+80Zq11b+adqGsfd+c3/R2rRu6rgv/9j+Z0f2C3bJIrVmbv9
n3/6LxNO3/2S/J/nD4leq0Wc+e4Pm1JRBLzpXtvp66vs8l8H+ONf/r/+5b+8nj/lbqpf//1ff1Rd
qZZPi4jqeS/7ZFr+DyjHX2Si6//9v9Trv/z8b4e+StrXv/ziH5xFgV7U8ggwdRj4gVwTz/d/2ebe
vzn0jLCKkMeGiBKb9H8oRg0dgrkuYCBCYGRA1fmtZSMb//u/Wv+27JJcnV8llw04n/dPFKOs7t4N
2AhVsYSjH8Q1TZgbwWsfpoo0BwWbN7RmijBSd2MYkWW07sh06u6QTutFsppqR2ufHD0tk+8dDkHx
VUadmNoD4gijUMHgRyr1fo4U+cNwG9e1TQGyMEk9uhwXFOgctmm09s+E0KQc29vmzA2FeV1+6UWP
KRAB94u+QEa92IU32lsWeokuwRa2QjFNT5EVP4W02gBV6p+ppXxlCKbyTDO1zmTTzCooltDS7+76
bmaOLRqjs4N5KKA/+CCab9hQtLzX0FPnSO+nTdwi1w24KEZ2jQ4wNe+qM3hVnCGsbOSMPbLI4rsd
nymtEIFBtsYLvTWm3HiDDhykK7qd+DsqpIW/vTBfvTP+1fEV3zfMCPNcklIdu78YCCNrAsMBfRWM
xHbNRJCdybIyIjfUVaxWH0THlHWRsAXBWQT93Iw3RoWlcktbD3WnRWvtsUtwS56mLCarWmcv+ZA3
C+yWoOaMHJRfENzIrofDjK4/PtjuAso1z9Dc4gzQNc8w3bohr2HNSwxk164wmtP8WOC77IsB8eIF
A8rrnAG9Rm1mGDnP4N7FglQGPTHYkJ+jLtl2ROFcFGfgL8T16Mo/Y4BNWgP+WjNMdUd6BqBgc3aa
bI1CqJqvMMRO6PUY84KQDZD1wxWoVtfs9rBd+xTfo1OMygimMliELOgIYG1WLqV6uUvB3WWr2WJT
snJVl3LNbYMP1qlgXnPTh2JTZXoRks4xDy1qgk5h1rXIhd6kRlc+tV5Ocos7157DrklgJpR65j+U
xG4nKwM342Eg711jXe9ijumGzgvXDZsRXG+YQ+gXGDwU5OtI8sepN3k/cYDz0OV+3rrrBCfqFLQY
uViaxyp0T5aVlRF2uNn/EkbD/FyjspJrBC0+Dn3CKxZxV7I4PWtr/I6QcvxqtLr7LOtRg9PtsNFb
9Ug3ou3Q6UynE6oRmziLPnxODR/QuoOH4CFpFFJXDx2hvbYiPqOpe/kt1YryBodjRJhuJbPXtBF5
E1RwOV6iMbHoannksDA5jvu8R0VJbZHgjRWxf+ZOJjDF9lyd+m1I25Izs03/XovT4oF/6X6p4ZXH
G7fv1C0sNfOi8FOCmigWERgmmMDUCv4BOX+jRThNQIpx/5Sa9BxWs9Euiq8h7zB0xbV4MxpRETfG
y72mtknwrY7F2VkhoFWP0eSk89qWyk63OYV77sfU5FcaFMZq1aVK/mBW169zGTluMDXQF9ZkJDhX
A83uYds2ma5jbZG4qDoNFEoIlegZBkmqbXDFUFBrLJWehEFEz5piCW1B5jNqL+yp/HAtonQ6Om45
PdFOUS/myB57Rf3SQm2uepZnNEDatZ7F9oB5US/uZyOtCe6yy9w7RFGrLjJN019yn7Ys7g3XbQJd
r4obDmql67wt8e3ZleFeC/xojyL0bB46QzUnkkuclwrdKFjHht8j8yyeHiSBVleyCetbXG9IV6rJ
Le+jXldfYdibp7FqcoIQBEEClZuwnqQo1H1LioFdDQ2IsjkizqQ7XUhqvnmq3PQQNqT9riMtLG66
jGoRZ1wQam82XkMNoNGbS9ZrdRWUeq5dNaabVUGEx++2ACbAmpoZ8bYr6xazoq2KE+ddtWSdxbip
ORQOecr1GnXwtGmLS9stsqeu9cqHRiMtal1IxAyBPzj6sOmjvBk2tpEmF7QPkTTQK4wVGpKKeGWz
0olUIlMwetFMjN6Y4GLXDdxQa39kbZFOF27nauS/tWn+OhaxPdJlBF6GqZyxdE5YNyVdN3wxIzgB
q67iW6+EU6Vsi6ge/RDuiEN3yIjPg3IxESvjdA1ddQxCjggEvmF3Y5ahtxMybBWS17QBDIDG/03U
TvdkphpBX6Et52yNMMtHcEVG6p21+EZW5D50LgK3XlzCfWhYwHnIClYpS4F7hWL9K08KyAQsqeZP
P6yQwAuEVd+iKDfvilEfxnVoVfIhX+gLmSuR7AhUnUjcFz5DMTQCDdZCbRhye3J3hsX+fNXZZ7pD
4nQP7Zn5kM4uvjHyfGOLWw0WQi2AiO7MivDO3IgCb2i1TgxZ0MA+syX4/zYJSWgzIzyvC3+iRPJ9
REvmxztW2uILSFZYFaG1aN1RgofX5ZlmIc9kCzocUC4yTR/26sy+8FGDUx0t9GggvKqEj2HXzIOj
3XbzWp0JGoPHIj/AaE7MA8IA4F2zN0KBPLM3SB6Ew6HGXHdXtKzh5s4LqsOVbXvMF3wHfm32MqWR
h9gIz5wP0yJybeNRN2+2hU4tLMgcNY8778wJUZSm5GV3poiUfm3eo9/SXiVZoXeDY2Z4232U7Wwo
FiAJgxKaVT6Q+ESD8r95goDiYhc9w0xKsiDvCuh0CM2nwuZSnfEnQx2DQukWKoomCgAppSlsamoL
NgUPKAiVasrES4RmbliLM2SFay5uQqsx3jDJpl8Nlbiv7RnMUqCjeYvPuJb0jG6pF4pLbXTtm4vj
44d3hrygokm/9Gf0C8uZOSSyOWXvRr+ll8QvyvkikiL7AaYJfExvSntjnKEyIXVLfwu6eurW5sKd
USxCEY4ZHg9Ov5BpLFczh013BtaIcYHXeAvHRpLLFwfDQrcBOp9dkOJqPjDruemJJz+kNVrMCjFk
repdXtk+LcjOs7pdm5XjzeD5808AfthDSShPAjAZzrUpatZKBFTJcg3NAiyIixT7tSYixkFfFo/X
hlXLMbAZ98CzTIvf3knLgu6vgUZj1Tmpfqs6z66OXWywDa40pU6Jrkd2YE95ew3JaUIywzNkMspE
xlWK/RpPxeww1hYuKrbCMWZKir2HeG+Kh6Zh6+SqJ0Ggw6mt0v4+QTPsrTW3THdlMS/ySJ4YlqG9
W39pM5YOAQMeMS38eTjJTnRPWNi9hvEyGk6CNYXLKqsEi+AMvleRPst0uYvgej0WA6mVVH477SId
hQZIiOCg55aWkn5sS6M+jJluPruqbb9G5YhppKfJELF8kd4tPgMiI9jnS6rAlhY7vFcthqxorK0t
KhfbPgEQGu6N1vLf/Klsy5WfoCLdmCPMyZ1ldX20LjEPf7fTDorDrLRkKQQrcXQNb3iKpqklNgap
wB0VjfTWVgr6jUeFbj2Y+Tht8qFO97mmb1yNFLnV5GjOQVcif6XNm951GRXZPY0VOv84jB5Rnvon
R/aYMRTpBtCAlCRfRY+cQYcgMQ/HiJRVTqWLipMxIg1ba5Gnvaa1w9qgJiLIDzKvtcOVSxk+3kZW
0u4IEJuIqIE0Gm2xvIGawe3dfS3A+WYr6BXzhTe00Rj0cyj1IE57AuT8btbJMqWnUGxl0WBOihvl
bG2JTWBVpyL70opORLglyt5FnZaw3EdeO6oVdQ1HWxeNx5zxz7fR1/Vreava11d1+Vx/3E3//7hP
Fr/dJ59ey4Vu+WvLveSEodTlj89SsZk1/m3Zw2KpZOPJZm3Znf5K/jJN/oYW0JILZiD3Wvalf9gp
iScwzhxZ34VhTAIYf/XH5lizln0z1dxlf+zQH7D8f7I7PvcR/lSHX2himDk921w6oHTtl83zn1qC
ISgFnELGiz2WoSG+jQQysZIACVNqj/M0tM1XPyQyE/VP5RDnkYmyJF+L/TbAoSKqf3aeWbT6sS+l
OT79qdjwN77LD3Xr81fzIEaD6XZ1R//o9RSRW9Vh1v0cY8cAS6eR+syOCcrT2hi72v1V3qFSQ+nk
b472vqwLZRE8rHBweVKW98EufrAA9pgQ2NlkiKEjIwosAp4fQJPU/4iE9+so1EHoCpLCYxr2h8sd
x1PGJqJM0YKBvCJ+RR7y0u0/iX9/32r+4ygGgif6KoAL3Q/NI0+v/Ij9JOhBo0i3fT3oV/4Yd/vS
saNTFmv+Ro/rV0tG0yen9/6W/XFgDMB4ZZfSzkfLZtP4vRwsQtmnIcp3E9PWgZ5ntjWm9jOc7vs+
yh+Hgo5vQf800EV8uJJzObLKmtt0xdK6XHcKR308N8+DNtNXLYxPujZ/OTGPYpSgjmU5nk8p68PT
wRyeG6luxBT5o0dlNTptOPk6MZ3+Gh7/y8dw+dr/+T5yWuD3OQQtDd590zSXL/Kn9zEFsNFaDaaZ
0DA0OphJsSmtwdowqw5rG+T+yW/D6ROY6l+effIHdSIVwMvSDOPBfH/Q0OrBNuRsxtFuQb2ah7p7
gwmDWPn3b/TfHsc5ZzeA9DWWdJc/n1zvC9ynKceZSaD8ZocgyaKkTj9pDRl/eTQ4naV/uvxH55J+
OAz5ppNQglbJufXANhzfjd+DeIiyu7q1LnOi7vLU2kkwP6QS7nlc9pnTH2a9upz8jgzqtroynfmT
luffnT3NB0ETDgomJKEPZw+Av4qJfSNP3i5xIFHiyfrwswfob55UKKk2oF7OHBnch3tJUETh9RbX
uBjawVvpRkV10JaERxFBzWrok1v6d9caYrTjIE5iIjE/HM7yw0zz0hCCSRppOI+970bvnaRnH2H3
RZ+M0X9/sAU965oYyj4GVbDgMaCncrDBKsp9MevqxkgqVs+ZZopNKJrms0fpr68jfWEg1CZTJFPy
R2N4aI9pOxi8jr2PiiCNvW8SIQfyvWGdmQ4BiTtNfUv8aTVKEcxhPQeFnu0L6TsrACVkWUd826lM
H2KNbd8/fZsECGJ69Da3m1L58rz9aaiAqAiZ32Mn11GsXvGVsHSYJAP9/ih/fZ44CptAwOnMWtBC
3h/FQA3jcSTEL9DRptNYx8siE+ww0SchqbKfnJSxdKPfD4AcD8EDt5fRgAv//njmEOqIWlnu1zpb
7WPfOwAKbWdqLyIrrk9OrdQLLTaYC1orI2/TUPl91OPU8oKWrNtP2A9/fWeFaQrCfC0XAgSav/ff
RsGM8YqWsy8yv5N7uEzduB8nsGOfnPdnB/ownVXEJNpDzIFK0sb2FauEDVFpnw0OH4D8y/TC+QCy
WDSMixTtwzOTo32tIOkArGLz/hU3N7p1Qv7it7ZEcrpS2OUeqC92yV6xb58OlBBb1I2kvkSfnPDf
PVew70yhGxRXjY/3uTIgH6CtZkZ1NbIsGRm3xf9h70x248ayLforhZrT4GXPyQNekBGhUGN1tiV5
QshNsu97fv1bN5xVqQipFHDOHlBADjLTDcXu8txz9l47tDummIyO33+EYWQdP1Tye8DtEwjFGFDt
vxgvXhWV2OwiQYhKs3CEYI5jg36T0bhtzjJZhIjlY8f9pBkkZK+CsgUypE1kovCdMoX7QwTC+Rzn
GHGgk7FV6oBrMIaQNFhlcMpv1Ph18b2RDbGPDLf7PSkUDjfT0DGs8GEtdfDUVXMvzol6ZMw84ZJV
POByU3qrjCLDdN9ks3oXTTGfoGKsW2SWYbcExVZtKtNA5wsKSvEFWuEO15CKi62SI4Ue8gTbdRIU
u42r9XW3xlbTDf7YTPoWwgBepqpP4h9Y393Op5kTWhd66WLddJhrRfwIXZpi2qt0uIV5UVogZGds
JCojZqxl6tTl28Z1mvqcN978Smmk55cp1nONjHg7BtMIWctGNaYPY2YBjLMjmTyYs62Aq8uAeQyu
sKPaYXYbKcPcuBdqGSLfe4JuIUJ7NWZRivtliPLBNc5mRN1K5EUAqWeHkXjY9Du7DLpnA1/zTZVj
LEVriDEKv145MO+lk+3VsVEhqs/Ecp+6aR1u1QTWhocrMf06dHn+o2mklU3HBk+29mwDPR0Q293Q
Ww+eYmLFqQN63FqrnhcvPteiynJ2SM+cdO1MTWz58aRHsW+M7hCdW4EePw2KpTYXRFXSJ8JaMesk
mVIRNo/qaMB8SsJMeWr1zGEk73DZZJ+J3EQuMJqK8wBiGcMIOrzGTUgioH1e5w1GmoyxXuL31SQz
050g2wLBQ8ciJWoADgVCwhoCCBM36Ln4JuBQRGs3zGJ8MEM1fzHM3OlBxhn0AvspMM4w+ONKD/Uy
p80skJsLCAm5gHCiw2dFUw1bZZVEPdEk0GZyRlmzc504tXubS7rlBsLVkhIraoQEDDQY8LJyZY9V
PF0ldqmYLv03pZkKCisnbDkwoZk8cfbYPISYfXOv6LrqVimzQfEY1zeXKEvd2KcyEjbW/2VS79Al
NxhRdUY828oQS4ZTswuH4gsZ7AxVRNip98w9rWYNj08RW3fKLDs8NxBeFs5FMVhgD3YJH614x96m
sM5yhS65N0Z9lm+nxFFvbEVNvo0i6aKrciJ41i8GPLgUCxlkMNFiG7TZLmCPJx4EFYcQNRyrcCmq
lTkjnVjBuIp+0lnDGp1G7eSus4LdFjRD/MV+oiU00WAhLSRMuoMulbCKFfjpUDGnQhOj9hv8JAiS
rKKYwAKEjvwrhRwCJWXCpaMV3wW8cKDZ/IohbnpmOZ1m+FrrLJewNNtyVZMrhZ4eYRe5F4vbXrOr
K911hYsvRBJN0uyqtpnw0CZDGmmhRgxWXREalQ+kv0oJCNVptKd5LGaptp01/Mixo6zyuFuembCZ
D9ksyL+dSN/exSFwHH8ggS/1hSq15uM4uk8MrJb2wQgSJBadFqTf68wRvAW4nbStFRoFaosGqu+5
Q1amjbEF6cmmYUqKjzjL9a8DEAexqauFr47uMkOHm6Em3yMH+9w2nyP1DE5qXKyrpMGHVNupBYna
0AhobZukrjfUAzYmMZorjDR5oWHYVv0crZyETjxyj7j+2IrSeMzcPvmjREBL0w6fb++FNdLdVZSL
/DF11SVfjblWRV6uF6wSeqS30bofhwH3bBCQmAw1Ke+2ZZSad2FPv9bLaH2anrVUiYFHISnJlEat
nV3QZK/n+45Ya02AvO1qY6vhRqgYs0H1EJuWxMZm3Q/QM1fjOMXXymKLkJYvNq30y2i5QBfPKP8p
Z9c1rIuKu9jYet91P+0kMJunPKrMrl6JoRHMFM254Q0DpzH0NxNBTjsiqMuvIyaaFvyiWSS+jfI2
PY9KEyaJM8h+JQHSalx5jeXaTL4aPR8t02dLMoaYRLVZTetfVaLsxf3VPkG08lL4cvSf//MflS8v
/9D//H/r/VFK/GeFzP+isgn75388Fz/+sXpuvvU/DvqA/Nk/RTKWIFeUEtoy4Q5KqBrl0K82oMIv
yY2TyS+SVUa7j5rsX2mk9gebfQ71tWFLiYxsO/zZBxTWB0SrsmvH3+VKTtvvtAH3mWB/Vd3s/Olv
yP0bR1FNCFhHdWGvVYXDCzj7mObs+3jqW2INHDT6drmo3/SK4mJlDmmwGVXRXxWLk8/YSxhKs4WN
7N0Qh9VdnI7jWeTY9Q9Um6ELSMaRfOROXb4x488A9Sg4+O2pcE60u/TDfaH86VmcUUm7NJ1gprmy
/HtR3ikSATWX5uhHvTk/j5Ou3bOKzOpqcsk4j3C/fRED8dIlE0lIpDnhU3G/mdWRhHKuirFrptwl
bNR2ROmNkhPGcCvVP4eRgJqg2h/ZZ803faePjzq2MhO7jK4wjYqxqZXBsrbgXgGOzhWkQCET5esQ
LW+0Ajc138Leii4DrUh36G2zGOW6wdegm9MaGYI6nNpHHJbVf14KVFea5LNJCfnhpWCAP+QZAEaf
plmAHiWywXyA43Er1fJePOpvdEwP98a/DiU7Dew892YSet4vr3pc5gZC6XSCyzo3fBsr9bxVAsXT
3IFEhDawt6yjvxqM/11n/iksbtV/Xmmunvsm7uK+PZgzyD/za4Wx9A/AApGTE7Oi01qT3YBfC4xp
faB5IXtOuuUKbhVvx5/rC67BD+Sy2Yj36BLjMpPt/38NGjT1gymVc/TfeeBVdOu/s8Ic7+s1jQRM
5KMsLTyamjCPnhb0alkBIAWgXGqLc6W2p89WneDSKHoMJ0s39pu2rSl+6w71fVcuyfOojvYfdR2d
amnIRttfi50jfxRhIk9n88aekIbc4YNbuHOrYFSHy1KG7RkNlsXHbdCf2QBEoMEaUXebOmHwvZ5g
4r+4aW+8M4crlcP2k0YZDXl5I/BYGEfdFKsOlRGVcknse/TF6SDHB8X0M8EL34S1fuJgctF+eZ4c
zORUXZNJAKKM47Yu0jfLRBRR+ZliQD6L+me9UtLt+2f09kFYgQkHk33NozOKBvTKmalUvkaVuVMY
Ivsw9fT7949yRGjkwtkcgFvFvEsz+CIePT4WpgknR+3md+51WN0XTNLd+jYyoJF9qQljC0aNmAMp
IO63i2kCekAiTCpHWgIVsLUdpju/14W/EBvsQGngsgA5kaMkPPHLN9AG591yza7Mf/8HN+S35+Am
8AXny81n3GBgx0jm8GEDpI6zrgPWD51bcSVdj9RcUFr1Q0COfQeag80Qkm71WQ+W5WpSSvdTRN42
lKShREHYJ3niC7gzkz8jUaHizd3pIdaHCngfaT2PRhkFtxAymd1qQQNVHvstioNx1m9RUPOXNbQv
gdnBxW9SOE87tj7dx4Gep77DPYquStPIGV/hANTs1dCHKFMJ1mPjojMQYyuTx8oXuidfmimswzO9
6QFFiK63xZoalu2TXrVQ22bL7KbffYD5GeRo1AX9r5liv6a8+K6XZlXCkEJilxctnmaZg04gx6l0
r1fvJE1GbEg0xlgP8MocPcGwxdtcdAKZrwoszu1gGi8q2jGSDtXNsKCnfP+ROPxuykcZoQnjXqZ/
LNjmsQPIkuBIIOOdL2xmFNRE+mq0QJ+FVaIC2oQmKGbIju8f9I2ThIoC/kQzKTI186gucN3IRrUV
dD6y/ZuWPcdZJ+WZo+7eFHOcnTjFwypkf4pyxklXmiYInx7507y4cWFrj1RETu/bA4yrpoAdpk7j
j14JnPX753WEyuVQuCowU+FoZY2TtrXDQ3WiolHJ4uePZlp8pZTW8Oo7FXErdRk7n6CIXSo9xCF/
gUqFs7G28420kKI3wxz8yZoH8zpumQf/ugT/rVT+yeb7xT165Rq4jL/9bOKDfdD+T/y5E7JR98Px
Qr/A8JbdjtzT/LkTEgIrgUYBw++noOcb+e9KxfnAR8xFnqDCjqHGkYOYv+wCJKJR8soJJrNgskv3
+9Tjfetf//0ydhQ39sGCjV0Auz1/n3yiKA94Kw4fKGfOjF50ZBC0eMM3JF4RgQVbBjlMsJfGdJoq
l9q9ZEaxISthKEZJwzNamVjQpMAGoV+zyfeym2AvwaEno6dk0ElpTroQgODbNNj2Wdzkl0kdT6Tl
LKvzL3kPcD3FI6+22Q4B9I8NRiErwKcEQccfnKGhSS31QhPZHy4NXlREZdQwX+qltkgdKfhpzNod
aVR7+ZG9lyLlmuJejFKflEmlEn2LSJwZUr9EuzH/aRWlvXP28qYcoVMuFU9w12gmuFIHZe0lUXMV
JPeN1EmNcUUOCcPs8alLM+2cAAgkVdZeXlVKpVVI7jAw/L0AK9iLsYK9MKtqwQAFrT58nvbCrbIe
jU2/l3OVixVLd5OUeTV7yVcn1V92KxmW0V4UpuR6czdLpVhB13rHnA35GKbn8jndi8pywrEui73U
LOJj/DDB4CmAmCJOJR5IOA1BslKk1if6cBHWUrrWSRVboqFfS/fSNjqrzuJ3UvHGIDwrVuVeCLfY
fbJN9vK4qhW+npjjXbB0zkUoFXS10KvaS/bCutYhoQkITeeA+9uL7/TK1K5Mqcir3diGdTRjgF4Z
UrNn6eDKfHIfAXemIn20tQKQspl1dnk+7AV/Rj6h5e50dID9XhMookw4K22vFRzGdrrO+CsslO2I
Ca3JfS5mDN4reFIdTgALgA5dZOSH416JGEhR4iTliYM6T7fBXrNIegz6RfbwaBk1koDWlgNbRq8a
+BYG0gf9LjDj4mchAwEjpRuD3QDtfVsFNO79ToYHKlYZ8nHeZwq29Mu0syzN9LOgyEgdZC9oXelL
1Rc7sJMYH/ssJKNwHs35wY0Hs1o5VQz9WBV58TA7IdmGWq1o3UaTzP+WploD45TFGj4joQCVOTWU
QTIrQCwlIlt1HyGQMir5qCPcHrljJfdbhQJybe6jB8ICZMraRL39dVZbpgY852RCkONiDVck7OmZ
V8Q2H/4+FXO7Guq+dnxrH3hgL2NxXuxjEJx9JIJdu8QjMCYgKkGKqlIv1oaIAihZAgOCloxWqNNW
puvgkfw0yewFoSaaDthGRjKAOVIepdVG8cZ9aEONCwmOSC/DHDCru4/lPuIhQq/NhFmMgueQDIhS
pkHwKbWfAq0bplXhgglAoS+jIwihnf5gB0GgRL5kSGFMmTPRwvTtEZLAeur2QRRVUTCgwEcvLL9b
BD1k0SnKc0Jz1StqrYOO+SvYwsysK2cfd2HxMG/IXVmMTavOKh9QTLY0QAxIhNFIFBfi1bLaKONS
fnJn6Pnr2WhJxKVPkvxhobBgqEB7CylhEMzgY5E537laGD07gcYSRMIPasRVhMjX9jEUw4OohjRu
70B8Yb7pSqfqb7pIMz4CP7bAN1lp3HhuQ2/Kw2EzO+sBDt+mW6ToKLWbWgWYmCEIAurYPOZ52AB9
HGdeoLIYr+e+Vj/GTQFjzoHMQ8qP68Tfgr4ig2ZyW17anmeAW1eOKKonkzcOyeZ3ZyApaz1OIHjv
Yk1LGz+J1OVLlg3qY55kCDwZJ7rlfS3SOu5429IquR7HTp/hhHbZvMnGOoPTrpFC5hPOKJYN5I2c
9BzixK6bQLHB8+hlWLVrxs1FfKtDOkCJObc4Q5fWZqqRYVqdL0HIzjC3KN+uqLnBCoa8aV/bkmvl
Kx0N5XNGHtWXao6Kmva3WQ0bXZHsNOgXuLg8ndElUNmlETmwIgU0bd7awbwS7WSrOxscqkE0fQYW
0AYZtqvctHxqyGq7DbI5Vi+KeCoEYuu44Y0NHO3TnAxWfpaweF3NM5OTGxqDY7N1iQPahlNYOCvm
fHz4VPD64QY463RnTYx3oPUMWKJY08kGvWD6DtPR7rpA3ak2g5rBwwVVXZvL0oybKCsM5rNO2t4o
3EiIqgPr2lwlZE5Fcdv3W0WUw9m+Yvlv8UbxRr3zn9tMFG9HUlb5+3+Vbpr5ATOn1BRJdyINaaQb
vyo39wP/k7LJVcEiOewu+DN/tphQuQrLYgeM4JHSTfZa/tXBdqn2qOkcqrZfv/o7ddvh/sZGM+LI
Zo6OuBKoA/92WLW1s563USOJdENO6GXXTv3aKZT4htFLc2831imAxeEWh24EPVZVilNlGx7TmPz1
F1sc2L0mmrEIEggxaT5GS8VvNeUb7ZBg8+IOvNEz0szDHgukR0OyG6QEh5Ojj3DUQ1ANJ0ucDgff
AgY2FOusAmis3lcub/eM97AmBNuLmDwQ0RW6k5osOMoRIjUM3vLGwk8C2SICAii8QCThGSbMxd0G
RYh1o4Q7F9wy66o+2kqgeYEyhrHflmZ633e4tjaZM+mdr/RWpsMlgGG8i/AE8gUUVe+uSyUX5fdJ
QN/cEO5nh1vLBmkBV0/FtAUOHMjZBs1Dm/k5QRZgkQ0HKwbxB7nxMbD7vL0pLdK01h2ZUelVUoXT
954YiIsGzpz9nCfwZK6cJbRvQjMOrqrZjr9nU0YGemEK/Cum1pI15VMIL4aF1ALqo8myTljsdZao
wVW5QDxyVwAZiOmNKGIRCxAJb+LhGcVcOpdmblNNkIucjb6IFItk22WiT8cwVnW/g1gW2VMBYBPr
6ajkSX0xzT1GwwkIKXWKS8gBGNaoniomdWSSt+rKSIF6ZKtQs1oT6n8SGAupgAI7wYRThLBOoj1j
J40Tv+6rcnyswWzXV2aoFMUnZyxn8GZFaZroIpJaHVQwzVPazmSS6VNLLlMc0MRYOyNoRkQfkD4V
3BaTUkgDV4BlSd+01NQuUX5q2yzGOWOJqLKvu6628vaWeLfazvyKLRXluToGuQNx2zDmqvPKyLSX
G7urRZGSLZnodn5NVFSv3gUtBdRDCIoCaOpcUZYxjqaT+Zzh86vl4N6Z51tOgIIIPySgoYKps9Gi
+iUkp6QAqcnPJFKQxvBc3zHsbPMb+krGddCRSb2Bmw9jh3Zr81CHMw9RPbRzvqkarVSQaqpW4etx
Dx80wZhJBBwlaQqw10rysyGlGPAgWEgXKaPn70tStcu6Q/cybMm20MMvUAbKBsNDo6kwieeh68Nr
Iq1jjEIaBB8ZvuYCzCgSDHg1yZZYcksXZDGS2w7ABN4MXhbXjM/0saXiUWsS01ZF7ujXdjq03E3i
R1O/YKak/8CZMYLBaHOz/CiszNEvs2GqswusepE+IGqjlPBUY4mmez6bbXsW1LX8rRlgrJXGW6F9
tJSUNB0cfAxtidA28cLQt0vVM0L9CACNQ9uqfqplZqRndDvn8KJFFwFsSRPNN76HJgoHM552cVcZ
6nmlxENAqxMFdbicNzW8gX7dNmkLM9gJCHUcNsSKKRYsKHMyMdakQz5sEXjboD6CqBLblrqvoDzF
rEW47lydaXNrGfT7iKQhQIV9Gji8yMTbUylFuVLNuk03+dCr3gjqtjiTgmd1E3YAP+DzjS6uHKVL
EeC4ldueVX0+fkoJxgmvAl5kZ2vWWi/uw8ng8V0rWWYkX8oSLu+Z3k3VRA1jFGadPE1Q7mQopyuG
7spyCmLf1GlR4rO5TUzF7w0yE1eqFTP1gu+pVJdFkqgREC0nqyEZBtGPAq33gv8JE/bKyqjcqOaj
8ONMOI/uT2is7mORDdEGrBgOTJww9UW6TA5SgGU0h/WQ9+aAVqMwcz8VJEff81SOGHUjMzI+j3id
8U2LLguZOBqTyxL9pKFeytNtU7lGsjzNNLrFXRCJxfFRcU1z+TUiPlfTngQcPxq6aA6kSiH0c4go
1KUGHKXSWpcdjvzxR1hjzgMlPxgBirVv0FyiQQs93tcun35MWoTh5/N/q6Ju3ht2cNG8UxVdPf94
Dp/b78/NwfRN/qFfpZGpfkCxr0mjihyUUef8qzQyqH8cG0cs2kOmcqik/10awYf7wO+lCMLFo0po
NWXTn8WRQrGFUB6jgQ1fBReMpv9OdXRYQFAZUZtp8kewmH7RL+VAL4sVp2KfLyKCNYYom3aLw7th
8Eb6Ly7KG4XKUWNbOiQ4GbpmNFlR7r7qnCEuEBNUNW8w64tIrT8P/fDQm9OaRHHSXQ0+Yu8f8Pi0
ZIOOEtLgegvTxMFzeFoTaucgCafa62gSX7M2BVsXSdfqN4+CHoLKy1LpmtNlPOZnEdeFdzGZSVZS
yamif6BtjVY3bt4/irwFL+ZEtDwxh+kqQnPIaIxbj/rYCYO6jCpKZuFOBnEBIMfzcJMa8WXs0LFJ
ku/9BBDv/YMeVs1oPpiFMo/l/BitMSKUF/hFEUvESNiNrdJ6BhWPL3qr29jVrKxNRZsvS9WuTjwh
h0WzPJ6uu9AnKdM1NgTyZXh5PHsGDeFYdUdz036Ep4vVvUJkAvy8O3GkV48G4mb6wRTMSOBp6R6d
WTA3Jbl8U0eZGE3n82Kknlb12d84CoMpjkUzUUddfXg+AzloVuz04LLgbKfnpOaif+jcGhfv+zfq
1aslhf68w1gJ2UPBrDs8UGK4Q7hEbudlMrC0H1HtwjkzyQSJ9Q2meO2PlrH52fsHfeNuscHRXGvf
X0eidHhQFQYU/TXZPdKMYm0ZlPiNYSig5qtTsv/j28UGkBcMFRLiI7ZUx08/Ex6rH2td92DsJtuy
dHRirNFdvn9CR487D99efsBi6zoohY7niTWp2aELcsWbbQZgaRh3npZd5g9ESokTS9MbhzKk25Oh
mm4xcTuaIpiLWlQT+Q+e2s8XEAJM7pdrn4O8KXd1GmUnbtVbh5O6Mp5DXitEDYe3qm5x3tS9gDRn
WWa7hmFT4FmJKDwHJLhEKRsZpv73r+bRPeNqapaQgxcCsRm9HXsjdLKLWrYxqWePlrKrDPc+rc32
t08MUyYPPb47prSvblkkwrqlQ8hBQMvsQjU3dpSwyToKarGeRr058aK9dVJyYUKtp/OYHN83mIws
9zlkD1534D9IQtaZG55yJLy+XVIuwUGIRdV56I/UDABh4rkSjgxRLCFsFAp4o0abvbLLW1g/qVj/
9q3iC8ajyP2Sg7Sjp9E2yHjkZSYeOsjJunMMottFNZ145l9fO24R5QX/yDrAOTqKOyP3NmeL1Bbm
VUxQ2sZP+7bcvH8uR6sSjx3PGqUGW1tmhIiXDh/1jnlcTCJ85jk4LlYa/7qm9ZiwC9ODEyf01qFA
+mKINNBZ0uE6OpSGR2EZ7cybFvTAUW9M9+RZgGPR5oQB6L/bbG/UTm8diisnBVIoEdTjF5jkuz5D
4U3wvRV+wkIyXQyx1ksifv/bz4Ju08UDQSrlOuK4SgMdjswsjJDomyHogMHqwQrAPf0bJ8Sqjq6C
Glee1uG1i/TSHjsyQDwrUdqrBY2m+Kj1dRB+VIGSnL9/9d548iie+MzzoTcMXqzDg41JUaM+Z7yv
ZjRgeLuGK4wmzu63j4IWzsJBxEKLXu/orWUsysSKV5SNbdUQGLU8McKzTzzeb5wKfn8pB6ZKwgNP
k/VliQT+NYkCdJVkohekxhGwch129XjC1/bG43ZwlKO7A2Q8jYnKyL04GKMzp8p0oBh1v8600b5/
/6q9PhTqQUtDBSVNZ1Rlhydkwp+d60FPPXPk04sa10z9FMjyQ+b0yok79MaxLCHlbkit2G5JFOHL
i+eSlauNBhkhjpkQP2LbxWVHO/OZXYRxYm14fZ8MC9+rlNiC1WXrfXioMdAUAkw5VMm6ujabWVnh
B2hPHOX1hwJ/O5pBAUCHPZx+9DQUCUIah1mlB2gmHK40EE+PWZg63cXghGTMkqeZOSeewNfHZPsB
cZpyApEvK8XRmbGt0kZQ2x6BcjqIP7XxFSalPiEelOoM9k7UEULelRdbH1Z02Ix4Ey00y4KdyNEB
kci5IoLw5YW9G7SerVcubWSXXJpV587OFwXPRLqlSdyTCzp07bye8Xg90fltHzvhDJYXJH2oAebS
AmJ44J5fGz3z1ZWw0inbGrSTlU1vKNbFYujh1999vNG1UibvkQdMQY5++CZpw1DofI4YhlaEny10
BNkOLME3JQsy88Tz8PoB511id400jOWOS3Z4b9omq6amos4bE7ubN3lqap/hBXSN10D9jU4c7Y0n
gfBxRGpMHxzmO0ffPw1/bww4KOOup+2KKCUrWeOhSkNvmop5wN9YNrfvX075Vx49CwIeCU4EqjCe
ef3wBGHkLJGSYvltXXUT99bPeWHonKqRH9cVnTRjvH//gG+dI28vwxEKFqwDRwck5qRtlZrPYTxO
ZI2E+gNDjivmtTAWMzM+8ay/cf+4mPSIbEciXHS5qrzYcOvZoNsKIk0vhPKC46Brq0/KXKc7+Lz6
CarDW8eSn0P66vvR2NGxnMpsxnnMCs902mkdWaVykYMrPicFb1m/fxHfuGvktMs9sOZgCJCNsZen
VURFaDkMCbzFrSq/rlP7s8YoZF0ajoCIXZCzR9LFiW/Y6zsHgRq5FqsHMnXVPVobSwf1ahyrvAtW
217RmQ/WADLEziVsYSWHmJvfPUnJ5aBol1tiQjyO3nRFIzlJutbYfpNi6QDNhUgXN/1lRr7teUKk
wI2i1ab//lFf30WpeiOyQzNxayGhP7y0rTEb6MM4ajMuuEJJQ/bqtM69rGOo9/6hZLfi8N1j/dLx
u1DiMCs8vqB64toZ9r/ck0Exw2qZjfymdhuV2M1iKb5kS5rdpy0Bgjgj+748sdi8foZoNPC8qpys
7A8dnWgWUw3FVYpmqWm6qzLLTeIh6Vmu3GVMPipmlnwKTECsJw776jsuKcQYknj/sV+x8hxe33SQ
weslEgvkUe5uknkYEP1OyW/fOgprKO5zxoIqLo3DoyzIiGe1jtmf52aFBrdBxELS5Ykn9NWzQstL
5gVxBRkX8y09PEpHTCRhcdSOopmjtSzIVmLuuF0odf7Ooeim7CfSKoTYw0NBBm663CQuXsNbeKZZ
HY4jdc7XKsbV7fuP5RvXjgLL5CuExhe1gPz1F2smUWiYNYAVEoWl2AS6sdr4QZOVv9lN3jcMNZBJ
8vHHkHdchowawSI4aNkYtWOFeiuIsq+Wo4C8ff98Xj3o8i7ROpH+LGnROLp0IYBXhuJm7rmE4FWr
1iE0znPAAAL1FcpuKgHbbzptrn7/SWcrSycFfiX6BetokU6RLCZWgV6gMV2CzQMleTZTXYv/1mHA
l7HpgwyObejgdkHUTxrbGnOPDQh4aruKCVIhVLk68Vjsu3UHyxXXEXQaL5NNkrr96nxAtqL+434Z
RJI789qKwk8ZOthVbma7krDPijynrCDLBClbv7XdQjvxErz1ZL74CeyjtcPNptbuLcRUY69YA74S
q3jojcW8e/+BOXWYow+d1cbTzBAWcIE+TVe563zW4R+caLS9fRC5fABMl9X/4W3ThoGBfiBrLQJu
mo2jQq5AIeaqJ27bW08/zQcLABSPP32Vw+MUBHamfa2BckuAHY7GJO4kGJmuFBWfsSrtOrgU4MdP
fNvePD0UOyyKVHv0mg8PO5MuR0AghzWWGKZhtCTLQ0Y83ony9a0VGJ8dGyOa9MDVtcPDABhX6FhS
3xHt4a6qcjY2s93RZjFGHaHd7z4XUo/Fiyx752ysjz4q4BqNAUE3rYJqJCajjMiYRTRO6u3fOA5F
JJt4iQJ6tYOHGNEbJQuWvji4+tvBCLdocOMT9dzra8fOHWcMIWk8hszaDq+dDaiq0oxw4EmYcdMu
Lelfke0iMi/zE2ckH+bDpYOSSuPpY3ZIF/HY8pPNExAPtpJeNObBJiHAeVs1c34dQRo8Swtiot+/
gsfcHeIM2L0jTBNUcLLFd7T2JiCBZ03pJy/BK5BcVxlusOeMnTFMRd1tutvIrNSHwu5wyqSVnWlf
7GTu7R01g1Ldv//DvLrONhZR2jEC8g7V1vGq1RRaAr6GQPnUrpVNTALCVqWZcRvp9qmKkvHD0ZWW
6U5QKlmj8ZbT0jq6qQEqhaALYtvLSiAeyIcLZXCv7dkw2sdCr9QkA3U61iidF0MxAiDEtrMs180Q
Od3W4NMBTJw27Kc6JUD0OZnbpvCJyC3bFRQE82PGTuvOZKZonkOPRlnaVKOY1jM8hUcjSTvrYqpz
F5BGo1syOXWqw88K36f9dCSGfrMaFso9EtU6Y+gICJ5KDCpwcgmLpkSbtH78GJe0++4CdwKG5HXQ
VYIvuZq5Z0RdGlO6CpM0Dr4ZbtZb+ZqvlDNWcMFs8nhWWokUH6KkAGT8LdDm3J69GdFScTtHqUK8
ZhkqImtX+BJyOnBuY7dYOcDsluu+E4QtAsgJdf2qjZMAnvpitVEP8AoJ0WWOGT/MZLBrjp08gdeJ
mttJlj75MZFFO50TYJQFXlIQUPydlLc8psMX1SMSqmIa0PWHLWgKvOpLnjzoIG6MejXFc2Dd2UPp
ursmaArzhhAc197U6LrbXccN1rxuJiBgbVUGEAlyVgsdRnLpJvWWUAXL/ZguGWk3YztM1WWQ1vV8
PS5NpnxWwlxrLwJA5MMnsAI6HrdYgA0lX9pckVy3FD9rLZh/JmWvaJcL/rTWyzH1G+cscJl6ZRlp
0uy0phh76PPAidbt6BbWY2JFJMqzDCKGtsMg/GFQVDkIJcPUUNHPGUV4oY8kyoU+zcAoflCMKACn
xKJcrgbDaObv2CWY5sPYCaLkK29bGvjk3BXBfRDg+jkXZuXYMD20SXsisC5OIKYXjfU8NZGKOWSo
4hyu1NxpdbhOi9aRrJgGvA3JMX2AeKxpresi1WDA50utgvsZC/ePRnPJ7yyzlkAACOa4Kns1yigI
SQdbjynM+42oKuXa1en9rap2jKdPet8EAiE4qB9fw7XW/KzjQH3S9ai1Yfzys60WDTraasFiWm/g
UI+X6mzl6Yp2nro8NMpQdytiSnukUsEIRknkFC8r0aTxo9ZoGdxDZJ+S8R/0NfHRTtd7UxSW4Toz
SABYY1mydT9SJ/27GHL0SSZJEgWa/hCKV+GC3OE5LJPrtkvEd1Vr09gviXTSt6Crpk9uUDjNDtXh
2K4jkjknIqZa0mZTFFSWT0hBbW5ACGg/Q3RxiY8LxEa/x0Yc/y6pKOMmGNPuCXyTblyFM0Ylb14s
C5wLz6wD10uZy3WTluJTNRpIBEujdMdzuzLZczURGcjnTjCr84Zs2PD7WLJNWWu5phce0RndV5vo
ku5zTDHcew0WbXa8SO6aDQ3g+r4tSnW+stNQ67x6jKaI3uvSIUZsBmg1H6tSDdoNamBzXmW5E6n+
oEDAuooqgO8eUbpOe57UPbSuME70T0uqLNHDElsFNyMBVQmMB0DQJumE8ZmFP3qoSEu6Y+3W0nXR
WlbyWSnIuT5rnZrwxZE1849GNbonk3jr6YKmQfIEdTXOL+BZQJkOMNFPPjV4oPgqyQc/VS0Qn6OB
QfWKCRbscxPZr7KliQ6BdpyC0vo6lEOs3mJGEe1DXgEiUxuluxaLoHk0Kq6xXLAOFdfDYvbZDvuq
W56ZQZMSXmGL+r7qhjTzylxx/hjmwC13czf19dZNeo3Mg0ioT0qkmuG2mvFKbNEEhT/1UYhq1Tut
O+5yIryxRRRJpZAXh/R8I+I6SS7DYnTFuTGq5oMVqa2FU9bQHhOVDTsJz06k1LzskxOfz6GKiWCe
8+Wy6onY8lsTPhYKWehXHkLpcZAy3cgiDaRs9RvCniPhp3WbDzKNw3DWOUkh/beAcX5NlkFpdyug
VIO+Zi2xxxVRWvPkkdy53GYLLbWvDQ6ir44VhOlnxE6puCAUy4JeZkQs+XVo6q10oneaJ/oUuz1r
yaBtcqetsAoSUmwJPwS6bHoQk/PwMRNT+q0aau3Bykon2BhwlZFB6BkJc//H3nksWYwcWfZfeg8a
tFgO1JOpdW7CUkKLgAa+vs+rmuYUybGm9b6XtKpiZr4HRLhfv36umnEHdNEyzpNEjzESeS+Usq8e
y8LovBfWnrJk55S8rgSx04r4VWPo94a+qSY5JcLMT5rwDElYC0lsgYrbF1iQtIAugDcbRVjDfK9v
knpqyxcbgJe+Kzy4ZWeHWOnxKSXZXPhz23JLFgCi8DkyJnR5EHPiRgiwmQkRmHJF3XUrT/mbUo6Q
2fNhGo94Zpf5YG58eRErNjg5MeSQvel5BAPs64rQvt+Oaf9KzzRVH4APnR9J2F/3tRSzhvVpwkoQ
ZWSwaj5GY0mR0Fa29cyxURrsOYpS9e44rfDPAjhLFuI/aPiCbB1yjKDjArnO15OyEy+6tGX2oLij
qvGwu/YaZuridrvLnH+6J8mzTR8qSPDmQWu0lkcajppZRe7k1NUjW0mkqLJR5I48JVueNVcdUKzi
2LedV+6TxPSw1G2uuQo/o5/pXmrWcIYi8Ej68Ca/2Axteh88pvof1pD0yX02tVX/ZWAj5RXKRGpd
yypxf8xGkLkyq95gHTNsG5mPZX7dDqs9KVkkGo7lnbBh9eEYABJGQnEN0Uw+UxlJHmOMt5OzX+xS
Mx/NYlW1mw6Km/pij0WfPCx80uNuneRc3nTmJrWY8WI67fJkNdLANcbyZbZ1c71fJ6O+WGdxuX8y
bR2ItCpWczxYmS5ZzVHcbQ6aenTwta6OcbR6AGmvLQ5a4mRIYe8w47vbKVe32d1DVEM8XzSPTaS8
n8iC5JBQp323TroRam6mtTf92s0cQe3Mdx70JqmERB2o5Fe/V1WhzDstJTg4VlR+wtlky9uJ6StL
7Qq7bU2C+HChNcqJ1br44qav/SrZ9IUUQKXQnyfbINalGxvnPDHOHb5aT53mazMhClcJnMLU+odU
xz/iV/3MquGgOK12S+5B7u7UwfQ+lEFV+2dHzIRPmzYAJILjR2UkRdsYUEQVJSeJICiETX6xP8xs
sH20yTorr7JJMq7StVqf/qjb/3cp6T8ggP6lhfmXjfKrD6bqw88/eG8v/8Wf3lvT+hvOODwGF10L
eesCG/hzLYl/Akf/4qZgYfzSudKN/518o/+N2e0fnjoGP3jb+Gf/5b3V9Atbi3yIC3Wef6r+j8g3
/9JrYgtGT2c+wdyHv/QiiPxFvlSkxhNfLK7fGJeAGTy/59FOixjt7Ytj89+Z9v5F6EDc4IcYl4Eq
Ljf70v395ccBl5qp3zDoDT3bPAU2fRJ82Jn8yxdw+2er/Nc1+X9taC8/xsKewMyWs8D8px+Tlsom
lXLwfI1zm6gsmRwLQVGnKllGbE0yExPd171voYxdL5n2S3evh//9L/GHw+wf2nh+iQv+/SJX8df+
szBBN6eOSzt7ftV2zWeOu+9uK3Ybd8Bvw5n53Y+X+GbK7GNl62x7aukU52zKdFHdFe2t7RT6u5X1
mj9NhdEzqMrbhylr0mPF/sGrnCrrnpsoDzY2LM8MkSWqcFNqJ01hgB44feG7qSfceFw685BM08KS
EAScQKaqKKJcJSKsGkr12+1EYbK1wnI3qI8+bhJ9xOxfz+9bt96aXiuu7bYEJlimTUz+6vzoKGBH
oL7kYTW51UZXPHf/d7r7v+cJ5wkv4d/dV/+f86T8mLN/PE74D/48TgzrbyxtM+W7DKPwE11UtT+P
E4MjA90c3x5QUQ1wC/Oz/zpO2IDEWo/Ec2EU0bxdRuV/P06cv+FWwyJwSQ3m1UTI/h8AKhitXN6t
//fYw7njkWc8jJrCEcW89TLH+8srXgnahk3f4DIvLuBSSm65nXvYeLEoRPOc1uo8+/wNc5S6Zhcv
pWsdiLvtbzNvtIGj6OSZ6V35aLOGFi+F0h2lpm5hnbTaufc0lrJt9omSrUdPMWkaj6w4NgfqQFbn
vDyAT3zq7JnWo9J/dG99Ix8qwPBwP2x1xC/XBk0zsT4/c2WqS/tsDipRlO4ifV2ax5Kf3o4aCT7z
jdEtVri2tTwoXs3GHLtJvlK0HrGx00mFV+vbmvKr6N7L2BRxsrG5RO1+WNkm9LGD+mNrKtGi2O2x
pYL3Uwq0aPO6xJ96N1yLTjxK+bGuhl8smbUf9XwhS8fm50s2jKoi9ozmekB2ivEYPFI+7ZK2DtNl
27dC7inkQhbN9yzLF8GoFl4EbKH3CQG7qVkI6kS/hSymB2NmX5lK8SSUCC4xvAR2urUye0nxBklj
CeYyI7MRvI/dvlMtDCRk2WQAGPoP0dHpG46HOlQHa92vFokPFRGgQKJKAxyrA2tWeAGZvxHkzmq/
VlChCGEs7qELnswm++qIujgVnqtEytin7PCb7FmM6pcxmMBarW8oBcdUVe7a6tHK09CqYsT3K29o
aLjn+aOz5pFdLzO5d7XuGmjBsR1e6uIoVq8Ic/bgA4bvrKXNzWEetFeeKLpudzrp3nBf6/W5ndG0
jUnXd4hft1u9/nSOl4dGXx+8aZlYT1s+k3ndF0MhCbUrjvOYAlbZqu8sG78S07ohNfME7hmNAqUz
yDNF0NDPv3AZmEKb9YF5bwy9dAVwuxlxY45AScoyVBwrJ+UQMEYxMQ3127rLb3I1AaqbTOWxJA6M
BHlzB7chi1He7zu7jHuGCmVOOySgQO7Vtr9GVwEDXsovMWpfdWOG47oejGI85g6RWURyZ34Hhd0X
A0NxSCm3Y1H8kGx6B5n9F7Y1OYTJwHqLlv2YnRF7+oLyh/5ltSQC1H325JrDU5H310mrPhAnF3ss
+AGxXbVQ12lq2KyNHJEemk0eU7v+7MdsQ2ZJ7I/J7D7NaXqdPMDVwZJT0c+odV736BHJbKBwaUoJ
J5dAylwM3wmJ3TrRyPCfHjKwzLcSrcEn4xQqgjpqFxraV5Ea+jFVOrbNFo9omKYFtqeUR1lYHxTC
UVdtPDuISOvB26Q/ZbdbcgLEzz3Xh3Xm+qu2F2CVOk/7tlfrSGznrh2PLBBuAKWnxUpCtDuXl7/0
bXII7ao61N0Ov0tQbR3+ZhGvS/euXeYgs6tJvmj4U+UUQsg41+WL0T80ixN2ZLfkZuXrGb87r3xQ
EOoCo7tk9bV9mVz7Oy1BG/vN5Kj8S+jGrWSBREU+pdhv3+dhvlh0u7pRNMi+SGKkdBPPSxfcgN2C
scMS473LHuZ6nLqNxSTDWDPry8rBLGexyamTXwK1Mtc8eGJR03digf8YZ65OUd+pdm/WN47WVvKt
QfvT9mlmiuzodVIjjbx3qtbZi1VfyRseDFGcEEQL26fHSPTwEoZMTP2UpvxSQ2J8koTu3qhemnUg
3pTpjpRXmgpWdYhDyxuoasZWTVYw5OhwvksGcbpLpQnBpygX3Z9Xte12vTTsr0RN1Czo6pxV4z6f
Jk5nqPMDAe5QQcCddLlpMwstZR/YiQGjr2dSVUXDqJR5vHHfWGyvjwvhY20iPL8eDLXzTaNsbjdM
WpHoO3eXlmbyVhETKtaSF961ALakxK/a5lRfiY4kI95yC3DEKzpJ+dFj+K3z8gZLvXLVQKJ+bISR
BGgKObuM9vpgaC3JJCb0nIbozPCiqxse9vRsHr890yRzvF2qG22YeHWQIDqrDVxvucTKH5Uq9Y5y
i9e5D4alOA3WfMWwgNQ3+I12G9hQYcap3095HiXFxAff3M4GYBfP2xUG3zsrEUorqoiTdt2zGEsC
GgmqbKo7SnU1oWUiOAyPWZYRlzgJcO5Z5InWOc/ASfyx/yFwfO+wYk85l+6rzNnPAMUkYIRwyQlQ
p8GM4e770jCJXVHmIZrxdB+VtMS5MO+McbLeHQycPqnHdMn0p/HGW3Swk/HZTgH1MY0NzOzYb204
E4gJ1YBXkoTge5sleLdNYnb6H5gxwnPHKfiYrGl1XlbqT11VQI0vdyWL+QezLE9VVwx+RhhxYFsC
y94sdnybu7EZW9zl/Y8oy1+mepqPsTPbp9Pahhrr83sjWTHhERDalaSOst4etQvv3jaXkSvS6nau
1hgZ+Lcj0I9dQuSJPiw69dpN3wxz7eOkyU5V394O0NDRqIlLITcvy3fsXkMjYn/W9QhFWc5tu92j
fBHHh44Ydl3FpcMsfWiLHYb4vaN2v+o63DpGVd4QoP3Hlviu1zo3IizgPFnjtdMxl+kKDy7vaDfZ
o2cuH2K+IZs6JVxb8XZzpcVpht9iO3c2RMV6CifKJa5Sd/purOHZzPMsaNlOOwwLXH2lQhBIFyN2
qNGjdpVPg7Mct3TaroVS7W21S862scboIreDlVzEb0QYZWGl3WIxazLzxy39ICciqsAMT9t8QEbQ
2BwExtO2R7Hkb2TXwMUnuoE4SF/I0TtohPW6jblGDp9A62T3RM5yHoNT4Fxe1ArZrUmCrLW9k1Kk
v46xIcsrn2XX7N2GB6nVINSw2I8thgU0TB5E0R7GdSx2RbY+t7qM1yYJE1XbJ071lojuqm3SvRS8
IASPrkr9kxOSOFdVhAespIzZ/KwpXgxr2NsW76Kob4qSjqdTEzd2iYs7GNayM2TDxvUSz6n3ORRO
aGa3vTin2FpaKX0FWs3schh7jz0DIUCX1DdPbCxHAnzUML9Io98zoyifx1blFrzxNtXbVQMrUkLZ
67riLyAzIXsgNNsvqvyYKuWLfGCu/jOKmfqTVc1JL/QABhD0BeASwtuNmfIE811ESe7ou7pwq2da
xBdtVssH3km0Y4dbrsFN3VjqLintXzs3InWgpJHezOlL2CpXJaDatLvP0l6uCMopacbti8KWQWAJ
LXLXud5ZjSmooesw6TgK3RXtComzV66r3OBPfreTSC9OfXZXZahGk0WYZUbSe5Ntye3cNi+Wm12P
BH6F1mDueNQcP0l1UKBiPE0DV4bafDARP7WDe+0VGINk1nY+eUT7gpXhLUhwRZItxAkWlR3Rx+wj
vM7ZVHPTvrclQINEaknkzVM0QmLuucgn9docGJxAU3H3pCWJp3wWey/bs9r/ulX2XQkIKFQa882T
nxOQi1FP91OzDtEqnDuMPHOoGionQ49yThAt0c1jH+e2cEJUUUK018DMeX5WFuob+xqtZkdiaB9m
lnrhQFTdU0N+rMNavrl9tW7j1Zxe63Q2lonoC7lsMfkHUDh0pbjq6xmMVms+dh1XjNYyi0SGf9v0
fvvNMv4/R+RxArmvcp6hqBtvvWF+2lZJZe0dnU0eSktIP9cxRmvs+8kszNfkbLCuMbV2zBwxtEhL
scySXdTKUe621R58D1mUjNftsbrMEJX1JNmOjWrRjbAxWM3JtBdF2KfOEXujmg7d0IWlq5R+5Xhn
d0nPeeax34BZsXZfxmr5avv8Oq3vvNH6FGC0uFxe5QJBqXIjMY5R7nI9zaKzHy2tVvabjWLam0xY
km5PTPBJy7crPU/Ii5lm/g7knGyso8lSH7Bq3JCRHC+iDjd8jf5C4wpyhTCzFruE39PfBcklf8Ai
zdxVdqlpht46fE1VY+/pHoh+GdpA2sm+7/OgNZs5mFo+vN6yyWSbinWvucuToY40c5UL1mwoHj0u
2fTCL9DFwZjHJwrB4whqLRa9SXCDXI8k/VITvOC28gJ4H/pN3ZtfVqYcZ84vUVefXs18cywF6SZZ
NFh3XCuPFv8RoFlobIY++F1nItlYpFbD1Dq2y/hSGEpgZ+P11mp5YHXa79xlP8mixmOSP5Mnex5T
9Nhay17NfrkysaU3ibdf+VpssYe+RcXxLpw46+gJTMrbJre5X9VowFcQ5DR3UVnWL7IZvWcsF8OZ
Nf29WQGqluXINEa92TJu5MyRK5Gp9ISJMb/YrfFel6YWOl52TdDXh9yyqKurp1Qua5BXHsm32vc4
eGSuSefYTzeS7T7hdHvZSRWRTIZza966Tto9MKOO844wkk2nOm2d9q6UbjxvjvSNbP5NNhzGo9Ab
jgjWZ5gzS1/1OLG8cYrkon8gNTH4WY1vkdpkylqpFYCz3yvFUscduzaGGGLgjkTguDQfhjNdMmd7
qkTzw3RqzhHPpcO31gd3Mz6TrnmkvddM6HQOFhHhxcM4xlUpCRMpnNhskvt5bGOgJPdznkST7kTW
nEcN6JO67/buDAdDtK8thXtJPsrY0yPVZSDdk1eacTeUT6I5E7h9B4STaZblhNnEVMAcLiWO36af
EIl32fwyjsK56mCj+MNm5+8FebiRqYml8ZVU3if2NNIp3I6Ol34laaYS2JSV6U9ijNtVbubE+ahN
rR14opQmGvKRL5iChAjh2Tikk/CiNXP1x17T21tV29Qze0ODL8nPCUqYeS9VzdYzKwrqoXQYGXUr
zfOFziwrSlyzJY+EGWMTU8+ndNQ8wBlYJjj4c7/bthHVs1VjSCefwkxJKiGhWTsQvkNYkSWXvYQQ
uOumS3Z2Wj8h8ik0dIn+CdZIvvRE3O0Y101kVjvZrhat6zMT7Q9mMTa3tLDanTAU1FVhW7BjppTP
vpJGnKau8WTgppgDpq2y8JVk1e+tTeQWP7+hzVEQmh4FVxnDMlxVjO5NvNWJzjFfTkRWCQbYXBp2
0Zy5WogncPKtDOeLzNEXw8g8O9VualvMx6p2sypW52L9hlblBN0qlwMnUHNIemDtE66W4zbU9B6D
GTR9lyAYZDp5C95I8KizvBTeVh0sLBWvfevAgduw+YQjv+Y9eLj5V1BPhZlnObvamMReZTPjZhHV
+l1YHk2vWrEA1NRlG/Tg8rzAyemCGv6y5gz/idy0pt12xNMvOMkTd6fwPHwkY2/vPGstPjnIgZWW
aSS3Sd27qotzmZtq+QFX274O02R5gV7YBlnpwxosY22eDWNRW78hemlP3Fe2VyVSdkWrTnx8xZF5
WW4jNYj+VzIz5D6s/BTHTjzy4V+BroZsmShtMGqjiojkTJbuX/TFlqPENh4QYUQRFJt1beuD87no
Vf6oVgWfF1byfOeprRK3uioepzltTk3eGucKD2VImNOpULJC4gtSa6A6QMODWW2GO8ds1ffESsc3
mGAqZyrYqzuHoXrmu3NVfiYYDhwwgrCVdKrbvSMH2LP5auwlCWgX/2xmfddqOa1+Jo05DYSABiiZ
IpwABxVHC437DCypex2KeT3ko2GdkP2TzneEZytBo+viaPBT/c0lHScuoS9RrjfSeKF/ahhXcskI
1TlkxP4MYjtYnn2nYR1hIO3dL2PzAch8JztxnOEG7lINTJmNsZMILShe1WEQl4iAtR9RABqnAd3M
ssB6ajN46r6YuP19DE05cJ/a27nZPIU08tOjrcw6g2+DvRuHvr4O7cGx6D1qEXuDogZYmtqdeZmt
hLntiPtmrtOdyqeyWusUtrwDOwBmSYk1ZqTZSWZF7OBt5XHnthokxRQnl+vMH+7QvEyTp90q6mJS
B9Sn0piv8K7Xvl6UQ1h4Xn6nbZtzpZjOfWNWmANwhC39tBuMbRj3jZRTAqRodK4WaFwwNst+fEjq
9r2oyWOEdZ8OhyrLezMwsIk7Phns2UnCLymjoeBIZYbf7drF/LTEsM6oRO5ylVhYdPy1rOwzFbIW
1auC2loZJJP42TTIo9Y20h+bQezsziMPyWjr9rvUNzTPzbETvlEMdsFYd3czuXAIWPRSFCPj9Ja2
FYSoDfowpx+kGR/4kRQhBi9AJrLunpRegkdz+P89iqTLGew75XlzzGkPd/cwsOSNb0Idr2a9dSNG
5vqjYW6X0mNzp8NsagD2DDiVRyxoWAbyou2vyDgjFImIh7PeCr3jCNG8mHA+qlIL4wqiyjAcEGWi
rKINrEc1giOPU8GZxk9NjhDuZrrh3GY8Nsgm8uwpVlJjN8r53Iz6fK+TNKX6o6EuX07ZqL6F5UKh
YS4sAr1wnwQ5l/iB9kr+MEFK483tc4Llp6QLysxKr5YqXU4Y9pBLCIeaZNCOTXK01+aWsI6W4gc0
6V3pGfp7Qg8GrHzEKUkPafK25XjWNE7svOimG91Jns1RPhVNj7A4JHfapEE1UXQ7lCD9jYaGHrmD
SDk7h3yrdTzdxsOg7zbiMN88fIPn0kBpK53y+AdzE5PTu6Ep6R5E+5td5bfaMjxOQvvlGAlmPkrK
Uvpw5Xoiz4vCokGtMedQqv2ruzr8K6t4HYRWRtDNZmwmOc9S44ZqYweKiSmMks0qE4It4HecpfOm
N+YDSpK2Ex1xQV5p3M4LkYHq3OzIDgz6olH2zCyfe0nAWLKZwx060y0T/jhDW83VR2PTnDM8ws+F
849kPvRexTLlGaOAvFMg9nEE45LYVr7IC6csnniTXIX1Twe9Ll1hiOpCfxdkTJJSCyVw3ibnKevs
yO2Z4I/q44o+7y+ue7P0VA6wkL9KU79WzaYlYaseoY+y+Epeb9xaavNl8ay0nMohzokbFQJclEoR
uZURzs78UNrmAHeubu9BoLnMFJezLPSXejO++sH+GPInknECVTRRtk3GrnReGuI5GCHizSmGiiXY
AkShZn3gfeNDzJwnbCFX6wLrECosdy3pjKa++VLVEFPy3m+HOSQpIbCS5nZC5WP/dL+0bcSfGluc
CLgoo2pQY/rm52V1uNcrci+EzI/eXFc+yc8Vgqt578haIJt2j/M43ghvTHG2Injh38tU+oWs1NUo
W8uftMeq4g7O/aTKfI+NyDmjN+wbN8lwZlDkuS6oY6UWt3Atc1/zuh+8t9V+a5qaBTn3HizK6tv4
V3lErAemzMe1RdyWmeNFg6rRJc97Zjrm69hMdAXtc2mDQEemD5mW/8xZPu/KtB1CbqZcvcH4oTxh
d64PsyfsamfYyhvKwWms0arBkz+7+hhszrLs1am/kxCs23HMAGHMlGhN9dsnOfKW+gva9gWESh42
INd44vMJ0p6V7TqXWT2KytOcoZqribxLVNyEyM/blZIJGVcz8WxmWbWBYztjKHvj3KzLu12WBy8B
usW90vtz1Tyixit+X6lHYWfDrltMM+jXnuERw4yDxXpHY/bS8XVhNVfNaBuhV9jgf/GjGEINVU3y
yYmgmXQyU7XSQstZXleo4sQaeudi3PQrpVdh/SrufLeMGiAilS429dZ43RozojMgpngcCv7CzeXO
xS4nyzvRZm60JPqjoxM6oeFPfx+tdN6rs2pfG3VCap/nQfgG45D7E0vJvstkDfcNU+3eOmxK0T+s
21S8cZEvp6ZJPzdFZG/mlrjXohd7NglZz1Fs2hN5GY/kJOG18khXJGQhoky4GUa5khiRwuCdcPv1
zLa3EkOfCc2yOYux3o1bGxEY/LFIBDtkDwVJisGYZ6xXg6X5rGP+6JzLsixeU+YwDeOhYCJPETvQ
5UQTWMgbNUrT0brSbd7TdtGi3iy+McLHNW5CjTLPd2YRg5V8kt1gH6CjBKaGUK0VRjQrCl+STk1N
HyeMp0xRSNBMhx49evjNe/m6FV569pw8XBNQ3hV85IEKwzfgkux0zNaDmR9rPFS9ZqFqc0SndLiZ
tk3vllS6aBIYgfHHPm2z8TU52UnJ86OWO/u8hPNUUFexfm03/Z51Bd8qhDxn7KJez6rGkrJHamKr
c1R7qthCRhorXOUE/Hnmcajl/JFoV017luN20Hu3pGodrb3mnWucxHuzLQucGwp5ra1J2mFbPK6i
elGM5ZcpFn/udoN1ggUu81IhpK8eAtM4lktoVB2l/qw+sCP+tHQKRPY6PZgS09oiTqLWrqzO3uUM
sXymfqfMnI9cjD0asEbMCXPNeLCMNoRsRXnBdCMvDBRH1TuVGj5JfbNe+m3gyZkJMXcXSzsyDnlU
PJagxrYPpCLfBNPtcMIrfVXwl8QNnEbCcewcEj51m/Hc5G/9/Ct7hh0Kjz6gRTxiW2b9DIn93hFW
0znmxT6oMcCqEXxZxHgix7I6Wi0vrJ5cG9P22GTZR6N2b+rCWAGWfDRCsZuTazmVfK3SXv2tJIUo
T1w39OgwPU0h0nNUfEF5RtkArRePpW/12t0kc+KG+RzyDDdzMgLlJH9eVU9DYlb7duB02FykhqJR
aSAIicV1HVlaPNsy6PNt74GO9clxVwPsJcQAF+N1tVQawUIak65sOS5s0O7SynSfnAJ9ecbvArnB
6W/YzPgamXZMvbK7jDgnBRSgrYs0JAMCv2y7vVt5c4fpdi6WqAKuEG6lSQNTNo+ST+G8FRoHuGY/
agW/35pz5W1gIQoN5iwfNM+dNam/tvqVT938OTA/jC2n4IffqjY7m30jvGtAh3edlQSYyG/yP3zu
bfVMMKDhm95GxT09YOHW9xt2Os8bP3CsrrkPafjZQJDNpYtIPdh3qp7st8Hx+dd2aKoMNVKTCTlX
+8I5rmr3MD8BefKybl3+REwqwNTZ+LW3GC+1jiFfNqBa0wTHex7D1mCyqOMaqhg2Lot2lMl2LyhB
TDVl7syIJKl+E2gEKNpEuOJs3FksXe25am4kh7zT1jvDtUJ5CWD3liSoc3FK5upkyIr2cyP2CSrN
ni2MgwcW14dpWn5xoUCe9cw2rpV+12So633TdKGnS/QZxngqUNobXq0Lh3a7pxcKbJuhnGjIsxo6
swkb0PPE18yPKMDIXWO7x0nqa9o3hf++SpWruqW3z53yO+nnK7vsXkzAGnxVHgDIWyZCAUzYqNA4
kHFEh8kqzzVFYfVSsl6hCQYphLTQv4/Zc6WVsbGtCTxgTdy7Rfs1G+V9P/OWqbZ6MO0B8TE7eYTN
5lrySpg3qYNa+1s12BFWJdkRfULMgJpdRmUror+VrL4+ZVdVqn2Ohd3ANCGoWOvNE8EIpGQZeBkm
so0J8Xi31ap7ybZh2s0K4p+DKBRSM+6HVXkDEBvVqUSiI/cRH8gcdPnG/LU4mtV3mYvrocb3vZIv
Ny0EapF4rc4PjcaSgD78onUyz1QFL5ZYn2Y3z97Hqb4lzzKeOwTqdoqKSaEdcuUJ8PYJdCBs+7dE
3YIWx57asjZROnfIdgTJmjsSv6OLM0bnWRRGt1s0xLvGWTmdezeGLH0oB84kYyWeYcquB/IRq2ni
f7jDdd9yNcPjxK5ww3jg0OZavDTGlyI59xM24etJPV+ScT0JnqK/m/SeOhNLR52MN0Ytw8l4rkZC
jBn8eeZDTW7IsKrHNL2UAuYsWBq16QDV0K25EV3lVWEhim2X6dQ7M+6fdacZZO1q/TlvRMwtS4Ts
2B9IdQqUaa+6FUUkz17m7oY1/VqJoB7IpVabhmGLpBRV/TJxHnu0/KIh5HM0rRjgSsAM8V7v5Uu6
QucskihlO2SyUhlyQaa/RsIpe7HnL3ZxoMf3u8qOtg1LUzIkh85eryBC82aRlSyL5EVVpmOhIa1U
d5Sbc0wkGp6IkhxjVpi7mj0k5XEg4EOdkqhlSUbZ6BsMeotOY2ygn0bsea1NdPqmGKi41YDMbsWV
3lVh06tpYE3Zvt5wAiym7/bbThM4BnOcVRtJO2X1YZXmy+SsN2huZbig7dv1aeqgm0O03iyZ3il9
Tbhzqq5L5KikLGd5u/7ogtZJrObvktZBufFBWe296hUPm3X06iFcS/0hq6frmaEJB3tHR0UCxOJl
Q5QXBbaIZseoke39SaGPdnmyCWHwoloW10Ypt6ee8pQDMkVwRU4xE5MgnDpyx5I+VNu+egqnrCse
vHJ7cPt5n40uc/LKu8o3V56lOubXWJK2m2ZaTou+UeqI77+46v69SfQPo5quAcdn39DTAY79k1Gt
9aZNFDWPBqRP62bFLM2eWD0W37XTlS9ymRFSicNzzsvUgtTGmDHo0Vwy6o3+zW9y2Sr+q2WOxCnr
kq0L3+EPI+4/2VUznOp2NWi1j32v//BKwTetoQmWrOzUxb2sFOUb2d59LMemf3AHY44ZXPZw7ze7
+Pnjl/lf3+V//Leuy/9Tfn7U/5gL9nfTpa79DbIJdEIkIcPBJo198k/Tpeb9Tb/A1v6TvTNpjtvI
2/xXmZg7OoBMAJm41l4sFndSFC8IUpaw74n108+vZM+Mxe7XDt+7D+0IWxRRKCAz/88aEC5zyb+6
FDv8Ibp00WMSwqYvTl7++TNa+Q/NpQz+dfGWaxTXl/BIJJv/RHL5q95SiUtAOdJOuifRkPtERPyq
twSaSZrShBHITDzcZ6XJm5XC+LIFVqfH/a8fVUIgfnlW+XUBUUs4c11iGrj+z13MjVek2BSyeG1a
as2XwCQftiJfdgUKWJ215faGh7NEYsXaNn50stARi7AYbkgp9uUB8iLkKN17Kaj5jEk0irs+2AR9
nd67PY7yTWwIRmenovQJ20VRrYuyHo/gFdRIgLtjupkIa33FYYouA3MLApDBF+2Mm83hoKREWrx4
kBQ15sFU3md+W90FYzFwLReQmWw5NaxdQ7/mxnJ18tqGdXQkR7EuV1QwUXwDYThewI2ayjQbQ3LA
HgFEQ58Fpth5VvFLRyKsA5mYB0g9MQzpFWMfIO1i0YS1cXxFjD6nkeGGuPbqSwc9cKqoLHuIWFrS
QypnMI7cKeseb0bTh2t7cJETWH3T3A2DEtHWQYU3fE9V1vhbeljNW1QF3m0cxugM0al5r7rrrXk1
tDnMakAuHvDWUjYvJAxNyWESdeWy4AfhtcpMWWzKmX9DigdzCeEs4ZeEpqNqY2PCVSuvtJnvxsVO
UOtZi/1O9BOicxE7+ouYUY2v5skUH1TbMxggAaHoo2+6Llp3JOYO6ykKnPsRB608uMbriNRYnP4+
HUE6Vs3YF2Yt+0RbKwOgau/Hye+xB42tPvHU1ozr7Rw80d+K5gwqlzEZILkEULeU/xZPZNytCiPc
d6voLME2lUrqv7I5bnclvM7dPJrhIwWLdld9ADi9qoi69yjJ7QaUbGQ8P7u21y7wF3TYDg3hQHuD
5NNeV+M4P5t6BNX0SoT1K9/1h9uBUBVOaVgXm3VIY/3GszAYl37loCUxbvs9qSHutq4A1CLKD5iY
lM8RRqZF+BcBQThA2LP9RHVJl2xsmsEW+iiGzj44dstUQmJ//+pSBQkbPsfUe0uTsKfkmRrfonhC
g0yVAEKwtmptQ0WSolnO7WfhsYGOQXEs5gsB77v5HK+pQnd+ZMKfI9rvBC2daZmIFy9MiufcXvyv
aVOl06asAhB4Ow6hhjM9dxLTU14zw/hz8xglWlOBHhV9BRvkjhmKEBdQAraEgb1FzfijSUjnxhcY
ZRwQpgoFwbCgqkHK5sQSeVzGucQyBmWxXjz5w4Q9RXBRHeQRM7lCOYvnd6owF2AD3pJk7koKvqjo
gAqaA2st8yhNjqayAcyGkgzYLc6R7KxABDCE08t0xe93ii0dA0uCxXBAOSfDVk7MyxkK5rq29GOr
EvNeo4ynvtyOKoWae8zfxtlgohZ9Hbb0QCQq2gL6yO+j9Apz5gCkut1Ut121X2In4chjLdFTnGP3
2oqpbEvkU435htrCN2j1CluezdxleOKnAclQ3sYcamVHBxRiwdx/W3yLytSM2EoYfSRKD1EQYxK3
23y4u9CCznZpNGQmthpV/G40+e+OjVOCnfYvnRKffBL88T9sV+zL7E9sv1BixLgIjly/b9kW/ilC
Qi4JE5iZLtvv/zdKCCxZ/I9GA9/1KIi9hOn/sWfTRU4YLaU6JFiz1et/5rrSCp/Gn458ELc+V0Yl
lS/5J2mql232Ty4J7Vgmwv+4QxVie4cqTbtyk9P6Yl7lyJXxWqKFLuGHgkWz603OCF4RNc0pCKw+
2Ht+Uw8PcgJaOxepUenRxss9/IgbUXUnwMJhGxSq7o9dLrLuKGBBy13U+PQruDqq4xWygjiEMcjL
/kVlUGDrSS6jc2iWtnI2QI5x8Mr6U8FYhXNSjo+6cbzsNxQUZPEziqjY39hlUXS/pXGW3Baya+sN
XTpj8tvUiYvk0W/b4JjO7ujeoiCGAYkzp8SqkLrqPomXCUykXODO4Pyd8MlWY/BT9zltkpl5aQy+
YZE/A6AVG9lm96FrXbcyIURZIgqm4c1zjd4XBFGIeG0bA+mGZEu/2Hb71ge1Ex0nN5Q2ieMQbIut
nt0k/kIUZXC1NEGHbtKbFm4p00bBgNxT2LfUcoAsilSHiINc7Be36kLkjxLaa5fXtYlOY5A1V0qz
mL24FnvlnsiLbr0kKKBelgy5dgRF2bflMWNGvgXoDa97sqGwVJExcET0Ct5TIs4+dsLPO3I4W+ep
6/CJr2OaysmF7UMdHheauCsoENd5kAVBAah1qG5K104VTx+pnpJpV4Vov/fTTGDoHQbkUK7zKOg+
ROeENzJMF3VPHl8cEeTYMm8V2Sy+iqaf3xn4IUjpO12leXweQ7INOphDvUp04z8E1vC8lEYcQUHl
97xz4mWfoqmlog91bQwaPRFT9s2deoAyN+6ydO+589Sf63QCPLRMMLwmvtYM4HNX7MmRb/O3NJma
eU8eOqBgalrwhJkzT/gQFymMlqF7EsPtEGXqO2fC3PmeQedOjxl02Xic2y5ob/KJVDVBlgUWcOS3
DjyU2ctFyYbNhPSFTB46hfJguRz9MvtY21MivsGRKyIELHIH0q3dm4LoAuMt6isjsJ0AM+FD/A5W
niJm1JJyNg5TQ1UOe1rJsTT7wKcaMEvkMjrDXqCO2tktL+V25kCYbiE8u+ojCMc+Onp0KKnHejJt
8oz8sLNHeCuqyGI2xYqzlRGN6e4o9kzyG8ORC64otu0cwwJCYWerwOjYS5PeCQZnLRVorQUSJguK
4f1qrE5Z6ut95g3tXoxdeaMbcGaInDMw/QKw0afzo6GD7K3OmugUpo7YRcoboON9vP6Byj6wqEyI
JTJO4uYimoPexytNRsluyeISMVZW7FMiMNDH2coHikPNU3IYrClcG6flJAadTys1l9mTRkijUGP0
PL5Z378QtdieWONSNIGLf1WmAJhhMP5ImRJupjp8yltHP1TZEl3ZueK+V0Tmc82Bzzc68j60DFe3
RT3JJ51TQYnsuXX3Nivh1ajpzMZNn44Ujw4zJauT/3w5zt0HSMOvcs4d1+3cDmtid/wNQjFrb3IZ
T/AecvjiFi442dDIYOClLM2w03keHhsxJphPpT55nRSXo7Pc+b1ptn3Wmo/By77hInE2AFWIINAv
irIGjxSJi+keTFSB6g8rN+G0XstQbzinj6jBgcSJFLGOIk+scz90d44BVUn7jmqpcqzQGSxwPmHm
+6upJQxGQLw+obHpN0Fq+tPUTsE2x2gONFLYa3+YoVSt6cMb0FJ5XtM+mI5jvWUnek34vA32Jaad
cLOQU5blnNwEkdwcj/Erk5lCtk3TExrmdqemPjwmRfNI+Wi48328I6P2o/3iTcB3OSBLQhXYdWq1
iImtOjkOiY9jrgXBX2FRt56auP4QXtDukmnsXyOt+vvGtPBLEapup5lz7si459gYn+wyFfDM1Nci
Qx+Ofpq/Rwt+VZAMvmbeAeccLQV/RMMPe8TGbaapJ3qihrJwad/cWoEMDrHwx2OPXOs8QTK8ilT4
J1cP9XFok/rKhFRGiLbbcCwzlz3M21ZtXx7cLug2jTeM5x4DydU0eOE5quJwLy1PwDdX7ftMhsHW
YQQ8+jXlnJ0o+gMjw4fiK9yilRcPzTjsiiKPr7MoLQ+OP8uTu4T6a27DO6HrYhRwkTQR0hYauvUY
lO9qGoSRYgn3q0iSCbhGN2DKiVceyemQd05MfYwVhSj1sFOg656jsXxxc+++gkPDjWuLB0ZQubG6
uNn5NtS6JYr8flD249ACJcsihQwCkVgX8AQ7oipQC2dSX41kG30JZuVtEBHPq8ibvhFwwVqTyJYE
A8uEKZaKwAJdzS/DJs3Y8tHO4EcFXV4t/2/3D4ZXeRuPbYsit9L4cxzym8Ko4QGqrbMhAZRkKpxt
AL2VuUHoxLbOPFXGaysNc0awRar7JvKba5FN6Y+R83V3TVRQmngZDwFznzOsVNUDb7WYYWqH0KE9
tHgusdb4mn0oeu111DoIKpjhhnrFXBn61jaOrLRhNKXVLmsJ3xvIysgXPEYkcVBZDv5PKbB9+cJb
iibJ/xSdPR3H3g/79UAac39DIXpXfMeo6ofvwu/p5F7pyDNvpnOQ7xN1xMNbBphPK0OlkXnLm4LK
3mBkOO+85A7pRQytEedPmVfmqPSSRdo7W0n0uMFAWyzu6LRY97qoHshm8DZlFjrnNPDNtm292gfF
nXBgmG45ZCiPNqO8uBdUTcCWyrAvDB19t0bL9kg323C0rDm5pia7eCn7iUikvFbVt1GEnLS8Co6e
AoRqEyKL28kmfyaRiMpI11JXMiF7DhVterZUlL7XTSGfrb4era0xXk/I0miu8hH6l0Fp0bz6wfyl
68jHKaqs2E3j4n1P59ld+yKx9tGi3scQ250NCH6vhzy40oVvHlRfsWzwF/LYpL3qj0GaxNaKvGqo
70qQyJT5j3UHw+ilKbWQ3mzpb2JKOnoXR/UMYPRKubJ5RG0dRKskTtV9Jwa5ay6Llk0m8bjCfZTv
cjN65lSjyAw2U9SKx9ENC+I5rLxM94ss5blnfn+bpuDRKWJ9V3Mc3vlxDzswx+ldk1rEh01DF9Yb
mFBAMFmil/DRgb1Ng1uck9SHv0OLcpZz1K+V1yQoNVR+qKimE0RP6f5JJ/50jbWV6D0Laxk2Rm84
6rTHkeo1PrLn5cMKILPM4KCSLN3y1agZD2I4BODzWTXR7imqaVyViYNn1tAFQugOQqp7f9H2ay8b
ZMSdU/fsSdHgfxl1435bCrt7ZqscStxiS84N7DOE+TFr+CSdY+qnzlM8a3H2KD99KXCofWTtHE2b
qK+m5wFd/UFNF5TNFGN8Uc6JM7had479yT5fvCZXGX9FsHat2r5eisV/Kh3TnNxZJvkq6DLE987C
wYYQwPhZBU50dsn0XHYLTYiPgzMKaDGoUfJipkmvOXyE3RsS56QBA6nc8fuE4vaBKyXDC6gfnmbM
SBqomdw/dNMYD6F01863MwEM0ZcmY0C7TXtn0FBzvoZUIXJx7J/wJyb12bIqAtBcqWW3iZHFlqxo
jDTQ8HmVpcNVUDRs8H07Wd7ZGWz6PgGeAAJI6IIfdaNRlTs1BBl0jtBZdNDeAHGBShiBMR7NqUvC
A/3SRy0bNmQGBeJfmi98rnobjUPHZfNGYUO1iczJm/pYyLG5tkbMFiM2iYwU7fO8eMF91xBfVGRd
vCqKAKp9HIGQeo8AYOVOF205hwzHijZenZ5iD5WjinNsSvi8jtRh+kfPK76i873vxdBQOsumj9WE
6nSO7DVv9WbKCKOyPMKLSRmiqlwk8jFi6Qa3HMVXM07xM9EWGSIpJ9yj/vfPLKY+Z3DkhTsLmva9
86lXmsJBvts1LkbkGNX0berovz24rTXHzE4TceTDzHy4cXK/TW841vtv0PX2cjUODhp7N81Ng8ex
T/MvRTJP3yPHZetLJlvnh8Lxh0vbbsiVlbUSh2YY1VtPvAxyXzcMCIvCYEYyj8yneDODYB8JLuZ+
WAnKyfVSONSU2HjpyVDMUgs5Y+jTyWtLXcutViB5DGMxj7AqbN0fe6IpXTSC3tjd0q/eTO9wSqHY
xtCu3xK/lWj0m2rEiy3Zela6VoVGhAda+07npGudEWSo4t5SA7dORxEZUVkvWc49nwq2hewnrImO
PWGBqhM8Q+5UY8b2ZB+p+zxEUUj5V1cjcPRyFZ7doa0xpQIYksm0IBDcWnyo74PvldWNZhb0wX+t
xdv1w4LMKEvh8uH3CLnDHR671zFpZhCfhLOwDyxNXh0WCCKM5njiDlbavyDbzK9CWIStnPtwl6SB
fUtXbbIjysA9iDBtv9mLiSGGZbxSFAB9Idtp2daIRfahFdb7tCzZMBWNoqtGKFiuuJjyj3kIIWtL
KfODa+fipKcy2Da2/5q33sCTb6viKm476yoaxbT1Mnx2GSKNTVryY1HZVB+DKKiwBmKU3xB6+/g+
RR5si7nIKzjWvD1YXmt+m/OluqKQJvyogVRYA71aBpvMXkicdZDuroBamnldmiVetpHLVJjast7T
wzPvsJlmFlq2ytljSzb39J+Fp9mJhr2yAnE32+WyHavF2anIvKhqnncq950tTpP2NFRIWkl6ENfo
wMQ5ylIFeVm3+jVIoGAXYZsPWVn9KYe73E2C7pIi0+I3qzbtKQa0ecCY4OAoajQqmFkhjnHYbVa9
1+ewujHJTmCYDPS88DvvIueJFgxOpEPey7ll1J5keBpJxd8wb2dHFcvObIlXCa6NmdNN6IXeY0WE
8bOJouxYkhvgbgrONEf8YDNaCUF+xNykmxzF5SkeqxEls5MdDLU7qHVMva2HxJztXOsQk0VTf8XP
e8ndsoayD27Rb5TmylgWfSh0eJI8ZqFiUrd4p6h4y5wWLcsKwXBgfi9z+C8E+b8vEOD/jEDu3tvq
+/8CRHsvf+v+HNly+bHfkUjL/5eADKJPA+Tj0tV1wTT/gCIVFCHqJti7gKAiAvj/H3voC0rrpSD5
n+x/jNKXFJU/kEjf4T+RIxWAXYIeaurZ/kFgy6d6G8/1UKHbl2Y0MErNSfkT94yPP3ZcfCR4yJLu
vksD5+i20VOoTbIdSExEpp501PpOEl12P5yWoGzJCe7NVZJm5c5px42u/fhRz9j/a6cDIlTm2sYT
f4/Q5O5Pd/c/cPbckD+hpr9frGS10j6XjcaSu/xn1LRNwrnpTCAR2yz9g1Mm840fkuP017/lE8f5
+6/h7mNmCqjAE5+z20fNuFRZpURf7XQv4CKOwqfX6qdaVgQ1Vm7tIwkMjkLUIy5Gt28e4oGoW0iu
1DkaHKDdltaTYseYog/SIz03j3PoCKRjlxc5WTi1prP1nbHJ3NhNYW7SRmEyn13QSoKelvvYF4Td
VYv3WGtcCWuXWW5ZpSHnUDyPNqf5agjNMzgboSpYAIvv5OKm5GyAC78FGYepv7kp/+FB4cYImFWN
5NeFiP313psxXxAyNgJ1I8rBlH6fslU5Og813PhTixGZYIho3/lJiksgpxM7iQQuhQ6K7CEfjG6Y
qNzsaEx2YwiQsrelX4t7aMDgcm4hNxY4s/mbq/5JR/9JWsHjfQHyf7ZnOAR4X16+Pz8xruOOmDwC
4hVp2uqQsY7Ntkxw+I9Nvrd7f7l3gGl2sq0WYJ1c3OYeMchkdGBYr5yQeGTE9KeqneffhD20wYoA
nvHUtdZtiot/8VukXbavkidjxGWAtWvdrZi5UswOs1r+Jtjs5+V+/jiuz/0n5UlBvX36EmyCAXXH
y7FuZWQ9mjLMj3bliW+GHq521eLtuLKxnDwnVDgY9hMkQv4SAQSlPXO9D6VorUZpzy92I81LWNSI
ofowI63IhF38MNTddD8NPVHgKHUh2mcSF7C3B6HHj03p25Jm2DipjmLEpDJYr3LLJw/S6Z3sR05c
x6qcGdjWpJWQD2CPpV73s5nzTYes/n4ZDZuhVffNWmG+n1CKxU+qHEMGIwR0gx8XDwbq8b23ufjU
W1KxobKnP5QTB8E1M471NRZ9e5gd3f3W5USymimP+QQVcszNsPjBWXrKuiMWur7Fkc0pPDBOcv/X
y8NlLf+0CtE8RqwcEkL/skh8Eg4hUWvb0Cakoymj9rsHcn9QKbdF5hTeQoi3oARM7/g5Sl9vSycK
dogD3YcUcaK3xhOy8jt7PbjtcJeoVAEtStt5wlU1LSBIsrmN2EiIQpGGUZOg2PQczPVFbLaEbbwd
nXo+92F1qOOyJb2gTviiMLxDxXe0747OcD2HHQINL+9dfsgyybqZ4xyFecY+Vlr9Sz5Ui9llWcUq
0kXxuWxzanMwV6aPxof6QAA9t2tp0xoEGx7RbzpF80wPM4PQtcK+6dRujcYS08qWeHJ7Ky/AVAam
dkII0J2BDDx/J3JR3ywWsQoGc+AVR6aJ12kyeXbR7zbXccEfWPd+Iu8S4d9anYav7sue3IfsXvQN
oGqwxDtQMfCWOlRf/Lnwup2PVeCx1VObb1RinSwRmnHdRN0lm0e/MPVM126BClQsAfPS33z1/+Gb
D9h/CHMk24yms19XE/xmQGiX8FxkbAk9Qy3eXEp1bhqfJooFzcNGe3n3US2x/Tf1A86/b30oGRGp
OWx7l6rlTwsZ6aE6LMZUrDukHFvPqqevqZbq1Hri1IHWHF1DrLHHKZ73DnlAYNUbAqPjsxU07jao
eVTGzi5Pf31DfqqLPi1IlCJcum8Vnxw13a93xJncatL57KyDMZHb2CUWO607aLOEwN8FHc1O1tJf
exmHY+BsmnKtKH9GuWMILUCO4EtUIWhsIYFMcQlXNnvfYF2PkfdcE4qB/Scv5TfOUA2cB1Kfv75+
75Lw//n6uXoIXXr8bNQFv17/TJ5sm8XsD6Hlptd+mSKSDB0xl6RJOY/5IhGRlzhVdkthmkNdXIpw
eodFMROEMnAmn9AZsZY5GQZtaDCynyf3pnWRm26B9oJN7ZNbx6sOldE2Omarc2J1TsNLvL0u8qNM
3fDBy/PppigTHid7XrmsIKuqjZwTNRCLtbLGAIO6i+sH4qBOdkQcL4cW+90do8j8KoyOH3N4n9cC
zAWiB0ffsLb8RT64WVfhM/YgH7naa9skzw1Kw3c158HGQXW4CX8u6MMcM8j+9a11fhWmXU5RHoUC
LJGIWS+nqU/lCunCDjE7YNeKZBHasZbwsCA838gg6ffF4ngrDP6EqBDIvYeALfYj2p2t9H19HLnK
FZG+4TYuTHvtk2C9/+ur+1nt8OmLp52XrTJQwkPeJ3794rtomMnRvuQuD0X2pWlghCwLhXvkOrsS
5+WOEGe5t9H+bPvYx9rWNF8b3PRXVChgm1mQwuTIBdfG4rhTkgF6NP3QnBaHuHdcWztHx+5zA1i0
wSmitohZ57s6RpYXkET8NcNTfmMKHxhG9cWhtRrrH99+F4krzYGX/FEkhp+rAxHxhLpoyC4enUzc
VRQ6kwMQOnBUmGTEZILrtsjUxfiMM8HdyJz8qQmluI/+u+w9exX1/m82W8zfvXMkSn5657gyJBRs
avKiw/g8cqBRD0vbL5y1g/TqjpiHYWvNpJg4ajhm2skPSUu4mNGvvs2u5bhXRIwHu7/+/v/t4WQO
owdauwhuee39T+99kqRmauhCBBkfCQFx/cMA+7orRLT8zRL5708av0ogH1Ws2sFlyvr1SZu6y5EI
unfdkVR5NxDH8sIHg2VRijL5Sck3NlMsL6b06rtOlN1bpWT0QrVOhHRpEgSDoS48Qb0nhPIHufOR
VT+5K8xvDSpGQuZmfPRLgcM5rSTZgBWe/3TvD/VyrysYKqyQNWp/WDACbky+wvCAjiEioHPryvTv
ih3/w62l/jMgB077l7dV/vp5mTUHm44HLD6cPTblhHcQ4Wp5TQr18tzPrrsltad5mBETHDHcpejd
0YhUdAAUm7ofJY1BY/zYpcqDcCiGNMKNH9ffwjaYH5OlPdk9MSBFW2L9zuuh8lZzodv3xl30Cxu3
txuQWUAOUgRKrs/QY4geoG8bn7APIubw47j5AmCStI/TUJl3tDHL96qZ1deo8vUrNKw+SUuoj5F9
iLNu7WfnaCiR0jpmtK9V7+FE7+LsiCwTlqHA1+etGv3kU77yCgpNL3JQPTPhDc6+jhGY4dS7lYVN
/2PcieT35/i/yAviL05X/zP0cq7a6tu36s+gy8+f+AN1QbKNkAuF1UUT7RPAzSL0fwVgJN7adB4x
yHpgefrSZv6HaPtnvC6BJYH6rNkW9r+UskFiED5roS84yT9AXehW+nUNVJR0OnClkg3oov7/3Nat
lyCyyjl6b4lUXE4FYGVxU7vpDB5ZIgM+koJB6SqGE+b7DeALGeEXEU6ADBYfXurlkFeJKDHF9zIq
+xnbOuKa8DoTtt+Qb9RKahdcHEo/YCKXDMaeNBLzxAgCgbWqK0k82JGdY6JLsKDHpYeRbbqg+RIJ
UFzpbkLHi6d2QwnghCEMOMSeiK0VdLT2+okGhQodRBzEtinPRNoJ9BU9uYr9YxunfX4Hw9Z7r4Bh
udjWFWaRO2ZkkkeIKbaDd1RtRXrlejGjNgK0yUesNlUK812U5bukiGz7CgmtdUkWNHazRejU/ghj
q0Mh5oqhffQomKgfgn60zW3tF/lXq0FtdVSjIOXHLga74nDlR+9pMTJshiQ3AM1yuFNEouoJ+IJJ
Cop6bHHxGqvpNl5HKQ1hWTN66F6Xw64UQle3tA3ZDSmudap2gTtn1sG0zBb3VSpBwfTQkFgct8ar
94nXeIeO2mDE4sjM6hXslU/HQp5Z8WZCyfLa6Ww+y9CxmdGQUPyooaX6by5gd3lTI+ciuDvpoier
kz4uRi3Db2xcXbqXU1KPz7WHYxaEKKJkKtsmtl6S98KOpXuF1TXX35saEvQ1mNylvVU1YrCTPfA3
YQit6GuKyXWRVwUOsvthzGu9c3U7fRRA+dEWEIEMxpQ05wer8kjAch3U6Cvi0wVH2IWKH8Jl4+kS
cQlTsk4aB0fcgmbpzSuT8nEpukhu2ikangyvWrYr0kFj7mojdafETyeL619KsXU2yQ3/iSafqKrE
Dwg6cmEzexgeE4mRFaNt6dnrLLbb21aNsHcrEnVIeNl2PbHJ6I+r0Rs/aAKJ63WYSWQPcdNU5R4U
kMHBTiCsUZnAUmdI2YmQIrJhOZtSQ20unENQX0yW423jpAyyGxjIOtsNTj4/171dn2NFNvRV4dXM
4MTwJdEtp1ZBJCFWBsCR2nfeaISnE3AhkemHPdSaw2GHYQGqAJXFOXexSmxmY+cPRT06HGFHMK39
QC4BmrXInekMdxN0NHmSehsAu/whV6NCdRZCaqyihGh2BDruQpwi0rUFO2kWklAdTDaDU2daQoQ8
rFFrDgnK2uehP0WrQMkZw3NYO1+TFlsgX1pFHw4RrWEjj12r2FEp6hn4CgUhMx3e6D4NId0Gi40N
CSDWucltkuPITE2fULuMz6QHxcXegm27j2N0IBso2obZizuD8Kn3MYPF5A9HkOwTUqq8yK1rRFTR
vNK6QVXUYK9IsTYKDpRU7PRqDfQDy9tUynli6Y0e8VhR0hHqnpRMEYaj+5SRYTLu0f+N+U1i2T1J
G+GFeloIMRZrQZYQQX5W7MWvbYdMAhF2OvPK4e7XmwWT8Tv3ehzvpsp371NjqFcZR2FZj0FDehcf
3Nr2ZanfnbGp6qM7Fq7PbS8IDUu1i16K42ZdbiNaXOVuKKWv8ISXCRbV2skWUoA7BOEHNJhDt0uU
wXIqDOqUBF876c6bpdCifhNFVZ5sZjR5ByjcVbuOjg1v5U6Go2wzWcn70nrefTEoVnWBC0Ltq6Ue
sRcT/vtDUTJ5GFjx6y9FPxLyqWkZ0vukYcgiFjCl/qyI4plIjV4Er3MYVk8u5tn8Jh0BAq5dhaJv
6yu8I+RN2Va6azIYyq0TtUGwTjhCkY4QIIOJb8ahdsUZd6KaiXuoffHS10q9a7fL+i8dUhazk9ya
moNnnGWPXjgFxEVatkwOo4+o4ehO/jTsgBet6qacKhtpmUTR5zEzpVcxaeoUo0M7fiBgRDMQZKOq
tpR4ZfLWLmJQVduqu2rTyqyIN+5MkwBL1LKQPtwbUolb/IXye6mrGNNpEYNioDOc5qCeGLUDTTSH
HWfNfBenhG2rdUjgb49ZfCGWkrd0mdUkViIJIdJWSPQxZiK3jEgjz+jiNmvQG6OuvbSw2g8o4DCS
dC+1LV75OW9Hua6I0Ym/oJsY1bonHGf5Rt6Y/YxodiamYPYGxvZ1YBUhyws2nUbdthEH2kM15uTN
YtYx9mYkVCA+pDNDIHkLLO6AoWnR3w2eVvMefwB75QY8oOdcS5gAEkNOKekwr4XMxEPh696sAfuW
bDth+b60MU3ecpN2MQG8bpo482pWbh/tq569ba1Ai+4xMSmmtKyQTYQO3FqcvUf2NjoivPAeAWE6
7vdLFOnsNauGBd8Jp+5kwE9DXLcWq7iP6X9aB2kRm+9JhNH91GWMzGpbhfWUl7vQs7R510tR4nTi
wE6qqMOZWpcr8kdF+ZLm6UQgRrFoP6arji+3PuYp01+O4XUew2lL3lE8n8spVJdjcFwMJ7frO33V
WfPo711RJHxxS9zaLjKsYuqnrcuO11HdE4baBRSgJ6xbVTbSmYzwNbsnBJaRa/J6QkNKZ9jTXznN
7Bg9zPSRRzdibRJzoOJzXkjLf0OHMnfnwbHr/nZkqIW4lgSktF9qIWvv2tDUIi5mb8s/xWiCsztt
sqrcBM2oFFmN0APDXe2X1vzUhK09fDUVZDaZG22zQLpQgZscZwG8zuaWAA8/eKHCL7tSnlO9NYVL
AhZ1ehbeIa/Nw69hwBCxRcWknrAuBGdunFo2i3LLj/r/sHcmu3Ur25b9lcRrPxosg0HgZTbIzV2p
rmV1CFsF67rm1+egz7l5Lfmk/NxMIIHbOde2qL1JRqxYa84x7X4F/S31lAxPo9Vm8K6jIJxXE7sw
jzGVQXqLASoavqUDvqzV+1fts3LIhtNJ8BofAjUZY78gnG68TPMKDAE0Y1sAw2HWdzKHhpkfAzAs
xR5k+NI9Ij/ik+L6CpuHKU+smybvi69CNzT9jlM64eOFnBtzVy1qFe9DQHwDYVUFDitmZ5m60Yex
wZiPnk+5zTJ26evRIY+VQUNex0AXzWjtLXTYbPwCVfc1zvZg9H/U/v//GPQfzHg/PQZ9y7pv7w5B
69//6xCkmV/owEmmxaaNCJKTzr/OQPyJJqm+mfpqDiZoSTf5X0cg8QVfnEHQMj4XVTUcDk5/T545
HdEmRe7LTI2GBiqsPzkDcal3ZyB+Pu0QWi/YapgoqnRh3zcKVFIjlDBVOlQ2NNMlBrGRkAOwI4Xo
r4pq8OL5W2cgo82+LdGl7O/6ctexeok5usIgvjMI85iS07xLKfZu4BQyzdg36r3BZmqg+IR/74c1
vHJiXINlL7WrhZBEYT0u1RlTSm+99Fjd6tOug8I7nCjVcxltHMXXoK7fielKzXZ2c1vmcBFstqHi
0IUsGzgVdVjZZbApke0wRhTVjrw9jxy7I6yEvc07IeKDzEHjAYuh+eLGzWuWwy2z0BG3l1WIntIk
Vu1SIC2J6+aGrR+k+9uCgjFgf69I6Mrr77AuLjp1Pii8P2ZquGO4byzjLFXzLUYEd8ofZfqdzp8X
g96yCRtQ2PZELDaAd8rR8ZvZ8NT0Wa8qAGU3aqDvWDQ4i91bMvSnYNxa89K6xogeNLgHnbPVQLeD
xjgJ6whXQrjVJu2glANfIp5ebSAZyPA7Jd6kdrUfSzhg09s05ruBA6V9NcdPZn0Yosk1y699eLLm
xDGMI8Ww8ebmPI9rz3BCH1qjNwbPOcZOTAmoszP1FR6AXMDnfNNEj6/Y8Mn+9KL5u7XobhfGl04Q
3fYy8lN7bzUhQZoptTf4S/tRjSH6KLWH6NVHCo9OpzsL0PGtQLcyguvgtSCNiW8hMAb2OVCKqeAr
N2tPhwueGprXw9Ujfc6rRO83OAbsqTo3wIu0Oqjn0lczcmoiiDvYTzVZA1Ojh4athK7VGJueejIO
0RFD0C5ZWq9FcDrM8Uml6qQy3TDNhnBUmIgm4UoV9shh8zBJ022aJzwqG71kaV1zOZPGY1TI/TV2
E2YbOA5+YePrRNpV8KPwlBxEu1NKdTM5xc4c7VPBDmqHhlsEJmSjeLfIC9wtmEcoY1Gf6tkxFPfD
8LXCn5lnZxk7aR+tAJhss14xtJ40fLhlkdBu+Joyvmk5TqjGIYmf7Wn0q3Wcakyc/pnyVeSE1rCb
VDiGMIBnSM+WqWxJdtia8bIvIkJjyLQYIaksGvYtkKVMbPIUagX0MVxe8yYrQo8CYAtf2hXjtIFX
5WX2JRYxT1FPB+2mSqeLPNj8tBL+g1rkRw//3z3+vxcYCwc+3R7VVPHZvxv+0wLSnagjRUXP3sCD
221+t466Qf9txbhZ9MvQIJhD0TZLI0/NOjnMdu5r8F04sGyVYNyVWbAFrbQdwDANoQDlQUBntBVI
Ph0s3pX2vZiukewuctO9Yuj1Yv4N4SEEC7omY2+13I6AF8H/Q5U5KaNr0EPlGjmCaW3mRIrnljLm
aaZWwdMq1XsHILDO2yyGiF2bd7zGQ3QqzBdE9Th8lRPRntQ5dJP2kETfDMdtIfgO6U4ZbzN+iUJC
/bKYL4sLpvk5iFgo+J9/qdravv3sS/3gXOztOU9Lky91ye5UCiUTMmqEQWKhRZAXT3OleYX6yCFq
kTttxi8FIvTzX2Ht3f3yK3CeRh1lAz1gl3p/X4tBoXzhwAJpzqY2JOCYBAf00O0lkMZEfMeyAJV/
iWzfQmIqPUu/NsWhgG9uH6YA79YFS4Wq36vxKW+9Mh8m6wQWLzOxVMSuKvaVStRT/5vG+PuW34+n
0VH1tfP4Q9elf5gDaDwxsUYQt9s43/sOUKsqQP+dzunym+9n/UEf7hAX4pxKywFouPPxDoV91qtj
DtuawzM5PvS+SN+edrHch/XvrmX/8rFoQzHlo45QBcfRj0CIUaoTM/gIr4hyKgtxbTNjiiG6hHm5
H8SwKUzCu+g5aonxOFYZ+6+x4xyZMsRGHZSOZxmA1a5YnWxzcidbrBk0AbHgrDjYB44zm5B9PlKA
AMNpz4ryJglzHBX3ES/vGHcvSlP4rP+ek9WHeIBf/oNnSsZDeD62z5oZ76j9Lxdt08rxbBLNcbow
1Ssw8L4BTzScr5pIc20yZhzxNltI1wFRhbyYCuHWhMm6SGAgAwL0C6qnITcOpTqdTlnnosWhzwBT
p8n2eggHErFLVB+qJtwokbIHbZEsb7lyGZJc1UQ72dqexWmLMySCiHOsMTo58SSPg6LVqFV0V9aN
12GFzQ4xHkqiLSCElsbMql5tR7pQmg0agK/B/jog6RmrB8W6X7dhu0l31vwQ0dYwENUGOTS2qEFg
ckOAgYcxyZ3Vs3HiqDS/aIyYZb0Ry+hGyu1MskidvcwyPxKhLRJgl1gTUudNai82XwHSDoXkq7H4
1qexF9lEC10n+cXQ7RF2p931wM4hsDTUCnG/BNnUP3aAvHzoQHrUcs3giTc9dOlWPyVjxEhSDJkt
QcAKQpfeHaMZZwe5bXT0BG+rSdHWyWOKt6EtJ1bP2VXE6JntaQ3JqcH20q2dpMU4kGB7K7NuF4WS
/TO2NuYwbjKIeZMJPBefUkLyBx+ek6gL+Qz8b88j9axDqWISx5SWWCwO/0TKNIRsrDFV2s6enxMQ
UAkFj8F7Uuqs9+x9PaEa4Sn+WlK7aY5Sm3G5IqJnDbcpGQLXae5TG8m8OOotTPBdi2qnKMm6Fvda
EPpDjz9DXHa0CuVi79ct1RgTlMIJ1GZWbnpLKrEXWSY8lCRW/BL0wdWU+sGaoJV0Ox69rUpbVX+U
2uLqFv+sD/fGRHyFJb3BOqGnugGJcbRQJFo5zSsp6JzSpgOZ0ASED7TXeFluMuNusIYzwyRUzCY5
vtoF4Z2MCmZXhksP12sjMh/IMtZjNw+uUz6JVC4jgFXwPOr+eZwMqi+SGEB3mepxmCkJwD2TezuS
Id46eBGpYvX8redEz4HWl6V+XZiNn0FvwYXi6dVbqWITva4a2MbwaHm3AgNApgkgEMeGEz7Gw8iz
ivzZUVx6xIfIuaT8G+XrQuKaxGudOXDr2CK1+1pe9Ja2sZY9AVkncBJpxDls1MqtFT/0061qqAcE
BK7DLDHNaC7gwAKk6DX6Bdot366afd8+KyX3y3wEIOIxzNjM43jksH2zlpQjHMHeITOQPBEy27eM
IIv2oUqrvU6tOadwC1XiB76qcXRnTmia0HThjfep78iNUYKz1vFDeT+sOhjSMePwTa8oNYkhUWM8
muRpytKl6J4pSOkbu6XF2SKH/zvZPKqXWcr7gp7EmK/h9bqyf8ATGbLMtsNDgHeAZrKHSJZpw+Kb
QueMPm1m/bFU6ams7nZ3JoQgKg8FNJVAoaunX2r7NOo3zF/16L5WomPYssaW6f2awjIGmSdJglmP
Er2WXdgAM0Q9b41i2dU5XM+iw4lQuEOPYJ2gKAX905TRjgvaixppQSimfYKQMxMHA0PhhH5DkPTe
Nk9hM5MsVx+4W+403vfJnVa8FdRKCh0wS2QbRzUPwUztlNy3tuov8AeSm2x6sTj2EHyxR2HDpa/R
ze26eTlGObKboCLCo4Fsdl2nyyFAHEd2B20avGzxPsbZr+EvDvvO1QsYmMbky+KGrQFLu5t12a06
nkTwP5fsMMiTWqEzDAeGX6Uru42mXJKZgLas9sJw9jHGeErJsMcibtJ6HkfLkxqvLYBJg6e1Iylp
qnyGkHgclC0P0jaiqg1X1AH7UMrJVsJOCy0LJOIDORa5WWxkm9GLLI+JfNG6ZV3y+kA7oYLYhTHx
PlbuopD8Lpfj4OxHuKepdWbq+gl631Td9yPdlGaXDvtB/Uqj2k27U/osHMGKg2VeKNZuIll3vCK4
IR72obqrgqNJcMh0Q95RHewzqgKpndrwGsCIeyig922tblrltZ0eA85e1D4OJLk21VkLTiqm24nY
jfXTUtxX63Xy7DxvkieFBJvBqp8EIQdgcL3kvi7bjUzR0dr6tp1uGzs8jWcOEjy0Dj15orDdImRg
OV3QQ9qMa/uyCj0Q8ecK5++OxBjcIHBnyicZ79NB3yhTfdJh38+WrckZNiUMarrFwEl8D0jfwX7S
9OxOw2tjam+5QRm4bKuk3MygabKJ53QheIJZFROYJaJRjw+wAQW0DQoP9i/UzAOBHK4CHRvNbo/W
wkSDrKInsFnAMWOT/ek6Vws3LFlij/zUzcTQU+dRneg2LxxdcXqSVjdpbDKE58qm29YBgqsh3ETa
sWExZTKYd8Z+0O4Wx7zSS8ufZMTLQu5VM2wn6biVozzULPVjOWxnjldRdTPhomV6a+Ncz4LqVMtu
WnbljlhPicHPsR853J8bkj5JfRdMr7hHz8FsHRQT4Dl+TAaEb2qMJoEpJMhGDD50JbgxX3Hkup0D
ow+skJVNHknhZ7j5mAGxEKf9xgo4zt+ORufljC6mnEBTg/MKj3XFKLMBrLR+fjlzPopIPQKnLsAU
lVie+yK5jZFFzGCncD8dF8SZuD/hSAZ+wvhFqGhh9Y10dG8idZjvR10Cv+FhT3LWEb5dg0+4JsDV
S3GGyM0HN0FU07LJBguwMfs5E9yS4I1C3UOOOHaq6a4k8jSK/TmjkitPBiaBMBuz1KQ4Gb05hgOl
TucK73JEX6UL3uopx/ed7aMi2Fj25eQcK1S79FPdGHWeMOBGLbvQVDY2LZ9Ut3Z5o7kSgQmmyVOD
E78SJK+DSj8ViRSd1V1jVFjPsy0GtfNorVKM9gLexZ0BojY290yAtjOA3yrj6WHGaIbAUQOTQ3u5
Sft7qGBMGRLsiTyp0KsVYyOS6TxLKTvT/KzqLkhU9fq88af11DoVSFXq874JD3oDnpxm/SYdKCT6
l5YlcxDZsR+0QyjCrTRHjqtgsOvLhSijNk/IwVoODoUoIz9Zhb4t8hfDJh6GZb8uyLttnpBob/UJ
NgP3sQTgHZAIMSPSSnWqT74jaUE3VrYsxp0K8WHZQCgAnU0opfiay5ueNJUhZPsrHnmazcDTZnVn
5q2bdNEmVcQmDSOgnE+tRmVCTp05c1Qul81Y3jc6/FuD+41sprjjUKBX7VbFPIdQhzVs21Tfwoy4
leEsX5THsEmPvamd1Ak8gsecAFJlBMHKbB0+FX7W7EIZm/PRaA9LV+9iHTwBj7tJrgqlExrL6x+H
0T/qPNMC5H//tf6b57KamziMuh/qkH//1xlxt2VbvnWf/q3da3n+LX9tP/6ldz+5/V8//jh8Ldfs
6Hf/QQM97uar/rWZr1/bPvvrt/j7b/53//B/vP74Kbdz9fo//+O57Itu/WlhXBbv+8wcOz+T5yzf
8u9x3b/+8o/+JjSpX5An02hG8kFoiWrS/f1LoGOoX/AhrVBFNgpYeWtf+O/mtAKGiV72imEyBJLG
tQX9r+40mRJfJEEruqrhspKaaf6RROe9io0fY6D3sSyUbLpjGr/IJ1U7sZTQYhdAmaHwnJfWad7L
5AodGXOvn76af2hUvT9C/3Utja4ADEfkRerKl/zZpMKA3hmwM7C+OwM6/qCRg+aGpMQ8w6YeTkCi
hdVvLmm+6xH8uKQ08PKigMRDpn8UJVqpBCG7eu85YMFeM2aF1Hl2xD/+YBJtk24ZOgMDXfvQqMkY
ItTBan+OQgf+OtMwwUooYRNEeiHZ9KyiKLzPr/kPNw6ypgqjUmfuwePw/stc83eZYtsg6/vZoWM3
c/SA40ZiQmczN/38Yv9w57gYfcS1/2Ewx3h/sSQwak1PIcINbUHfuHCsF7Mc632tDNWxjxm//+a+
ve/toP7HbCME8jGLx4T354MDgQdSHUpAAy6WihOa4MSOBNUJYqv7NrGc07xgflm3/uef8uPDsl5U
2ipXNLkmdsH3nzLqSDYTK8GcqGdK/lxMXpuV2W8ell+vgqlCtREHm6tsWX74aENd5eAnAQ3VWjWc
4wOKz+rW/v75R/n4dBgWo1SJiQXhMQW1uX6/P3HXprmQS9WgI6gsrblzSAm7BKJYkn2ADPuPL7VK
y1ET6gxhfvk8rRkmUTLSbU+gJy6kQKFfgs8yjyDeon75zT1an7R/N/3WB0PiisSXotMUZRH58O2N
lF85OcbUswne4MSZg4eoGvqHhtkDFIgZwCbVhfqbl+3j8//jqg6SXjSRqJM+YuzCTtR1JanaM010
V/EaspFIpzg1qoqpz1xQTX/+pf7DQyKxv1jcPmi85ke/yZTIWqo5Zj3CTaTvAITbo6v4XZP7n69C
sNdKZdZ/ea1j5htTnEMUM/SKERTseCYvsOc+/yz/8OWtCGCcrAC+2Ov0988iSBtCE1XYFOgQ612Z
Wsp5QM7MUQfo8Bb1RX35+fV+XTuko2EeEmytzHXXcfDPzz40NZGXVQ19yWAa6nC8QIZau2XXP1a5
dpFwftl0jXb8/Kr/8MY5eOKxBmnoZ3nv3l9VwGJErI2sTnYzec3IpxmBCGcfKEt/9/mlfrlt6xql
Y3uwEPdikVp/lZ9e7lpUSk+cFGlT0mjP4BElu6Jg/PqHV5GMHMQ6NF+9f0zX318F3h4MQy036FfH
M36eXJk2VddpN396GVYpFeo0mjGVu/HhwyS1jMm+ZOw7C4CtAg8QOzRmgD+8ikPhgTNBWzdoiJnr
M/rTV4ZAoLNTk4fcAaCDlCMge7Us7M3nV/nlGeCNxUmtIhugkuLbe3+VmbHBQL4nN8aUyrFJl4V0
UUApiWiT7eeX+uUZ+HEpB5U2BRVwhHV29NMHgjETz2NSMGS1IhzTc97TXpqr2Nb9zy+0LqjvFlzM
xBQsKz8enSWl6PsLNYMkjk5fbLdHyauxps+dvY858RDSbM/j4nX6nM60BG1mBQodwp7jO/jGP/68
6Nt5szQLUTu784evlvfVSMKYEUoyDVN4nIMKK6Ju5JgEP/+8v97D1ey6rh4Uqlznw3vM2ZdQOEQc
Kwe42EZOzYQPF/4+NCr99vNL/XoPBReAS4DGiCpH/1BVCbxhNXZ6Sa9zqS5sgtv2ZUrf5I+vYjom
hwyEYlgHxPqBf3pS5iIUGHIJWEpkEfplarT4nmiwfH4VxDEfHhTJGUblDIFBks3kB1T25+tYcZIs
gz0ioufYOPkZ+xdhEGNUv9iyC5qvShsnBKLYNfXppourgNkp8ZJmSC42eMYb0bR2ztG8rlk+FQhJ
bqOjZN7oQZ6qpzFC2RdwjwQighRIm9cgyEo4bSQQkkIZt2pzExrtYEMzKVSU0EkNsNzVQg24sjoF
0GQws4AVi2nhD3YXuIDHZ0BGYxmBLTlnkQ5neWBq4cRXSUQDaDu2MiT/i/2sHq4srMJ08/lj01+K
oteubBskCQ7hhI6OXREnifrBmu3dbCRNdEImXAWdvVR3RjmkcCz5dNVFAN7A/ho145ydqW2OLNo0
nDUmaxABA7257Jx9GjtacbmgnGNe2+JpuFICM663WqtM0yn19kybGiMDDC7gbJWzG4oxx7VjIrJk
T00tYHfdpMfWdQmQPdpGLXp1z1gsxbxKc6tB1gJx7Sohn9Ghu76wJlpVOwLAaSmu3D6VFTgfC4PW
o450VD2WHTTnO4gJ0RJ61dTE2TfClgTdMQlgx4WGFzH1VK0+36BCrztyhAf0gbVWQtBsxBg+pcko
Qy9uJp3A1EmL79QoVpaDdCoFY8KcELfY6E0ZX9pzJJjV6Nm8BzNEYgvph8bb0g6Yq6HpYSYhQbFs
uGvD3DSbNs6ZqE1BH12hQLUh6NsRUUyiTDMGTTk//SrCAEWIeC4YRRm5hSMqytC9uqLPs+4cEb5w
jkWlZ5d93RvidjZlOx9g1RZWwGKWQyP3myEE8knHNAu7fjNObaR8Z17aY4qElje1502CufYEWaBl
+JWSDM1LnM/LoTFmepdGlbXgAtCTM15hrS5pqMaIDrfY/LvmpuqIwfw+A9MzDK/Agds4PiybjtFK
CtcQZX4blCpN1yKvIVAgUSKMyYa6E6rDi2OUandqyjprX/s6aaoC2FPnLOEW6Jl2rpJoGh2BOUWT
PzRCq/f8Eu1zqsrC2gWOHV+CsazflFbAwSc2q1NITXJsBqgU2Hl5WWuK1pkc+QxjeF6SIOGuohx1
lIMzLWL4zuxdL3Zh7xCnqjvkK7pKCiuIoWACON5JmsRy4SqGK3JRAAZuhjizaVHHdXg1ZQbKcg2U
rnM2dVHVMuLMyxfg5uQMRR3v8HPekurjSaUuTsC+qvNpNgVKxhSuGuTBgLKs+ghfyR3KIms470Yj
DE+mXnbZtWPEqbaLS9Cam0ipa90no55hK8Jb9M0guximagF2Fx/kLOipGpU2SURQR1AHm4IdbOoJ
PSd73lkoScpAXNCa1O5n9PvQmfiRpm+2Co99a0dRyigMh92+A16G/MdQe3Iq26oOPJkA/HUD4pBe
8cbGFMBRRm5glZemtrf6sRi/WqlZt4eIE4+zR+yWGydVmyO/6Z1wFA9dl0QK35Vj9QchyZXadRh6
oQvmUWNtia9xHmqri89Uuuuhr2dJ+aoSqBISE13PvJqdWcR+GlRl5Y+hKbObmmY9Rye1hLPtJP34
zRycDppbWka3JRIexwN2QoYSjIPinOzycXWBy3je24BQQTO3JLcwJuHAvx/TCC1B0UYD/ALexkcE
P1gPFdQMVy1waCwuU6acp3Nak07HsYAUdkkUlQEUEUFXgdcDVhdJd+B80dLoGJaYUU8B6INFyqQC
pKerSNuUTrTbNm5oy8YgnCVDvwSaR1dMDf4erUJMgE+iCR5DqhqO7iVpaqcGWcLNuTY68YFQrzVh
ToPaCJVSj4uvEMkJ7C5w23wVGRunp0s5kgEAPQJ8psb09MRuI4a3AaxZnVgxmSunolbjhvgm5tdH
AOKtRSie2jto8mkAu9jD6t43dcT9W5w+2rKJgo74jao1FFKqnBmZf0gqNGM93hZt2yiJioSpL6bu
CBCDLELkV1bur9EFyaFWCR+DW5sl+l2HJQZnlW2GzlFlKyc9csw5/k40hahRxOzUDC9p3Pg0sO3v
LGu1eiZKO9z2oYX+j5eFGHRQb7BKI7s07achyQbHm5RcJcuoD0OCLCMNCQI8UZoS1bzwScawZ5ZS
mTPyUQvv6bKqAEIcGRqttHkaU4JLtAHt+VLZRkZneiyRmEy6gC+uVRSFlSOa11JpAgLjySsdUUYU
ghrfMcY98EoSuweSIWq3HFMr3MIMM5/ATIw3iRabzGUUwauYZeBnKiWwSemoEoaQGSYHpnnJ4CTH
LNWVBtyeguzDKU1y5OxoqPXNUE+pycDATt70NVvK6xwNm0Pb5/N3WdXt4CWmMUo/beqetZ0UYQTc
KriZDTT1tvd1cHEZ3roKHUMMtXBXAothyKmPyCdYdB2YusEgHmRXRAXMYTgjPqaFnBwYCC/CA+g3
X9H1mwtPtBWmpkZXMKKVcIJPugyDAXSg1ry3lwHWd95qHEzbMEMLYAw9gR15GozLxq4IEI+WBd86
7wADZdinxEzVjDOw65CpinsgWxgptUQFLq5qifIRO5PGKw+slul13dg6XcfaeInspmADHA3aWu1Q
tAw42Al05joDXvwGqltBHHeCcjRe0uIbAviSEEqj1G5R0xOPWGZ6fWzUBve/piQjlEnshb4dDq19
bkAlJ1kN/oikQMLqTZMkJCOvt5CH+VVtp8mWaOygvgwDtQ4voLNU+AZDyazQbZJhGE/qIlkMn1AK
EvdstSijszTNJt3N6jGZbvQlR9ZfYnBNzs3EXIZdanbJtF9Uk2cnj2ahMS1OnfSkopbobovEwaCE
NcEM4qOAaVgRyx21KLPdEouPumxzJZbmoSS0uQtPdSQV1nODq6Vif9VrO9w4DRsptil7ZTh5lWKY
1RNli46VZ8Fp5yb1GAQbU4GqHLMhtrsBHqUFAkohJ7HKclS/IYfDCh9qD6JPQFoHZslJ8LFWsMkc
8TCiIy2YuK2jUHu+kn1cO5u4dzQgpUoUp9smEP28WUjyLTc0fphfU3QZuFDrROfrx/LU+dwZ6wje
u213PRE/VyryZSKxG2t5KCMyiKnBCUzahE1jXjf5OBwt+PdEMrJCnYaBAWEjnBsiP4xQKOxQwGgb
f+wCwPZ9qBuPZBSSz17rTq9tYWSTU++oedpth3jucFIGzqJ7NjHvGHHEC71+AcdjmmGlz6pRX0ZI
VAOaL01VsQCyNaIxLJRztQG6ziPPWBDZ0kyLfKCnEPqEzCWPWN9ZQRQlyGe3NygSEZfEgKbwZZBC
yaY+en2toCmCy9ilHuaS8aHG1kaQzqijaqi0StySz5khKda0HqFplnZAocucjCUK12bwZ102w55R
X0aiJbCsW0vRSROfBwUzGGUfOl01ZIJrACkJPfIuk0ddj5FFSMD3kDZlVuwFgB7cW7gdNbfuJ3mt
jYmSb8w8AXbPAH51DUb18IqpFHRayMwfIVydtM2mhynM/2PY3X2LQe25TBtapgu+BRVBnjW+YT6p
HpDri70ZBNRSaqpxWuIsULZeSL7v6Qy6t9hYDaQh9puOYXae0ARFqmIj1hIch/AHdvbJUphT7uth
kgl/yqzocmKlq+6cuKkFaEcbnU8EKdre1A4MEJIcVWXbRCIVyK+wPnnYU8cevm2BiWDQkVyguoLU
xuw77BCB2eaprTABPUZr5nMtQlu9q6QegGhq0uFiqbEGQmhSDYRMpnIN0TNaB+OD2DowTIm8G1Bm
oVSsJataVX43icm9HAjyRdejphmHYV3Ui2f2UTBz+4uMebUigmCnY4WbwARz0Lii5zG+hoS1v4FG
gAKZKy27JzxunQRPjRHyBLSB7NauKbrqBD+fpOGjYk2Erh2QWRAcVwJpcIw5kzYnIcERwVd9jVS+
mgNn1vgFzUwlf0JL+/QOj+HY5W5bNBK5y5TPc3cRFUrGOwlquMU1CnYfW0I7sMiTOzwtd6PN2+Vn
WWHhF6+MjLTIzrIewzYZbk1Ogqup2u6AAS2ktvMkJTMCg47wcyIACIWcFmp2FGALpxBeVnCAntqL
CGaPbnbRa1MrrYm5XS6EMbf9S1J30eCVDpsOj6mCnJ4ELKQbRo4m02XFKE4sERBsQbae7LygyEXg
Z01LAQyp3rgvY0O9HxIWb9baTM13jp315KUWcGPhTKnnBdHxObcBACKE3zB/CQFzOTtbRukj2SpG
tMErl23TyowNKNuL80gAvVJd6qkYYcsZwrCq733MOe42y5mRPaUE4Gp+qoz17EcTlbebTr24i6rG
IRl7YAbqKrXdxZvAIKNzG+IXNk9AyFi3aMD6aTdRCWKNG2gmOFcK3YzkpLAVaW+EnSoIv4ZW3dGP
rZ+12UKaNwqsYq7d9fDdTC2dBoRMGvV42ZlhBfKm0nV/aCdrb40gZt2acpN0FG1abpdF6aFAOy0Z
HKmqPcrZEmfFzA/x6rhjp4hHMdyP2JLhgDdqbfkND7/p0j3FBCP7SoeGaNNCc+kOk/5UN0mY7eq2
QnQrINQ858QzsvAxpJ1cYSVwbPrObo/ElGMOnCMIbx71Z458sC/7bxBDmvh0tEpwTcks7WbH9DMI
cLiq/XXT5nHJLi2n80JrcweFfa047PE14v0uRs21FENac3hWlHhH18/go/bSrngMR7G37dEaaEXQ
d3YtRdXqc9zqRHDEMhP26ZATLMsbgB0oFlUFocXK9VulFDnyiYFa122x5VG64fI4iYEuTySkKck9
Fd9M/RmxhXpNYPHuYzWEtNCYRY7ju9NWcbR08E8juWue7TJEA6KRZkGbx0YhvZvYqqsNzyWrYTkR
5u7DXnPCDZFaALHTPs6eauLoV4uASZW9qOj1lVouF0ESTq9NjtKGyjRuuuNYDcMLzyXuHkA5dvy2
zGlR71RKY+UYgOTS3B5QL+PpoYHOI5u+K3YS5hPiYU32xpZDr6o+5chnUtjCSVr7jdot36c6Ztkh
EUy7zIJ4LA8QkZuvhimQQ+IfbfA3GEs6I5VUZjnp+U0Ejov3i6SaZDdWVCT9OTzFGR1avejaplw4
qD7TN0jyJzURhKWEjdZ2uzas6FK5dcJR/TaliqvZ90ZdKI8ZrsbohpmibSZuUOH/XeV1atZeZ6D4
HM8SE/OWOh1Bj8tAjG/jlCpA+gmjZZnWA3Pb2CnHldgW8WkKge3Vqof8jdq2/1oNTqQ/EFXcZ2/J
RPG9FTYVtKuJcqX4tijRbqIorOqdnskugg/DrJomQJ08dGF3XaSzRME5dEgSLR4No6iodRMFzIxj
RZugwhrF9/zU5tppXTQXRWm+OYSR4LWwX4pMB//myNaH++7shD0e27XiVCptJ/MJrALYdvM5lOYc
nfxn9X+STqNGIVF7aGPlUhGF0fpYj3v2yAoTB6T9tvtKV8LiJIMcnt+7Ha2L/5TlhEea0x/n8yJE
8lMm6sCcKOkvHLiNNxzMNESOfUR1OiMFvqyccjJd6qz07vNW6i+NVBsqNL1aU4VBboD1fN+wLZzB
4skkVzDm24beQYgz2Hxn06rK70B/HzvQnAsZuzBCYrovwO59mCJYkzF12POJflZi8D/U3Hi35ukP
J95chYmIysSbqYhG7Nj7D9QKC5w6TDC3N+3myBmoOEXXYvzmKh94WxLr8orbopPOYAzv4w+y60+N
7jbsGlPvWhKYRwVDU5Oy67jBYBa1b7fpfB53pjwv4MuiZSV25DysGhV2ONvemyoM6p8/v40aTFRD
W6eepv1hUk02i6kh5uXXWfQeFortYALD9lHUmJ9+XOqPxFn/PeXVRfVa3HTN62t39q36f0F+tSbK
/d/lV+dx+Nq8U16tf/9vW7D1ZZ3iCDzfjPdsbZUK/KW8Ur/wEJJlS7WD3Z3MWpXn/m/plW58AVUE
xAw9w6pCMZlW/+0L1rQvYsWhooCxGXWsScp/wEYCZvtuYMJzAd9ZRcygovyGa/S/2TuP5biRrVu/
yz/HiUTCT8uwqmiKIkWrCaJJSvBImIR9o/sc98XuB+rEPVI1fzF6fnrQoYjuEnyavdf6lljGgV/e
V9bjU4JvdxvizOgvinRWmHJw2+cQxRrnDR0OJau2C4W3N6rFu6layAvnFtEYxs6i4U4xO+un7Ato
lR6KPqssDHT+lNRYCSw2XISaZbswrcp5Y5NF9ggRBwkPYIvy1aHo+tIiM7gKdAnLj0wy0ipdzI7n
nWhU9DJIXLKXhjTnc19qtWNMD8/yMuy9C8j0Ij8LmblHqohF483ONhAZtgyqB1VzNemmb/eQ/fV9
UzZIaom1oeAj07KetzNIsQKnSRnPP6aZfMpLYqAo8EB3r/Z+6nopfYUAVf7oknQyb6C32GI3oXWB
ueI4vfheUgKvyzPKzr29IPwUIQogVMrA3hcTi+qtxnoUfvPpSyrSvifLOrqKEXwdAqPA9waNMINv
0zeUIT3DCd86VlYEdkyEKtRTWCLv9UtBokGPwXZw/f528vBJrUU90QYQLDa/ZF3rlBuLJe6lwiPY
bEZZ10jGu4TiAGgQssfYU5ubJq0kNhD0sXDw7YvQFYBz4QQ/TaZheUSEBtARJ8MXa2tyi1fYcBkx
W1h3vwZthblvzAKxqCb6TUEJ5FthkSuxGvKgSzamSpA0i6ppDmENqnedBZI9QzwJwHgm8ttjlsdt
BUTCwjNip92zOQy6xW05X7cyHrZEz2GVU3Qimli6twmo21cbHi8AJNZTWFXM8mli1t4TVBeU9G28
+WHOC+etdEgOW5fx4Kpt4gtK8pYdmWANwegCdInl1wKVs0Byh+413A8y4l6xD9DZBvVEpO6AZFsV
ymTpsbSumzG7LCI1+Jelrf2RyolDJFUIyMNtrb9ocS/BI2gh2/lY4cudzhqt2ag0icuDNeRMYgXf
RabOwBSpu3ly0gu7JluH9NnLXo1XRDf/6NQica9YhU9hna/iPDlEfU4ug4GzB5p0h6Ur0GjWu0vw
FViw4rx8SZ3mjrp2swWhIjYdAQ+YfD3/dWiqGssKalu0BMR+sWLeZwPLkgYTaiQrytpx3u9ZfVIG
jY0HnYuHjJDGnbI1te0B3XM+VVC56+5yrIKNOVD00VzzfsorFiPeQyisrSqTfevjK5fSCZBgICfG
izFus1m8Aep5gnP6Qs7lRaLc7TwihiaAEv9Qbr8ZVPjRRn0xpll+LSm6rGGDt6tELSLPsNiG7HY2
1kSVf0pxuOSD90b1jX0i1d1VLIdo49JuyxxWdH5nsqEf03UcAqhRY4vDTA/JS8/zJnSFFVkRXQZt
zUszOPKxVNGjVtF5EER45L2vw9LZG1igB44ON7Vd+Jve6I4V0X/PVVzcwB6DjNhb+9TEGp53zflM
PPVaV8Z1FCPuCvPHJSILW+cMiSVA7d5KEd5nZuHetlV171TDs1HoaygydCz0hWBvtXdUdzWGqrhn
VK8psWv1g1gggygLLD+0RRksRm+c2A24kKrnbpX3PeSwaHRXTUR1O8+7ngqPLbdUHzEmJSWOGCJ4
4CBhAVyHI0CZBqn7me8qJnOSd/dprr9ZCUaH1HHfaA1mVzUCv2MZNF+iEsOe2VNnMkM3uGwbDM+D
J3MoO61/FKXbrKvOYetmPuaDOINrKVZBbGc3OtB7lKvU2JRzIFMRf0H4HLv2SxnU+boiJ4U8nfFR
j0TYFSOpdwR0OFtSlcFcJ2xOMw2BxhXpPuopo9Ga3HRNzeKraul3JNaVlQQUPuh3n3ceJUAvXswI
WX/hZ+1Xr2N1a6QMIVUSbzpvfnUs/7ZgrXzu9nmzG7zhKc+j4mujLFKAhrHegDCuscRLuScAcy/N
fjziB7I20ZLtXAl8AlZ9qUd7qynQbtvMSJ9JetvRVHiB72Pf9aAx86LdINJiE0fLf5vWZrAv4sQn
KL2v2Jk39+3YvRWuokScXJQVBdd66giKsp5bn7o6g41xHBFf4ZYlA0kb1Q2OyYUTPN7DyhrPhG2S
1TJfLek59QDzosPibwJYYL/kYSOEc0zmzS6x7V3WmWrvxu2ZVjCGbUtBJQs2+WTwdtYG5ar+TYni
fIrqo2XWh3YWxqEv7RvGt+LozVyzJlgCwhqFDMep3thp3Tui/CHb6dzFXjmx6NyMSl1SUQ12jUnA
4FwaN7mguecFDd/6aByK2j6v+la/xD2ogrAY10grcffhjVzb9EKoa9avSk1fitxX66jSr7FIJkb8
IL+AxGOgwyHCWrfyLBPRLaROxAygkIs+eDPG+VoTDQ/hzzl3B+8Knm9KHcKHpQsS2oRqQEi3zBnu
0Dbq+ofQIrvT4BTx20S0QUlW7QVPIBgs+8xSM4UvRSFRvY7mqNlOxp5FKGesZ/PBjoFGhZGnqVnE
qIgXsrPS9fjqWdTUQatpaWJtJhJyESJGntVVG9KAk2UeG2h6end+l2XDpS4gF8iAwCaHglvnJO6N
JJiO/pcwmHHUD2l2OFoONUOGnLddHsRgI0NKbuY6idnbbKBC2i0rJzZ8kqLgEM3fbFHr0duGKPd8
czeKjKTMnVWSsZbuQkvJsdy11FoN2tNtuacJ1st7Hp5U/XGKDHEuKNF8Gad6vIGjJV5qwXe0qZgr
JJWU3onHr43nZMrZewZRF6uiWBLhgClFzmM2lHhhrQioNvwLm3fohmTQWBpbZVgQH8FgqYiWAzOv
QwV1Tou02hjCriKS5iYcBxtfqXthFkNuXCeEtrbmofMz8TyW+dDrTZxq4qeY+BwJ/gi7WGfb9XiZ
IsYoSBdP6ti+xZdAPSdxCrBamRHV6a4C80pL0KIMsyMAluBUcCZm3uFpAUV4VUjR1ajzzJyMjA2N
Ew8NP+qS0rFWIVt2EzushfCGSCXLWbdgyRgXspmJ5hizvW6/tKEA0Z43rK5vJkqp3tpq62I3aurV
a9BnbfJcms03zUSQ3JtRq7yvI/bg6OBLm2pxYvOibllCfWmMLmU++RlZGzaapndrWCTYBU1Pw2/A
HRkv3bKY/ADSbnuNIDSRaDioTTRLKG4/iAnTbeaP+kmrYiwOYY9SaBNTNMP6NnLTbTtJso2hciqB
5Cra7lnfGkN6PfuLoGqbNI3vnZHh3BOEh6Rwlw0Ffv7U69PxkYZSe0uOSeStotY1Gzo3Ff7cpA9q
+xj3I0qQJJ8AaZRjLioMa6mm7EfOxD7E4e/tYvhWgs97gcSzZC62BjRROIBmQMWtD4NsPcSsaGCs
JRB4KisgigaXgwyidlXTXa/pRVAnjKdrQvSIVAzp4OQHsyql/RAPlEKRDxFHuqmKGQcvQddKcdN6
P6NJMVMkVKTmwfWGXdkYbvMEZ4mmCqXaFYDP/LzQskUlNOldA/bwUYZW9Ux0FG0sJqwcvN12bB25
G7IUZ3ZoEFtQYbTbEFurD0HaOmt2B8blGHjq4LqZfZn13bCf7XE4GK1X36qc0Y6Exc5Zte2w0dzu
c3eGIjGPvoQ8tOR/EMBzxVVCGo/p3lJwx2anSITYuzVmEn+Osgs/7wpSC3OCTxJX3bVk6a5bQt3W
vqrsK7RU+V869bpzVBbpQzp64tLoouZHOdWsEj3W+N9z8mV/NNUC/UBnj/Cno8NOtaT3HqlpQo5r
csxuEanhZ6byO5Y8iTwDsgmaMHD8Vz/JqmDljiE5OmFz48JFRUJevDCjvFS4fFaYmzCUq9pHbeNm
L+xW0VU1AJtq8vD246iQwLTMkocmoR/hAAvCoTMcmqyYcKkHcA1QUsHp6cZ0m0QMiZCm3AMFMXE2
1T2kBmRcTDj5mgDr6sme+mgbUHZfF1UYP1QCTD14gYugazVkdBzvOqvYmHida54FHSPNquyt/jEg
IXzTTIm3idk8rf3Jtfdjrb+35MCeEWyuboah/lKUfXEZESvJbsyCckuQA8tV8sTMwsvYihWB3Mih
tu/HpLuHhxkfUmEbW9I3z+zIK7mNvbuNKmGeEyWCnaBOkteiWbawXqGuipLsAbMzgQCkLUoWaqIr
OdgwMO2+euRKWJxOQdfvVNFP7CFT9wCiYz4ORVsdurDxuPB+RH4y0WhKPJ39LPf8twbzP+YiMP+k
BpP89XsVhl/8uwpj/8tFQO4EoNaQksulmvmzCiP5D8DxA5TZ5PsFaKP/fxHGtP7lw+9hYqEs6cFm
RIT77yKM/S8qiZLZgTALE7MOv/oHRRiU0idFGIFlC3uFy/FMQeH1pNjq5S05VAyGeZ8m1bibxMhS
xpJKBIc5F5PPbiVCQDH2SRZf0ZrRfCia3tmB/Z1PIxpYIl1V6TZ3HjBVhrlsiIZrwIBYhw0ngSuN
P78W/nmlTeQJKwzuMlf8IhO0/1q2tKu6ENhLM+k16d6b7NRZVyJV7pVdshddT5FapLCJYCwstDGZ
K0WQN9ikccn8QyCrFk+vyYeAVwnCcUen/wrmtPFtNhKX5VrH2pxFqDeRd8rGLEsTlFxWIcEbIkus
+PsKm+4tjCZGfLLTgZ7ZhibBg2JEMYMMkYwyoDwC5DbuqOtVnHqDXukkhoxl9S4bUFckFQnQdeZO
e7u08yfS2OXRjm1SJXSUR9fNrIO/YtN3nlSk/bcqlOSLtJNDoz6mDwltq+tM9ymUHPIxMqFYrlJ7
GIuridTFgpjOLGeOVShcN91iRTrYeTlBHptTV2/mah4k0LSZMCGPBcm8FX1MLFEK4vpBqZbiPfHC
3XxF/6G7DNwQhISljZylUQJz+Tyvw7q9JpIZIg19Al+z05PZhXQpjq+Ijx+fSrKtO0Z0P6Y51Y9l
+EA5u7fPBhQbxb4N44bwaLdOrW2dtPVLM5XKXM21773GbknnmZihqF2HBB0dc/RA/bpgstnCdJ2A
HlSe84rIUzWsTxNWXYu7Q67BYJIfjnmQ/pjvR81FSjjC0nXhN2dQs+uRYZW0xpWY3N6jDFYw5I4m
57VzWtC1VHG6dq+VYbzFvQEsDYpxcmEu6VeGTtof+ErvdRIBtIpbFPfrXPtVBaLNT752A8UH7lBW
n+W5OVpr2lmNQcCWtB6lGjNqQxDXp5U3Oc5tZ/fwDvq0gz6QxDkctj5HuMrmYWixFI3F+DSi/BKY
tLvyVYLVo/dt0fZbza4z39Q52ofVaJoJ0m9LYTnNy57tPAKUBtJYEb6GyN2uMViaL4lgm3FGfCgr
nKLDGUHLkU+HpEfP63fVCCRrKusw2aRpXTyGIuyIjKP/iKh5LOe/bMOprnvLWVpoVJ0QPPfK1xtB
VxKzeFxjtoplkqpzqRs08omQKllHTkuvS4QDIj+ZzOb8RN4CWL/BtL0dQk5Ja91HZ8QLTMI7JOZ6
qsHqGMOPXsvsS02ZD6VEk4m3uu7xfzNFj0gJ+tR/Sp3IvdGuDlBOejlrusr0kCvmllaHGE3SNXGp
AtZYTn+Or82DDhVoP/rOHpK2hdNgEOM/Dkhx2trHoONYy+4wHMf8fogjDPCWjLEepSqPnkm25ckE
eZrYsFxFg029m/uUdnTkPHvDhC9/MOvwKbb8mjHKjOqrwE+LeyE54jb00ulhngYrvu6LtiHQ1XW7
7LYZ7SbcWAJk1SZkvbW3ZVwPu8VXobdR4475loZ2M6HcUVRO6yqFP4HeyyWcszAyNo9hwaPMOnw7
K4MmW4UkZQROUdLxnc8SYnE72nDZcoVBYqiNYStorEXeJ1fkA1j2SuGuZlEwE2S48RsrdM8gLffP
hvDUc2HXEvQS4GhkGrWMWEWOCU6ZnAweBEBdpGm4sx++zklffmkRY19UYzTnqyhwSk3FrRqrTeva
1i2KEEBK7ijtcDXMMRms1Tj3atPjWmg2FZ9bubIsCmPr0O6scj25fjpsPa+q4uswFjGrtQ5cyCy9
6Dapi54E33DuzkpZMyTXNpOPP+Vk8hRR3RZX4eyW6kLTR0dDP6URslKmIBhwM0DnM9ZUOgClAIEu
8WtejC6JQE3oOvBuWwJxMb0h0nA3uWa6430ek+ckEUm3blrE5WhjzOTOtl0N14Pt7XlYSLPdZjRD
UYTZFbUkBlNBzVlQjVtNtXR8gByFpvJp5gYbvkhRKVSpLB6SNgbq7GmBPLHmX0hURlE9yEQF6Ao7
wqZWfSJKIrrKwnmONazitbZ7+BvR6OnzOQsFG3zPs9/GIBFgQISZPvsONfLyYA+tMwwPoVsI2azc
uDHfUOCUx26e4ZXTk/AOCNqKfhcmMlu60vnRGV3nXhJg/5x3snmNDUbCNbJb9w1VJwkLkxLiYVQY
RlGWNeqHHTkx2gJPXeRAxb+RKNVdBchb1SoOFcDBCj292rAPoJiW1Mq8nahlPKLQYHNceArS4cCv
nwDQE41pB3K+zViJ/4C12p/TXUoSKtS23g15OsP4xPl+bUN/ZlUrsDgBtpF1vBJ1rLBrx+AsnM7j
nemGDKAQcWIIgsNu6NFJJ717l1FpoMLZhKgs8tDW9Rk09QrE0dgMCGmdTFzFeY2LfoQUD0uxsmxS
8dih3rCVoz7evtfKqWNQNzcifwCQM/6sq9tZn1h/0WXQMT+cNWVd6vXF+GWeC4davHSHzr+MArPP
Lt0IQMnCR5nD8s7Ncb9sBj+FGoN0YAz3hBk3FP2DqBDIAgwnFzcNIi9isewmLzZo/+giZK6FAoHt
Tn5R6piWjjen5qvnR8PwZk6U0y5BUeYY9N67Gwjf6XRMQ0ZsGr+cMBfDvHmJcoSoxPZNRUvj2rVD
ZDXvnZd51CI8tCi74kd31giBWqMF2aKnvoQlGaaUQxFoRDSBXIZ3c128d4eC905RjM0k/EaNpLVw
LS3dJPWztdT/bDSpn22n5r0HVWcYelaGT2t9N/1sVPUBXe5h5WD/8y/Bu4fTD02qQXZsGSCaM22R
3nOVZJFqrsL3ZlkcZCads4KlBX004Fc01eKh6jz0aClOAnuOFBrV3s6jF9UYtDTQyBHCPKZOoddI
XDlRGXchguoQM8pIoSiy7Ldu1B1Y1PfGoOcEOLKXWouxK9+bh+F7I1FMvLv7nL6Re1a/dxx5Tek+
WjPs+wfSmmWyA/LNSpgX2Rnv/T4tabU5zkBZEJxC7T2THGo+YcgY5a7wu/CH6EBM7EoMFWBQF0Ed
cDXBhlLOvMyAAIsOkWWN6G1f5k02HRbXYLeeRJ+QANmgYLtOGXjyiziV3XeDVfSVD0X9m1dOwjsz
keYlZ2bTthTn/D6YtgOZHMBnPTOc18pxI2dDdSDxuWm9OlY+laDt1JmiWivXiehjcmH52jMsfP0+
K+1x1VRe/cKYkHRnTt/CIYTqAOg2sobev9YQFPA0+bmltjaLjnrXMclTPg0l4njX9cWP2hIZC/gg
KVl+Z3Ntbd1OoquGPZ6FGyBKY87io9f5jpWBvfQuR2ojANExqFfMm/d2kAT8EXLEHY2hJD7raF46
62YY7HZNFjhpMZWXpEv7MP5RShemYN5jW4LzZ08XmnowynFW1HqDj9WOVqpp6W+1tTsEkDcB7J+b
ccQtbjwRPxpmtQjJXBz6OFSatADIC+oQoXgm4i9W10TdoXQUWvoeHa+6sIccP/GEBFOt58FIKX0O
qmJPz/SNI6iD939Vjw0yI5X7tbzIAjVRvrMaIwYE6PUJCl9zMChX8hRoLriZs7XVjLeRyn8JMLar
45DpoEGfmFZT2UGiRIG7GdKY4rxog+G1N2YCC2gXq+9RRejJtqY1m75UOa4E8noglZjbqU0qePKu
2ap5XSsPryoFVe02SMV63UGVnR2veic664X15TmRRFJZIh8Mt9NkkXBZYAkI7l0m0ZCkUCsRt3Ez
hc6N06B5BHnvIbf1kAhioL9T45ACa4uaqtD/jhH8b/ngf97BrP97+WDXJeX3vxAzte1f3W9FhAXo
+rOIYFAQIGONtDVYNZIZcnGJ/6wiGKb7L+Qa2A9RZvAHVIv/KSNQYiBZ3BRoNUzTtH4pIwDYCbCC
w7zBE+5T4PgHRYSlRPAfh7TjIRakIgGE1lvgENShf9dxjDXWUCKUryNWwhihW023r5Gl2IX8iLWi
0dyLvIGu80uV5QOazjtV5vS4PkUSMLsuq7l3Q+4v+hHKbaruq+Q6jra2qa56+pTESJK/OVy6SfHd
JpOqDdnTB1b29MmhF13YyaGRn2A8h2iE4f1vnuLQq3NEKtesHhqUK1Xdb9OgnM+w76X3FKHRmC9t
luR8Mof2kI8WWUrCdYcBDxew+E+UVkul6PR0bMD6nJFjkQSyvAK/KmmwY0UuEsDrZcsgGcnJa9i0
iCJj1uu0qhliAvS5tEGwEeBUanGRF2z612CKM3xGHnElvJ/Et6z/fJ8+eDPQodm8sBYGvsA6kYAR
wGS44xwcyQozqbAs4dUQXJvifhr1yCQWzlV9EclaVZs/H3j5i0+ej23jx+YhLYQn88TE7ky+XcQq
uha8BC/K6dTLqAJSUNkPnFN/Nh97dP9fiMxVD8IF2v7no/Mx/v3oHnsvrtgCHnCCJiqEjeSvDY5p
1MQPbHj1i2QvehZp+RmX6HcJ1funBwQGBgIfgQzkgtD69cHjPB7r2QiPYWyJe99s6z1IfXP3zy+H
MAjq9RiFEGSefN/Y31iIhdYxCsmoy+1ovB8jIba61vr+z0f66HIAvhA7gTBNvGvPfr2cvJe4Oa3s
mlpYd1e3bn2NGbM+/PkgHz0dH5++tCnsuhRnf79nXYZLos2T6xJbYr2qnbg4CLaht6nS0yeZoB9d
T4D0Ex3dwvY4/S6Jwg7NMAEh28zdlmgUWH0FiXn/TMX68y1A5Ufx1sH0SOjq71ekg4GlU5Zws7L5
Li3QrbXLsuzPt+1EXvp+FIeRw7L4mm3GGmanXx8O3dSmx3N3bSLeblYJGWQwhb0atK3tF/FdaRX6
6yBnR5AFihBi26Z+gfW5kqa363uBC/zPJ/TBzXVsi+8L6Z2Px+rkqjEqkD6T+8dWl81Bsqndx1Fa
b/98kOWiTgYSxlWUir6kSu/ZJwJhIKgM3bV5lBIVCXXybkW6zmOcZy9j0HxC0PngglzJ9Ol4EFQ8
W5wMWqx+C9oE45GEk+iAOGPaCCtyPpsrlr/l5IrQhPKeUOZwoYmcvP5pGaPHzOUxmHp5Xiy1G4wZ
McYRNBS1jSu3DiUOEkXOIDqU1Hly3NnYNnZqXY6wmA7a86eHvk7DR5lGRIJQTRvXlpGmtw4Y5U+G
nuVkTk8WuBbSbPr5yFhPbr/dyaqmYXB0JVbYGSvqC1udatVMdkCuSCT2YhDO7Z8f+QdzBxPHf465
TLa/LCt0LMYu1fYxlZzTutIkgiR9HGyheRmr2IICQ77sYm42nXy6dFvXuPnzCXz0HngWfC9h0iCi
XPj7CXQV1T5GlaMXghEhwq+9GuM4+eRl+2jNwGcDtMR0Acpg5/z9KK0ya5zeAsAsn/y2Gwm72QAO
c+5NtHakcldao6xi196DeSh9Ch+uT64VsXNkAlo5uu4O+2L2yUdtfvDBITJm34ZyeVm2nnwEsylZ
rKAQ4B32N2FDloapk/yFapbczlmTPFBwQgzXtpS1mcSX6rpjEvbYJ/wpCL70tlHuEPAuylhnvswL
ypJ/fjzv68rTlzJgPSOYD/mM/JMXpJ+dYGgDceyS1DxHNwDjOs/6/rztW4omzkgHoWnVs0ts3kXT
DMmj1Wq8j0nd0rzKWctv3aiRh7Eqs/MSU9ndn8/vo9dnCVwilcv1bea53x+sW3WtYLtwNBoH8Q4i
vFWa+d3Vnw/ywWMC/ALN07dprvmnk2g0mRG1nP5I/6zPNrW24/sCr84qmUPkT2WKmuTPB/xo+gEq
BaSNdR0kS3+Z1n/5LKu5p+dgtsdRdPrC1BlF8QzXPIAV+WVAvhSAXrDHbwO98h4G9WTsAA/1X8MZ
pfgnL+kHd5gPU/LxkJNlIp///VQyhUwx9ptjHhmIT5Puh5Bj/snS4SR/5X26xZXC7gaBMun1p1sM
XUorzOIWBrd01hQa8zWdwmYXojLa5DUVYJtA102DMQwZwAQ6rIhCwLjAMLWxnicdgxFrxCdP4YPJ
g5Nix+fQuBY0nX6/8kY3HsI6sLsx+wZq5wQPdd+JBnnBDgkKYt61nvXZhPXR3Wa4I5gWkw7biZNj
ZuhEWkdB3RwwdxlVgzAvBZZumwHdSdvkPlQDly0J65gfjWXctLoblDlbTSYfXnv/k+//w/NZBide
fkyCp6C7mRYR0JDyCGemOfCikx4ISOmTq/77QQI6kMxD7ysCe1Eg/Pq2G2XUoE6qj8Uo43saGO2d
GSv3H1/JEpiNUYhxYknJtn4/iEJ2WdTOcKSZ2LxagwvQG0vyJ1fy9+U2B4E+y7dLSjdDxe8HKY1A
GY47HLUY5NdKz/oQzjM5UWnvAHL6ZJD4+7DELsXy4MJyOYxKJ+/KhOAXXU1z9PJlS0tSXnQTj07y
YEG9nrfD6I/EU6TWPXyR7mAQInJBJkn17HRsfWtXEMhoeCAu6AaPLRowPWVkzlltNWw+OdFliPh1
DuF+OwsubCmZMFj/bQhxnBCRvzw2Q085cGmdwKNXdnrtOG5Srv3WSRApBgH4QXegmrtyiU3dIwd0
8n/4Eixnws7BC4B7CqIAT960zBpBMtTT0UVAsGZdSsKFSMQnD+b0dV72qJj5CKpgOKOIdbJWn+jg
G2BnjkRyUsZ1zPTansr0+MlNXZ7uyU1dcg4Dj+WMy6bg5CjUoEx4SvXRLRo736EB886TIbDOFpf7
ohPwds0Q3zRlH3/B429810Ed0O12xfMnJ7J8OH84keBkgki8KHKl0sfEbtsrppHySy2H7osQw1Vt
2O62jqb4XpnYzacyOKcBW25xxpp7z40kdg5pABT88yktl/6nMzr5MMiGx+gfNkeK2fQaGWTfUAXm
yNbclkwAhDTatJ1tluH+BSn0T0ez5fFLB5QmNUdzwVBydr/M3QiDwHw47dErzGENIo0VNbyCTwaa
jy5xGWIwuznoqU7hk+FsU2Gf6yPUCfBDro13efEC0WA7QyYdP9VjVO1GZJgk9yTik4P/bbpeLhFv
JyO2txQW/JNHnhOKg9OmPratL2hwD1JeFtDrvvqIIQ9+4jmXBj2scoWAG99ujcw8AdtnRd+dHuQU
sUgDaWaWqYDS/fnJf3hm8Cv5vtkoeyxXfr/5VlrSC89b9jNRcDH3Bcv6pLddLFqp8cRgR1QfG5FD
UNoE25S02WiKQGIK01uVgUtRRVX/9ckpnW7rlpvFmsZC9OYLh39+PyW6Yb5yLX3U/WQszc64fTaT
1vPXlp8kUJLmRO9VPbX1dqRaRGiowqS3set++GpOCQpMo0oCOjO23xMbEXbdLk0mOoBGLsz+3Cby
+/snZ/zBeO0zXjNSMkay/DkZWphNhBpVcey9Mpq3Vgb/b+0L8CWbZPAWWGamsWCgcopr+o2ecd0N
A1BCydKu3/35XD4aS5edm88jFf7fFHtN3o2R21dH06gJ1CDVHskJAvX+s/fmo9EUkaFvMlGxEnGX
ufaXjzb3rTKVyXLJwBiwCRfNS6ZQGcHgw5xR1goxCQ25mTAwYHTFJm8K5+jCJ5RrYWX/uKjKOxPY
aChNCVBn2bD+fjroUyI5+8FV60/BZYTI7qY34/gbAMfh6z++wYHN3t6hpMom6nT09uLQzmjCX6nJ
I4u7KMDIZITe/fkgy+meDMjUIC1icRkSKagtU8gvd9djhU7ovX9VNZ29D8OxI0wzsG6yrGriFfSH
fP/n4/19dEQyitYUMzalLEDUvx+vnMO+YLFx1SayfRKgOMieLoeyWg1+R8KLJaIGwghSzYFRaJje
yj7UySeTEOPN6VWzMqMPhfGXfTOS2JNRkt1UPHZddQXZcKYXOvQEaQFD0E9js0BTLD3cu4FDfyLO
WIK92pBnBLrKWrdfYDvYqAwjO3au0iIM0cAFHmbVOYyD7gARA6G0NNVsPAok9PP5VOfi3OisxQ/f
aW5q1zjEAIENi/q1dPV4NOcq+wq0tH6lTQC6w8FLQoTd7DeLLqNEiGWPRtyTX+gZL/CsshtgFhn6
T2bIV92K6KiGcXp13Dayt8gjoEjivPL2I+Ff1iEqsrG90m4/Dmd15xSvEyp+Y60pkaYbZRXdbWub
TUicIfsMhN0y7M4EQifsWFJmbx7yqAhUiWnc1vT0S1BELRFfgqXMIUvV8FyV1kRGujRmtVZAw+qN
11vWN9PCgknIjEPjK5rJi2VAVfWag8tsTb+/7M7HNOiIahqtbq9Luli4HtPYC5A7uYWNOxCvqdgF
VWBCTfSRECFfaBI/edWZKEkEiJg9NnFjM4+w8ZzKMyvzgWmooPGLXUFqQYA3qo/Jk+JXXh4h4hSu
sYgPOh82qiudq5AAeZjNwZiMZ2FnBOOXoOz9nRW2/O+B3ehu32IV+FGmiVjcDwPRfqgiwf7pMBrq
lVgGYwJuhgKckd/Mx8IC8rNmKVcTuaxM6W8aNycGyM5yHFuhyad5r6G3UeKy7exO9k7TbQjjgFqk
QsUKHDk+0pIaTSbyRR2hkOvph4UbkKvEjxUW06V0c3njgsEzj3aLGxgTSk9cXeG0Zo6tu+uaPTSO
+Rl5PshPLWMifpHHluEaGyNtSSPvYpLig8T83hpUeMPZGL+pTubzeUkEokEkUdi8KjfD6VsnU1ms
0XnpfJ1FWn3VKM/azWQjOFppSBzkMUJ1+jIhsryN5po3SEx5TbxVDZUWmcUIbUE1gUJ22Fe81YRa
kltnEY2psKoCwztj6WlG1H6tXhJGRYEVRfVE2ls3mBOJdmgTm21cGLZ1KXPgXZtKpdFfto61OIus
0vuq3Gm8sybpFsQDpwTn0QcbY9Q5Y3YHFdZnNhRZAnUK7NGXPhz6G1PRr1t1TPegqsZAvrnZWMGC
7AO5Leakv/Acq9pZOUJUDFztnhjq2DqEDn/Nug5CgpOHKr13vQnxbNg18V1CpNEl0ljjAgxXXOJY
MZGTF37VuQdllPqOeMrketQhAXhJnDC01RSPHjTMP2uNlyfIt9082IwhKA8jcI890NP3Yfe/sgZk
DRSH/ndZw+3//T8s60+yhJaf/FQ0OP+PuzPrbd5Kt/RfOajrZsBhc2qgDtAiNVoeJM++ITxynje5
Sf76fpSkulIBus7JZTcCBPngfLYlkZvvsNazyJhnPMm2iiqQscBlkvSboIGvsBGikuZR4QAOuTzo
f2dTaKb+CyALJlA+rgW4EZex4+++CM00fqG/gCZhsRGFbmZZf0XT8Gswzj+fz2xhDHIdhXPJGLrw
1v8sajC9RTrZxfZTuXmi3ZCSqmrCdateC6ExO+6GKB3uH8qDLArE6KNqjcxZU1dGJ1AjofleOEki
HIRbDRs+IJal8vu9MZm4j8ZWZsR4GanTrnK39zetaNKSGkuB2AHbUbhhzz6EcNguMe/oD7QqHBLi
zZEmzxwiGIq6r1hkPmw4uM3nqF8y6AJisnEVFD4m11ShfhexsoYAZPhLPzj1JyFeLri5rv7669f4
/2tcFUbX//bqVe/VF13N968RWfuvv//t17/w27VrcRXSXwrftX/T1VBL/W7p8YimQnMAQlQnMYJZ
9T+vXeMXfBkXow8lLBNd/usP1y4ZWXw3tlyXwQUF918y9Yhf0Tr/vHht7iuH8RdLFOxBiIX+fPHW
2D9m6bv3Mk8QxaQ+VEEdMOm+bVT3ZJoSYajv4Eh1vPpULbN3rQx7+tBpFIORrKMQjHgextRON50c
p1dzitT9DNP0wa6tZjMgVdujr83QxBsP3AXLI15iIE1JH5+iYliuBKrodTJr2DCsMZ43wIPtdZXl
kiRG4RKcKIsjgEkPGyWe05UsaIQ3mdYNetggUFu3WN5fcg/gCP5VXLVhWrn2m10alMmw8EwnKHD6
38JM966y1kaRTz1YHpxB+QBnWwek89Q0IClKAgiKQC/8vMPgw72LaTnd6ULH98HYEuqvLUVzKq3K
SfZSH4YnrKrcia2YxalUubvlV+mvy4iBc1tHxp2A2IJuD3x0PdvNHq6YZq/yShooHPUpRd4fh7Ix
DmgRKwzU6Q2Non5FjkhY6s10p9wX3xruJPOoOSNXz2lblJRvuJXUCQ3wASXmB+rQo1X166i8WuoU
7498dEs9sPMBkN/kUvx093oSfWngSg9tp16aOir3QzOat51AAcp5tcLAASQ9cz5MffKOmGEPvFW3
ACnvJ79t1mIkmatV83qOkvgjy5AGJo33CSWsCxLbnd71Un45Tg8BFvrI62T3r1Ba98rUDmUH0juJ
o+JMnYDXpp3qr0p37pkc/IjFQIQi7nlk75CEwRjuNn2ES6zS+C9s0yIcUksAgk/51ktUd5us8RqY
pJG57jRxdpryoSuN9piZ6t22EEST/7Nrx5n3dIA9D0d2O5asvK6sIUPEXacwTxW5Y2xTY2wZCuxu
pDr9hwimoDW1FX3tJYsaxKIJbhAyMKCUrQ2xNB2HfWvJ7EmJaD5MrhPkSYcJ7mUEcD18aelw38Vu
GFevrY3XPpDs9lZ9OSP4nL3eXLdN4sGQFrCpcT9RDNp2F0H0RGFLrRHNw6GCXg9I3cLwcDRAoL7j
yqju+jEmMRky795OTAydXWOgRgd5w5Ajq8I06csnfOiM6NAbIE3BCMvYFEwvf3L9OzfDnqLmnrjY
/hlj37qzyjORJGEZm/cZYd9tMYtQms1piEF02BO8LdvP+6vBwsdUiPQVaMGGEpyQEsqwFTv3Q48F
cD00wxGWebKD4XO0hpyHkVxmkjK9Y86KAscOsa0CLFCCnPumzDv9sFD3B7lJ2CWSNBvBqaZDFln4
l1hczHONu8UCftsawNQR5UfHSp8w85bFUWMLsCor4NS9Vo5rnm5ouwGSAl2N7y/Ii301T+aDhnn8
hOwtCvCCDStkiCQMu6qgP5bDV5HGz2Xa7bXihzG98QAdvl2XraM9VY7gQdv6Oyjwz00lzE0B8yiY
LIKRSwx0jjds1cT7wbLARqbSTMHodCqMem9ZgbUvg0XqjP97b3DYfYudmCJvY1TK2Fq9cD9I+3Y3
Q6LApDSL+TpP/jnOoUZoGDrsJiN3dPqg+zvViRLM1hxIBGGW1PK+H2c/mMt8XM26h4WpjDLwxTHT
/uwz4q0LicTAQRnZn8mY7+c2B+2fPMVN/ynmIf/Iq36XdZSrnSJftR1IgCcFncSZgPf/NhUD2Ev7
rGk9ocnaSIUrCFX2dLp9bkfdr3cpZP/a5DNI1QQiPKohARS7qorsmwzewB0vhzDReklvStsa1lBp
op0mBrWuPesQy5moaNT2bmy4O5GkKOcWeCWm+eqnpuITZ3DyIKslPsAyhLWamj6sLSI1Rpq2R2wN
z1krtlJPrNByXkl2KvFceWS+NPBYojWHrSDbnhW+ZTXWY6MGTnUv/jBSk3sXkA60BAAlbdau6gW/
m0hjkl9hYH0yRQg5erxkZUpb2zc+TaRF9sGVpY/68M5orrwSxiA/6slR02oybfuzMrVKoGcXChF7
Cp0MWbzeEtDautvUSEfYn13uXZt1bTwSrdEGk8g0bVvq9k1BcMBNydT2EkQdWXdTZ8hAdh24q3z2
N5Cwu73qwDAhzh/oKS2k9DV5pTddpZKNwnMaaCRPc2P2ephp8cVc65MBb6fpbiExeTuxeXxuyFil
uLzB3bHryDNsyl09jcUOfUS1s5ZiHDAdwlAlD2E/1mqHIuOHVVt7ZU3QZuKpgDvWA3TapK3Qdp5U
2QY3XbRxeS0kwCxXkEGNOzJVSCmG0JPyGsbJeZKTghQ7pc156W2d7Ib3ccnSTTQ27qM2zNFmcqHU
SB0bMHAOtctEH60jr3WeYj2v3zWrWB5i2KLriXnTNV159oT5MtlDGmUhb6XxQWV1cshNX7vRim4+
Qf9sXtMZc80qoRTh6UlqyD4XpckDWzpn2WnVEYh19cQ6t/pIDGe5TycrCnVn6sNKRDrTfWhPLLeK
0Kku/hdjXj7/eoX7/ydf0Lys4v7vXdx9jZX6P/7XT5d+/qka5q/9Xg17v+g6g0wIdDoOcsaZ/6iG
UabTQNHI/S4x/2cbZ/7CFgj5yGUYSQyoT5n8jzZOOL+QQekjftL1S9vFt/sL0nSDivdfR47kl1x2
jyhG6BcZ6v559UipYXv2yBmSOkZphrHO/Mg2i95tOLHkQHErCJUYtap3j6hol7wNrBYcyCrC+4rq
wFgccXTKoS3DrummOqD/nDUc5ISN3gi8895JtZYf+yt7kXF0zoXoxmOVAYRaW3rjd7uldLJtbguY
4aZqDAk/o6KbgyMs1HjvLDq4p9UMbRr7NkA3SlzJ7uO9gPSpSAIozdjwQqxG8Qmm/jKFtt/Nzpve
55I0AXLdURXn2eTZBFgjxZ9umSNP6EGYYEbjWnWA6x+V2zguFZHwp2Dy5qW4LesSkhX8Xy+7103N
zs/Ye5vyA8eYewJP6Ogne3CEd3DqtscvPtUQKkxjKsdNOTZtvSvGbvQeMO3Udk855YFS8UeQPh9l
LHkISs9XiwhNCYoMaDnYl+uxlh3ktXFx8eLDSrCzJZSlyyB+hXRDxTeGB445DXh59fxqS19bDrC1
ZPNteeSQFSs51n1K+FKdtxCSygvdiXOf0dbKnqve3OUJxcapMZKse6OMTfub1NHIt2B6p8BJNVbm
/XigPoadMdRL/w0E3iDtYbLyVOiXEsfSzLBgX1uAV3ZkZbVobqY0mULpLPUC0o6P5GfS8WzTkSxA
1aLaqPnY2pLZ9MQOtfHj20oJxLMBOVgOD0g54hFLfkVRpbwRoNeJCWCXUvS37Gxq62b0K3950QYf
5TPUnXSYoj0WcqN/E5PRRy8LWMP2qZWqru/ctlqDP2y3cKMe2K6Jq1xZORUCnVWsfAW+xAVy4jRf
Rp1HU6CN4wuVRhNGjM1/vXBPSZ4Tz+NMRNcjT15WxCppkPTjmBHrhHf6Lotr13q2GEYOr62ZF+rK
Nju5Yu6SKp3IKR0gHVxvMcCcGcbKvmTE+uXDJS0uA1qQ1ZtsXJZTpMkG2B+eSYagOGNXoCa5jC0/
KVY9qT/UYwYKssCH+P/aRpaR7X2bXB1i432V6oTvUGPeKc2P4iiIPYewE91JUwc8TyMjzFlWm9rV
pyPgrUF6m3KEPyA46+W2MCkXn11sha95MVOqC6p56PJzCYIQL+OGmyuCqlyb26wZLNBDhGkg/4j5
59ovks456AYu3oBGa5Rn7XectCSWCxUBFMGRvroW2ks6kvr+MSPaVV8ebAlvrzvAuYCVFiq9btFk
mT+dzmNxY2j4M+GMtVm2TrCEDatlsoj1vu16kk52i9aXZwHoPg/k3EYGV10LmHqZe0BnQ9/pAB1c
YhSFO5Z5MMxa/aqNSZuEWW4BxEwGTo2bhqBNnLcODvfF5/1ksaMBevDz3Nu5FT6wDaJgkE41NXLg
u7JmyOvVdkDIBckl3aBlx3yGu7GiXs+tq2iR5bLjmSuSFcKyCrduE3tAAVVdvuBmBAQxA6u/0qxu
vKvnUiugWmfOQAUsin5VWHb1Mpjl8h3VwrkynHQJxiFVX7XpkeJVK+dcJt7LEtkz0yt03vuUFw1Z
AdLiRpl9vi3xjqwjfQE3OLUcnfwimrdaXL3eu21qbFEDq3WKWIaJr9b3r5OPA5pkKC39jCOlPVdi
jG8l3xPrbJ+ui9maz3blFduGseO2JTX6WJlF+RBnpTr1VW6Zh8jtf6jXCWaK0kpsWm1pELj59SPA
Dw9/N2Tvn9E0CgTIwFvQG3oEvC2pq8BzS+MBs/FCC1iN8JSl5b64BSuDYBpYLaUzdsZOEpNxGBzW
/VHq2U+CanTZLpHBSqksQC2atZkfWY67STiSUXebkJa3hhzq5WsDTAMxar01fQ/d+CjByhJFgHjo
haasfeDmxyhuCI28oRJV7n5A7/XlEXR0kxJQHHp2FYdWZc7XoFuiN5Uki3EsaqlwKxYdAbEmVC+3
zdwTb/O0d0o/f+ubATDbheq0GT1e1KqKddHREsfYGye4MkHVGkZD+e50z4rnPBP0yXTarTsKcS40
z+FAdJOXSnfH63jEgqtHhniAKti94pQecLU6zoaJRnpuBIzyS9LCbnS1w+wlYFGs5kHPp/ZGCV9F
tzMrk12XzbDWGvJcAgpsTKAYw/iz3KWmNC+Uiq7dDUSnHcDH2Y+dkX6ItqkOxhQfsePj0y+ULZ+M
pgEByXzv2hXDbT57xUOzLEtIICJpX91C2lRdUw2n0VHWjJpstoenocAV6i+XKoAczPI1jXrCBmHP
nxmG5aGs6vpWR68ZmmDkaIjGbtuW5NUx+NJ+ioUxTAAtFVxJo9XiNOl1m++bmXxvVjqOE5ASE280
PUuPxTL8xGl2SzwdO/Y2eo0M847pc38v2lZbZ2knnlsNiZiVNsjc5HVntMMeyhu8Q60u9R9y3coV
mVkgENn4GK1InjRNB0UCg4xISLH345FKoe8PrU/HXuqXgB6G4Kj/p450Nn9R0cMEwGfDQ+8LEWo6
Bo7LpKwph63P6vGqUdWmqvAsh2NfMARrzC6HldboIzQGeVv1YrqivvF2HKhElS8ZfVMZ209UQJrz
1tYECn5NzozSRS+q9pwX+iWxA00rcT8avpUoi+Qz2SF6xBYv9dvQ9uq+BJ0K0KQJ3bhD+OnZFGq7
MqYgORuLrtzXApP+RwJMC2rFnMy7NBuqkA5CD6Hl/zTxkILORbL+nfO4v6G1fy5qKJxll3A+E4gE
/F8vgyHqY3qoZkx3kfSNcNSJhVpNNgoVXAEmwZN6e13AGSBTIG02rs8WdJonEL7N7MHJGbV5nWmW
va0ta8ANnRQxMchyeJqgdmh7INMc24MRM3Bi/I8n3O3m+ZNm9WJsHtG53AoRtVsstu2nPVXmmj70
kimmijfgH6VNcprpb7Le7dfZLBpgts2tmWVASoTnsojA9BZqDIHmVWeI8sgOn18izkhXUcvRjhS8
srKpqiMWX3LDCEzZ1uZYN4GjucZGM9S4jnJNM9kwmEW7Ej2nKALEWG2mxSToa7TU0WLjGjTp1JC9
G+fqy8/y6r7K0+rVw1r1MmujwBifyPNEhqexit2l3YyQpJ69rpe7ccyrzTTUX0vp6jsgE0VIkAU6
CKMqr2u0jhsARsVXqUxrO8DZ2SW5IqbDx3JksjW/7UY9CW2HhWQf9+kZbmoVkEhpbODklI+m7S0H
Gynac+I2j0UK+QkMkb6tiWb9Nu2WtMzC/SYDNt+CNYDQaYPqaRLU+WM+nikOeh6hqSCvFHwdVla4
dCYAo322uPF1hzCaSm6KecLq0XVe999pYWdawFUPb1mI9kzEY20degK4QxbC5bOwSg1/ul5sx7pI
PsCKOLtk9rjNeqZ/jxD2iq3oIXvUQGDf4A4VDDRLWFa0HhjooaC6Wzk11KOAAJJboTp4vUYGTS7C
LsRgVeYQlGjyoFAM06gCOzN/qtQe9sVCVcEEQHfXSOLZ7uapy77KzpnxQ5kqSHprlLNvcvTxjIEq
KgXNFIR2lh3ZgCVeQiaPXaQdPG+BvBMxStj2MjIfyyzJfa5IwlxqjxwcYC6meNHMzv4BXF18QAhQ
1ymkHvJPRPc2m5UZLpAqiD/J8FrCY62ad6zK5WF0VF2E8yL0dWxFwG+0rh1PZUGmZKicJaaG6+8K
GHc3I4TfrQGcdF1i6Di7hmmjJwaLGfTVTBJhUY8EwIK2YLs8wLksWE0eyOHRGelCczdWVucSdj3J
bIBNDGEhGJqyD4yJKJag00ZQsWw87FCYBVIA0tqPmLRc/brmsi7CajY7Xs2M03SltxZdHxeruiGz
JX+YFsUxpUEKaK4mO3N3SetZ5xbf/w6CocgOY5e6MNFt0T+qhsXDiowJI5h7AfpqcKGFE8ubG9Pz
0M/XmKbrSxQF5HKKaj3ZzUllralZ7DsrGrVtGwuHIb3SLfRm9XDnce7uxZxnx6lc4g+3L71+H+ux
6a5zeFprJWwG1vnscEjloM6D1Gc7D76m6JYru4bOtrqkjDFUHfJXorSo+gqne4innruwplBcJSz1
f4QnSyZ/UbbXONWeY9CzHyNhIOtaZuNLV/fV7SB8woYdtPmm5SDr7mSCBI60lluPI10EkVn7z2zG
LiUrKKlgphe41Wqo2MDU7HUGQhHQjmHpN9g/3RsCDdW7QQ0JKNgRnyMalDqoMluHUwdH8rbQnXGP
L08csadUD5XnVwwUY+rnRkgC8KZGNucG0/OmJbASYL/U3xywWeygImevM1MC9dUu0ZdoZBsaJest
z+rUiewcUnaYQc4SpL19EfjY6XqQutjWy8BDKmn9R7BZdP/aqHYCTsazyL1uwxXRvNn6oO9nEeWf
c+Vmxzb1vIPsa7VtcKaAFKrsQ+t4yxxCcHtODCPas12b7+dIy74dFsLBzG7oqmWQvhp0GX2y0uhX
0u4TBM1TfjY4E3nYpAOQGbqjU2L6BRfZ1L/XfuOfUoBfG3Py+7VjeHvb0WG5gydnD2FDLEOUqpOv
W7T3OKOjNwk49NpsOhpsxcA/YcB26dMICbG5kjXT3hVRhcSqh5U3BSnj4Ddilsorh+HyETiLsW6t
+r5fqFTQCxn1xrey1NlwfJOz3WZzCvgnSuFYDkVAGp0N/VV1xZNYemUF8cJD2a0Ah6IHBi/Uk9x4
8mOzf65at3cCp54VVfsQ5yJg1r7wN5Tjn9BUk+Oa0Y+5K6vCtZsxLaGSJidwxZjb2UlKpWolTdTB
4FCn8b3tavEyTL16bAx4PgH7cdtEvmh4T0a1CPh/2eTvWe80/hWxn2n2sdSu75NMRGFP9HFu7VEL
tZCzaez6LfXxV0HEdhjpvboDdw25bWy9H52c29c+LfSe4DJvyG5rw2Z+5FHdX3abMyjVOfqQrCbm
hxIZfACwKa1WeaviZyTBzSGnjiWlTkbbNp2QSoEg0u29Zbe5G+hdPO/U1NlipZd2qgWlbvllaMYz
e6Rs7qqDZgucuKr11bEaKj1bL0zc8m23WNbGZ6cRpnVrfzmx3m4jrEtqnZkjD0JflsAA3EgLc2Sz
385l9gpwzVxPvstXenxdOckGLJXWHTgWsW8cVpHh5JnzkUGOBKoet+VDzdOygKYyauBHdQM4it60
j1MnUo9j2B13y2QTSyu9wngapGEfBjjOQUovGXaD0j71vkzodMGGlYs13ScQ2o6UpFbIMAqgH7zl
Gy1Ls5NRLNXWVGRWeF3lXg+amO5dWeU3vExaL63MCbPVO9YnJDtC+yphH8NoMq+0eokJMYXzzDM1
I+/G8+P1Ys/zdStBppAwyLES1FnKuqzusjNxxwny9AriSjILUw8uDo07h3ygnqjt2tavDTdiDIjk
dSZvVJ8s9zAsyaKfu4JkdSoH6MxXjDZ4hXlqQuFKp4F9G8WDZt13TV/HdxppUnRqXFaKEFMzT4Tz
LcplqD4GIhTtTW53rSxCHNcN+QzEAdZP0M4cD8hUDksBTHk+RS8SvmOncwk65KGY5ZgMPiqtKom3
Rebm9l1P+y32wOtyidtG0brgFPejq8Qc52XtgftxvhNpu0dIV96PymTmv01eH9lAFSUn0xp0pNMd
x6h07+gVRPaY+8qRKxLL034vai/zNslQR941kVpTdLIjK6o3BX2C2i+KU3KzwFBk1xpfUjMuVGVS
PbPsQq0D7ZiCySbeyXDpZYndJWLcD2fbjAxwey5fh1SoW6cEuEaxywxyE9b8bLlxwFwiQR5GCaQn
kelGlTxnzq1yR5B5OcTErc6tZF+zSpdsOfJ8FjsbglayYyJUulcFnrFha03g5GDSDYsRnTXP5of3
mq55occLjbeMBedxH/t9Ke9mTQJ7tLw8mbcZRFZtQ2x6Ve5kb2raHdRUvySsw4rw6My9We98MTnR
kfjEigKZxkl/dHQw42+yygaAZqSlK0Q/9IV3/jLxcxe5MJX9H707e0gISA6dlx5gUpy7aAQTbOlE
m4zNLYmR7gxJ08m11ZIL70nh6/E3NlvVI1Os7K3WvRGxhzGPYU+xvtEmR4QanPyzP9RukDXcMRR+
CRNY1z1HBJZCup4AKNfkvAyYrOOsP5m1+8SMUjHZjJszE2SWQb1nhQUa+17OzZZkRLdbg4zrd0Mc
GaEOQ/JckAO84Tp78RbBMgnKUJDo8bjzFqt7rVig7xkDO09l3w8oEfNkWgktYwrCRGVTYPgMJll9
tRFgCa+U67HzXrgI+xWmR+4OKaPV6KC7tX2CKqjCyD1MKh+9BSmhS477NuFsJdc+ee4WKpAxI/U2
IyKSzCkN8JhYSgQlcbJNpl7buWNHLywoyUgPB/qutj1pR2uJvj1o7IUXXuqko7NhXjMUN+7sniBz
cmnEEsIXS6iau9nf2z3KZXDqes5oJcexgNxn7VVG+k5ou3fZu3Pz52yi/IBYZku/XrqFxXDhXmlj
H+8yqy7XQktmRBHFuffs9xThPE58zvxT7EXGdtTjfO+w5d8nc2M+yNxpfmZUszc9TVoHpbAs7orF
42HW2pxpDaEfxjC0r0Jnkaf3ZrGn5gc/1vDj3tC20kfZlRWW3GdXcdpOP17ls/61e252J80hCTaG
8wHU9TguU/FERE38PDaaAzSycT8ton4/9DJlcMm7++L2FCIjLpp7FBqk2E/GeGMYxbzu2BFBS22q
dYnuhwuNoG0yz7sNV4nY6A1YutpHNSIN0sQR6igQhQDbz9rgNLveSb9FXjn7tJ1vLcaKAErdR6PC
72rkWrO2W6JsxTCOSJejH5Th2d5ISg+8i5eRDFHjsSq/5sZyGDIDKlkW+3lwrGwFfhmEvKKE12Qb
XY1u19y55fROna8FVTEy+OBmXNV2Ht+l3uyFDnJhGbrucKIo+yDliUi8iPCIZcruCvY3K6oWtUFq
SgoNMbbVuhCGXDdp097nMiWMN82m4rzU88kYlogmbtDXi6aafTnEWgi5d0J0rBshaltyhKz8PkNn
u4pav+vCSENlgO23eR9z/bxIC+7i/IgNkehdg3WHrF80t6uvstLZpYYe79iw7pLMUq8VcZ3XEHUP
JLQsa5SV0UokjdhGlzz3ceouBHFvOhg2Qx9FsbtHH0Mz1HAzsgA3tj6mzJtUyU0MtPC79REd48gx
L4NgAhyd1hn2rtV9EiTJrIdR18EF/oEist6BbG3RXvvFRm8pwDLhb0e2amE8GlNIPrQKzN554Vwd
X4dGHUQxRvs078YAEY8zrodWuKwHMmi9fn2YC1MLgcQVzBiRZTGKNWwyoczRukVNSrR5YsHJoK0S
1YF2rkpCg/tFbYvISa+sKHJuLIfLtlnSaedbJUHSY/Hc6BnP2S4yAFEhHmZIU4bslyrc+yjI57ID
E21Xj13svMQdV2aeksaLXIgj3TWeS3MRAR/WpY3LJo5YYgvIiuy9dE1H+2wUBqrthJiHi8qkF065
pT4o12Na2UdRDdqXH03k31xwuo1ysS0l9WOT85FOA/uugOhBdEmIcAiXyTxmLm38TAgaxeA09JvU
BXSw5FkLXdgpX0cWiEilYLjHmKjIwWHbRjeZ2Ser79VWYs6+hIgAaA3gY3zRnVJ/mIDkppwDksOw
4TrmaD8oJsDoK6rjkEftk4EOKXBjxtdkh3FTem21c400RkgBAG6tx7bDcT9sMUCQAZlIKUI2hLNa
Vyo9DqUzHBgRorROhoD0jf40oym74jOsvsEHRgwcKroWMjofxTD0R5UV+UNSU4DAp6MxCMxKfV4m
xD/QQ92wRjz3aM56Gg40V8xQWB2FZZGoYNGtgZdraEpcdw1X7N4V9tvEIHmv+U2Ne1cVfbeW06Rf
j4ghNg57wxDZ4Ediav4SDloXZetoVClxQLlG7IRZCafeKoTp2CI6+RwxSb2qZ6cn9jVpTrDTKpB9
qUu1zlANMbuCK5yk2jujDOppLd/S/RjXJkz0xyXK5g1RIFyubfpFUm4cMp46GZV/khcw6aVudCA0
5qS6kYASAs5ikJ2DMhEZgkdkPTl2xaE1Qx0xXppJbVWyjogAZTttTO3U5Q3KxCJD2tOQQEuuBQNh
x04CmyXamrAOXpswAPOye2UeJHoCyweGRBNJzbJ2QKvOXaM25GJxBGWE7m2aeZ43iV7ou0rgjdal
Vv2QCpIyetfnK5Bg2i1HtbOdZ57L1K4aEgsnOTCX0MK2Ge3TH8QFd78pVP8DFPddnVay//vf/uQV
d0AlQRZClCfweBniz7yktoyVZlXIfHJzRHVFIXzBJ1Kru/+FuQ2BwR/cVyhjLRzi+K4MJN54vdw/
mckiZSM3imhEOqsS7aF0UnO6mu3F0MN//4r+FZiAxRgFBPwxvPUG5kHoePwif7B5Rd6ssgavJ5ZB
gsbW9ejKbMV6JXodL3lBoc+bSoa77ScPRuzY/5VX8E/mz19/PiY2C76Yi40Pt9m//nzVej6VF3Ek
aaWJYhUxkRUrO0W0IBJ8fRtPc/3mBe1ENl7rQ2Hc6UvD1EG0dhSyTNcS4LeN7l8bciC05K+rah5q
WsTyz0Gcn9P//KybuUvjRP7nf094s/2ub97L7/7P3+ri1Pg/36v/z1+/HH/X4bt8/5c/rH9Vep+G
724+f5M6Iv+hOrn8n//dL/6uF3+Ym++//+2zHip5+W4MIKo/Ssm9f2uc4IV08b/GSVz+wm9iG9Qx
F2YjhgSKUoH8gs/zN+m50H9BfoPm3HMEdk39oqn53TYhiPRE/QGvA2EnNso/YCAFqnRspLDWTANE
gy3cv6K24Vf5l/sKahKHMfI5pi1I2fF3XL7+h8udhCrfHS2Eyosn23xbzJk+bi7ik6fU7oWkXWR2
wqp9tBgWiW56NMfCe+c3nvaRB1Ybl5eTMLJMBkHyn0Mbc0AmlBVXrKTxB0akXa+kZDsZeKmf29uK
BUSH8GYcbyfTRbMZ436jjo57702iER9WgHoIDFj8NrpmTNhzaiqJ9yxxSZUIytwlZjLX1XSUTB8B
kePDC2KX2cetGqNsl466f3Q7GR1jC4n7ihTK9ocwRYVwL9HfFwYX8cXmlr+SPl+QpzkX1H9ukTDI
TPPpVUL8ffSrUqXkGSUs18csYVLqUDZDuFbC7YmzpEtfTXHZv9PkGF9JVXKLaktaPpuSzxpjFz97
FcmF3CMq7RbUOyphNrOyy1/sxFmuCLxzeAKaRot2sbg1Ree1AVr47mAmomSV3lfaTVfYeL/8Osu+
kizXZjSVYj50DlPSlT5KeiDQs30R8LbiLrNNqQjNYTY+hrblE1Mmo4oEJKF5Jll8hYViM6qGptqQ
L91c100aj+w2B/ONnRFZjbVTdCcXP6O2tnq9fsnkgsNKz0VBqWVK77bLqdOCIvYSyLVlP3XIhkum
Txqa6meLtLmPYqIERj6Zx2hzSmW8j5phdEFMzR+FgArkYUxoOHYRdYi+ogNmkMQAULIhaUXrwdgf
ljuHPYtN0tOsLumqIuv/N3tnshw30l7Rd/EeHQASyAQW3tREVnEeRXGDoCgK85iYn94H+vsPiyUF
6fbOEe7eaNFqoADk9H33nks/KqW3bwyFfdqP5WBvpDlkpOdB0X8AQFMUa4ryEEwp2hAoRV9/ivEA
FbFx0lEZY//uGKo+1LqauNDiTSNtqlwOj2g8MdvQo7RP2zqrd6NDQDZqfYDN24goOMTeZKHjb0wa
+84bWnULJy/aF1z4dgxGAOSxjadzzZml/hGG8YQcTOv+ASHM3K8VGQS8c5/N1oGTR9KtE8R4L1nI
PmkdAAc8q8FQN1vg+2W+tj2slCtXuirHvlqR4B7NhnehZuyFa2cA4bayq8BiB0jglrd4kGbkTaS/
4miKG9c9Lb1GhgSkQ/5CnJBG8XZyrPG5aEf/K/Vho147lPR4PtrR6HSByfHnbJh2JqqQb82M5HdV
d52/4vjaXAAQs4i8shLztM37LN0iAmXcCgknYeXLSEVb3xinH0TBxV8VlvJ4pfq2Faskoc+/j1jA
XJRuTBEU3OrmhxWCpgaxbDgp1YbUYqNFGDv9fUFWGe24wP0CBqpAGO2MFJxa36l5mAjzHnURZz+y
fjCec1wRYjU0VfDWVpUsV4zA4RKlIPbcrAKAtO50mVtg50nTWKV+k3XIQqzoi0fSLJVTUUu2zCN1
jnXLvrejwYYTZkXGBN06PS8xNpnlLVnbVoGjMV0+HuqktG4PBL1CynbaaBFlpT2NvsoZGKc0I+dr
b5wG/I5o/4HG03khjRWkF45kzyiCTRFpZe4lPk5O0XHD3rrKkAvvyrm02dkZIVOTJGKCMFU/JYax
nFrmQ9RcTbalOkIrJnYWPyiueWoj0ZyofhfUgOZ3Zp86TyWFR2fteWP86HYDquigS2hwctDsmjM3
c2Z8o13b3vvjJGFcZ33KuaBq7WIrpk7ThKWsM+wK6GAVs44pklduZez2scyx+ppSO8+j73AW4Ed3
t5FKqajk1dJLacpuFidhNlvtLa4Kvg7DmFx53Vhj0ZxMiPwoV1BfTnfDoAdkALnOvhsJG/VE1XTE
c1quVRXe+IngvK7qLkFGVSqqwH1anRaIVFduYMIXnzl0p4LEFzWy62LrlQQr6eYn8Vg653NZXCSD
7ZBJFOxd3rsXF2ceEZNIS7d+SG4msYk0x7vLFBw6PqPbvOqvnNp81VV8Y7pI+zHnHtKGCmMXxZuA
YCGObbS902EjvOJMUtD1qYCvhE8OcVUTohdWZ7pxn9hKfp90cTei/HKGatdb9osVXvdtfZGn9BDi
6ZRw071uk30V+tsJlQfM/LUVZldjPOF8iJ4QZBqcUev6VDXDfVcEuAkTzsFCZh3Nn9s+NxDc1S4h
Ct5FEaHgyWp3a9bMLt2rlyMqIQp2M/hcLTPDk4Sgwhz10YHmzhcs7RwfCehkTGYbFKs7mPKrIRXO
hsMqdsXpgH40PTha0DPOu3u6N2SyOBTkSZ49HdJTu0TDUSKOT0N8PVGBGTzMd5nX32qr2/c4UXCc
M/FAjnDGb3NvtutiUNOev/8laMIvOnFg1RTOXZbGh15FRLUKcvMmTPHejJbEnE76GqGhYfK/rULn
JsrGVxfc+pbSuPbXAygOhaNSPxbkxxQ5o7Rptwb2kKh3GJ/zWVKZh6ywzgbLIBuhsFaV61xh9OCr
Ybox02IfBhpXpufVTw15LHmSvrG5RuSTnSIOOUXk8Fhp4Ppyjhr8Cl76OJvOGiMnkdPx1orpXsxe
fsFERGVhzONtNCZk75KJvI4K61GBOVm1UHzpaLevNGxvm5pDPhG+/rqb6ZmRNV2X9X1vJ0/MpUhQ
/GhvFPYNlISGfVHJBBCDS4FmC4aNjc9dTb4HGR4vNsVRknK9V5rh1j0B2zuIBFT+cNSu8ghCNFLB
C9K28Mf70bpzy/Gmj/h/VgygLTnCeAJQhQCI6JpXj9rtGta8dTFYxAm045NTEd/jJ/KNy20SL72M
Yno0m7YnMzZ3AzZouXWRWM5WRGhbPPYaG7syvs8c62G3bedsDg7UVas73DXsS2ykgqNxMNJrJxmI
BhW3CSd1VKakZSHIItXc7J2vyODm8zkNN/TR1l5WkxBTTDe2M+xQKGysAj1cQUV2lRQOyXzVSdNc
NmEf7qUjLouZTrHR7pus8Hny8bc5ji5mzFZzwJoxhpeGdPftJK85ra3ZXVCLqsDa5uLOdotpHQ3D
xpbhNnJUt42qGQ1mtbS/UiwoJnSjjVMGFJlTegQdsUmU2ci/OktTeW1b+W1BiV+rdEsN+SQ0/Wub
RQZJN4HjFnX4ID31az42RL7htImIoxTZc5TaOzigD+wwnmB8k5D8WlTeOQyUeLo0SC8gG+yum8RB
Brx+t39hB2jQ7df85fhUhPNw3YWPGTU1ZTU7wkJ3HRm4ZXtOdgft7SBAFuiemW2yM7I8J98wQEjx
NlhYxgqHXm9E9V1HmJhZYKoTugskczWoqOmoJ0VvbvrlUjCHnwO/xCIZmhbex5niEeYn8hj9XT+k
V27PAu3LXaYDZmZ7fk3riYpY6s4bC6sStQl2IubcfseHtiuHqt8kc8f+uHBOfZlfDq4+K8aGDJWM
6UTHT/kQoUac2dSWA8yJ1K1f2Ff3p375MtpGVa8pUPkknbR59KzI1A73RESr76QaXFlDUEccCtrW
20aGSZ4rBXuz2JV4LKfTRubps4/axFsnMvOSXVP64zbWWJcQTUsg7qBbjF2eJqwFqCQxefaDzlEM
xpBUapk7r9h/8hcEWFO/tQlcI1paBQSmBFVOrmfgujiUnKKImw3yS+vUlb2JJneULImtsrFSVYE+
q7yciq8xanHg+NK98WzTfm/LQMUbGQfUzmnbyZskzPMfINV8tNy96dwpA9knUyLdZZy/KKGstmxy
RFYJ3GlLDtK7lEHcXiu/j6KtxkB1Vy0Og1VZ+Q4+0DF37FVCWuZ3Bpg5r8Yma0w0/2pGHVd0S3aO
x8/bVKoNaO6zQEARszVqmradrjLiptptbjW+i9wmH3EIxSPBS9MIWmYFwXG5zYI90sGssD+sIrRQ
7C1JHZaHEgzel2EujUv2JlN9hnAl3QLRUt8tpIhyVVVdm5P4l8zf/nkh4n9WZfg/Z3NfQhM+sPe8
FW/hS/ZrcYKYl38XGzhO/UUxzsRB4joOlC5JmezfqRPqLxeMz1LfAocFFB7Xz9/lBmw/sBuAMICx
BvTzLnXC/oskRv8nVslyQbz/I0bDMUWMaha4ByVthwYBDAlu4ddiQxkU8Yh1+EbGhvUkG5E9kMGT
NevSaUPqrK034vgj0PyXJ/SHGuVSMfvFW7/U0CTIWwEPH5Ew/vH3V0VmNMEd8W8QOUuCy/L4ruY0
/wn99Y8XARSwIMc8C2LT+4vUqL+9sPVu0tBxnibVaDKwahq2H/+UYxrT8lMWn5UAtUHN5hji23lB
3XSOd5N3EcnMns2eyfFi5Pn+AFm7UM8fX+6ouvvzySlqVHwyC1HjZ/Hol+LQMl2quVM3VmrVZ+gm
7kKwA+e684ZPftefnt4vFxJHlClZ+DZUNHUzkDqyiTCurcwGxe7Hv+ZPXx9sGSpuHBzpIR69Ihnq
Po8ieUN+lX/Lf4RAfhxm0jTnythNfpJRPoFKs/n4qn/gY/POqNb5jEi2Z+bRZcmpiqco8250LprN
wEmJekrrOLjQXbGbSz+96xo/2BaEQn5xPS13rsjDb3HIArQSQYeyNJudMySQHi2gzAo2xNNhPv/4
Lv/4bFAZCQ++HQauozHSNU1X+4uZoKuJnk5T+mcUXxTaJS/+YYvZv65QnJ9+fNE/vHXPNAm1WaIW
QOMdPZlpjshKGu0bepvVGZr0aBN75vAPsW0MGSIwGPwSyCTgjcVt+Ms3DMKxj6bOvPHzPl2r2E1/
Pv3XhNLOg6BW8QmlHdnjb9ONgoEDyYMx4ynod+8vWJFp0KACOidxEaEkpZnhyU+8rDxA2/JKfqKP
Vx9JsOrwjFhdskXZ1tMoroXV4fo26x/UhgO6R8TlsFtRTuWxpeLlIBDTKt8kTRScozDy/M1Qsrau
49mXt4g0M0pEvgiuZ/iRxgoMBmGwvh9XD0rm1UPj5HI5xVOMiXocdSs39Dgbwj/QSL7nEckhezDx
ZcQlSNnSbkmhQ/66Jh3O2pOoI0jINDsrpaMWa2pw1Hq3FGTYrzN2x3MCRMVNNXqBTRhmnL64FtsI
/E/APDl6SOvEq4VYMrQpT02GL24bUYtxh7RYUGazmvwmMRiM+BsrYa+mAT/EStP0eaa3D9srqwtC
HpGD582aSp6XA2KN+U+Q4LVvTlTUBvKu1ngNO3v80SSJs/eKViUbd3Ddfu01RnTHc/T3NoYKf4+2
0Cdw0NPhmayRze7JTmjvYSDayS4s2mCPA2Yw1pVG3ov3LYJ5hxBviE5IyeW8jcoz/eGF9KpXoWHZ
4Tau27k8t2lS0mtmMuOMFbnoLELdGG/oGvGbNMwO7IrTRB3Ivhu8HfZP+7mgB04Mnj/O5cYhelWu
Gm/Zurtt4d+J2K2vQzI2L8ucK6yTVGX3RSLZuZc4xR5YXkLC7JHXIyeRw1fPGLpzzwMDuaEG21zP
vXbPatMPXyIEglj9Eo6sJ7IZ06cCuVyC+MrtcbI4Y3cee2Qab0FYNFDLKTWhyULPUm1y5Q/pJvKp
3ySRibWgktIwUPwvNi1XhsVLbPXQvIURazrm81B9QzlO6qOe3PLSkg7HMZGOJMh2fkRRnPJVwevl
FPjq9iMldVjgKLrDoplezaGm/JhrvOhiXAyBUMHyzRwlGK2U4y25eTVFPAjqVnDJxt/OLuphWEQ4
1MmHjZd6w10bp+05Slfxw+QLna4pjQ9nNj2HyzIRNbr5zga3kRZgA1ZEM8LfIH0nIzR+9tP2pMhc
UphxL2EUTdyZaqnvIMVBltTQRe9z7D+QJjrztrbygiFmNkO3tvrBDjY0rzH4T+EIkSI0I/Vj8Aqz
W9W9J3eGNhk3unY5ljoSkTE4eBNjYSC68TUeLecB16Z+HmhC3ym0/ylMHznJtQ0M8WWop+zBUbl7
k4o5/uaP5DtsYsfXpC9zvtiXI1/z3s+j8bIeGXonGOHKfZeXgAL4rdU3UA+8ICSm+TfTDMKv3AG6
Xdqa6HaLWR16G/rqxrNK/9nPRADVuqd+ua6Qm5L9NHfT16BoZ3RUPNsQUxL+ROoapnmRpWbzHDvz
gCZmzJO3ideQoP4o+nuYB+Ururfgq1d4dcV5zw6fK205j6MAnEVxNimuEsw3dDKInMIFUXKWWNsO
ayLq4mS89gwXGoxRqPhrYETRha3tCAuVEbgSFx2Ztujd5mZATAiuAcOGqIqNESr3oXT6/t7Mlm9w
NLvHUQNsQG9h0jSxyN7jF4w1evYQ3dsjkYXBDbbPLEXHq9t4NVtkDJ7gDxWaUlYfXeChpbnKCc2d
UDmQbLlOgwJYIGIyK0H1GVs/cHi4EUDGBtfx1Gj0gTYREu0qsu3huq3C7GYopwmFqmtY55JNO+bn
vhXmtnPteuJ0tDjRdVakA4+pz25SvnsyMz1KNBgQHVShQ26gqG4XalNIWPmhT4Z0T6iF8i5GZvLq
mSJPCZ3TsWO8mH5hkJO0qkvCNcAUE7kTn3sNoNuVzXRMUHA1uDRaVqgCB3Hn5g3moNLU9mXbsA1n
chZRvjFQJNgHg/BHfRHDYTJ3rtEl39zKxsGOircA/8GgGFfgaCu+B3+mLtm4YcOsaUO38YY5zohC
UfaZJWL1oyg739limcQ+KQZSXR0iajGdOuia6duByXDp3J3BZLbpwIhQfm2WrBanQiJJiUH2xbqj
/fS9Tw2N1o1Uyp0Gkd1uy8SMnzu0w9cmyrA3I3KtNzbiDsdgOkDhGjhrNOy7IATpYpQ6G7dG7Tk3
lR1FlMBhq5jWoxdr854YbMqk1QQt87TGMtQiOY4Jn6xECZ7JIGNxhLqYT4h8x8wNdwpVx3d3TKxp
g74rHU+lS69xPSKqJOZzCEyquFmVGlvpNeoy02OosNhnCRmQAsfAUi8y4m1fpRQqe6KfvyRJq8YN
qqwlCdyb0OuphOAMiggTlwBJn64KZ/mwHFm7Pi04AAErhwKd3MAZsVHYF/JlXCQpW6LMCc90UjSP
az/EL0BHYjn7o0iFBkDbbmKFbzXuIiHTytiaibNE8nWd5Es0R9S9XpQFr2J0YFcCPimIGG4YOlbD
OrRj55ERRmnTHl2xmWnEGkRm0a5poEQBTTwB3smNB+w6Kc3hfI2YlUJSzPmiBbcKDXQ9xHz0W5UG
HcoZ4abOYqcN6/XSojUXRouuL0x7RNqmrcFD6qiRg6+p7Ew0eINCGucmBqLoMLIS+Ft0gMm4z3Up
vig2Znv8qnm/aQ3ZPCHLyfHY05ANwHEpD5tuGFPNKrDd+vc5YIiiupotMpNXOZqymzm31LNdD6Cc
HO0MV7R6BrqdQFJAgyoBvGaFDoUuQ13jGAM1tISUIxo1rjAOEyjtaVqBvBTJvkEMfc7jDHoH/iZC
+nzNYtQla1LlsfE0ygGOSlQ7Ln4FpmDYkAZu/Rg70XWnNr1ADidQUU9szCbjNaxsAKCc3WmEG7AJ
jdOByJ87+S9C6zTQqMK8sqBbtV/a/aFxTTN6CKaAMpvjzuidG59e17pjDSl2Wdt0GDIZGM6mMlsW
Nd0suNje+8mOjYbABiRr+UBl6z6sIcxS4FQ+ybhtNaa7zjJVejUl6Xk5psWhD0uj349Yx5AK+/hG
10No4w5YEp/fNA8af44bIdhDfeGW69gYK/RjjpvhDO4m67yrJCHNAOd8olCRxFrrlkA0eiW4IjM6
dbO8Qk2O9jUP5uwhnf2EHuW4eOUWiQSR2Abb7NGLjPuRNDTCHWXft/sq8dN+M2dx8tTFvcr2P48u
/08J/Q8gL7+c4hYtzd8amUWs85//cde/ZN9emu/vKlDLX/mbLYNyxbIcG7Q+gi1FluO/C1CW+ZeD
okWZtulKvOxL7eLv+pNn/qWIT4Ox4ZLMqfwlGO5vuoxy/hIUU5B9IXpR5nKa+rfM5+/KDwohBEMI
hP5QCXovdqGIIXEBIu6igmvL5Q7fH80MhL1zymZsOyk9XGGUn2bWdtsSq3LMfQ/qWx16u05DhFqV
WFHbc6NnRvjyywP7w11Y7w/b/7oNOJTsWRGZU3U7OiEWZKNqf8q5jWZB4wcjwoN96flIj/t4CCCk
zzap1arKnrpasiBSIKBhmEhYUzRv6+AKebjCKBIKResxCvVBpotDzpzqnn0+U0t4/ck9vz+rUzJk
RArkd7bHfVMnOCoQJAkmjkKWYutF/cwKXUwnMY7Wy1Ka1Vkf2u62TYPoVrdtsmWnIPdUDlJE/Y51
FvZsoWh814pcZazIq09u7T0v6F+3tqj1wM6Y9JMXhdWvJ/wOqbpP/09s3cHKz9TE8uVPYbIdI9Hv
dDvfUIERe3AzejNTQT2NZ7fZZFYHn+bjO3l/8v/7RtAZ+KYtPAIcjjSK6VDXk1VHDgncPjlr2PaK
t6kxsmu3NrAp1B5aKKJ04GjPU/CPilt/XxvFIPR/6r+E+75/CE0Qz8iqFe9HioXo1y+m57hLzF3a
exygvMrF8l+i8Nh8/KOPYr5+XpldK7mEDuoyYg6OBpXumsAcvArbaxiKbW7Aq6Q5aXun2kuWmJIh
b/ZmQcmQw5JzOzDlr6ZuzG9Y/kmE+ORmlov9d613uRkXTJUyl1rPcsI7+kwlklt3hnu6pV0J9zpW
RsI5yRJ4P0qzVNCkAD8khyaxp249yzF7wWhI10xWdfjyyb0cD3PBdMOlGDOCugvquvevZMDoSndS
YzMBTooSrdf1DjVtcBF2KevbILPgK44uH7NklZE8E0wPvRHTLHbNXQYYbUFKTtXXxhmN8zGJ3c3k
G9FpjVLny8d3+vt3+3NetADaojgks+H9jcI2pVhhDv4WVzSGp9FUsDjlWJ2T4HBhwwG8dDrHwTpS
hZ9UAH//eNBtsMOTPCfEkZY8+myhOAR9U+t4h+7G3Fl2xUGJowLEosGozK9xru0vVpfNP1I/Gk/H
0ovORmeMd6mn2quPn4K9XOvdt7PIM+mf8w159DqOY8u6BKwBJZVxV8cxGz1spJKhCpYpOicIYL6l
clRMB5sZ+mqeCBnc+32tu1Ubj5TiWs+ab3RWi/iMYpTVf8EHy7E0dI2dxkmEfqek/70TJjsewxUh
Xj07H1vi/koFJFplmb9Op7H+NAT2txGBuJQ1htG5JEmAE3r/chH+SU6pab9z3BZVSzfQBcZWvB6i
Id70ZIJQ7hV06As7eR37HvKgRQnwk5nxfd+CYclNKArL/MvKxB/e3wRTchjLcux2tsTosKJuWOIJ
MxPrwm/VQ5Fnzsk/fpksroK6OxV/RNzHIWYoWscKM1fHaWcavpqiLHdpmzn3NgQTb1PHc0d5rxrP
cWpW537lmgfE5BEkilbdFGX+XRMQ+MjxpV5Nk508ViXqAdW7Z5E1IViLcp2fumaGhDJyc2wMsYHn
TQpDvX78O6zjLYtYNgm4idlVMZHYCwT718UNB6ozeWnQ71pNa48yotluZdnpJwcz7xnlSPc08DG6
c9YF7DOjQNB5qe4GXd1MTlPt/ChE9RjY8tZh2du6MRZoUFXeVZCKHnazVJ+sB/Zv0x78G7ZYYpn7
JAaBo4I7WDS0qi2lGa9u4h8CBhc0zaHDDplNN2hq7VObAbOn+pHfKmN49YvSP7dLncAHqWW8nZPJ
OKfahwzdk+0VDJGOwxxYDrgV8/RlLkcHiFwxXiUjnOUQdFLfBBcGLCss4Iol1kQCe0lVLL3++F38
/hEvwwgnAqA7dNnH8wMaWNB7hYX8rjOnc51icO1FX16xk5v2AcbrT77h369Hl4993JKhIxF7H60f
bicEUjd33NnjWDyJ1vjOpiPWGwjS38wwbj/rj/3hektkDwQVRaeX9/f+U2sqkqZgVg+kr7nOgxe5
6Zsxj+rMxce34PDcTyZca/l230+4Ph2xpUttApsCLvn+gipNCg/4xbSrGrBmnVDohusyvxvitEaF
2atLI2LdqTuj3yKBtdgIc4SkKFua1nWn2vBetFRn23aUn6xLv4867swFuwCKnSjE41E3tJVv6Djg
yJ0Bngkm33oMA/IqfFDTlyOkxG1OVPMbnut8JWzQ3x9/aX+6PHGI7OQY/Yz9o+kScbIT2bqcdjNA
rQfTqKxn4t5PDAdq2bbVrdiMRvvd0251iBJDffLjj+Jyl9mab4DaB8mMqAXYvbx/L54HSJEe1LCj
7KJr2IG+e984VY34cAJ2mcz6nrwjdd2GCgicD4MGYNiVmFzA4TBJ8AF3sO1WMsnak7grwod/+HRc
TpCWwBBpsdHln/e3hzSS4hJYl51kK0A+TWJflWEZnWd2XT8Nrnj1KArfEpotdjjbzLuPr/77lgUF
A/+ypqKzWDIv3l8+1nU5o68XO8hetnFrlHjfBlP4w2WiGVWkapXojMNRVu1Wp7qiQReWJM1YEcrz
MQHJs/74jn6bcLkhyqy+xUon+FVHNxQGc2fmi0SeihmBq31rkLZilu0F0Kvhq7La8w6iy/7ji/72
iXJRxggbfpuTOWaV908BB0QwIodwdkBaqEwmfm/9aF13PplyUhuRV+Wvyi8sSp6UfKfSIOLo4xtY
KgnvZw86rEttgPRIkmN5AO/vYIwGaUc9QLo2EMhT03aeEyTdQ1zsST5Y+Pl4SPdT3MHvgiYwnUfE
egzXorV6MMRJXSwfb5CXn4zdpfbx231J9vGciZbX4h69jlhOdmvZndoFaY0Zf87qHim86haXodnT
SPE81Jo4NpO5oFcqgVzGvcar1cet3I+F2VMB621vOvUJx/J3RUr3gFQGaPSYZCP3Lo6HBHVnjFX5
RA82gukiMsbPJBm/zwIo0Ki8cJIl09vEhvT++TbgZq3KaqmHpBqs+FItyTD415QcIlrqAmUvdKN1
RFZ2sg58yJVlCWxtrVLHTbcTLuj2hHKvvrIK/ua6MpWoNmKizP7Jl/D7p7hYoQhmZdaiHX98/lel
JI4i54EbFH8QG04oQTvzC0Z9/8KOp+zUq62J1kV5Mkk73n38Gf62aLLBYYMGEMKl6iXFcnO/yAuQ
c0RBGsewOgdh3Ka0tK6xsJrnKdhrRCxB/Ulk6s/t07tFkwsudi3TIZ+XRJOjz4sCgyaTTahdpIru
W2WI8QQp6LwxEsc8D4ThlFhK3eGUNdVbe6FvbkEPlXs7YyJSgDEuYbGnGzeM9JnIXUT/iKOMLZyh
DBPW7D1FqgJ9NGn2V1PcfjJVHbkbWVpcm6XeoULCPsPlR7x/XFFkJobZEeZZ8IVfisb37y0wymdl
aIWP+ciZF1QfPP8gntpzUpoD5PKgnSqYBlSPRAILFixU8cme9UizsdyWYNHjHxoE8K6c5S3/8hYb
SiZlNYsZpW2YaXQVvaaDZgfVA8jnoPwyOhEU02GyqqXL1styS8tNnrczKJnWDVxQTMbChddd0lz4
kx0GNCaNaTgbap8ep2ji3j2v7OFTcdEyCN9/DUL4bLbJPqLsgV31/Y3zJdiFxB2/s7wRglHt50Ox
TenjXBdKBl+LFrbNOrCygvKh6DyLiABreO4w1QA1okKKDMQglRFvfGHlK0PRpOrwwrPXNpcdNzp/
9yZSjvGZy/YPszerlY2JQzG5eHhd39/4ULUqmiwLAkxtosENhdW+uKl3BUMsvIGM0O7y0DOeQWIa
NyHJbPdemSXrAbTDZdIysD8exX+6neVo6tFGcwi/+Hmo+eUDaEXPqYM9P7QaLFFhgP8aJUl8KKWr
LxYLAXjASB28cvAPpUEUYUbX/YI/7JU9hZ9oCf8w9aITY3QsmbiMk+MVfcowVuKwY4cTlyf05CdU
N3k13BpOFCxlCPtMhCmglLY2z0PZdDjOxmzTObrf0q/Xa50083XpCLyBus8+2bb/YQbiBLQA2sFV
I6n8uQD+8qzsoghVY9bzrgFx51yUlK+xhAVxdW2MsDnXGUFB6osBheeEHv4A7t8g6vU59kM2QKjV
jXIXjWrx4EuHWjId/UpuvMAzJ2IW5ig/4HYXJXLlugUxiCIDRNEcs82MObV89qh/30VA3VbLbpLi
CBPA0XRKImEqkrS34KP6CZlzdsMxVCLPSUIjgBqs5wths48Y+pDgJNO7Fk0iTwWYrpM0Y2H/+Du0
l8/+aDwzpZNhZrrw+e3jMrvk7UUdJ4MdHqR5n2BuvCxa3gamOZTdTiusbTst4gQipLbBOLVUlLR5
7eVjsYvqHrdeCzYKdIVSnExCeu5lJEBOpbTT1zhUkZhnojPulUvHGE9q8lzb9W7hjX6LyzH5muVK
Pn78m/4w53OERQvHusXwIkz0/VBvknQy0gZPAQlx1lVkpeJCNiBm8N+mL72isxqmRBzZZjzR2Aj8
N3rE4B8aiDBwYW/bhRr0v7glDlgkzy9Wf/qE728pwRJnp/RbCEbsmvNGwsiL+V6B1EINsntrOpFZ
1j35rEqXzAvTZmQTtzIaS25nfsoVPi7nk3v6fRdPmc6TVB7BDri8oPe31GuBFQrgxI6YKvllAn8C
sMMtL9jT40Y1SuPBQf13+vGD+MP3RsmXb42+GJ0DthTvr5q6Sd/lHmcHNG4OIpgYK2yRqZNE5+MJ
sJ78jAC/8gnfYnJWaVP+gF7/ErlEjKwk3dyT1GubC4O0riU5uThz4cZcGkjGVulMb3aFBEWflDnJ
UkZiZPu5qIL7EjPUPQvNuTbm5jNMhPWzaPDrCEJHx8aVdYXOGkP7uOqeZo29LIkmDI668fEGzQvT
n7bBfeLbUFgMNG6kktKRALJtuohXwP76+zFvtQCUxpFziYYGSTrnCFUeC7sMw41dJADYRt2b9uVk
CgM0Csi7BpAJgpKedsTJXKD9Qbdlw+4GiXTvAh97AuoOP9Ur0scSgPQq7KJ+XVdugVSpttpq2/kZ
u3eEaaT6BgwTcqXYH3fs3ZzhOkVsSf05UphLZeSMz7DQdQVZJraoapJ3fAAgE8IDR12BdSZPsQFJ
COgbx0JTtCkat2RDIJ0s2weOOVwqOzPwuLkiuOHREV2AVTd9a8j3wkSUjh0n1z4M+7OeXU5wavd6
aDa53WrNDzS6dM8OIb2hkNP8IN8HqMrEj9vkA9EUG9oDg7euIf5t41LXl07UJ+Yqg5wn1khU9bh4
2+N+VSu3toApgp4vS+IYz7qgrZ+CwKkkehhbcloyFg0ZsCViBToS2S6THHsyRw1JWKt2636vs7lt
dsIjSmcm1smBtN+IK19PhnmACg3iJ52ziAin0KvNTVTnZnAytG1FFFSqs1seHtNhQzz0vAkwqq8Z
jWm7sUqpvuc1gLvPTieLG+PdlM4HyXRuu+wqHI6s7tFcU9WyKSKmdDw2sXVIMCXuEAwxXqw6vhBz
npWracyqncUifnBKke45P1qfHNd/q7VxAXspti2Nb47NztF+Cw78TDrWjG4nqdp9lgZwRsGzbjMv
vgy7odijubrztBFTTQ0RUcCvPJ2UT8ZtYpI7gLWOOlCs3z6ef45PT/+6K/Y4INPpTZhHp6eqZvYH
rBNsmykf3jLSZaHvq+a6JwztyYUSvPv4er/tXZjhOKmxwNo+jGXIG+/nuyoFRCebXm09f/TPkwEq
VmNG2VevJ7UAvS1jA4nd5dzl4V7PGGxXZtQvxywLna5MLeBrACHmRzk1+a3r2wkCukoP60rJCxNV
3Xas0xlEZT/Q1DG1ZX6ySjAlL9/LuwmOjSG8RfYaQF7Yfh29Sd8ZUeF1KLAqYGVyWzqq8fbgC0gu
8Jq2I8BsiqJDAHZZn5iZmO9qvj9ERvhR/d2AHvZiDD3IUym003JjIVCl/ZnF5deYZD61slS+byPS
FdZWoc2XkKDqZN0DrIBkBMgTAbtZtY/40s/QYoaQs9TgRoda66ZYx2kZjTcRMvfF90mC6WquVPEE
8YIAgLrVVXFC8c5Db16ZcXKqh7DVKPjGAKkg0SrzHkpA0V77QQARNMk997CcrxFUmo1FHGUTlv0+
nfv8W1VBcdwBRErnbcBJ4pvq4AafIvYU6Ub6DRvHDD2ShpRnzc4hmQPMpZbXTPhPKY1t0pD3RdGu
+c4EkbX3FGGab1FTSN5kF0L5Y+mz8kMxFwUKzZ623sYD9XeJtrpiIJjAh4jMnocXx5xye7cwC3Km
NAnWrJNLgwmlSxHuaYuF41rStkX72MYtirjah0pQ/RdlZ9YkJ65t4V9EBLPgNSHnmssul/1CeERi
BgECfv39sp9u17lxHPehIzr6HLuySCFt7b3Wt1wbZhnPHy3oXKnInJxOVcDNqthf74uhnry0MVt3
NLbJ7l2XrX21u+32rF04kDEF0ao9hFVzVvk/2YCiJ2gyU5eMhSLuYGkseN/cIQ61XXsn+mL9q++N
jXVCM8tdwisCsr4DGrWPxqoJ00OCp4lbxyNWpLK03a8woOMnXeQCVCPBNPaeowjDa9bo7VNjmeFm
AQ6qJwypJDBY5TzfL40Zh0R5/I5EhZB7h9YzQA3cCmvYY74Mlz24zsbFJ8p2QFAijeHdVPhb9SqG
Wj1Q5wsEfVE+H3G85s2rsty+3oM21P0nVziTfhKibeZj73Mw7ddWWr/KgrvrOYc21e9vCM4Q5nXT
f7byMQaR3TeNlbRAFfWBbnmFenP26ZKNSg3XtiPKgYQRnDvc58FbcuboWNmo92PTP3mzuqnTiPT+
jEma6NOFsCTc3BmKZ0Lni+lYc9Efd0Q7ROOxKwoDhXEuYZ0EJYZUunp5mxGPqrCitltXveC9VTNx
HgqUND4UUiWdkWCcIposwk4R+hF8gP0gdc0Etr7xfRd1+LaoF9BcMNeIrMqWO1d7W/cKrBEfR8W7
ac5qwH+CLM+QRb40AVJZP5oE47GlrIu7bRXZuOcFv0kgPej0xw2duTw6CORSQ0OfZIUA5NvONrb0
L3U3w4KkOxr1p3iuIJw6CgF64qoeuznWwsDfW4h9p8TQkN0eWXrYqGvjr6j4ZTWQo9ev4oDcFSGV
dqLuVFtZz6bOrYVLnom/gWkAFl072ZJKJYY7vkjNnL2cljNsN2JZMxhBrxjRHfC1gFTWlJhWco/m
7TaKMUxBP1XGHTi9Iq3TPAfnnswO5+Z9B1Ok3vk5pezB8YdsS7dVemWy5uj3ATXqrkoqoHogTfw1
fq315DuXpl6D15FoxV/BMLVsb8Q1EM+FRUofXCA/8kSKLFM2i+4jbP1hG776blcFSTeTgrGfNVD5
neVULbCRLCeTabRjx5xtt5hA35pBvZVmin4bZG1vPtTJPgmsAD+sTbQLxgxsXP5uqoHC7nOyxCiZ
p1kjm1ReTHQmho0fWWsbZMheq99Cxr3DEfGG2ejnWYSfzLnlR8cKYIbcE381lk+SFTMmE5LW8VlI
ftEDYhcqxsUtFbZvsSzXPi6rn4UTWfUedGNQIHUINv/ZHrvxQq4qFR/EEMcwbRt0eC+h3H2zQC4R
dDMp9ok2kFQrDNbBMPRBWJ2QuwNEyquJV51OtomBHI5gIIIqGp/tfho/b3rIgP7P5Vjck6eiuz2s
P9/9jMLe/8PTDZprzQXL3WuKpDew64Bq0KJtd0BD9G/PGzTt5m2Oqr0nxtE+W9ZGmg/u/yF8ycGv
AIkOAuMel4VX/7hQEc/Ajpb88zR0NRmRTO28c5hny9kCgzGdy6kHk0kfgIgBjObr/aIsKEA1aq7y
UN3yNHY5SWVl2ouRIi2yIbPu+pVzJqCXNia4ybCF00MaxQ7p/AKcN2gD0LFWn5/UaBMUkeVTZKcY
nVjABCz7F29wa6jfVKdgA+qBZ99s3Xhc3Ro/ddjZ7qdSkJP2mlnghs5TdeNAtXLaxhNR5iMV2zh9
IiOzuzJ+zp/XkncUalDhPJWyDt/nUbTLsYSmMd2vrQayDXUEn3iNbe9xLDcTJs4m3GJXagI/L9Lf
wDjxu0CNrHploD6Ug6T2K1oEvFtvo8wonDG7yBCqOGe0cr8Ay4EJgQtQeVfWAQGSbVCNL2YWmHIw
P5pohwqvGtj0F0fsncXromdmB0t7WJwu/i0LTOPYVXtalPSHO72DB7mBo5GwY0wwtt15mYPlChXM
TGl0272Iaco5BUcqAhdd40COB+Rtmm/xRO97NUjq0hJvDCnUZQTEeuQ/eSe88XO8iweILkQz9C20
S1m9rZ1XFVdD33s9D6ikVwI4alOnhsn0RY0VtU5U+U1wzsIN9YdFwBKidZg/O8FjfSgRF0YJunb3
5t4bxisJelzVZhx8EoXxFtjJUIfOtQ2tjdFnrpflrusiZrNbNUyHDkQtDbKFBvMFCjgHYcMkhKpA
0fDy9BYCy1hGInuCykaTDjXTfqgZm8kr/M7wB9q1uGPk7Y6YTIahKehF5ATxNm4/fpejjzkhmDx+
Grf87auwatHt5zkG1hqRmEdCxmb0mHgEkJKZiPXlpVhDfBPVZi2/pkXY34VTPee8LXyufkLDzu5C
g2nyqvkYdtisdnZre88ZDMopuXW5kfQxgXLurcIGXRHmpXXvNhb9chEvBCHMS2zXp3Iu/3EatFa/
U1El0ppM6GyXrbeEBTFZ1qloKp6N7dT5Z0X3dUd/s5xO8JNlfq/zBskBiSNLnYD2hQlREBIhzvRk
lnPb5u74si1NZ+3E1vu/RSMX50DNZ9nPmwXAO+F9D7ND7cnx2ScZYt3PpWalUlJQHTWbpBzWOiti
bupb3iayH+ML56o/pshU6yYleNiZTw2G6vnArhHq/VDN4YrPgeDcRMy05E6ZWaM8ySbPf+57D/oR
n986jQEmtqRnIydJ1xja61UH2jgLusg/C/g+OZ9isBgIRqN1moZoG7/T+CS4JNSWBVGjJQAnjzbd
4vwLJ2x4XQiQvnQ8yGo6cGpwRZ1quFZLKz4oTF7bMYKaTwNCaxkAhfbDem8xFi3O/IJh9tLCuTkj
QMs23HKrIZImmoMBWZ9j2cdydZ0/NJ08cyGzxrYS38YOMleEue7FuDCgrHXcvPnKHsWpUU5Iwvms
vO8lt44p0RYaghQ7zDYAgFipLNvOz/uTr0vYzVnvAJfhZW+haMZ5Uufo+4n0IykslNX33KnF5yqO
wF+54RRCXfGr3n2KGywDfC+5znehtYivJZz56KnrmmI4dFnJPhR1hZxPqp/C/P3mks9PgWnk4zjV
bn+9wbYhh0l3eTAR2MGLZ/wbiIoR4QZACoD1odxyJ9jF+TaZu8LnRb3zNtocj6bzVXVWda6yvcuk
4Un2PRWG7IbI3U3wmJlrw5g1dzKefHntlTQFcmj0TUcAuCTcu1oBWSULQ6SAg+oXljyKFgLuKDuh
wJJZJBRuCsKryBvAN+o36Rysodj7ojN3rpNxieAMdpz73NhzRvfFi76Psm2Dfbba7a8iq/KWorHu
zlnjAJitClroJwILg5fe6yHZSx/B2J4LS+YQai3hDzJegXHWVouH52o0fJJFhKWBdQSUw1aQcvHk
yPyC3jQe4ZMUPEKr58g29RQBJkfh1O+gwVnWXjEC3pMhr6h3xrz/nfszg6+lwvn7UFihd8rcrf7h
4ZgJ94vpIoRSY1tIzDZ1//tmTMrOrSKV7RjIBnvS0hOhtiMkU3V7y8pAQMXWTDZgQ3R2e4iECPDg
9NpP5jLT1kuNCXG6lNtNFxvU/vDp9jYYbFABgOHC5N0b88r+1WFFqzSA8AOjrVgILxnqaLHhFnIV
A7KiAAqWjg+drtDeeMT8otR+lCgDjePkf0w5qPLaT32JvcTzvMtYiTrc237XqYtVxMYcelEFfupj
9WE8483kj+KHQ7E2WtNTbpooOoCAa747hcZK2CnfLq7sveOz4SoBtr4gWqEnmdwCrrh59ms8+/VV
jXlzos8Nunjq4QGbFov+9zjYoFIuVN47ol+XQ04WSPSJ2FH+bLR1zCs0VA93T0dft3/CBRjZXmsn
G47Kwne4nyJ/+zTnUzefmShlJJ6FQ5gUrjMA5UYGqw+O03OfhW5aRXsSusQMgGYTOINz1kMKbFp+
n0TXB0nkDENMwg5/Bpc0v3SNmQqZSeT6v9RkqbfJr+eQCXK3vNK3k3CwWvsnq6Is95IKibiTIOs2
XItqlA951zcqHYK5+qUdqU/+KkBxrqFFfSBW2a6pL4xenjNqCzt13XZEJF3Luk0Cp3fcI5aHqd3B
oxxJAN4aN7oTTc/HaVcNv165MT2DAWJ8k4SuyW/qFMrUR68O4y7hOCDEomD4CO+Gtt2Lj6ZrSbd5
g8nP65L11i7W4NKeqILKOyjL1nQnhRWeYuo49x5sHgwpXHqxerIMMYYp8T/zsnPx2b4Ayadh4Pm5
XskfIpf1M1OeZtjHqBExZuRWPO69fOm9x65cg+NSTNBMbSuL1Yk3Jv7qoQPFFuzGHAIULds5dsuA
Djos7DDpMznkn2WOnzZ2KzJi/aYWFxmvw5rafZv7ybBqO9tTXjvtxZfkWOGV3mK2JwZ5p0iQdUNb
mC6QBxXOf9AgCNukUCiTSFPxSFIgElVe7RVOKrBLeFS3rOALyiPbXNalrcihZ5J9d2tL4QU0BFfs
+8itwhdgks6+ckKDWqVz2fUD0enxSkzL3B63esiYSG25j8ddYseGfbkNe7/FeH2QDRwhhbqF/ivm
l9mIhP9jZO/Q+6mB87CM4GZW9J71ri7WfzIYy7i6BkBQ6ZPHzUTHWWXZMyGZVnTIQL+dByOGMS2y
bP4mNxoMh56J/5pOjAJI6CRQtv0U95MVP3gVxkXELIWg2Y4Am2MyMl9JtOW0osiibABsJSA4Tph6
85yIhd3UiazBnEzFfB6KJnPPYiU9NbFWeJm73tGyPy3bbc+0Khy4lB9cmM9ROQXACogkst8W7rLr
fjSUPvuZZMvt0BXlP1iqMvt+ywWsD0vNfYqZA8r71Iqy4pVDJgxPzJ7d6cSyAvpWObTNrlagPJsU
y1n8kFYTZskt82tNhr5bikdnwfGR1tvm/ARLpVHv2es2P2ddpuS+CZqlORWVCo6ibL3ivC3mdknU
Y3Up/AYYBOEEoBqHzVneQaiDfF8IruIcrHKkA7FktSbkNgPpa+gepBMAcy9VAhQsPGC13qaMAYRY
jcn1rQ06Lq8Tylp5GBDJcTYFyzQ+jNOG6h1hzZgat7XU/SJmg1M0klF/FgPX4cemssu3pS2L795c
BjWGSd/OL2y4W5wMMQbOs8JiQfVYFuEzyMkVYKcTO7u2rPBk2lOfkartDNVL547mtbO2Qu8Jv8Q2
X7P/p0BAnDJVWeXGJEaQJNY3U3U/lXXG2oqW6s6uyYClgTB3/gUSqPd1ZFSqiBUz/o+YVl++r4us
6e59j3bIwQWqC2zO5m6PabncaNPRl1yucbz423NXxujRRYNBJdG04t9NLYrhyookQ9Gxwll89fRQ
vzurZBTZ8HL6jwp2VpBk40pCj5O37X0prTp6G0a3QOIRygH8YUkSQEsNi9N21jQBwzAHRbCgDq2O
eu4wvSy6rX7PIhSYovyo+MONvm2OHVGC2UOwrAxfm9Z4P+ZmsQcE7U70IGP+2h0fDQuqowY+D+Tv
Mtu5VWA9o/3zhyM9I7VnNJ1Rri2Vse9J9YzWVLk5FbgnLO+5ocsDktHk8W9UcBNBXqYGKFvgzdTH
GVPmk+yCFZQbrWKiEymXqXS3Kebi1MzXod5cGl1kC3KSgRMdD7Gz9mZn8RutyQQvgKt2jy4MjqLR
LdlRov6NxGY7R9Xk/KAriIAFbibmM3tzUoub1roryL57Bz9RutyXVgUsRXbu12JYQpkCCEKhRoQD
5KEpqwmUQAXrbFRZpBVfpK19lXah/kOTG1RR7KllOASRsYYXj2OJtGCEIc1h2EREQIfJPBib0AD8
iz1tLgDOcILXH1tRLe+9hnywFNgR6SIWsQGcXK1vzkHGyZWKNupQlo8bddvCNf1Vr3QyLuC5l/rS
yd6+H71WvRqv4yqmsURz0SGjJRk3yz0O7hBhx1cRteUaVBZdw25estTPS+6P3GfkUw4i0t11OtqG
HQ0Mce9HseovDKZDfZCeTVBiFw9ieLDFGkAendYbD8bpy/H7ZJUYkNfIDMdWohGvOhssb8h7g9TS
EMK04gOnF9J196hSSd2B91IU1AqAYQ/xXBAgp6tq6Hnnx9m/dStEBFABlMGxR2gtHu2mxH8DTGWV
/CmQtV/oXnakAXltTZNF1ZBS+Y0LuIZoFzVAa/xDl76yAuu1yDx7u4wgddRJVTAMz6KYizkFcwPU
A49/ZN0pPQ/lITDGrIByq3y7zg3FqdcFMzU2HtWeGqKe3KO1tpiwd1ZcV+5j10v7TEU50kfd3OHR
UC85J1O7Aum6E1N9xzQ99bdeo5l5MJVnqssStN27D+7lBzpgV8KsHKV9DKve+ZR5Q/48ZzgxEnuw
NZeFoSzWK/bOsTnq3ANeOnCagxfpkG2tfStJBa4B+d0F1HlfNhv8cmpyr3BTHbQQlvNw4zcctQSu
7NMx+wqNIfoimuUmjs/oPcE9jVn8lqPXPSFVUNbKWv6w2yn/ls2FXk+gYzLUNzB/f9Hcm86+mRxx
GOxsZWnGPYG6Mi6mV4xCubOj1AMlbPhmaPZKN0I1kdfQMLMcUjw5BMPZLRzxpS/t7VdJ+sxw1l3Q
GlQetV0ceJ+78AhNPSoYPo3eQiBOacS1jW99T1rCRt4Hhcv+JIArcCcWfdGG35jVrtkdt0Wf2N3C
mZxD2ZRN9NKhQQJAsIhl/h26azynrsqJ/nFAtTPiZv15T1tPDZKUnqLvTfGm/UMRiupel6DZnxkH
l+QxSk4SsjebtFp8cawU+Bb6jt4A9hXVypFHwI/pnYwrvRsMtA6GLsaQUGSrBlvKV1I9SEE8KkSv
Pvo2LzgpnnAGKZlYYi7FldJxSsOerZYcHGUdevpqJth5PQE4p0DO9a/OhTSUWn7XjL/WdpwQ9Jga
9NEGBNVOkEdxj1+bWpc7rv1lfE+ix/ScNeRMMRND30E+YDx/8fterXeZwUR3IttbpRxMnAOGzpr/
o2aZvunMmbo9pOfqFBeg/y6EGt8yUhSufVq5PkyGshjs6s8SbORzGuSY3SEIGrD1hYrJIU/oh/sZ
4qTBnIgiq/qUsOvuF7fnYk1J+7L+xNHK/Qm4vK5ShTrRfm021szDhqmv4NWNu5NSQLTumoHkJ2am
NOgTQUJqnPhVabmpbNb+RTdQ4GFPKvqmSnZRdIsvdeO0UBkRYpNcOhgJQ8nCzSKPqGtL8QB2DmEx
uGBRR4u9DRzmYtV5zF9ghxB72KaHNFgLzzsWtY3O1EYlKdKiZdydZPhXi3dDnrjLDZN8uM/M29pH
1CFjsJPTMJbXae48O6nRb6tjNZbxIzaxkBIjD11CIMd8IKR34cApcAn/jLAugSrYFv8EPw9QZs92
RSj3BlmanTnLuGa5bGX0km38eCg4XnLJjBlYbuadLaLPySzMa4/gae2R9ASPpzjMqx7NkafEIbPC
2oEwEeGt47WK6MZ5Yd7pczYv85RU5MwC0wlLdC0gQCakvv4akrUVdRbQsRkJfNoy953SLQSVDr56
AYo/BEpxsxjq9hl3o1MfPAuO2ffFCfWnng3vnYJpAtC0tr3LgGj07qUbtDqpomV7WyVJVBf0v7Jk
hDAT5cULZBMo0Ampz9HUQZYZuzICoKq29idtBZ5VJ8fb6zSSgp5WrurMsa6r6KiBTvWJXZHReBzR
LXN9alUuYGply5uuRfsz04FhfsqQUiReJrKTQU88JA2XOlD2kRiK1DORfyU7c2PyatEf2+U4sSnf
hJZE5Mhm8q8Up/jq9ByEv7n59EsyQsEIuGBUJrpguEIykrUEolObDi096AJaz7rcuG1MkaJbG9R1
HiuqRXIAFDJmRogSUQFN5eHeRqtt7zvj5BKQbkdwT5XNkkTYUD7XtTNXiWirUp5JVZZ3tlCzvAtU
PPxeSp8o33murOpCvVbRpsB+fyjZf6dDU8uoOEGOjWEMhYxNU7kZ0zxK0mlACPF7hkdymEP/EFXM
/JgZqOGOcSF9wWbN3D9FXnp8HlEtwWsFdEQdsnBEruCRZ3ki4Zzp+c7y6FcnpFZldhpyR/WAmUc0
Xpyw8rhCQSnY99PCE6+XILtoWMv5Xveh/U01cxcgHzfL/Dep2v+he/DR2OP2AD2Et/ODHyEvba5o
zgTvJaOHpOmhpOMcEDdiqRm/YJv/yu1sYTLtCH2g0eEcljbkdg2l/rKGUbaTZnMJ/tzCU9mCOWvm
UX7ueGcp2/P8q2NXwd7XLWEfdVbpz/9dePJRp81hg6mODx64SODt8INoo4IbFM5MRw7E6vm7ynXV
WQoBFD6cvXOlK4YmjVjokzKs+4tkRHgfBSPCRyXCNcphGsy/f/jZDKW2yC/b7TAHrn6ciGInm8R3
3B2JqXZ1CDmxFtTgTLuLo84ik6VDCH7sWAvjeQfMDCAblFuH+jR0jR2gbL/hprlUI4kzuvTZdiit
1ZWDLn8GVmU+FcI124OjigjOdg6titK9Q7C8ONmUMb8IQbnX0GrofFbdTKrBnEURuZE5gB7yxUJQ
UtlSdw85iLYvKvBvnux+U+fFmpGDr/1oPivM2F7SAJ/2kC9BZdPNF0SvExmLCA4I+F1yZCxzgNZE
jyJsdkhJx467GY+aLylUzxQmW/9dki8dpfbI1G2Ha6H4vi2b2647SmyreafJjBNc+4ElEhm05a96
a9CjO6tnP01zhsyFcW0xv8gc9PLR8ZFZsUNn7bcADhwN8tZY31CqoCa3c+kTA9v5pqWpWlk0sL0y
c8A09/3XIoRh8TdPw03K9C+d0O1rD6GL3IAQNxsj//v/kmn79HbX2iPcQVXWeGCPJTUE+9HZ5fHv
vbFyUuCu848hLr/OYU+SI6mxhybf7omwYbxc+/OjUXzm//4i/IcaGCc4cGJm3jiK/rGD//tjSVok
Lq3C5YDopHvgMLPfYlmMRx8Yy2vLqP7Ysxp2NBSApM9T5r0FockSD5Fu4rqS1BLX1N5f5HEfxbd8
KF4NnpErkN6AEvn3hxrdrp+gjq3Q1Lv8MsTtdLsf9MVZsinuDFfNc4DC5m+ug9ub9++vKMC6F6JG
w/0a+R8dxaEYKZx8hlcaUHaiBk3lWfrDA9p55CP4m5mYcWd+hYSkLr0/f+GvaR6rqNlOeSjswwDp
7Skobb3fhpJa6b9/Vf/XpwPnwV4LM5kv7MMCchA/l0w9nQM77CNYMQ3csqz7+86tpvkvwvf/cFVS
7fkhsjY8BawMFB7//gZIes2kN+Vs2tbo/5h07wPNr1a9H2db/XJXarVete6eMJT1vmltOuBVJ5hG
Z9v+//trCzBF2DtRSdoCLMW/P8lYjB3MR7kcMrI1X0ou7DupVUwuar8Vv/77z/rPY4HULYaJNrJM
zMYft2Z6kRNqCrkdPNFxHRfIQXfN7DEDbDFSsfGU8n2KuOdPFAN/+dn/ob1EkR/fnjhCSJz64sPX
q2G1MmVizU/Kly+mpuEfuXNNXLeu9J5AdEv+ZUG57sf1jneeDraLxQqXAxjrfz/ajouLFSk322PI
Q6oSATQiOmy22/3o1dT0nprm85SH9ozYr+zbZCRC9Ujbios9VyL73EQ+FYmhpTf9sC3yehOH3K0c
0FwwsV7o+Xt78uUJfK8qLnvKHwd9IWysB5qwtcxR/vvX53x8hgEQc2YQoFrReLNoPuhXx3JhFfWS
azvS5h/cd7Zm1+BS/MT231z7PDBf+6hHVVmv7Gm1AGEZlDE9jOFmiOX4DXaTd6P89rl9P02W920R
efH/IiCHuCLxx3Km4U/kH7Td/37qHPVLXTPWPk5tK5wDuajT+tluLaESe1wcfcHsNo3f//JoPpZr
/FSWKHGb6LbdCB/7v38qciV78CH8HDuY0mf6PR2VmR+8UKNl+40B+b0XZvNpWBmWwDe+XRiN8PIT
w+e/2fv+MSP/730W3D3gKvaXm00Uu8+HCii3XNXajJuI1r1FmLaoAa+t1u49CcKbuOtCt1bXjTtf
+cAbQZgzjrtCnAfuTniHBUOLXYwLnghSZcfzHQJXZhZoxgbnOncODZu1Igt5Zw+abdwqdXCjzVbb
IfQi3Z+Ny3a2a3Npy5Oru+wuVgg2iJzRNIu7xVXDPWHIubiUPvvcpXBKN7sLNtpqqTZ0dXagSuEh
KPpxLmMFj+ASLqBbS0HLHesOsb1+D0DHrF/zrbCLx3ZoaOMuet2uHTkf4dXzB997cEeESyoo7PAu
Z6kBO58k/rvWmrgYI78NPws83VlqYni6T0jZJADZcMIJMWB8Pf5leXzcCkKOW/tm0MDCT0n8cZdd
q7Ghy7jYR4wGdgZTIAYLS7cTW1luCwhWXo/Xj1QtAKAYnaRnIQCsIkMauZqqq71EBo1Pbw/zX0qB
j6ce+7DrCbBLN/QDcvkPhjBsnTawtXw9btUo03HMO4yoJW9rfnOm/sV+xkH6YUsEtoH3BKAIVxvq
D/Hh3GvXwqp1OOZHlGqivwm+nPYxa/vyT+1Z3br3MEEg3SpQgz1PsTZv8RSp6DLRFswf1xkDyrGc
8sD+lkcT9+0lQFz0TNdNPsQ1Mrokj/PZv5ZokJyvrdVUy6deqr7a95TJy77r9GDvieNmFhIYm3Jf
r7CP7rOWLjvGlX8eeAv062EDHTwnE0+/2IvF5NUxK43l5vwx4tzeJpUv60lrv9o+CzDQ8870vscY
D4CJc4rLuDn6Fha29DYOfY+dLPo9thldlNwRgOtyunIUds24Wnu4bPU3t86do+2EWXiBq4nqFlNW
Zid9iU8JYz0EE2p/Tz8i2R4CxuXUVkcGYLXEprlOIeOnfNL7ybPm7LNmSH8M6bbfAKh1+3Px7Lk5
oDkaInTIXf8pHlwMKH1vTX+6tha7botN9ZOzg45PHXtT/c5wxu2TUSrn07ooMtwoh7zhC1E4ZNRw
farP/hTML17bhRQmWdZmZ4/s4F8eOytbfIslHgz2NH2KvCY2Z8Ow0EuZSuv325EV73oUpYQCF8YZ
dq0vI4KeyMv741SuTQNWjevvBtXkq1eVg/hVlhHyc0v2YdPvpiwrC5zchuRn0n8LRg8sFmKCZEWO
sDYLuOQIL+keeQ0Rh52dTQdf1A3j1AF0OORmm1sMUp/JStxI2dDSyhoU8eq1fcunCGyPw/TGEWWr
L/JjyIV1S2xnar5GQDfdnahnl35W2GXfOCBJqqZsk1ZxJMgj2LuQTYNTvhSr+4ZZFoexu43zxQck
exaztUV7dHwRvmllGOjLqeiiUwXdiLBvGenfSzEzZqwJDyx2PfQGa4fgjWkDQrXRXHsOIHlYcihb
O4v7b3uiLyGaq5y6/GpgJfYXOusCA5YSkgR3UqB/jEVTdFiLDcw3x1FEJ5WDQ3Y8NyOxJezZfA2y
CXykw/PauCnTyvzJVYjd6esEVZlanmGEaNXB2iVeqOtXG2lzsHOaRV0jAvmwC/Rh8HsrXNr7OFEi
+MZttj7W/PEibdlWo0c64whf8s16WloxfOf2D3eXztTKCqj1D7/cAvdAGcVdR+AwTzrfX6pk9etO
MA+WM4ij2YnJ4K4pn4zMINAXg6cuITkdJcm4M/I6q24+xWGxnhtkA7/QkPTnsIwUU2C3LP1D58FH
OTce3yDAkgqNJb6YqEst7rFbUvjtGu2YD3p3yg1iTum5Qfg7BrpDmYMfluIblsJltnr5Rjt2Gu7z
sVtebKcitGKuO+cOCac1pOso+uaOxiV8SLEJkb0Yd5PxtZgJQE9RsrBIo2FzvzaOTUeNQCq8ATTU
eNyESnMKVE5uL+lAGbvsQzjyjKwg0w2MuLPyyaoquZ7WhdYWwrUCvHCc0+nAsoMvgajPbORpBJtC
WBTn7ELxTb4jMl/fNZ0iCh3KpfLoRFvNMyr9/t2nSSZ27RYEL2pewiHxory9bje3/M6mRPBSUaIV
2fVLab4Ypv/tJYpmgtWR/r/XU7s1ybpazZY2XZEvZ7Lhq3fIe/aS0H3x82RjFEPSJw0YGE6x3PNW
0BIwnQtLxmnU16rE4HKK6159xbSIZSYD3twfXSDDb3mBDhBIm1jY+ZghNqyKirXNXx99NkqpnDFQ
VnxpB7BC8M2CpdpvKH0OW7HU/R6ofI+jjnyc7NDIQm2oK91ifR79eoj3WRX6T02XM+JofNm+6CwM
3HSwm5scBCZykNwmOOOuBkKj6N+7/s+upG7fz/UmurPjj9u7Abv8Hnialaqgd4VfKgT4yEuQKBUp
LXxciO5o8ZLPsOCZsnVrnrSl5x7WjFZo4ixxsLf4D20iOoEAV9pB/zMkRgFFaqsAeyCSJyCmXNh+
Gjlm3+paDCKZQBKx/UQxwsbRBHhK1mL7vEHyInjKH9xX6ramSMIZ9/8ZMthNvx7jT0q2YGjTRTI7
pH3lWu5usX0L0LVri+rKrGl5KxZmpOzjyyJfglyXvwazOc+V3fbyFDYQN9mwrKne5UvmBF8c5ioE
DQ5QgS7wFix8lLcwGTDR6otD0N3NHJpV7Z4BZ5iScCzTvHKW7svQSXdOh6hBhc42xYzZh0EIz2ON
/e2J2Iv8YMUIlZJtI3njtI6USsRhKMc+ENdRczllCvA/7J1Zb9Zauq3/ylbdG01307Z06sb+uvQQ
IARurEBgup/uu1+/H7PWOUUCSrTO3Za2SiqpRK1l7M/N24zxDOtYjNj6JnsmbiAhp1QeMm2SKZx0
lv6Ow61D/1LUXOek0UOMuqaQPhJEb49l6Xxp4S3gphxwgq1WOm8zbN1881m9As0HmDFFcpld7zRK
O3Y+1J1vz+irh9F8O1urLz/GklsP+DNVRAa6idlWMMZN6LnAkXZZFqtbK8O8g+N7nI8t1UPHixxr
VhggYuOKAD7fQ71f1dtibMV10KH32XFphy/2QohAEebKGL1DyluCfwYyNcw7ZZCP6s14QcVsiY6v
adPGZ2NqFOlFQmbJR3NagvKMsT1+L8b1/bccXVaF16KJxTtflM7eGwLwd2iPkhbJl5lVoVk3n3qw
786ewF5DHkwv0SULb8BX6FnzzdERlCzPCqVuc97K39B6ZykXEdjFkUS57Cty3So9LOk83HmJiL+5
5hrMp5ifdJ/kZf2Q0yiuhyYt9XdP+Yj6Wp5MsogVeissCrocdg1e4oqXU84sbJpSb4u45NuF78Lt
CVrEyDmE09TMFx4tDztgcyWN1TBaMDw9LTA9MQCva6sAz/MRPG/MxtaYG+/QD1q+7/OsVAfpZLzH
iNsmyaUTQfHRW5ep4/MTrJejzuFxAv+pzgqLloAHb+BX6yuFilW78rKOYUdGgmQHFJ6rg0dyTn2s
ff5sIXU2sj4DxVv3y/oO8x6hgNSYxNSN6eyUuzYvF7brMsgydtraeZxbRfLzktaWc8zm3Gu5zzuG
+qvw0HL2PvdBoOr3ZplZCvnZ0H0c66UgY8Nznai0tglRwnOWRmqpWYKXWT8be4fRWRWSwTc3B+4U
niBl0/KV+bqMl6xzmgeAVjgNzFmM7o3BUplAynQxr1cEdLx6VrOed1Vlpsll1VdE+UoCL7+4o3K/
N7xO3HCcMldfVMtovcX8xoIHs3OfS/IL7GreZXUzZ+cE0Wpvl5e8rC/hYNT1hjTN6j3fg9TZW5Pp
xNc89KuPTm6c90HPS+vKYPN+Ndtj7wAsTl353tHKwOCTAO889yt+pN3WSiMeSfyxjGyBkOxgZa17
SZW8LrsgFw7qm0z794Yi6piXE8KHsAIE458SlSc4fpd0NSg3gP/sFwM1L+G7rGuC6ySmj9iZFvHW
0Qzlfr3JXTnr0CeFyt9TVffriQI97gZCFQd8/qAezF1moWnYo4+sjd04FxSKSmBOua8RjriHYtQN
qSuWYdi7znL6KxDSRnleMtB8WMVgMQYemvRbLPmtI9w0Q39JrrctLprSLuQNiCM5/ujceBz3ObL9
8azKVuedkaWOe6Si6njrI2ibSV5B8VHuKW2Cz2biVKc5SYUf8m9x8DR1QG7epl3is4IYrUrsPYYW
5T4zDNxspDb06jJ1VJDdFnJKxEHy9hrPJr9QyQcP8+Vmf6xtYn7yTJQ36YqK5KpsZlkccIOo6d4c
VU073i1+UqF5BvVDnnw8HlniaXVbgMPGDtCMwO1Z+shuOUhZxhmKwrkg2okuHJsl0kuTqr9Bm4Jw
35jewmNtGWwVmX6n+g7Zugffborsid3VpZqYl35yEke/Q+yIt31NkAZQXqblvSDcjoigl/v13wdd
VPqoV0zfk3YANePpNKdSqYs8QA1HBGr6GujDlxrD3hSyMxa7Op1fg/Fug7NfJzaQQtgTwA3xAXRA
2NqmS78sLwKab7LJl+GYLfl419lpGvElyG6npB8ObCtisgaq6R6uzHBFvfuaT/xPh2cAAEyM0RGT
ymenO/iSCXPLVkKkE6KlQRsgLTrHaT9OTtLdBWanfhS9Ri+l0+7SsI0fL1/u58ffNjbMRxBvcyGY
z27Tk19On/HpQgCWCUAnYzMU4thiCkM9doboqd9D7Wj2q6/HTYOHhp7astm9/Bd4PpbYpiDsZyh2
TKbSBMM8/QvUVBMCqPsCHgz1OBJrdW6ktfgUcOqXvhzGzy7f4lcm77+hErajMgoCDyZZV1LmPz2q
wopntXECWt7I79jYpOfjRLCIhTQ13YkMU4PKfP8iM4FpFMi8b0FJlK/Mf3679FDv3J+wBJDFlh1s
f/7Lpff9CXMwv8wxoQzV564E4nYhpmGcIoCHzXrRQIqqbpPGaR/LQIkbECp9d3j58v8cHP96/1NU
ATEBVcAelgmueHYl4LAQNWYiC/fqapb7NHG8r6Ktp/WxdZtpvEW1YnlRyzTF3Sxx/Q+LQjw9FLCZ
+qs+68ziqnAmy3ibV4Hufkx9XeD5TaWnLpTj5euJCoAc7jHoAb6M9Vrs47gmB1uJBDmSk0jet0S6
Dvu8QRUTGb1ZiIt19gfk5U2ip0PtCBmfMthV5UfcFo6+RxbuW9d+NuCzIAhmUCdGwETZWxIa1anw
hsmJcskQ5DBocmtxjGMwJP7IqcSEP9jVn9i7L+Z+GKzyEaeoIC2mRTMY1XDCPjB9N+l2gKQUF3k5
x+4rQ/Lf9pKeyV4ZXoxrg8JxPfvZFRcoZxcvnzCSQXHezQhjSJjy153bWOldhg7k0i30fD7okvhi
iusb4PHuMa+31flALLIWtT69fBeYv90G7MHYv/mALgmuYTbw7D3Qr3VFsN5iHoLOB+s0YSwzzvsK
Xdxdv5RgAPx4xAiJeLKJFAH11X7wKIyuW8ZlPCIVaNC7mUCK9gxV2yKOiHdM8mlGZh6PWKm7Ox+X
vDotMfOi/VQZzWePVAcknvPs3teD60tKV6/5ZHRtkZ3PGbLfAi5uc1ClWOOTY+EkCIfGAvw6WxXa
DLAYCF7KeKE0VEz99kUa14gFh3z0LnBnTNU5ww/XeTcRaFMfCgeY7Hu/l6o5o+rsBTscnTgHfO2T
EfZG5l/m4A6dHeR695PVrG2BureZW2blQ1x9rk2PNIyldwYaXXgd7UFnTE+IPYQEgE+byVNk9r2L
5MK0+uztQp3qndP9sO+GM71m+2XO2uFGWi3ReFXVtLdOhjIf04I5LmcS7o+8G0wwWcrIbLRTyDPk
R8UPdTeN2n7oDHeoL7qZ6cs+ScCzoXslF+lQrWxXkEV3iHETS6/roUBdll5PfTvRH3er/8EZncWN
8lqttx0PVhVpmCFyl1EaJIcyNhiqeW45pbRzQ4BlOMOVgJaBXRhrwmC8dkfi33ZQGRiYg4Ns9/wK
a7zDUrjkh871h4e6UA6xHBBWzmdToYQdkqw7DPOSyYgijlNIhkQiYCI6EnJE4HRhEJemse+gyKc3
YwbR5lyLktvcRU80Rp6q9fQNvCla/ZAbABQzcNUeEg97MMO+VG2wta9mZ3AsJYsjolV/eVvnnajD
1PC6ezoy6mCUL1v2UW4l843qgkbemoMuztEymcjFfVkkuHTS4YjmSZuH2MwVyYvGbLoXGP846RQm
HBHe3Gb3ONtBnge577QQGIBPla0ZEwjZY38qlgm92ASk8ZzcL687X4wWJZMhq+muzLvBCxkEi+GV
j9jzSgmeIWWvu2XdbFkp9rMdJ4DzWiTpqoBpwcJTc9C+W1tCXahm1rOKG+0frnG341EmbAwvfg/T
e/a9ohYdhtHieDYpce/BFX8D24PsFMHJ18Rtp68vv5N+2+FyPMjYfkBOBLIFlotPv4+eERCXR2jZ
QXouNhmvnW8SFZC4vkyfsxKQDAyrsbgYAjJNg3RyzLAPrPnIqt3/bEn1kHvEti9gNVnjehBlQUVn
flTFUxrvAoRyEeWQvszrsbpMcEFjL02dTy+fw/Ot+3YKnIFl+WxeTP957iztWZwMhHEd1AzlBYuB
efCwQe2ktzJyVRb8M8EU8HLAi3B8+dDWtvb89cOOHIccBkKOWPwHoNeeLWO1HpBFDrE8EIVNQvoI
+g4V/1RhGIuFOwTXlTXiHkJtjNK1I2BzPRlTtt7PfeMOO6sH+h1RMwJy6mix8eXZg3Wix8TQAG1r
/SYLyb0mV+YSGDvpYSLcPEFy8N0BLbNqTOOqTr0ASg7jp/EfdgmcnM+1RTTCK8iEK/f03jCqMVaV
HmvMyEu2k4x7fqgMfKtp4itFfm5kr5Sp9nO41hb2sjHrEaFRMFIyPz2iAi0IbUg1x2kRDL1jRbqM
P5RA6TBa8iFw2im98JhGlEdLtdIKM+oqe5fYXLe9INFyiRwtcJUA4whY68i2vKu6wukRIKQ4BWjH
sB17iY2jaWVXfWeUw/xRWU2qzlASMatPdRIVNMXihHmvpGV1sv4sR8LxraY53E/b8pi3b3f380b6
RwFk//Oy7XkZvpBtn35v24f/uvyuq+9P4sW2Wu2veDEIm2/4lfHZO1tzBpqe52v63vX//hfThjdb
mAwZRGDZffEz6eTvgLHgDXfI9sbaBBC0sNyXHYjH5N//km8CXtY+Jb9pezgM4KI9yxN7KV9su7//
83BjDwm49QG3gldzfzaPT+/GdukrQuo2hEdgPiwlWxSc0kP/FRSiPvvl0rz961/6X9B93mosM92/
//X0PfLzUCZkWH+TrTlb0fr0UJ1pZk3TzGet63TRBPINrEzvv/I8//kgHuIgcqXo/7dv3S+9kFVb
BBun81kNzHrnknyzNzIiS18+kz9cNFodV3DVCA78jb1M4qG/NuV0xsXtHzcIxkkzcX43O038Cjv7
+enwkaT4pcdkcSzQxDx792JpZlk26bMMnr0ODcW+Japz3e1ePqE/H8anrIbRxgDj2VXrscHWlEo4
E3v7w5C0cSRE1b/SGzwtMzgPIfneC+5qF1Wp+Vw3wKCWQm5yTpSIy3GYABiHNjqCYpfztzpb7Lp5
Jdj897OiL7eg7ZOkzjveevbdt7qAjHjPPjHqL9FlEaFr1K2/f/nS/emseLRRPnuuhaLy2evc6/VE
eKfNIpcNrAWODzYVjBz40+nOb/PXfqk/Ho5ZC0Mtj371ufyO/sgVmChOuS/sq7TBR4nPpL22KZSZ
0eXV7ctn9+zj//NHw2lNKg55LhxTPptqYaiVg8Z3S2VafdGYxb9uS48scueOWHS3rlojZGCcv53l
iJDAIqRUhoQWth+F8tW6WxyXaCYFoPUzu5yFfoTxLq3XksRvIUtgokmWaf3clU2Jr6LDWY/0QIwP
OT5f412LfZ9jdx3z2pdP7PkjjIqVNx7cbImOkaf4Wc2LGT4mz3c4JUuHnxiz8FWJHOu0YC54pU3/
/RdDmuPyjg8IGUJ5t/35L28ktNo4k5buxJhD7A1bsQBsl/E7uaXkJ9Auz//w5bSdGYchxU3CC6bm
eno89j5mh3kZ9olHeuA0Lkffn6dTIeb8w8vX8PfnaxMdMV3lzvdcKuynRyIYJJNqaE6SgMCIVDBj
V1TpazLbPxxke43zBeSzwUfh2Q81QKZdslifbPq1o+OxjiVKxTy8fCZ/uBsIRyIYRBJQhFj82ezQ
slPDHEAVj3CdIpCePuADdkdZ4zavyKf+eCQOANBTCF5K2+n+cje4Ct60MetT5oMlANdgHIigqPfF
lNivQM//dOGwbZj8hxudt+7TIzWLsGbTKE+LZTihKvMxQlMyvPJN/9PpbD0jQ7ONxuw+O53UzRvs
oPkJiMjGy5DdMelNviPYlN6+/BP98XQYbtM3ssKjmXt6OlO5bUFJxjCQuh2xfgPjcEovevkg2+/8
azXEs8OZoPX92WrR4D09iBQrCPo+O2kveMBOtVzV3lBfYZuVtzQ5yyNLtvrL/8chHT7vSNZRJvnW
00MmjJasiZDofG2SKFOsY8RklifZLtWJRBJmD4YBReTlg/41DX96phSktuQDafLZQhz69LDYTnrl
tLjtJVKl/Sgn8a3TmLxCglP0BGcY2HpGHooVBkPdf7ZFm30FCopaAZlV1+63juq61tV0s0zsKMNY
6vZcokC5Fz7+rcjnFSRYmYM9DSeniw8j8QM+C2ViZBEwBWm7YaV97x3eCueaoOt2eJvBhU4PKBHy
7lamFZKyvqFv29HG9HTm2IJ7QDr5mDy4iE/ErZU6CJBSbhonkkRf3Fitmf1I3aDpzhkP2psnx9Af
jJlN5mG0OlHu0nw6ibVHxJLK2FmiZRJqA5f2DnpoLkmECGM6txlN4xyjK8MjVsbjHsf0DGa46Pxr
bWbxZ2kvMQQHc7TOKrjWP9B1dc5xzvvlvhgcD5QHbkf4aE2mvhMQX+0YXiGgKt3Uyw9KmSMEh4RE
Nl/3GhqmR5p8pKt5kDtVYi09BXWTj2GN5KaNVIL1L+Qh84loahZe5U02LtMuX1kKYJn0lizKmH5Z
EWrxKdkzDHXuR0ETt8u7sfyBkCK/bnmpFVFs9/H7psEiF0GMqg/LQi8fGdVsPjoKOmOIJnj8LJRZ
r3vTsearruiJZ6oIkXw0lro1w7jswE0PCdM+DPRFc9EvpkB5hmAMFmZT9fLE7l1XOx0w/gsrA/wi
wLlquR0cOXwGs95/jXnMup12lJAh49HxQwaz5TbZdvQhqgdK6dNCQZqCQJ/MBAR36vqXI+OO7LR0
ZQ7LARL31ZpMBNUnJmp7kACwT1f8AscWbaQ0dBHjuefLV5PHIA5sKOGP1pAmjkmMuiJqeOJuSdNU
6KUIDjvv/Ty/Iwts/VKo0rzy51l9ogGYsYQaWY5Vhc3zgnq6Kj8o2Rt26K6Nd18uPloRj+96Cnam
p6mpvdYo2W3T+3Nb9t3XBdz3iGTHLHA1ZzJ9oExzH7uexT2qYLWsEaSvurzISgAE3B4gYUJzmosf
eGJ5uUEesLD69mWCx0tp8wynYpx+rI2Oq726EsXb1Pc5A8yiBes8lTZabtrKnh7OBmkx8GKBdSmm
SkR+ooiIbhC0Xim46thNy4U2CWzdvBtic553gdMaR6oiCA/DmBh3toeidRcPwLdAojcI7lSLRIJs
jLj+wlQTbm8qhuWY8GZD0uBhRwwBuwnz3RqbxK8kvmw/SbPR+sROvo13y1L4d0VTzjXxT8vqHJAL
DclejnlwtwxiJmupSTETagW8KnIFAAjGHkX5kbUWq4SeRd4WFT04875JkvJbPi/peyBpbrdfJh73
69rzymLnydL5USwaPunaVTX/XdYt9rjYbfQu4LcA01aiXY5GG2o++vIq/iY7+FHRgswM31uvi+IA
NgNzOQTWrAw9mYz9ztHW/I0Emn4GkOiNK+wiiy1KG6sWEmviFtPdPNZMWXd1OWrXjqDvgLCKF9tj
2a8SC2wVk7bkSrIR/es7/I9mK1fpt1ZDzer/z/aPfdM1Wdwq6X8OB/7zv/7nTWD40r8wgdHlA8KL
p8MX/om/hi+u+cbBzMC0xKUAYidFifrX7MURb7b8OY9CmbgwFvd8d/8evZgmf8SnOOCOBfP+c1Dx
9+zFMN/QLwhwz3hoNoMqIa3/YPjytKZh0I6bkCbOZPJIJiDKp6cfYblhdJhOokhOlvZrOsHszQZR
vmZi2kqj/3zr/z6MbdPobFYSgk2eHsYCIBejerLQBGWs/v1OAZzqzd0oVM1zu3jvf/kF/jDosZyn
M07enIy78CdSV2BIsH4zPsck201xixurCXQmej5/yzqLUFQ/WYoluSVAMkQzqAZ7OjBqDFxgYs5Z
9sbs5RxAvxRDVSn7d6AnSh/19ewEB8cZF+0T4JHQ9SMcq/K1pYUyYoPaNs2m3t2lfsDrGCQFVBhs
u94SY7nNVdGCi5igO4ztsU/NzCkINB8cc4xam/VjGno1n+bpoh3zZfrG7HccY9SVJCT2USkcLxij
UdgIcXZFoBdk14yvSml/bgEypxPaVeHQ181CGCgV3a4IJFJCuoDWjKwgBep4mquCzV6YIMKPsb6w
4rnzSJ9o7WjuGEuf+ha8CCyDvhPqKJxG4ozoUXjj7QZsr1FusohENwynzJhRaIuY3isGwuPlpBO7
aGchB4vJy8+KlapvJ1pbVtY+mQtvYqGdlu7sQsROAyvyDdBPLKaTlgCNPGcJhyfYJ2njHT2JSM7L
YTTQayIicuKwTHVbXpQskz85JcT+M5UFebrP6tXU9a50PVN96ZQouzNG/MQOh6DRLf1jyfr2g1n2
lYVCUKb4ZPAoI65u7ARtlWtOQSSJ8DY+FOWgFuYDCizaVsVkjyT7oGOWwvDEkWtumJB8HGRQdVwH
ybcpJ0j+e4U4GQ8At5mJ4yer7PKib2zT2K30w7YT2pUz+l9zlAo57+qlTw6OVS45xJdKN5NBeIAm
SyF1Js8NW1Ld4y2ieyxv69Uw9Ln0KgNSfSnGujLDBpl7cQmhfhjeb0WtvCrqoWpul2zhgLlR5OIa
ltRkE21MnRh1bmrMaVTkFgkz64ridV9CXpSsqK1pdGw+84JNfdoFsbzARtPIm1kl9WBGXVnV+gJF
Jaw8Pkvo587MBX47c4IC4SGEykHWYOhUOpYkJGdWjb6aFDxPH1Q7d+vnYLRR7REV4gziln0hH+6+
RV5+1ZT8bG/xR1jBdYvu3QgN7ee4dFP8i9fszG3zgwM/u2SE5VeoOskypghDjuZK7AzIenK1r0Zq
AwwWU1xU1yksnfRqxHYkueiLW581M/VCczUq9IB5VLQCdWtEEowA6AD6cTmjiLLleYYmb7nm65/g
mPZqiae7G8ahDl21rlux2AA8NY84i1PvVJvwHz9Tz3fTOzWKuLC39XE1vqeedYoEDmGjswFRc5F/
gQ1e9hfGiNfkY6aYxfD2Wc24Z8Fsi6bmiZeZhXiOsKqyWSFBzyRlsdMdqKzG907pGG39fgl6Ow2u
eWdRsEQtuu8CYo0RUJtfNLW3tP7XFRC1y17USuL2w1BrepD3DQnPcD1S2553NEIb7j4bsUXuGxwB
SU013Dbd3stkhnESxhMQkAmkrIQFX082fhlepcEN6K6Utoudbw4o0ygDhLEd2oM5ZE9aq8OKhaA9
el3viZvAy4zsfDU2yilxlj4EBN+NjdPMGrmBCWwAtBPkFtZnkheH+dGA9u0eK4hj7C99HAXneV+3
F5USOt/lDj9H6Bm0NjQUWPr83RKvvZGgbK2rwDmB21NQqgE1zeynccw4bfYZgfPSBhcjBCNVvAsq
n53xlRoRA2D3m6CgDa90rU8/l3xVUNYxP0bdRiSN9H9u1n6ZnUgrHXpS6EgWHVzV7kv8C+y45Jp+
evn79cfjMMxgMCjAUDwPnuG7L8hdN8kAz+tGhTXAh/egxoPw5cM8/Sz//ZEkK9umNmF+/HyvSkPj
N17MYYwGVubZWgK7F81Z17otDklntA4vH28bx/2nDNguHxMnhIlbduQ2Sns2riPXApE+AbSYB1Cf
rsxoSpoIrXekF5BNUAL+1c4iHvK4nl755Z6OiX4empqAtwgDV346+WxIrsUyyjjnHiN5sthD1ygO
PbTVgwDItHv5LH//8ThJUkrQIDECxxD5tNjhY+2WI3Kw0OxbdDaJlV+iBVavnNDv13I7EbR2DiIs
zNTbCf9yKw60Mh3W9wRbwopTtgEncxBx6d47Ts/wA5stbqAsOY20L3/9jP9b6v/LMplVv1DqD48P
1dNCn///X4W+7b/h7UjsuMMmFamC5E/+KvQt8w2PMss6NMDb/N3lp/y70LesNxZ5tCxgeRwsSnH+
6O9CP3jD7cOWngXslidMsf9P6ny2dk+ePc/mjkQPt9naOSBy5GcPgOPDIlx7ed+16yA/EHvYgBFU
TQaRDEJcqbzvdOlthnu3Wru6/YIxiIiJvYopMFlKpCbA/pWAFinmICdisix9ELiFEyRrcOwgxqZR
DPOot65tXNVk1sSpPyRhlrjUulGJabg7AcIY1kgTxUyYW9zLLrsamMLIHXgq27rOYDzxr4aMXKEc
XrSgtDwAXjGTo0IVJr8SJ4+0+eDrper6w+RDQ/FOXt7a467BEOhv5oxE7g3VBA4mzTWlt8YtI/TR
11Jjv8isOVWHwV0KBi+rQrCfhwa8wfNcGmoo9n28UCPirmjQzuIw9NxzgyGh+5gRFANv3m3dgZnV
kuJailHMpwfP6kjMYLDIrBG6U1YzRWvBBOmsqkdExgOTU4+HkThe7pA+Un7dX6FwXxsAm9ppvxNX
MpGtkuX1D1ujk9zZeOoTHUJW8ZqvWJiT5loqhT+dGpsUvGiF7ws1dy5GPBabJ5Y6sfHrlXJ/9v0z
pGt+/mPRTmUBMrdUMFyIrhzyvTEl+EwXq2Cux4Zcf4rJmoDx2BrjWQJkrQ9nxQQkxNjYvB0aIq4w
fTnDe34yd/jYeWDLLhrDyXOAoNVgX80l2WY7krsw1FrNHF8gYiWppsEZ3xNwvk789XDhjZgDO7Gi
gawq69HtvQBxqt+2BYpsYRE5NSSkMfQjMoDzUnRK7xOsWY+kyVYe9GZtkyKxZCk0eghcA9LiSXzy
kaD56FoJIaJKNevePqRr6b3TCMn6kE6rxAqpsT6Okeh9Libo0KUKcYtwwiYTzDokj2ANPplF6WAP
pZ6p935uE1cJCcly8bEoMxl0FKPbBUGBDpE3rHYKREagTwf/RtY5VABKVYN6KwdZ+Ai7NJmOQJNs
W5yNpjvbDwo/iH0vaoKN4DQ34MXxe618Vs8q3a12dhzzKZ52c9/qjRG8QjmaVW1b6ABT+6YK5oaM
NyTrKjIzxV9qTTUjVO24AOws+LsEE5YA0mhHDRcrXpIlbwfT7R6doWXCBJd56cll8WNssHYt8D8t
Mu3R1YzqLU/tBoRDfRxOosMLnC4Zs1zDn/qbNiEPMrISUATUkKxT9xqAXnAIBrv+HNgTdaQeLAIC
DXhHO5W1/RcaZfGeXBPny0oHeMfYGLblONvVJbhWbYLRLtR0OSQJ+sGutlIoLaT+TbtkkOTgrk7G
zQZxka2121qeDIOyt9ddg7cihVssaA/9SeozZ1MTkxg0j7d0tO194dYJO9slmUwmnwt/64pccc0w
gyFy4/CaocdfCnK9hbPoy3Y11oM3kbPzBZcPMzbcCXY83xBAA7UfoBmL4A2U1ACem/2uOsduJ4cD
r6sFj5623P49/kCruGLguqlUplWTfaTqCqfMptjGHxbmMJI3UxiDl/UTsEMjuTX6AD1eZDRTTP/N
xG4rflqkGs6VsnlMzXAT8DdAJ1FIReNau+poBUC0Te5SslTGnTMJEzUyl4P8FSS06T4toTJeGMQZ
oZvSbtNdLUPikw3ZjCQuT46ufAiTeLlIGvO0kJFhCXIzot4fscXxnhy1+mbZ5PR9mYMYRp87xVCQ
u0Cbxic8ahlQjV1RE8EtQ8tANIH50PFq8yuLen/NcRQZCroZEdStyE7BxCjg4yo69yaFatqFvfKc
j4ByPFw3hPnYR0uObXvE3rT5ju+tZuRFFow4v5aS3o7cKfFeKr4VkAdJTSJ2JB/y/hNpALlxOQ5W
PdxWqWStlyRdvISSByZ5XyajjamZ2X5J+Eg6N/DHgoFJCnaX4FAo20r2Vo+e8FbBEPciHxzyO9+k
O47aAZBtaJVGNh8DPHDxrsmm8hpduAXtnZr8wRdF0iIpHmZmF0Avrzs8GKjD5cakJyCeWzKd8mmI
4tYWm4dQDOU1LoPMCDNHSmiAjU0CXQ5R4BoT08oHtXPR54YYF6ybvivi5UhXX05HGGvxW6hoSRwi
Tp6WM74KAt6Z7JvvnZT1vazWdTkEQeZdjc0CJZjv03ZrCHFeqhLXNx1ukJ0I6YOGlEzdKs5S2fEF
BTcM7pbJuqoPrK2lOtCmgt+OsnpcksO69OODocv6UQWzn18ZrdVggR2quiFYNdjQYYhozJDVHHuR
AoakHVqkop5Pi85a7Ml8AAgUKDtcq51tMOxuGg0wDWUDXBc1wdbc+Z4yL1K7Ie4M9cr0BUmZnMMZ
I3dxAAFOR8MnnBE4/nwlosSvUWYsFgGThAA6wDpXFh/Ewcjx5LPpq8MuIeiPCqLW82FJ+F8ndgri
wukqIh20Z4OrmLWBdUKwOFpvZQOzknQy0KXjgD/3nHtrxiwazJLheTvJ9z6NOcOkWSSPMi4aPzKG
fjm3ipg8wrq1fH2w63psr4cqbs/Bm94Wzar5V5ZTcR0Eo7+EPhj7h3Lo6g8TFEmfIBGJ6zWkV6zs
q8ZV3G6pqszl4yITI8HYmdIkx51l3WDqmTswRpmZ3RRJviKyIpGJJB5DJe94qdifbT3k6YmswvS7
yw/OtS0RmN+PveUMHyskngBcJVhyqJNBYp3jqx/FEWA1C7yq91ZeR0HJG9JzGiISelk2tfGOJEy7
f8QWLC0syj0hV9EkgvUqblPrawLV8H1jO3qFlWGKb0BkUC4RQDLw4dFNOezxDHq31miz1YinFhOe
5SftBzmZ4rF1UFWHbaLwxDC6XL8RoAIsh3aozCIAWbAGEq/yHrCjM3GmrKPzRIxgXwjAv/zY3VKN
QCnsfNpbqEvO3JILQWSyQ3gK5sXxKlGA8PjdavGxJeVuCj0dUF9Al6dsJIsIn/1EBME2KAI+Fqm+
4C+fmWvztWyV14exSPoH9PH9uSQb6xPJKfrWTCRBat6S47gvaj1epdr1yP72tiQzJyDTY5+SGd/v
Kj62Zx1mxh+j6yaXndfHPzpoIPcDlWB9XEbbBVUtmDy16To1ofZVa531xii+Y4SSDBGRZt3hjet+
JG6g409NuwVvNqIuMbKOeWJ9ngsofx80KiqvYus6VN4R0JEpdkZB62C/0kE+7f63jsCz6VjQfTrW
RjR7NpQPxoY5IScVJqTgAIj266LYa1N079gRg1fvGiwv//SYNL80IWhQUaxhCHvWG6MYckefuVro
mXl54dg1GUy5Me9BB5DRV4zd/pf+7A+LAJquXyYOnCPHQ2aFqXY7IOq/p12ya8wZ3wdTwk5Q7ySf
3ohrPOxNeAB7ZfTQUGcT+vVQBXubcvEfCWB+Hh0sHns/7mJK6p/WvV969DVvGPyaOYU0lvJ9IInC
w/Hz+PIp/tbYIf2D1EXfiUaJRdMzfRzkPaK8eK+HxuhIfF+ycXgdC4ID8lGztvp/7e4fLuefjwWG
Cikoo4fflGTk86g21ZIBXkmIlTLKT80UiMuhzciNfflYzzhx29Vjg8OBEIUyoXJ+E8abzbQWc01A
DkBRYAr4mtnViPXUNg1LEbyu+5oCfIdvvDmHCOR/NdAPkpzTUHvCBtg+Qc6nmTgAXD3VwqhyW8K+
/Jd8Ouv5+++Iog5rBD8BT9TT+4vsb1vnWJDgLPt6PxCBemJhH//vwAX80tnjv//Fe/yXC7576B/+
63tFqO9y/VB+//e/rnTVf6++q1Y/mbps/9BfUxdLvGG9F9jbvc+oBJX7/526mP4bh40j60afP/P/
m73zWI5cu9L1qyh6jhNwewOYwqRPMmmSrOIEQVYV4b3H6/ToDu5T6MX6yzpHfUxHq0NzKUIaiGWy
MpF7r/Xbn4q631AX0/iF7wmCNMwGhNshUfxv1MUEq2Hz0CwORi5A6Nd/BXUBGv7z+YNu3iDnDcOM
brKJ/w/YkYoFXdAKCBthEMnpdlULBjCQVMA8HfNounNfz2AtSa/z9NzYKzxnPE6QdX20w3+XyqBe
ZurkC/qPgxJW4dR1fbcGRA9DM1KSpT6b+koAeiFvMVeGDbHVFYWD9ZL2Fn/KuX39Rs8bSE3gBkCC
m7FIcaxNsUBXAsRTLcEVRjxEE03jvVli5nNnAma4/rR0uRJ5rbph0qwhxrVmjbf2YNqbasQ66JlT
bVyLQmEvLpOBlB2V3mR2nLl9oypK0vBCOjH7v9VdDbNxEhz7Vat4gP8EbCA8UajTLFaimaglG/C6
CDQoJOpQd0Il20NlmOYP2eSVQnp+SzsTvTipp2AfL/yVQLev/dxTkuUYPTE7YWpZNToqha6DSYj6
hAQmO9hqXQ93NIlRyWJRCrFjQixm1yEsSt2Zix4956sRHVCRrLOL2IXqOiszirtMku/uxbzdX5W8
F69dZzC9LMNSHa11Hhe3JheS2HMHX1RQO1WgTTo9Otic696r1UJWvDf6eCHKqhGA2s14bRR5S4yK
kDy5kUAFhJ6MtmgoKEZbtyZ4/jMbhHmexZzdkz9nfAhgloFgd1v0LkIfR/rVwNp7XpAIHXSImpSP
dyCjqdDQnFDO/lBBOg5BuZKtpmca7UkjJI+CjbDtLiUjc+MM9Pw0tNKc4GCT14ai0Rep96oIhlA1
DtYwSGyfiYOqrcl75DqFcB4tKMYXHnDoLgaZcA5s2qvzQAlv7kqEQDVXQZu17V02l+1lJSL6qNer
jZ6HpoPBN3n47L3C9vhC9ojG4y+0CL3pJKMgEk2TAjJ2Ue1FSvSOP3pIAWQm7WpKZXxnszFXv5t7
shzyJiJYIxvNHp2MiCBO68VRYLQRPX1V1TUHSeiH+RzdUuu9iKy5lXU8I4426sMzS7zK34HZsvRK
atgmT6dYb1+UEtgggRhjDiLnnLQ1e8guFDjStkf7F5lvPEOV6dlrTHJUr7fm7E0RO4YbY/CF+FY4
Slz0mfIO3pKyIK0x+3sTJaES1PM0ttxPavIjJsKr2q9qPZ4dpYsOghNoZ+kKjXuywgHjVxk24APi
z3pP+WPRbERBuA6BDZFRepo6puitQN0W8md9uhnmB2vC1kawT0PP0JKYhfAY9dWHIsE4sV+bMoup
82qz1dMbRzOf+4KJ1uUAZaP/eST/mw74D8bUf3Y7PQPc/eleuv3yX+8l7RcYAFD2WyCmjc765vj8
zXKl/kIyh4p4j/9gT9elYGL7XfiDFOeWAkGcM98onR91/zBdESph4LvgqsMswJ78L91M8jb5/s7F
WbdKAOgjou1J6wAD+asltVbXRVjpp0Vuk9yWU66crJQWSQJ1q1uFmYVH+r2ms/fOKAtHO8XdTKrA
RJfJnaJrxeetLDRziZsJ6Vydw5cUMOktnrL6ijeLwByaW4yIc70xiAeLVL0MCIjp3ytFb3ATTwrN
OtQ+A6s6WgOfmolxuK8R0iDjd+Ke4HjbKls3NM3qYuRmO+z0hmAEsnca46s2debyrQyJ4HpFrhnG
25YKQ0iCNInns7SzZO+AG5B5nGqyuZa3NtzIUyJNXg2FJL+g1qi948CdGp9ss2wORqtHKeuVFcG0
gTVxrrBaxsqwl4uGMzNFRETItiy19LEz69b0enKCCDtXTHlSo6g4R/TRtRvyunoELeNyw87jrv0A
X1qbjS17kMGIs+ieUkFjOwGmJ5dRoyk88rDSgIWDEBrFupmSdlzu2wFMyBXQOS2d0+vo+IgUwUxp
8hPhaUnqMvTMxhqecxrcE8/RQQI2K3J7EnPY5MbuexWyOhPzLOur6GZxl5C0OIhNFyfIglCoRMPD
TbT13UGEC0ZuTuUnrGF0HOmPQgHWmlRV9DU+2MbMqOepwbML1y6i72YYOuBvlugydlaTkQaru2Zv
8JIMRE/QN/tkZ+SVb7EZ0ORNoSWg0ZhkIY3wukOQvhPSz7mljao59SsInhuNdda7jcod4wnUqp/D
7TJwgf94CtolD1HigK/OrkwdpKRVszbfO3bIeDuBpGED7oEGgHljJI4gkEC+XdM51zRvC3eslkRx
7bRYVuDwaELcjI35SwednnjoKs13yLpj4lCLvOUbaY5uGQ7ZUzOSCYTV3kSaPBFvyaUjLOAeoaiv
IEJddbxtqqg30VnRYWlM1lUaw0TtzwIdRE8EYjqy96Piu2xkx3q5snj6qG3mGrSkxWXfy1reQU8R
qEClEzJb+noekEglRgAzUH3kdjQdozh2siAEQqaAuRA9GlM68r7MzHUf9JGQU1vFhfVDH5Ok2y+r
k36QxhRflqwsgJwsoEiiX40bzhkrRPWNtVy4AEbUJm5K75DhZoSA7ccsShD7qGVK23eCJtzVBEC5
h06MMkBSPQffmdNp8VOjn/bpqo9Aqy2cClVAkC2kpFGPi8LJ8ICVVPInhu6mmO5l/mY4SvZV6ZnO
PBxXzE8Gqo2PfDEK0zULG406DB9qE6ugh8au9LEInIiEE2LFdAclFcGsEXkWunwyUiLMPbnW/QeE
iEM0ozmm2mYFut468xgL+ktzS2ztSW11byEjpvPCsKeyeu575drfCkop30rCHzkukmazoCZpT+uq
IsMrNaOnHLSciwfyXOMz7RpKSbZynv6YYzO7xrkTKxQdki7k9nVRPEaQIZRusWlvSSxFN0/8Xv4+
DHHzxhMzq4GKAKjalZwoCFaisD5YXYH20ZgjedWdFOM0seqzJESLaANwMHIPzTEUP7Ceo7+En5Hk
eQ2Ql6TP1joJtXEZBaywbbcjDxQjQmWN48CB2ppb0iYJqRFhJrZxUjjKTlZ4dv99w/9j/7y5uf4b
Afkf++fT3/+z+ttzVfz9//3tvfz+t0v79/9ffkvqH3++9fkjfr31rV9Q0KI8Zc/DjInWjuv711tf
8hONBCoGAqAXoC8mhX/c+b/c8A3mgZ8OaFZSfvTbna+ov6ga6uGfowLYBdm8/5rX+iZn+OOtb6BB
oJlC2Awl9i3X/i8qgLEmYr5paFhf8Igwx6IL7Qi+Q+y2tKM3kZMJNZoP4d5i60DFuMbGASX+SCcq
tRZXdY6aC+1JkcYNuKxvSzMqTKN29awb9rwPQzqU3T7X/y9Fze1l/WFYMW48A2OUZCTif9kc+fkf
gLQMU3jeWl9HURPfE46adokpDYV2ocb0ITKgZEj2ozjWQMzkUZ0b0fchm08bcfDZyA3zQGbj/DIh
5Q0DohO1I2G0K0yRMk5f2axLXj6vIQBcomVWTeRJ4w3k5qAF5ltLVvEPNRnrx4k86Q3r/PiRmmNy
VqLQCsYY1I2YsTI90X5IdB+APcx+q5SetWbd6mJB7T5FFtoeTQ7iZFC76A11p/xfhqob0vT7W0SS
k058hMUtJWCQiJO4QXd/eIt63bFz6/YW4f0xVIIJiQjE5oRoU7f6xdW0Vv/3qfDbqYDw7p+dCucq
/16NQKe/QlU3HOvn7/hNCMSAjyEVFRCQJckKnA6/6YDkL2BKyIMMchZu+93vZ4AJWMWqgB0AYdwt
beF3HZApODoQHd6MhzyDQFn/ytyvsUv86UGxgFII6mJ2xPGnW+wBN0jzDw9KYzXmQDRaQvhrixSf
1MbA7KhaTzPSwt1p1Bpli9bzoqBvw2FlaUQ4Ul1jTbK/z0y1wJuYSLXbtENi07Vnx6ShIYgyXvuo
cgL+wO8GKhn6ZdNmo3ZxBvEX2X7EGPqiavDRiFOPrVmFX1IOqy0dtenjOpakVZXmWUjFoc0n6g5q
Z0OSF8qnXk/zWZPLk6QuMdTNEa0HMhXCR5x+IiWkI1EX31ezmgfOBA4CUx+uEPPRnUkAk29FxqRe
RFJlpc/NmmQMHaFubygYUfpvuP3U+HlAyB9vJpakXdIsWI3AiJ7HSnujypfGQMVIacqNI2SyvoMD
1Npoo6PuiF+62YgWZfD0SNzqFilv9VpZLWdy71+IGlPara4v4WNdddEaoPYlgDFWLBOsDC+fpgyo
22UquwAPa3RPjfRVL2L91Y4G80QhIvzT5Gj8EEYLor2k31yjwc0DFKKVNmuxNY7vOZXo1GpU6kgH
QGnd5yOt9641h5Jczzm87+Ki/rCzdnILkwZb4HRz1wslvAcficdDGzniSgKLre8UqykUzBjh/OyA
xD1QS9DjfyT275sqSpJpqJp3SBW4WRt7k9DrNtPTIKfbw3KHYRreBe1k7ImKOIxmZCquaERLXYuJ
Btmux2/kKmX7lBg7N+G4fMtC4XA40tyA5sOSXiEVcRz7TByheJV7GD057CcnHI/WhC3NtwyTyGRe
/CAll0/XMoItWRO0OtbYxbmwqyPjr0u2pawX6ZveMqHnEwAjmVnnbJwXgceiSU5dSkLgTKWtl2Zy
8tCBZx48ERY2VCxuZEdyNyLMg/XH0NB02eCGkImbHn27a6L33aCmOs6V/YoRr/LzJcJapQJAinLa
0JM4bESLKqZZzjJbqAB0TAkxDVJXT2LrKLfi57Ckftm2vBIldCtTNtElhh+FjgUjfAhD/UEicj7x
ePlGe7OAkccfZCvRz5V9Y0hJkfNFuX5FTKtDw/M0xOuC1RAWxafwarNKZ/JY/uVmREXvr6swfeSh
CV679DT14cHJHqa8FPslhF1Xe3hioxPCL8NbXm5jRgHrDJF5OhqCJHOeBN6gLYF7DcM9d3vuzP0O
u8eL1o+Ayjqx6BRfPBlyHjxDUReX0GM0abORQcGiXyGAjbt0sdR9a9hnbUCB35snK4pfhTUPG6hw
r63gkdXEQx5wLfiUnpsEgHpK+sdcsT+J8zWP00QJ5GKm35aVCN8ELFnVaGfuuuW1doz7LOdo0dPs
h21WX2nrYUhuan5czEkAfeYBHn6khYOeHF0TpiBHHLUwn/fFIH8sWu2NAA5eZ0ejj6tzvW/n2tyL
OfaTYlx4iZr6QxhUQcxoBj4bMbwVjn43T9r6EkXc/+osqqfW1gr22dridXD3ol2ZP0VIFjnQvEYO
/DDOpE4hd598mQHtIUQaN3VXoekJqXllG9Y9vs0hvcHpbMYB/tH8uqw1fkTKcGrcNWPW35e24fda
dsqrMTzJZQqp2itEEJn5Fggh84xBf1hpiXhQVsX2kin6MUx1dchjQd61lshtrkpFRYYk6x0k2ULj
YD69MzjJY1M1O1RYpIlZtR0MejVU52QiWNglVtl5EbVccz/FbvLUWze5Dbbd3Pipy9ukhYX8pjG1
QBdZ+sCTo9egsfpXU13sfcXTjnekMR+KrgPCL8AWDn3e1i+1koe3olrOXsobRscOMGOBdgMZ81TZ
aBdmK9fUYGrbeQsdmIP5Il2pqljb52YyUOA9A0vHi955VV6RUNN38j2K4nCzoicLdHopdqgEAGts
muVXqwqhNZQCaVAntEGFfgB870On2OK1aYOc3m9uQnqxxszS7+rGqU9KMXde3GfrYzQq5olKozBw
0Da59ThFpypDMRohfUD5aSrGY4JZmrh8WgCF349W8kbjo3XfzEiSVFFk54hZkNpeEA6+l9Qpt1+Q
/Iw5r1zIdmdoZRBXMjnXUl7ogKoCdku0pvm4Hun4ze/tqTRdpQ1bjMPVnPk5dfReI0kJtwdyzfUI
d8uGvOdtj4G1bXrUXGGk3IrYq0seaWIDpUOBe8cBlxiAcjxN+tAz6cvqlKBWcYuivC/IpA4IN6jv
h7rZZMz4xjj5VIly/ymKLwTlGQvqKwCJbD4hW0s3eJN0poUOM7eGvKLLo8dQchFZ4imZow+qdAyP
Kmll14EsbslusRDNirFw2yV18oA8/4tj3DIM4/qOKI4LI2x9APnr9wNpp08YvT+7TPtk9K9ONa0m
HAND6VsaMfBDemeRgr1tqowYVp68x0bhHw0yvz6VowEsNPfxKSpLZWMhu9nR8FGcLKNSL6UsiBwX
87DPSW4P6M9p7tOyqCnJoAyKrV37oA8A8UAZjhu1qjg3UvNMEtwzfvTqq67dSg06k+dx0F9aBS+P
CYJIPgglFW5nCr4ScbgbbmsAlXXNQzO00VMOEvUCpfdJhRxmpwmD31xN4V1SZw3FoWAxyGwoTZfy
cZyR9Zoc8Dt41GQre5rasFZA7qQCg3tMTXw9K+2h6SdqfsyuO5coU+i1sWmCgI4y4vgdYXT9TAFG
90BjeH2UWmXw5S/XvVozPoFoTmdDDEVgV01/aAFdd3xKoZeUi7Yg4dTtU2jeWDl1JtbSSk9QqhBK
cLFUoxTjvlrW/Fs36RSEZQs8oTZd68p6SaNyg7VwOoxaq/FVc8qLNcIcJb1Fb11cWtdpcqb7kjH5
Ps7Lq8aq5VoGtbzmSoM8F/0jPbpJoEZjtaMApjq2nCtPth3Nx7WmTIbWYMp2dbsRVKCtVvIV0ZKi
+T1fD0LOwUiPihOWT6A/SiCWTJRegT31iEQIiTVs1XTkm5TXvpRV/o4SOU58/DXvKzWWX7RJTc42
JQ3Tvs/jkcicfH2f8Gqjh106zv4uEo9yXvn29XP1UhTCvCwDyjeaN7qDENZ16RWxM7jfj0QaNYg9
Y/XBaYhrvwUMMXAucfR1wtL9ORpEqg9QU37RIul0ayCzu3Uomh382fRZa+X4ONJyeyTxMNliA1uC
mB9/L6yhOVDgFn9So/0jLYbQKyc57NqhkJtoyXpg6Uk+9oboA4uj31sgMDVfU7DyYYEMIw9WVd8t
5jgwX5BNeqYUqlB8mQvrOc1vH3g6cQqqBt0fi1kKf+wcZ1PiSCcdVbRIZEMlTfehsOcjve1Qh118
B8jc7kzUt7xP4+2A6lew48y4wzemf8tkLXhFVfFc9uzEfEnK3jVxp22SxkrRgGNeQJg1v1Lw46Ut
d3kvOJyr3JAvPVqkI89ffZls0E9Kc/czFSInEPcOZFlWfqMgomZ8HK7QsfnGtJOvlrTnAMvHsLHp
NYxi+xpxmVemuof9PQg52vhkrHAb6129rak2KNfsVAw6Sb1g6c/lgBSuR45XxWcuPLYR3XywosSv
w5w0iPEhym5U8/eZomybslxsr0Gohd/WkJ5siMNLaavDrrHW98pW7pK8gzIs9W5Tp4q6MRk00d0x
8zS6Fihmx9BNs0hnIjQrWnK0ae4ticxHI1ZvbWuIApvLxJND+b3uui/MInvAlurKOhIFWOssqqL4
/lm50vjqoh+URSv9nO6V+5ByvmAe1NyPEdK/ghmH8IVOt1nW0tklcqRppqUpozfmD8OCTxVTWRKj
wNLRiZyXsmrfZkdBbK45Pipx9HCD7LcoLjyD5uhGFctGZego1Yx0SIse76wLP7W0PjRknO5DlgtP
AfN9itcm3C+TZuMriFoApTE/AOBkbj+FzmGop2iTpYnCuYZifV3LGrFUGAbYh5Od0JQDmV5U2uIN
241iLU9wsBFNPmL0MKh+aPFiurcmL5ERBdGK8ga7T9mpAa7xGotNBr8CFSo13AxBudM7wFt6LqhY
uOdAfqXqoX0qUxFu9V5n4Fqy/GAt5m5dq9nnF3Gv5z1sEWMzVR6L5bZOXxxIJ4YdRmtPp8pl6Gxn
V03mcx4j6TZXZ9c6ll8ZlCWYxr4Im9gP2xQOnqwJSpY5yBVwphZlLK3BEkSON7yNoiGoRWwwKs/d
ZsJduaHaK6XZS1l3tVN+KI3seZeVxIebtsGpzPDetpevtoyLncohbeEoiFsj4OZX4vgsFlDjpDOw
y2CV9qbZqEjYkGSVGHEgFOSZrak2O/QeeDZ1pyVmrb6axjp4Ba3vOwefDTVB8TVXsvzNic6EilC3
hr3U5m8ax2OJXd3HyaN7YRr3Xu6Ej1z142Yxm5M28Qd32GBQ9O6ciI9EI992tJSgGSo+0vIqkF0j
Fk8MRpWGzCMmNnUamLKdzST5dTCN29zIlk2bGS95mpKLi3VvHzXTcESoO7GJkgckM6rqegYNqwXy
0rrDbKUbnQpK6rPSkqRnvC0IYp6JBQ8UlR6QsAh37UjSiRn2qd9R9BFoUX1A6N/5CvGvvqq3KDPx
ymwUZYiB+YfVnU1ePCf/nkJlz6Di5JAuklYTNRG7tcSCRyh24upaeVkQzpOmNFi7uOirHQkoIaO2
XPf5kDwU+FmxFjExr0EXlcueAhfpJWlCl7GSfqe08VJMIblFTWCUpE+PGiMjGvupKeJd1vVfWthL
zyiMt4Z/op8jL4TnNOpTZt9ZybeJVRbEQlBGp2t7J1X9Rgu5iusvmRxnTxZvWUrmOnXduymfAHlG
nPyl/F71xZti6SO/hUVZL4Zrhlfbw2l9F887LZr45OWrMdsfZm20PlF9cTD2FI9NSDe9qbVjjmE0
CsTxUf9U82UkIGv0dAWzQlGs/aHiNNuOOezvQJmhahUodmmB2dihXfkqdlrWYU3j+7KKQ1tIiSe0
WvZkuSBfXlhTnWZ6IuS6Dgy9obULVnDoZjqOhie1dQz3FpWE5n76EFN6RmP6gG9q8bOyTLgYY50M
Trp2DC1Y6UnPTAzFltb3O5lGt3x98m8xfrkombVdjAkLJ/LSr64qxy+RhIwhAwleKWDKVt0JGpOJ
sobvYk4Fv+GDCsdy9GihO+b9i+1kmT+O3XTBaQX/5Kwt6d7VMQ8F5qjYSX2V9q39UhWK2+hFddSK
2fGVGEBY79DFu7XC3rwYinjAv816Px+0pqFKBoLZn5XmMsbdfVFP9/jC2fq4Nu0mARhA0BKG1nQg
aD7yrWn+id0dx5yQKGegDCHi3MWX+5wY+jkGwHGliAc+gklx16VZ6GnUCMdS12TXsHz77TIvj5oI
7/OWO3hxdnFn1x81/SqYvZbyPAD+7BQl/cRG03tpo6aHZkVy4ogVmIIMA69mwaKJ2/kkJAMwKC+/
jfHEbpHyXiW9qRxI6JGHwuhMUBblm0ZAmUemAj62CgKxpKnNpbu62FbaonuJWA03lloXpEbHyJ/0
8324qo7vTDwObBnZmbn9toIaT/ydD7aNTy8L+7NF/gHgR0QfqkJodHFz6KGmfbZqJEE5F3Ylvt36
00WqPBas4LumTx7F1AE+qvljG2N60/NlvxTRAzItyNGiOCz0Z0UietGl+l0t+ozAsMrwcUe2BO5Q
TIxCoAzQ0NPQkEu5vYWtV92rTBZzE+vp0yxrYhFlcWnsBaa3/iFiFPzYITFAxJj2kJTZnqZxh4pu
2+iEg83rXVXMp0izdp1aHnA2vdsFVwD9U+N2ieaRlI1UBcMYipuTvtwUJL+7RIiRWbZqXw1NoUmU
XgvKfN5y0viYm9PIn6fKresLEY6zmwqn93DyASwNy+eIasOLKP7C3TG9w8EfpTVDYLaQxrhoEn9o
mIf0OVy3RbXQBmYbyy5BcbkZxug9N/LNFKOP0M3m0LbGtsao52FN0B/nsCN8ktsb9jh66JKM69BW
vo52/ialcwGANv3WIqpqjIYNqfr+Ykc9/HXh0ZD1oPTjCy5ATGJ1TVdviS3ApMaKcKTQdHWi6rwc
E8w2W8p7+oS82XpFlvCJtYqeNsvIcWwWF0dyIkS6lV/Iy1Q2hpY3xEcBoqzUsoIGD666dNuqToqN
7Iho52xgc2CZjNEOR0p7VJP+PORpQmVo82PW+5eo7TZzqhNdnHX4Y2yWIBOumzSXXQvI4hsKMDm3
c+N3aB09xCH3eTK/wfp9DAtr5jxYjxnJJd5oUR9bzGvtT9GIgchhYMwtcMqwWUav1HtUFtxZdir2
KK9nb9XaR7tDqRCrTRRUBo93nvZPOQgKsjG9CpZFIqrsU8xpJN14swYAHBqpRmAUIZYyb67KpL5h
fChcWmWN59yoX1jGSI8aJDn/WXrXVMoTQSdvfV9+syjpijSn8aSBGkNbyKmiYyDEeKejtzas75Zq
Ta4NRe7S/bBpp+JeLmTrwnpjEy0ZXhOtfFD4jcC3eujXWUF6e3koxQgUKqkGHfnrvLJMF/L65ihQ
F4pNDMyuTOCZ6hmrEvHEY7zqlJDnplFQo2Cs1BNRoOgDfLSMkn9WldIaWIKSxHr/mukmV7vBvs3K
o9fNp6nQqNLHVQhq1uBLDhncI1LQByBTtkSOO0f3zajX3NXWcBU6jrGJ07D3unRB2Lo42Opq5dNK
x73SgDYSngpheQnnbN9aw3tkLwgLV+MlsXQkoEZ8v6BIIYdoN8z9Me/4yq1aM2NLnRqv4mK/z6oq
3KFh5v8rU3VTjHyHrSJeNjF2v8ABmfJESlCrWMrJs+bsESzCJYWC8Ml6ny6tfImH9shuRaqdOW0T
9TTO4zZ22ksSmdc5W8zjOEY3nDg8zEzMXQ7emXwjXP4Qi/HLEPFxNe8ILl5tqgNHM5QvBYZU30Jq
cKBgNIgqM9z3TXyr21JLwnKHbJupC4FjaJn8zip3mr1u516+wF5/9L32kqVdvINI8nm37N2qgBRW
P2wGpzrOITIohNXb5a0n7YXqOf0LGyIBZ7MufKVZqV1LWaz7qCS6hSFskhRRyPpbzZXnO3o2H2zo
q21GAdPebCbdZXcQO6lN99gN63f4awSXRfuwDApAfP5sT8aDXStfUFNRzpopVaCrPYxEDVQqxPod
H2hzDkeFz2F4s6tq9OxxICfKDvFtx2EWxAl9sa2yyM282g1uL7M9gqMf59zBv+KcShqhUNusX6tV
wT1axQ7yDO7AwipI3ymU5oe14j52wzbetFLco/tDtBRmD/PQQ8KYmqsN0XMVmpdiMC9zSp2jdlOk
daon7Gnd0Vd73zMVkVmEIqRTa5NLBvVcMvXFzmaUcJW0w12XaOw+k/aAz23lLydjY4pTf0jovguT
jocL3VZa02EQExvhzlQ7e6rdOY+EwFBRXU7VPZH+cJ6IJf6tDP2Pn16e/103sv/2I0cw8ieG+EbE
/soQ31L38ewhB4HXNW9B+nCwv6lDdfMWIwETrNs438gW/T0sQv7kj8lQIYWdmPQ/JfIbv+hITwA0
hIAiJqv/X8mEg4f+g5RAmIgsgFdv/gfyWUkX+QtDPI6SYK4EBmLApeoTP5h4Rc1w068ckmHrzF7b
3VhPetM5yGYSd8OQjcUm2KUvqLtbJnZCbXEqAI6098ZqqoOuWmB8l/R215WKP2VO5zuF0iPxi2Nv
MHuxNZRG8xaSFt2kz8egyyzwp7qegrF1cOWKAvsgBX/o+0zmGopC6CjU01PaoFOsahxzqSFs30Ge
D5c8xa/lqq8bZ0Uxott16/2B8b/8Kqz4Y5XAz5KM3/UWtzfJMinbswGl8CmBU/6ZRhdy7mYLTNlP
GATuEkOB3MWGm+9zwqKv02BNVwp2mn1vZtEdqvwK1WKK+rIY+wJtiEY/NgZFhrK1SM1rhEzsqnaG
fUk1S3mviE19Q14u3mdacIN//tK1P0tFbi8dU5pKfCrlH/QH3HQIf1QAaGs1JUWKc6pbDPtY9TXT
DEVP1dHWUvGMzX99BBtKX8NS6FzR1BpN6wylPyVZ+4JcPtvi6BXnVQNwJNW13UbxrNyr5PdM7j9/
qbyRf30Wb5ZADIq3/1q67fzFYAU9XtnJgHJTMo7yePSaobyxrMfFd0u2YX2x2rFqzhBkOvWtnVbr
G31UVD6GemrVoE/SeAhmkg+dSx/m+Yj4ODHmFkVtl8RvJDsU2l1soQq+lgxchT9i2D2xtQ424ROr
SPbGbBEfmo6T2TzPcLPqUdPGtvSJ3ZM29BSyBCxoUTyWB5HhetgvacTTRgPgwIxTMq2djE4jeSNO
llK85qHF2moMbU/Y3Nyv12WwmfOMOa6e9LhSH4tSra8pjZphQIHiugcD0synW5K3tqMSw16C2YxS
wCCQ8au5ps6TuS4GhlsK474mJTdtBOTyhDIRub9m98spW+NhQybXrgBPIwgxDaFE4obvTzbp8UOM
rvOj0hr4m4W431dEUuqeJJuo5T4xzEtfh8M7vJ26zxluf1RxBoNQxFExuVI2bXccurw9m2PZfEnW
etq1ZJOFwc14cs16m5JQOZn05VnlQg10Yj/OvaU8ir4qvqy0xH6RjWAwSkK5K2cj/saoQlCLZWTr
l7UuzDuSZ26mVMd8U515Lrdx3EYggZZ64myRmzzO46c4HuuHlc1+ZfrL9F1cVj1i8jQ8cIqux6Ru
43tWOnjfPsp030LbWRHuGi53uaLlm2EBCbRYK89qYmh3xWqCf8Jvh5lPInt7NadaHK1In+9SKC1f
xSTjilGWx1pVnFMa3pi+WNG7g2WnjAFlrT9SRTmgmy0HcUwGaz7XFPj2nlo5DRJVnFtusxTD1oEH
30qO20NNMkbhzUpZv2DZqNItnWINxdiY0+dgNoTSnsmZq+QDw4h8tZLR2NW6Mh0HSpOY8FX7fWqr
6R7Nin0hcdJiI6GpLT6y56vLY06S3VOsTXZQt719TidneJqsTv3yX+ydyXLkSJZl/6XXqSlQzNja
PNCMM+n0DYSkuwOKGVDMX98HkdXZEYyqCMl97TLSxR0wTKrvvXvPpTSgOk4KHR9RofbFvoHqcCCe
qjp6mphuyndVvsx8DF6YSTZMPEff/DkTohZsYoQHe4O3C6tNCnRmNQy+gX0tV8h+Yj98H+kfnUoY
cSnVr8zOfUWrvWxlvasma2hvGppvD4UdAgAh4C0irW9KaUcXxQ1rQ01dMXg5cfP90lbVphcQ7lsJ
CeoBLPdN7TnNK5+2iVlOUx7JI00ejNCQ8DNnc+uHUGkOXGdWH3htubsJrcH1AdQtGyNaEUHwUMNy
/DWi3rC2VatDYwPmBt0JMt9es/0c6ks5WtFD2Tn9GWIHwxMTAjKmJwDfTmfgfApLhP9Tzr611dq8
7xtv+h6rrvoouQ979sD5Z00257bwCsliNE4QgFPq074aLbx0Ymw+28BLP2qEwfcSFbq9m7iEpxzv
/NWoPKTrIcPfQ96q8LZN/PKi62q6RXfsU/3YdMDjJvkuoUrUNGhgdTArj5i9+m6/74BlfMCw55Vw
4mFKds4wzt9CqpmDXWfZEzBJg8ZpRq2OBMVn1AemLLtnnGY9EcnRPs8qq3Y2cA217YuoPzdDUh0s
cwifyCbOSH7uQ3EqYjRhptL6vi1D/4p2oX3XRAjfZEjjfwShrA5888JDpObsu/JccabxjXOKj0v+
ve6rrl51kdl7e0gtQY/d0bLsjY2soz54S+ozoNjYgY9YAAVyKwz8vjWrO1fHYbBesjEZgVA5HVj3
h2cVAGSn+9vnXGBy1TbuUvFUWCTeXSwmzBvbtqN3ZTg3NULwPQGH9clOHXWmPdiu+rBd/HtOQdPT
lY3V7bSwyPqyQa4fDXesH7lDfrByMUygqJ8heDBA6eFBzKE+D3BlCZQsxF3bxeWTFPN405uRuC8y
n6rASnL/HIrQg6HQdx+qKIJqMzoqplM9U8H2UQCSDsYlO4KoO0ZRJm75Cun2jCokS8B3j9EbNAF7
pxPhUaiWyj6JAaxHYTYWr2WUOscEBwcxhGjfr5VIpl03RMNL0GrgK/jUMLOFQ3QxYIfQWh38/jax
0+IkGpWgUhunJtpoQs8eRye38dExqttj4AFvU7auecwZcvDba1m9CBuBOcW4bY23kuXzMecXh2s0
Rvq5TFV+X1tVe5rj3vSemqn0WBbLPt5LazKutPPCpwn98Y4lEgXCZDjpjQYAdZ3rsnp14DvQyhRD
8awicBRomMr+4LWDuO+nVB877jH7Ja+lmWa3ZMOTHHCkXIPTlPlA7GUT3asJsvamS4V/GEnp3taQ
L44jLKyHlqk3R+yya2sN+jHrA+unaXrd1neytFoLQ0w/0WcVAL7HXmkuveMzHGEIQmhmfBfPmdwV
fhScpDfG09mIadHiTmjZhs5edAFZL25mYelzi68T3RIBlxuq1HjYQEHtblrZYbUJyZEptjo2kl2I
EAJv1DgKpHqVo64YLDLEj3V3aURib4XTqGtN9/Vcmr51Y5FRdHGsGu7wIMb2yYrJl6Luz8LLXGcS
ghlO4C4qQntTqiZ6gg04wKYUbfSgPbgKg4Vr1fPt4QfNoxkRhTMsfZkQAwHum8IhvH5u7qpBymPR
sWuC7BVai0hG5scqsWwCFwYGcCc95kWxG/tBH0QuAqZ3YVUaa95/PkNMFNOnxlDeznOVfZ5It39p
wOmerYyBQ2i3zatAdA2gpl/alyTwtWuEzSDBVJ3mT4atxZFOZh/tejknL/zP7lKxIO78NgJAB0ek
eyX5qj8rPyqP6HewESdWx4I89mXIagF4/zKWnv1oknRwotlVndM5x0lG4gCNpLjN1dnt9bT12CXR
1XWILHbT+ZgHUEbW0hzmT6xw8imtjOp7iLXrJ9vPYHGvAiWJ2VIb6wqF2YkVYzxUWSCGLbPw+RSb
fIDRj4/WQ5/BQhNQ47ZDjd5GgXO6K2kJHbisCGyDltWgblz7ruLsIM4BMduQE++Gq1Sj+lOsrnea
LNS9UFIcLTsI9lbsRGhp8/7KqWePFfz5cZf7Yv4FjivZBZasH32HQG/RlfZNU6cKwWPYfUdIa920
eVbc2qzQ17Jnf7wSle45QF44e3Mw+x8ARqozCqkIxuo0nDKnbvNtCJH4rpZGcK5DZpZ0Fxxo3UWq
5NpWdrElI3e+xcgffciiBegmi3Jn0165yLRgMzH59TL1wCu1o4xTziYaffXN80V5Z6pU7ELLM4dV
EyrjfQwxua/wFFA/2S6fgkIC9SP+tD7PVpteGJzahwJdzVEFVnOeJjP9xD3oMXQJy5NgJlMgROvN
Jx3qlr75mOWgyFgMroSAlxfMyO538r7mN/BBvXtObMuvDrRp2EeLPvrVxJ2+pcE8b1TSZRf6/erF
xXd0Y/kxg9CxNU60vaZDP7v2sWcKZO+9yGuOHhLUs93m89GhVVNQdIT5PewxsFsa4zKIPwG8bSxj
7zwnmUK8wEd23yGjefD9wvsguYghZWIM2YcTK4RWk5BbUiDH7wTJjp9jM3p7yymrMzoNgrtnuoTb
Nu0VHqRGxe+RhcBsjXWsfyPhvbnpIM3teuDrE4TBrn4zQp2esZKipKjzID2OpW2fDeELdsytTZcz
r+vNXGR4423oBK4T0e9KBzuPr7OVBXeAwdJ+M+UxEHAXae0hxEVw6SIKacxTQf0ST356cGa7I7wa
6vhWF0Zi3XROkx9rKxgf3cRPXk1nXgZa2JI/BMCXoxPXP3NkMR/tHBoPKuqC64CDI9pKz1Qnhfjh
VMhc34fodDeqqGfEUpX40HU+My8PK3TkbgdU6BQGg/FW+2VQHKAS1epRTnSNcU0itzO6+sbsUmOJ
zsDT5SWWHJ78qjNuMVnJbN3kecOwUvvJp5hqXV0Qiwef5SAGNtyp5Z3tDHHYtTT8+iZhK4c0p8Ql
aAwq3nd2zDyyGGTz7mT0lLe4MfpjZ9TtLyYb3XuSDfqs1di/Fby86Dp6SCokfPXjjha6caQEHR+R
nMB2F66ff5CMMpzMMmrugCHlT6Uti1+uCtpzPjT5Q18xG+QTXst7UEktiiVuBVoR4QPiEn57JB43
t/dV51h8DbDJjd5E5hu8n/F7TRgrnkaGEmvGI9FxoDQtr4nJBnWDb8VAudzkcXF22fbSUffN3l6P
RUBBr2vUyFGHbW3AbMmAuzGzm6lp8vGQmKL/XpAS/ZlTM8iVK0Hppf6IexLRzU+vmotvIIXKa2ci
GNxFgVneKt8cdgF/+yV0WXjo6LjaQgFqIP7AH42SfSjyrUz9+t5EjuftZxhdh27SGUolussfVtyU
dziA2TbGU35fKTX+sORYPSWjNp9b4PP1OozQY645807v/SSQv1RkxRAPFtNhNGf9pyg8u91nk7De
TchiPDU2zAPPRyiRIQp8yKyoLPcGzFJUxHpwwJnnrDJlJ66zG5p73TnVITWRA20NgqjfO3pQNJDn
Rb9ArEvL1A6m4wU5gf1QE5S9c4WNjJBcPg2BnRqBKo3NMyMxu2K0NuVTznTTmXeU9eLWrpvGX6e6
cB79IlhoprHbIYmPMC6u8ynzqbGZnk2zZcMqg1hQPTZMdokThp7AqovcP9uVTQfajSFkV2/d1hLZ
zmIId2F0AmwE/5kRb8yBbtuGVO4Obc6sX1jKg4vtx4xaaRSJXU0Yzxn9k3yvYW28j6Y1vZjd5D25
qoqugPbZGqa+mn7SnnLu+BC1u8i11I0BMpJD991wicaseijkYD8QppOdS7cnO5eEgDvpplD7EW4w
Fi0AfqHXnRz3DJfZ/xZnCYWdKczgMs7O/FJT1h/SumzuukZ5zI2n5rnWpWAeEkRo3ktTDtHK8qPw
0AfJq4828BWM13weYB4dwKPIk7aU+60xKzNa+ZiWHy2zTL/5bY3ouS06vTGavLzHty+OFUAJUGOZ
j/+r1vSMirjn45h4Orwif61fUkjcy/JgAzqlp+bt0CMmiqxNNGabwUG9WrZ1/s0VAxZgpDPjwQ/t
+d71uubChrD/kHnQpgs01b2PWDdZZMbiaE0ebylb/29I+fNXUh2M3dQGaFQj1ewKUBqP3VB2KDzQ
TZ3sGN/eDm2C62wmkY7nCpIKasJpYAdmjC4CeNdCP+WrCoW/x2OCU96wQADSwjmFYJu8VVhNzEBk
hHJpV0YyaRBC4ILZtHy+PryWm6fwEt9KoSnZQICJdCWdOrc2SrS1wFDWpvkmKmV6jqBbQPvzsvTO
JPro2A0DWyrZZ6Z1K8yCJ9XXQ3COBTXVA2o5Iow75pDVT8C8s3poyWlk5pyyqym3GUal6Wg2+WwS
8sCA4g4ntTUxN8tDUH9kYbvhAW9IVH5mSQSWzFZ4yMHkOOPBU7O4OLGU37xMU7Os/lGaVRngfaq2
cy2bEHNwVb3WIU7bzT8yN8Im3oH/Ymo2XmBseHepEOjYBqIOHv6RY1sKc9S5Wy0dse2zILprdMJq
SbXy6NqdftSWNGGMiuZfLdn/HZSA0GB68D8PSp66Qukv4TnL3/gviob8p4P3FW42AU4SpPq/6U7e
Px2EmwT+4Ysz0AVjsvsvO63FH9mALfDYsfgacDT+bae1DGjbASwO/iokDcBR/8mY5IuVFii35XtM
aAxQhJQowRcrLRaNeTQmdp9zZYc/gBs2u5lncxOHXf84CMTyUzOPd15hDGd0t3r/u+v03wwg/tgY
9zj8wu1g7rA0yMF9f5k/dG5FawXwIPrw2Lgri5m+AkXJY9BY1eY/PBTDKjzNnoP9EFamgav59/OC
XIT2qAevWFlFkj2NbeLitaC7TSPo76Le/3RRmV7xq2Dl+QZBCl+p9lZTjDg9cLoZDkPNVgqaYGnA
aoPFySmBXMjsCd0u8ZvEWQU/Nd8d6/jXv1b+6cryK7EeWtL2fB68Bc/y+5+rVReBEWAmPYd9gkwu
IF537bBXhpY1KxtPfyeMRw1v+M2JqAgRP6TVS9B1iz4U5v7i1eteMOpGgqiSeukADg2qiL8+zWUI
9//nT9x/GysnIEXysx3PxW76x7NUk0+cIRjqVeHN+kLHpz8JImz/JsD4tzTfL4dxFs+oYRuEN4FN
++Nh6o6ZcS1xcaaiUNgV/cVHZ/UzsmunMY03b4zUbd4JTRERwFfem5EaYBpF0v4c+ILH9zX43Dvl
MW9Z1/VCRWqAdCGdDzPjqVVy6tZR6EMr6as23qcByS554LUWWljL6/dt0KMvnmKrT1Z1Utmff30V
vzAwTRM2nOU4WMox6jLP4zvy+3uNR57OvCT/hIoh3bmpQWuVlw5VI71n3cbD3V8fD0rPH28bBySB
3HMgAPAqmcaXA0Lo6Aa/BDMlY2MPzxpvl+VuKNYJLk6/+2HzSIYiwBm9Ckr7bUAhhxRhU/jtvnAL
sk3SNWK5/m8e+WWI9vub/NtJLd5kk7m29L/OMj3AJiBW2JLGjaMeK2nk2zycfs469Ykl6k3cczpb
//WV+Pr8mi5pBOSbcAn4iNOV/OOVn/u4GCOblJkAWMYRU166KzLdX/7zo5BrwoEIG2Wc/eUoHf1h
nZhkTaH+ZjOxjN1CV7t/c/3+u9/CWsBIH6Iq/KYvS8E02i4SUI5SgzE+0pGH1BZAjPmPfwsrHdgF
iTrAZtX74xWrgyJnZsDGK1X1e25bw3dZN/aPvzmI+acn1DNcDiOhTPHFZ0z8x8OM0tWl7J3PJuj4
5Bvx4KQHV81B9ZNyjyCoyoheNdt840A5ILCDprOH/1CS3rmphyobrqiTSvPqKEVyZ2ekXnn9DV9z
0G4yRetxbstlLN5G/joZG6IrzVFDN1Lay5x7rGd1djbdjJZnZEb8XbsDen2KwcyxAE2GREKnw6Rb
uBVFuimQaIKsiAv7dq4h26/mrCJlNSTm8hCR8hrsa8iEqM65IYxJcofg0yZKxo/WkWmyaTAMsYLn
TRLxYmFBuK36yEIO34zZKyjiyVu3pSf0TRbn3fzQWfVsPIdlHJn7nodp3g6BbD6DUYhoR4k8+wgi
sJexM0W2vkkxVvSAg40BjatnIgFs2aCKDdrzKd/RIvSj/WTPzauBpS3f0M6MWpjjlXNb1E1qsE9F
x3oK56qfkTI7Jf6mDP75xa40boLBHMtp4yiblG14ivGT785Il1onDuROTHB/V9KGFweVEJ8UxgZ4
wpuwxKq4MiycxutS0t7dDjLrorXupXVAbG0gbWU8ah19aXN9Uk3QlJ96zALJZjC+l1News9SNilz
VeqIeicx11EWVMsVdLI8a7eo4qP7dhxZ8hQr93UyVTOuIi7pAh5qGZrDZaK4mJO5fxunKv3Z0JzW
tGSTlKwBzv656RseAoKgHiTxruKWf4yeTYpJNd82aZ+Pe7MaqwkyQTij8VOTQdcX/8FWMtciqWAa
CxwIeREeTc1H+GQShYA2sbHS7E70um52knA0tXGSOMXVLDvxTeL8mraiqnNcWPRG3nyrzz9CBZl8
xc5UqcsEG7tcJRJL/JovtzliZWimxV5oFD9FJZN6C+c/OytwpsT6AXYyNyT+1j/MJVtkRbiKfUAs
kk24w90ZcYxmtFTOcZFwJ5xiXPNwoXgM8bHBlvKhIqGIJIyD/UXetOwmHQvXvRoBQ5Y4irZApG1j
xd7QbnexNzJirWSK/NhLhuQUGn6e0xXvUBIa+BpBenp1m65xzZTWOiw0C7Yij+l98ghLOUDZpMNP
LKL54SZAjtbgEnPW4Bzz5SZC5HzN67Hwjh4Q/F0ri3hp2aQW02+0qXdOFqDfr0l5NddmaoYmwTLU
heStMNLbePQlSV+eYldtBVmzCLkbp/5VBVNwNenvtVfHomW1L6Zu9u66XptvLv3z6o7Mxih8li3E
/hOOEXWajZqIjg56V73OdV/EmKxHE/cEYoMKm7kY3whfEHqN3b8vNzA2Zb/TgS6+T4Ea7i3EAvQD
zNDz260/1E4L5Ct0MOBr3Jbbin4bEv1ySud9nFY2WMh0ZiRjxqlTbhDQ4/Fo6DNZB7/osJSwTY0f
BVnG1doDXjEwA6MRswLhJ4O1j3cZT2QXWaDg5oAxk1U0/rmm+Y4eKWPeQA9M1Q/QglG+wsNAGjkO
uT3fmX7npziga/sHLdVQ7u1xUvHOQKD8Ovp1L9fsMesfymq9i0kWRLkl3IN1uhsD4JNFoNHQJv7i
9KzdJ04pvFD++2SglIUZksyXaWszZthtVNb0vNZJU2SrHhTVo7Ia+yj8JmB4amT2JUVUNazqkDk8
FPYqxY2QoRhYG6oKTmaclc0F1Ta7pSS2GutoGlX4aHszv7hHMg1crpNXYc9efcx9JrJrIh61sYGO
1M37NAsQOltONeBoCNvZPTpuZWMCcYbAXbsuonNs87p+bxyfYVsuEaHRcvPkuu9j0ANjDnS14mu2
J0ZMwiwtYqveMarRHXpZHmBY/e4KBr68nUel4GcJRw9rzGyQ2CPTyckeseXJVzq3btxAiHOBmnTm
QgTVfZbjrdlhZUGvhc4FqeRMYDHqzkRi/6Oz3YL8GU3xi/dDf5toUbyXwGwbnKi1BWYiR1S57se2
xS8QE//C3C2sYauMODMBqwmKxsolRALBGMEBQDk853tgo2nFAADabgffq2UmomOSvESUi7upF7Qb
jUEIY01Km/60i4FEc5qQQCHEHPvdWquc3hVT+sHctpYVfUtYvIqTHZmxhG9R1g6UEFfcRmGOeiOH
ZPsYEtlNQpNUMQ8O3qSntB39Z1om4a+8A7ZHZAmb9xtqLtwkuLBUsZ/jKvql/T6GjpBa+QsYAQoi
M9JOt4nHpfhhQM5EuhYR890QmzpAyVDfCF5twphSDJyg7wZ2lGFvPmfE9RBCZeT+20xr7t4RWIHL
VNtynZqx6awJzqrqNS5QQlCc0J2mrW0wwLlHHZDhSupGO13UhqRGLxcEVKVXDqdY1wEYB78Bxe84
9fCZ90iaVtI16pTVVVREjjBlDbC4Lq6SHKRG6LbowMNSzu0as3DcMJtCIHFI7EgUObTzcrIwvHqE
N7bm8lpBtuWuonnKr/YsC5ruAR07UnxUQ2xF1jDN2YHc8KI7mHfF+IiGCyLhWrpe651K/j9ySiYZ
TTiKCw9lN01kdJDtRhYFn6gdCeQh31xMu7+62F5EL3VESBeaSOW6+ea3Ld//Np/+j/TY3P7Pzafr
zzb+2SxCXf0Hpe7yt/4f0G1p7VgENzsoMqlS+JN/CXWtf2IXZ201eAShhVMZ/7sD5Sx4cf6Ev2hT
O9MS/HcHyjH+6TlEAsJ58kGDox39TzpQvyU0/K5uM4AfL2rfgNkOZZv1tQeAuE2PZMoGK13V4mnS
jrlwl4wpRRVfwz5Kl6c6ZXXbai+O94ltJPlWeOzGnAGujGmM3TZOBoJD3DB4m5OxeK3HEXWP0wo/
281FTHZBVAXhk41i8RhUBj6UyZt2v7vq/00ra2lVfPkZzlKFBx4xrxY1+R8rDrKZ/NryGx9ry2zt
KqtHqGNEy9QCcPPimqkfSDfFUoDc4GjMhvE3pehvsZ1/OgGfBgfkCraDxpeSB69qmTcDL6MOs+Sm
SYz00g5k0a3amu9wGC7AJR31yImI2jp4XTptyLJ/pKGsEaVN235ukMQE84Gz1Ldzn9a3ZoAuemjq
YF+h7zzSe5A2bE/UJTEytmcaUGKtaES9JZ2e7YvdSLpqk5fOKLUWQs9vl5qx59/81C/aX295ZFy0
5fSNcGdQES/Nr8/3B1VEGorZPwpa4L2X1ujPVFo9MHwNrnqk2bab5ypwmTDM45Vo6cRdpaTJ4Qyo
xpYYIzskTB4j8GuABfrdaxa2B2IHFLOYgAa45pHTOci6k4Qn7q+fDvk1upBzRrMWkFQCt5D38Cv9
jwlGn8m2sMAP1dlVyvEndKiZQahlb7GE9OccfgbTxPHRpCl7YLuyKD1b52PK+/y2R+uWbcoCzo4c
43ofYjCrrnCNujNL7vA8g9b9RA0ytdtybtS0hsNdo6wtBHaqYDhNCjEYUdbGnT+VuyQs7D23sd6J
nDK/qNBXATetP1Ji3C70nRvqEWv6VQI/fahljo1cASAIwwqajGBvZkOJ2Xr9mK5lk+pzBQnl1p8K
n0y1oXj0nD6A3js/N6k/vwCAKTDsF8WL8DJ300my/lyUvJQYOtiGFMZY+opsInscey1mvfHE/MK9
VlOlL+VcFLdEOhGYE/bWKySp8MaR87gOgvTBA99/DVsirDbAxqtd2mTDo2UtYs1YhMcaGdhSFs+k
affTcPE8cUOvrD1GelbXMdG3TEewaTvzOrCjVdAZbyzUsblK/AXrOgpKvUKY7dbOAgNt4zQU+PV6
sAijE23y0U8uURxB38Bxtw4DuPyMtitksUt7w0+rV38Swa53+/au9kANpwYTy7SWu2bMy+3fPF9f
Pz/S4G1wLdtnYIeQ2P3y+WEnpsbSoTPBvmZoVu5I3rSDAp+SGZ/hr240jQO6c7ERKEqxGaUQ+F3v
FTCtyDdUoxgDR8pp6BpAaTeM4dhPB6U69Mvbb3q5xgflyZu/Oeulc/X7bxZn7VoQQcmyXVh+1tLT
+/2L7PeW56Gsw5ohjE1SWT4s+BnXp4FZF2fms5er/qcM+2EP98eCpDLhuEBo/fbXJ/Kld2gs50Hj
y3cWgil7qC/fztESZczueNnv9vVToLi/iYd8I0ZWvTMbNkt2Jdu/u2d/PiqLhYcDg/4U4hDzS1/P
kG5kig7vMu1bWApxP9TfbK+JPrvUgvjj5lEx4Omdi+c0LQNMDKCXKIHZi771Neb0Ng7st7rT7EwD
YN2VJf2zWxPlaOTx/DcfMNf9070C67gsbzQ8DQZFy/7i9/eqGTy/IIPBhZvTF2un8245+Y94qiwg
zCay6CD2N7Kp2WRWyin3DEjPPftA8iAzjPUws+RaFOZ7teDQHeq2a2qigHIbU+2FkxFgbofNR2GJ
A0gQder7FieyU7xaU22sbYmtRhU6fHRdMz+6dW7sAS08o/UeJBo8guj6prM2cdAGj00YB5tyiMgk
lHTGEMx5KHwM/mONX9YEQCjsfRBlN+MimhV27q3GiRC0ue67V+Aw2KztOLhjngDMgkiJcBWFyJVn
Y46/g3SbTqXr+/uE/DiUqlFITmjazEiWSgd2Xu0+alJfD6KOcfFC2cFE6zbbwChYmevYfkNM6UBw
y/jHZ9Du34h6IzyEAPZktdDcb4git0kXcfWpGczmjs0/ymTEYT8IrIcWnc8pumozwgRh9/Mpj7tx
piNleky1xbjxxtq6xI55X+pk2FemRfReWJeMJyLn6uhO3YnEMk8k4oZ4NwILpWIGWaWkQTSWC6Qt
zWO8is18agis2+dWEGHU7wGcuEZEMywcSgN+meeUB5dm8oeuXULZ4EL4K0GfYOskVl/uOqtS+6LC
5dxgEFtPttBANLB9+CpVTAKKpnqXUVltWqtd+8acHPNIdddJ4ZHxSbe7SVr/6BP0SanjfDON0Dpb
dfxCuqJYmZhbV7oHbjSxU6xz6l16NhobhFPeAF5q9ymKrY+c1YZxA/qqVZ+Vv1l4K3Jp+4777JT+
pfWb55kC/YIEwb/1+zlY92mRXaiHMCtLpMPaM+4MLb7HaKEeGIOWi0kxXKqc3tzENb57WrjIYxtz
TzxbtcGT8i1KrfJ+QKZ/m7lTvRrYCz3TXZIvbKPNIyJScuKi9GhZs7+XE6yR2E+nJ0y8Yh0BLELf
O6ZnzAHTukrc10JQtSPCGe4aJqV3fSDUSRQ+RJec7WxW+nuYasO66kDTbbBnRZxbl0uCCH0idjPc
aYkqhg3Y0vY793B4zJz2e1hl6gSq37zre+XcOLkuTyxz3jfA/PYqMemNUZ6FmxyJzQby+s9JTAKL
fDd662C0ejolRWae5hr6Th6P4drFPbJCQPqzhKOIhij31G5M0UZUvXwKC6zSKprrS0dIOQwUsxT3
OFiae7iD6UdRRhdJ3wxQW1N+sheDJdQHyxMEHfhkQft8sGFurmcK4Rdk7Y9JFdmn3NRwHDMrl2vT
4UEmUxZqB87clp6AMx0ybsC1ELH9LvnovwoXl2nJt+fZR4p3W2mz/MZWNd4SXzvdaCsigVdDH0r2
iCahhcIUKbbQAuNh5wB1At+eSOzhaRCH3wRNNgg/ifrZeA0sVfrGxUVpQYZvaQ/HLDKXpvpUf4ix
/vTqAjpTY8IO8qZpncWBu5eQUDHiRO1ZZWq+1WaDL8cZjZVP1ip6n18lb/wucfWepTHYkTqRk5yb
AOLAXJMHYDbCTLr7jmiM9165hzLIzLVRjSDPsiD1XrwgBqXRB4TBsT9Sw4tndjXNssDJNo6d4VxR
AgLjQHzz54RfGMbDIm8kahOBZtHP+y6iy9M4Gj5g1YK8wYKDM7dU1zh2Dd68dBDXgezTxzgpaIDD
gVD7jL0D+2sjOqCpzbFG4MbvZatAME3jx4TkkqZhWVyEwl629jM/2bbg+X4oZr9rhP35q19EI91l
1/7owql7jDvBh3+yt6EW/jshDcMF32Gz8OjlNQ2qYDt4AXcGUrQgeduvCvfUj4WNjcfrEnJzUFWs
lD2invGGBWHC+g9SE22dtZncoTlJvmPJ2gAowRuwvPtVVUE+AGpwwIKT36psAcNWjgyDbR9ahIgr
WiPjs3LRKVY4JVq8Dx2G9xapwY+hm0t52+Nhrv51JLrXLsG49EhQLPEaTEDfTjnpFnR+O9pp8ISn
wbxv6ISUP7oAVlTJGV/Rf1skg9pWBoPTNeYbNuoTpp462GqEwRsDew9csqRX+6roxjsm9RqPn1uq
PSEdEoRg5W/mxrCOicPHt8vdpQs+yvGOppLJh5hZtrOtqqipdroZbWtHnkC9UBHZo5xL1WU8r23O
1TVStR9UofbMHP0b1vHghYNn9YORQuz7CEcife5stzYRPLMZSdkFyyrbqSY09BpMS9Uh28rbH0za
6LvmGj9HoprDb6eaBpF9xMWl9pM5yCdGXc0BaQKutY7HGAOEvKJYGUhVYTGmeGv8DaIy6xiyytxI
VJsLzJBfr8Yh2OZ2Oj00wWQv7eayfC5hpeAEjSa2QFbZj3etw9USref2D6NYjJJzKTKSYKX9nkBb
jFZyBD+2soUTyl1CQQmLLx3UXofLP2QUWXPABRHcOI4G3WBZ2RsxCpxHn+JR94ymegsYotXgX/3q
wayY0K1lFtESDPqEB7aky9gptKTkY8zcDV0lwM1N4YHt1VUFxyxJygVmwk3C4xbgV8YUs53ioTk0
2nRwtEu3WGeSEFQWTiCCGYoduWHeHbwERKpDsU2TeVU1JqHZpRe8TPMU14SYMR1lRzE671kojVeJ
CW1alZIp1K4iYusOTUT4a/ZFcrGD0t+BwyTknHz3VRePG9/MTxXQkWbdxU5wV6CK2MI5dDaDZw/l
NnXbDD29AEDaTwvlobg3mtl+zwD2LrSu4yAKiImzLiAGjvEJzeyA9g4O1Eb3MyDb0QufYCg049ZO
nM8yxhG7GqimoGVm0yFosvTWw1lwD6rXvsyB0f5f9s6kt24k29b/5Y4fE2Qw2A3ehDyNGsuyWlue
EJJss++CPX/9/aism6Vz5JKuhw94QKGAhDPNwy64Y++1vrWpSMAM8s5UZ2NuJIwsvXWnBs8PiX6E
t8IJnSeGGzmrTz1WJysx8py5G07JMMl/tA5VRyP2WYzs8ZM5u1QqdV+cGIZT/gKDOSHR7/Tb1cJI
cxuuGC7MThnJrmzqnr4ukMXOrIl6HSuDLwgB3ZafFI0BjdUs571qzBO6KpIHz6lbEryrJT+xuxjn
udmbyTlZ0fhBu8o4TXPp4VmrDYyIlRHCyKxtIzzRmUudZ8x+fkoXfpfM4V4pExKakQ7GdSoVA6KW
nf9JJZfoQma82RAU5ntY4l+pMW+cOLpSsVgDumt13jJh3ud9dy1Rn/gMgHc0f9RTVJlVALsSHRJP
/GU9UUjN5NNeaYQhB5gb1H5etKt41L3Ai9lLarY1b1sTU8OKlKVrbE2XUTf051WVVpdtgUqULoL7
3YxL8aXo8MrryB4vU9q8WwkKcmswPydQRkUXbZ6Fn4Ert1dl3KR3g2Z+xXEjT0ymOrS8+0cNJ8S9
suqEmO+4hq+dJglg6i45wYl0H1WN/QBElVhAGakfKgH9viwujiCvU4iHQblRGLpyL7R6R6ye5JvZ
dVdAOvWWkQF5crFhOnsQp5K7b5IcbN15Yr5YoKgAZ1Tb/0MvvBpTOEKMLNzPq7pzCwcv31KJ3hEU
7jOevdQZyfnlxI7NNNRTa3fXbm89E1L3tRxY0xu9vlZhf4OZ4TaOIe1kyaOI9buXveofdbpJ8+B/
LwyLZ1oKKoni7gWW8O9/ukieFSk+v7p3/639z2oNqWyP/6X11/zzd7X/0DI2ZFse/MP2Jefyqv+p
5uufbZ///SswFK3/5v/2D/8VQXA716RlPld92a1/G67c8nVHW5j0PP5zH/z2sVwey2MVJv/J301w
qb/QKizdpnXo0CT9pwkuvL9Mse78ESHSh4BK8U8TnOgSNs707JBvrht1A43PP21wzTD+cmyDSZ8l
Bfom/pI/6YOvLYZ/t0JcFhp2ro5JixBFpCeP5TdA/UXUaZDOQn3KyBDymgqkKPKi/aur8ps+9bpN
PzwOQwC6kJ6jkyVMJ/JwG8/+DSir1SNqoSflp02p7vUpUfcSSuTXrHGzD/rib8/L4c1ahVKUWEjG
jgQ/gKW9quHN8j01krcQAV1dyK3/oJP0u7NCwooAjtEE0afcw9fNibg1vUL38GAlTP+vLBIGet8T
SXxJB5I3E8LUvwZOPPc8vb+5jmuP+eA6rgJcHpr1gZEGGRmHR4TJ1OIPQ7qYSkacxE0m0wajEZ+A
JI2mk/dv2kcHO7qIjT7jgzS5X41BQb3Hh2jeZZGJTwY5R/Ond4wUbRTGTIN070V0dnhmcafreP4H
gvEYyFylzM830WipD47ym1NiTLHq9JiXoPxd//xV688oZrsTfG19t57T8wwlwF5lDsl5AJg+mBe8
eQQ5IUYyBhm2rN9IgI8OhYypnydw/qisjFOLkwl4qccPXqzfHQVVm86CYbLKrPG+r08oZ+eZzzNj
K1VLY5/1AF0MdBkfaFnXNMbj506QjiOQGK8ZTQ4L0uvDUDgWDEiyfOWWufVGtRMyMy4im989wrC+
852lGxDTDlbzGGHChZ3Rl42xn4gSgB2ITEzdiom3PShbryl3IYZYhGsDvY+5NNzBN7qwN5A3uVEU
EE5rW3sY9WV7shquNF+NRvRrbBMzpCJaKvLu8Ho+2rnT0FgpzWRB/VC010A7m+Y0SfhIb8q+ch4i
usC9//5rsZ7r0TtIIhDvHgYjVk57bbC+eoZYB6I21qj8vTljUm/NbPo8p8qvKtVl1zaQVrDQvbFb
h0PgLrTE+6NsdBbtVbvMcJTWtUQLffwDunYAO4C20J+wJfo4kwCpmaP2wfP7m1fFdMjfNHgtGcQe
L24RO5oBLl3m900/B2IQ1rnZISZACmA/v39F36yjqyjTwnbAadELlUcLTWoDYrAsZDwyU+UPZyKs
AWaXSaCWrczkBg6CsP5IEfpyDaXOewkWQWJHsI5uolZPSZW4HBKWMacop2GXQNr/4ANx/HYKnT47
9B1YRyYqWv3oKMQEqMQ0iKVQ8DdgolgJBBvljIO7ef8Kvj0QmUh8D9ZPkVgfi8NnUmUoT2ON/ge9
3fiMeADDd2Q73fz5Uf4uF8jm5tFb7+OrJ7+ayiaONYiyBCYDo+1rWnUueZB/fBThEvXETMkUJk/g
4VGK0QDHIGjozKNdUPTbtKyHXPvy/lHWS//6LRYGRgU+NJZhudRhx3aJ1Ev6JkqQ6XrtUl8lwEk3
Wi/mH0bxQ6zCIsQk2/ePaL3Qvw6OyRfBZexDuiZHtCndDq5fOWHeGlFm+WOhEJFifsZeTytPg6QA
Xr88dUmq/iqHgagbQcAMYsAXIRPDkWa/FJjXfUPPRX4S8+HqtwOiU3fT2JGr+alq+mKbIG12t+2Y
Ei+j+mJ+aj1jdAKjEPjBskplv5ZmzOVmYJspNm4lVbpj15kS6212LWxivYxyYEwyRmBWQ27yDXrG
BoQkQaJlvoLFywU7aDCb5nhjwV35HrXcIEBAMTDZHPQEykmc9SdKlDYeuk4B1y3X0A1Sq5v2J3kx
4xJoo7DnIBzHCrpADV808IxhBMLC51IPsLU3bFDDPP6Wu8g9t4ZXpyAUXZp5mxxvWr9tSaGGvBob
1QysmS08dZ5pZGcL/hP4JiVfsO85cmwCqQa3XtGQkwV9c4njHRZZpV+4i3SeZI3TDz1BD4w47UYZ
IVSqaFlVgTLKVOabqMTje6Z7sFBBNuII/ypoR8b8QkzmfPHKpA4S0trrfYwErvKjfBrRDRZgdmVh
jzDnmQCHud+OpdtuRO8CDgtrpado3IfJOYla9rCBV5fms8lDkG+IALOfaO7G471WFeEjU0rUkh2I
49SH0DZfe7mt/Zgyw5losxXN7dCnUnuqadqhMzHZiXdt49J2to3xJnItWP+EEVQ4/1J8+luleY12
17jlRCIOjIRvHUCY79pc6zCHPVE/NBFOFVJxOoeuUzoySNhJkdVxAIS0hX8gChCgjTFF7s5OkYSS
d9PQ5z0jt3dAC9rjce7KAf6DkxUdHA6YmPEuzdkY7PulpiNAkDvc5aYdTG2ntRGN+6JdwpkZx5iK
vYwbJJ6erjnfNRTWvV/aCJ3JA454zj3Gk9c5aRN2UNKV7X7IRBPzeVuEpnbqWg1Q1QbWShdoNG7y
XdZkC51KuGxfka0Y+rPCNtPdzWxf25MeYR6xSaSVQtqESf8tmsqQiNuhTm8KDdnCaTnXXFiCw5oB
JkOYMaMohkjfWWuvIaD1COl6bbw6v+xCh8fvtyYBS+jwJ41+KtlvvkhQmJ6RuNqloPR7ch9lbA/1
EyLbgh5yqdYGqw8wcDmxeOPrH2zkaV1TKCobqsUyLREu8aS+mnFRgY3AwpD4oz1jiB6sGNFgZuR2
4Zc9Ahg/bnrZgl1HfmGISDYbK6+L8pyAVxe1uQdlZWuZCal0Cjxw5leyTooLmx1UexEnSQbtxZPO
GKHPIAIFo2zLdhZObpUQ51vTU8wnWtEkMJcbrnSWnXnSK9JNxEaPvmu3VN9n6GOneNCn/gtLTtxC
dVAEC/hlXFsd7M80tNRD65h91/1UZF3UGdQZK7Uq0o1sL4KIEKsyWbL71M0MnA7jlFwOGLUrH9yq
XCryGYw0AvazLFkzjv4gFNCfc1jQdPCnfMkfQy6rS06Z6id6zYKgmYhoQJ8J37SakrrmfnKHJmLt
nSILKoSZl7tqzInAG6UNKlgVkqQGyQZhjWojTciXlqJG9WLlLMx0NR10E6J+4t46j1S1Ps/t/se4
ELQcmAMD8fMuW0WhjHBMYponsiMuZESduq2zZLaCmrDuYpMsBXtRd0jpQk22ppPTMsAX0ZBRGPTM
Rmuk9xNZIDtcHPxIql00l2I0vS+5jBj3NZ3Br0+pWph0tWlx002wTq91hvq8mVXYTHvbQsHm03Pq
WKdJxgFdX9f6FcE8CzKscgxfekbRl9TOmTikvARU02Fyw99hMw3pJx3LhEqgYFRYSdhPzC3MX9ek
24W2HdD76dLSOdwZdeXecKUEzU9tLL5Vc+SEgVHZ+c+uWSnX5SjQiUN5InGMRadMzszKDZ8015n7
Tc0ewgTvBNoqqAetftJE76QMveLs1qSNRpRBMjRwHwyjqfwQk9WFNoal2HdtEq38ZJc4KgvMUr5j
GJPfd06n1xsk2eIW2B27x9oYgKGrJgJv3BY2+VrQ2OzHmk9nDUNbIJ8BPVd9LwCrMYQCBHPqNUlF
eFbLHsjHt8Fq7RjklGkO1fhOdHE8Bondjee8HAQUpXpZX8gUfwPzer3Xt4sIW0A5IKUZFdSumQWT
KlpOsrOiuz5tMT8U+BnpksMUiX+CaB/UHT/Tqk5BJpB409HDs74t8WzX510BLe88abuiDgrDafJt
r3pkBX0p4vC75D/rN3SenfrUQGIQBUq5C5hfu5cYjeKOXGfI8iK6QehrxVuzoDsaOEqM4PvCPNOJ
z9IwvySDbboBloih5QHNRHXm5iXkE71u+mxbiUaDtUcvRd+h9Qph78OvGz6VcAzTc5eFJ9lOQs7p
tgL+Zn23INTgq8gGKxtPC8U3eUdk9Jzc97pswm3TCf6fNAYr/FwXU8fI28xKpX/yWod+/Rok3bpX
Fo4L9RQS5aV+jQAXse+ZmVVgmYqbiRHMXCcnS2sgORyzWghfY20xTuhcxSi/IiLRYs0e52Bp4RBv
8yTVJIgcj4h0Ym8TltQxJktomTvm1o20ixyqJXPHM5J7+Bo5nQDUGvdAtEglXIHnHbUT6H+djjpu
q3KlbuTs+uHqSA+brTYsIDmE1YvTdNTBlVtaNq4UinHcu5XJGpo07Aa3pZ3xDWN7XFHD0PUdzvCg
sNwnE0XZHGvIweLSG4lNpPv3WSVWmG4HyhYg5wvfrX0P2jDB9OVUv2aWWQZmSRzdObijeSZZKcJz
13SUvePdJ9KXqI4KMUrbevgebYHBhBYRiexGAePKmO30LtaN0WSw1FotqcNZkWzruV+vb95oxDIt
vCMuyV585KxcW3Z8GxaEMYnGtpyx0ycz0kLaheBZiF0nGaUPBhr+97A2tMuWzAV7Izxl/3K5afhs
GmxRW0bYoc5UU4SYYUPaBdMvMLrWQ0iWwXALp23SoIhQf9KJdwH+DZGl1Hak9PtKco31nFh6DeCw
7lnlF3QtLGumOc1n5lj2IpBMhfeVDfbBB19VtoFnGS4i9jW8j2FeS6y9ymOShrwYX3Q7Jfq3tHfo
7BPx1FN/TkoUO63skdqHYWXeyKIw1WnEKIOwTGUUwCSUw6beKeCdIARZLAhmBLK5QNd63nSriq3b
3E6rJ0mMTLpvonCht8SKCuALL4z0oUzZzpbOwoQIv6Sjs7OjoXU+ExDKNxBwdb41UZbGATqH5mxJ
pphhplkZt3ZX1TBQl6x8HGCBcn26yXv5ECvG36JRjMcnSZtOKZWBl29RTFEiNOaPvlGOIDI1lyVu
ioJpV9tX9Tc1Qn6BYLgUtA3LDPAR7JYSZIW9Am0MPeZTxPY/c+Avuu1Vb/KQbwT6Aj1wy9hIgQcD
s/fJayY3yrJbeQ8iKPICqjVYlextmOu1NYKdTjIdB0GfzFfvb6XM444BGymD7hqJ1mtgOKTCw52U
blGc4jggt6Sj6DmTvBwx/sEwnD+BBArtXRJ35OHONTiRjZOMiBP6bJm/LAaxY35DuHO2mxkFoEYu
88Xau1OBGFPadUfWH57u8loOLSFXMTu2ZeciShGn0ZCKB/K+ymG7TKyGV2y1I/jOc5l0DH1t+8HW
3di5NRbHPLW60nYIFqyjeynS6R55duhdkq5p6HviSCJ7T54pobA0khBLI6Huh4f3r9HbS2QJ1wYC
gZ4KG/qxXTpu4jpEkYAYojSMO81ewpPQI07Ct4pUv8vl3N++f8DjhpGgEQ5523AcV7eFeaw1HubU
0bMZETMG1/x50RRGIRp/sV8tnfFBj+A3x0KBjf/ZkQ4HlEd98BApQbMauMia7MzdsibI9XEz7lEQ
en/aWhGW5xJ3boEzoNEqjno4XgkD3ioikiTd+puXZPMFQQrqg2v3pn+DDUHIlynROvNx1j9/1VlJ
G69o7IFQZJR16S/Q/vEXBbb/9P079LujwARkHMU7YzvH/ZvCJTLLZJPjx14+nBio4gIDUcn+/aMc
USBoRHEyztpSwdwhrDeaTSQlmWe1qvaxI7Dwt7SO4TZrhk2YR6ssLXB7vW2+tDW9hDt7soV+k7KV
W7Zs2btqjSORAvKz1dinc2/MzmlsILAJQmeN+3n/t/7uiqBIcOkBMlCDk3J43U2v1hDJrtfd6a4Z
tWunxMs7H8xRfnsQ4RiSPio99OMuoIG0TIDzoZtJWDhBuMmLtqSuEX++fzZv3gqTfjRPKSM2xm14
FQ7PJiudoVFdRGiE3XWoQkle9RNSYoJForz601eQBp21DtnW4cPq5Tk82JqlWFK2oPo2F7VdoHYG
ee/eI7XTP7hJb1p1rF/SoWWGMMrUaXgfHklI5SQMo3qfh7f35VyNp3zN0sskRseHE8/D3eDpH3Tr
3ty0ddGE7kCXfR3eHNM7IqR/onUZHiRFHW4k2Zc7IXmaX+7YH43V/3cz88v6Z3nTqZ8/u4vH+v+F
wbnkm/yfB+d3Ed6xx4NJ+/of/D02N62/kFoRzOpKc+XzWIxg/vaOMTa3EPiark1fnUkLT/i/4EXy
L3hJrO6UuStRyFl5JG3Vd/H//S/N+Eti20FlzyNkOXhbjD+ZmTNo4YF73cdlIE8z38AGxPeOycjR
NHskp6Bl2n3NLncpT2G50YDl+YxHou4n7WKO1E1jjzRLYaqGRP7VFvqk1dbiz3kVP2jj6iOjQQj0
Wxl2kuw70cOHiGfDQf4CiXLEP7Ny2toiWmwfiXFbbeJ0Gb/pOXaL09FNyVF0X/obnZeEt0OHsHEr
GpfamPqteATlS1+EgO2l+dRIfVWFm7He0TjJDNDLVx7Mdweio4OG2diZAmdVTZqbUEBdQ7onBpgi
KqubEVZQfh5ZLT2vwS4waFrjzE8d6R/ZAaLH5EbJyFZ78J4YdIdxADYzInWNt1MG9HsfJeTfBPpA
k4w3ySi+jb3mmH40lDr0GmEQtB0DGfml06/41thJ8zkDrWfyR+Ec+0MSleSrtb2wAUfn5E8SJQzN
jYVi8nxYZLZFnAX0A7wbgLC3BWXniQdZatiHdpo9049SMCPqhbTJMezAEA+jbn43U9Hc1X0bIYRG
y7Zzl7BxthUq2rUZVKcEfUuuR+O2tXeeJrgo9gpMcvLQQ5p5ZmuWx5CLm6X9moyE8T4IXasfEPES
X5dGphAbEp5z2oaGHLd4wKyvVIjLozMlPCdaXBLKlhfgexCCjtMUaHVek9ZjpZtwJEuCCKNygWhb
mNkn5WCD8tfGvcHGsFmiwBVN5W2bxWsvR8bJagOnw4o3mTYRnV3IefmEQ1/ITUObKzthgySnzdAw
XKUTB+GBT1CLRNOhewJhyTEnRLZG6S7kpi9Gv8uKjLwkrdRsAhi8Ada6bckFbBMa0txH1YcJvSht
qq1sqpBBGiVm2zXZN/6JQlJjThsxI/BNejY5AYiDnQbuqNHI9CJaAvTBR/ezEuR3+KOneYTy0eiJ
L0ozzZ6MujS+sOfJia2ctOSH23ZEFKEojsGot+wQk8IR1wD6QvatZlYoUW/pt+kuCbJ9aMKiiAFA
hw9zFnn5rwhxu4Vqf7QXoOBJxNNBysqUVcHSW6SqVrzh2QV57PjX3H50fES1kjQWHjesAcYwX+Ym
bvxttMCOuKDhJ+kWVf3wDWeBfbHYaFaJNaXHcO0RzkyzN0S/RUMiK5816m21A9E/FZ8iJ0mNveeQ
3nSC1d6wTpe5nfeMVrqnsGOvEKOVJj2uLfIrk79p5Mudd5A8XKhQ56Q99NAIwd2fCLwXOm0mL0kx
Ekyf3QmP5Q5jTnoChFaNexJal1tYgtJhoiK8Xzpg889eCBbjwtFcHK3KhHLaiWR80IdYsV41Xj9v
FQONe2S3CBVj/FYycGSz7duGyBqSyFY8sR7XnypMexhJRxPnNiprciBTt6wfLIvECewlg/kQs/f7
CvBQpxkCZZYs0cx2Kt8lAuXLaAseNou96CafQDpvWs/K7iIvlOHntEYL5NMpys8U89h6TyCHOe1y
11GENWlU24FBYEm2N7pu/lVXJi2iT7iA+sHekXRBH9sPy7G41mNKBPAW2fiIzKe6hIdjIyBx8FeR
vRPPycbt+uIi7SWzoiluWefMspnRFWZsIsNeH5sdSdumpDum2jAgnDklja5MqGJLGaftldRjGwBX
wr6JfDP4GjRhXWMNPaXvfELpsvIVI5HekZ3jFbS65dBDmAuT8clzAczvEGZOzw1r+zdcGc4Tdbdx
bZexuzNb9ktbOhBL+6Wyakl8V2sqmNJaFbJ7zhPvmakDOdKVs2TjmdutTY45anMQ6HmKAd4MB4TP
eWMtJ+htkY5bYc3VmMg1ifxMDQA60qxfvnfYO3ElImFdgj7Kq3Ij7KVF8ewJIBvTbELiEWSyR4j9
+4YppeWFCCsMjT57nxHp1lb6eF/j4iAhk+f9zFyvABgVRfQkErPW+Lue/f/V0X95FC7/uTjaU+Y9
/3xdHK3//t+1ERUQpkEkYGxJkaBgvfyf2shAUsh2GN6gQyHEJow6+X+KI0SD0nVZ1CigwYqszYB/
FUem/MullOGPCAtCOoDO4w8CsNZkrlelEWw9HDJs/PgkovKT7rHqiRdD71NU4v5shMVZONnLpUf5
caJNXrcVi+o/M2carsjBDjdjaBqnblebJ68u1pe/C7HXAVOH26C/fwOXAbIAWyGDcu9wvzDZyQj2
p4mCGU7JSQX6BgCvRvbcLP9Md/H3oVwX1Qr7BC7rsQF2KiC+DjqFXdRjkrYz2vt+2bS0YN8/pVV1
enhdPR2sI2UnNwvJpnnU8Foo3chB5pxqdsq7MXPnU5eJOCaYbrA/jw5JWLS5m9T0gXa5BObMha2d
Nk4/P1vWnF4MU6TdRXpu8/G0aZ4E7mJ7t9lsTAZ5g6Vl4OfoK23XhXxsqQyGjPZ/Os42+P/eROtc
h8alLDpSzCx+yXYCT9Ruo6Ybfzh0urbtNEalP6RZW1FUOYnONn5Cxz1BtmUhHZeRAPEI9SCTO4xy
QT/GhEwrHQLoGYo9Ulzfv2CHJTo3BikhlFOXAQ27AXksIplMQVyUplPhRdMz9tRoR1Jh9oEs7mgj
wDuGKRUl4aoDY5eIJuzwSSOOYxQYm6KATATjRIvkeE6mswwAI0KDGUy1NTSLcQOaj3FrJWZyBfYt
ChJFnCjoq/6SedoPraCQ/+B5OX4FqFR1mnA6+x40XGiqDn+YElmXU1VClm6FuwmNNUZx6Kf2hC+G
dvv+pT5maXAVePhRMa/7MiS+x/2NqSCPxQxnyq1qSO6MInNTpmALIxumCc9RJmsiGOVQfMXrXIMB
0+PlWUTDlG6nxupvpdu59dYwZtDvOaBuYOXQxOnsFbYV5ArMU8BwZn50w0XEmEsz1I5628aer9d1
435w5Q7bpustNejDcRIowwTgQ1bK1524nvS2jggkHhy9uFsUo5cEC+ym7+QFddWP9y/db24Tc3Vc
z6y9aNC89a1/1fZj8kT32UQwKDMT2JRc5L7gGlyWWmh+JEU7Xpk5MY9bxLYODZIprKMTi8sw0+xe
YyMAOaDaFnntJbuh8eytlRnafFKjQ+l9iAYQS2dLRj9xfXlf4C65DmPL2rB81BV6s5OzlXpbsRan
OHJj+0kx6sBvEZVlFZA5J1GOdHMXb6Y0qz8PGnI+5lZRhHJQKPEo+aPHdXDTBwU5YgsrZ16exU6l
4LW3HRPIDiSkdznwgbsal9l6YsCdV77stJokdEUkahG1rFGdXS147pJY/4zrZo5PBlreH8lrX7by
/97qvzwOvOGut+oEWX6PibYZ+g2x2NTLkqgePFaiLhSWrylmiD8N1l2JjeNbVFie4WMCtvcLhrR4
24DGucQeRih93tKC76TZXbHAOojalFq+ZV6D59cGruQzycjEDkPt/APFxwQIEzU8jZN/qofffBCP
0SXrQ80cANaNC62B7vL6HL56zjqCB4fcgnEPyyMtdgTiDufELlabyIMtq5cxyZGrXm1PslO3aaXB
GCmcvY2TF2awDLCLfQiRAFWF29+Zdm1uRo2PzYYEb0aE7//Y45X7+LceLV2hq3hB1zU1zUyyMFNc
ilbrpNv3j2KsPZrDGysoe4Ays3WjyeQe9XBaNa80tDoKkIAUTyAngVsaIrsk5ry5jRRT8Xl2wyuZ
mPlnMLeQ5jSmuclG6Fb/5f3fctjfXJ8xfoq76kSBnFCHUeu9vjt1gi4Qt3zEVoecq7Zu+2tTjTZw
MFXqm9qMSI0qXVt9cNi3Kx3lHu0yPl7gFbBnHB7WaRBV9JLaRaOXu4vbtPlkVdAO5VwSv6uXEP3e
P8/fHZC+ncuKB3occMfhASeMvoMJCzMQeNA3+N/skw57rV9N7BwmdicffJjePkn0b/kCsiW3ubJr
F/H1dWU8S8be3K23uBlWPUgZtAjc//h55SjWOu6woe2YxxVvPnnsXse1l6SgQbajrjYge/9shvD3
M0I3C5j7SvhG6394LqPLKHb2OBeEDvMqMmg2ms6h3r9Dv7tidE4p2+npA2k/+kYUYTIMg0yiIGu0
ZSMb0iitLso/ePd+exTX4qSARzNeOVqNEO0gzR5ZjZy6x3JsdWZ+Mnb9dP3+yayvzeEbjgmau0L5
CKnaFke3XxdTYuEB5vZn47irzGkFZAl7n6WZDeZBzfdeKvuA2CXzgxN80cYfHZrJiAF1iSqMqe/R
oetpNBsVsobNDX+5jkDulhyIngShuQSVxMS9yrolWODK7nr53ObebYrkIwjD5M/GNOuDY9I5wjG0
7hWBQB29dNYkQArAzFsvdv0YNRUNIlPWJx4m3fP3L/gb4rnAk7Qidejaw4uGqnb4kNrgWyddYi6u
gB7f87Z7JP6kPfkyhAxLiVi0Ve2exGza4SpLaGHnafipMPGfE67Rx/dpKBLjtE2KrA0m2aPxpey2
tB1BeVm+QQBFOvi8JGC1PLMlHV6iO1U+0vqw9VvKW2zVSh+6wGt0K9pLd6CH/v45rs/m4Z1FlY58
mx023wzsd4enOKmaTMhQeHSw9WGHHR28TNT1JzQLP/J6vV0uqRoo2NjIM9fAHnF4KKMjr0munVut
qPWfYzV3n4ikI+Cd9l7VlN0HY9u3ZwZTDwYkhLOV2+euX6lXNYJnoXhZAKj587zAVsQhQd0Cg8LX
WnDXH1zG33x+OSkHzTJeRtwY7tHHB7lbKEGohX4uFDZyHd4meOP6bKnzcBcupb4bc9O5J1tGXPet
p051MyN117Cy0/dv6NtVwibGmSgAGgWYKVcf5uvTNgc3GWTDMwutq/4qorHdo8mC39Jgr+793kT1
liMJ2RpJYX1Qk7+95OtyjkuRJZ1NKmOpg2Nn4E+LoueSd3Umg3RhD98m6ANjUno/uODHa+76PjIw
W12jqw3z+FtIOkuM0Tul6E77Z6OUCNEd8ZHL8/h8JOdCE5v7ijJn9XAcng9m09po+qEJUjqVn6Ml
HXbzFGufBhMy0/u37WUf9vpF5G7h4OAo9tprwkp7eKwUsLAoKr0O6qUYYp+pWbifQ5PO0zDjI2Aq
nVnmyaJPULidLPbA9qGxnzfTMBmE6qUuolTwiPjl9AyXRFCrklFZB+XDj8dpcK5YbRBZl1Zu6QHx
oMlXSCclVhS1jNWXBLB3vk9toX19/7ze3idOCx0IsSHrrPLNaUlZR8WiUW22RXcCHB0Z32DkHzwN
v7t60mO7bkM/M9fV5fDqzTFNmz5XHeEcQ/Mw5dA10LeMGomIeiQeoKbTQNa9oSctS5OkYZtVbvjc
DeNbFgGgDQYpF4Y4CQXCKlVE18QQSjV0hvMMuX4wESXGCIiGwXRJYp3CcFCJrvN1AnwN38sVYt33
r9yb1iNPBOZRzMw6KzOfk6Nz8kaGbE2aqqDL01vAFeqxHfsVRpE4BBGSvFhNlrie6iK5DeOh+WSL
2vwjZ54j6DWuEg+L45vstF5WvVdraF/kzpCHZr3OvsCSgC5k2ViiD8707TOCb42qnfYEBm6YqIc3
L4JwjKmj7AKjicGeIV06HcLhIwGEsRZ7h28Yogta/0jHKNKIljk8TLYMFOzGpAJKiPFr4xTerz5x
8pOkCd3bPgHSP/eEQjGFs/UNCYTTBeM9PXAGy71IIQ99N7q5ufngJr/9UevHkI+GgzhDUtcc/iii
/rwlLS2I7+I6C32GOwhFA2rJj7Q0v3mcWMf4OK2RIzymLxLEV/eynp0BGFU+BI5XWf2nRVpLAcvb
oqfYqtjJgjEeojJQjiznbS16G4Bhz4zyi04w8+37p/3mjlNogCykJAfYRXt//fNXv0U3EYOlCUEi
XRcmn2w+/hv6tMPu/aOs6onDO84B+EggEaOVTUPv6OIy6yPeuUNkPkEk2tWu8HZ0VtQPrXbDO412
kF9bK9fbmPWLZhpxbNGD1r7rSmg3FvDnPTA3whiWUFvOUTPHZzkJgft2cq0bac/j9v2fuz5/B8/n
+mtxi+PuxxWvH9tgkc+jdNWbkgwyOJKsdBruD/ZFSJo/agq+fRfonNFPZTNBzaID2z28ARO52diE
RIkVg3kjPfAhgXWmoW/eDNhZtlHeKVJ9c6svkSsY8R2EkETfkm4Chmsy9eQehZEEw1pr/QdFxG+e
DeDK1vr7JI/rsc5TMLivQghCAbD+9HwqxglqvfqgtPfWsdLh1TbJiadhsnobdJado297X/RGF0UF
PHeRQkUW4WKFvq7X+FtE2eunUyy5ATk2h4awK34Bs093fEi7EhFaRgzGQwHM5K7rK/FVMi2+KbJZ
bREy53d5j7ZjU+gyeUQlhyqOhqtrbE01Gxcij03sH3S4sQdyhFsJmysCwjQsP/SJTQzTevxo54S0
WxcQqc3vBO1qvxBv503AqKFnsuqG4X0HbQfOYE0QQ2t03jO1tYvqb5CTuY1xA2IUKiqggYB6HenH
VFNMQbwifWIr4J6FjElWpyHsHJ/RsvYzEc14s6SdJMdUJ1fRHxsSZ30zmbpvpF5Fy64kWOV7Y7Xj
QJvaQBrUE0i/+MJWzrAzmtl6bghvJpvCdckVTekx2rvSmmGdQd3EotlVLtJxlKfd+Gka9Dw5dYvV
YoGxYO3VxeW9ZKARo7iw9eEMriQKiEGs7+QoSNHCJtMZ2QnCUsLqiXAyAenE/TDB6XKXr21ZQtdL
0rS+7s1K3Sm0JV/WkNEGXNxMuVGFfYYSJ+nuTT4tNZi/NvtZi7H77sZz+qkKW7wwEc7JeGMXS/lM
jmK5FURzzqeQcrBZeH1lIzrwrHDZNFWl/Ww6DSeSSkr8NKkG9tgk9Uac4qfq+s0gQDv5kXRbEolz
KyIRK9YWDYPG6DyR9Tld4aP0riyC68etOxtiACrW94+lCaOCbAFoeoHZwSsvLKDSsK2W5aIEg7lA
xdO7z3SZym//TdmZ9LbNZFH0FxFgceaWpCTLczzG2RBJnHAoziyOv74Ps2orRoQPvWmg06Yk1vje
veemCDq+ORUSAkJEO9HRGSLV4l44UFhhNGRWup+thQvjvILg4SJZ+9mh7oDfRfNsOEOk+zEhOQu+
y1vUur23AzzAqQJJ1tDdDoNZLgT6FEkXakucV5HtqhmTkNe2CoxwzzfWndUXO6NuUz1CDSarqOwH
91e9Ym4CbmxMQNgq6FQw9QfHCdFH+OKuqCbMhA4yLesCwKJDJgYJMNmmpyABfKFbQNx4Thu+nxaN
rpsXO3TXVlQEkcGXvUUz222/XrWStSmIXM9tfXWRq20AY4swkyut9q2NySzdeT8DpHpqCNummVPm
6de6axQhj+s6fivjgqRVB9QnJlqHbAzat6ZxHa95+oy+Ne1ehlFftNA2mynf+dIaegKUZYJkJCX1
g7BYrKjY+nNCKlIpqIGMOP+6KwrgzXOW0VcKxWiYTMrVIEfCTbnTc3ZbfuFhhFLV9EZxIFRjfMKt
2BGw0HA85+OU1ZsaRQoucXb768TzYPuJsdSOIrPdtyJJh68zXiz0dpzNdDobWwKFI5RdYuAlcn3Q
F8e6QreujICEnep6nBo/JUx+oLuQ5daM1sJC9MGyrht9JOZhfqvtFIOKS/AAC5GlN4HudoN12TT0
Oi8BchMiQwQ8M7YwxupQzx5R0BLO50PG66mPU6PNTsQU9s0riIluDYwUR2AQd6SMRW2v/IPS5LgG
5Vw007535mII09YcwX42aX2zFLPSsEjmPsbZHvQmCauxfoBLIdx9mje4nzxvSd+BtKzJrqInj++2
dS+dyteuDZMyYrhocfOD+xCOu5iC7X2BKtyPYNlzfJZeafxMUssCzN5omodFYoTeZTTbCptX3V5L
7BQ94Dzm3i5JANnR+azyGHqmmzZHPVWc8JU3ls2FrpfZs0KPlkZ2VXZW4KLUIkOn1+CimL5qiU/x
ZySOS5nBUCOrTjciS8mKNhP+oW3hb008Zmj13jNuJnVoGJPZoYt0lH4xt1Jvd61pVw/u2i6/iors
qL2rlPnVUhuNDjQsmwfYED8P+xlZDgg52Uekr6xjVJYAcwNuenS91JoRbjX0khCZyuvSH4NbeNO1
7bPtXSggvmNoK4wtUIi5bmIFzslwzAeioKU+eirAMLb+XrEfPRJtwuXTSOzED2CkYF9dVmKDvcOY
D+3jquf2Pm3FDcZam876eOV26PbgCjNPifhxkx9a4/4obe1QJfSR8niOSBaSyMIwtVowm+XwVGXu
Pea5J2/TWtKvBIByl7XNW2ERE84Cgwrtl57le87PJKzj2RHiDs7jbcwxfVB+EXmkYgAzxcqLkMiZ
/QNdvMe8LV+RoYVW01+h3cgfsdTcTst4ZTvFj9zFnNrVN6t4q4cnmZQ7z/yJJCvAmXi0+Av9ku0L
le6y0tyztbp7lxtylOEQ5Fd1IKma3ACx5GAwTarY/JakbF1VQz27ifW7AW8qCXoiHR7iynVwAoIW
uKADcUV9lX+L/gCxtkgCQnDKezK4Zygk7SFz+6dhLPd6wsQYyvomnqCNukBRfdf9Ys3FUZGhwzfE
Jdt1r5w1nnpNUnUknPCbXrndhb5AZ1vWbw58ynYzywE54f0/4Gl9Jvjlws7GJZDKePCa5EvuuCS3
PHvJjWmX+H+5CGLcyZIrRpnaNdNv2SaXLncjYmJGmpTqWTRQ81KjCfJ5Wg/mmh77mcZSkk2PsCkP
06iJoLHcY6ebz3Gffxcdjl94d1ExNgeqpPuYjhOWvGpPE+frrBn3IqU0l9Kz0Wv90chU5PtoxBpy
D2WOW5WviVx4xSRbp48mBrI098xIGxHIAufetVqR8DHundL+OorpVWu/mpMIcTf9ROv3DmYYekNf
McvnaxLFdhjPORCVd0SvA+PT4AgmwvzmZbz4ealCXL+gAlN0dvFyBUAdhGFOtJr+XjOAdm2xkrT0
baJnP9nA3xP7tWA+BYMDRM8hAm+w24dJbEkJODZRFsbGtMNB+W5xbsE+fetWycFuWzIzk3yKGtW9
GRo66DqT9wVQzxoLLphckoDIb2Xi39XeUhzrpap3g8sS19bzw9BN+PlM9VMOksCmDEi/CgRuKw6T
bheOwGEn1ejXnR67ezZm7zVl6FhHfbJv0FpdeEsPmHU2L7ymu5YjrWfXu25tqw5UrTJYwNotMuOV
DZsDSA3FNeY4c0h7+V7lOPmgHv3KjfJp8sSb26UzOPLv4+hoTQCD09WPUzJzh7WVpcfAG+v4Wpb2
/OJAI/9m+Il4L40iAb0j8EtTODEAoZR9jlqgIIn6i+81kMdsLuIcIs0KJKXql/Zh9tPWP5K/acBF
1BdS+NLewKXvAD7IgrQvMhPToFq/5msp4nBBG1kRotn4fUjingTmurG1l5aCFwAr9pYemHoc6pzb
0SAbs6uFZl5PY+h3tX5QORLzkCQyEVm9yO5in1C9sGRapDToTSAnLbnb5EotfnVn53nKXqnXLRR5
k+yOnVeOCwYSjxNfIOot606PDTNhEJktSChP1McWeKy7IxEKykFLwli2c+nr8QeUN3znzlB9aY10
frCcCQIFdCr6AarKccXalmxIjdc2J2xLGuA7zqr0G5bEmNFr1u0XhLugy1s0wFnYeXJiAVPaJm03
Fy8YqRhdqmpue8bPSgoGvDAijGSqOnBv7hoDcIxl3YZ9sUn8ra5ty3Bme3nwYBas7ISo3jW/360y
m0RQSVNrogGPlwq8CQ5QKKyZg4g9i+5nQ+2Ef1J6zoNvt4QmoYBwVAD7m+WyWWqwW+7YCIinU8PJ
tESP9HuJLTjQk9GNBHq3xWgFjea7Q2ROpp2zkUwccCew6gurLsljVzgV0IYtYjQfzAL9x23LEksu
Fqc03KeTmVz5eZeJyNTRswajNti/86rV6Ny0QwKShjJJYLtF+kP4mmh2jlTdi6bEeF0vfaJ4M8NC
W5JcDb42eADi4Yw+v3G9ks3dyRUBXzJx1zSs8wQGmCFyk/Xbn40fK23NFsyxWJ+L3CuTiBZo/OK2
ffUDdNbm77Yr8d0Ars9/HfQGEdqgbuRiivJYjisREcIsEApl7dbqSyvSt/YcNMfksm5Lf8GCmfgD
g5MkXgqapn7t+q7yLigiyS5MHD97kNiir7S2qF9d2Yy3FBr42oumNs62WRAbpioKWwHiV69A+qFt
WrmVZhXZWlB3Bxkb31i4DR9++8qu7g0jR7dk9Upk5lKvK2LgmuSYl2O2YUbMcQvDcMfQK3F+BLNh
Dj90K6nv9S43mdRWgU/MyMuXSRZ1HuTF1u9FdwPZvIiZiUB2Ku9rjoQaxcnilUB6K4yCvSmK7XSk
l1eZcmAbmINFroYNJf2LlvSDj9pyoZObOUN+FzuTv5IDsDjmBQ6u8RamuAcZg3jhH9wxMhQu5oqD
rBllfQN7IOVKX2rpj4b/w1dHmm7J/osTIWp9n/y0pgQEkbc45wKXX1vdi7iovq8+KHhEZ5rxvXbi
+gblwyBAiWjowjUO3T9JUxo28NLKrcAthXcoe5K+uCt51By7IWuGKMYIyS86cQ3bq3UQbtBZemHu
NVwgKvAR2/S7Zh1t+yJpUDHe09jsmsid1uEn5Rb4vR5RAo9OMlX3/NnxrRA193gJ0ecx9TniRkDn
Nhhg36rfoq3iBwIR+jfVOQIWco9jnIyDyuUC1MBuCaj9+ONNPqn0ouuqtACTviTNrqstTrNOLGlD
+H5GuWNB5N9EU2ZpM2j7VeU7zxfZq8BL8xr7qGADyyXoBaW+7GhxOeVdR+j5xLwvOExqTdK08GFc
oPdNCV8kMFU5XWedlsrduNDjDUdMfsATkpn5MnIEOHoJFxquEU2FUoqg1ffJ1TPo/LbevdaNVavQ
UALZ96K76eUqY5jlszbB9nYJcuuCRJtnEUmjdA6la1/lfUnxpBvzlNpapV3B4Nbo6VDXLXSo0iHX
2OEnJRjyXys68HCtCfO56nXNzqkAkcgQtKyhTYgM7c+/lt1DNVUc/z3oI5xq5Ty8cJrV+p2wYk5Y
CZYGNpTUTu+XpUqeEt3pn+u+Sdm8CBG0dpQrGBNtrti0gdEnRaS0xSW70wEmB9Zg9o+MOczvTonD
AFqgXPoApH0qDnbt6ZdCoY+K5t4ljCN3UmBM0+on96m7EMZt5AvOlVHJhTSwkSDWoPfBRgWrhfAd
IQRRSUXJRSRq0tG90a1cS1Artu5bCyACMIrj6d+Xllvrfmw6/W0gxuKXsUD6iZPY6o/r3Lo3anJS
NzCnJP4C2N43DsXSqUeNUwQVlz5jiMWd0xRRbrlJe+ACvRQBRbTqW+wsIOPEPG4WoX7ztHhZOYHH
mNAYs2bhbLDm1s+iPhl6UAsKXoZZjJ0eTv069DsPgtWyozDddKTwOTFu7LjKv1AKsHRyn3q3i7DU
iO7QEhoRSTjHdxBmSAry9JiDTZpAaiJfqSpsxhU7V0QuZ3Jvdw2DwelRdhNQgK41zJd1IMNPg/BI
RqkovpZqsN+FzvbCzjQYnJdJ59hpGoCF2Viz9WCtTv2N2NrS3CERLMMFzkR7AbRM/qTu79yYs1S3
de8wpiTnYWe/mEX7kje9+0hggLyRdssiptuWVl7858Iylnm04xtkAEP7SbF3zDNilmvujF5sc2VU
FUkFk3qzpF2caT7DLDgtqxJAhEpXJ9fOxvj9R/f9f5V9i/VYIZbg7ODPdsUkG8RT4yYLPhpJpGNA
VozkUpBT3QLlLvV3N+6pc8BW1zB+UJlIQztJoDOVFOlfHZFXgMmwsHD+xXbd8hprzDcNXjQuWICU
iGqEg/HTzdLSptlcWQ1mI4tYb3NGEwTMspVvlMU0N7Aw38w3BKdwY+HwZ3Haxrg8h26sPJ4BatON
BtloeH3aWd2kym2t3Sgn91EMAK5DGsHgqcylMvQrx/S39cpksQgUbjkBqEZPXobBN36vU8zdKk+t
1z7bIF4xJeTfUOv7HyUPGS7ou8xzVEnU7mHZlc4v9PwCsK/pzW1ksSb6r2OnavrnhrIJC9Fr24jm
aohbyqRT9kY6SPvGZqjuJZvVEpHuVrymg+J8vtQ5dCWfs5+xr3v6h9eruXC+g6AFP0fAhkqjuLIV
SLnCKr52mUSwUHe2S4bDygp8MXHR0LBUEhwRZuuojn3j+e+kKdUPyUKzdNeIan2jF6ojo1BrJfb6
MnE0NtweEk4/jxl3JxaXYAExARYdYf6rjmvw2bDqcQs8yyk/YbwULRALoZGDSiuKeKAZk1mA47rg
dVSZuLUKuG27pVrnJEJTBNuM9OLqUXI84gDIafWab5f/zpqRA6Ei203b9YOV/ZbwYx8Jf1luVDKn
T5gXEdjIyUuusrEgFY3oaJ4WW1y9ld/SByYHu/gheoi5mbLHp3/PO7H1ED52dCx8KKCUgauCAT1t
n9YSOXxuAhzTZhXbYUX1+BXEPkV26mirvSOhSgwhHIW5vxfrkLEw2vR0sT5pyINcSeLyrmjGlmxk
ylkE9pbOnbF4zhOIrR6/Y1yuA9Bambyso04Swr8//h9M6YePj2BuU907kClonrkn7bNU1RnI2kKF
JWHGbKrexK+vXNk9WvQZ3typH+/Idu4fGjebb7khzs/N7JjToUN7TXMCeQodNQ3dGGVcfbroYRc2
h5FU9t/tuHY3MSQgZ4+eNdb3vWGV93E3Tty6CyNbAl+zbcrmhoy/WnlGmlqScjIPBuTGY5jBSns1
BnfZMCgDAUCE88w3Q1/a2G8p6zvsoUl8DdBuVkd71ueSnOt2/FE25vqzqGGlBoIpRLcBQ+ZzkVC6
ZpPgIPfvX/CTjh79e5TKNOuQ4J+6FrhUVJpYUHdldW1fYeGJd864IvfXuvacQ+IvBRIaCxSO4LlN
eCUmHIOPLT2oVl3X+zhC/SFf571YmEFz7g2/7UbWxREilW9RJfCm9tBhM3eAtnmAnCwRa1eGnJCC
/PvLn2AzEA/wgfjWIE1QZmydvI8fyNDMtKMgT6R1njQ3C0o7zuy99VrN9AvIjBZXTe6bd2ZFS5E+
c7XTivLJGGaqudQwLlvswNHS9xTkrDg+8+H+fjPbZ+Nj4apxsCycdP/mqiZDl6JFuNgZ4L6qS/d2
HT9UXj6f6ep+0oTeTP9IwgxM/g76xY8/AzK33OjiBOrgPNEUWvrO/U1cO7fLss7R/ZFObm+X8Dp3
MFUynEI1yORthd1Cjjn9/GB0lX7dJ+ayG2ZZYZjU6UrklIZrghyfz7y1T9YsSBEm8gjiT9m1tl/u
/zZwIqfMgp2iDjUrLS+yvAWF7RJSNXe9QQRL2u3ZTUm+5mh46fDhd1z7hstMj1/9MvEjyUXzgUYC
zsvahEsKE9MkPdJKdxDkENPMoj2zTG2nlw+rFMMMBwD6VB0No3WqMGoIMpnUhE2rWWt3X2fwthO/
5s0azs96AEh45gfaRGwnz0Nhj4hi03ybFPA//kCDrlF8EzPsFzseb3MO1LvawmU8lXZ3RGln79th
1R8m1wAum7mkpbljd2DpLP+j3p35RQObpRkszWaxPRnDuljK2aW3FIIEV7+2VLXd6k3VHuAjZv25
cs5I1LY3f/LFUYQj7KM4y7c/pVrPJCem3UK1g6Se6s6x+uprCR38erJkfqY9/9mj0FMzQS0coLp1
ot30NCBm2UQjSU+S2gqwxatQxpwOgX/5/hmZyF9KAKYlgnf0Bh5uIl7qxxcqKQjqScsE1aESArDz
cWnZcv3Ph/BtLRQ0Kfjx+G7bwfn/5pXWZBm1urQJhbvakQEd7pa0+oqT7+C8/HuI/j0j6H9T9kFG
gg8Wl8zHR9W2PzWFt5bh2k3rxVDozZECSXlsTTrwINn+q7DXgte8rWy4RnHj/vW8PK7jZqDwERI6
Zh+mAagNPbBuR6S9d5etGOjOrN5/r1FwwVHbb/cZBDOnsv5RickVPftqgUWBq68RP+aG1964nXAP
sidzLBgS9biQik2joJL/LSdj29mQp2AN3JYAD3r9yfBs4opwgoEfuCQB59ac8iSqjLa7JEuC5oHJ
SfffL/STgyRuzI1LZIH4Rkd5MkTrvBoHYwDAEn07Pvx6OB4PwS68mILoyxScmXp/boMfp/mHZ51a
gBfydmJ9e9bV/mnPgw6Hw+/Hqy9nHvP3pPv4lBOpMO2eUu9GnjL3r3NNId8/d/74s7H+/UUsjrAI
GHlJJ8fXetKTnssD3JNd/zxftyHZjxf2VbGfQ4QJYR/NB3QLR1rGJJLda3v/7d9v7e9FbFNugukB
H4Z71Tx5Phd9OE8wkEOLslYwx6N3JEyl2Xdq9f7zr8mjfMxfDBBUZM7J+GiwNHOkVBn+DCN57dm1
2I78/6qoZ5nU2XTgF5ESwcJy8hSjLen2EaPEdSYrnmBr2w+LldMZk+QO/Pu3+1utuNlMjC3QniwF
ZLDb+Pm/5XJ1JsQrQLDDeXGGyxndRdiNFMdbxAwFLQw9+VaU2hTlWA72OQzZIcqMxrn598f47BWS
WgSrC8I6h4zTT4E5fTNL5ZRvCS6mbTUdrbx68btUP7O5/j0f2FuxkGGdxXPCJvHx+2JKymsn4yKe
axk4sDZdj80MivXf3+eTye0IxiTGflygaLJPHoNkxDNGIotCrtLjcHDXxCrxwlO/CszZKHfGsHQv
tZLQvT1Z6m9Zo3uPJR7aRxjp66uVtP57XAo4OKiw4dmIFZZ3QK4YbOZ/f9RPfnpKdhzNcaFjJzz9
QfqcBgxaljxsChs+i0uQu5+q5djm7bkAlG25/rhQQDvgd6H/tqkvT9/yoPs9DFkDk/c6ltexU7lf
UnPsd1yK8+duC62iZz73/31sCYcoEpZ1AwbuKdxOrJafo5rijbsZ+oU8IcDAm6kueqt/5uyxTcyT
L2jgKsDMwBLBPnIyjKUca+lCKwhTjLFlRJc2n8PEanOqB6XT+5yVG+Ih3AQIAgKPOr+fJnJsz8zp
T4a4Yfq4Cg2mFHCzk/UQ+E0v/giNW9GXV1DvvF0B/OHMuPnsKZhfeJUsu/znZIS3s5H5ZZZisrXn
foe0ztg5k2mc+S5/+ahZCw3GCk9BqcH6fnLGSvyxRE2JpKpc2i7qNUd+X6hJdUGJrudIRTzbqbWg
meJ56x7kGoQJOrchTTr3Kvf6+UahBw8bJEwQavtEv8aMjiyx84lILDt1WQwCOLpWt1E50qz4z3OL
yx17BSU7zhSnTkITLecsUpGFRu+6+6pD14f+6Iq+2n9XnSPyNigecTfjpsLk+riuYY8F7q9c1nFz
5Yi9jsifcAU3d6STUyYdreRorGn3hexv54hGno6eVvlnwnGMTwYFUnMX7iHrOITVkwnQODO6FhIi
wlmRLAO1rlkB2C0W0ve4b4ipSH93c2qi/pL6QTOm7AuLj/U+Q9jatB1kozutH/V1ie22Lqxjt+K7
FAg82kM8wiIn56maR0w7NHHzooDwhZI40Ms2f5kXyPv/fn2frFfmJuDH1orhBSrGx98UznhSAhyQ
oUaa0DMdBe8xk2hoSm5ntA+l9mTT/zwjy/5kPcZ7qmPg87bNf4Px/P+GTPg3yt6JDRnyBeKIQeTX
/dAiV/NS/cyjcFn+vWA5XOcpOf4Rwp/WsmjySkJDyIucW1QsgS1GugOkivJD5wWiLp1cLWJIcP8B
MiilfMrk6u/0xGwJxux9FBwEFPuDdg1iPmOOZqAZokqs+dPq4PmgrVSgnfTXtht3Zu+SRoPlVlih
DirbvkwAsXw3ZC2+N85q/qgpI5U7jRTU23GLkaAYbzvYfGN6e9is+hKahqjJJLZIbvneZsSo4ND2
wCC7pqHdq1RMeSgGv7jFS+p81cCaXtWyIe8KI9F8K9uVot3oEcmMCjtRkTUaWhq6qm1+DTBs6mAu
jboLisUlEzW2wOsFQMOdp0HZ4nVM5uariSq73TypzfKwWoVlHFuNYBfgF612qaaG5h+LWH5J2iuc
RYvWKsEjiWMFuOURUnek5BI2MqwaObkSdMdOn1b3FzYYUnvbZGlvUm6vbYTEBXQoGIGeKeRNk48M
pIzTMKkFPinBGdQlab5ENueXiJJCjPOo4hx/YzESjAuATEdSDRYDXeOdl4BbC/ql10oii6bldnAW
ae6VyPS3suGvY6pK8pcuLpMlouXbfXfqEkpFR9B4vnMLjTxtp6j4o2D2VwJqDbu7RopEyEFBdnMa
lHGlmnDQYMTttcKiUcCIatAVW804h96s4JmvXYJkD934WkcCT8ol12TSZkHZjs9iK0wTvmKZbTTN
eXMsbIi91+U81pdxSdc1kNRA3mm5rGvY9npWRFI56c04ZE69Qyg/3BTg0YxDj+gJcdmsIzdG7On9
Smlc8T75atduo8P9swrCq6Nqlr2NJHAckSPOZL8E80Rqzl5ZzWztFl167xRmZnnZGUtngIJH3mIP
ZP5EqLRne+dp0/rWzMlAnLY+TlmUUcqjNV9xhA7SCm5/YMwoIWnhe9QboaEld7paTISMVmzSmpu6
pQ0bA9vFrtad4mc5tlzlSXeutGCdtp+aHJ5RHbQsUeVOSIMQ5BVzIYS9Bkj+BamYlYfGue/zkB5u
u+5hgkK0G6p6dC5Wyvp0v3rRmIz2FG0Ugw8a5JLW5tU6apaKWnjb37pOxKQJGI0aQk0Sibcb0kYo
auh2ASPTFDMRB20FutPtCmo1bZrI9bAQLeBcjAgimluPnD1xoPXsyBujX9xnZL+usWWAuNVxbUZ0
swkzdtnlnUeskFsn1gUbE6jBrMum6xqx+isQxOZ7qoGq3En2RfRNJSZsguqnRuy0xBnMO3+Q8Kqy
2UiwJWTJe6b06mmqJbcStxd2fW31E2tjpw+MldyhabbzRmtAHd3F8Q9rWdRL70qD2EGCiX61nMHo
lowkw+/kqk111PXDmNyNHuXygPYoOUPLEPtvSARj9DJjfk9Sn/mscW5/SMup2JdE+dibThPDk+YR
IRMUthKX+VB25k6ShvK+YF5/RnVQv/x7Q/rETgQ2GfgBRmsuuliuP24Opa/lLLvkDuR8UNwHfdor
LmmykQc7d2t68raKv08ESTlU8BTqSXrVb1pqOpeL2VjDITG69lAVGb/OmY/299YPTR17Iew2qtqU
3j5+tDr1hm4GHoVOoreIS7Iq/XIZ7QEThUHAUWlZP6ehaEyEHiN7gpMIRtkGqLUIS3E6Mr9Sv3ot
UMANEFTS6vu/P98nRxOX/ppPuga+RMq5J0cTWmuLK0aEskLaOXkQC4I1mACJn0ar1tLPgshlo8j0
YrcLbNiKAgyczR5WNZqtQpWb43fsON39OPYr0FAnzgyEko5xZ1tjhQwhnfmDcFCKKvQ02yIJpm21
9qD5qTyqhm5aAFEBglk7tE0f/fvb/f3jw051kQIgCuBye1qCsS1yW8qVEgjGCC8suGTclpou3//9
lL+PJtj7tgFociwhvvbkJ8wWRg+seeoSrgqM9jqBdtXm+38/5JP+2sennA4kWrNTJnhKGfx4CI5v
4e7LlzOPOPdFTs5YXeMOXbI9gqNDUES/kN3tfo1BFTzKfRZhuTpzkPxDDvx4Mfz4nU4KmY6XAEdQ
PHAJp90aqagJixvzCMwmMqNq3974t+KgPciL+SLda+Gy9w/1vtiJXb23d9ihgupmufB2XaSfObH/
PXA2WPZ2yQK7yMpycsQVylSU+zm6NTgid247stOY/jmr4Se/NzopXHQMUZ8q08krzXvUiVBQqYZo
RUfEha0TAzeX931Dqs2/3+3fV/CN4UfTBOMldl/35JeWdsVlErAOWuUaRZc9KS7+XaZ/VdbQ3eSl
y3I9ABt5arUumS7sPNHOvOxPGpEbysTD8EkRmWvQSfmOpCM1Tw4BJosyGsDZSpo3VdyP786kD7dL
PAFsGUvDH0ILPNTPqmdgRHkuissC8DbLEeLF144D486cfE872kIOD6lDDZwb7Kaflx1djnPTbnvT
J0MUj6bhICmhhez5J5Ob2mI7zD7NhWLrfRrKXx89sxzC1q3kYz8OCxJWXfxc5Zp9w7KZ7xc5En3z
77f32eTnCktbBTQWJalTxM/QAMBJALhQQZFjfCUpcbQh2TmbKNDu6XgaXElCaRFnQ54SrP0ga9Z5
4qSQul+6xLR+nflAn4wnyqOmbXElo7F0yigcC5B6MgczGef6eFgs6V+UfY3IenLHiOy0+TI3G/co
vFbfySpb7gkim5+B3eCIEVK7I2EJYCmm/x1dpOWCu5Xc+yJ2DihVrBtFx+3MBNjWrpP3SC2cKY3h
gPLMKc1AaJh9p0JV4SihEiOMUEfEJdgcl7V4soziXI3jkxWE7jW9IfLFbXrZJ3N7HLAZlvFchOQp
lLeIZZuLVi3nIsU/eQ3chglc9QEYoHczPp4uyAB16MsQzJQvdupHBtenln6ski9gEwwOeevshVbb
kyKDWTK2whW/5fO/x8Lfv+yWT7P1hwSdWXEquVtdwgzpyuXoBvzhayZqElMLtbzYq21eIozMzjzv
kyIyd2EKEH/kAQgbTtYydzQr0IQUkVuQ0T/81c/fWdvElzbnlt2mhXVjOyapcJY1Riq382PsuVNk
Sc+2At8bDSRxi7y3wPQdq9j3w3KonDMk0z81kI/DDZoR9/+te0CX8LSD7A8VmjKSYDls16K+z71p
TXdEuDk/HbOpALGjubjXhey/mXSU/QDdIhpB16ytGwROU4cs0Kx7jA96jK6w3lxYNEbIAi+65EtV
pO23bsD9Bbahty/JdpvSM/PlkyUH5TNLF2+Vwgvr9cehteSdbyQphcxe1khCK5wVHOxSFH3RpJzN
XjmJIQ881OwP/TAlL/AUxIT22xpv/KWr5zP7xzZhTn5Rg0/kb+d72uSnFc/e0Pt8XgyYDXTILxQe
J6xPyrqiS3FOnfMX39ECcLbVtzw0ANuh+GRaGWa2YPiAlNivubPXZ09dVqtTPNquzB4FqJchYJNN
DuwLQyCBdoO3t5OrXjjNhVt145Fmf3UrfaIvZdbWR03LYYlzKZNnrhfbxebkR9lABdBO2R1Y3k7O
KSpFCKogURIgPOlv5twr3Hu6uqpz6FZur6VYWcfm6MN3OTPCP5uFHCU4NXimAdjjdGMc9NjsVrMu
4TgOjdintp9xV0W/k6DUq927FFcAMux8Vcgc3db/Mebj9OzrY09qHRJm0uq1qr/Wem9II9QELT6s
kZwNrkCdMM+M5r9X4y3HhEsd/TIOdKersUvAHIGLGcmi0iuuKW4kkSO6c7X/z94GFVEWQdsWmxzo
45TxW67uMAFkSArG+ChLF7MrDbd3wvice9W38zaULEX5TDPOkHI+uQKzp9EcBTQCQJut5+OzXXsy
Z2tiJ1j7uD1w51VXOT6/sE81LOOIg6AD+3U87zEAk8bgI2cJ8thsn63a499TKHmwezJjz8zazz6X
DTWc4567lftP5WcJuYV0MWuSD4TKrajEdPNYr9RdXOmbyPCM/IfV2VhtSoNad1eJp0Hqct7Zpece
47ZssL8l/X+XpKNjYNrQOGEXYQZ9/LXggRmNTHHHrPmwPpYUZnaUD+2j9OhH/nt7/GTd4g4BY3LT
3/iQPj4+ylmECeIk7kMyqpuoa4YyMogIvqkn59yZ4w/x8+NyALrE+1Nm+NP1P1m30njg5afkic8N
gXR32PIIlaTlmm+RX80t/usBFmXaYJfSakWvp3NiLJu9b77KvKNuU5dr+tSiBxZBpg/pvenVCSp2
l/8xslxtxG2Xr+2l6+bL6wpcoA58Tjl26PrEq956ozKdvaIb9Q1FmngFJNG/FhgiX4Qmfhp+o79g
cdO/dU5/SSu02K9jK8cdUuj8ZWgz73VVLdODYJk2OdS52+v7OFPml97vdRvRvI5iW7WMf4qrub9G
OfmbPYALYrjhF4wuDSytTAm4bvz4l5jwIx5k4c8sTnTlhmBrvVJPqci4DWodYDaF/UquIUh1wiZ8
BGwvhJmTu45pZP4Rx+idAw6Ny0zNaFxf7WWGOyBKjFH834nuDHrl0AzG7Tf/LgzWk4OFFGfByekU
T2biOOcucdtQOXm96C3/x9mZLceNZVn2V9LiHdkALsa2ynzA4E7nPJPiC0wSKczzjK/vBVV2d7g7
jd7qsnrIzAgJjuni3HP2XlslDI6ZLTqLg08y/nJMURpNUi5nsGt7RfO0xh43VUqKMqyQEAvh1J74
xHyy0NsqojtE5Lh/SI86kMqk49QvbUNBZc942HRU9pc6vvTbJZEN+rWTaXgtxkm8DtJwNjLn8mIl
67eZyNW7RraXDdp8bRfijGJnJ9f2ZUEn78R+/ZNl5rfA3QQqbZKVd8iRFHqQSz3tdTKUpMw3ZTv1
aFEmfgGs9y0OzeEaYbuFq4MBhKAwvSmlWbrMBmPaLrkaualSMjH4+s0Xx68+IRAauQ0gzGjWHd6v
Hkm3RtpRjXG5a66UaEpAa+F6Krwpl7MP7NPTRLPSSuJN0o5VwVSjjFXfUgoiu60+JZMJDA9Jvhjk
YwTTGQmDjl2VySNxmYBaiNDmYeiQxl4JZQBrElSNJHmKDtECyzE7UcaeZGB7Wt3H9hn2eJOQqRq4
AHG3tniPlxFr5ZKmyU0zG8HPtiv6fhPaxnwDXbk+Zy5Zfat5a7oTnaZPHmTma4gQ2bFA3zqcyuIW
ITDJqFtXW6Qeno3o3tmpKl6TkxOcMG5jrhUlJ2qAo7th0iBGc7LOLfmPhwrIoI1RE8P7cJtMyneB
mbTneOJyF+v4qVr1uIDkAMwO14ElO0CW/f1Fn+8qQxZWFwJeYTX5wSTV74wxlMc4iJI3SeupIPUQ
LDuotPEhHSUCHuhR6ldkySjvjar8MppedvJZLI96bc4fkdF2d8wLlpevn9GjyAWm0WthRINjrfJR
FO7/0o6IbT2u6woLg26tqcUFBKd+nEd9oylkTV8piV2aHrus2naTIkYwEajTyKCTuo3+GEjFxQ1z
4O3EFYTjeEMOQX3i7f4taNxb+Ex2eexvZZD70Mnkgx9ZdF3F3RMYjOk0fJ/oHf+a9Rzzk52rwYup
LyBxzcmYf4bEGz8PiwxYqFVbShxoP5bmhng1wVOaWY3fSBnzcCcPFcrlsQdcuIMHSe1urzs0ze6G
GwTmYIFomJktKpUKXxY4l3TwgA4RrEBqITMlS0JwubVFuWgnHtPjjZdJow65Hree24FeZv+OaGZX
mGM6YYUfcm03JEp0KdeatslrKEwNylpvIYTI7xXwWlHPUMHGt+o3BB/8f/0S5GC8oGuf9lD22fEB
FVnBEhP1+TeL8aij6oR6qdI5EWDKVh2mDVqenTkXo1cvOZO2zD6xzfi9cB/cetqWfPBQSCM1OLz1
AQtV2Zrrb1Db8Ro1A1+aaEjkbwZ4q8Bpw5wcJSJ0ndCUmUGF8FhGWSGeBPHD7aoy8dqoWHZjEZhn
bRjJV7bGaJKEquiyGfV+ExdBDcFmmrZZTWNoDujtMWST8c2nmU/8QrNB7BP6OXlb7tySN2oVoAdK
uYMYXlrqhdU03fPXL+XxSsWJMo1B579K0H7jsP8mPkwSTE+EelHUtHbwCHOVGqnszU02y/X9nx+K
/S0PmirAS+kH1SnYmLTpYkwRvcbIT8kMOIUdxmtMguXZ14f65Fay+aL1sjYxOTNxUHR3pjSHNfo5
t+j0wEv7ufDkrC238KdVX9XD0dOhMwjHGAMkllSCBPjFGtE4vJijstK5JGJXmFOauBpForNnkMLz
iTqIoMSyflEFdkpM9xrveJQ9ZNMU3gcUU36XMuRuU1K/rVJLLlR9KDdTmvcMcvtC3gljrncFgR6X
9VxWp8QkRw1kGu/rR24tn1BrH27RlRnyJW3C3E3N2fiQyccuPIBH0q1ZZc2zXaI0cdFkDhI5fW2P
25dmWnzGPhkI55hVDJLAyPfUBo2kdpt00e27iLF05U2jJp9VioWbsx7NKHdKpIrPaleJn1/fuKMG
H2dAHg1NzPUlZLe/vyAJm43+GpdOv22Ir5U+mG7qpJ2/mbNNc2SJT607nzz+HA+eAD5eZFOH1QGe
scmuhyB3ZXUINGISzcDVRgMwClHb7Ynt2RFbHigru9N1ekyFi0f5YM+kxRqz7VQiGS7tgo3Vtf1F
2MfScw+p5wJrLlzKFPeoM0mF6c0rNGaUI0gSvdJgCy0sZfv11V6L+P0Fbx3U8EHmqaH5drg1zYlP
VO0UNGa8Mp1qxv5bKVLFiaN8dtq89QbjJ4MpFz3x/ZtKpESa5gPGxHJurEsQ8eHTrJIyiZkp2mFk
170gzbXrEhDY7azlzKeTYbrUJ2kAajc1374+6fUROjhpfgczMJyKDMQOSfc9sY0j4DEsI2BxnbEf
6ZZPlbppm7o/q1tBAGNoU6R8fdRPLvXeUQ+qNGwcaQBBhPfPRnOCCFf2xmiqT11q8dnJUbjAhwaI
TiDJ/qXushTdKYAUt2/Fc5NP4Wui15GPMEpzAxIoWXZj8yXGZfjQdnPqz1pZbDIKNp6xWXmyokA5
of397MQphTE28U3lKTtoFknNUBM1GjEyU9C3hIakn+nw4E8s+Mc7RzS/2E5t6kv2j1jy90/c1JZI
jQYb7QObxNc2t9r7SFXGZ7DS4fsUzOo3tVK7zC/zvNiq+YKdFuoK3wdKtMhpRZrdJzXqZCcbZ+Wl
0TrTpCSO41MeyU8ux++PH2L/dZZyOMCPetahwuQGhczSQFHZ2YWR1vru66ftk2WN1jX4Y7DeKv9h
fQf+9lXHlzOzHUQGMVuQipYhnkn5TlB9E/XofX2oz06I8pF9joZfDhfb/qGskjzi0GYNmc0wvizm
DOUiLNDl4evDHFts2cL9HijTMKdKPBR262FcFbYGM2cimOMBWZlCqoQK2vkRqco4bJKhLS03HiIS
YbW+nqCylWblZ0YbS57UV3UM+49gXSKTKqVyaswduRdUZMD8+ZsukPthhkd2LI5cpUQ/QETrcEyV
C+pYZhT2BeSXU+lWn9xh2pw0f/EMYM86VJiXUalaXUwzM1HCArqa3PpC0nLy483l1Cv82bUHn0y/
g8gD+r2HE6ZGB6gTZTmKiWpkN7BuWfJGKW6KnH5vVipQ9xaxeFZRmleqILIwLQvJDULNvlnqUPJ6
eaD6bezubkL7daJs/+zX4f9jLUfqI+h6HnxVlWq2I8xzBZzNJiDhFanph7qExg9KdcW6mqnLjF0C
c+C6SoRW+l1WDPeGsAIIDLwaAYAkOW8di5BngKeY80m1rWXllCjhkxfFUlFlwWxkhILmY/9FKUOY
Wat6yaVP0ex6Fd/sIk5O7z/5AFDhoVpel1tk4Otz87c3XysZ8RVT37iF3MBuzHkbJjtoPZU0PoYB
ceyZoLKuk7KNrks4tMCb7SX6Bob2ZVEk4SE+qk6tzevae/DFJchRxcW9Pjtsrvd/EwjSBj0r0+Kh
NMe7SuvwuMt1+gtA8rLRxrk/Qy3iS0n+0bGd9rXJrrYjTTL/xBJyNME2GV1plCEmfWt+zME3Auhm
UcOGJeMiLshE7pNyWwdJsrUHtd51sOt/aFUmO4OVRM/JMM+o4Mf31FLvVDLTsXhirUgV8vcEJNFN
aeFvm9iQ+Z02qX6/pOGJlfW4UGHsDHYGBy2KL00/eK7hyNp6VXAXJQklbMfydgWs1L7IxET0EHa7
rZSN1onhzvFTiuiDF+P3NaKbdFBAjGO40oX7mvaH3F3Npa5do9LRTlXCx3U+Az0VczA9IU2l+N5/
JLowHqx0aCEoBXb2o+qEel+if3q1qlG7hp0InwKmmv3dMCJwrfRUVMUtdFBSAF6C7NmIuuhHixP/
ugbUhFi3ncAQkkBkvnz9zHzyO9mGsJ1Ccsco7/AelFnfSp1c1VQvSnCWYQ/bSFEunsaiFW8I1k9F
2nxSx5CEgdGXwpyoIiae+xcGvmsWUyqzSa7yLHW0AZk1XxQC+zJFW14ttQlR5hhq/qPSkvmWiBNz
2Zj6IEqfHmzqt7XgfygpcxK/iaLqvAmS9MNSdIqBry/N8Rdo/bih5mSrKfPtP6jq11kLOaV0nBWc
C3RXw+g67Ghc9Cm9+T8/FClwdG+xObFbO7gogx73SSxozAywgXwwhKQZWMngzMZ0aoT2yRrBuolV
iOEmN8A4KGfU1pgnrWQC0fVahspyUe/pG1g/FqGG55Itz9B0oUlTSiWZ9FpxC0+sUp9cVmRrVG1r
OWXwI/YfgNCOM+CBMkAFpan9sB1sr9CK1LG1ITxRJR4TrExwEhwIagelIkSA/WNZZMO3zGE4VpAW
lluhv/4oGhyEDvjyrnPSSUi5Cz16sTfsjPXRN1mGlrMqM0DTSxI4SYc6kzhXo7YlOLHMyFwjt6LQ
hTDXqLuQ4ECw1WFf+3ao1oEn2WPwVhmgqJ0BIb1N0gA7hBNP5icLJwNgxuIIcjEIH5qGYikneTIM
sGBl8/RNm+VyZ+Uj5EmQx3foRdC2K1P68PUz+snCSRYP8k2qVCZmh1kOVkjTLlu4logwAr+i0eiI
ZJRP7KY+KXZ+4w5WPRw2M/I+9m/ZpPRj2io2h4G17TQ55H9HjiBAStAHFidm9rpjn6nvbK2qzytZ
Z7RiJ7EPV11DnATLA/2e7HRDY26NIQ3rUyv78fOryas+S+HZoqNy+AKZ0dpDzbDv1HJuDRCPDRtl
ZaWjO1IVtNdJNCLvj/LCkAmLEOZmDs1RAWBZ46411MAMnaLNzDfo+GAjhggJUCSnz1/frONlXUPD
xgiKSQSRcIdzRivTmE9VMh4jUg3ejCzCJgHZxJsNIK5OlxnR9usDHg8N2Zjy/1BMWMgYg6y/6G91
WYq3Z+gkgkLzshY+ICADyHcyuO0s0m8soMR2VkFj+Uqi1ed6No2bpiXhcJhEeN/LrXHByPnP1W3M
MPHs6/RkDIZVh++/WKwoCXtVchqGIQSktJb5M62i5FvAG/+xvl6Wj7sqLjaxVuY6qg65fqA5lZeb
ILCIIuBTxgw7bpXgRSBShf5FhkNy3g0S3+uvr+DxwswYjRWREppGCrdv/wKOdduOciNLKOoG0jqG
NhtdZRilRwyPKggAGRi7HJJ24wYRxixHURpz8/VPOH60dWGg5aCpjMqODuX+T6ig2VJew3Fsw+q7
KdnKhd2Ln+NUd3/KOCC2yEA6ykcVRRjK1P0DSRGNCB4mDtSMgasoacKklAnE16dzvGKx6rMd0ZBU
MR09tJ1LnQRA1GSfI9KAkqHu4I/GQNf/9CisiTxhGAnXpfjQTKnPoyx3rZK6Zlsqm1VeuAEiGZ7Y
BB6fC70BgzEUl2WdLxxcsZrt8EprJ2M1LYoLmn+1ZxEe4H99Lp+svswEKVnX6oDK3DqoDjq7X4RS
B5hrx9S+iqtp/AhpKuNfAvwy9rP+QppQ4mCwJfa3h96WKf3gAS2lni6aBahwElxkIW0mWG7mic/5
8ePJJkFBJ82mgQ3gYb4WC7ISBFmGk1Sr34M0U6GRteI+sdLu7cR1ON7RrR0Ovq6M63TeyoOXUUBJ
ZLFIJYdkq26jNIuSOomituc9SFq/S5goMmjRhWvIk+oFRtQ+9m0TPoM+Vv8YJwE2gX0dLSjOnY/+
wT1JCroCI+MePmwIFzR5mXaGGqYnStBjSgfnS03OMsnTg8Xn4JRDqZ+DtCbHq1Cb9Mnme+/EFvMV
iMWoUDQ5ofEAZT7thv5dsHH04NsMP76+7sd3mG49eyb+D4s5tLn9dQFPMkbGGO/ZAIlsE81sAelZ
9GDt61NX9ZMP1srfIeqXcpug1kMXB2F4rLN5l7kWkt/e08uMDtoSZ51yQaQI2v8x0vVfWbmYsUOf
SrtS6lUTo5t1sTgaCa8qyqUhIXUR0Yl54mPwyeCapZGFC0kj4eji0NYfjV0YBSJjK6RrcecSQVRu
8cNGj4uiSz9BmcKQzHqSAaakG261IiHhRydM11lnEX9Me1ibfbwLZOhSTYDW2r8tRDRkkdSludtO
fYYmTct3BvDqP/36rApCPC20FdkfopPaP4rCmcjsRwtcGLL0o8ri8oI5+LKxIl3+09WUQyG0tyDw
ahzv8N7DB9Uqpk2Fa48i8oZEhFt25H/cOQadC00LiiN6Tdgg6v4JFYEUT/MI+jyMs+psokJ3zcYy
va/fmaO6gYY6rScaULy4iEMP3ts4M5cJFnDpZlYxPdVpLJ4EyNZnU7TyDu2y4YSG3JxNwMxxMyzl
n981msBrsiSvrsyP2D/JOBjssjDYRVFhra1Tu+A57YlSKUEBf32mR9se7pe1CoLXOf765u4fCnFY
HkktaXKqWpLKkzuFqhDmdI5cGgz5yVy99ane6+qtNBduoPxbdQYnaf9wLQAZuxrYCefYwh0+/oVn
kOu6q43RYoK5GJ6aJsMWtp1whUWoDUYv9kQWYgbFJnZtpQmsdOvh/uvLoPwuKY5/GVMCJAAMnA6/
TtbIR8eqifWgPUDww9gDS3blupE1BBXqaLt6OhECMeUivOEHGKU7oxf/njX04RjbC+09DlEZbiN0
At+XTswXzKT7bQ0lRXUhAqkI8fOCT15Y6TNkAUbpC+ofe+n4OGQ52uJQ6e8RVBgdppRa1h/IhOiR
CgAwyF3arwRoRcrcPEYB3GNXC0cNlUE3Qig2m3HOzyk+EX4WLMAutm/ajnIoEbXcjSS/+EWnpbEX
ca2vW8kOEkAjQ3vRA6pKnbIDd+JEC3CHbVQnCzx7VKpYsgejuWYuZSVOC859RDfai8gNalX6npjx
eGFHKPZw28eChzQMCcTuR1N6K42ueAnNQCXTrplfe7MV72FSSm+VHOvoBIQelU6vpiZWW6WXrgnA
lUAqaGMF5ZnqqL4cVsaQVw0d9F9qKzDKqbxAUEI9k0i7RY7i7aTBPtrmoREtpJRUEO2ssoIoQAac
7Emtar/lSMzB9GdCfa3aAkqiUXTzJXa8PHFErwfdTRFi/3JVJdQQP89KhalzCEb1WauSnJOLwbaH
sgFNQdVq0hcSZp+gA/hg31R1o7bORM3yiBZYxQo9yc1TU4x54fV2R+IIet7G5NI2S+0FzTrZ0JUZ
alRrm5BPxrnqnxciCh9z2YosN6nqjpEqT0noWajHoIGqy7ScLxUVNuDOImfs0PNhI2qAHr43gGUd
HJ4yQyeJNWNcRxAQQVVTUUHYY5+sTh4/vCy8FOPke7K0E283XU/VCSfCaYRS2mCpbJ2gIIRZ/XNv
5wsb/HCgyqTBnKJgnsbynZ1aPz3Ycl8/p9C/kAsirpLIHNPITm5SWXE7pUWmHVNAReisxHBbEPWL
hjufwCFAHg/XiWhEMAt5c9AqeJ8iJwxG8wl8SFK6IrKt62pphkvB1VTc3qR5RkyHNk7+wr0i7rZe
Rm5PtmYN8DCas9MnqeXPEIMnp29r1uKvl4LPliidrSKmAOx+bPf3lyhUQAtjYw30rFxZN2WRTQ9t
K9snjnJcKrESWqzyVIgrHvKwNKSHoOZylGBPGTM/GZdNoNnE+sqPeqhvzEJ/RoJzmVgLACXsVzPB
iE4dyjdNPpzoDh3Vh6CgSJnFuMRAkM3jwZKsqJXVjSrOn0DMwQ88eK1XlEt7URvBfGIrdHxpgavR
57FAKvHRsQ8a+KNWjxll3xpdWpnbSmTBr6o1T2WXfnIUZd3RUPLip2SYvX8DNXvWzZa4DlcxunQz
aqH2GMdteGK7/cllowahoGTogWTscLQMk5zgmgqObhMMKckSzbIhiGuFspsnNk6fnA/KJqaUyO2g
iB5iBRvBZNwkWtrVLb6PaWzOm6BC1Pr1Y38suOGOMA9FD7F+oGk47V+2HndNm8QkkcPIbkj1KdBn
u4ucLpbfB0VQwUiY+hrQCWxmR0rm8aUWxli6kz4mZE1Udb/rRZ8NJ16UT86eAplBoMGGAvzfwfyt
jepMA3sOsqMpDB8jn+WnCiCdr8/+k6Pg/UZmhfqF0cThyQfLlDRJysjGDsm8oPlAgWmT2PL1UY5b
AavpEuEUH03grDQd9q9xY5LBlBlmRc0ajLdqSlCNMwiWb94/4TJDi/yZ8eodMZgC90ZVb5jI6tc0
Au27lpTZku768oGFLSn4dmbJ09e/77js5SqzS6UhYutMMtT9n6cllrH0GX0HpcZY6MYr9ptXlbU+
jrW7ZdLnJxR/AKBMLI0547Xd18f/5J2ipWitrAoKUgQ5+8dP1bolwZI2MOJCcVYWRLcSQTW5cgbV
448PxWCdljsdMzZIh9JhvU+NYUyUysVfRZwh8BCfPjLus8Y81TI77gKsDnsaucwWVgHZocKStNcs
IFed3UQyt7uInJXnZLHnpz7WozMVyP9t3yvpXRiEMcNh1XhBh5UkJ56931Tj/QKXXyHQKSN3sLGo
HtzciLGTHMRoYQzYYPH5HCzya5T23Y/MmjlnTBlm54z1WFgXUL3Ec96kTX4hMwqEAoe8/nmWdPXB
ao3sFsyZ2rjEj9bAVlhshTMsOn1p0UXmdTPmmu4vyyi/p904CVI5Q/rzJG/kv6xgbFSvDMtIcuga
Giee3+PnBxwaow4KeEDSfFb3n58uMaZKCWagLjCwPHYXmlvUifqKF9I6cajjfdPaz9VwgeE0QQt5
sCzpciWw6YBYnoWI1fNGVhfLqZJSu7YEI7Ez+g8Vgu5Rr0/x3D858tp4x51Ck5Bh78GRjaaegZIQ
wTOpY/dcJGSCaMrUboRZizc1SqeNFtR/PPtAfcJg08BFTyv7SJBHTEjL0wPo1VpahkewMPQXyFz6
VRvECyVMeso4/LuRvPe4rj4Y1ntuI5MP+3B8m7KtkCG1VW6aKvVDDvTTcBV8mWJTh1YvdnMowoY0
MyGh2bOx+FlplT2YdtGzmnZZdBuPARuKspKgc2XsbR7NLtc8/BBq7U4NhNyd0tf1z7ItmvuIr5rs
5XoUfyPXyIZnSljHbYtVmaDGwpIHQqOknm2DlGR+FZZpejkFqSE5BCbW2Jr6qmmc2pJyxUMGrEge
Ox3tl2TObXGWkJhMvHTdwsatGzCE8ZLOr43UmJFXLUnQn00h5YlTsEr1f7rKATnnVWe0iIaGncX6
wvxtgNToYEfgJZHgtbTtJa2xHo8BEcMa9gLv6wV1/XTt3y/Eo2tNh1+Ht+9wfhpikrLkeOhpYZvZ
VapidltZWw3RnmF3tmqm8D2Y6nVQppD9vj720debNgkkXGijmFiZTRx8N3BqSWhDFqAnzEXOgfPW
Ln9A/PfX6X/8nP5n+FHe/vfJtP/+L/77z7JCyhdG3cF//fdV/JPczPJX91/rH/s//9r+H/r3TfVR
PHTNx0d39b06/Df3/iB//3+O733vvu/9F/bkkL7u+o9mvv9o+6z7fRB+6fpv/r/+w398/P5bHufq
419/EedQdOvfFsZl8dd//tHu/V9/0YL82wVf//7//MPr7zl/jtCYNC6+/2PzvS2P/tjH97bjb/gn
rWW63L9hVkik15bV+LH+E0n/J/MFuljsLejYrc/GX/8o2HtH//pL0f8JbJkimgLatNY53V//aEvC
Vf71l/1P1laiDTDUIFYEjmX+9b/Pf+9O/d8794+iz2/LuOha/mK0ffvPJwU6mzmmYhS2PIhsD/Zf
hQwbA++76pojXm+lG+rlWuS2+Ogk0BWEHw0OYVnQGAubTLwhVb8VYbKph+hMwsuOk2Mij7KeFT8K
Ot82E+AwEnm7cH56R6ls82IJIoLtstRv1FnbGLMdo3hgS17ONLC6YNUPtGx4C+0J+df5PCIWz9Qo
9jPLJAWNts9F2SYPkbRsx6nFiE2Y3E1ckoLXrSaGpnWaOQivsKqT8aVU482KysOyTZKdIiHa5R52
901phl41kzk3zy9BMXgJyZZdDXUyCsaNoQThix2TH6yYxeWsRIaXp3RLxsVQX/OpjbZkXVeuWmsE
9rZicnmvaDHJ7VM+JPrN2KlilwmCm00j/0W6uu0H9djeykay/CK6800lj9fDHpghgUuTHW2hlvAT
JbhJ7F4jZnlM7zC7K7s8EigN7XZ4is28hNoVTMq5HoTy4iNd1e81+kFuHep3VTx6c2W82WAL36ck
oz4BsZGPkEor+W6eiiH06lYLLi1Ii/ioSm25qrtFXLESkgo8hrAxUJdYv+pI0f0oEn3q651pNbSZ
8vBbaZFssWK929swVc0XzHfCckj2nm/LOsuvBW8FPM28mrFCmmKH/3Csb9tlKq7iNaOmy2I0L1zC
wVe7cd7NGPK2LLgGMvG2o3+0NSh8RoEr0TLcvh3AdYmC7CXRJ8rgIXyxX9VEs6YfbRuicmlr+abK
RQv9B8e38ggEQr5GcnFHK1jz80WJa9fIspTEyISodBK8+P7wqb8sY+ZnZSIK8EbZlJ9PambcDDZ3
I0rjyg8JnLsJmuoaFTyy9VoU03VmCQElMp/Pl9B8NsdCTc9jVSO8XtHOhnIlLS7BvAkL9S3PIq8E
r4+Pd4lf4oAW1VIWtkOD30Eqsq1xK3uBau4sO1hu5saIzudF9UP+FRHeVTK7RQA218GoXWqpfJkQ
yD3QvKKb9mrWyVW4IKOw4ouiV0mntAw/jEK/z7EGx+HkEFl/Fs2KB5kU9ZbpgkLWUQHpZFmY6Y0Y
zG2WE62aBjiW20fioV1o6dl2knHhpcN0zafV7YxdJ+6H8qHWm201kK6q/kzF4k8k2BqZ/CrrSXvP
aPUmGIJ1DLplOeo3jSA/NlAvVgmsPAdXocAVXWZrQG9Doaf6XZEPvr1YZ9h2UfnJsbs0kFBDyb5A
5VnsuFWbIZsusgqaKlue7ZDqNLhwCLqjIXZJHLXnA2F3t3rEcSMKDnpkoenXZlY98NpcKskt5D7H
kt/i1HqKZBipi76dSS+ue3sn8gVAb7EjPulGtVDopNj/muWCMaAXxb80VhUT6TBBsfH0NDbCgAxA
fntSb7XS1MD3NH4QmU9mxmA6JRiMda59C9iHX0bJjC87jX+VWXabMZ8jOdYkE1CuX6t6fJcCm0gD
3sadqvUX00TXd8qui7r9nsXxVpGm5awTyo+5SKfwKlsCQTBq22/npAiyOwJycdZJpRY7Mkk5I+Yh
U55p81lqdd0RbVUmcK93WAEaYguqQPKSIY0u2jya4TdnSRM+gRYXDkKKTUjEYBelHuGyhLdmD2Ea
YVmXfxQzl4rg9PSOqFka3SlA7WHxCwMYMnmL0r02B+27WJp7WZKDe+RQMW1RVbpOoqEUfpDZjGQH
mehXEMapp1ZSczZWpQkvuM92YVgpz3SFYEYCFHuVyoLiUGsCXyoW+75IyFRD8Lt8Txvy5TURb0L6
9a7ZqYvfVGArrNIA0sDoEzPpQxQAttRj6zWTLEANWTLtRpvgcujLl02cxOeRqOxzi4LX1dSkugxU
oqqjzPaTynLxhj8q2Xib1agFuip1m6XLLmviPm9A+7L2R0/mzJuBFfSlRn2DMzkuhatH4YMZz6pj
lvKHFRtnoRGcF215NsTpVukIcC2FMV2EQ135Ulr/RNNwZaX9z3yKW5d8MjBuZXrXKMpPUHyZO5Lh
64QKMdyEQ56XScdnYVqziheiJusUqCvi1MiVImyP9gz/NhNGzhKojm4UFMIBf/mTdMuUNO7ifJJh
ZQ3AoYlxLd5JHD8f00bemKD5c11zq3ytL2USZYP8es7jm7qmnZw0cHyGIvIxMDKdqLwqhQmpPSvT
87J8axEUMMBzIq4yDXpnfdhas3yxh/GSVvUavp34XT+d6dI3gD9bkbJZNdTlxbTSbSJ9M5r2rK/H
K1ObHkNpBOnY1PhCbdrvTORQpmx7ubhrsmGjldMOBwGvgWq4mjnchl11g4zxghhGRHZJgbeAbI7Y
aq/URd6hbcD1i3ysyK7IWnwCjPIKvfp8GPrzlIcXt4YTdslFYdhuX4AcEKH8Rjj6tZFXO8BpZMJd
LWb/Es/SOVlyj5CYFUZB0jV7oI9leKhbM9ooQ4DGpMKjMMzaLyPQfXyp20D9rvWpZyWSwpQodINJ
f0Du+Tq3v3IzOxvy8MroWF4awkWFnFyXmXKG0IyNlRXfJgylVNArkMU05gHZGiIq83rDDDPRdVhW
dBWJi1EECXf+Zy3HOyZevgpGPoFz3c8IDjtt3NjTW2xZruC2O9GkC39WlSs7GLZ1Lkk7S253mUUQ
4IpjJsJZ5iGL2pdoCi/E/DKP0Zbo8M00zS6iMVKb5bE6l1WGHHE43A81LIlluhsgWbiLDTonsN95
Wb2oFdsgY68lm8G802sh03OT3o2q2kXEZnHBsGoz2MuiXQkP21qsbdGAQR7Y0BmPutR8X4NNRCJ5
C8tFKMP8Jh/+mjggRy66e7VhUCcQe0j1bh4S+IdkhGtMLkEauSXDEjVJSXwzC2fJ8m9p+2FlxvVU
tK8qWe99PZ+ROLvRq8UDGp0R811iP94CwoRNMlhQu+Xc1aLG3jaZ4PbKhmenaCz0iCVKu0TjdDnL
THUwl9/1Zv9UjkLy8vHbkvdebmTlmRhy82JqpYQTtefzLn/nVu5SrJtBmXtTn1/xajlTm3hDqp0b
LWA3e0ivsbWUDCrNO2OAQGLCDfQZn10h4gbQHpt+G6n3YYUvRlLb+5oCY+iGW+jj7kLEtB6NhAEA
aLZl7CRju1Um3TPG3hlF+zDh9/bKjh5obOWV1xY1we3aNJwtrfZq20PxOKBi9oXe2he2xONnEBvg
lJOEfUvEr0r5aC/TNX7ih7KcPH1QN9DM7yKrvqCNfml2ozO2KpWmZoOhac87ZNhGWN9pjXpvxcMZ
zJ23UbZuuz7fSPalOkoeQ9CtirkHIreXae1lPlqPuNeGzSJ37+tCvslB1LNyDttMJ8S36Z7qQt3J
zEzXmnSTVgw1AZE/2VHgN6h5R4ai5tBtzPlFSyIHPXW2KWK937bWeUZUvFXHZ0S3Rr5M3qs/6zqP
emUR4w5Q31Z/hs2PIprjLSU6g1dNE36u9s84Qr8ps/WmZlNwrpsZaeMqS4DCeqEmL6Io/Ng2dky2
uG8p3wrWhWEpbJeOL1+MGCmLMIPvnT64/ZBdw2CCrDqvwbKuyFs/EOOmTQ0m3Ve5CK618DqI34qS
QkS7ydJ2OxSgTdv6WwuoMM80l+krcCP5TYQZY9qEvU7k0KqGqA3lvaQpttCAqeVmU+YW+etq6rDG
fK8NsQWX51sxN0SXHlFE7QqSYCsj3rJdPZtED6bT5uEZKzev1G0B0HMbl3w1Es2vM93w09IMth2s
i1oL7s36Lcmt2S2swtws2r0gCd7Xa8lyxtTaBKZgeja7Q6wru//F3nktSY5k6fmJUIQWtwiEjtRZ
KeoGVikKWrk74ACefr/omVmyl7ZGm0saaX3ZXZ2VEYD7Ob8szXDaBMGFxW6XkgZX0Fe4CevqZZhU
UizBIZLdS16SCm3UH5FFCIz1WwYuLuPgw8o+a5NMHj8frHgoT6P16nT2b+rweGac50JU+a5ZA25r
INXSWFoGSjmQ6QQ2h002fUcCxgVKjyZxctpeSNhngSxsWgwGIZ4EgvmXvEspninsbLmRtJvvFFGp
W+Gr7qjGjAuTWujYJpE+cTJv5Zjwz45bfRie86avhbJZlloUvF8fScQjMivu7cX5oAqxSOZieLJm
SiA7vZ4iLV/tIX/UniteS0Kny+tdmlYXg8YBXLB7sRYP3qLMLcHrtwRSfEnaEjBAItBr/dirgqRM
xdfganqViaeawxtA59vadYnXrAw4vi6ITRNNQUtPdGZcMq7Se1Le161tGdVNOw3lbU8t62GRns1U
SlkdxSB1OUZw7WUjbtlwjd3UAuSgX/eeamXLXRS2+Zvyg+pXaqw5RfRrjardlhe/ZpxX8GK/jIyS
dT3ReUxnRXgzrUZ0QLbWdRu4zomCg1QTAlavxgWGptaJY4wmdc3IZwmYaFb3z9Tn/RTjt9W3VemM
d5knyED21jDkheoGn9hpOSLly7BNFwl5A7rbysLurQveHpPOk7Yyxi46lN08hklKWxRsrtn4ND54
Uyb2Bp0EN2jwr+H4URNnLRnjc1Eyd6yM3vfYJQn2IrMkINckLW6jwtEs3QTCKjEW8SSntqUiPbdO
oS3WbKPqLB9isVYFyX2dayV8WBZlK1OQddsJ2ANog8HiFYaPMh3ElKygLhEyh9UJJwlWnlIqXK+y
xAyFDTCPEUTgYyOn1N/pimFDWxzeDKfq4JdF794GhKXb8Vz6xXElwjFE2rxkh0XA5JJxHz13DTeB
dHyjZSQjSw8ZTcYTjV0f2qqdu+A2JYNtU/gRWfg1//IwMvXGk8jbmzFb+eVHwNwHoKN6CbdaGrq8
Cy3D83eikuv6jHqvqJJl9gw2Rzo74iWyimMzsKZREJ4uL0Pb5c7Od3mXREVV8tJmS+zjj5HnbDW5
wIIgDQZ0v7SVWJ/Ez1XmUQXXpoq4CzxROQdUMObgxB4MR39jEOiaWUkBezEf0zZq60upZ3PeRsJC
rmuWq0UiyRDMgbitFzXoY70G/vxUjl5tfbO45ZSFtOh3Ji1bF2lV6s9vDeFWF6Xc9YCCj0yXdJ41
uDTRGvZKjcTj4I4CWXo5WucU2JWTqcAHu29VWad7T4WiiLXLZB0PnCacZ2jvbkrg+z72lT16yTTP
pb6W5tIcbkYZHTyli0Rk46+lvPEl6R1xVBmrIG+48j46Ch0zck8iNZ6IHPBacjOW9Cg8J083zjBP
HlqblFlvUV5pxfTGBnf9HHp9gjncePRl7Xy3fTR+kJ1gPyzwEd+dYkIhx9FLlOjz/dwuEmvJ1L33
ltUWMUGcNrE35mLaG9o9EIQ29WJvW9yLat/a6/CYF2V/msprW3yapnkSDqtPp8mciZ1Pq8QR2zjS
0SEv3oq6lOdprkFTpSm2rqmRieQcAxOpwpRnB0DC38pPo6M3VdFTr7zwkTi/7sZWo/eAT81jZ2s1
WibZjxCBjRe9oqzyHoaWdgHW7bLSdJ5KofAsyQVAYymXk4+x7/rtk6kX94UX3bM3eZvZKMujpC07
HvIA1ZGXVoGLEcoMX2eanv7QcsKzrlNz2RQkHDy1GGLu2kIYu6Fa7HPj0sXOSVKYOWhXQN5j3Fg9
2tCVHGieD5OIP6/O7KeK4/INXLw/lVaXPaVKMI+4WkZAWBMoG7Scum0KO3qT48Lt3RREEiZLOme/
W/J591PDTlxKaX1WAWX3mHus5qWsFnpSrMxw4Ovy7hbhuvjGK37Hc1SjB+zLP0YZWjyoep26va0k
Vwyfs7/zw+LWhGZRW8RybLhUWo+EIzQk7joyc98JC6YivcamH15UH/qv1twzzWQBZQ69M1lAPhbr
G+yMQmkwIuKNB29ewfqoFPkJ1qqX2NbmdCAkPosr2ifW3L1zfCJIrNpx973ppCTnjWhpx1nKA/Cb
Q7N55t0LK0xZ1pzu6Ky/cvGoRVZuUviuC4jnEgTzE4HNxWngLTw5MJ+7IlAd0RZZx/hsWMW3VV1L
hGmGWU4YorP7LAvdJ+20LAjuKinHLuTzbOYLd6DjyF02evMNgQYua2v/SDbLcmt5AzyScsKzN7Ff
8XmrB4cThrFDtFs9PzvYszCpZv2hjgabBqLO2GS5J2NfAEXyXZjzuUKpvx1CMe1qp0w3g9PwdOvW
3ExeCpKqbked35g116lX7nmt6sQU1duweE/CZBLu9sYcnWna/Grdms4dNzYYbQJJFXK0HMbIZajA
CF+s6dZM1/GiQ0kWWYEmq3c7m4ezJVQsAGi2OjHduJ1OT65YPJafyvnyG2W8lpmTNzuT3NCXquZ0
cqztZN+n1G6++bI8L+EgPua1yW8agir/aAaHEl2TOZ2H3q7e6m5ZvmvXqd8tV7mnlNoenIViK7AZ
6muZVCAOUx720VHVBgU6TV+1857ns8mPEyaStzpoyy9HefldVa3OJ+zyUHIoG8U2qNz6J4J/693v
ov7WkSYyT11K43cmhmBMAmM+kls/Plur1SIkNKLpbrGz9UEHKgVuN5X/UQq3OkFJkra1WvvR0+bB
RAH01RNQcsmZkKyttqvpt1BUeZdaDXdOWzeHcPDMfbGiV5Eo2/atYcaG0z7MM7jQmJ6XBetMrXJ7
M+Vz/raIxtrrvLHRnqHZbrq7jCuQwInCRweZwbuSB3Ak2HhHL9RpMNcs5iJv4jK6vpJzoXb5OtxM
9MiAOQ9Ejk3ZGTgL1pa0T1qULIKoMrBdKE7/Ra/zFtPfoadN60sFyOvcTp4VitBtOo7q0KW+mxDn
5CazEVyCCKQe28pTg1p40yk5HSQUGrMCPU8AoQEhXqQ6pD+JhCj3iGDKS2c1JlGnyielbFnvsfK8
z4X4JqaHfCnJrnL1J7ttexqB4DeEtXVJZWWnSTUvRKZunXRwflMpam8xlxk7NLfxONCEE7bpESMv
QIz2fyLhU7eCMqK7ke6eMy5OsQPL2i6jYqQLDSzR1Sju/N57mnTWV6COZMLKIP2ww/YMCZFoT617
szPeBxyrB3LWKEzjMUaljIceVkiNTkAv0VfpaZaLyD70rYT1V9NDmvlEsbZ8LlPd0MIUTq8YygXv
sXcLaFO+MH5W+86bpi3H+z4tZBXPGbHwbbg8hk6ZwAftsjrvdhN6761rdcuhcybvSM+xdYwAeQ8L
Wd3vZIo3jNYCsMLJjPvae/PCbi9H+pSBdLfLdblx/OXBIs97h6/gPC5OdlArjYJxWK1rbAoVbK4V
sRRhhdeCL/vOoQwqmAsrJuG93HSh4HpDik0PYag/w5VITkzVO9br/ogMAtM0eKEOKuuxzskuMAOa
UMmn3RrWsIWF+UUu6ALK1jMxjerVrYDM6bfaIaaFQ3M9fW+EgseDOWyjqIKkRy7gDbTmo5zVoXbB
HMu8EA8aRx6T7XwLlaA46/xyV5OCdkGK0j9FKdl4kbSOo9E8S2u52Nn8Nc/BaeiHM77CS9mXL9Ff
UJ9WT0zwxFN2Tf3QW8H8lQHc2WUubuUUGr/KogrufLMiXnkW44Fzd9x6dV2fw6YtGT74ZTTy7Aff
rj7UGAxxypuWwyomESI9kmpo2x1ldtuI/KcLeG+W5E4MQPxGPx6pWdqssnqAGjyQEU11BDHOtFRx
O2nGL6c5VFJspTHetZ7a9nP5pqY1eFiGceOIpX0o5eD97uYpfES1WdNsxEnHtGTW50hljBWz7T7P
bAKbuqaDVa9uLHzymEjjBXCDXdlPqlYXBPQnGxBvM5n6lhLH8SWKqvwuNeTOs1XxaLUrkJsKZzID
ZuQJE3GtaHF/DwN04mboFvtGawtUR07p0excADErUbX5a1kH60D+a0zwoQ0QqPfayaxdNzrPI0dJ
MmezOI1toz7mkixbJJg9D0X76BQZmsL1gr4Elbv1gcEbf8i6Ry+64Rs9OYqAzuipamFrskKjW7eP
S2qcs8o92oTgqaj71S8aUdp01kajGMQFXYB9R3zBCpzY9zWQOgd7RBEK2Lj56ZBj29f8NmU5fKF9
fOxFde6c4q7ORbKUBbEQveHv2ZaWg5+b+W6ya0ROxnHKbefn2ESnESCvrTTNM81fsCAvwpzbks7K
Ur7OjbGtyL1MwlyiAtWLvbPy1TsHYqCDLD+7XQlJALNN+52ax10wD9mWe7nYmKZ+C2TwKpvuiXW2
/smv08TS06QVh0e66ePKBTGeKTwdy+xC46LO+3MJgHSvR7PYYRm8K4svu9Yl+USU9NwNy4RmuEUS
JNb3YrLnDyFm724qtLraEkaEk6UzJ/M8XpH0Yogo7uMVxF1gAJLGuMeih6ZNFWNwOEcvGSuIcYYZ
N+6wvbTvXeZ5v80r5lbzt/T5j67vU4gX2tgwtwm5RWo3JH1j0J5rt/TncC7WcoRFsfaerUGd6dG5
u3Z0JGGfmzfYM6o1EQFElFub62eAFRMMzm++GUYz+EPEZCqoRw6w2sqyc+ZAWgIGf5sLwanMQYXq
9N5mMNvkyi/fnZFA2JvUJUZoR7uewJ5KH8TmWsr5D0XNP0UYf5MW/Ke64/8REchVEvE//iWy+N9E
IEhBio/i99/0H9c/8U/9h/cDERxROUgL4fDRGv1L/2FZPxjWA/IBQu8qx74Kvf4p/zAs/wfhPqZl
4opFoIQy9j/1H4Yd8u+ukXR4DPASkk/57whA/q4MRE3qXP/B4PqXqQuVyt/VH8QXRNZiK5idSVgP
3Dq/JA2EW5+gnv+Dkhgz4d+UJvwsqtCRICLyRVhqUwj/958lB4FNJyuGmHrQkARPPey0yY+mmXU2
aPaBbWGFw9TAiu/fInXNt70/6yeC6tvfpNq0t52ps3gY84YICq86TPSEUkoJI1Hn9ndk+O6h7+fX
oouckxylcV+MNkchQ/B9VafsWksWPnVhd5tbBl19M3Ej0pu+FzF1sW4z57MwmATDNHtLIxLeYr+H
yvfpic1iRW43Q40BL7hJJ3+6k426J+lIfadOymxDgvVH6OVyX0SuxMNvyNidyxPFGM4m7QY6nq4B
idTBC3ebtmP7tVCgHfvErW6aSfS0zi5gkEzdS5n0RLfkWxyy7IAsENn3SlHlnDhw9jtOWaZBx1Om
HYM44mRSTJ6RUVnboMmM2nyKct/JrfDQNQWTagIl4dbDyYwMe2UKmrsl0KdgpvPzjfmJOs+cNX2K
I+5F704QDHY/Vdb4Wc9ZMPIdNS7xy2br/JbzYM3bzIQZMUNO3I3LGeKTFaSM9yhd/Ie1Sbuv0e+4
QkeSUDd9WkxuMllyUptSL94vtQ5+dKx7QAQa2W0+c0t3UXbycid4W1BO4LVWJZBfq82ZK0b4GWZo
Pz2s6SR/YgLGI6aFX/gntsuhgj0yyyWG+Fl7gC5Fr+9imcWrjVxInQxJISKyo4nHLRuaIDp1KC5g
KMKoIumjHkdvmzUVdHvED+6SVnjDEKvG8bpdP2T5KRivVgJjKVMaz6i3ePEY1tWO30E9l6anCVuJ
Fmle2xb8P+HMnJes9VTz0xQZ0BsrzGlGTd0GtNwC9ErxUksbx95ikudCq7rzKsuJTHMQuoBM0qY1
vqdUiiYWRW1/hT0Q1J4ca/AWJzBY7O2IRA+nzCNjMzFBTdRLiui0anLJ4Q1cNlQHEF9uauP65HaO
3X2WjVXf0UVLzziX4TzsAh2QaSd0Z13/azV8rZVvwUsFadVB0weDD0RajyKxhTtMO0rFF5U9SDQ8
nAscSksvvysRUulmAj68s2LZ4JaNMZ96u67WrePn0cAU6BNgmBv1dQYmpzc/DR61QodAqea3XzoV
61wu6qR2rFntFmviw0FwRl1fWMksisMUrDg2gLLSRHAZPzheGX7yTBTusZc0H2+seqo4RYKSpBbS
PZYPkRu5u1V2Zde70m1Fsa3GkNOExwc+cTWNJ7sEMkq0y0ywWi5CpEI6NQ1b5bza+6jjmcF7lumH
Zip86lwLLFYklwhom8V11EvZjeNP2baoeVRXKdp2RQgKIUlGZvTRXnFosXzkcHCm/KYmgV2SuMtx
27bRuBxUM7ERIe7whq1j4vK8N6dZfwWOJPc47yaUS3nHOh/npADdo9Is3sw5HbM3pyTsf7a88dOq
Vf0oUtKykk67eBDo9ChWdEYBpEYFMe3uVoNfdL7CRu5iEViFA0zepz0UWQx6lw+IyMBWD92YiUdy
THAv9oQmkcIW9dmfijLyYls2htufkOv0czKmKEy2QtUOJFwzd+MdiqWV96WZFUqlNqWnOnSKMd8B
9otua+shN5EuTIF9irrV64+DA0IE0F441iFSHpX0VonofKxD29loO5r22Uye0IZS3uuLZLtmdqH8
gOUriPTib9fWVHO82uZgPNuOyD5VxeIUMywBrftzNJ2rolHptssc/QZfZtcHqxJ0Vs9otKpNYf+j
QKeR4atklgVuB2W7eGPHOUAPmSl4eevppRUZ6Q6ZaS3qBoNok/3qgMfUd0goY/NnmNp1/uhSu2wS
fBiDx7pmWVo8RuXshg9EcBgrgdZ4+IE/84mkoS0t8aZ+igydFbdLW1DwwIp43ZTaRtqlArPJW8yo
OJsC6MRBdoazH8VS6js+Z8s4NiEd94is/KlnN+L/nx7ywqiIN85pns9gzthwEFcT3ub8KY2qbxAW
MTiOqOsmAy4GrH6BzBocAwq5XFoITEo2LByXmTJSTiSTLomfOjIXIAvgtiZ8CRZGdw7nrBweexAo
JwkX214P7eJ17j6VDmyqdoaJowSqksNvqJqCNHmr9w9eTcDLvQEAP3hwdx13KBft+NZYedXtzdZ2
YdKBiq1NlhYub9QQmBFui5KO9bhpAbweK8nbcWgrQY4Hs3IEZdsslQVupa0hel2kD93WishL66Tv
xFB+rpOy1XM/+pN9s1CG29x4Xm8NyN3cBc05Js0gv/SSL3SfEr2Q/jQre50SolCnfG+XXtfwt5cC
OtZo9J3Wi+Nvc/wf+Q3nr9bX8MTmSvhnjfegK9O5zDnn61mvg54SWeWOzSdEKeZjFUWGOuV56n/2
lkvnuNFF5bjFfYpVV60yH+/BHewPz9LZ+Iem7DT/jX+iGW/ckbqcC7KnwD5WZttce7LNSOUbzTFq
BjBdy+DveVTmctr24ooqbnI3W90THMTX7DVuPM/swCRSNbe+YTAuMKU0diKWPio5U1fvQENxDojQ
gGsm3YLQkuQfGQ81X+QCx3vwUO+Utt++62oYSMimPjSZMAhsVaSHW2aG+Y/XmTUbMcdWzNMpdxQh
r7zJIWi/mNs7ynbynY2CGI56otnBMnpozUkPR1pa6z2yTZOqbllebKNh35+69aWtytyKR2JGEwzs
OVFJGJIXT1EImsF537TUwu+FPRNhVUQ6gaO8pcjoQVEWk1REMD9altS7SQZfPTF9h1wp2lHYIDcV
OWU7+oizXanmrxXVw963oeTGtEJgpLvxdSjn9h6zmd6UQW4dhO+Wb63O03di5UVFf7OJ+ncK24gv
uaYCC4TD5pKzKemB9faA+oJgoOzVO7iQDVu01Ypky2a0eaCB2rH2jpmfYFmtd2awGp9R6n/wmMj7
2bUMfEBgJiCm441gM2MrRRrCaVWLbe6M6/3S1VXCydefBn/w9panjM/MdS9hPtNxblRN0mDruEt9
em/6YahOZbCIp8kfScIqEPCZnGKi3Icy/zO27pgwzXXck61bJiTheegI2UupwXipRJ3Ger6KAKQ2
H5ETTgmu0eA4iKwjZaxtnhCuLDcpPvAbpUpxbKkE360NzFW5ZOYuNyPNccr4pLq0P6EyLLjZXEEH
AILPi6Xsp1lF2dbq8h46Pvc2fJ3FjgF8eBMFOYqmeq4Q5ME0uvKjHlHJg9lr5TATphzgrfdYBe14
K73Ku3UnWri9CT0Ac3Bi9JBCMe2M4z4ozIW+zHkddnnk/vIYaONp9Odj2zrQ0K5ZK52EK69woozQ
/32l0+6dmUs8iKR34692s++JtQ5m0bzT7c3zX43OqZ5pC4ybofsaIht5mVTdyV7rmqqB+ikaLPIG
dMu8h6BDxITCttsSxXywkYVraPIi/J9RAbgfuzBF3xaBFQiDSl/8saVdHDvXThN4yC5KAAsI/pNV
dD3SnSKJekONCZ65quIlK9X3SqZ80rbS2A4Twyjo51tZeQEbTe0lBvTk0VPRjLLE0YgR1DL+KYd8
yv7/Zo9/5C97x7Vs77/f7LdS/+bMKf622l//yD9We8f+YRHZZFMVhb+DYHBMGv+wdjjmDzw37O7E
/QSRie3jf672tvfj2omDRY3ln8C46xb8T2uHYQc/HCsgBORqsTfZl+1/Z7W3/srp6uol69rrb4ct
+OoPIcqLv4xl41/+L7ZyJ5sc4iZTI87MbD/0/bNLCwBSIJRKy154IOChFwaESSJBHceyvSMPojjr
coB1Mqvo14xz4dPIBfg8bwLGwbAa7CMi+LuJ2Op46RC+Vq0y4Izy19AvSKYoPq4GX9JJ3FOrzCJ2
Urq7/poavGd+lrfvWhwQi9iNfjomYxudS3t8G8Vwj4THJ2E9zxMSgOetPTXPzpiaG2cW7ktj+MM2
Z9+rGWFUY25TBu9xzwiv8ueSLqEvUcCtX3Mc6+5ppqsDAMxiNohdoP0n4O4cIHstY9PwkDs12hxu
szZoNhAv6t7wMLZwxs+NvUfLgBQGXn/IXuzOaSG/DInqsBjEUmztZgyLLxxdXYfiJyOI32H5NuJp
TrHvM1BbuUwWpa2bLreGC9Q6NVkkzlbT6wgIF2257P19UdlTHfd9ZrZbWyC3I/tkzB5yCIEb6nG5
qvwQjRCwgOasAGlstr2RZsQxRcN4S2DxuCfakbO8M8PsSjnOL3Y6RdsOoPBG19aen/3AEUOQTIda
n/BhJ9amIQ+27rILD82W/gS+v768biUiOhrmmNIRJNPDgIpe6zRuyyLJxvzgFph28qDnXhoC9xx5
YDJVjWytPCtRPQ+oRfo4FUy7qt9hNVsfAgvPo2kUr6sX5Tc2KP9eFMxIDCHshYmC2ew3w5IL6zUU
RtQg4G9srCeqybssCbKIC9VoXQcR+18v77+FUP5fZ0DzQQX/+xPq1+/mv0KP1z/wz/PJ+YF4gjf4
at5nkbuWCfzjfLLtHyanEsY0xl0C365I3b+gx/AHhmy27b/+AxymHn7Gf51PVvjDDHysxLgdrsGR
nv9vnU/eX7b+//WAYhuiZu+KgmJq4+j7LweUQu810qmGXnb0oijxHCCRU2QDUtS2LIhFw63gsTgF
vmF+2VY/dfixxna51USzIkslDkl/Ue64qH0Zttlwos3SBN9WUxF+e+3oFgTANFmT3yqUvpieRZWG
P4soDWWdVFmELr0sfeuXfY0fuG88Q0FjlxaDVFgs5gNbpJMdI6NFN5+mKyqsrDAckbD8rOO2GfUb
yV7twuY9LuEuzGqavsiKqpqFcae0BFCWmh0/yfrIFGfYSohj5g1JznKTLcbwkF41iwgtWfubrTn4
GZESHV20hyAnAHTvrybzNAXyv7qVQ6KjC+6mUBO5bIY1nUkqQyosQrVx+2J+I02PQSxqOW9HOT4J
ufJCpt27S+7c1Wj0RYsapo3F0mfNhxvzIqqE7urhd3Dly0kuW49p1NSHYtBi781deWOa451RuC3f
xrjEAbIegrdyua3ymWVt0uNZyqol5MZ5X1QxbdLeDM8sucE9ES5ES7t4Tvx6TFKTMph2ptBpyZ1X
iJ/pTPLbdMqp8v6Dxl2dcCc4+zYU4QtWO/iwJUSlkXZ1UnqVPPRq8eKySzWecSQiyGLiGm2iupM2
RiDCd6JlhSjKJqmrn94orHm3dMIG5aJssREPWVF46XvBySTOY1Sh0JDE3GwXcuWsA+ZkRsR4WYPM
yHlCRsuYNlbqtS53j8imu3Iqepxl2Zk2Wlsf2HeG+tZbuvt2MNNsG/pjn2KiqVCMdSMML1d/Zcfw
Ad6KBmZgHLR7QDqw9efK9xGLlOYUm5x9SKLcBe0zS2jZoNdJiahm8RgUIiGXP+G2LlpNhC1h9FgU
eNd2vhGNN7JkWp9TWz+siAQwN03Ecz3lubBROHnj9D6JNHQPTg9mfVrL3ClvJOLa4sS3XgUXdBkf
kHqmezScdKxOXm/mBC854peEmXrq/JZQ0WyZNTRkhozqkOJEOZD39mADDMUi7xlMPUXlLuTES+Wi
9Cn7xbpvPbIvqAY7RA6+gU3UWs0ZJCPc2KYIJJGHTktfmy5Q9GcGuP3KPSY/JXojpoSKBXGDantv
6aAEdp2CdYh1TeYHcsYK2DhMl96+93MyeYhltoE/bX+9kOL9yIhzO4xrvXeZmB3ZIxlBIEmn4eC8
GvzvujcZrkN37mVVBomBo+ZkLEvafmQDvDfNd26vk2Bxaz+Zq9YbznXgS5EUQU3MSaoIcfmc6qqK
NuYY3Bpdh+JV6MkjFW4cSV9x2ynHfui5v5YSmzxLdvBZdCz0k+wvnFIWOU/A1SB8IfD3ps+GQh4J
+fBeXRyJLr9ni5h0ND+mhcpT9P+TKAxeTmf+4kAAABJrQHNgqAQMX1nTh4V1cyaNKptsjRh+Jbz3
VLBwlDwTck1YTXLxMdVTWtC1huOCXTwt7SRC+OxBZphel3BtpNHBwMRLrL0wMHX1eFeoD/UuqrWs
B95gepyXprsJ/GDc91kB+Z/V6/sCBlHsla+NTTBJM0Ev9IXNCR8OArONHFzzmMMZYKrR60+UVndM
F4ASTi/hJK11t4w1ashgOWMzN3Z2agTnsFTOmbvfPblDYXyGZH9wemYdVlHPH8gicMdl2KEndZ0d
qBURUNH4XWVVlFhVsfwiHuxVGpO3I+N3OdVD1+0GosTOFpnoy9rxe1ceQXKO98W6W9wgAQhJ6mkH
FBrafdUoQOJ2KdaTXyCp0vRqYaIE/gNqd6fqQsjzmniUMx/q1vyOii5/5NBNL1G4MsNgz8VZwCmy
EYQJ7gO/8Y9kI1JE1Pvrr1Jl3c4ABPjlIh/hJEvT8lLWbX10Pb96CIXbnjDt3mE++DMPDRhwEKbh
yQ/T7tKoYT1R36t2XerZj0QNjW+DD7PLcRsei2rKTuHUpz+duc5w7vbOgKjS1Udrkfqu4J4R215b
UE+t7f2uJi+C+mqjbWQX+n4ayvJhwc1JC2OzC6zBOcx10R7Q9RqXnq0y7vOrRVX7fIjIOCV/k8C/
zJM608Me3AZaPrdpY3iJM0TS3bqr9weA4tHjxDwiyJv2okwv+TKBIFM7rbru0PX2757IOgtA2mjI
oaB7glbM1nyykfkBAzw083DOQmcTBHLeEQGjz7ikV4yOfbfJHXUoxTjs0NyDodaYIUmR2ClaSzEl
52In3OXRJp4iXio/gbmgB9IMjq61yi2fv/sSuaSIIT3rN4t2o31eBNnNnIbmjqv/KjCr0xPZhmqT
uUb24VrjeFpXWAFvqaokn4LuxsLmFRDZvWkiXcS1R13pBFcQYs0QRf4s5OLGLc3wXo/au+/084jU
AEOb4WtMtfm6T53xTzd1D1XPsCxxRSnnlxQiycr8JLs+rnIsc+UcJvOav2aDTqbRvCuEdQpslAzK
D3dOUWQ3JZQJdojyMQ+GS1TqUx6u5dYUmYXAs3tBT3AgyXDjSQP1nIcLww+qczlEy3GuehvCULbL
3u7WnyVKWgyXS7PzAvPe1yG/y7yLOsdMvMXHOy7Eu+9IBHTz5CeeWhCZrguzf+HnFeeSaz7mVRo9
V9HgYST9D/bOZElyJMuuv8IfQAtGBbA1g83m8xixgbh7RGAGVKGYv54H0UV2RrJZJU3uKNzkJivL
3N3MoPruu/fcbCanybwUqDpD5HL1vOwtmSAT10MONo2qaVKrocxoqFuywcC5WabkwVqYOR+2s9xJ
3M07kVYsOUWL9DyAOur6ha9hnbfplz0m5Ul1FoHNG6twelbAWGoARKELpejE+4wBmId1YV7SJa7e
gjGYUXqXmO5FUl6bRfnUMB/4Bsm9NVfOKZg7bJ55X93ppU9JrLqyP9tsLb61tW3uvXYOy6jNtE92
MTQejJqnC/aKcbGwoDLHHEC5TR+U2gTVmlYxuE0uEJvpwplrVFQSBw65aHvw3wa8cOHO6oac8NGg
k3vT7rq7RdviiJvHuetbj/gTERyMQ3RCsw9I5ZATdl1TUS6cWHLK1nIf5rN7K1M1oUg7xW6ZCuo7
EhT/qedNtysrJC0hUCLjkj3YmBGYTzqT6cul/6/KWzZfQ/8KJKJ8GGdCqhiS7grAAlB6+OwuXPkP
gy1nbLheezN7/WNmTN8UF/qHgHs4u97ijnvgdHV7FZQELjGvTwQU92xznxJNhqHrLDYaeftqiqmN
QFtcbXPB3O5SBgB/wIxIbSR33FpMMlb17ajNkfjITK65wTCa4ckiJP+TQrsPQHjpOfWHZAe4nfCE
cdIiHz88kkGRh1i2G82lO02Nwv9pc3CiY471M2/r8K2iVfdqJOHX5CIJktMtjo323qSh21vmIOc0
MhSzWayfWBRzhM3+TDhW4jpzG56upLVAF2wWNyN5ny7pNfA4T7aDJ/NjOQ3OfavK5Wn0luLspA4r
ezu4Ka3ZOwg9e/vArsadYkP7UqE/vIX44B5dQFrRIDMKP3IM5OFgcK6G3Y+xdx5gWMj3avXa+RUh
sc4KtmI0q4c4NuTOomzwK8zt8NoEi/mOP/6QJg3XPqGa92xZUHrrJHgEufBkZnX1Tjr5hzGZREPZ
zIdtPn8z9driNmbHMqncz6bQzdnDhffY9VbLJiVO6Any/c/G8fq7NnXdl5BgdrCxqNfmkhJ7T/XI
tysRTffUm0t5MbDR4oQdwv4XffHz3jOq4UCBkz4Ync9xZmsDrV3532cIn3cluKwVBTyyjMoUnlW3
fJ49fuyAxt4ncyAJgjfjYErXIjdGTMMObIOF8lR/1wUVi80cWLti6vO7QbIrYnNe3YHjMr9lVWXv
TVGyow7qt8GZrMPkDIR6cH42Y8piMksIppaCUjA37LfSt9Fu4iXeNv6ynEvTbw6LtrKDGrKJrH1v
+zyMwja+oOAMB0nm8SHsu4hRpN/ij6jajWjM5b5g+88quM/OBqu4l6VIVw6D8A58Rx9TWejzbLIQ
nmX8AEmcJW3aWdGUE1+j4dW7TNzho4ZgwZBhnTP9Ypf3uXzPWtN66NrmGXqIutBOcZNUAr+B6NNN
wKx5hDRc3LEf9Nj/gEswnCT8gEfIVy3ovwXulN5XViIucrHsJ0s76dXl1NgWdMFGIkuAX8TzS9yE
Z7x6I7GrFIA9t6N9YsDtzK2pjETdSvL1LYSXxAszQtfx/DwMOev0ose7QXoPAchyGfhmzpgfeY2v
kFttdt9UZOQY05kuY+T0W4oXv2A1EFrJHUlJOr01F9WQHwVNbZ4z9k4bpheyAOTfedQZkoeHu9xn
wzxcDG/Mrr2lHgeH1AvyGWNP4iEDGBWQP1UmN0GOmpUwX3E0WmvkU8FtdbLwqGZMhgHZhSizO72H
Veg91uvVJxtJPbu2/GJFfhocRU6pAGClYmBwcLqEfxpHjlNbKnPvtPo1J0W0EWniHKCzSWZv2Rxn
LLicQaTRtt7k/lRJ/U4Y0H5Z0rbf1NiUIBrM0yfvl3c2ut+DcvauGfrf+TifYlrqKMUr031eueJg
DINU/PqiOgHSLXcVQgHr1HBOJibBGM93G2KCdNbuDS+dyl0YT87ZZeHFDToJ2Afn12QIgkPsxTeu
bT7aNliPHKnttk+DlyYbIvrUwhNtOTcO6uh2UuQ+IZDxl6rDB1BgJF37Id4tKvtAJ8HL3ZQsyObC
vZDTOmIUXza5Wk5mUn4fqjWFoDqt7wYzxHee2dvFSv27mRvsBdKFnKGOkRIsv1K7To6p1/VrhFsc
2bf132MfwkRWYqyZquVgzOGF/JB8MsjJfQ7rwdw5E/xuWTwRkbuu5MdrTPZxn7h+hahYPCMc6Vfd
h+NdzxEQzf3g/GA0+AikcdtY9VdNOfgHQKD2Ws5FQwQnJ3jQJBIWmll7tCkVOnJAz519Ca2BQN0b
+/7sQFWb+Mgt4b1Po2segAZdSxIGWx4yRH3sBZsssBuwFqR+jszf353VK9O73btwpx98RGK+Fk6D
UG4bhykezWtWN0TMnWTXOA1U7q50fxEqHJ8Fog6b2QETb8iyHtoRu6I+xt6fFdOxM5yvoSrVtAkq
nUU2WGvgPUP1MmEG4bmdtve5lt2JaU1EnLlGJHuc/RJWIanbhIw0KgpJ6BkDkVd2e1GBUDEb04g8
lyX84s64O0JLvagBfQT0iEsidFwebNctz7KwGX7NX8sECAF2WLLHVyfgSueGfpLz8iOPbTZsMxEr
DWbzpoZ6vSsChcW6setdawAYJpylD42JtSiYh+liL6F5SEBHWcSYxtl/42bEfdyt9C0o2IpoSute
Yes0W7jB87ghP0IpUcbsG8r01zRzjK+8p0gPor5Cj5Y7Pw79a8Mvtw3kvDNT77VMY7XpCc1vZIWS
H/YhlTmZUx0KXU8fVClMt1o15dEjXxGpanmnnHBh5dj712zJYdbTavLTSGJja2JzeSh7NfHtceLI
SroKvV5jlmPyZW+R2U9ZbTZ7bZsdasI60jkLWdA+YBxU0mgPhORcRmqe8T4jxo6igQclR3hA8A43
vh1URzCS6qSwdZ2sLrS2bWb/MjQoxNLLnzQGXapxvTUNYIMpT2uYDEVrRaqLf9lDHl7qwRHHyva7
o21hC1AtFukqbO8FPiZEFtvcjiLzOAN1dcZJE9+GQWfD8NA5gTaB0oFb2qI1A0VzaxK6IdDueDQq
1P0DMYOG9EBYI9e1IfJoqaOSxGLDQzGMo8WZ/WjQE8lJj3AQGScaE2coMTGuHzemlIJyI3OL4+o7
J55BBno0LwGJ2lNij86+Aog119VJpkF+sUC0H9oG/lcc+1wbeT6sBKggj2aXrWlQEOrMJ0QlGGrW
wVF6wmIjrR3hIr2rPP0C4/11hmBHrCSzvydl+1k24s6u4pZNuDe+dvRdr58tfbKtrD8ggt9NC0Sx
Qrg/TU7ZbdekxQ7TYLGXBpSsngqzbStGdbbxdF9jcok7Wec+9tAc5TUZDjqZRmAlxP6Hbp73hZt+
TEMcO2fG9S6+2HMKfGlQOm0OhQDGdLU7Aq20bXnenrg8S/w4QYmHJxQDHPcHO+HIIXhH8k+AVpy3
Ra40jZ08FNJX5RNaLIhwIj+GeV6/T/AFGJnNyQGnJKrgfVw0tcoS6fattEb5nA18yjZ8ogr7hJnA
dSJfKKSOPJwYAoPUMjGAaUcPHJGlkTBIBuNqga9g1ZbaLJ2bmNnnlQ+bLe4Tw7O6rdGh0j2IwnPW
5Ag7m3JTOytEiR+isx+6wWTOzhX+hMgKATreOKBK7bPCl8O0GHZWepGzB+nes9qiod+iDJ0nx8CS
Qvtl2Z6JXnLpX1JRTddKmL2zWYzYvuvwLvwaYA7jyxhMyDGTXgEJGaryPaJ/ePR1RvygTp6rpc/3
wyy4oVU3ce+/lFa8bHWJ7JaMZftYJ95ZudZnjMGekIzV7YaqwOM0+T+Gzlpe+QyML6i2pK/MibiO
YEPxZumZNEGOwIF7dtprbIDuzi4qb0NeWN6EOYzLegtArF5v5IHqIqMc8tcJM2X3YOu+5qMAlOAY
Eoyxie0M9WOGbJTvkoF421PdjvJiIgNtC41YqemZfMOSmIybaoTGP8rltkzxnwCnUFudAvUq7cXY
cWo2r9MwvJVN9VwpYBRtULiPtNp7j9KaKRVL5+sEZIa4LZ4dCD1cKzrviUQEEwHPx5TnEaYG1cv6
vupSeSpCw0fkRDJ/XYD5nhwZeHuVZ+27vaTzLyeuAU3ZGUZaR1Ja5jXxO3n2mewqeXdnSCzobalH
0j3Of1FzYOB94GERsC5otHUTTKCbMFKPYOhsgbFhWaQ3f1QCF9KxyqC17biFK+/o9G7KClrHYf4K
c5xwP0GFSZ+ylJSEw/pTtc5lwpZFiYVnxWrrsm9ldrDR8hmM8Yr5Ue3a/LibIcx3YcazgMQ8LdV7
aBcUFzQ9jMfnwvXaCSWtyDhQgV8VFQCPqFPzsqhjAv5fcyOiIW+8Bmr8YAsUQ3Tgvdl3S5huiXgu
u6Vf3qa0uUeQPrM4JVyLPXnjs084Wgv6bGXmAUYQGqpSSfJzGWfzXAX42jaAlLhwevV4AAPh7aGw
Fqgp7kg8t1iA/QY34QAziFXHZmRS+Za07V1JPHCrhqk62PDY90WpxdFsJuOuxabIOr2ZtkMewJ/g
wW55W2EN6hRLGeiN1JV9wYklv5Mc9d8Ton5XZbnZzlqc8XuqgvQ8IYyCz0jRYmkeRdutKGRJ+jAg
fTkl5z51qn4/SlLovD+ZhtRhc9DLNCmMqOQjsy1a16l2fmrSS0LUiLLOuHjEQf19AaXxxDrgWlnW
aaTGoN97Uzr+WkjXHIi9SL4RZbHl9l3vBlvE21J32idgM9tbjk55h9eG9NASGNQoo0/tQcE4qPAY
c1HuEXreFh16EloH4u3EzfYb8fKfukFZLttOXKUD1YtPE1HBmutLLu3mBgpf9znQTNCNzFp5n3V7
LuchVJNpOgdZSnooqeyHtHFuRUjssO3mQzBkt4oFUytFeLFwJLQcRbm6o2yKvTo7gS258XHbFgAN
NmUirW0zaJY9HQZi3Bzds+HHt+w4OA+Zox8g1LUbE+nvkczZjVDZHvzzOWOT11oOn3krrb8pA0tW
PfsfnkSddl12S2mYJ4/WnIojAkD6UPp5swsH1z4IqpBDO+WHDslBznZYfALGPelw+KglRlDwDkcy
Js64QQiIsWpX0py+eN5Wb+ARR76NKt4Lc75zDe1Fid8FtCogDkStU6AdEVoZj71svSd6P10Lql+F
N2O0nKOTTxAml8J+Rov9OYrkpfJMll58764eKeUj+MYlmoOlww4c3gpc2veJ5D3EgMg1oWQHR1is
Ck6Q8YtzS8I9KgFQbuIBG13TOcZtb3ltZFmyukyGGnepy/OZL3RgPJVBo56GoXjMKu6vcQNkKGCt
uUmtwsL8BRshKUEdWiAyTyB13+oc1x0LQ2A7xCRvKsNm/ovbA6ZU/ZlQdbKz+uTWX/+ordX6O2a3
PDIrZ44yLnJEs95bHCvHIe65ueUAbgpSwkVgrXyt8QMUOsYrKLosotIckxqPkAv89eoGiJmI3ER8
1bht2Z865jP0GnvrFMON8MAcLTBTTk4S7/kFEaFF/lsgu63NAsW4nndEW4zvvgsESPLQOmM5qSKr
X2hKUUWaPg/kTvSlgNfS3s6YKFevu47FpULjj7+3ZHu9XRti/74UHYHuYbDcs5E7oOionZ4ItTsX
4F9MHaHkooulV5xFXNnZC+uONN8WITPwsZjHposYBlP1GfumuNjdUnXP/3Xjxf+jfODVvfVP7BlZ
9fnxOf7800DGf/I/DRo4zld7loM3C18f1o1/GDS8f7Mdn8CYB4Tfp9Cb2Nb/MGjABhZUv9NZhvdM
+FTK/YdBA2PH2opKosxcq1PwfPxXDBqB8ydSfc1r4fMgAcYzXZhQrP9Wy6ACEtnwAE3YBsLrj3PT
x139lMiap+DNtCy5cUjBMVo3eazFXllOcwF70j5PdRNudMzH0gE8vGc52WyhSY7NKZxwQmQSDkvd
yanfZqb1OPvBG0vzi6/t6aCB2x5UAGLNj1GLgkCBNKCv6VKnyQBuEhWoD70vZnP2mFI/+80Y7Pt+
eiU86tM5YqbGQ5Anjd6QT56GjXTn+ssxAVRiPFoNv70EFgcfNOfHP/LVGJ6kGyQ97vYmuNgNwVc7
5mFYxw2ItISxSCTEUUrTYrpz5btrdZ+9l16ANSJ6gl0besxLIPmAQvQ48QM3Hi686D0s2z2AnQda
2G6RhUHcZml/8eeEq8w8F9y7ltSOs1/OZELDqqC7FhvdxBbAJ4RcNEfdnVuzENeMZ+WHApGzboio
FTHdp5owMuduMR46LyG7wIm3q6u63KeleSRPZIEE8Hqftelc79uR9fv4WyS1M4oUluGrotnmQdqz
JCCbwOirch7iPCEiYvH9ziR7uyl0/NJz0GFrljBmIX8IvGJAb8pU3y9hJ09oGNPJMlN9R2AFy5we
mosBjAiUK9sJy+mSU74aWhWMoOchiOtmI4e6+2pHNsGgT633pRrcyyxS5zvSl3FgT1EdU/5+pwAZ
ljcww/QvMhsLm+xqGXUupjV6eOzI9L1rj0q34WG9TEBjWs76dE0WjuN8xG0j002XS7flMccI78GZ
fB4zKH1B16DU5r73QK+2cfRlC/yLiBy3HllcgjXQZXaee0jKnr+hsLEUerr0vxq6nt+DvCKjHhAk
WSSYHRfj0XM++BNgM850ejNybhhFc04Tu71g/LZOHPpcwPitbwOYjqAu3QTftezCajdZhbHvU8u9
jsg2FwGqQkdVokkRl7NnHeK2bD7mcRwOs2eY3OgX7sP2wjPbUSt338k5aMewdbdlGJOFbrvlZKcg
lvIlIM3NRiLkRsqRS95h40Bq+qKU7JML0cGvZwbQXI/Ga1haNaDBcCKf0YQfTa3Vi+Gm7hMfnIVP
il9EOLCnBxAM3n7SjblJ6Sz/IoJgnE1ig49tsVDg1WZvdeX6B6/2eiIMgd6a6JcbUDjpdSQ2uOWe
7TCBLzTohU679xLT2E3oNN3GNHVabQon9X8p7D2HMKzdi5/PD4CZEuwzdfZQe9NhWK/EfQrisWqO
Gr/m7dSKs+yq9kru9tiNqn7yF1uykUhvfU885WH9wfSA+UCh5okuj1qMB/zBBhYUoXGzNGxnBvdz
oVWK4iy3PaRqpj0xdIonwqF+s3Ey6zZorXcfmgmMACvfO7XZH4nGHQe/+ihYZe3turFup7IEZW0s
X05rDJ/jUN6tq9GmoUOTHFZEwDciUnqXLstLFWqyNMVD1c8fo528z4P/EiMCayS2fdAhXPoNCASh
d8I3Dx6eceK/yaUxvXcyb1++HbMAV2O8Y+/PvKvuApZs3zMPBG+zlD6LPDrnYyEfQ/pGuC5jZpmM
tyaz9os2YaxDrNYiu+AfOYnUeDeGEauWa8y7LFOsKtlAMcdIR6fbRqb3bJnPjvSNfV2bZ4J8cu9C
QRaBdwC1ppFw5d7IkjVoRi+E9n1u5NJ9Ep2tDxS68Gj0rSV7nhTNptJV5d7wkyfHpStwFPMlKPn7
pSMDnazD26SDQTzXE702C7YpMqoe3I9JIEWEFJ71wS6ofrhOIfeOytotz4ybYO6RrIywPM+0950r
174NExZA0qDbeZDhcmxL7wrCBqzqUn6hkPyEN3PwDBuZ300Z8dU5Q3TBe29I5tn0C6jseVHJczDU
R2EylqbutANuduM06JzpyJnStf7POEajKWvxkI7jc1WGoJ5R7JF6iLYZfJ/6LL+rQL4epxR7gc/1
fbSp8QsBElsi/FUkZF+8ohP7FBln0wCmpfdXYEYAnuHzf0DGlFY74TTkG0IyrEuHIuYScnXXbjvy
aCYwef/Can5AhltezMqXmzZHICbcDyKHIoCnVMHBmOE69doadnEelDBVdfkYGrxpTst/u7UbyAFE
ZbuDheHyK2jDaZO1IC+Y3Nofix6WiPxwdwhtQx0a36BLNBnGNL+MvupCSKqCD/iydGT+XMJCe9tH
hoRng24Qk5SytorlwGePFfNJKv4ZtWZd9oBx+4GpY0YsV7546NOY6GkfMut1pER6xIK1cbGGKKVj
UIlqwD5O45JrF7hiMiTIBfZ1ERJLFrTL73mzvds8UAcba9bBqNWyZQ9f0DPAVd/qpulDARjMSK05
Jk4JUnYwCpUkWYSfbDqDo/cJPGV6mJ4rwTF4zpqkUPi8RQdhV0zsKO6nPMNsQJQRFU3ijraqfV47
RLzi7JhgHM/65sPr0x3hmQgTAdwLdsuy+GYqbJbpQOsfK5a3Ke+7E3+Ye1N7Wx+ia9iYOFWIhI6/
yULgRN0iCkF589zmBNjKaTDRQayLWc6fcpivArUtiifzQebo/qkU95aVjZjAOVm7OFmR3orfkWbh
Ji7oFDIhqvsNRZbCqqeIt9AkQL2ERDvncYpUWX7kgu1/HwuCsOxQuAztkGMzdn72M0hovpvCMXiq
NOXeG43PuZnyO9Ho9kBc973BELPpdZhsCT8mrCZhMc6NeMnUfIOlpjuGylmjiGCUSwOhOTYrCUOc
T6mL83YzFvMSxd48nFCBHcQic/Ap443nqKDC86YwkvRiUY0A+KstDlgt+Le6/uasMH26KjAEb+Im
y/A5dfG1wct067ZlGQWekb+OqP8X2EHd0+B73/1Uqb2qA+M6D90vnFZ7pfhRTD6SRP+GE9cw8T3X
FkGI3O2AurfgeJs0JHwOTYg1i9UFRG6mt2KO1b4ci2TXJqTWsrmDvivePbYcOzOZ8+eq4gvfNpDc
qXkG/yzYKVF0lH32tJyf52otjhM+6ogipvqhsGV0uKy53DCkcrDJdShkm4ZFbYCaCaGAMRt9dqn4
AzSrLbhIeD92+W+7sD1OBd5hCI6GerAUt2kaKn9bjF2X4shL063WYwfkID7kbFYl2jO6BQ5lp2im
YD9OWGf2dtK/J7Sq9TsjNbA2Vyl+2Jvgt+V5wLKdnECimw/mb1M0W0zd7iuT4up7I5kd67t2zOmk
vNDBAdNWvh+8TKZRuATdMLTeWtI0cWAT8vV/yjoZcWZjnCAvFpb+2B1QXsYfTQfEGaDcspTzLVhh
3byL1e09WYmDLZd8BrFBvkVEFUKeNunZsD30Hef3nGqsI2v9e3qVXdCPEQhkLL3L7wmX5fOSvch1
8JWin7aFwZMMVRsw4jFeB+XF1O65XIdnduLM0fr3TA2OkfkayrO4ZLh8GLvL3zP4+Hseh2ObPutM
6oh9QLbT7DF6aGWYCc59VlJD2jpBe7RTw2MhUoUVvysudA58mk7TzcJLfAT+XCh055mc4qrjFuPV
WmSOpDdUsX3riXlgJrGNdjg5SDLPOBi9zzCvEpNzzwrAuC8i73cObiEooQtVSuuGclkZHi6+tfuc
nnDQb0O+2n6mVSvs0lp/r2eDUtRGBDhfWLBRZzH3mbTfx0QbLL1aQcJmrDFvRA7eZQT0EV6MPCZT
OxmPBZSFcYtLL9CPdYal6c3ywTEx3s2ZuQeuR9KSb5dJ6k30I53qKms6+HwcarBXbawMUT20yjjU
TVPXHP5dIm58ix7T82TZabnDUdBRkmLgkN6UPDPaHwAKRs6d1KDgMy4n71o4MVDRNg6TVxeb6kcX
8OCFIBy3L0FWzlXEoVCNx7iNH83OIqm4zH423eDX0cdsahbrR+AMgT6wBDAJyXXWSk7dqLmnkXjI
m1uj4/iDbG+I8dywn2SDEBj5AcBEMLwaujMBtecT8VFTjbiM62pmMHbyjMtAJ1E3EdnWDRyNKizZ
34E6i8fMLKoTfkxv262nTauzijl2yLbtMBV4L3Ig1DlymiZQtJ1suz8Fi2Pe+8os7rFNsxUYQ97X
Vsb4z0B+qG/hGFvkV133W5ziNMpbPp9Wb+KUSOuYJC1fu21vhdX7OIj8zspgaG/NzoCNARVqiAJE
TqzI82R+hKVw58gMyAZp6Xc4KbiFvzHrdUbUqsnXZ8lK1gT9PfcXNUE2Tmyt9pgSOnsrlBWDa47b
LjyDo6hJZYuheBZANLvCFjcgWNq9ii2cwYF7u9hDvyt5A+qkv2GDORIxzR+gX27ZEsr8XPk0ZTDF
gquAQflrVrkmCNQU4X5Gjd6O9PvulHJZvBFCbqAOBP2H4VLz8/91qn8EHV2yif97neqlzrqfP/7b
JauTH031h1q1/of/rlaBKyLmSAyH+M8aJ7TQpP5drTKCfxNoUSZUYEHxOkWs4Ir+IVcJ89+IpdqE
jBwnXNM+SEz/iBO5If+K3qvARVwKHf+/xDFCRPtry5qLRhY6NoVZtmMKX3hIaX8tdKusojPdjh5o
nGGNaR5Fmxz/8if5B9/qr1VZ/+krQEpyXNtzXUpn/3wFki7cqeGlsIxfPflHM8n/L19hZTX9pZQu
lP3oVJJXqBS6mHlk1P4/eQXXtH3TxlCHdvjnK1h0iIqcrS/aWGR47pEryL94BXuNbP1HpCtgC4UU
HYSetWa7bLKsf74Ei8gUtQtoTtk17nST9tJ8WnQVvGXYq7nLwhap+c2SbmsXQX1Tu1mMh8Avbywm
cRUFjqacirVB9QZwyCVUnZjz8t5a2DCOPIValBEvM6crFTUQOawSY/O/Pwb+aLP76xv9N0yVjfuH
E8730V7X6Jz/tx5J1RSTEsq3uG9YV+oNIAad3cbcwV35F6+0vqF//K14JXK53trBxrdgVXn/+oYb
rqVTszQwoc3yOQ7a/ELu5YHl4hL988/uf/5CDhW+rmc7vPF/vtDCtFpldUoatqfbjAHaYc8MWuH9
n7/M//qXo3uTVaJPbNAjHvi3L+FEmUYwgxPDqlZGDsYBIPzBN46OI0WY/+K1/pSm+ZwJ3wlIDK7/
IEvt/O21Mr/oXKyvzgbQz6lmmORgmOQCS+KS/qsS5N/VoX++UT6/FDluy0EShzv+59+vYOvjAt2F
twHkvxSvGDwTn8s/4l7w4SODkceoro6uN//8D2qFHs/bv31GfKhsKDjUVfIJ+funcXRli96OGKFs
r3/2rSFHFPFxmEfAiPprPYY0yTZz6YM9NMpz0tXLozMOza6D2OVGbptmDSTRObujg1XY20LIOgU6
xPVhg6ZvvMuxKg94nM0KdIFRX3Krly/zunbceH3ePccAeb7F7GO/xwH2vY0OKjbYNuRmEP+k+1aT
Zp/gbndIO7AQkwTb8hBgCtT47tQENf9rJcbhs5RjLWA/2+OLkGA/ty1o6R308ODR6+FkPSYYWupt
otxlOpMfNJ0LlZzmJ1yK8CaxSwvLPuzbHuuTsZxN6WtwWiSfHp0++Tn0S7BsWAlrf5NMoYTxO3c0
xpBGt56YfYC3eTT4Boc+kLY4Y5dRT2oZ2+Y0Sa/lnmHoH9mcdPdenTanyk7rY+Un5c7t2EJSQjan
TaTlYLeHoRfOjeOOetiqKsR3kfoBwmgwNIYbdaxUzP3UWPKTyvDVTN5ztSf0XFTTnVwUWQhkO7aU
7TzgP+ibi0qUE2FoMe4l+uO91doNo7orrjCM0q0xoMhtk6rP88jxzOYOfWGo9gNX7f4pmUr8VLlS
GlMLBu/pBuxcMl4SoQcjIcOoJ7HNYavQqmKnvbepCt+fIydvxidZ+wmlPllQfKPC+Jzz1MM4N8X7
NGidh8HV4RNBMuUcLBaYJQ6DrdkTc8850F+NtYSNkV51LHX65CozGPFn3lJ7r5UPTROu+Bk3FeBv
sin4N7C71s8j352dQcJh2pNKCt1rHxbYE2w7RczvsAMclkAYryx4B4m5r9c7brC9y2dbtOk9NLdV
X8xVsBe5oL+2y5r2BnVp2WnDoKGhc9rstAYtm8e+m025n+I57C+g0cRdmAbqNMYhRwhx3XEmh0lu
7sCAQ+SWxXJF2/MGeFEQPnduVu56GNeXtqtJBGrJQsHTDZ9oCFVNQDKyoSzCLzPKYDrTL8/wgIi4
eyxoAM00mY0HDYlAkxqktd6i8yvuDNDjYTk+CRr1qBI1wubiTJhxKOmoi2jChgv5oAq9Z1HALrtC
OkRQDLMZbokSbf5dLSwzABmitsTRwNl+cP2ZpW6XQ+fCVtD6xqluTdFHTWO1b3TbtO4+szUVHrHT
7Wt3Dp9SxlcSVC7CLau+7sMu3XTvAmE8GvPY3lMwJr4RA5C/bIJxx5xM/j7LjYDkVdt/BMocdx68
pHkzTWWA0dhFlqF5QfUj8le8Mq8D4wVDBimjeqyAF+XQA340mE0efRZ/18RhwbGRqW0fXZsas9Zx
MID4NIF+hGluE1rCLwegbvDO2pbr4M9TeM+aEeetkwYffIEtqt2n3jkYogO92Of8RIbHhsNuVXXO
RGsZH75OHetQ68zYETINCzxDMSZ3Zq+E0hPXTGnJ4aFHcGEpqf1d5remlulH1Vb1FcL58pVnIg4O
Y1Xht+BSq+Yt0GtzPEwGkOQtc9i6Pm/x9FUa84BXxUYbYR3GdgPjv/qF0zKICrAN4ePABVkczFCW
3sXs68m+I86irZ3lyAyNy2Nfc6WvA7soHb2giypv+u+knddy3Mi2bX/oIgIJJNwrCuVYRe8kvSBI
GXiX8Pj6M9DXnCapQ8aO26Etde9WCwUU0q0155hec9AStegoBRGEhpocm0sl0rx/KuCqh+gCCH5u
koDcGxnoUHBiFDuGtgvTGCgeyQ/UML2qDAjPczAhdQPJN91KnVwpjpjf7TEm32VIZ+1kpk4pD3g1
a4hFRTrs6SjCjQ1HgRwMFcQvu5I5lu/UUBdFo8Da9LO2bJ3co0Ew6C3Z0rCuo53ulckjlivrsewn
7N1pScGjFnEUgJkjhNTt5ie3Jj3gLNpEv0RIOvUPDW1NY5MkZXnTaWm8703TeR17QUYPheDY2MHA
JQNBr2LXfITwkWxKBG4ETkbKOVSddMWRo+WoCDqaSb8GzT/XI5K7NF0NHklS7ZwOOd+N08kWa0xI
Y2knE6NPbm3dxmdf9PpFjyBY/MhpwJWBm1iNvBnZUKKgyofbKAUefRDNaIQHrGcxdW8juhKytO/K
ujfkZrFrhEyuIBczRcimsfo182RHL7bii71yJDbotRWJxS1FVJZfe4ONUsunHFGekZ9OsJCHCG9S
7UWX8yBQnU/hoI4zRez7oh6ohpdjl+SnyOotDu2o+m/yCJ3vdgJEhct/KvJow7JINVt0UV9s+lC1
TUvedtoRKUZajX2nWUsOHbWuwrvBY4wchszGdcbaoA4WHYviSnkVvFI9sp6LyKALRzV4GnfYYLrD
QpH7mVS/5dvCBIBhBB/ErtVc6KTMtsOxyW0wSNLGiwKaMhZ7wFP9TYe5zzkXdUyhTw4z9OusXeW9
1eyZd7JbSh7nNO7rljEXUW2hhDuHyT0hDzoHg9CEjmKgm+ldVEIze4s9yj6UViKd2JT4yiLlBDEi
M5izCOKTlgVUNYky5lHpgxDnzLNH6reiCss7WUmnRqs/6PdFbBFf2Hp82X6rI5m5Quoa3WkcVbBe
14vEzhHfMU2LNECkGrYHUm1L+5mye2GgJ8qBLRLBdoXwW7rnJGoR9lYqV/2pk8iuQLOkvA0d4WOY
JHU1s5gCqvcL5PR48wd9L1o0PdXCBgttYl780OgYMtiQ5krqRRA3t6WZIE8T2SS3ZkPX/VXTGrEt
xoUqVmTW+kFaeU8DJCR75ZC4pgb9VCFPYv8ZeXSvNK+Z1U0sLCpQYfhSGmx32C+NlMI7kZCHR1LF
dOht6ON3anLRfi/dml6nu8AdUSrzRyikat9Q8eP6cKOu2g9CN0gF1lQmDhFYIOsYLX1WXrRZlgao
J7t4i1o+Q7hGKAawNHxBhItDWyAbpIx2nmUv7KDq+cFty3a41y1rIwiEJbOTXlrZzlEwRuYBmWZ8
Fcsl2yM+j3dRlzebUAB+jRjyJMX0OsaFZZoOqB7Mbe5aiq5UhMcgE7ne/mkABfjG0DbBonnPVkQo
B20IJIiprmu72cpSXNVhWwy3QzE25DcMRuYdeotshNgr9e9FAz+PaaTHI7IM86lBFHuoaOX1OwoX
07wb7Vbm38YaWJzfVMQ3IdGYBaLvVrEHTuRw1ueuMi69TCK/n3ovf01ZZNkgaF4EIt3OkKZmWKmn
YbRvSLwvbqbZqdyXEQ939OTpyBqMdvFSFjTb+U62tdrFJrFmeTWObCo0/bsGZhKIguu1t5NpEHFW
FC06rQLErx5hi8I/jZZ6r4Wt8WgMOv0oN9TMTTzHy4Qs3nYRuXWjh+kI3fVrYdBlFIVRarRSUJvR
YMKKf++Usev45ULUFxiKPn3t4DLSI4odYkkMpwybV7ohAsS6A0mS+MVEFfdWFjOrdA0e7V6RK3M0
psIJKrRzRWAltbc1zGoGSjlMMcXNFg7+XHCAQKQ4X8yzFh4JkamQ+MhQc8+sHJQ7Yy9KfUc2zZ9S
ZmyqSzcnTys7YsU+9ciBSiAJEkiGvWKWFryhGVXwnVPF0SH10vB6guj5ULe7jt19S8nIT7yBMYGg
viuuF6vD0EYaBEh/tpbLEtBhCDmHZMQMkMhArhV6e/cKyRGudN20rnrY7ptKFv2fPMENwSh093T2
3FPr1XDZ3Vb7IyIG24YpeiazCU3dRUQ1FQuBNglOInUKOobVIPppYzHeN+ijtcfezND3p5UbGsT6
ilKsm1ed/JRknoJZpNbwVKPH5JDmoTjMpi7fKotoF1iEgCmUZdUPpB3Va1qXWwK7aSoDucgULkec
oXN0zIHhJhtmHX0PnI5Ww5gPY3qkrg1oUqW42M4EbFZkUvAW40F0ynzT51M9bruFPsUZF8N4qmD9
z0fmy/jImSskdpNeD+ridJx/skyk5SZbCpO4qlg3LqJmPZYl5H8I3G/xzoZPekghIdOcrO32UNOR
GO/cSaJFR22Z3sywQl8bpx0uTUqH+9CB54BPERc8zVsACL2WjN/0oSM91ymnsTeCsrcBjYXo0h2y
HfK0OVcgkZ2LLqzT4qErccL7cclWI8DqAgzG5NCcbdiaDHfTkJu3GhP7D7fFILGNJ3uBpap3p8HK
5QvUr0hh/i/08nIZR5qkRtKp+M4kfxgUMKhPaBAo30/aEM1YfKU+XWVOVx7oU67SFK1AZhY1NjY9
slF+gifsr3uDXtXR6nv3u4xk0/lDGHRW6dW7ZRZhdkk61/LdEuzcA6NTuEDMROOwiH/nOe3ECh1k
QYaWqWLsGM2wxBxwhp4/h1HuBZoNO8Cu7CYYGmO+k+Qd0NTUUUAhhI3Kdp96bPa71mI3QfBcMMMv
2XUEh+5AR4BcJjL+rkZYv9X1hnwW0+UOCUxy95hSoh8phbiHSCrmc+gd+pNCpvtaLnp2jQZY2+aT
jUqKqkL43VC1QwVPEDNiJOoqXiouNoE4qbcyHodnz66TP3mVj2zSJ0RGnoznK3tAzep3Nr0WKVgu
g9JOuusZLuIeoozA9COt+SJuYakswjWWHUPPoocspQ23zf5pt4Z2mQ1kjyGa08tbtqjV9x71K1of
bnmlrbAhkmaIsK2co3omd5W8K3QhNp4ZS2LXHqb2nCVZjiXGJBWwkumOj97cmkYlHkaZ34dleReW
WP19UdpsAMMUzB/Jcdb8jQlHXKTe6MldaMfjcWZDT+rgUsIhUT15bvxp8oqXJquDAvANcObK/Onq
WH5H1VTHcXHIJCrrdiTMUXE4CcFxfXebQiNjp6aIpU0tPRsThgOoCVpe09aRcV2z0avaoGFGeMLc
6O0MDpnf7LiTqKDJn7+Pk9580JtmgG9RYCMFPJDdaok7fdcwONzRsCECXouIXdfm/DyqsOKlE464
qly7OICpz8BLdw4UKtfalE5eXXct9lo78wYy7znWY2JRfRHY0F9+QE8v1t41boV04usKeAesfrdk
ZqJ2LFLsDVhdQCNMfADQeWX42NiTu8emrAW2CsWfMJvZjjdGeopxHuDNmNKjmrweFaVndsG49N6h
60eUV9ac3sZCuAWt9Cm0kSoVtfJhdS3BQJ3+vs9He7/gWCPlwx6KktbjjO/fCKllVLLBz9m3yKN6
Me7EqLH+4OWAjcP/PWS0u5GkSKWjLhixYHGAh8qeABkR0y1JDDEH6EZBPSAA1a0VPrY1dNYamdgs
QTybT3mX/wg/S/GUz6mR7TPmj9kXJNHtzHr20F2arN6ObQznkoS2FluZsn4TdlRtWfvLHz3I9i5x
07uwFeZwWQNCQ2uA9c2dM+eetjE2SlE5ffZzcb36GS8senhtcfX8hsfB6JlQhji+mKp60/Vuzs9L
oV1jVbHTzbjWDjcgb119L43KmQ8J54P5jCCTJJ1ECmZj6qbBal6AoIMenmBEhWlHnzPdC/CPAgOI
VcjkEg+sR10z/BxCu9960r6RIo3wLtUcrHyhjcO5Hxg5iExAqjCkbtrScn/bMzUrttGjuemMePnm
laH8FrbzeEd5jKOll1prN1i0OCvctndRt2UcqeMe3new0NBBHMPLTRxDulMmocqeKMNkV9Nxgkac
8xJs1dziKXNReVgbLRHO2RocDdeoqaJbW+Hg9mvaUOyLefPogoJ2vA8XrLRP2pl9flrsdWQKRxgV
nrHLshJJy1nP62TrFdovkKrh4ivO57/D3tbEVgsLsSnFGO+sEE3yqJyq9DuBQ+cwlqp9cWQh9zAG
ZND0Ff61uRNcemzNmYGtD+rW0Gpxjd8ePkmm99vMK0bMCAlYmUJ0aFiqBII+vU4cnnrZLsRJJ+1D
VfcvjquGy8Vdp/vBS84LAWlMsrgU1IW1j28zXj88p13ebRSI6H7vKKv/tiSl41zoXTEx2VZNhTHB
nNFgrqbmyUAlIFyOtZysGvvJ1t3xYnTLERvcSNZ01Ofdr5ptJsByzy3AWPBq+GLUQdRStwqWkDw6
yinZgMOuMFZn5urtmwCAs66ggw0Wx9UxiHj9OF2WblV6B6XShINcDX/Z77PGO8cjWRK72tbDDTVX
HVZYV6NNXeby0QMfjmefYvk16G2vgqxsMoU0ZADiR/SawbkyzbzauUPntJuq5fzhl7U1vhr9mCT7
vHV6BLF56+1DjgEvWY9XLq6H7EUzJSIKZzTERbikk77jgDGPe8J/rhmgt1lMSSE2JfKbZLLCI643
ae28NiHiD3kdUy+SPvOyzjoj8uFN4zXCZfGtJu0CoE0LMjr3ivBZcSzyNkYPWAcRlKuebAq1Dj2l
tDXvzMpxghA2zhGTJyuyTnATYQcpdt6NORgt3pQ4RPCNm5zioTna6jKMZvcXRc/flYEjMc4SC6Kc
a1zPVlIh70RJiYjCCfN7s5P9PlEGyvI8m2t2DKFJErZWwChyqjpHpTV7xXlOV7BAqMXRWja3Sjoa
IC5eotot4GhXCOpl6JQkfLkZRl4Tyhm1hCwvjlCxI33fwzwc4C6QWLGVhQ3CsZc9MiZoIyrdpVo8
I2kSBZ3MTteG8GHKW1KpnCRahl1sGeHs0zoML93IAwWHnob87KzMzbOWdIaJqSiavUNc0Akgq4Xg
CT9S1tTQe5iTn+j7igE1T5GcyXpoLGjb0ewcTAj22p7Otf0yLhHxmjV7KI6+SLn3dVUu2W0kGvcB
Wy3q6Z53/Nw7PZ/DAcOaHb0x07SNsqi+RH4R13Z6YyANdGARVT3tAR4ZZvgW12ARtyMuNrNpXgYK
eMsv/MxVfjOwBT6WzIbToXQMjYzS2jBuRVTZWRBmpXjQ1o3vIZKmaA+QlsJN1xFILiE/XqvQbu97
Adr5SWMb93shAHU3QUGHIGCVBXX6CaTGRrfj9Az4cNhNprKpUgtQRVafXMqhC5c9fl+FqMLoD2NF
TjqIbG+57kI9uWFXN16V/7iCHeJFKTroDr/LnsJfJdZ78vzALJpgFK2o9VWZsqvVq2KUUBpLst/t
NiRa3dUDlUmRXDp8MEQYHZX6u96ovG6T8BI/FUs5QKVbYo1NgoiKJ9XP2UwSWA97dxk0fMt9RGXV
77UIE+gqemaWJgvZz3OMo7Zsz1G3UmmdDLYHIjh6RRWQJbPKwq2uuc29tmjqMS9qix4ca9dvWaTp
DXQjNyiZK7r9YLvuNrdJVvMLF1n5qaKOeN/NC0nceZWZxpmAee8PpACk9HpIIAKl0rYd9yY8/WTn
kfvFGWKpXbbznZcfpjIjlLCCknAsiYrReDRku8Kea74X1mzhRdbqI8D+8V43dcj6Kfkvfvjbq2vt
ljRItUu9XyhWZ8/C2k9LFDvhxE40JyZcrzRaNkL/DVTKA+U0pW7slyWytFMWF/FzGsa12iZ9zilN
V7zPdJ+9R8qF1+DKHlbWcAUqawUiIN+q+RarZdsRpnYsRJ2einjuDm1lO5fSaVHvzCXFkrMOlT7a
sSqjuJnZMk5HkM8lbQW+6ivZNeWwLfsBBogXZoCTFYbk6AQ/jV5iUS7dWYYhRUC+ccwe9N2z/Fov
XR35Ns2joAdlRhLHGK/5FDOdLRJNVH3Q6S7eNevyGxGpRwSzV2e4MBjdP2gJinTTlgaCU95USRak
gMjD2mI8tAUw6oHc0iO+7WjtbnGO200UTbN96pDwHZDiuapZEwS9F0IMzjeRGclJI+FzvlYVkCPf
QumHSisWFxGotCQoxooE2YyexWsmAJXtlFry8bmu6WuAtx7jZK9qk2VXJQ7+S0Ug7ZbCeUXyH2dg
PJpTdlvSwuPO3C7Kb0RnubdgObvyArX7molbOtrj0tb6tR5F4Cv1goqSlTXQqvHpQrlcDBudOhqW
6bKoF+cZVxI18kjrbGNLKKp95l0Kd+yoCJicu768mDohX9l78oQsS9TqQD/ssWrxCK7Zvvg/2gJ9
6t4oXLcL0ihKjYeGTZnYGKYQ1Qb4ac/1em3a0FwilqDBjob43dWYrnN70J6qcGoOqcOSSgwyKmO+
OHGZOCSe/8jqkdxBcpK1+xFMG22XIYsXinuOeT92rrYWJsOWYFKQYxsrVWO69qeGY1d4UXZYorpW
+6i1lgc83QNhP+M0PUK1hBE+R+Z5po59S789/VF2GDSSqizU0Sk6iF2xKs1XMVnGNss96phFSMIt
Ga1teg/Xh/DWsc6qJaBGQVMrxTNOP5jwFlKzpmS4J46ABM3CzbGmhoMr5h2ShzrfwYjwKDlCsdS3
WefYf7Dv6vkRDxGm1aJgltyYXt4e456dxGtNk2d+BBQm4ju8K+xWSJmlmj/Pkoq/5arxEX1lkaDG
TsrHdpw89sytS72dbjzcF4hBONOXgRz32y7sappkSdZ+N4mpPNZYNg4SGzJm8TRfnpLWlH+mdsru
k9rtDQy4XnFlgALFJ9GTfeOnTTKpDeWZWj93I0LJq8zSYv0ujmde85QXzDlZrNvHophFQiaEW3FC
jfkK/Nk1+hdpu92VyEak8Wbr2beJwWS8GZuuuHEjp703OfpL39bglF2EnV3fRpGY+vNI7sUuz6ro
OwYtDtfDFFKMTHUc2sloil+9GlA791ELniNSrDAbg8V7OmlLRGwpSShTG1RTn9yYUW4ux9wKm+q5
WdLxKk/AQCBczvJn3NsdrRLRdg8ddpeH2XaIXJN2rdEVSKoLyK0qDhbCy9YQ6R6C6bxwpNgUTWZQ
XKr74kyZL7/ls2sCN7Xo5M9s7tVpKC11I2x2J4Zslqca4PhlRaBeANCnDgRRXRc2VRTynSxaDBAp
lTZH+3n1FMCVyomfJiQldaa7NO1okTq6Mm7Tsjd+Sb324oBMo2F167vG94SNIBXRGRmFT2fSObQM
mqOy0v5MS875IerePZmutK5sofQm8MomzPaj0pOCc2Fi7sgF1m+Hyhj2BsranJE4y8eQRA2eec+s
5HQk3h16jsg0NYsWaEQvOXMlpdc122WMvK1FF+MP6xZBpEutXGT1af7S9kpd5iSx3lRTRojxGGr4
BGzqgaSdaasIk5jVur9rjMa4aZM+AaE6TFc4VY1vQnUYfSakrA2kqpeGNj853UlrFdukocOYG2O9
m9tq5i2RZQHuVSfv3BzIQL+gRzQ9Uzcqd2yf9YUcn7o7KTOOLh2rdp703oZUq4z+qh454ycRFNcA
ulTL8QVezHQA0YIPCliV/MVQCrdD3Xo3KbEqtFixPDeRbULAFfo12VMpZZ0cdX7BnPLc6+zwda+d
tyq03AlLRGwUf8KIDeA5GcGqXoAzbinm5EzKB3bqEAoIvwOaN4bFfSra8YdZJjAnKZS2bO0jT5k3
cQLy5oDsD1hrJ+3D5LHZXUPHKt5oXSvuZoQQNDvTJv2tG+Hy3WgtWig6mTzqQPlyfmwWvdMvkdza
PAtZ1OFxhIYRbkcvMX+bDMN9qEsM8iYxK8BotSy/I0idIkRX1+Ju7Hhc2Ma0BW0BGt9drNEU9Ypu
jaxKTPexWMLK2toDbleyTBM0cUNR9EGRmnhcQw+mdVD0Tq3t2FbUpBnTQTyUebTA40uwTlK9HM8G
mztvpaeyP8CUZ52QCfZin+NFv7FcdjpzKEyYH6VoI844OokS0OWyZBe27KyvKXu60Y9haQwGirLW
LhgdhiAqgCjAldCwROmTNJ+MadB2XjS3oDobzWL/YUD1ZTpteHs9UsDo4iwQlZgltU1Lipwf0/Bd
8m7Y4tbZM19kN+GazXKRRV12F/clXXu+ipNlOSAuijBqr/AThynVRIKe6Y5GD7WWMK7GPr2KhE3R
Gl1fhPSEzXq6c0qNEy1nfMbFwgPrNxpbaBisGlyueYrVTzVkazRx1Q0/rNRi0oKwUty0q2MyyGiE
wYcAiLd16VWUd3ia6HICPzoRh+hccY6xr/tuUrciIXjJN/SSPsZQtEiogeeGbgf1ZelrIIXr3nCX
Vq10trFhFQdoyGSTF5ZV3dFhow7c8GeBGrZkeJxZa4aLzrb767EZkEPmoFOinbJckCQThQbQKqGd
GUg0+urGTKVxOWE9ME9I8arpaNrJasJSekVgV5nR+BkYKugAMAaXjbqOlLQYG2O5T9nknEQYLy+h
ysZ71aG79HuoS2fl9aB16yIKweI57LJ2OG6xt4o6x7KQaMaTzfb7WTOSmYq9ZdKGkI146atwyamV
5WF1M1EC2EorI6zNmmZ5MWaJ8p5zzOHn0oJu6kexK8EdswOnwtFpgPOcPqUtpucZQPbeDXfsFUBm
DmPZ2psK6RDh8WMaz/foDHL1jb0P5k8NRuHBUnH2p9V1F4exZw7xjapL3Ti4hRu96oP0QGzLioiN
tdNr+Y3tTpTrUercMQFkiJv0ipVjrou9Wjrj0RH9RB9xrLY8a/07GsCa+c9i5TMCDjLs91mzMfz5
i0U1grYqSYEBFraQflFL29fDH7uFrKTZm6Zj5cdwbZ0xmMlzBnmEbx0F3aNZR/JJmroTZI4R/3IN
PspByalu6URUbsphUVCi4hNP8Wl22+nZQxFow8G1lb4d0eZFICwss37yAFn+iubFyI7lWFFPQsYI
c5n9O2HQIEjE5Qz8kjo3nKhvHUlRr2gUzJcGBK+GXqx0f8SIn7qN2dTYpyUJBb9i+hgekzudGGqp
uAE3GuJrJi1N0TCK0+IagFBUbQV6jREb/1wvhyx1vVtqmchDjMhN7odC6fVVFiKSYACmoF5mOdbD
dYE1/yIWw/RTZ0X9jfEyhsSVQQqnLoy5gWagO30zcK/cz40mchrxSRIe1n2ZQ/eQGtOOwrY9A+Ut
Bbht2ywNgsJdoQeJ4XXfFIdJnJNxpo4VAd4OzSJFbl860G8OxgKmPE2FgeIBsatU/LGtkgtNfp0F
c3cJKYJnkdY+mf0kXwnJIkvHhErHMsKi2l3APqnsI+316bbLtL7a/y+YNGS9slGixJGZAAs6oT3I
VlLmjilF32V96e6F3afneYrGFyPtGoqxuv79cxnpR/mv47ooWIFJsH/S5TtFczWKgRg6XLpGezcn
aBoYsvADj59f5S+KXLqSq2HEci1XynfKb71OCeXpUhr2xJPp2l3ixb6HrcY91/Lm80u91eL/I/71
JIZSxPiWtYIp3upxEW7VeVtQ2l2oGep6+JBV4e3nl/jLMwN9YVPkMbkfiBpvL8HY0WDXcAmzvq2d
h3LZUs3//BIf5dKuLnWdNGTdwgUBrOON/DuLARtRtpY0qUfi3dhXZ3sdPe0Sm1/oiF3+pLf6ZVe3
pGAd9xxXWKt1499C8xLQnBcmFXKTtbpKVQ9CNIeDgz39LFzSA77ULX9wAdg8MsPwXNdFbg7z4+0F
q3rJFJZIAJL5shmoHeoCixnhyJdpchlF24HGr737/HF+/MZWfbTE2GBhYwIB8faaBnimyUM051fD
nVH1B1gTO1y6n1/kH13520fp6ZTCkWNjEvDozb29yuRo1dgk7J7rYNzg098DZQ40X/OFn2xx5QZh
4G0oO25ozm667bQZA7HhoftUSjZaQB9i6wRW8H+8S/+jaeHjiOBjCaoAyMQd4rXf3Xzt5n2ibD6W
8K6n/qlzz1/c90cdOhfgyRoGSeECb8Tb+9ZyKCia640+LkHuewiGwNgYG0pBPlvT/3ffzibZtMG0
QToT/O+7RoS5iYJwQyl1U38xgsT6tN98G6sqH/OPY+trIPrqLvr3iy3GOg/dQoBRnfHZ+SIKcBqn
7ca+b3fiKjxoxcn2e76Bx9i///XVQzc+jOB3l1/H3b8cO+DchiqEo4z7zg/RLty6zqY8/riuNp0f
UVAt/eQY7urDT6QtPqQD/2r2/+B+26RfOEnEOle8fRCuYKLCuYITymamf/tJWqruzoSH05dtv2mE
vhmq5xQWi5oRBRgSJXmt+ebwYrRPLeUUKtLHJHUuP39JPkwzuFiw/LDGGLYrDOP9t1EV2Aa8hZKn
aV2vyY+93t3Nqd1uRk3cGESU0Iq6+vya/3gv3t05Y14XttDh0dMMeHvndk5UexsLWitAbFTzXOOL
9vHl3hIpe55LCISjfUVDl8q2pdDNyu5mImmiNbMztIBDG0WXdTTdffGp/vJ98KlMizWEh4E/5e2n
IhKCric2MRJkXqtannQ27VYqiVqpLl2730ST62tl/+gZhKRYa2fJfDWk+MIk89cvxNOp8Hgsy4b7
7gtxDLq90YQauylQ8Fpa4Hk40psooDJ2yCjcoSf7+fmdf9gFrO/Avy75bkgYakb/UXJJxYtvUSED
XjjSrO3VeKjiL6b8D7Peu4u9++4nK0I7P3KxAXkV+zwa4cDYvlg8P6wrXISR5ViGZDHjy3z7VaKv
nUkqBgKpg/Cn1bSHn0xxyPxiLvs4l+CBdLBBMn978LbejeDI0bpO68hQiiz3Zi71P4BWKKYV7eOy
ONXT59/Sx3vyoF0h7+RCkoTId/dUF2YDN9QJfS1Bn8oeOwIQylv8xT7t4/vHZTwTaLtp2rjC1nv+
1/yIt98YusUDcSyeunRXoLUoUZigdu+/ObW1+fymPr567D8BKdK0dti2vV8DR22IO6+JKL9yVV8m
/XEIB1IEitvMg7xfLl9c7y/fGHsqcj+Zevj1/ehKQMMUmQDgLKvXwRZXJNPclWBlZRmdPr+zD1di
y8s7wU3BYrM9+92g0tbeZpnajh+3zi2/s4I7oujbpqYbxJ3+xZv4YVFlkTdMZ92XYtrFAvn2W9PV
pHoEnQxhMp3kvbD+jDiMSp2esQON5RvJb9vP7+/D67heUTq8Ih6LuPV+iPUNLPyILFO/SuXGStS2
t36Hc/afDmTX4FRi8b4zlPFCvrsv6pKzgTLe9NV0NdXfLUWadPbFEviXb4pruHxXks2vLt/N+7Q/
a1dGDnt57exS9ZHqAnbz3D99/sDEh+0Yu1zJpof+m2e4tvXusDV0pIIKEJc+QjFxNnU0Uw28u2MO
lOw099af0Bw71OEUJ8GPwXnEzqfGrt4aaTh98XZ+GHcuJzCb4rpLbZj95zpL/2uUj22Te5MjiOgz
qNk4CMz3biHNB5Pg5iM1EypXsi+/2JAyvvhj3yz8XBazueFYaLF5T989ahgvLbEO2CGDIDgFwWVw
uuTvduuP3c7fHY++zy+Xu92Ov/OP/r7zj/u9f7fnp//7l43T4tW/8/f86yO/3vH7+L3b9d/z02b9
seGvYP1ps/GDze1tcODH6cC1gvUn/rfhx/pb1t+6/kPw6/R0+3T6dYLVwT+dTvz4dVr/Ez7n6YvR
+vGNM6WOi95yPBxJFHXePn3ZUwelUYhmpfP8TP0kd2cXZufQfvj8lfv4LZvStBk7OG/R5L43K0ez
1SyqA1cDRt8f6gEHnnUqEC7Vyab2/nx+sb/dFIOUREXpSK777qYKk+Qa4VFMy/L6BpP0EW8xAtrx
PBja4fNLfXyNTMmUaujcGPgUc73vf729IHXSgaQpYvqIx6zCp7ZpAmpe6JHaLbRCeuqfX+/jXEe2
Jd8W6al0YRk4b68HxtasSQkCqzRIdQLwkgc03auLiUCdL6bVjxM5l/I8C44o2xZ2ZW8vBVUskkQm
YcYb3OwoqJzDVweUMkFMQ84Dm+cicohfQVjy5KAr+WK+Xcf92wFqQif9hwdAwOuHN2Ya5gyNT+9w
7vDoL+IGbS4+f5biQ52BLfa/L/HuYdbC7R1Bq56mmSgP1aDNgTVX/VGhntw0M9IFU5S/Mm1oNmOZ
X5uQUjaff4S/vKnryOMEAu2TM8+7T1Dk4PvlwCcQNFg2xSDOREmxzZm/5eRZ/OfXQoRj2hSNLI5X
77aI6O1niuBsd/MuDgQIRu+yKNhutP+f11kXn38NCTCGWIEF16FfHIziMkQUkrQuRLcvVsu/vSGe
MCzywHTWD/3dvqYBNRf1AiFDU4nbpo5+ptDYPn9mfxlu+FlZ7wXHYsH8+PZexjhDMJpzPFSoOv3W
HDYWVE8f7toXb7tYn/671/3Nld69CRPOcbBfPLVeYmxLbhZevPh3B+JcWCt3mzpf/9Ki4ba1ry79
lzmMS1ssABR3+Zt3N5n2mN1RpXHwFg9JdE3jHChm096MRGzRlpbJuRou9Glf4/9Ud7E6o5XpvZ1F
Cmv18vnz/qeW+PEx/PdnefcYSGGFi7e+PHyWudpH3VWl/wgBgpjWGXcvkVnJdJ+HpzAdkBdsieaY
5y/2Bn95rdga2QYiTUpW5vslUQzAE23F46gV0Hqzr1mwkCB9fqN/Gfi2kKwY4G0ou7wvdvSorQEP
0APBWfbHWPmo0vqNIXXb2PF/fqkVkmMyzRhs/lcmz7/HYxONjawzEwCvo55JW7ytW+uEXPJnmNX9
F9f6OF7YIttsrSCLUrp93yvQRqNpAOjwFpvavmncn2ZmYOb3vv+nT4/LcCI0dOr4AlXm21uaB3R2
s8VlnG44x1OBdgNpfzVvOYZ/USH65yO/fSPXqQV0D1BsWBpyfV3+NZ15gLlg8MYuK96sv4xJNz5h
bNaClKSOC6k8tJQ1nTQCbExtfAbm1cB6TelIgoHM3GdpdlNK+3xhBdOSjEhPKtvJ0dEiSc6drMOr
UNXj71xHpX7G14PXBDZmWwT/Rdp59UaOJFv4FxGgN69kWXm11JJ6XohpR+89f/39qMXdqWIRRfQs
FgPsoDEdlcnIyMiIOOdAkMgLAPLR3t/Rm45/Dy5Iwo0+BogZKYhulqYS3OBGfU2S3rWvuV8CEoO2
D7ItlMWRNFZQiOVmCcqvhj56EM/VIYAihKHCtG9+odVXHwEE9eFK0Lw8QCTzisWMhYFYEVn9+Y7J
WtlWWhih35l9U9TbUP8Xfz+PWapjfE5yk1l6l8M7rHoZ4DYker/DDYqMhvH2xw4Gic8/JmYfXUAk
G9wLJkSgV/So7RB6cKPZ1AAqrlv6zBBn/gXRNy7G21WZHurnu9Vqfir2cUIr287sv/5TD1cemXa2
Ida1g327g2Rikzi/uh1IQWXrvoBT3yPDbjf2W74R7d8/TcfbQQt+s3b7LXxI+hSU/pTp6lPk2cUw
ArIIjQouykapmC2A+EdZW/5lHJxaIf+YmMX7emy7DpihCWxYiDdJ1KNJh57YAQ0yC+lPsX+9vt0L
Fwydb1kis8U5kaWfbTf8gSNSOkgUM0kJQWmOnhk0ujFMmdCJANK4ZcrqFW4O1Dd76GYBLmXpbQaK
ywASI8nh8/Xfc/ku0mlCQjoAmoGykzZLyqxyDOPAEFygYuoXVfUAN5dwF1SHcPQ/zFFaeT5cXvWf
fTwZomyaPZo4224tjwelCBiDTIrvAVMiofkT9nVnLB7C8GjIKwna5eKmCpdJN002uHo+8++T0Ml7
E9JrtaZWbY4HRXGfGVKxpaa9V0k8FVQ1r+/lgi9B6cS3pYNHLc+cHVpRhxZDqiyTOpdk+81WU7qd
AaOvm64Ymq9rCjoShRNpKqfxGJsZai0AbY2OuJygDU95ntDBj3cGgwkVRIy6sdYPnV+qkzlZgjkO
gjyuIGMW7/w6Rri9RwLNgCYYUOUPrhQHltOVvGfRDNUAXszsoDVvi9OsksSkR6C3RVs0bcHfSeWT
5a+Ue6R5UPlcDTeDSXjFO+bZphGgNqj6YKxcM9W2ZhGFX/o4+gAVByey0kBTwGhHqL9nDI3Y7aiD
XUkYY6+ZiUY/yzpGFWQA1x1n6XsS5AALc6PomjY7FYmWS8HIbJbTIhYASTWAzAekg6SI+eeV+DP3
0c/7SjGmpx4bSrJ9Hu1TtLN9BPYSh/lFhC8az3VA4HeONERu57gVZfyVC0aertvTC2YyaVDt49VH
G4Iq5rlJQ9dTH7b9xAlK2q8URZiGsttvH9kewIWt/4QpnNcuEG1HuBudG+3ncFgLO0vfnLvaNJi3
4Mq+qNCGbiapCj+hRPoW2hnUcZrw/fpHXHLfUxuzj8jUX9+qGjZccyz309jHkXnN70ZSVfvrlpbc
Zaqf8kqhrC5Zs/PYtnJRtZO7WNNgLLrfdlrDu2hAL8jAGkgVepb/xiQZggk/Jcfz8/V4Ekn93qAt
BiDK6RFab25creSfvwZNdvJwxdRFVeTzgJ7YmqVvaqBD1EWEdgbmwBL/gAo7A0iOOD7UcB4oz0MW
2aWwvb6nF83wudXZpuquxwgjeZDTJVGM5l1vhPeylFU8/szhHhof5VFydQr7XW/mUH00FdAfkH9H
pvfb526Imf8c5YltbVKytqQW/tuqrMzCzpVGSmERt6QffuVNmFBPAejahVDWx7KSH9wo8L768FzF
zNHAPxC4rfbX9eVdHAAKPJLEK4RHCV6jTy518v2kLM+DxMtYnai8G0P1XBHO/9yErEmUQsimDH3e
TxLhOeitCHkR9NR0Ju5kxBkBZF03cuH6rIPxkGlsikIST6/zdUzglhwOR5gaYvg1ulclrR1P+yKo
ijMqKy8vZelEk6sBb4acVUdF7NzYOIRwUDG07ig7QXXco7ShNGb32x/SxttKu+bZ2yo3xmDDTyzz
PLsJj2gOb4Gj2/Gxvx226R5q6+2LfFe8pM5a4jrPpD4D+T8/zphVRxUp66DZ4ceNDLYWAMmtIz/S
V/cdpAbtSiK1shPz0l3nEYuEaScYGIAjrRNK8ZfUFeYXmC7iP3xbT7VIqqI8RRiIoR0zc9UArJQF
7hlXNV909zfAiGR8AtB53ZEu7kGs6Exd8Ibnnahb04pPDsSgdV0VZFS2RK9/DpXvKvyDaGdS3hpX
XPZiuGVakD5Nk1myaHDNzCJLgcoa4CpMQXK16ZubVuHEA6I8CChXa04/bnWdYaPuW2jcIkf+5+uk
5DINPeHDjByer9OCwFrKJ14BMWXMydgb5pE6MP29tfbkYl51clqMWdhG1djQk8kh9efS30q38tZk
hqxBzmE37NIHUJCb39fXtuaVs7UNLCIrmDB3FO9LrR5zyHWjlaAmz0v082M2S15ULdMhu8CG8fIR
bMdju4n+kh3/8U5ynsbDkwva1lbvgp2y9XbXV7e6oTMX1Ubw3IWM6ea38Tp+tI/fe1va806/eUr2
CALkK66yvJ08LCiZcOzmsVXOqeAhBJI4sfYbnni5uYUc/vqaFk3AUAxSb5p/lWZnu7GyMOhKcm9R
GyayCVsCpBPla12Ni/7y51djwPFztArht5lnyNCNyc2nZwTIxw/qdy/9kTTxnVwRkYf4ZykZYLxC
R0sA+03SmlHwdH2ll6d+Kgyd5PSzrxfFsPgDbcA5UfTcGlH5LlpCt9OsDubVGKy3q6kvYglDFCoT
t70WCN8MiG0SqdG30gCa+/rvuYh308+B95tYR82Xh9x5HEAUrYuUKe8PlV8o8nTg1BgfY5TrfzMz
CwIw+BUdGN4EDP4D+qa5e99ACjNoj9fNLH9giic6fUjWZc0dqYujoCqixPEiA3nlPINTgYH5YXi1
mnc/je9LcCKFGLzDe7FL4/GoyR8rP2HxAj75CdOfn9wgkhT6XoLwp2N4G//VzFEFsCmSbovtoyzY
793Ge5EGuzpax5aZyZUL+SIPmj7ndHtN06MUOGYO3nqwwqkaOXKt/jTNN5wNdft9GfwED3V9nWuW
ZgFQkbkn8ykbL2sN1o8PkaNTGdlN0HTH3O1WPuxFnjqti0uSVyKTVwxGnG8qXKJtqUxZOHNLPQgO
9I9L4GYrXroUhhjzMy04xVXtYlhNHAK1FsWU3Ss2YfS1rziEa6Tli88YRgBoq5pkGhR/zpcC662h
FgLFGRSUOhrkw1tj7srxzhSh1KCUZ2wM98v1b/WpaDl/ap/anKLAiU96AWg6wcKmzDM3g2aRMJND
QvCguLtChqbgEdnxgSgkfIAuj7tJ746a8lFH2hIqmOu/ZvHuhN5aZJiN2gbVxfNfY6WVyNAUv6bL
btFM0tRfbv8M+THVxk4mt7MhBoDAVC8ftegWfIlL5ay4aZpt3n2LGUcPV27UpRio8nwg2+Orm/Ox
QavPKPnE0Gtp4q+x+sh1wxlyxKMkY2Xl6qIlht1USbUUnXLg+crREvP8UsdStQXkc1D3pA47aRMz
AGK3B233waT7zngMbOtBsKs9swspU+jfIJ5yEse0+1tpC+LpwYTdyz7UHwMJBgroe9d+zjfuvb99
u/6lls4DLypRpWrJHMn86dZEVdVrakfqxssVzxmDJ0Sh/40NcmCJ1iYZ6WxL4OrOmgAYlpMO2sHQ
insjkw6CVK0ExulNNj8BxJBppFGBrHrem4GONPNiq8bnqhSma5hgxcc27ULESItko5Q1YOVGhlhg
qMWJttpP36+v8zOHufgFdFJ4b/MjqDCef3sRofoyG/gFsKnJ4k1bbn3rPhUAfaPLCfdovC/FGx0S
sEr94ZpoR3/zy6PbPIFpWfkli3tx8ktmESgKPfQN0aJwojfGx8dN+b3YFM7o/Gr2zAALR/9Oe/K3
5rY56A/DSpl16QRQoqJHCpQFgYjZ52baSpE0E9sCwtGSdsizTQBj6LhS11jyXBIak1ccZT1aZueb
bXVxMUgZWHQ9kfZlL+2Abm4HuHhXtnLpGaDrFKBx3GnQaraVnqZDxFlOoWywYkT9Ol/7TYsOJorB
ZSZxZ0EjvnWrov6CTkADHVsmBDAWSYayChpZ/ClTY5NBTYoh8/o1SZxQUjFmZw/uXwJMWN97fYMI
gLCDjGZtBHppf09rt/L5/kph3RjwqVBl6HaW8hdgeRHZiOubu5RIndqY3fkQieX0naew7EG6BSHz
QYbmKcxQvUNH8njd2NKCGNhh35h5YEp45jAJXMWj3nA6heLotd9Ed8/Y/XUTS+s5NTFLDItcGWg7
YKLgbSi4dyOjASMs3KIDlZ1dZiu+ubiik1M+O2kKwleVWU7mWhm+d+ven6jMg/HLv1jViZmZJ4A5
1wuoHPCESQRgY5QlaP93vXq1hGNurKxpMb+f2tH/H0RnPoHkGuD6DmuUKev4Y/QYHk++kt77+Xtt
brNJsuKXWBwhuVj5epMDzMP3aRl/5iBuFjEagQiAE79W2YNeP/bjvRg+Bi9/vp2nZmZOkphdAdcO
C3SjF4+uJOK9lQo7OY3nPYn9yqKWbgIavAov0mkswpqi9UleqLZ9KnttTxL/kWR0lW35W3jjfhk8
8HzX17XkjbCJEvhl0h+Usc4tlVqt19BPkvVqt2a4j2VYDFcyiaWr5cTEvKsrD0pZdMX0hbr3sfsp
VxupdJJyf30hSy+RUyuzYyUHcqRA/ccbAcIWuansod1ct7C0VZ8j4LrOcA818/Ot0qKcRo4mkREp
d1qPiPq40ZWVVSx9+M9GMc8yHlRzkK7Vy5JayTqJ6EC3Zj8mOR2VxpZzeK7yPRQKG4Qori9r8eFz
anOWAOlpBAW6hk0Bcj41RR2lhP73Vkx2DB9V3kNXOuXaONu0V7NTC8nHf9SoJvTs7GsJtReWfkpf
QGZevxVjOPh+hUOPGup3xT1cX+Bnj/TSGGUHrhDE1LSZjwfT2GdQujSoHNVpX+DBZ5wArqfuLbit
j8ouuRmd9AtYNVTEiyfraO2b1Lbg7wy3auWslQKW6oSs/b8/R58ShpPDrSOXm5YCa4cYe6876au3
je7dgy3c+7fKTfAirtwEqwZnm+11A6TpIeuHecg8Qnq28Z7rg4Gp/s114mO+/3l9x5eKaWdLnF0+
Y5e4SguLmtNBNwtaOXL6m3D3NNJ/SR2Yl1dO5tLL9cze7Prxm65DJwp79aa+U+4Q7gScwHhU+qg6
4t/Zg2e/6+XmgU/MJDwiEvJuZcHTGbniYnNQSuqXmV5lnz+guq/kHT6m7354N+80miZtz5rhK2El
ZV/wazoulNMMER1EhvyngHXiSBpUQ6nRIhLdaDnf1t3ocAnChNkaDN5qP82QbrP2kVPVQqqcZ/OO
bp8dWb+VcLxPKLQ21UHt7yzjpRaPuvnFa9ItFDUbo9ol1codcHnep58KLFQnrk3D5Oc/VQwseDlQ
8oLXfRt0X6TkG1WWFmkLvf91/VNcfAnmohCeY2KdqvVl4bSyhFGvfB2O+SwjJYXVF1THmK8EzWlr
z773ZAWcA71Gbs6L+AX6IdfTgNkXo0zGmyqrvkKUM6IIrn/98+XQVWPij3GMqTBzvnGQy7vACXkw
ib73d0LReZS9lW9zkf+yFuZVqSTQSoCtYfZt0lpQYkqTNAvzb4PyUo+OCfWIBLViGrxp+r/YOfoS
VHU0+NQZ8zpfkJLmQzRqJW3noHzTJO/O9Ms3y8tXyqAXSQcNSXF6ZjJXjKl5Ey+Bp8siANXka791
SIiDV726gSb7T78OVsieoIL4hGRObnJ6Ao3KtPwBwprY85WtmuveBu27tS1bXMuJlenPT6wEveW3
eRzBfDpA7tOYezlFCk2YuiEr67l0hWk93JNwOpB7zl0hi5FIllosUQakpOsIjeMmf9f07K1HAYr8
67u3Zm3685N1jYDJAEPDId2X9S0TMr9io9TQpZbqHXMtUEd2OkTV8EevZNfL+/nPKmcu2EQqyFeP
VZbDC5TTACUYPYbRVlZWTtZFNjd1xUWUaoF008oxZidLNdqmTgNGHlLTtXXo7rMssJFd2kbEZApP
m8S0HHSbDn++r1Q+mMsDqsfJnsWMIlC9SCrx/bp/IM3wyxdPQh78u486AQO6K4u8zB8/V/mPuSki
n3zGLK1lhGAwZ/iwXWoPEKlSpj64ypPWfQ2CCYdN3vq/LXF28NqcRkEcYxPxIMdQ0aMje4PzENo+
4xkNmuvWPlup5+F++pCM+8H7ASBxPoXX96B8TS2rHSv4qom0CPcVYjApzODKnSQTORkzMScquRVP
vWAcgdThzPD86HeFqws5hls3vRPLv0Lz7yz/WgiVI8TITRacD0U4DnAQwzu6h49rk2nNvk2UfeUj
6mc1OwRLUG9TdjrTJtd3Zdrja5sy8+66qLxUEfDukeeB7H5J9Q9GoK/bmP6OCxug7Jlim4aI5vXC
six1txywIfh1CbdxSvkdrQ+71eNmC5XeA0+otQ7aZVdm2vQTo7O41CbGKCIBVztoJ30NkRAz/GaT
pxOtarYDDuW0dLjC4ltOIzjUfivReK9KX2MRyhOj3aSTQIUy3pVu+q/c8OSHzQKXqHtNT9IEP1pP
OVp4h3y7bffx8ENlpggqfS+/N5Kb9k8xpJ9OKKmQHVGOIKjMPjSMy70fStN+9OlBM+qDbHqHKs3X
lndRKf3c92m0HQS5dIEttqgp0mnkUMOS5rhtzKhUu60ZNtXAGkNF9AqP7aY1oudh9FdsX2aN0yf/
x/QshqkdorjWFMMavb0JiuIIzGvFlRePy4mJWchKOzlq8oiPZ9U95NIqISSyc1X6VyHjxM4sZHTQ
fcvhwFJQDq830YF21e/gQD/jrjykh9R0nuQX04ZaiRT5MHy5fl7XFjlzlTydpFUZUHaCqN9UVghB
erXthmTl6bN4sZ6scXZCEVlrjGq6WM3gqI07M/ticfVEd2GzKcVDEz3/b6uan7vaUmgRsaWxtKm6
e12HrfbndRMrDjgvCoRomKNkSS4kZK+98riaQy7+/TyJpkHMCTo08z4Fts8KvTyWkD7W5Uth/Zuc
Ay4Nmi6Wwlj87MPrSZsZcUWMqMXorot0W5HCF6TDYMo5lHp8iwjS9+s7Nv2NF1fDicWZDxSJLhaW
jEV9oB/uDMJTIRy07Kdbrzjbok+fGJp9/c4SPaQ/MeSbj02lOSpsyGB6/8VqeLPCfUtP92JAJupG
IVQVNI4pZbSQA/RHEYFm2xc/RATf6lFc+V5LOTBzVtN00UQwN+dXgK3VdbOknBZ1qNR3yJx1C7XW
4/VVTd/g4huZ8EHhEBZMObOtE6iIeKbO1nkQKpQ1czUxnFQwdEnegZqJLWS76wYXneIfg3MOAr/O
mJvuMFhke1N+KMttnf0SzVdJX1nZmqF5TQ2FCK8vppUJBan9ZijtKPouSw4qGNeX9PlUnW8itcuJ
MILDy9OETT7JrxNj8LzBr0n5Uhuqyxv9Rnf6HayjwSGwWzs6avfd7iG8+fY0kQE2Hy/VbbOJb7V9
sUNoDfo3asgrR+ISI8JVffKb5uybudiVpaJXIMEeP4Std6Mc6tvsOX5HqeZ2fAjfg+O4fUZSUXsq
br0NfYt+DYNzWdWcfsIEvmEiFjoWZfYFInh1FeQGKmegtnWj7PuNv+lAAEGDCCDnCfrRvb8yrHBZ
Z5zZlM8/xRCjm6ub2PzugRO769/Fp+FJ/Cg231IYBwdHslGTulHBWoYHbcXjPqk6LvzgZMHKufHO
QtTaSlsWfDONqCDFOTjRXnC6Xfek7XnG3sUP5s5cSVsWnyCn+zxLjSBKstw8wiy9rk2xBXV6AwLS
cqofd8Wr+ghYb6PfGxtxI++LlSD1OXtxbcmzW6seig5NTPYbMMdutN+Mx373/Qscizt9I92IT+Kj
5Sh7dTPY0ftLsyNDX6U6XAphp8ufpVPQepadjqibI9+j3udv6u2X0e53gvN59NJd8pHvjRtlu0bX
urzvMJkAz5igX3NaAcBJQ+W17Lthh7gWgFpqyO2HsgPqu4ME5zYcmEIKCyfZubRpVu6jpXxBObE+
/+pVDGjRxLorq7babmVUka7HtSULE30E/CKGpZA1nLszGPgAd+4rJ0bymKFeJ1ytyk+Rce4+KvNL
4P4nqsr5SJ+UIlUZiJioSlvaFAeCdP0dz7n9kb7l9i/v6L0Otn9snPjNXNvApQv21PbMb1QE9kbJ
xbYF8TpyFR5K6ZQOhLVO2qKfMPIGIJzxKQADs33U2xLtzBFDYK3HH5ZdOdpj8rdHz0V7jm2thCK1
dbJvFEg6e9ivRqWl7OjU/MxRYKcNEr2f9hiRrR/9R3QfljZ4Ka+Fg9Z0or8VHhrJ48/rzrNYdDI0
KuOEfobT5wCpEGF5lNYVtld6M2LbjH7pxl0bvUbyW6ht/OimVVf8dfHOOzU5RYqTe9gIlM5vQ0wi
kBM9twcQfI/pJr3Nj9Gh02yY3qQHOE5aB5V2OmvhFnEH/yv9h+tLX3BqGK8V8GGUaHkqz+49t6wS
vy9oDPf61yxzrOQxV/fUFE3GBJri0VzLTBc+MDhMAAagzTUILWb2ZHkwU10qSoeBvHbfW8z6IEuD
BncXrw18LoQEuHUhlqVJRL1nPuwTB5OsnViVDo3jnZkPf4+quJJNLa7mxMTsI6YBGgsjSsRIBxd2
jbJP3T22w/76J1o4+xMTNW0hsusJy3PuKTpyD0qQY2REazfzom3DcqJd4n67bmfpFGCIwhh8d9Sz
5686T0og5Gvq0ukkGL1oWvt2q+4nVk9oKaWjGd/n/st1m0vfaCLyRDkOSAikYudrg79sUpluSqcy
k13q5keK9rvrJpbKrSzrHxvyuY1R8/U0jrARoSGCoBXPbydLc7tWdsj6jejzoaVW73xvheBryTkY
dVVwcuYv4Dw4t5tbKOpZJvMOyvDgur9gDsqa39fXtugaKhPGfDMo2ea1ebHPhnRo29Kp89fCkuBt
/mHEEDe2b9ftLC/lHzuzsOynAS09FGFQLXIi5UFtHqTauW7icuiLb2QyvEtZHOAMtG/n2yUYQYxK
0+R9SfY8hu6EjM3eyhFpE0ZMvcPgjSPDs3l6l0n+sbSUbxa42006ohB8/adcDnB//hToDmCqAI4w
31ZkRRVXihCuamMk7+zKMqq3Dp32JwOl8R+DmvayE3a5ga6TrkWbtkrNBz/ywb02AsrTBLT0wF+e
7dPImKZAyEvuerPqIPKydC+zkTp/8izgsYGQ9/sgq4u73Pfqr5ou6khwdjnYKNHTgqcChbxnX9Cj
F9Ma6209yPVR7AfjDdZ9pKCQSm+eAzeS8OISUdQexdtaDh+zZqpbuflg2nLRBrssGrLfnY9KlG3C
BLf1mFt/ktKC53MhNfKN3DRmsHKxfI50z9IlYIcM3DNxr8JzN908JxdcJ9TjYJZD6aS64JjZV/Z5
m/XJbrQgrjahthqUGxKq7572WyzqF3NAMkcO37k1NonGaAXjk2n5V4RQqVp1TBCjFoMQ8fUvveDX
jKRDhECNeEJrzXwuZhJCLJAiduQ6uO0Ys8iy/qY33q9bWbhjz6xMp/hkJ4LRTBtNxIpV5agV+mrp
o8PH4KYt6sF4RCs3+oJm8R4JVObG++7puvmFIAFFHUyjvK2mkfRZ/FPBKompQOyrQ9HOhtZRuxfF
3A7Vip2FIsaZnVm8E1xTGfqEq90sva0x7jIrAhS/KbqXFqmc62ta+HAECwh3KQaJl2kqYIbME00C
ElMbd7EE44KQ3iGX9S/ud9wXoBnQBQ7FtOSTL4fgZaLn4Vg6fmM85mK7Yf7bB8qySkuy0KywPtHI
Blo+sIbO9m4spK41EtbTI+eyM6TC3bWDzsA+EzkvpUc2PHoZmgUx8i4IFKVbuUm91+t7uuYnsyCf
MhXQ1lHJniaIJUFP4DNgk2yLaqXcs2hHYmYN5lIi95ylrfGsWpEr/ESBCRJBthKhaBWFLmnlvb/k
j8xRQFpjkXDypjn/eL7b53E4HbsyowaqvCABDE5w13Zfe2/Y/fnendqanzHX54E9YEuwbqxyr/n1
vejdxYZw/Bd2aJrxSqEGesGiCReqBpcafhL4svnMpDkC10Il/bb0BuCOrqVfr9tbyM8siYcnrNAg
LMQ58iHto2AEh0foSsCxKd2XpFur/i0c5TMTk7ucnLG2VgtrsLgnuiIDnyrtLGnY1G31L0I9FBhA
JknFgMLOvMELTCkbpqOslt9LEPG9+xIKv67v1uWkIsRzp0ZmbpB4vlYxeFo6hfHZTELmtY8+UvEo
SV+VeD8p++Wt09UPjbVncv669YXaEsZ5yImQNF2yHyJeHKcMp/FO0CvbUA8dgtyd9xBR4fU3FTo2
180t3WqQXTF/R0GEG37685PvlrSwlQzQraPO0R3dUN1Lff8XgyLQlbV3qgrnwKgeIcF6u252ySMn
OipEbMAxEyrPzeauJ0R6xSrDvtrDz/2gaP/iVTcB1f5rYhYIY9RRFX1yFU0Mnlsx+RL60+TpGkZ0
yfH5WtDGU5GDDW3mkRTkotFAYcuRIDofs3En5+PRSobN9Q0zlvyCZx3ZDXTGDArPdqwwKDPLalY6
jS+hTh1bfDAULrRug9J9qe1aX9NRoi/6F7PJ24c8hks6lgtYT0uBH2kHYlAjNS76FUSEfV0YNsKA
2UbUkB11Sj+MnjQhVu4FqrrbLovdR7kOYa5zRbG/c1tjvFGZFn7vRxnFy8Jyi/fatZKt6UvQXYAX
CO4QYh+fLbXLX6vQGm9aeLA2bZ2Ppk0xyADKOtb8p0qeh6HDGyjRbI+KzQ9Fi712m8kZXBqpZG28
3nefTDhAuSdlo9vFap86Wq62e6XoLUQMAcrQJ0JDr1WCncgdexRS9xhlggwhprYdDSmDO9NE0LvL
LUbvrOERUo8RRIag3mkFT0jbj5ss2TZSYY42QoPmj6RXlcMwVuPbUOpSMsmF5E/KSNPfhjqzdm3E
D1Cw1/wWGfle2iMXEH0TvEByhibQGaQibXJXTubSQ54hMRIKAh1Q1/mrWrYE9MkNMj4Y+I27wC3y
h6Yr6yOMK+ob43po5pVp02+QCTMfoKEOU7TphnYleVq+56kpUbIgRswxn0U7hEWdTw86Cktt8xv9
OlvVtr37+7qDr9mZBd0S/eVcAZEEP2K8s/TiTtTctzA2bzpr9J3/zdbsLHlJMVSxQS1Gs9zvMJRb
aIMzPFPGSDtnxpfrxpZC3elnnC0MnXgt7zQ+Iwu56yPjS5Q2++smloL4hEKhhqVIAK6mGHUSxDve
jJVKzZeZQglBT8jnMsAhPhxXQpx9zwC/uKF5zPW1hvFSbgbRCLU53iMIL8wSa8tC8ESZcsBUgs/Z
yQTPlilwhvGBZuDKcVjyj1NbsyJd0sBDa7RsY24ggN40cbITdPG1Rnz0CwPeyv/o9rPbY0B6rQAt
OqWC0Sbx7FKPtrn86vpr61r6dqDM/3u+Zt8uk4coblQMRcCHDJQ9W6O0RettVOjvBNFTUqJMWa3R
1s+dkjoxynH6JFbHk/Ki1e9FuS7IDdNphR64d2Fl/O7Gelwh35pfjZJJB4IZSBE6yEkea+YetMlc
sghLoJL1d5CJz5Fv7AQle73u/HMn/LQCdxW5LeSATMKdO39EyzfoA99z8kr6UecpbAnDay8Ylt2W
XUpN19xfN7i0LPgtDBRW4NyFF+Lc4NhQrBOkyHOM7DXN6wc/gIhGX+MHvWjtTiJ3BtwTE/8Nw8fz
RlUs92WSCbHv3H6A0IBlEY2QH+/O1nleeclddM2xNLE7MnmvU2LF1vmCfPpkLoqqPiiccoNayX5/
V21iGyGR6xv3uTOnxaS5odmh6hS5j4bA9Z3ITj7VC0sUDENH3yr8m8Iip38S/nf78bG5t7b3jzv7
2E8L3z/9UO071S422jbfatsf9pNqo7Bkx/b7fvviHJ5//rxdo8Oah5z5z50dTdn0I6/02BfBaEMn
aNJgn0p5tpW96IuhddIfvm2g3YPwAOo9AAqg4Oewjr5TmzrUs8ApQ7nY6loWHSDxDbZeBw329S9x
MbQw2SJZxRpEQiAhZkvzQ0AfbSUFzuDtRom7IhW36fjmxu2hit6auN+E3l1rCLd+3G54ZyWIdfd7
PQl3eSQeheahdH8ZxlHrjis/7CIwTT/MVEHr6KLG/5/54lgOXVSoeuCMKVARdElCmHdhIVGQ8JH0
5J4aaKA7ul5GvJ4FvakPWSZDgRDT7RKDsnEPSWB6/k2Jxw82fMHKBq11+bnz+r7dlO2QiztJ6IVb
UwxSFXrWuBacrOt6stqkUD4aI0CCHJk8xgavL+0ibAAIsTho0MjRNuOJeX7KZNe3kD9C87ir7jSC
ujxGjhCsHLGF7UMSAGIBiCsQBZ6/j4uoyEUFmijHaJqDJghTpXilILOwDpagU0wgsOvkHOfraEav
UeKSdYxu++b74q7SpQcxNlai0vxe/M/ho4uL4g+Cn/OiXewKRm0WxAqfzFpxP5ox2UaUkMemPygc
CKiTJVv3tT//Sp8KQ/AKgRQCj3S+uqKvUxp1BoLKtbWRmpuxhkvfXHvNXUQWkDuTjtH/W5nlhIM1
SmMbYqWl4l+ijdn0Tj2g4GqsEYgsfS2gSIhjIdsA5mnmdbmYSIOZB4DS9OgoIBqvjuHOrYOVO3H+
OiWeUAhkbIMaAiXWOeeTUsquWtc+hMxqqdhVgyy7LN8MFigaBrU3eVFvmrW22eXFP11b/3jILCPs
JU2WOuThnbDpb8wy3YmFcQMm/77v6x2E8CsOebGTFCBBX39W0ejSyTNzeSOnadD4AQia5qYqxNSO
hu42l4WVAvyCHahv4OmzNIOH3fzZp7paVUiTT4RmZGtKuWnEuyj+uB6MLr7XJO94YmTmgEmO5niM
TIjTBwQLycuPTRXTUmB4D9GN2P3t9+XLdZMXHVy8naI4+SapBsXI+fBSG+RdNDR9gGsEz34n71Qj
BOYl/pAk77mPpntGfJekDM24YhOoazSQF+7CKeCRQnENhnxaRbOT0DRWHLf02pxObGnzd8YPC0bP
vwulkRwJAdRNXKTD1+trvtjmz2PB4AL607jMvHhdu6U7eAbHwgoQYmjvEvjWpOcyI6IlT4xCXre2
EFV4/sEAxfQUc1pzCqjYldteEEuGO9Fpuiuobmzyzs0p4bXiQQo8/fAv7E0MNuDYNPnisonKsZUq
vQgdy49v5PobhB87j2OoroxYXpwI4glfjUSF4DJVIc5jMlj9FjKRinUNxQOO8qN24WESzNc/Xw4X
JyEFlRugyTMHIaMYfbK60InDvyTtZ9vudOVn7q+cvKWPxAsdImeOoAKHzWwxgSj5TSCHjice6/En
+Bbb65+C9uf1xSztGVRgE2EEzy9iybmZMK65QF0rcEKC1l6g83+TFGoAW1kQZivvvIsmMdH/U+aE
Zh615ItsMkSYLzOCKHRkvxPfeKdbkKEBD3ruByhr7UEoUhnSIVn8XqWdsUvrofkaB97IeQhF46ns
Y6iQ2pFH3B6qRBFuebFyf8LB1b+Ovhf/MIwKvjEzrTxnaE3jmxpm0t9/vl/IG0GgBtkf0nhTa++k
hFI0ZHyd6AZOow4b16ddDbmv5Vor6cXS1z81M0svUtmNgHRjJvah1O0PXi06WkSH1X27vp5FQ1zF
EGrBb0FT8nw9llpQh1bJL5uEmq+d9qr6LplR8QXJDOXHqPuk2NctXsZ3EtxJ5OwT3TrdLucmS80V
oyGNIicsD3SANpJPD4O+OF92Z8jppmhy24JJLV3Z0wVXx64KMTphj8bQbE8RXUhdASy043GfKJG2
ySph4xnS9vr6lrycRokECg19EFrwsyOlV72lJWVK0gYIw8vhhQqeLfOrWm6jcVsy5VcH28K9Ubx9
m73Bj9ubL6Xo+O3feX6rZltT3fbNIzpT13+Wyq6evanZdY0QrE6PRsZaZ7uuR22hBV0ewda6d6lk
Stzh1y1cFKI53mcmpp9wcjaanqEkucJE/gNxXHpC8ES0N8NH973/tqbHt3BL06GkrUwBW2aUaJaY
WGPRF3GGLXjn7KGhq/BYM22cVZtqTSh3yW9IwCHKmIpU0ny0xYMywgusgoeMlx9qF3qvSDua2Z+S
Jk67N2lcT74jK/TZzndv9NRKMXvMeNno6NBEaiChzLV65cK+ccp5KiGdxs0yP3zA6hTCKKNDSBO1
21RshXtC5/c+rWo7jMR02yHhtlKwWIgx/1HnQgkJMrvPgHDiF/Q8hALpntBJOuUO0mDG8gR7MJOD
2yUrSfGaqZlb/B9p39Vkt610+4tYxRxemXaenF9YkkZiBHP+9d/C+FyLG5t3oyT7yHXsmvI0G2g0
Gh3WMtE0iSUE2RCayUo0taJq4+jFW6RyTtOKTZypxJymWBRbTckhp8DEbtg0ntHG227+0zFp2AQF
MUXKDRkBysdzbhNiLNZqLQV05Uy3k+qbAC15ecxrmlzxDaoFDiqglwKKF4qdi1H6ukiSrkmdInkd
0JOmKY/XXcPKclFqV9DwoNUcjceMSywxBBLpRZc6ejT8ilviF2huTYI/5oCiNwu8Ai1woEeSzWqI
WmOifS5EViMrjuCuAxWouO/yTzDLYv564vi7laOko9qGqJa++EDfeL5qYCvT9EJJMwcgIgcR6S7S
G66OgdkWc2pG7//xEkIari2NpuTR23UurQrMgcgayZxwNveoedkYgvbkhhOirZwfOhOF5C7mmfGo
ZHTqtCEVLCEHaHuhb+h7OSGlPZCowYj4n0frZ6Lopyy8QqwKCdw7RCm19ZTVpZLZpTYDA1qfag5y
6Ip9QxR0ot252DFGq7gvYigNUVol7MzJuJ0khfOm4olgtJlQ8g3LACLqcrQe5rDGHBlm7x6uG8H6
9vxWhDmo0aSb0mxBijkI9gzXrYJ07EEBpMN1OaumDa+D9DJSWyrLhjLUhjjnE+Zq4kpFPx8onKxg
O8uRV03pSRFM3pt77f1Lvdz/5LEEJ5OpRFkYFHj/lg1Y8OqocIoeOJChXL2Dk8cHuO0mKv4UsQbe
FbkudH0idYjXMBsSDVmoNWEMNqq5yPagciuzn7KEnh31jiiSAwTv64u6Fh+dyaM2tLB4eciNRqgg
LwR651SDTKbRgE0gOuH0OGDwBglMDXBDiceRSy89JvQ7k8uYP0hBQlEEbRzY6eaNEvlqdT8pT4O6
aaEtiG+LZnLmOPe7ZqfzouFVS1qsMXMu9EAg4JKBbFTJYDm6ZoujcDdl4UnSBnvWCKceS3W5pitz
QtTRgrcqqK7yESMOdtVEvj4knNO+eg4XWlF7XuzkXCZhV1PLmSzLG7X2YwDZBCw2AcU8r3HossBH
zRTZMDT1IrwGLM+5sKxF40ujIu3WakIJrsHaLivjR05LLXHwlGyLzlanY47JIkXcidomSr4Fuu70
4VtfcPzP6upitoLyOWI+hb3HexkM2F3Z4s0SNz+JGe8RNYR2Zoacu2F1fRdyGKtRzAp1CQsqC7Lk
DjPApFoZEetH/FeFEJgeUkbIhIGBngnkwgqRaTl2sE9hsmylsCqgRhUcd7q2bDQ3BUJ01NIvMprI
xY1EjAaAZoyCTfBAkRLt0LXmy/WDvrZqyB+C6QB9sHgSMboYZS9EYLzMHFAa5k86QAB2dRB2xwjI
LC8A/Hq9Lm7tIa9beHxJMAU0Z7MPo6iPkR+OJ7D5CRiLaHdIVhX9O+DzgmnfgSirMk7Z4DaBf13u
RcUH5wHPMRp7Yc9kFtenGHK970IRl5MQH80WE2xpM2GEotCaO7PdR9nL2BW1bfD4wtnlBey4RLkN
0HFJ83EW477bfOqKsc1KByiBoFhyDNktWyC38UCeWZfJymHc9ZTUgtKUGNILp+bGQBtVlW8UNLQI
Jjo8C05ull1MKgxUjVhM8AAhacEIi9q5ljPk1ZyuaUBWo8ixjbbC8QXIXHDVav6JrOq0Keo+eRbr
jvxhuPklHWl+yrqG48FOZKDKGaMzTSgQ1Ja1ncx1e6e1YM6KtRwVhnnsOPLWlhZuG8MROO8UhfHc
lc5t0IdqCm0rMtl992I1e1SCpfAUcwecLnr8sbALUWxIMxcEwEpqCii8kQbrWu9MRfQGyGQnlYNX
dBfuREH/MZXybhJ519NFpEHXFbC82FYcTxQoGT3rqi2mir4VAZYU7MDDS3y1C98MEu6SCjNKooIE
zawNL4Vl7cVqKjlHlI3nqPyl8sxjJW+0sBdDrHNCkrsepZpQk24FNKWmPaL82UBAqfHqYWvHE3YE
denthA6f8701k8rEJBW1ZPzRMS0dPEtxCvyI79fdz6puCzk02lrc/YEGQs5EgRwzGNxTjpmG0LGq
OyH1Tdn7C1EK7e7GXBVmCxmVDKFLO0XLSwziIWiMCWaGbFRI21raaurBzDh5mlXNUApAFR0vJZQE
WM1KokkjrKYTw3hbzboE5PwksydSTAADtEBqEgenMht48+7s/fhlLkAnod0CYG5lk9BKJQe4R4Dw
WpJbOApbyrZitfmLtVzIoMovti1JMeUnDpAxJsb3tk8PQYyktxk84n2wM4AnowiG++ciwXyGQgHA
z9CkwtzHPQFrIrosS0zYPgmCY4XvxrxrhicygJFD4Qhbc+RLYcztVHRoHDHA+OsYqK9E/acKBF8i
RTjq3zIhsoPhEPOYuda2DS2BuA5pqvtinLeM4l5MqEhBmv1RatEEEfvdoHOcyeWsKLwJHUhBuhIL
iZf6+dbNHdpwKx3cIjJIjHTlMQQqgelHk69qrhz+UACFRn4KpqsRHoTg2qJiGBuZZjp4hjr7ueRE
TBCTlzjr4jji/o09Ej+Lxkun70PjAf2EIHd6um4za14M7ftIxqFSYQC+/1yi3oVh0ghYUymSH7tC
2ndE9iJtdGrAF14XtXpLLGRpTC3LHDHGlKdYVzX9jCaKC4seKoDmPNdh7MV5sZPbsbLF0ro1xfDl
uvC1mxi1ddA+ANoJJW/mbORd1DediOsRFCvwpA8WAo+cYrkLoZPzAH15wpizMc+9NiYShPXKDyvc
yG3mZslrVXmjUnEWlf6q5fuTurKlXkw8Vc9NmtYGFSW9yNm3sOJcCau/H62e6MBElK+zN3sotqFZ
Wvj9jUUepaj/LhPBvb416yLQ9gvGGTTZfYGGLDxlKdaKhRc03BYmQ/QcBsDrq79oK/xaJWRc/ifi
6+cLETnajcQsRYhr3KKPsTyOu3Qz3VVvqq8/6va38pfkBV7hNZ65AejJX/DCIDkKZh8ZqKwo5LP+
JGj7IWlxrRpi62g52qYtN++311dx7TJdCmHChLrPFBN9xQjBrOfK2JHMlWfTwUFwyHhLflwXtrpl
C42Y01SMwVRpOYTJeGBKyKOpvDzOqq9HtwhaqTQ8k9n0s4CeJkOuyxKNoJJuVwlK02H2LCUNx77X
5eBZB6eAUgG7N2RocFg7xCCAJBk2It4BXtqjFCxJyLBcX7TVHUKHJSrCeNBBq3NXK4hJmjUa3J8l
AupN3yexq7U/NcyNivmTwuPrW9siuDqUJxQJ6RyLkYbhlEjJDZh8Ob22ICEUOk7OZG3lfgswRcab
T9VsksyEAH34ZkAJNLlFvCuDJ4M5OZGuFk2OkoAz6b6V3CtATeaVQdcuwKUazLkBT45Ydg1EDP0x
Shy12ZWdq/4xMA19IP27GyiLn++9luNJ2imQUitgLKhSfwJMLGlrjjWvXTwArEcID1R0PLPpei78
nCHIVjtQJyBXfgvGQ+s5Bcxcqv/IrV/XjXl1ZxaS6LIuJCVWNyG0hqQyaG29Chyib7KGk1y9mACg
fnupDxMPVRhCmcoBy9bH871mCjYgnNDBAwBINX0G9robWS02bnLiWEcHaYv2niL2AdJ1U1cj72N4
i8tE9JmYNbmq0OfKXri1Hqf73pXsVEVzrG1txF2wndzcS57NVy6s3drbfrkMzFmeVK2RMemHt4Rp
vQw1uY3nwkdbICY9oj06aNBNHW3mQXYjkmyu7/Oa01qINplTjlmtoVNlKB3G6F/9jhS0MnhjhH4n
d5Ye/1gW3i54vOCKxGgJ+x7szSBSirqFrCLC4fgxFCY219GGjdrvE55vWQtHIQ4t/ShxqrRt/NyE
s2pILD3B6x1F3BsULRxVa5GYQSMt0InSfvicIt2bROBoTDzU+5XTcyaaOT2ZWreY6oOmRDolpZdV
LzmPSWjFWiHCRLkYSXxMjTPa5XoZxKPQICVS3WNmQFA9oBME/aFV/hSICB3TaDxCCzfmcS7BMvop
lbQYWXqn17fytI+Kl2R4um4Yq7osRNC7buFsMlpjD2KIyGMv6U6VWtnC6M3j1uKBwK7cBmfKMKsG
dHhrTEtsTAsIrHg/lR9jeN8n36/rQ88rE7SjHwbhNF4jqHeyeZaMCH0jpzPunMyWeuBT5t8UrzvK
No+MeO0pS/s40KZAx+iRvD5fuTTW9ayIqG2fpn34MN3Em+mHsAt3BNI6Tif6mrteSlMYZ2EUVilG
gghgj2O0SY7lMfLjk3kU/XAzb7RNvWnfry/kSpCDHDmIcJGhR6cCG+QYIKeKMFiNkEpL7D4N0T69
vS5h7aT+loBeD2YB5dgapQ4SROGuH49msyOBe13E+ib9qwVwMM5lmMJsDEEPGdP97E43WW7rn7U3
+cFr9AHmTY64tTXDicV8Ah21QvnmXJqEWLiflap00MMfIDGdTOj2aXisgGsHaSGFTUcbZaeI5YD4
vVPfWtUh8iFPXtv5z28neSmFWTk1IB2oXqBLYtlZjna88QCgPyF5tZSbfL6/vk9rpiBj7BGJZgpk
x54lswN/UlrVpRNNtYyUF3AwhrmMAEZkapynwuoeYTYVHXrIjGKa83yPhA4PHiTVceGHKGjN7WEC
gNN1bVYudjxHgbyCVzGeV2ziRzOjnsgBXt1RpSCIG50ClXkZGa2ksO7V6LupkN11iWteHOO2wPTQ
MESCMt65Ui0C4CGkT60KE8UtZh1k4QEgC+hBEOxY47xOeMKYsL5SKoxiSzQSzr2i60AHsW8wYTRJ
Xmf41/WiB4b15ku9mNi+EErTTAOI6scbcSrtBjSBQeIRglIkMMvrOwGh+HWRa6a4FEntZ3Eh1kPa
T32LuDjPgXCcW2+tDshfNeKhsKwZCWwEyXkK7gHEh3M5PUD461DAKR5byZbTl8p4AX3MYOykeBtE
nAB7fR3/FcYmaYqWTIUhQ1gZRtshy4/R1G2tNtjFam4LxvxT1sfONoU/H+FHBLPQkoWSiMRk0JMU
XqTQTMCSAsBJBk35KQ94dYdLthZGEmOVXdAmWU9VHOTyWySpmKgHSD8A9I5GOXpEVNxEjG5H810E
Q15hPuMu3SSNDCCT4VYun8JRRakptsWu51wKqwZFSUUw/Ec71unPFwYFbpxMKQ2czVEPt00Dhx23
v6qZR060eiqRfzXRNom+XDarIzVi1CoCXCgQEprgsVVu63wzf4bT61+cD2CCgIEUuW3MGpyrM1hV
L1Qz/GeKuuOEZ6GFFvxm+n5dyqo2CDoA/gVgpIt6RJUB3bZSIUXU03t8i5NmyUMwApchK/atxLsU
Lvof8BrGhM5veYz1AMRnhitDGIzHrWzX4uccfQDz0BE71Uc16DRL01MgPlMAET2rnOvKrl3oS+GM
l0tHoQc3aQ+HKmYHU3skYvCYRpigwMpel7Rqiws1GedWKtIsKeizwLnYZvpmSj46g3OVryoDogeE
xsiPYUL03D6AgtirDSDpAHT2WSuumftxswFtE8dNr+/YbzlsFBTiuMtDhh3DmJ3kh14DuOVn8U4L
vMwTjiUPm2F15RbiGLMv05hodQq1RDQgz2XhjOh9540K8YQwVmi1Vi9joB13z/BYDduseUjC3V9Y
wEIPxtaEIgvNOIEe6NlzCAaS5MjRDc7mrOmBdne8/eH7MWnB2EBI0i5QCggpqiMxvLo6Rlyq8ZXE
DV54QHikfdvok6J2uHCrcYmqgzGKCLLMH930FILRddRQLlVvOvilEahRySPIYDmarUWPS6nUby2k
4oE7WeC3w0WaOUUrOjqgTq5v0Mr5oY3oaHqgtMgXbdsVugfgC+DH1VF+xuQYzFoJv3ejhp6alkeB
uOJmFYwlAuQYDh0BK2PVw6TPetvAHwjSJ4jvXH3CxHg+uabW2Ery47pmK1ZxJoyxbmMMJQwLQhjJ
9h2YywbDHnikbaurt1CIMe+snGcwVyI1M6MTaZaf5ewBCAJ2JHxe12UloDrThXGkQyOITYk/TiyP
z12l+UY7bYlVubVpnaZOeQ6H3NMTnvnxlpD+fGF++ixb/UDofqHGqqOfgxS3E6+mtmLjZ7oxJ8s0
u1Aqa+gWCsWOmCDIbnnNWzw9mGPUxWoxZiH0SEbl0LejPTYWFMk4191KjH2mCf35YrnALI6wd4SY
2djoLRoMQbgm0/MEhALiFBybWF83YBsC5AHPMPbma4lENKuB9y6nwlWaQxXzck5fpXTmPQSF/hXB
XnpZCXy4UYAIzVe2gzN5qjPa+UF4vhFvh/fwqDjyE9pfTuUm8FJQEX0nv1LeR6zdvGcfwTgNoOab
ObBSkBkC08BgWyDA0YAT7Ri5XY5goJQcVEZ1nth1V/VbdcZ7RFYvtFIBqVml2Y1yT8h7OR574BWG
I6d5irOR7DCBMsZpg65lhNI6JmamjSnwopd19/FbGfoFC8MshL4oG4tKwIPWHOwx9IZkQ1I6ZOom
0mbIt9f9FW/1GMcRo4o4zgQC5wqDx0B3vqMgEF3sDgpnQGf9aP9WjfEeQ26RmoiQ1IgbDHOajQQK
Al42dOXyPzNBxn9UKmYcu5hGYxNaeF09fq3zj1ZS7V78yEGTI9v9uLm+gjyjYHwJBtVkVVShlyK9
dMEHN1XJWzcmZpKqHjN9I35/a0XfhGnYiiR/bUvNv67GWmlmuXRs1anVy6gHeilNBai2AKKoZIsZ
+0wRUfw76SAykfdazhPKWTw2zohrfSSdDkcMQzd3sSeWtrTND/EO/kOVnepWeIIPyVv3urLU1i7c
JWDiMeCg0bkAZk2NFJFPIEOsOYRuTMSdgnyYIYBqgdcGs6rgv5Iuctm1FIuk6yBpqlNbrwu7bP7m
XC0kMF63MDBGIdK7rAZGjNH/0EI/5M2Krd6XCxmsjzWrJqkVahvkvbIe5/AGnQFjBqYpBW3OnMt5
1SWB1wqRLkY8QTl/7gMlYTAqvRpwhuV7RUK1xnTBttDFt6XAObqrR2shiXFJopV0IPum3qJ5EDVX
A5NIyfNI6wbwWxvGIymhHBfzAG0GEAEOvScorZfLHuhywdTgFKBGJiZYPtDt+JKS9wJY0h3nkPG+
gHFQU1khtm6hZVN86sqPnAdmtnpnLVaROUxzZs0BGamG+Us4PFiS1wh3QYeD65Im8VDa+28GwpI4
anMeqDko750w2aKk7QQzULF/hIBJ6nmlKI4tsskzfajluZOoLSI/KdD9eountz7da7yyGk8Sc8SU
tAAMUUMlYexTEQ6xEAGv0tbHHyOvt2HV+2GwBu3KJvrj2I6Vap7aKqAZEtF8xdCVHerfW+2u4XVj
r56uhRj2dMlx1oQ0ITgb33QLe3PUA076etW0FyKYw9WavdQZ9OU4mI9R+2tSd9fvCZ4KzNHRkkpX
wgArJYOzXkxDV+zAnvTrvwlhzs+kVubQ03WSe90FZyWAyTdK+PafhLC3O6nrpEWeAO9S3EOJ7M2C
ZgOmx/5vUpi7CDDcidrQbKlkPEfqByZ6s5HT+nBJswZ4KVSH/5/1sqggwGKtspRqYki2tR2Ird1+
yHfJrXkn3VRu8iruAFgKOFC3OT6HrZ2DEecgcFzq6mFdfAOTTahMNACbNOYbBaDb9S9xX4GT4pjG
RwksG9fXdK1UfaYwPQSLN4EQy1FqADDHCctvgQxEonZw5/JXMD6lUe2LieJ2g+i1luVWFfE1nbxf
/wDuijMXchQUuYSbEhGoLx0lP0Ce05e94RcBZZKr7+ZNcQwOtZe/iP59+L3Zv1yXvxp8LBab8SNt
K+nZTJ/P4fChls+CMm/BsupnkoSSpm7agBniUR3RX3kRHy5EMn6liPpgMGm805Z2hckKK/B6HBah
59xkHP9iMv7F0PNaGqlq8rQzR5cMr8KfopiggHFmPYx3aWtw5OH6h6lavjE+5Nl37pDBF2zNleVi
L+RJMcrCmqFGcmycYiM9xDYa1u4Qj9ZA0jlpgMp1ylfZDx6SV/1VtIetfNM5lvusbIhLeAkBzqKy
d3aVY8y3C7827ynr7qzmQY059866CMxu0MI6nhGMfbSZMlQiPRHT3NlRsk2DZ5nXzbHuY37LYGyj
0+VgBJI/PHY2PcdgVohH1U/HwC7L4j1XeS0qq6cMvSlARQTYEVJV516mqrVaJgriDwMDRZVe2Fbn
93XsVuU+SnYir6KxnixCq4WKRmmMX7EDP0TPGzKSCUnfh+YFvdIwkfiIETvNJnfqDZevdvVEL8Qx
4VUdzKk1GVAvFt/VaW9WO+BPEJMTL1zM8X+dtoUY5mIAL2duDiCDBxkyyHw88RTvlcLNXssPMMzu
kk2yB7eGE3jXPeSqOS6kMjeElmaouQHLw2mBvVR64vga8ahoqJu4OOLAiMfMOQXTYB9lQ53JOglR
38gwTgsEydRrAMolj24DnD5jtGfe5PmqTguBjNevO1lIFQE6ZeCRO+qIjp2g01CaFKeec8OuRJHA
yULZGnB7qF6z8zZSQIRakcCt0/UjWGkTHTQ0ZdFwAheeQozPmM0yTcYZDYidld7PeeTEoXHIRs70
86qdL5aN8RoyHEQTdpCiZxsTdHzAORFvNN7gyxe+3TVzYG8VPSjS0aLdlHPoYo47E2sAMN9UpTcW
L30BqqQDxuji4NA3DxOQ+DTf+qvHu0FnLoEGisoYs56DmkTqoNOKG0phynjUpg+d54NXrX4hg1lN
BS04qoaiB00QRIpLyHej/dbOnhR8VqpX8Qb1VzdvIY5Z1UYABGQdQCVVfdOmH5L8pFsHbqZvxdwV
lAowzWkAJg7zZeee3pwyrcjp3jXT6PTV9yjg2OCqpS8EMKs2gA8xLg0IqNtNCqxR5SeIQK57vLXb
CvkooG7RCxJH91wHjP8LkRnCnStTkT+UUbu3NPSZzV2i7VuMzd2EoppuZLUh2+uC17YI7a/gl1Ap
uCkL/CiP+aiBlRxuSX8wjHu0PY7yIeWlbNZWEPzAQKIAKRamJxlDGORWKKtIocdLdoNY3IXa7Aq5
srmuzIoloLGSAsQDJsFETfl8FRu4QyE2NSCBYdrdEaNAtLOy4kWgX6PdS2eB3k0kGsBVKQOEApvG
GFxlIeEQKx1InhoLsJ9zaxyFaHwTGkX2UqD126RDIiLp59d2KMEUl0yq06TxQ6goH4MUvmDILr0R
9GnepBhGtsMQXAR/thD4QiCVAj8MIwloTWBxGTMUbTHGI4JTQnlqy9chf7v++1lzZX8//fniCZeT
JlIJes9scJ6mwoshgzrqPiOgj3PLkJc/ZY2HFcYYj5rk6lwCCNgOMlcMIztTQh+tYZzr7OJZSsUg
TKRDCKhqXrgRuWl7xJKyaiM1aKvGi5Z+KMqzkI92pR1T+bkaDk3vi8FJTnk9NxdN75CNRw32CRiz
X0DQzHoafZFVCtBLZOldwgRrACCa3jPUX4YGYk+vbgbMOA+eNTwHaeMH1omLsfnVq8sYNT5BAasN
becFX8r5Jwh6oZtjD6M2phLZXDcNkGiI963qRaA/KoXbLgLXe4J+VN0ZkenNC39E2qXzUJbCrSzD
/UbbCjByU2CnMtjokk1vPOXj41C7ihih9z11Ki3yBxNdK0GAKfRHtd5OeWyPZm3nzTc1D91UOLXl
B1F/NvWjZd6q1iaZxE0IOhpAK2fksTP2ec4DeryoFP2z+r9VZ6w5jo1gzjOoXoWpG+mZPQKGMZzs
SL0dOxfPZndKHrSO965bOURnK87YdTKOgpANENtPQCAAWjzW8RE8BzC28AgaA84VQ3/dlQ1mByuQ
s09NhFIaCHaRZ5gmW8z26Tiii9qR8UTSp0/RLN3rfmLl6C5VZIdUYqTpdSHvNVsbdaR7ZrRrE3BL
83piLzI6/+wgJcLGCK6OYfZz4w2mKdDTDnKmeXQyi4A88DHPflraXuruDUOwU/AXpi7GWIc6dXXJ
l5VP9PXZg6bbMhlsAeDCpXIaxk0DQkxBKL3r63DRz8B+IL25Fg4zIKGqFRIWX0Po0Jp7wAbZuUog
DmfeAPHHz2ySbDxKPCO8m+OPojykObFbEXXK0XKmGCPt1n2nYJCsujV7cHYZN3Kjf7v+mRdh8Ndn
qpgYAIeAQYc/zz8TCKDiNDVYxxD3tGA4VvocR7sK7EkgCUqs0FWNBxMw18AQt6rXrrS78VMtTM5q
rVrN4iuY8whix9FIA3yF2Bq2itCUltY74nCUpU/kiwOxEMOcP9EsuiQLBs0eQNX+kM+SSFkvtMOo
gViztKzW7ooZwGSBDHDWnERe1wWdnXTJ4DVKbHJSMBdP7a+1p/3x6PTD5CJLONeLCGFzCe1vWXVP
ZD+qd4oKkvGY2IbldtabUbyL2H+gTeLvb9pYeKL1PtTgz3i6vjAX6S/2S5j1L4AQqygNvqTpZzup
tl2jIilZHUx5bwXAtatdCR1MgnxLy4wYzJpvxulZFQIX9asOYNBJMtlyt69pv7TpEa11klixRzAB
k+zNQO/5VJScyO8i/fLPN2MaDn3nKur+dLMXB0xIs8Gwhkmzo+YtkDeG8S4okV036mYEFVLQz04L
iiQDTTu8FpdVa8WWGSJYCsHLwpyZ0Oz1AqPFmt1lQ2F3bVO4mM37VFvApF/fGDZW/0fH35KYfQnN
IFCVGpIA9QbsP+IIkd9q407vdM5dwZPEHA2ZYNOCFJJCRXQD3NwoUdpKdqfyHgZfzDIXh/D36rG3
kppXpjFF8IJxFbimas8y/jHbl93skvi+ExJPhqsMQf0o3EjiRlb2YXxQLURFL5n1ppQvhjnjXz6G
6QQkcLvubtGXg3lVsK6+IPKdrPvre7DuIikqL+YPgD79dYwXhqYrWQDKBnywLgQ34E91jdq4DyUD
UJej4qey6o/iDBg8wyWW9ZEGP+oa8DAYpN3MVu8Wbc9xluuWv/ggxv7mSEUnP6Y37VwHoz0STJLY
Ymr/2ESyAyJdoKQeGvFuaHXUx/78egfyOx6O9LrABANjJgQ4LkNM4CjyNgIGrHAK+swD2iCnTW1N
RcgxwPKEEB3T3cz1LjQpMkQGLoRRExJHCEFUmUxR6ZKpBa9e0Ag+/ttgEwQUarrGDUtSJNXy3sw4
Cq8F6kiQA90cwKa0I5v5kkwJpiQicDNJ3XwbQ8UtLOlFaXVXHgvHKrTHIBx2ppgeLbF3iBrd64N0
G6uqr/UpJyuxtiowQop5jUcDXvD0EC8ssUiADl1mOKRJKje3cjIhwC7aH4pVdnj2Zuixq0j8Amym
/BBNc+wIg3hrRl3G8RVfq88cYQNhqfgVfKF+wBigAcSnQI0kzW7HkniRieZgWanFoxRgBL/XQjpW
OQyOaiWPUUYIsD5AepvGmoytQ84VnUsPnDNKc/vMF53tEhNtdamVodABu+woBKu26QFcqJ+KGSAL
4a0yOLVI9oZ27AjHOaxcBWdy6c8XOxJUSmPlYIyx4zbZZSB4jmdMDraEY4X08y/Uk6kZwnGCGINZ
8Ay49FJM1UuTvS4Bya/ltGCtmZamLSQwN43Uq1Ms5lCEWDeh8ToqOySe0uFVGe9JsQdVoSofh4Kj
1to77Ewq405AHxNGqgm9NONZml8DIdhk4l7I7+r4V9aC6Af0Szxml9UtQ2pKxu0NK2aBWbUW6QV9
gqaqDo8RqFuCHtgitzjZBbpgF1u2EMMsaC3W0WRQMWNInHLYRKkX5J4yPhSKDioQTvpn7UiCq+i3
VsxK4jlEM25wDWlxJ4FMODmBQi4Of2aRhZSQR3LEDE6Rf2LAwCbD5vrxu76kmDw+PwVZQjKpzXAh
KU3kDZZ42yvFqc/Mvzls/+oIBMhzMXOWAuCXur9Se2ja20R/m3mOZPWgLUQwQWURi5HYjdi1dBZs
ADE6vcBxVby1Yu4TNEmBpD6AhC6KNgpGrcYx3FsFD6GKegTW/MAgBPQwQEZQlrrztQqrUSB0Uhww
9YoXV4kdmCepasHycwDRNCdMXXs/nF1MjBsMVbPUmgQ7U0n7fvqlRfI2b7dVMTo6AB4j61acu68B
7toAppSxEY1mY46PVrfttE9LvRGVz8L4BNqkKt9Zbe42ReGqw0Ewvpk64FjR4XXdYFdW5+x7mdVB
6g3v3gLfG1VIjch6K+LV0/W7lIARAXQzJSjUk4bj7egRZLbkTCjjEUIim3ErQCiZvRyptSGf7DrO
PTBmOV2iAgPz2cSgwXVN1xw7vBzFxkGWT8Y41LkhYBpFyfURhqANIIXfg4MeNo35Bte8yYzbfKp/
qTp5qHVeuXUtu7oUzPZrhb2SZVhl+rp96oZ3Sf4VWqJbmk9FvWsTsMXO96VxqLrR7jSO7105Y2fx
CbPSkdw1SGxCtK4Rh/TvA8hp+5xzkL8GvC/2cxEFsSur61UfAM/KTuDR+7TZxNNLMc1w7q5ifqtN
W4pyG7lTo0APl+jMaeTOaMIrpscyad009ov2TbaQQc3seX77q22nbBWApwMvFOMrG8DskXJCiFZ0
z+N0yJSdkvk9+DfHeRtOn01wIKqT5rvrYtfSclj532Llc2tLMaMmWDledIOFJGPqpQgI4yz2WpD3
1o1rSqZTBN/6ZCMBy7bIgLxuAL0X4IbosxMeiOzKhhNkToL0ZGseGt730Y2/2DKKdyjj7U6rruef
V4ALt4oErIquDm4yxXZKp7y7u8DYNen7NHNM5GJyH+93A/wD/8pjDFEowqyIGyxHEo9bJFOkGAN7
kl+Wu0zYx+Vzbz5q2gnwM9HYISV5mgy0NoY/k9GNpXu95M3YrZ/JxfcwJouRSCL1Cd0e7S3v5l2d
zb4El9fFz7LgpN3LpALgJ3uqJnyRd9021oK95WKwE14oE2qjBBhbZFtbXOHHLCh9PTgFKIgRPJfK
Tyv6kfBgNv4/Ui0RSTbKR/TlHxcRuoBLqDZaRbPn7N3KRFvL38I0s43qWTd31dg4hvEoqAJHWdbQ
UGDVce+Cxg5kcriCmVu+FwdQ9womuGHEnQasnAE8H9oR8zV1/1AUHHd38UalcHdgmQMcL+jW8WRm
rl9Km9hjKjRy3vzv/u7n3Q/v5jF0eVW5C2v+QmundwlIaNCtwDZYAdJD6aKZxM6LZp9837aPoLK3
HW/LCWYtNhlFBYECCU98IPmhsEujtMWeyYGcFXJYxo57ck/+2+mfv3z/5J9siMUf/OX972/8w8be
2fjjf/39zw8928vt49Fxt/f321/3W/dw/3L/8vmy5Rg1PTFLj4JPBece2jfoH/MCfY5UraYGRQce
XqdxfN+Pna+/tjxMlS8ckwtBCmhpwQIEMnkWeUccCpKSCYvvHlzXd30o7dmcOG5th8GwADIfkK2j
t4J9GwFSl5AqrmIntQ+Hl4N7+vA3rz9U+9XjbPFFWPK1bgtJjGcU81AKrAiSDqcTts3xeKqsbQwK
rMAFBJ+bitaAcxuKC6tImhhJkMPJdd9O/k97A3Nwtpyg7gsRj92XpRxGEaknRZQWkHP6+Pj+9PQU
2rP9NNoPs40pbfwz/g2ivaPnbB9/lc7jr8fBpv/7NdmoN9L/47ySvhClLr8IAH6WCchYeNVzzWu0
luRRI8FS6HHZ3e6wvLbjQvet43DU//pl14QxKanByMVRq6gwF9Zv+w8bnExIcrcuR9QX/MqFKBUN
MwYYI0Ayx4Q04tiEwD9tqKgTPQH+jh576gigHvRz6Z/rx3t9LRcymXgmtNKxayqgO7rE/j/Srqs3
cpzZ/iIBCpRIvSp0cPbYk/wijCcoBypR0q+/h77AbjdbaGHnGy+8CwywpSKLxWLVqVOWh19gccfv
L9A291P/9/7r/unu6e4u3NjEi6SzPB8ABf2jrHKBDHw0Ez2HYHjA2tvtXvff/Yctp7J63k+lkHNT
oaAtwGwcqV5wj1QZPOjTHpb6ectMLgIPVR3FJp20aA39Q9C3YHfcew9bEj7ysBfW4aBLDdVgNKmr
xTQrqystB0pH7tQt9b6NuyEMdvunn03488NV+gd5Bjau3vXjfyJWOf65FZXlYkCstI/c+zb43750
ocB1MPt90IVjEFCcCg83JfF6/BT4z68AHPh9iMK153gVfrD+GxfTB2L92noooR6rEiCvyP9vrbxG
g/uPXzg48vDIGxXXqDys8hd+488d/v1xmHCc8CeQx/j6eXLkebnyVSqZv8YjPuhnX/Xxbbvg/29v
+RXyW/APbgT5Z+sLLGnS6heA1BK4HwywRxyjrEtdI1NMWgBcpGBEFB9/4CI/eV+h/YN/I91k8Lzb
CmouYhrk5kCdAKwfRm0AF6ecAKvtEmtkkDsOc+sNDgqm7uC5uR1aRbzx7viYInOmpCJM8cp9VmlZ
wixcfrX3GHuxh2ewP3q/8V+LB1oB/CByC6GvB7X3d0/+p+On/TEMof6fP8+/sCzHnTxIX55vD8/B
85cvt8+HwfsTB8L7tdVypSZjZHwsFwWBlI06uDo+1s5FWaHUlKNFTY9aMArmNQ9B5gRQLp+ige4X
uqTHuK2KDSe7siUOurAwqwODsugFHw2LND4vBGQB6FIgHl5xQ4D6P3CrNkDu6Gvxrhu/dAXKpgCr
iJZgE0gLTF9QNsXNLStvR+hp9ci/AOpO9oL5FCkK2obU3SgWXcQ/yG+fSlPin9qtcttudSi3PAm0
orsPjnM3VfsUQK/+BuXV68pdQCSxi2fyFEfIMTQxGzTIq1xv+Rb9AcvOYXkv3uNjfcw+NV67z1/n
QLzbGy5Fnht1VS1dzjDHXGoXg4Hx9ydvBcfiRRvVLsZ5N8+p+BFnKEtupQs3ZHy8MU9kDGZulGKE
DJ5HgKjkwDocBAo915dwzRxPNFFfqiYK+8LhkFIW1qspwO3bB/oocs+wNqLvCx8INCtjQItSIBvl
yL/zNYNjKBp3LivZ/OPP2fAwxWTjbK2LwNwZQH8BmlWBuWaN+gfBsAefz/Gx6TDbEpwWP//jgkEN
2QBMbUlXDeavczXiZMDA3Ah8aIv9ziZkE7+3SHTrYkPMxe5LMSAgxYBZTNnBpaGIGbJcuE6L1SK3
NXfvS0IDcBJueIctKcr5ccUoLCOFlLYBuWHa3mU2+VVW/3X0uKSslDPXsG4yO6vyRvSpnbn1CDGx
8y2t3qciwvDRYJPk8PJ9dyYHN975ojVOX9uZgJyi6gKN75fpzapvlsT0Eif3bPcBsw8r7hdbVNwX
TlaRq5i2iWxqPEZSLulDsNv41eh6SHqH4wSMr/VJr7QNz3dxbJmOiU+GDWpKkCDjvXmuaTVFaT/1
QAgD5uvHU41SsPAi60u0xd2zJUgeuRMv5KCf3rBmCOosAGNpaplHTJqrb+e2ecsxG2xDr5WVdAEp
h1e1KRAf6szRQQPVnWHBSXRN/gXT94I+HgYP1C1eplf3Vkm9CPwm//lE46RheBPaEnDnfsQ1Jyrm
1MD4qmyofAvoUTGO3pgELsokEd+I21dOm0yZyUFdaB3AVLDztUxH0QKGBNdha+4NKyugYTFluLbo
1hNrbdNQfwOPOtpVCNKC54LcWW/gwqHRnCMTbr6O7rNVhGlrbazcqkInchTjSHQN5ex0hC+M6D4F
RMCkZZB3y+76Bl3UmeE/QAj/rz7yO052aIqARGAl9AGAOsjzBYMddh0NndlvnBsj9yaMYeJa0AGL
Miy3qbUBDFpVE2A/WAjFLHu1mlVh5JNkwat8XPKhoeWhOZPQMOutABpanAUVUst/xai1q4gMRqEV
EBMniU+iN2HxF6LXQW8ah7rZMsaLAFhKkxcxQKAGmEWVECadUKwVbIFSMAu9qW918p6mvzFPOUiK
rcLwysUMYcAx4dFqE6IapKF1OkZDQjUrrZ600rqj/Md1G1ndoxMJiilyfW7j0oUEmo1+FY8e3sef
MM90wxRXFQF6BETTSJVcUJH3aTWXyLPDP7H4WafTi5VuhEnrxu6ihoOEq4mpy8rhBRrANsvahrFP
0aeoXjAn5pWWS0Aaj71UVWiOz5Tc0986ovmq7PfX13HNdViY/4oPQIiDYcnnR60iHY/sGRPvMgas
Qwvm1J/pEEbAGl6Xs+boLQkAh5oYbq9WD1q7FIaZGpBj0Xs0eQZT7XjRnHuuW+xHZngA/G0c4w/M
pHrAkC8HyzIWllpq1F4soqoEIRWmp1hfSQxEa1oOb7Swbpvevq+GzvEXkrw6Lf2Uikl4dp4Yx5YI
/SYq+REPeGvX9LwETNT6fH01Lt5NOIyokCGkRD+tDWTx+aq3jW2IdI5KvxUG8Cw++PpjvsPoxsgG
jNl9HZINO17bZvQwWMBoOBhLoD5/Y7ShpA4gjH5lxl40vFO6q5rFT/ONbV5V7ESOEmBiWHmisRoY
4mj83E9PY3UEYC4o7UPj3hvNrhF/ccUiTYuamzw9QN+dLyTQvbYWiQQvAIYBWQLYZQzJ69qth+ea
tzkVI5f35EIiPYAaBsPyOe6ToLXXo52Xua/XjWLtiMinhoN3BjrCVPwdS7uydIe08o3pIUruyxbD
k+jB1Xd9FSbz3yzciTBloxK9rbuyyOB1iO5xfmum+w4TF65rtHbnnGqk3Dl5F3edBh8KVredRge/
AhVJUt/1KASPf2Pg/+pDlKfACPoOUcQQFRvfG3aY8ufWfOXN8bpCq8foRIriLR1X5FNnQ4rLji5g
4M3jqHnjFtJt9RDhpQk7QGgMGgHF2uJizNISMXhsxYE7/NaR0IM02oEWD2hFFIp8Nm/FB2smLpmZ
UcRGtyJVx8ClWW2WaK2ofARXoVtwQJHBNUifry/gZQYHng8gd+QDQKIBxkdlBfOiRs0ag5x9zjvP
TixPOMRzxhZ0xlN2NOtoZwvSehofPBv4HaP6WdrVPZrodyMw6CMXaJv8Y/MtEq61Jcc7hpqujWjF
tBU/gos/ElmCTELV0wCsBvD5f/Km29fG52rxtfq+2ULbrq03tS2C8j0ySrgJzje5oVqPMQAFTjvm
3By4XgApYyXTfW0VTnB90VdFYd3xbHQxWEet6hJ4lqhyoVzdLvcuGinFpL86VLxcF3OJEIAM+gFF
QKjk4IV1rhIQj06py+f4AnA0zZPPY5/ed+PvOfplCeDXkz7x7EH3bSJejHQKbUzRDDRTB5p72MyD
rnnTU3tWAsTeAMWu5sKeNfTWfB5ye2wOUQcEdTjadH4hYI2Jduh0rmwPSfyhDBrDHX/AMkUwu0YM
ghc2FoCrJIZRf2Km1n+ZBiPNPC3qXBpwrYVPmxNR37ptTd/LeXE/jU5bNEg4GOwlizL3eXJA5DuW
Ufed4/+SeRmaEL4VnE37PqnjfBdrZOw9ExNgB88Ay0DyXLmFbHmYow7DbjKOIXOmpec7AsRTEw4O
GL0OXUubpybiCzoes6ItvKHpqU8nu9lxkDKXcQ8ipo7UFco/ydC43swFf3Db3lg8x5mqX9pA02+z
LPt5KeV66oHIFG+piSwIpDuOPmuSNaZzk4/UAlIq1l8EH6fsfiCz82QkpTuFYEkUcUgns3jMzXQI
zMaKHfS1gkyDFAa4primR1/IyPLhxuy7Mg4zYdFHoy3bYxK3dDdlI2KCiMU477xjpR64c0Y/i4zH
aI8bxmJvtH29KwH5rHaZi+Yn30yB1RzjbvoR6Uk2+GJCO2Vim81WM8aajz81HMWK20Us7YgZ6RgM
VXtd9DBEnygySizfuO4vQEPylYuWf8C3kCIF5F4R1GW6bG/AsZynx6o+gOI/03cz/4yRPV6T3QIu
ZmmH60d0zROcilTimImNHa00pFvaBHhxk6ORImme0UH7/bqc1TV0MQ8dcChMTVYjb7fjy1gVkNNP
7UEkZF/z7DMQjJ+aQWw4t/Vl/FeWmjef5kqkhswzL87BYO/6/NyT1J/ZD9KEyxJ2+XPWbs3LXXla
IGuFFy44heVtwdRrTB/iNu0w5rJw72P+VIv7dvoZJz/m2s/s3dztaPqK0+2BAMhsgPw3gzT/1hfv
15f58tY6/wrz3OEKo2VRn+ArxhyEPNFLO+cBoBJ+lASi+ZqkftptvFYvDQgSwedB5bseuX1F78oG
OU+a9JWPuo/fcG1HUnYU0ZaYlcwu5OA2Bv5e4hrVgWaRGB30INUItITzQtzxOR2T9tAn7o1jpbVX
mrnwEwtPuz5tj2mN+eXAobMN07oMX8HCAXoRJNWYHHAj//4k6l9Y7japTPOmXXePeCXZRyUbgn4G
tBBkHUj1AoO+4RXWFpiCcBloWgnt+4ACnMhsRrdxU72okTqfCq8ti86PuYjCoTF+XzeelYMj1xho
PomQQgOcEoFExlSURg71Sv4ldX/nyexZLWxG+66VP8b5AXxS8/Jf21qRCj0TSs7XVC+jIm4JTBbt
0IfMcL71ybCrW7KR1lhXTlZSkKqnaGNUlNMtbkY1BumgvRxTHsqH1n0tETaXj6zzSRuW3X0ZbcHg
L70edAOYBssJ/CJSe+e6YXby4A4tDkdX/m47NCzXD1E0e5W2sXNrNnIqRzn2kevWc0GhW9vd1MV7
X4aGeL5uHHIbzlMn56ooy9diiLJtlFClb58XvfYmDI+7LmFrsRRDYGZH7aSCEnmDbgitPOYpe6aY
32QOW7X/VTd5si9yPU/OVNmwDJUiKFOxRw0dIJ3jLRO4zCMvMu6EEXldv1XMXdMOJwqnGIADFEHl
J52IdC20HAiGDLbZE4w+fpzTh2pMd9YWzeuaKZzIUeHOIumsWU8gJzGqW8eoMLy9CJYiDq5v1pYY
1bKnYiSDDjEDuD1dwcKkbIOm3OJ+W8mFyj5cOCUbhUMwDClyBOjMU50hq9ukYkEtSERkx8cYjQX2
wAyw6LVZGuaY1rhrGNceUj0dQ6udqzcmyvHW7CoLlJrtvMUtu2ZAFE1OaHQC/hl50vPd1CqMWHO1
Eq24mTV+0+cFXS6RMChoMzrCftTO3D3aaSx6X0M9AZEcnG74FztwsjLKmadWS/BIwcqwaHypI+NX
R0lA640n3Jqip+uvHHuj6pZmjrDPVHx1Qepq1IYf8efFekj0BSHwt2n5G70Y0l14dcsgTpEI/HXe
JCYS7GnKol3GdfumtsYcBdxia0jdmk/DgD8LBF640BF0n+9i3xV9XEtRw2DdAc7xlFaOf32XVq8d
lPykFbvMtNTEbhLlWb/oqLJw9FrELXjXDqZ+6Mcd6OwN98l00HIybFB8rPkaLB/gRUitIBRVllDT
XIz2nJBat6fYo0bvF8t8LAkJnarf2K3LRzWIT1EksIF5hjQ1IqK5y9slNSuUTUtv0YJljD3D+d6a
95W4qdrP11dzVbETaUqOkpaiX8oS0hIkrVm1t3QwENSdV2/x1F4iRxGV4L5GRO8i2nRsxV1rS1t0
ldRrtnUM7+p3wKgH6dB5faf5GTUCMX91ReHPfLqPCrqL0G3x33XFByCJDWiptJ5z4yzLuokngesw
IWDiKn8OLAlKnYNRNt3Yw7UzDkIRBCmofwNToJhLujisKlNNgmYeRyZ2euG5/ZPN7qzsKKbUo7Td
uOrXrAaVH5DYEtxVKMic68aceDK6IsXMP/ZjAX+t9lR2xOvQfkWnIO62ZomshO1YSDxO5Iaicqcs
pcnrBgwOHCmDgfFbPhPwImktyB0mgtvDQipk3/esiza0XHEvIDqzkEO0HYIUp7KuzjTWUy2fJHZm
77WF7Zp0Cy2xKkLSQyDrA1I3R1nI0QEBBZ0pjt8SH7mJ7BCqt//ZDg1JuuGAqg238EXcPMzgIRxs
3MBleTB5jGn2d21qem6yxca7crrRB466J2atggHvYr3qrAAjmQPPnwkwpMfgvLix6+fY3LD31bck
BX8Xmpd08B+pQYWdjjDAHKtWS7YZSwC58MJdb6re7PkxzR8b8ug4+4X3u+tLKXdDjaHR/SctHk5Z
V3fLYHQgsYCCvfZDI5gyjtRVFW88yFeSrmi6lSPTUU9ED4qKoHHaqDTtEoeLmiAmmvd1/TRlz06J
NOdedA+dc2uauyUlvkD4aXxHqu26lhfbKMMiB01hclylAfDJ+eFuh5q24zKh91V7I0goaXVIdO4b
W+xdlykXKQhXNxJlgGTAg50LikWqW5EUZLRI2Tr+YE5+CkzNAlY7a5do3+Loc1ftpuqrSfdA9tRo
Qp9C5my9LC8OofIdckFOQvsetQh9wChddJ1HHjOjXQHGeJBxC1Ts7znzouqOAqlvhLwaPZbeudoG
6PbCnSofoMQx3aI1xWziA4iRxBjpgWl8OpjMbORFKj0PyzgKW9PeOEUXTlURqtzFkdUMgNpBaD8l
YdbctFPpFclOGw/a9P26Ra2KQn+vzH7A1allhC5yByDsAGF2MYNSi/eNGRZgWDfHIIr+axVUagVg
naMTYC4BrjvfS5bXlMQtiNgm93Hpj+X4ddkiPbnwAh8iLHlCEBYiNDwXgSTvWHETveHJzJHpDWbj
T7E1teQyflGEKK+DpE2ipcXwURAwU70DuZ3eYYJSPHwrR7cIHZaRQ5wv+ks1FdmuaBqBARxzWYcU
EcdNXqT2f/ZKygcplyFPzKVJCYDaiRlQHelm0KyywI5u6fgSJc9ueuTuLh3cwKH3qe23mxPupIAz
5/vxAf/i4JVlN/ucLLTEB9Cs83vDL7XQIkdHv7cxegEgi1oL3BbPHJCO/iT28boFXz4DFOnKfmgz
me2Zw4RrfZ/0DwuNPDN9Z4Cmi6862xXtrms3lnzdzv5VWFlxVKb5WEkovhW9FfmnuQGE+M91tVYP
5klvgfSMJ56v5vqCwaYQASZJvf3J0puSPY4LCFn/M05ZWT/F15Oy1llRyy6GbH6ohzc8cXZmUm1c
XWuOFPldRDoEj08k7M71AWcnad0ENHSgxYzbXQlKrfnbkA7girgV0f764q3tz6kwZfGMwkaECDCh
LyIROvFzRuagHd+vC1m7jE+FKOsWwe5wF0MIhbMxx/sS819AO6xHWwa+qg2qvJZtAd93QdHG+ipe
5g6Os7Edr/45jcKb7TKwjbDlZsiSFwxEDIwanUB4brfBbD0m04922PiMVXX//YqPduYTgwTv75hq
Db6iyu5K8WOyb6ziJdoa+bEmBX3XaBsCFTzeS4qZuC48p5PXYOJbHkgeuOxBmwK2RW+ztqIIaiRh
BKgmL2YtOs2YdKLsCr+LJ290v3da4YlsI1Vw2UmLgyVJ2UFcJ4dDqQ1iszAy3ZVSDB2Ud0PBCwIC
xpodcpODZhKnLke1ainaMM7ZcM/YgjkZmZjr+8mhHfIZrGD8t9DQEg3W5jp2TX/JkiFgcWH+1rsC
MwbaKAaDMwCNOt91Mzg5Q8LKvr8bR2vS90VpT7gPWtKQAMX3+G/CUYwPIZIUHiup1k+KyjS0Ie0L
nxtmUEVhaeDZx7xh3gAXrkWBiLglLFQ+o9V+jaYxLK5RLCRv42HXZPRP0djkvz4p5W7JXgPAKZh1
gY6PBpJoxGAINevuNgVHeVwlG9fGmnEzlIRB0A1wIChOz32gMyYDX5a08NPezINpemsNjKiY7DmY
gMa/7p3W1gzgKbyNXYyjsFWAWwR6AT7P8E75XHqsfh6Lp78QgMZcwHWAuQfW5VwZ5o62VhRQxpac
58Mx63/+jQAJNHRR2kbIeC7AjbMpdklS+Iugv0D04TMQsG1s+uV7FbvuIlGJH7x1UGA+F1JjwBBv
s6zwpy7aG2nomnhHlIHmBJb9JcYsMa7dVUz3XG1D8ur+nAiWf3/iTscmHue2yAuf8urHOFKfxObG
sVkzt1PdlAsKaSCAPRLoFpvfkQoLrCnUGArm9sZt6+JT1fAPZPuoU6Mch/Be2SgQR1KWLeDtbKkR
+Qn/ObV4KomvQHY8uVPs+KQq7vR8q09wVT3kEA0dnkcC6c5XsATLSB+NEDuPDuZScivIM/pe1NaX
Svt13RRX7wsLYF7LlsMYVAfEE2LWcwdHp3H3QaSmbwjrro/z8LqYNY3Q7f6PGOXdV3RkqHsHfm6O
rNGzxOSXwL+mILzMhuLwv8mSm3pifyQHG6k2QtZYfWfFbZXfF83DsDVkYjU4l52xaJVCiv6CrCwu
07mzcFf5aCb9PXSZjxllHkYao1+aeGXSPuVVEdT8XfbJXVdw/Wjjbgf+3QHFisoXoqOPv3JqDg0b
OeL9jtaPs/OQpEfT+l3zg20/a+Yr3RpDtBa3A0WKSA2YDYKXrrKuaT0jkINVOm3yZKKKVf3ioKRn
+Z6I3XUNV12IA9QPkssEACflANRkTCg3IYr3aEDujPYQxdkWNeyWEPNcn0ynFWwfQjCD/YuIdLRL
bIlYXTLcVcS0ZHyp4ly0mbrTouEmmbXhN4/TYyMwKZ24BybeeLsFXl57iLgn0hSFLB1PK4F8qD8Y
CwJpHQ0YCxroxQ+WaF+j0X0w7K/X9+kybSgvGWCMsUvgy0Jh8XwNUSPTUASAyBoAMLGUvtGknymr
v1T67AmMRLErI+irpkGX4TfLnQNzIMHAmpBiOPf1b1lf638/RXEx0ZjNRcFx7bi2QFsXnMtDz8PB
7sNiq5C7stDI/6LlQtIbG/h9rnWHMcW8/KBznjBSpttnNEjsg4Mutpi9aWLjuG9JU7Y1HVg/LmWF
c4eObmf5zONvU4xUeo4nE4BM1eH6Oq64aorXAxQDeQ0CB8V9dk1rL6YYcH3bdI9sy6D9svtPbOHB
dTkrdytFFIcHhIOHhKWWbMnUamlbjhhhAH639tURB1u7qcjBKDqvNfF6bjaydGvraCBDZ8rxOejD
VhRDJyCGGETwmsXyNHE/qaZbMzwOQPL23f113VZskUr7sCiwGyZUPDcQXUOTjN7gVu0GdjshrvCm
AcNb7BJdMzl9coAsvC5w5RqHQIr2JMtBh5JarFrieopyDZdRJsz9oDGvRyJZ4JxdF7NmGydi1NGj
bWc2di/FRHgWZd190/lRY2LUzob/X7vhKGYNgW1DBysdBqedLyB37aFvFpRKl6YFUXysFbnXVya/
nQvyrE1d+szS2foZcaffzVWd75LMGRKPJA4ata/rvHbRo5KFOrzsRpf0aeffgtFnZtkzA9+S3TUM
7QYAaCyRjN1RBtppOhwastjuVmviqrmeiJXX10kYAyr0choTE/H7pD0Dwx0MifOlTthec5cnTjNw
sm5xXK8dyVNNlVXXtdKgs4DIdHpL9Tdh7opFTi24sXU/djsv3WqI2tJRcW1LF/G0diCwnjVwOX7l
y+cyij2zznxRvhnJhmu7BAaZeKGerKk8RidraqM30gK6p/Ab8/eE6YkjhtYdY/eOukdKHt3+81Du
uF2gZwRo1I0n8qpPANIXjAaY4WWppE8DUAh1XMOMeh3l0O7QU2s3MgyDiz0U2DZsVtqk8nBBNs1C
CZkyuDr1hsrjKRoxyrrwLafRwd6SgudJzOA2LUnpDUb0k8QYXZonwrwxdeNFiwwrELR3fFCUuLjE
k/J4/YvWtAeihUjuQcBSVWCCKxqe2RXBykcspHZzSzCetdsxLd/zctlfF3ZB7Yp6PbrY/5GmZvTA
nRr3TYpRe0b1OKBbTOMtB93+M5yXn9QkEGUWVICb8GTXGIHpU/R0vjbZHZy0Vn7SqZc9TYEWGNnG
h62EnPguWX1E+oyBBP3c/jSr05BSwypMqEblvHnE1bCx0GsuGhhj9E0jv4A2WcXE3TxKWq2X3ipP
aR7MI8aWe5jFezTbhae7dHL7l+urvSYRGAlwF2I0G1IyitcYOeoUrAITLphAssch7pAn05f8no9G
GkRx320Eemvy0OuEcVrIb0jS4PNFRCe1O0wcl2tTgb/HiLW3pVhuUsN8LJItNMaq8z9dTvkxJx6D
DH1uIqxGTO1mfs1/jMNnZwmFgUrx18m8LxPE89+vr+eqkcA/wBBwVoir7GCpa3GetdjBQrheVHZ3
ItoinV5bQrQd4B0nUQWgzzzXyoiMfAGNVeGL7k4vbjGpXDP37hb6d/XMY48k3QjQGSrekdVWi9HW
8szH1VNuaTc84S8zS0OQczyggWcjoFxdNzSKYLq1hYY4FR+kA+fZlyDd962Bd7edU7t3zsK+XN8c
ufiqY8Xp+keIYg9NhlxAMkKIjYZkN+eeluUBN39cl7JudsAzSgwgunrUywLjn40qyx288En5jO5u
4M+bYyqSgxZhZk5ODmjJuhX2b+r+VbiDrKekzYDxWReAGhByulHqIv4frKBPvxsaerJaczcmkT8N
5b6030Q97cGJuuEc15YWeRQwzwGDiFFZinNE2sTWQESMZFunBdFwXHATJb83FlY6I3X/ToVIIzo9
z9PS6SKBkFFzAd5pMn+KtbCwoWomvHqc9gsypJVsu6Nu6i3pr//xA5TTXaPuphUlPiDWyh2p9nT5
HkcPZN73XRwO7bOpvzLrDwqV1+WuHY5TvRW77dreYqUFJ21n9U6z9syZgusS1mI5C6xCcFlgLMcr
63xl29iIra6bcfyAjbWM0Bg/Z9qeaIchz/wCI9aui5MfrG4kElFoNZZU2cgTnYuzlwgOLoELMwyg
EAD96jHGNnurtS2g49rKnQpSYtSusasYcIjCJ031MizVq1UtG7qsWT6qn5LlCnEBmprPdUlJVFhs
RLSW9N8Y6g38qfqbJMKpCKnlid3bel/w8iO0F59xe1GMbMT71R9iv+dP3NjwX6ubc6KQYuRu7uo8
jbA5c35jtKOv0cYTLPOmrYBqS5Bi1pOWmcOYY+Wy6MZgn8fivu3QZ7kRU63tD8oIqJFhOomcrnW+
eFO2sMWJGM5swWpv1L43DT+IuHq+btJrluYAfA3YJPi5QA17LiZKdHshFK6B5Rm51SMD2O/eyD5f
l7KWs0NXBJAKwHqbDoDs52L0PqPVIJBPSgftbeDW3tQszFrRgVrGoI8puRPduyVYwNGa7A5xGONI
sSb2i4Ft2P3qM59hLKKkjQGNiQqdsBpHIL9ewuUvPaY4puPk5RNqv6TG6InaF5oL/B3HRMnUw8gW
v162RgmuQZ5QkDdw3SCSxKIri5FI0q2MIdFQQtMWIy8EhmajQ9obMN640I7Eyk0PU8hvYoxciUzD
t9kWrlk6RtWTnS6CcjQdlxclrWR+D6FENexyeluNOwA9vLjUw6Gu8T70r9vA2rE5FalobYOlIG5i
YBHcdtql/XuX7mthBUv/fl3O2vLC1v7dYOV82pU7pxST4GBbwIRXU+U1ggYObW/iPs480LoHtH+3
lnwvRBVmZor52Vv9dJtWphxfko8mA4cPsnFl5BUmyhWlR9jvxf7Jnfc5ue+nwc/Jvhv+IuHICN76
AJpKIIGyysyakxzgBLh1IzvE1PXcOrozs5eeBZnzno3B9cVeC7dPxSlrzWtEahoKkiACW75WMw9H
4mBUJbKpMu9ouH+ui1u1IbQtS5Q3QXCvXlp9mrmsa5C/HVgw86BuHhYdE7G3pjSvqoWHrCXbDCSt
xrm7StKlHkgKObx8kYdi5PvJAG8Ov2dbaZNVUR8sGii7giZRccBNWyZOm3G4I93w9fhgaUFZ7+bo
R2ptQAzWgiVZvgNFD6DdVMUwpDObenArI3rpw97GzOfnMX/UHeFT467rN067tDPVwZwKUx7MBnqj
4oRCWDV21X4Ef4SnMdIf0QDXb9jgliglCATJHielAVGWeKDzz0J7QiZgQ8aa4YGnFVGmaWASsZrb
MiTRQ53BIJqBe/lQ+yg7e42pof9kQ9KqNieSlNAPg3Dcxa0hKe4xjczCNMjoYRy/Xz9Ha+7/VB3F
vjM+gq2vghCbpBh/96njqWfYe8N4LWfuddMjutKvS1xdwJMEiuIPcdnEQzUjgTIlD6TeNfoxLV7N
bMPqVkwcNysGo4KQE2ks1cSnBiCdRt6slPwxaTii09M+jqBS1enPcRNdt3J0ZfkRSG8khHQQb5x7
CbOb6m6RUXppjxhIru1Al/FKnOkA9PdtGTtbxDDk8kzJeAFs3LLiCuTnubzFaKfBsrCGAPWFwmEh
0tbXd2nF+CTEDjlcPMLxEld2qeq6Ym4t1McS7a2JH0q0o2bFRk56S4biGUiR6rTkkCFbUSsGalbt
zmDT7romK/Z2pomyNyLNbStuYAltVnugqSv4MbVeDIxP/1/kgPRK2ZN4RB5qgTYAy3u1/ghAxJA1
oPLasGx7bfPxTkd2Hb/cix4tE1VGjn5hLFsLMJw3tHODVlN0KQVgQ0hBA8vqpA7LgbugQNTJMQEt
4HECjAHjoa3qQIBYB3jNoQj5mJlgvJrW7ZckyXaQNvxG9wXodFoQcjyx3o3KMG8zJOnSaYmpV845
gL89Th09DKhkADtWd1aYF43p2doyfY3Eon/P4i6+c9NmfpvigkbPlQD5jUeybPkkdBrvGeh1fkVp
vjzRwsQkMw3N0vumaSoB0F4sMn+Z2iHat1FPxzu3zTW+s7rcSPbtQNkXF2PCvmottyy/quvkezMz
I/W0OAJ7CuvN8YCaYLUTGdr/Nxzymk8Bkg3ITDyUAc9TLuilwY1QGsgoRlUf9Pa+RSTXkMPE7xoS
luzTdXtaOx2n0hT3H2dDOmcmpFHwhQ0NmpLAPMWQa7guZu14nIpRXEmXL7CcGWIM65dRPufRp3H4
ybdqe2tRMOYgU6T2EK6BNlJqe5IBaCM7cS30Q/sd/9mAkqncW+QxTzLfam61bA8MkcufHGfjTbsp
Vmp/Ilb0CfruKRKmo/VrxJDsuvxUdDm42kLbBtsMeey0EJM/tC1Q90cjlxL1gM4RdRAX3hnmoujL
QIumAUdX+iCq+knqt2WcdkBGxSNYvLobJ55Dhtg4zu3jhNaK3H7G4/C4JPXNbNH99R1euZzOPkVZ
g75lBUoy+BQiDMezajvQ7Aa45T72hzoHXd0WK9xKTAHFcTlJxK9OVerhyImqlJTgsSxq56Uu6pCx
JvftEjRUWv0H6fdDN3cvDWG/rit6OaRHAtst4DrQJgn0iMo5SGObdpM7YIz2/Nlu9F1ilF9cUQHk
Xby4HZDHALwXIH8wuhYjJ6enFNXP3k5fevOFDNl9ZLxO/8fZd+1IjjPNPpEAOcrcUq5MV/vu6Zkb
YlzLe0fq6f9QH+DbKpVOCbuLxV7sRWeRSiaTmZERZuVI2tYozfUXQKqImT/NBtgaNOGLi44QEGKO
pgwaN6UKQP4FwnCMvBl+HOVUyvjGiV61puK04bkyq5kuwhTackmUNhil73jpisKEXgfwSKJ01RAI
zq2T/VUlufR0pMIW0OMEHTiATRb365SDosaKoV3uJy/5qaL3zu74dHQ/bXc3blyxa8j/c89ask0T
UP2MEoTEnKGc9gxD30po5SZmU/XuJBsDNIKrIk2OydSa5SGNJHaUzSyGkkzVRp9MaLLkdKmhoLmQ
D4+yKpJdkltKSXUpzVTIkbLue5QS/j6EACLQRI/qQzQO5CBkOXuUEyRbRVhuPMbWYhQycDS8ANIj
0ApchIoknNouGjjQa9IwOAwTC7LVEoR9/TvE51KvadJXVMAeSYb53lSjCu8/bx+cqztgFssDeB7/
4HJD2nwZJdkUTrkZmRKNUJhloW+P0Njkbq3vb9u5yly+7OgIiEglAEicPfcsGqNn3kZqDDtN9Zpp
IA6uftw2MP/QC19cGFgcNCPtxJSXswH+Ar9QlKdNcc6tNSzcvSNCS9IOJqwo9EnPKEhbN9x8w8QS
51QqCYLnvE1tZFA9fJftje+wvk3AZoAXDPRk+uJGYFw1BkhkYg1JS83Rb5pn1fj36QuwZ0DrzlhF
YMIWeQWw65OkxXKOB0T+TdOiwG7Nd0PZwrheuS7UkMBngwIuqnXoyS+C3TQm3CA1IoIYQQ2JPiFG
I/soyAHHuu1aK5fLXBzHTBDwe6AIXY5NtMqILrMlcqdWv3MUaPSPoXQbxc2nwyC/6b3PehpFO63m
NMP0k6w9ZDGIIney5qj4f7d/zdUXRJYP6lmg1AjOEW6Vy5MkZ8kkISYhhYcoUhntegEWv62LZCXc
4ssh8QCYB3rDaARfWpEyG+++aMpmfcQHKDa+vs6ihVC+ehEUup27f6/8BYoBgllmjCIhJC7jUB8N
psaBgHJCAL8A3+Dkh6q+861p5qvzhTTh3MzC/fGq0uq2hJkc/Dajfi/sLbKulSsYFlAOMGaWmSuW
HpKJWMkJLJRa7wkZ9Lsu8PhBNnlsS6h5bTHgvsfTA7oZ83G+/EaGMTG4AnKe1E66x66Igdjo8nzD
31YuqXlM0kCLFeoLM53NpRkgbDS9kevcCQs7RKGoU53YnB7QVKGsjLxqgi68+MWH3M9aACPJy21/
X4EkXNpffLMklMhgdE2OhiFYlOuB1kIC1Z8S3U/ss2ljX0g6BjXxzOdbpea1j4lWL1JZ5FO4nxc7
XIKoSpuKFlklGjTxcFIhF4KHC+PHKd3qxV6HMyzzH1tL6FgMhlk9Aoe6o00dgPTQAOdHqDVYW0WE
1TVh7BV9RUyQqMvyeRoZaMEYM9UuaosKuPHMzO/Ffdb9KKRg49PNIfjiUsZxw1n4n61FFOGD3vap
CVuoKeG9/FdW8F7eGax0dPPXhD5MrPsl0Ij89bbhlTWiQjIzWM2jP/gBly4LtpYY/GKg3xzzz7CQ
qFogqcIccXIw7cT7D7ZQ/YN7gDwa/1zaksYmL5IeKjm22qK1HahqIFfEidqedv8ee4B5B2C7YQUU
+8BRXdqqOlGroQD7pN0GhnKaUht1WoVO/cb+rbRqLw0tzlylicbIOAz1+TGNTlMVcO2PankctXyz
p0NxRGtQVt/Lcm+1Xp8+3d7T+Vwt/AbE4mh749aVMdg+f9+zbLEgEKjCQxHs/mQEMBIMCDGkjmbo
gPlStBVYpf+kWyN3K+fvwubiXtUQTdV8Ztyc9My3E1/J2c7UDqTbaj5vLW4RVKq6I0nFMZylaQm1
DCAJTUH79LdCmNvpgxPLfmx9v72h84+/saFLeQHkEsICZSUoJE2Uwg9d6076j6nVUYBzeNLs/721
80fv4vMJLg8YVMQz1CpBWIVR/rS5k1CAT2vu1z2IrKotQmNId16tcH6L4iWFsigEALTF55vSLpqU
XokcqSqUMRiyin1MYdtz3ygb0/JHkbUDLSrJlgKRZvaxkcK2dNMmUt4V6HkDEVzp+0xmZnw/jaH1
WZSK+qtvJHaQYiPci0yA9zsHL7IVjkBwt2XWvEzTxAOzqKtHWbKMoyFU/aMY6yYo7UqHgltXMeaU
RMg/Yt7FPwwlAbXOWEnGN1TwC+ZaeqHKVOW8HlyQozeC1rE1aIExSvrLmCa9/ZDaRZm43ZR0BZ1M
zpkbakM17O0wNxQ/TxPrAzxhUuGWKIA2Xp9BrtA3WG7/rUqG2ZYuJGHpMSbpGojZZYUHTSonpiNa
lM5BXNKi/V0MdVX7YZ1zspdMfbCeVTtqY8pihfO9znLTdOKhzdODDJQItq8Pa0CZNR4kkW53DyzO
wm5vZHW462xDwITN8+8R5vAfximtdCcuW5P4hQU24Em1BHMrS0LLPa8EOB6IxYC6n8IsdbI842aQ
azrzmNpAVqoYQ/MuKWuzdFDvQN0a8HKk+gQXC/h1Ml38AV0hQXO9MjCDWw0gc3qMRqZ0e5HIHSiN
CtNuaCyJ7KWEPuGDqlY89jgGN06qkBiHhEPGFR98PdJAjVgvvg8aiUEPZFcjgfLjpPiAlmm/UEMz
rKfMHgFN6SKw4zukbTtPn4BH85MMCku0S6PqwZz0on+dwKTWO7ldFbVnm7nd7ruqk3/JSi8CmUVF
TIlIQhSxm8Qcj03SWN8jPTTBuMvCMZCnVqAFjMGlN3R74tpJ8rJ7GsZKayC9Cry43ZnQXTVVqfg9
VmT8M0RG/VGKUT7pKHnsahKax15Kc0w2hINpuqM9WDmNZGPa21klvaZ2mz/bfKh78ALGpqvlUX3U
+zAJaZyZ6kuV5Y3PalVMXiegUEjbMUzfS6WpH5sS8g6U2WO7s5IBQ9wtBrrBfzsN7CdYvPjvspZa
C/Ii7RQAQCKDsMzErJWbcNvATFxi1lA+yzHSbEmi+JlPSbozEkl7r5XeJm5msfIv6sWt7oCRwBjA
lphPYFsYzZ8hqPKho6aw8iluSBU0FlFrT4lM86G2C1VQ9C6mhA6xjZpOL4dm6BV5NqLOqbHkpyUp
ao8eAlwT3o2Inhp9MfojiWbQjxIXpyzv2KzNkY0dneQQHUMDz4STxFMh+wWO7C9DKGlI03xQtmRm
roIzShcgvtTwysIrFq+6y9uOjeo49L0iAXrkSK2jRFCZMVQnkU9W8oRy6e3gfPVqmK1BOxBgV0TJ
q/wviknRZgzWJPsnpA2cUd+oxHxlqheXzcLCIutjkQ72wgR9cbDS/Y532d6fdn+1QDpU77Hza6Dg
g6CyiyKlH22Mv11drV9FoH+qWfMlcZY3DAgzcZ2hfFJg1AU90qG7b8v3RCRAd3Gat7tq3KrYbJlc
fLwsH1EmVFFQCcWPDGgbuaAlDkSG+Y6fg0Uce4u7Zs7xlrt7XrFb7K7aT91QoF9KOb+3VF+DyoMS
byXu86++MgJtSVQZwf58lWiORmRIxgAjxpsafAxu+p7txzFQgnRfBO2u3t32yWtyvPnDndlb5Jt1
AV0VFZoydPCVF+Vj+FCd59Rhras+3o136p3pyoHpbhi9ShkWRhdpit5NaQRgLGphYeqGNWi8Gney
j0PvJLpJDfMhkhpa9zFNW1feUuxZO4YzsSJAxGAgArv3pasqYWqkZoMVm+xUz7TuGx32q3T2a3H/
/P1FPhQOw5D0Of6+JMAWoQ2esKg8nbItyoitdczn4+zI1YYWEjG7Ywktl1zZMXkLRfT/cY7/LWVJ
Et7ovQR+TZhA0csM3R/x03Q37H5jGjT6LI4ZNfzcr97qjQ3cNLt42MXMjic+wixIgsTzU/4pO0hZ
kJ4fx+/fhJvv32wow21VW1bjCQ7DPISKK2H5nARLuSSj3y7Ryab1gfxWAxFYp/qzc18fwUQgHiKc
hdBtaPImH42Nt+x1rWX2mjPriwBa2y1wVAxHQhA6RV753tGuoZx5UqB+i7aizOzjV1HGJl8FOaDe
ljjFMo8V5IhYa3JXf9bvqoO+4dHYKwF/Lj/4oaHA3h1TmW757Ooy53kPc6axwClcvKNBrcKnkWOZ
HBKsBsEoPQ2TewiLamJfETdh9/UWRuRaOQxbawLVqwNgjTbIsibRpmzoKwmLzXOv92Sv6GkdFEfy
DJ6sO+Fbvv007pBRe1t4qLVIcG54EVuNtu7qAYk7TUFMIFOhvOrAW9dkI4avBYJzM4uAhm+J5FOF
GVn9bkKQ3Rj+3o7Xq3nFuYVFSJNMxlQGnDpFWbqm6qHy9ceO0vCuDV2DWvSt3RXBE7j2H7fOxcoW
Yl4N6BodLW1g8RdrU6EpR6YGo8J1+6agqV27Qt9z+/32AldudljBZTDDycCitgg4WjIPkTUT4pzu
FWhCRk0KiM8WvfTKd0IFCZowGMFTAEBfBGyZNabWFxyHzn6zzSc52hgB1uefeXGqUY4m6EFDKgDU
vleMvoNSkxaJe+QcQTPnhDv7QaNWkLiQyqKdHx9TrzvmT5AB97iDgfb3xzEg9waywoLmj+0DYs2R
efr9/RSA8niv0tB9y5x/udOLnzjv0dmlFVlxJ2EQAbLF0n06HlPD09i/PQ4wgW+Ilj/ko2R7KVo3
hJhMbMYiwksGk47Purbx969i5/z3UZKHkjSIkwHVu1yCNMhhnI9l5HTap9K8jN1hjPBQcaN4w9CV
7y8MLfYqtBnORQjFahXaviM7xOYPPfPkLW7wr+nZpdt85UIzBzkwtoszlk2oEWtljwW5xjunplfd
pZ52/6NyAT5zwqC7iw+Dk+8jmtyTp+zZ3ucuMoBAei29LdTG1RnBqA30sYD8nmUer9jxIOgu500x
ggJL/exitx+2UJwrm3phYBHK8g7SQQJjlQ4xHybmY+q9Aop9C+C14iNowcL3CHpEAGosjnrK8NIm
3WylPmWspYUKKYfSsTK019x/faLOTRkLCKTC7VJTOEzx6VEvg749DNZGQra2GrxcNVSFZ96W5aWd
lZE+9p2Gj6L/1iEuXRxZizFYYHrSDZdf+/znluavdxYeCtVAUcmApZIAQFQADbLFjHg9nwIPOzex
8HYbBHhyWenYL99UadxS1UNVzGvDQKhUQtyc/tz+QNcUFAuLC5cLbeBAMw6LjeTH75JNdad2imN4
VyPV0n8Ty9kaoLjuIixMLvyvkyZcETpM9odCggQpDP61He7IH3HuEEEVsAK6Iri90KtbVAe5Dzhw
0HpCWET35/LjdeM4pHpLIidHNSV90w0vaTZwO1+d1UWsgg1MTILfe+Y6XdjQJAP6gBwUeSjb3kO0
hFoH8yF/5hTVXT/5NNyQlk5H07vi/lPzRnoPaDC17nP6c6Thr9vr/WpC3voxC2+1mrwlXWlGjnBQ
loTSgasL2rnTne5EvzqP+QUF61DpMkelRknZxn2/Esou9mLhyQASM6tj2ItM+2vpFKUzWifPZbsF
S7+GJHx92H82feHASVqqdTvBkPA0mtP2vvHBrP5aOvlzt1N2U/A2OLqfUc3T3e7eDuxDv0On7N8y
QM6/AuRKkKPFtYuM/tK9LGu0S7Oy0WeQ3ERzEqSe1sO0RTWxEoEAHQDJBFoZqobZ5ksrfaypsTH1
sUM6YMNe4/xtw2lWgumFgfkHnIW4JgQiK+5goPvdIsjZNNvHRwgm76Nf0738QILQySPPs/dbNCFf
cIGlu54v7ersxLVaD7DcemVGhw/9sw+mh5ZGGHE8ST/quzbGvb6VwW9t6OKQDGpfRLkCq1Xqt/lj
V33e3tDrUwAMH3Ce8A7APq7SvTgaba1tQiDzE7Xb2ay7n5si/sAqiCxIneXfNjdv0uUmomI8g4zh
gGDR+MrBzz7fkCeNbdWY3WHF4wSESf3UbxU2V+IKbED3A5k8ODrxPr90EbOrpWr44pn8wR8wQFEH
g48UftiFgWk76CB6HrSGaeLk7lY7b9023kIAleoY7V8+Uiyj4UpsoYKb7pKe8pfCByWDM3otJtUd
yald++9kONMp9PlE22O/8T5YcVKs/R/7y5KTnMSVpnPY7x32BJKeBrel5WIQOBi9/eSMkas4L7c/
6XWBAPX4c5uL51/MUbCDehJy2pIme1QdD+aHVNJfqQP6VyzejTzusW/VaatAsJKMoA2AgAZ+KB3k
estaZKWWfWWJEETy8TeTOTLUDYYdDwMCbY5SehzATlR3tDBkVEI3buvrRz1WjdsastvIeHBhL7xM
BtNsIk2gJE7uNDfZ597o2R4uMBTUqRYkn+GreQJblaCmy3/3Tr8l6Llyl1/+gEVkiG0D9BQmfkBO
Qaq2mzAEd2d9dncffyxfHCDwdORHDJJ5GLeBQMkxfdUBD3bkw303OTWjwOpslABXQ8nZjiwuVLz5
+GQn4O6shWdAOdps/BgZeyhtOPn1FQDIPDheELaQTKN3fnm+22zqWd+zFKRrD0rUYjzDH6vHXm39
avx527evipr4yIhTkMLFi1iDht2lqbQmAFTrMGWVvf2UQuP3acza4yTSZlcObeyoYvylQUL8mKKH
eNv2deRHDAFZKCgloQoF2txL22OocamxsJ3g1naYWXjtFunEnHgsgzGUwWCEYOoQYwiXFsKkNrLC
mLlISe+ZElIwszumVfytM4UzAM1louP7HxaF9h3wW0hAsbRLk4nWxxFoHkGlUD8mVkW7rcmR1XOJ
r/Y/C4tjkWVTlULIHNFIQ9zFCCp2r3PHn5BRdKHYCmovP6Hv6Stq0qHzRwamY2OJaz4DEBeSoPkG
uFIS1i3oQGB8B028GNnsnE7rD+HjSDer0KsOcmZosdJaT7JMjWGIvGR3gBhMFCwM1THe58439bfq
WyDD2jh6q/fL+eIWZy/Ni4m0BmxijOxVPsiO/r3Hfv61HmKnoSPNf21xN69tJ0oZYLUEvhZo/4XH
DKaaQwgQQ/qkJhjI84rI5fYjhpHkBNCRET1997aLXj84LaC/8fVwe6PQTpbVB3SAwSSZQ8euED7X
H8Y5zUTNexog903l/mSDBcb6tJqG4k5yFVJvONC8ootjOdtHHXIWYrJm5dPLM8KkQpPGud6Rq4cR
k1j1UxT+2VijetOGtpz8FCZhxGhgo7X1JxXksXmvO1z+nZD0zk7UnRYXP7pQfE96gBB7ZV+lW92x
q+BzsUroWl6uEohqSOZa+AXlzKrBIQbc3ldRdzQ67hJAM0S8BXhc/bDIPTFeDWpSFe+TS5N1pqX9
pOgQt6rCyQgkMjYf/RSiwCSLsXuOyFA91bJEcl8lMw0EI2YY3imhnu7Mqhw0v890+QASh3Frbv7q
6sRm6NgDFOnxPAeA/fKXQdxDb6FHAQ3DXD4q8m+5rnctx7BQQiTvP3x6VNbAMQLSN6DdFrbAXYPy
jZnCvax7Nr5BD5zKEUiEUycvH6TyzeiPPTnkw1tkbLy41z75ueXFQ3go1CaOGmisy+Jk1iel2EM0
xCHavRm9KdNuY51X5XzsKTF1YL/Re8EU28LBcHGHuZDL0qls/U4v1WcxvNpD5YUhJvgT9Ae18STL
6Z0lWYdWYd9vm19bK0HTZWarAC37V+p69tCJ+470NfBakAe03wWJQNGqAZ1pOVEjf0DY8diF+lbg
Wl0xJA+RrQD8gC7spRdJXGgRC7FinpJXrsoHSSguVzoIfxjhnaGA4jy1DzIo8An7k6PAdHvJ12Uz
7LiBvQZ27P8BBC7tayxSzKGD8GLZ3s13e7u3gLatLby1xp1lexZqG5Dt09wcJHLET8utTz4Xa5eR
c8Yizc0FjWDU5PIHNHbM2l6GiOaY7JUcOGYIjunSZxSjgCTtMgFI4AkDd7eXvfalvyhqDTB6zpf+
pVFweIZ1NAcytFCTuxSAf8oBoDzZuf2CSsi9mbCfQ2p3G1w5ayED9XHYw2Qyav6LtSpaU6Bt2QGR
XmtU7wtqGlDV5COVlXCjdDSvYLGt4LQ1Ad/+IuZZPqhZhTEKs5RLZyC/7bYPkCi7XdmCPqTZb9PS
Xze5cenN4Gk0oGAUY1KXG9pnyO5TG6rfuGJfOErYoJOGoFvqKVYdjO3jYMvO0DM/VJKNm3dlTy8s
Lz6lVBpJPc564y17HIGV7IoG6WPoa+ZmkrFyAcMUwHOgwwBoYtkUkMQEpFuO+NBN2kGPwexUlXeR
FLpa1XhpDkGMKvJL6xl1w+M0GkErbw38rC4WWjp4YmiYR1ty6BUT6llRgcVO0o+OnFqppVX33CZb
CdzK+UCSCuyACvwe5r8WCVxv5azFmUQ6pfSHxsIYO6ZZjVr5LRXdTsr5PmM8uH0kr0sSswtZuFAB
UEJxa4lM1CvTLIAtLp003pNyF5ODEgZNtoM8fGHtosnNzW8Eaj62ryZvUoGyM8j0zYd+S8Jsde0Y
ngZ7MTrKGPdbuLJm8wiA0dJJoCoN2Q/t1SQnq2FOGh3tjPi3l736Rf+xRha9rIGLOk5qxP+iHECa
/a1ukStzHQxiGyFvLSCoGFLBxurIIpYNf5bh2dv3ExRNAJqqpBhkq/1zoVTHSEufud083V7XdZ0H
nxPBBz0RMNYAcraIda3M5RhTF8BS24KGSkWr1k9RONSrU5E74OVm8TMr3mMrRg3o9bZxfSX4ndue
D/LZRZ4OoyI3OdRblCIEi31yp0TdhruuJPwqVMExvgqpUh3UP5cmhraqIotZJQb9Lc9KeofIAllg
vL+9krX7GfRCoPqe2R3mTsClHdLrwJ8DGe20jV0G0DXTMQmch0+5FdruQHgWRH15AoAZxrXQbYWe
0CiEumkekjeQo3cYwcjFRtay4kv4sJgCxH/wcZdHNataPReYeXLKtO0NB8k2u7OidCpcWwUwn5qN
lh6JxJKtLt+82sWtBjJUpGjQi8Ic4rJUasTAUpcKRoWa0FOb+9GoXRW1WRNjOpn1M2/dbtj6ACtB
/8Lk4kPHfWGPwzydZFoYVa/e7EZ2ZJ57mOV/NLWGltHMl6IRjOOqkOyzbYhWqhvd6K/EYLFunCP8
C6Qeaj/LB3UukKQlPQ5To8V0yBQ6Ah5ekz+D1h11DD+zFBee/tOODVqRJtD7BkPpxS7OHxvL2KWk
w3gFCr1GfGQQeY4Al+bVJgPh2qlDxQ04Xsih4ym+SGWHtk9CYePUFaihjsmhTz+g+mxqLmvDt0Sv
9nr8obQaVY3xFbJHfpI0tJHVjTi3djBxHFHOB2HuNc4PBwBUcBMSn1iTOifWFb4DNSAGoNpm42m0
bgntJWD6QI+0RE8qZltn/fw0TXR1Z0HHoR2gH5xtVcfWbggT4naYCYVaGmbCLyMAlzUpIU1eOVYE
Brh2F6d/4rL09c3Z2xVPn3EbQAijMn/NZF6ImCRdUldggAf4zYswVe8TuemQuEnD22AJ8xuGnpRd
HpnVXWu2KF0bECPWi2pwasUON26QtbMO8jsUBWednqsLpOwqxZjSoXCM6JuRPVrsU+V7SDxM2WOU
v2wi/la2GbW/f8wt7oyki1U5ns1F7GSBUa30puZd3yzGrTx3kFPNWDVUqZBdLDKrEhKsGmF9hXiO
AZI7Vv7ppU+180z9g6hBXQTZVrC+rq7OBakzk/PKz27DOOnLwUxhUjiK23yDLsfzL3C64xVN+2NE
C/p4iP5Kj71juvlG4FrZ1AvT80VyZlpEVdPayVA5SfG9BimOmtFGPIzaVmNl5UK6sDPndGd2WM7k
su1hR1IzX6olTKlzBwo6+76sqCZFG/ffWop4vqOLIzlqUczjETuadR9Tw+lUvYzxsyy5JQOnr+1v
5ABk7WTi3ahBdR0j8Rg4vFzelKCcWmhIEqF8amLYq+G8Cdq6xTgsYpBxaDq11rwQ1Vhf5F3zLkNP
6FEittAOnZmjpj1WCmYTU20GeQpThL4+CfGkilI2MQKuadkjwnkdVGOhm7uYpfxnqvDSAG4m1Lxo
CnGvhBhcOLa1jUE3TMvpGFYwBkzkcyI1h0wuJS+e44BWqExyIEKl/LE7ud2p7ZgKV85tKXaHKClM
p+XMuicShFIo1EmrRy3U5ddaVbIPIucgTpIUCwgHu5VDFKpjhQGaWnbJvs9HDQ8vcCi4ihk1+A1W
fz+YTCM0g5bETwyvgWxKNZoXrdbGyhV9PWIGrJN/QMAKwVOXY6NEMyGMDJ9EtXoIwe+f064a0XjN
W0xnBW0uARqHQDZRXcl0N20neWfXKsZ4uqxXJzA0cxvlPV7UiPVoJh7GNLJ7pw4T60+pgHRM9Kb9
mYaVss81Ow5Q5hKunbHIOKAhWoIEWAzYtxKbTMMWk0Jubfa9I6edwZxe1vO/dSX6kwE6TkxmpQnr
/Zj1UU+bJiGfORr9P5W4E5aThm3zu2+V4qWMy4lRUgs0SizJ/swItvfZLM3wvlG4nDihgKIm2CeA
0OkmsOU2abLH7YlLerStYCiYyh10d/Z51yeHCfzE+17U6l7uuPWz5tUYY549Aj9s08LDpIZrxQHz
vVp+KkhpeZCgjDEfkPXFUSsHdsJcjdTsRKFgdCKFBsAp7+G7VJRq+aE2goH2B6yWutOIqcZUp0ns
8qniSXQ0GqEBI1ZN9QQC5bpOqYkBK+LxFPQ3SQTtIIlMyove8BgtkxpScVTVSlV5rMhQVF4/Kn14
krpGu+Oj2npar9m/BlvUARqFBQEdgGrkG4nG6gvHRilwFhGHE309aM+CTtN08J68wv0vGw5Tg6g+
qeP3NL7XUlokO638bCaoed8Z1hZ9w5ppPMtRpJzVgQFrW8TVcujsuoVmC2bVyV07DPck/JOqOSVp
FagwJ8bBL9XxWOfgFM9KCKWVG0FpJQQCsaoA2o0eMarzixBYYHAEPMLgpe0lhapOQO76UceplB2Q
O23YWonumEBFN9UkKkhTljVSRcpIq3QSaqQ9NYz7KjecuN0J9sq0LYm5tWWhOgfAuoo+9RX/SCVG
hM06rDAOpqMeW+vlQZF5n9F4qgkIteW4d6dQSTEf3RvjFvHYynWJ6r4yY1BQJLwqS6L8PDTJhGn9
LBYfcQY5Y6k5dZIM3oMtTvgtU4sbE/R0KpCFMFXzemfVIOvDt+x46oT/mgUaBVY0VtEThyAWXm6L
jEfjwm4sAbmMZCg8loMTUJXKF4mPXmLmHkgDPc7LjdR85SlyYXNe/dnRNMPEiIYENjMwABSNhlfI
y+1LeSX5P08Xl6AhVtmx/sUaUWEiHHzkGPpsKLM2xltX3PHcyvK9W0RJP0xjD56I3sb9Lb3HmKuJ
CwNaE5lvhnowhFs8KisLw8AG6ANxrnWAGRafq9NEG4OTADcmSZxW7pHTsH0WK/8+M8RkCGSTgCpA
SWpZS+3QVrGqqEJmCHLwhuww3I/k7dXcKnutPZ0BLJjFU/Q5DV4GKmHwSqvCuHIKnNePmqeAQBti
AklLN2QSFDuMEL8iSlIBYq8R82hUIN/5gQGqoQbDVghcbaiYx6gd7F0UGpFnIzE6qs2oeeBoHVCA
bSFZ6qbdWD7yzLAwLNQMUbpx2aw69NnrZJEBxgQlbm12hMZEOW1MUOVJI23jm6zE2Qtvm3/E2amB
LpBQRhtGdLD1qHyn9H8a/YnEvw3i3T49q9EHA4co4qCoBdr7S0t90nemUuKxNaBSBfIEV4t3YK+2
2fttO6vn58zOYkVJa/fokGBF2nxewHtiQShwVBIfpBzfCdMPVZpu4LXXWiHwaxSoQJozB7yFTXuI
CyL3TeWAJoKCKIRGWeFl048Img9K9AN8pWrm5rri3l7q2rk9N7s4t2lb5CrYHSqnJ6NX5a+aEEHW
bxiZf/uiDgU1NeiCAT8H0a7l67XLgJsaZJQIBnRHQy16SMN+Y/+2TCxCt1I2SANCmMhzaP8KFj2p
XbxxPazsFQLbLHQDypu573npfk0tm0PWdiipyNVz0Uo/Q5b5Oav+QwXj3MyipNDHWWN0FswAO1tl
DyW4qaL4lAD/bHva8C03gtsusHZ+ZUzDffEUgiN14QJ5jZ5VTlAL7UTklmX3kEym13H9oHbMNXPh
/wdzFv6miUos2mILc8lk1Eav4NHN0ONTpswjteGqVYMufXSqpP1ta2tHGQib/1lb+EU9QCE2EbDW
SA/TiBkW9U+bnjoCUVzARbeujbXiE0gCINeDE4z5n4WH6GmsTtE4wZrxVzdBrBLw8TNLXu2RuXX/
h+tbAKK1bwdsHYSAAI1F9XRpUOPo1oZp7cQx90jJKgye6hxUTYkjIkD7eqP/dXtD1w4BgDX2zIM4
P2IWny+PeDlPF6DzX0I4hRsPYUgCFU9aetvO2srwpgPfHAL9NejWEsKMcdZAB9V6w3RsWUNt7kUN
XnRbk27rpv7XHlgmZRpD/XzKkNSazUcpy7SM34QR0YrtxFaXcHa3i0g4s9mdwZgX+XPVAaMRa4Ax
qybfc8UD5zWUdp+nLZTRNQBqYWjx0EJZUmHFBEPVnfan8aeP/KDvtVOD8RtP90FT1u9uf6/reuGl
xWXSmXQtUIrwRUcWjv6j3HE3eRCn8HnYgXThxB3MTjjFE4jD3hQgpQ9VcNv+dSN4YX9xFIpEYSjW
wH60lx7slxB0IPV74qJe+SpCb9qZeF479at6j+nl26avjsTC8iJgK1k38k5B8jZZYHpIv0VF5Xdb
CfZVaFkYWeQ+DYvHZCY5ciYFoluArEFv/Lm1OS07+T1UOpo3I21HeyODvKaYWNidL96z7I5jXSmb
PVYOhjs52YHywYn/CpviiaQ+jC4/qEcQA7ja63/Y1HkwFHENKiLLtlA1tmBL0rGpLIPodRI05Tv7
13x689pAMQzwJx6Y18IodThIw2yjto1hNxL7L6RfHzpJVDuAfjfuvVUv+cfY8nwMtpZiYhPGIu3v
lO8l0D7qW2fgqk1wuaBl99yMCNgkNNjQpTumu4Nxl5gDWKY0v1GBfPOm6rcqfdz+UKsh7WxdC++P
kskWCoNNO1YLFPWSExmEDiYHFHeh6Lml5LW1jYtzkMuswJ2XwB+1p4g91sP/kfZtTXLqyNa/iAhA
IOAVKOrS1dX3drdfiLa9DeJ+v/36s+TzzTYt85VifCLOvBzPdJZEKpXKXLkWZAIkeCuZCcHlYyeJ
Fyti+FL2N9twQa/qWpEkXG6fK4AAVHA1c1EU/iNW5wpqhqYxmliH6dwqmrfUt6XhdhgkIocwO5rs
2VIiL1JdEgW1eWdkkEVz9U6S0f5qNv5xH61+hZAeOQWpoH+NXzE1RxU91njCO3RnpR/xdJf3Jobp
ff52HWSTW5tOs7LLr+TV6mP0l7Wqhd05edKpp6eHpWI+iOOu++afryocCJhxQO8KelwMP3y20y49
lNVD2FEMkCQZWIdGm0MYQm4ghGhQzAmzVc1XWnKKG8mT5I+04pdtcFbyVi/mloQrGCKf5qzpsJ3W
9gmcIH4GCM04ka+0tI6R7P7d/JQY7ft/5tDt/7zUybLrctZTMBRiUMb6p5o0P0KNqX2sbBDIFY0f
l0FejEcMhl3f5K1vuTYsXLyUqe2sRzBcJK1fE3qMWIOJcUi1RLKk8M8KNt9TXunkTS2khYLfZH07
9QWDLRu8cO5AMOrRo/RvZv5MB9esph3//zctuaQax4Bp/mJLCNy2N3r1G4QcDuygXZGN+A0K8J7P
4Mcab3JaYNR2ARarUCvNH5Vo2UeTPZ8qpjd3OdpuHaZyJVjN/89mQAPrf9nyxFRci7Mc7BD4ISoF
4XPnD/0hsb4rXZCaQWS4JWSMR2wSuneTLHzxECjGDRCvWXjogEccxefPzlaThFGilgiR0XwhSg2R
JVnPe9OtAHc1MQRs2EAyfDahz46TA6mDbWZf7XSfkh8OF6OW5DdbsR4abA540IE5M0WtskSZiFJW
DU8zzFNPy0PcQ+d0/nb9iGym44CXIAhZoApGEeTzYqysYpqdIIvSB4RYNNteC0tB46VDYSnuevo6
A+iNF/H4barKt7a1HsBx5XhaTl7CzpDV1jfDIh5XqKACd4tXnHCMUMHEpdRA5yVt811IwkewpR/Q
6PMwjeKnIXsw+nxnAq4UZZJsYTNNBxYL8y5wW850/3kn9DQfB6JgBCGt7hs67VljfMvm1M27x0Xr
fC2K/7HBeAXmnwE6H0P13qEovxsb/diaKXI0lGGd9+tfhx9Y0ZnxTWzUeyn+zxE+zgxETg2sHJ8y
TE7p8JAT1MBMUMeH06WE3GyI9/V1i1u+vbYo5EzV4GTzvMBilSy1S5CqtWr2zjBJb0olcLY8fG1L
SJg0pVsmfYStFIm0g86sVb1WoySd2brr1kaElKkxlbjVHBiZEX6TpHZZtFecU4hO/7C7vndbD6G1
KcGByqzr4zKGZFMLlv+22KG3bqHwnka+jifeHPVu1UtC/rZJANSgsYFIJIoIJWMFiA/F6tSwhqXE
a1L9ODuq21PnEtLWNfO7VFnuri+UbGXzIIzGACxm0zjt6uejAnA8BTAFscnYsy8G5ovxgj2XtwSc
czfKbvbCo3OefAMzj1A28hc3fH6rPZB+ndhz+Fb/MCTfeCvmA3mEVAp4Et66/vxzlLwx51hDQMbY
uQt854VF0nxt01nR8wMpCsFYgMiwVBb5AmEKECeHD8ajFpSnaDc4/uSBT3kfBalfja4nY9ra8l3+
USH9xue7RZhMWXGMR4vRmYJac3Wfz8MIDQVETdNnGQDVSdSZj20L3mb3+gfeWiwm/0xYBcAa0LnP
G9pUOVIJdQDodr5LSdAVMfLtv4g0mDzAHeoYwBuLAhwAZIwF2kCp1/cfynKJ4hfmvND/nutBx3wD
SI/QwrCRFwgRFKTfc4arFAfEZk99P7wmDdCt47K7vmGbGQ84gQHwsOEheDl93jEoPoaROqH5kzm3
Zryj6c1YBHOzb/p71dyV2o7gkUTP2vB83fDml1rZFeJ1PGl9PMYLj6GgeQAWhtSPZa4E161s3UPr
1QkHLInYEuUjdjG2DJSQifUPN3pAy7jw9KqwAlb1ml8XxX/bLkZSjfOMVxKoZHEnCw8Vcyxq0oJp
1lvAecRy+2awqD8vyh3mU91CUwJKf15f6VYoWVkUuf7DLmcDgZanR8rIs5OL08tkKDZTnLUJwVXw
ujNqGsGEbYdQQ8bJ2sXRfTR+qagHkjG9aJEySw701j3xSx6Iz4aZf9wToVmZ7YK5Wi8dwMBovo8Y
B5nS0ScgeWbNdOqM/KyO8/H6ZkqsipsJgNaUQj0SK53uluou6e/1+LVR7lvj0NReLePO3joLq0WK
LQdMGPUpRAihEZhAPhFzIGCdiP/iJKxtCOetnJqSRjpsGGnrKoZrGrGLySlMu5zmbgfG++s7KFuS
cPDm3E7nWoU5K/7IIKNTTLuml3ylrScAxRHjpJlIf1GG+xy7SBp1dYtEwuvnLGOBpg/RO/BE9DuD
RkrglIDlTaWdXqypaxZvbiLlDhx/4JICaH88x3WW3XSmPc6SC2Jj7bjOobWG5iwgFSJKyi4ghdvh
+Y4K1DGMTq01ufYQSg7G1mkE1ya41ijAWMiwuQ+v6j1NtoCWn+MbxrE2z4pd6/dRbt6kNXD2qdqf
5kEffeRwt2CYmd04KZe/WKaJOTHkbxqCnFh9bSwMe+QZ3sqh/WQb96V90GTNvz812AAHXNsQQg40
L5bCQbkc8LrEg9z7zuhKN81Ak2PMhxAKQjpkneOBukyD3giBznEOlddCc9NkAvoRBCpEdwE9tVAP
vO7gFNsrvHA+/TLhPNlWWoctL5piAMYhr2OPM3SKZEQ5G1Edzo02JOWtT7ymP39kiuY4plHwqtSb
n2nzHDcvf7EKnmNAO5VzLgn5UmuqbTi3yIdzZ1eDqBVs3nPt24WMdWbrSJgYlITH8sFycVxy1BMc
0xQvDBKedOWfeoAmtORFITPBt3J1HlRzrpNxgonefgL0Axy6vjpL6kMyG/zfVzbKtBlsw8arxS5/
1ukuLe+m6vFvvsjvneJ+tzLRaJAJrkYsoyIxBou+2OXXMPfGRpYpb3rW6osIX55pOjBUJuwU/ckk
L8kgyYC2/j5wqYBP6uBwR4Xx8zqgowESBQueu+AEctAhUsnrO7UZAYnmcFZjTjQiJvvRUoedGWEJ
gIE53WFqd3wK0Ho3YhUyicAJoFYoAWb9OQWIgLS2yRPO9eeJMX87OAUc+cnR3HkP7LxrvJd757Jg
UP+1PTu+IekobDkdBvwsB6JmkG4T0R0ZJTlQw7wQoJwzEG+gHAA58ut7uZHwgHvgt40/vE4Fg3/H
l1X7Gmh9In/Jb0P2olpuqru97HGzGdfRJsQkJYbUMR0m3NxJGFtaO+Hh24NMU32ZMEvnornmQa0g
YGf7TgXFnHLTBdlehuzd3E0C1j5AinntQfD7Fio7tMf4hce0kxGfqumrzSRVhs28BJO9/9oQnKQs
UlAKRHhyQ77CZQdMSL6H5z5w9rFLHyNfk3RFtpcE6VVeDbX+mJPOa4PF8YIl2Rryje9jfjt3EhP/
i6EX7zteqeEgHBQSRBxOl0zNnDIlwZgtq18wNm5+M9V0eDXsvDr0Vah/zdrCOYYsUS5WkXSnJNfy
XQIwyiEs1fgYJU33bkyh+lEnZXgAz8ISJArwZS5KBWRfDlEYTJHenyBYNGC01iqW93TuDI9GE+77
YTLUylVqu/HzOelvO5bBR1paAYDe67ftbCl3TR1Onava87KvtTr60BMtu6V5Xz2EVTudjYR195nS
9Kh3xkANQ9XHmQLWg0c+UvVv9pL2IEgyWgy66EjgnvueMeQbA7uUgP7m/lREfGAb/A2NW8RWa7tL
ObevHU2NPTZufESyEh3BaKTtnBCvTLfvbeMQVxOffFrq5swI4b8sTI4Dpgl8ve6Lwp2NOPELpxyD
mppNoGIaJMd/KZ8CQLXVMzS9WOSpS0xeomyxTyNtAW9Wp4KwXWhkc+UauWqc9UoND9HoQNioatW2
dXtsYjDmoAsxwS3/Pmk0Vw5DnzGvt8zBCRI6sH2+OPQt72IAWVRVeU6QPH1dQju8ww1k7BQtJj2E
LwwC0D1IzQyfZJEBSRE11b6QRXf8zOznk1V35K3PGv0fo2Tq/Whlya6EuhKqFZDWy3wQCWRfgCAc
ay9yyuxHEZrTKSFK/ppow3AsC23xmnHOb/E/729jGzw+XWaR2xD8K/8gk4iP9qQntzoza78pF1a5
GIosv2AciD6MReQkrtM3BFPthp2NQZhHUbbvq1g/lnrbPaQJqQOg2ZzOSwiZTyCAH79aQ6zuYA3K
eCYLi/0IrVVwPTITw42QILxkYZ1UGB/jCbQzRU8RmLsey2LB3FICqDRm2er6PTJo7LhNF8bvSRnT
ydV6qMPdMK1yXhJIowTJklWnsFfJc9FXJDwaY8oOfaovD9pICoi4zaanhIr1YFp1eOw0JGP7wQAw
ZFf3dai5tEDXzzOAhx72WdtOD1k1zIM7ZU54Hk0lh6Km0h9CVmHuw5rq8ltXJNaDGjK7gYOH5lOk
mW3hF0BYPpeJMT3pUad9dSoHs0gZuAfcpEqK54IM9YeZoaaN+SKAJN04jesvw1i3T2ZvMgfieYTs
e8XIb+xxAuqnH6YgK1tMDtez3riR0pQ/p2GcdhpgNM86ZRBuzGxAFVzM/U/VLmdO/ERSzP7nzIzB
hIzKyLM+60pQhj1yHLVUM0hfhdP4SppoPIbQIYPVkdKbsdLDS0Q6HOBSxVw3WSDAEOfVcDOOqfo+
g3zc1dPawE+HnFzuz1CCu+QNSqouKNCnYx0yBaGDNum8Z9XSnIwGs+JzsoDT0YHW+zG1MNQEFSLQ
cJtL3KD+bU7QLEzSH6BWH18qy+mPuZ05oBBEC+quQIGsgBJn7FdN2XxEdhhfEA17X2ny+ZuV63Ww
GERBcaKYYre1KvCnYrwvumEDQ93AmWm4B/Fc/gSNZRz1pNUHF4aiI4QD6wDVwPTWqMrkUQnn+EBj
YuI4pBUOEo27XUSK6QY6f5gnWmj6Dn05xTXmuN/lEOI5jADSTi6NzMFvmtlC20nTQe1o9QA7GLNl
3w0GxvBYUhi7ckjNcV9R2jienRtgsIIMduu4Y8nqztfjNotREWuAiTLBBKK7g0GKXW+xjkCHx0p3
VEuzZzshKNIX7aRgxskwm9lbWgMoTUdt058x5ZrBU1l3r3XphLuZNNW7ZYTdYYizNJiNrH0nkdId
apBAAUbaY/DAaiqf8E13NKN6tNUFQ1SjkdquBbatByAArXPUOe2NZdvLUYMnvvS5As7U63nQ1lW6
fqcIN7dSI4aGBnKtOt/VYAdtzVfNfv2/2RAe7kmqE+hUIm3t2lPSf2mcpzR8uG5iK/leLeNX5rzK
Up2wAKVMAxNQpoyzGm+h/x7Pg3zD4RyUqKfgK31Og2e1h0Jejvwt106AySqYblNDWa7Nk0Ax5Vgb
ET7GQLLRUjsYoQ/5BxjXL8tB8ajfB+Pg9l71oR6u79pmcr82KHyZNAP1rc5XNXoaQtD9crgfboC7
uid7qD6pZ1kuynfpjwXCdaG1Bp4GIHM/76IKOUyM8SJxmzGa2Yz3tvLQm7cRmMWppFohs8QdZuUQ
NYJHXEBZxpvVvREfosZ2DfqwpJAslbwkNl9l6K2BdsLA7YwmzGdTSZabdMhhKnxI7ixtZwIvcQL/
g74jP0LJY3nzuP62Jfq5rlVhXSSwNWi+bVwWIxjGvzlKUM5B9wylRkzPfV5OM1E900I010FKhiFZ
t8sla9gsJP02IPIOZUVXUjvmJZ7hBeqUYKwqwz2VCcds7hQQUxCONzT8h//7ygEslRV12/MHnrUf
I0zmp6CVkziZvrWU9RtB/2yEGNnUjCneCJjzPQMg+dYd78ZdZHt0n9xT3/JiqF69dSfqOvvqZ+Hh
ungxNPcwony3k5xlXl8Qz9b6twhnK4b6a0q4xuxAHhcWqMA0ada77nxRAUvF+cLAWToHxhBct7sV
ecGnDU8BaRVAKYLZBoTzGEBHVVZp9zXG2rNGJpnDHe6Pha0sCEc56is9cjgg1ennr5X2IwOW0oHk
KiXoq7LvTgYKgW6S3IubpxqTOlBPA+bG1MRaS5u0pNWSX59W9zLgwlCEONggCfSiO/bt+h5KjQmB
v26tpJ8UGEu5aA1IyIagxw1jmwGLDxP7Eho/kvqnxCh3TnFf1ysUDnrZJGgx5TAaM5ccmh/5Cc0L
z/iu+slu2hcvEnN8DX+aw8PDxBQVusnCDWqApDQKFQ5femjAgZ4dvzEvuu1cK4eciH4fBu0RrS77
Et3JeqJbDgRw4b+Whd11miWOoNyByjXkSo/Zz+isfm9ek70lKZb+OfCJWtnakLCjhZOyEHLOaDmB
HPupfA2WPaQUwfBuuPRHfms+QnXCay5R4dJL82JLotEWLIryNiyKj+CRRjkGX2AV8lpLaXSjwge9
LR+7O/vegHrQvkYF2nO8yEu+lvfzzXikkHP88jffdmVZiIOmE5dOzF2pe7NN9w4psranPrHc8rsd
g0Ib2tR+e8O+JaB98KRSG5uOvLIuhCCmEAWXPazXryPeZ4c7zXKz19GvTsqeBTLRhK3MgvNMQZsJ
+AFU1D7vMmvjTKccq16GFwZ+Exp0FXgmb0NZA3PrBlsbEuLeMDezM3AIudI8980biY69KnGZreC9
NiFckkkNd2U8tC7WccoBj9HIX+TNAHOgawlmfBukEZ93qwTVraFzsK0z3ozz3nJ2jikpF29dwquW
mTh6pbV5q2oDGlPKYp9HOzt1DEwtJfNIovvXHX3LFKWQRuQwB+cP+FJZLXYcjcCOxBCvzgEmwpxt
Vu40Kff0lkuvDQnfXlWSxsg7bgjza2fU7dJTgbrRzura9h56uqHXDD1ESij9Oqla69PFDDLKiNcb
THYVbjk8unFc0wDTlvavqLcKK1lHlnLR8Uiw0kAFZ4sWP0bqTQcFj0mTFJK3/HFtSogjRaXXiOMw
xQd2GHkYYxmWadsCuMyAaua8v8ItRLIstxJeDe/afVVeyCDJnjc9BB3q//x98a4pHFtrJvz9uviR
9IkfFShIOdaOgCPoui9uDcuhnYCMCzARoFREiSY4IjAbDUzZA/UxtYNEQQnMCFT7KAt2iwUst+Xq
EdtFaXnGQNJltsfj0vYoPg5uAqkDsqguG51Dr136ELKshWQvtu7d9Q8UnBic9P3S873olS82vQcX
EbSW4tKru1NdHYgMYbm59av9EIIZyrq4hxiaECkAHy3rXFrNUHM8RKjBXd/6rci8Xhj/JasTUTjg
Wc9mLCzBRAR56ZSLqu6um9j0U3A3WsiU0AUT/XRUChNtJAAKE/0cpxqa7lJ00/Z+/TYhuOpMSwN1
ZuxXj+kSL869/lIE0c7a1T6964+KX/xkz/2TLQnXm0UHsIX9uzThShgWK1Yq/p0gF8Iu3T2nhDwl
7g/1rEMnT8MjScZdvBnBflt0hLEWVmROCXgmIH8MTHDtc2sFRfaWtWcll42WbTb6VqsTYYzhGHag
5oJvZMflTG6IjzLoxfGqHTu239Xvumud54OJzOxxkbSsJC7jCMET9FbNWOtwmZhVhzJhZ2pkh+te
ue34/346MfdpiT5PSYiNdGi/L8mIAnHhZlYmcX7Z9xICRz2kjaGF2MMZ+r0qJueKwa1T3xiexiTz
/29L4kteneW5UnVoM2HX9M7wafmSU2g625J9+wWzFh8/a68QIgambo1WRVneS1+ds/Ew+U4QYpR6
fO9uQHF/Gh5nV+YO29H397cSbrpQ1ZjltPhWUXJQMb/TtLfzeFtTFN6oX2h7hwTXd3LbIGD1SIwg
uSyGLK2nbDKzHsnk23gBOOmc3i8n4rEv181sAXiRGkGkGgQ+IEEWIUJVMqejYcCOxc4sP4XTXYbp
NF37QsdDj2664RqaB6icC4DR3wR+jt9Hf4xABU9wlmJaUvSQYDpuTwU0fFU04+JkL1ngpvuvrAjO
MiRWaoJ+CdMJUFBfniBRH7BT9QVkcxH1mpv5WD+Bhnx0gW4/Xje9eb5XlgWfGYxiVii/dUDQl1h7
SG5iXvRvwtTKhnDt1AVbzMWEjSmPAJdH8P+vqWLwDMc01r9fSbhgorGqmKLAAj6jG4K8bZBNfP2a
HP/jPAMYAF1CC5VscawiDx19KThnGTh99uwx882g9pYDfQ3Acu4Nt/SNBTEuNTtozy+z2x4kD7et
0V+s8fcPEHxkMpkNeCt+wOTfhr7znd00x3/SMz0mFwJhXVq4p1ISlTfP98qk4Bwl8N+0zDEGUNjJ
c4IcyM3zsT0vMdg6LTIDTJfNj+gmf2AcQeKX0uUKTgOZ0KmjNWzT23jAJLXv3CUB3bOH4ot5C01Y
BYyXrrZjgSW5HjajjQWlHUjgcgWGPyZw07FNbP6lmcmpzwnm/J/HtkZnsToPreUVk/rQTN+W7hUz
sqDmziQhh39I0dMwwIMiNiQRgDkVyg0g3xr1RsPK8wS8nIFqzerBGBTzh5NV4KWwS+3legzYSiMw
AQw6Zkyz2Hj1fb4QqbMUtHawYOjRuMp0Hsof1w1sBRlOvYX2AgCeeCh9NpDqRj2pBG9bK1z2HJBX
KWoQoWj+35uBDQq4lUZxKQlmwJKrdfGAdTixq6UV0AV3SzRLvs5WqF4bEY4hbE+sMmAkJt+ZBZjA
IUNu1zfPbf96fTmbfrBajnD6pqmeo6HHrlUTtBhHAAiSxdMBPSDd+3VLW99nvSbhrCGtoxna+3gi
Ox9RBM6TJ8vaXTexNf+Mdz7K6piZdfi0z2cfMNC3bxUevmqLKzjvqJ+flX/M0/gMXuj9dWNbcQtg
YvQ5gflFEibY0vW6btmI0ZQi/LBYkFqAUFUA1aju6HwQJahlUtXbG/ivQXGYws56jGS2MAgRpx2d
gC6kXZADx3N9Xduh6ffCRMRpOoGgZ665nVMzeM9t4us/GtsbACGMOldL/Ca4bnHbB38vTP/81arS
1Bq94D6YBrTYGYZfZE/EkITcrQC0+l5ik9gs9DLva1ghzVuOinEleYDK/j7/91XGb0FxeopyFUWm
yUu6CJSGsjRx0+N4egqgJ0SQxA7nkLQZWC41JHDWU9NBr3x6bVQDCByAh45sRkdOJpS5GYcwoYcp
dGhpO2KNLoIwOlAcsOhoZxaCQiAJimh0x15DJUTiBZv7t7IleIEO3lTTbLB/MdiCFEAVyOt1N9us
EPB5/f+sRrjzCnsuQLcMC2B1m5NT1TyV0WNjeEW974GqQjUkgUJPMAIHpmESSyZBtH2w0KbSbZCT
gYlNuDrCMadaH8IDlViDtmBuDfOLwRSgtJrELqEjGYI+kkz1Y2bR/A58UZDH48C9W3CAgZ4cAKe/
OXnrO5OfzJXPqiSzMTuKHYFAk9vrQCjnQZ88GX/Bw/GLFvM/d7Nwy2ilNg49gKFeCH9laOemAKJo
GCmX4TO2jsh6QcIlw+yQ9hWEcb1SVzGo/4FelZE9dcZdb/lFyQ6t/ReNCIC3QAPFKZZNMeuw9AgI
v5Dgmw5Pib5rx1PnSG61zbi/MiF8JJKD9ZtlBh4FiXVJobEWFsmlgMDb9eOxtXXrlQjfCNfzYLMF
ZiD60d2Y1ljikaOdkolRvzWTk+1kmHRLohujLmWVz81EfG1c+G5jU2mzbmEbHzPHNe+AI3xv3a44
qDfkIfebnf6I6+cgq2VshrfVzgpX+Nj1DGqbfMmkdFU9aNKnMt6XMQbOJFnjZnD7belX0X110JKk
HeyogaW4M93GAP++LgmfEi8RQ7VFSgsqeLCQGXhdV4EOeLORS2aDZMsQYrQzaRXAuvhMg/Zq2bDx
dN0HNz+IDXpbCi4SjKIIEbJIkmIy6wSvIjRqVNPLwdSX3SrhPabQrlvanC3AQx0VF9wImHAXlpJm
WpIRTpwA7XY3JDfD8DML3TK5KA2kmsvdSA5W/j6Ht5V5j5k4ifWthaLlxQcNUEqjYvJYGGm8sBId
qfHBCYx9+bgcytQ1jt3uPPsWYD/uufH61lMkWIJtu+jj2wbo50Ep8Dngh1QpEiWs8AGT9qOJMT89
fQWG/24yn0naSgLXVkThjLRIxDHnj37SZ2NliUqXzecpwLfvTctNnnybiO2apRcXN0Pqt90/17d1
06Bhg5kHNEz424JBpUKSV6FQDrxLeTO37y30P+3pEtsjNNOi5wWyYREoMq4b5X9UfEkj7YK0Hljh
HSq2oi1U7qxCA1VCamDqJj3qw808yFK/TSPU5FgozOn+oUTl2FOP9iKqro3RBm24HOtY3beRVDx1
C+0FoAe0AsG+g16mgPVoRj2lqcXLAiy7nZu7ZUYLp2kv0HLbYXoqiOv4Hjz1j3PSek728Rc7CYw0
RCAgck/Ejns19o7aQCnDi9LTvLyp9KA1kmm6rX0EpzRGNLmmti5GSYUkqFQrqIE6SeJZE/gHEZFl
LbCtKLk2IoQWmi6Q/S1gJKf2vUr7B6d4vL5TMgvk88kiBIqZcw6fq80BTLd3ZiZJazZzVYDvTM7N
ocHjhKsxVWcWjQ1e0q39RS3BgnAz609K/5LEDxoUpW6VW1TBF9nbk6cy4llaWRVfODEyrMzkdY8x
XTAO/do1llvZfiFjLOXpxDU7gptHjTpOhQo7Wk2LPdPnh2H60izOPV2+52Aqca302/Uvtul4v/fz
lyDSKgGgRUrKtERimpoYqmxzj/SPab27bkS2fYJb5HqrR02IZQ3OfgHt8ULd2nJJLHnpysxw71yt
pbTaEeTOMFPhpZZNs5vTb5AurVQZcJ03UK99Jr6pK0PGrGWWDjgCBMlBODl/LCE+2G1YPTbQTYnS
ytNNHff3X4A50G4iGnikwfEKSfTPZp0kwkQJD4LZoJ66wroM/fP1D7V1vHhHC+LCKIci3In3sFmO
E4bbYMKqLzV/TleLy+LezROCKd8aZaSTRQp/NN+m6E2vZCR5G58QWBLQgWMSFuQ7Ij8fHXotByE4
3hTolo/lPsF8g/rVZPvr69zw+k9m+M9YfUB0OKCkacFM12HCqpvuOqP+2RWqf93MxnH+ZEbYza5f
6oFxlpisTW4NsORZGEp8mCzntilDaDDIXvIbeYbFBXVA9QPK/T9QFImmqHUCLWQvofWroZe7uP8J
zfO9Mj7BpTCw881ho2QrN9e4ssn/fbWViqGMZt3pPGT5zfLUpA+uSyrmJp0ELLX5zZAdIpuhkEp2
hM2s2iaPGDc0zuW+t+MA0lSnepHJecvMCOshUxNZowozU7ev6X3SBll8uO4W/JcK4QMSPaaJLoeO
wywimbqwrorUpgiHI6ZQoD3UoNqDCViIpMmaq5urwYw+WBpR6EBr4PPXga41jhQ3NcWj39MDmXov
k72St42Y0MwlkJAEO+9nI21OMINo2qg1cB0g/WUGI4AZSW7+LT/TVAAr0aPBtomkK1E06UrUKwAb
J9o+jNERSIzUrw3ovg0OJkonFBxZKflSWyvTMMJuI39GTBIT92SkeA5VUYZkDIJ5TpPXvuUMY8DI
IlneVuBbWxIi0rJYFFN/WF4M0baqN87F4ByjIvZx0xyvu9/WonTAkUDUgX7EH88fMFmGmZOieFpN
dDeq4AlP6G5uHMltvOXlOsXrA75OkbsLtxUE95ysZHj4O9DwYvPewC7aN9Ry5yS4vqCtvVtbEu79
WMkXcFdhQYUSgLjRpRYU6XYDebpuhv8Z8diuzfB9XUU6TdGhlMjL3IW53Fmjsy/LyrtuYnslFh5r
OErmH0MDWZ5ZaImijpEXP2eQXzlfrH43mn/jAGAC/o8VIcSxVCN1zGuDfXVf9scZjJMyjfmtUSEL
TKV4z3NFWZMIm1VNQ56qnNcrxyhf9qM6s8f59Kx42c10MIPmhh2tE/q5dyDmv2Bc6eaBM0LIgPpb
nr7+EcKhYnnu9CP/Ed18mcxXpYcCeiv5ZDIbQvBrprHBjQsbthEY0duogSJbBujbin1oyEMCkYs+
gyfts+dNmZ6Cqxp3EkuWb1UenweS36QkCbIs88zadqGJ3LrXXXErl+AYdl6TAQWRmImZmJcZuwjr
YkMFypBLgmujzku3bSKPQgdSRyNJspVbEWNtUvhcQ6VnUaUiYtS5dQEiztPH/PtQabvcsYPByiXB
XbZC4csZDZDRIcWuziWkJTtj+ggrpT1CaeytHNR31YnKXcicSw48smRztz/o780VTqCC8dopq7C5
i6VNe7VC0QSUl4OfW8rHVIbvaqndxqasrLwVXVDv0jmSCwQUIsVHtOT6XCk8Io83eLyQKXUX5jXh
z+ues9XtBo4XOtKUD1sAHvfZXQ1wFUzgB8LZ1+mtmlJvzij06p19rSQ3efre2fnRBNWAGc2HyOy/
Xze/6UUcZ4HqHSjjCPlsnQ7D0ICYBk+I8nuX5nAcFujRgIv1AyM7kg+5uaUrY8LVQ0yVhaCeRmkI
5O0VfU2X9Oi0UWAqf5Pb48/9uyxhU00M2ye0wbJm6Pfh2r2xCgvZqXXop/IO6rt+E3euvUhHM2Qr
5P++uvWgsAaq/hF246Q6gFrXS8weMrgYxnCy22mePcC17yPMOemJegj77imv6J3Fxs5Vumxfp72r
QULgLz4xVUHOyolqwK/7+TeBMCNrxp4fH1RNszhwIp8aPsii3PnbdUubB3VlSVj9aDVgGYyxemP6
ahA3zw4ZOgDAGoR8qm2QuC7/3WKGAbarf9clRKRyBqkR4etiYIhU57cQnU8tkvmszIoQfOIxNRUz
455kYh5iB3IHFzmh5BNtBtfVUvi/r9yGdGYfazP/RH33RpzuHPfUH8JXTGDtDMp2LP4oMCty/Wtt
ddIxaf3vBlIB+Z5A+LquuFUgcwPC2BGSCJ4GNdTB6g7I4VHaT3zQij0OAwkAy9/Z0Qc0re+z+Hj9
l0j2mArvrq5WaIgJM95Y1n0j1iG+wPaV0kluzK2UlFCC5wlY6aHII5ixsrYynRQvr8gygzGhB3DS
7P9mJb9N6J8/JCZu2BQpiHDtEJ0SKwbMPn4Nl0ViZjPMrFYiRO2SdKUNwW0ctDk6Nm11qw2PWgF+
/0mmx7vVYQOM1QB9J2b+gZISNs1wulYhsYOsEMTnEzTlzccMfOTk1TLepiXowzsTUrYGOCj6XSub
cpRaF/YzRr7cGg0WqqPCVRoPND7FtjdWEDrdZf03kK7gPELGcNCBeRt31z/mZjhbLV3Y5dYa677h
L/WSgQE68Ra6j6CzHOUvheMaMlLIrTnvTzst3I5RFFdxjremFy8Xc9hVAOObw35hDfKqR6I8Zro/
JZJW8KYjcZAyPxDQ2uMncxV4FCcbVaeEzSqMj0UzQF2s3RW2su+xxOu7uZlpcMJkcPgYqJkKjjTM
Zj6HOt7sZjwAY6ftlN7YZ3hhLMYbri1JSNlaGB8iclSIF4L9XLA2l5FhKkaJhJ9Yrduk2Y+udv6H
tC/bkRsHtvwiAVqo7ZWScqt9L9cL4XK5tG/Urq+/R74z3ZlMTRLuQQONht3IEMlgkIw4cU7v6aEV
01k3Xy6PbTUTbAJCCAYY29RVMUkVlq7TqCbMAclHtk1aXbdNXfpmG457EM5a284yfrVx3dDR6Urf
GJ0Q8n/zU25VMs2xtWCKoI6aODS7zwVH9Lw1RtyyMi/J3APpQNhf2zeZ9JW14q6ovy2P4qXyDSIN
4cxqk7CHtECPVGb86BQ/q/6hhBzM1HtAXUVF0CjKUra4PM/nqwqbSNABc21Au1vE6SiOHsUlg80k
97TmaeH2Kq19OcjohGV2lr8/2ha23iUhuOdw6Nte2z1Nxcae7zh5+/8bzbJjjqxUyQC5NgejMUEh
ETloGtaeiIqq7PNlO+cescwa3HMhl4TkgRDH6jiChF+7jCZ7GvqHQr2rZcJw55v71IQQuyKzml13
MTHan6G917gfliilf8+yWsT5GY6eR1WHliaUXUE5LMxZC04yZVqA22P1EHL3UXU6SeZ81YKD9xCy
fdjIIqjD0JKIxQxlgY57bfJGjL8OuRgB8qNQBMTLEgng01Xvompqxj8lAPulMTYGA4UzuyvQknp5
1dd8+NiOcHHVxwJ4twEJOCv3wyyjoQ3ORJSkiGQ8a/OFAhhKUMhegXdWiLRdi4tbZSE/xt07vfyd
Dbrk2vYn+3V60cdTDskVdGSDuAKwy9MZsxS7UsceV/DqGn0d+w89pLZfB+yj2U5BTlX6eqMfjI0Z
oGtupm85kM79IfTxwKN4wgKj+ZMFIardEN3ZXp7jFVYNfBoWcZFdWrLEwvnJ0eNVTAVurp1Z0WZ8
VjtGI5CWAMJOeXnjut/ESh5ao9ukyYPaNztUgJ473fBVjYPLs0T4qmUvlpW9CP1yaGQYOI4QK4Xp
4l3GGnBb4zZtZVds7q54rG2N2txM2JbTLCvvrpmDjCZ2JZKk8GhhCsoSpOeDDT/jzVz9mGwGlrp8
dmzdK7OsyWgygcfOS7ra3BVKjs47QnqbzqM9HELoYwZuN2cOBVlCWUCe0Fn4PJO+eWHIb92bZU9M
//KarX0vCkmWhXwrsCMiOo3NPUOiHdMz4alDWar6yjwenLi8HpX2q4hllCBrB6WJEgyEQAl2CSrS
p+472ZE9hs5yh1U4JAIb1R+M7hoNub49Tz6vXWSYcnBQDVtAC2Wrc1Z8R0vDn0NaQ1YS3iCc0rEa
NUoH/TFcKrORxlkLCRgwJztx/DuNAA6yo8pHoCoCHHehX9sD/7483WeHDz4AP4DmKFCjYvuK7jGN
epW1+ACt7kOK/xlpwmn4ZEoj0206u67/sYTsOarxuGSKpExLIi1BZZp7LmFvRdb3ngvi0qBFdmA0
AcsDKolCxH36W38SzApxNkE6lBkazNaAuYAQNrZ9kmY0KhgN/5pPS7AlrGbBOTC8CiYzbsBiU2BB
q91/Wa5/JlGEuFYcSd0EdrzYuQXPJh2GKy5D0ZydTKejEOFbTqe6M2sxYyFIBLgCxIROITJ+19a9
pKq2zMfJybFYQkESh4amI0IL9zjViiOTkQZrkxwGUCRX1jVwqXTSvHGhuKg2UZtvLk/gWXgRTC5/
f3SpUyOwNCIpDqraXverUgOZW/eUFrWvmgoQqbITaHUuj0YoeF/cgYPfcWEuMyfovO2t/qFuJs+Q
YdVW7eiYRNxd0PNAhGEBRVBo04QrkZNlN24U+WafB0qFdvhCBqtdncEjU8KQ0GPv9mbfImI06Cb9
aY27OB2RUiw8bskSDOu28J5A1RVXDPER0+nOUOUFXNE0OodO5U87yg61rkc+HnI7TqSA5SXYn3nk
8oD5X4N/JNmO3MO0la7oVexgwIr3akUOVtxcNaG6L7r3NqrvgB6lSKFeQ63Fg29LnHM1GC95cZAt
ARclhsh6zEqWIakB2vLKT2ooEM6fzGSSiLjqK0dWhAUswXTctQmsDBAFsPv6Wo2STQfNxcyUKSmf
H67LdjOQVsDd07TPXoQOuLl5mMOW0gZ6n0FWDWCazNdDkBIT6oT+CG4UIut2Xp1HMB6hbrMc6uKp
qndWnWfDgLgygafdGiqqGYlvKa0E6L0av/61IyIpp0gZWK703CtT18uMD6gRDgVEK9GAjz4uk/8y
XRJcjl/L4pw56JFJ4bYyOnphKgZMZlgwF/s8pX3uNfVHohVUtSRADpk1Ib83OxX61RxMJIHYO3sK
lUfLvYnIExIIoeyhIptM4V48WIVFChW2rL4OZsXHq76dcS14LXq0M2t+ipfC5bmUWVyeTkebPQUX
OQAfsKgBxdGCjDpxw2CYoZvcZXtkvF+yeLxDq9PXZbPLz15aQuHKpRVa3DslzIZogsjrzI9AOXjZ
xDmTzbLvcKlb5JJRuBTrhnoBKJ8dT7gnKNdR/8rr97a5MqDmoO9A882LXU4285xRljw4KoQe0Dpg
Xtnd3oDuXBhLXoir2/HoY4R55iBZ76cMA+6tx7ybgiq9Qi5EYmR1Vo+MCLOaGcBGDDVGnKYHg49B
PclkR1bjJvoKl/woaGnF5nobS5W1/YxYhinU+q+GsIXgxqllSf3V+ToytHzIsV8Sg1VJDUND1dKy
BwO+8apZkth1bgQyCQDgoosDKkCqeMvjmaZngH8hkOD5p0BfoezIBpR/f70sp2aECKLYcWikBtYe
TFk9UtcqCNbjVkYEdL40p1aE2KGgHbTtWwzGmXU/T145RDhq9jmYH5f31bodpDfRHIJbgghadsbK
TDILdx/SWtuemYcZLzhqDO12sPReMnXn4QmDWlqX4GwaPFsI9bqTztVIRrQowQ2i6clIPMf2o0UO
LwnwCsCulYSN8z10alFYrDwyrDTMVJxn1nxrN5y2bvhweQZX3W4p8f1vMsIVfLu3R/TCThiUYmSf
RTGQt5TYbMtSCD1ctnR+d0TVBLBrwGvBh4FelNNdlFXIG2gTQY0/LQ96tOtb45Y0Oq1/IEF12dR5
ZyU6vUA0vICL0FJz1vECLQ09dXIL18bJ09436tNI9YfSq64AFUlp7Q/vodd9arJOjj/JztOj5NSu
sGBaE6fOBCUWz6bPziG7nu+bYL7rNw8aVHJt2tFi2+GPbQg/02czGL3+rdkqgeObAQ/aXfKqeRZV
fdcrr0u/DYY34+vyzOjLF1z6QmFnOmXJoSeyfOFdtI2eqzc7iDzHdwN8wVUVDEgDzgeH6o8gvYm2
BpXS/ZxfYU6nSDh8ZhVM4t2ID4CEEudvmvWsJXuS308GTgqJc69cd0+NCYdQrOphqcwwpme+Rm4M
Mwih6aEC8MU3rHriLJgrSUhadfMj1xM21DT0SRHHcL2lSmF0KJ/Z0MUtac92tuwEXJtLw9Igq4Sy
3CJkebqlABhlfanY2FIlHRWDoruCTj3Ik8Le7/iVDPF4jr3Ctjq2J7h3EUMHN0HHrVekLy2hmXqb
Vx94/XlueaNMKHdvnM5rZKIAa3EXWTmgfPFyAFWsEDjGalSiNGPwmPEO8kcKZGWyMNCgn5MCNKS+
OLJi6FpMJEsRFDlA1M1EcUw3Bt/IBDpfr003A/+wy9eRSfbheaUeU3lkQ0wc1aZe6S1XcHJx/jQX
sw896D6NPwgE2vik3WsVuarMzFedAZ0CYZDObwDvSkLyeR1W+ArBgZIsjvAZGOkwVF5lftaseMjH
cqOheyTWX+chxFPmWlHiLe87JKEzSfFobbMcz4LgUGmpmblbYBYsYKprEMnM5G3Wrs3k3h4lVGlr
XnRsSgh8ZdFXtd1gqCryjrwCt7XtG92X0Wxw2U6bnS1jr10NPscWhUhXmkZiNzMsptNzUm/H3AvL
nKI647f9S2OHAZQGufr3Oc9TxxJC3oj+ZjIvVkf7pQSRF5HduWQTKQQ4J9fMpqlgoCnmiIZovFeG
njZFDOBwGRgGey0gUz0X5uPlo2st2B1PpxAGlIZVFVTVEewsBqbwK5KC7761vSr6nST7+O+zMss8
IkdiA+oBEnjBX+YWzU6ZCtcM8++h7ZGMoQXY3mUMYeux5l8zgpPoNes1e9kB7ZzsWDPdkJYEql5L
XhdrF+Xj0QheYcZtqDYGzKjNYzEsh5KxKSrPBqrr8ir9P0LKvwMS3MOo2ZSECizxqPLGrA3M+M2a
fd3eQmICzNrLE9705sg3TBlkZvV8Wpq4HHAJauCUFMKZMzZaOZOw8YbMHH7nKRm3S1/yvqhsqE10
OesflYo0b5C3q/2ed+WBmNUQ8EQqHb8a2DQdHUVAkKKStDjz0ZPRyKwutnnUeHlP/Ch5rtDai1cC
IYEdS5L2f8Dy4pWOHNlaNuyRLTaafZw2GLXNOx/kXLAJY3PyUgMdzd0fuTH5GOZVa6bbWrd+2BAF
UwEk6sfhWu2/FSffwP33mfrL1SIPzXFbY1S2Scwea56AmxyyqO5ftwnh4LGwwvCT5UkgIlNgJETP
f4t+euSTANmKVYsaYS9xRtkqCHtYiaoU+EXMjKL+Hov9wDeVclXmKlVlLw6ZJWEbu5BnSqIclhw3
9Eo7KKrnUn0P6ygowTtxeYutBuCj9Rb2cog0GYFGIbL92abl6E/30KgG9s+K5mbsKd2bFr9etrh+
lB2ZFDY17kiKPVvY1Ka9Tcy90gXo+FQSy2MczOgP7oQsVkclRpfVueTXQsB3IcDXtTbm1Kge7A4+
a15lzVs2a0EDwqqCt7RbEpMPk0O5e4Aej8T+amgG3aEJaj1XPSPWqI2J2U0bN56pXeNY9Qaro5C/
mpNbBJOKfzhhg77KR230rOF5cA+WioYqmaacvu5Z/36FMPUknbpq0PEV9t2d9QOI+C33kz0weiol
Xos7Ih18dV96vyoa0W+UB9VN6iubLHD9+cflGVk9gY8mRFgQrZ57jrjWeKMCYmd9+ECqBHI3xeR3
ar03SeOPnSnDsK2+WMmRVSGUZmHoRo0GqwAA0GITRfT3h3sbU/YV4bEKHCsmAPz0FK1DaI3YK7tR
9qyXOYIQYGNIqJcZ2PC9lFM0t3lD5JeVTBnCWO665+7+z0K7Ary8RJo9yUxYAcdJHnQ7HXo31v4T
krWfJjW+Ji8MqjemUMeP98WhD1o6esMP4/GX5sWbcp95g5/68k0oGbyY9eqa1nD65bOqLgU01Mzq
yUNX3rxjaaR5cwUVSQiG6um9hrbZwbOHqD00XYyWsSSPu99ESwhE8NjkfoJ3ILnqG829UdvcaWlY
uGR6mEfW/ij7tL7W+oah88M2m0coSXWbKUqAkNaH1MV054DJhLU6QwYsqlkYQFizPoSJ2e7AKGdc
lVBBpWqtaA+j2llPSHLEyAlD7njHosp5y5uBHVIeTiEF+rHzsaeQWDeG+baw3WybcNvcOvUcB7Wi
oPfM6YrrHO0vPnLYwADlvH3hiokHp+WG8SFziHtXosPrJzRtnJu8m6sOep2ODvR/lKPm1FZ2/WZE
Y7oxma36BdCGFHoSBPnjxvgRt2l3X8Kjcx/ysBWK3HPhz20ePStJb9Esyp37NusniGcDqYJ0zMSM
bVs5Jrpg2sn6pWLGrqI6LFqkHzs1RNmwUg1au9G4AxiM7aGnYINMMIE0ROe6/NWZ++kZXD71vTOO
0V2jgmkGMEptX6tQ2MuGXv2Oax141JKrP/pWd/d9EeEXmcPzTTXZWPB50to9R6XrEKZEhUzsEBo+
Sl/OS6/27U1UT1bl17VafLEZ4rUssjq2tA0YOw0Kz8CchRknhw7YJovqUesWG+TJSEc5Y2aOSlba
jRS1Jn2iTqKDaGdswgfCdIiqllXGbhuom98jCxAZ1Kqd/MPmIWtAWxWCCqCxuQI8VG27O5UU5F5l
aXuIckO5ca02g+SyCiphbrHp26iI6ynpNBjby3HxT27+0tYVnrFkRhoyVbFH9Jv4ERfNj8S/Tw/M
/4Xe5K1+V+5j/224svfTJqKQjpNYP8cs4aXyb4AU8X551JRuvwRIZ/vZIWO3i57QKj8/FFT/MQdO
kDyggcq+tu8YtLURLmUNpKv3ERf9eBD1RIVXrG1NGfYxCVOMvi0Jbaf6xiKzE7Bu+Jknzq+Ud9d2
gUUzy2l/eejnLTnCNVI4HMfWTQer7DF05VfbAUB9HeHJ67BFwRYycwbl9hOAY2oS6NFHWI+g4bIl
JdnFhLj2xzdZ4VAcjSjLkgifYNe5r0bmJiWPExnveSdLZi6vF9ESEmCmhviC5nqRLyCuDTuvxkUg
WWs2zAAvVum4PyG4TDbc6HH6WQqu7woS3GpWx1TRkJIry0KSslkb7/FXCFNut7x01EWmGdW9W6aM
W6LsZ4iOJ4N/eXFXLz5HwxUmtgd8UkGZsvG6uuuoMWU/qzH9NlXlRxc7tJfSMK1ecoFONRbkHfju
xdejkqWuORJwfLXDlYFDdXJ8uI9mB20b4o3o9+NNIiNvXhskOnwX2glcr5FrwJofvd1IO+ldtvCK
qfyzsHGVMd8sblKnezNlkKT18SGlaelQmQf6WHgNhRH0cBuOCbXU53BEh+6ViSZLpfMd4O9ssolr
P9ZkUppr1weQ6GpoDTYANxGrPr0bh1XfFo2HU46aXXIVtXFQIc9x2VlWzaBZDbzuoDA4o4oLuymv
e4a3QjnveIqDWrnR2+/LNpY3nLj/zCMbwhsPSQQopOqwEdoQ3NZ42+/rNGTBZStr++vYyjLSI49g
02R0tQYr/YBWrbSmAzoeBt3nYyh5R647hIHsFrAHqKGK0N7YKqpEUWDKHHgwD3hJ4LzENcirm3IP
3h2LFkhYRtzxSWXIjq21FQPqGv8QBDQi8t4l6FIrzKUOVCrXkKdP2U0RSo6HtQU7MmELN+qwK+qy
62CiLibAzCt/AKD/8mqtnX2IGP9MoRANZ81Nu3rAWzxVrrGZfVDxvwOc/5Io2YfGEEQyQqtWVkpd
XzliLZVNfSlyLp915CRmigcXGt5wKec7ZtBU2/Zg1NS9WfeseaQ1cGS5jCp3bcEAdIIIMFpgUVQV
4jHpJgUtEhiqazya8Md8gmqsZMVWbQBZCLQ50NdAQ5yOa8zr2S0rjCuzwqta3+p9tauq35fXbDVN
CPm9f6wIGzlpHZ61A6zE6EDT8H4py/SxhvZNQxwPWkm9l3MOhaTBH7j57PJC8S9/wWrUP/qAZRqO
lo9VmqWVOW5sbTq9WyPypHP8SzGqnQodQt7KcgirIeXInOCkZq71Q88w3iLatv1rPL618WvfSZJt
KxgnZJjRZYveSBd1QltwSpZHuVZ2uAfOXfo1q84XGCEC006p0YTXPfnV15AuBWUK7Yz4QPScOnka
UyhLD9S1ooRW41flaDcxhEBJK7u2rOUujj7OEWIBJO3bOGSY8mGmdXw1O9sO6jJm4yUquP1lfArr
fgw6X/Rd2Q4a/k4XWEcXMAuXqQD9Oq0KzedKuSdFIcnqr0afhTX4/5gRHHkk2gAhGZhJ+re2uuvm
xJ/IxskcsI6gWxvpfRm7rWxggudOrcbqqIdFNZ+91gkz6gAdXrajLLDKDAk+G0ZWRbRmmUH7JTVv
RxDwV2AJvLwPV+cPKNilAwIgbfEMQldLFS+Sp5DIxEMyfRuS23BK/Ib9RCMeDkDa4Fl72eTqXgT1
sqOB7RWFAeHCl1VdZzG9ROwxN07tQOwWajs3U6dtLttZnT/Alk0wcUEWRGT1SXGxnMG9ibMd8PaZ
7COkTUFwFly2shrIjqwIq5Q7C8/NjAmszeq6aKZsE7bKD7t1Zqrr3UMZgvzrssW1cR2f6cL85Rob
lGy5NpiJij7l0g+nqyj6fdnI6vkKIjjQHC66xGdXZTXUslhxYCVLox/4763GnR23qyBh801hGoCX
PRQg9Ea2ppSUc85PJyDMdLSjEQfdPwBLCyOELBpakGY0fo+96/NB3Smqu7FVqCKY5kbpjJc5HtAQ
DmkE/bmvwvvLQ19Cxskld7EOOOXyBRCuEZmZCrQzzFDkQpNt+DlEAAI1MjTl2Q6ABUArFnI4PEOw
EU5jY9aHY230DJxWLCDRvtauxiLoivfL4zhfQsGMkJOBqKKC6i2mUX2t9CB8MT7VH5MPziAS0ml7
2diZUwq2hHA/FpHWmiFs9fYe93Qa13euI3H8c8TIHyOLUjagekAQLx9xdGlo+BzPvAFdIK7NmxS6
OBSZcc2zW23aIg+S0sIcUj8rU4D4k3a8hSYVsqk4IQ5N3j307TxJvuhs8y8fZII1DM0E+LdImmjE
bCDgAc88rn+DWo7mzi1TlfvOHUBeN0ri5uq2wH4g6sIwgWuvMMdG34DndGGXqDTceCHWdO0yA+C1
uqx/9LGVbNC0fdeGs32rG+pN4ii2n8ypZHes+S5Bax4aRi1QhYq05wOSs1U8AiaedS7tyT6uPhLn
3bIlwXttZpdWCQcUU9grIsHLUHKjg2xP5hFnCPQxg8586kcNEFfGj3Ak3t9777E1YafMvd4nCYe1
FlD7WteDzL6vR8lV5Y97ioEFrovnuQaoLujOT92XmU409iyC0HVlDXhm9rmhImWVk+cOcP9t3I3N
TyilFdEV2NARGuIkRRYT4Px5b9sJfx6NtJtpq9jkp9Mj+5wqxoyMH8nTg1pPRQSElAIFyaa1mmce
aU2AFlJeA6TSTkE4W/mLbrVmQNpSe1ZbonwzXtq7rDPVF5Oxepe1U+4nEZmvo5jkYPNjDOAWVBnu
u5D/fUUJWwfXDQNFxYVKV3x561E6hrYbYzLy4dcwWuO9Y/cv6Mf8T6cJcVwXdXbQS54ltRJwEPNh
IfYo2QABms9mAjXw1exSZIAcEuj2oYcwZSW7fpzdrJYBLk97dImBiU68WTmktZkFgL5ntS9z9zRW
qNVAN5umyovKd5qM5uAcdQJ7AF2qSG7h2AYj6Kl3dWVX5aABx45pX6BDPBqemvosDtqU2sm7kaG3
Y6dZt061vbx31o7LY7tCcTLRo0IZHIzTadptbI+7YZKpIKwFg4VeAZOJzpEzGibeDq2eFVhBaM9W
zb4edlOdLyJCAIVL7sNr59ixKSESpGWI1ww61D0nbL0htHaOmVE1z/5DeDs2I4TyMIHQGo9ghmnI
joz3Y/ru5qXHpq9IWj8/e/ctjgHqC1zkQIOBEsWpYyxEYU0xtNhpxs52H93Epa75wNlTB1i9JeMI
09f8wUJnPy7cBgoiYsegVit45RrLIQ0i+lajbvWkz1i5QKkfGvYKKViF3HThz6n0cmdnpN9NdYvM
FEjftk5/pZIvrtQ0r56yeVdYflzkj5f9dc2Zjr9P8FerbozUDBGFgb7GBbqfNtx+MJrPNpaclOc1
MUw8sP4QVkWqGdUK4ZpncKfRIhMzwfUIPNTbbAIRGq0jNDGkD7U1+ZGGxFVbBFnJaZd9VCjiMi+r
f5nGIR1fC2ek1uip1oM877n4l3gUHX+a4OadDgD8uExCnV9Nao7JD5BjRYbfcJ+TfGMh1Z/uSsXP
wtwvZJJFaw65vDjBNgRaFvRdnDpkOgJzrPcF9pgODVTdvi/MXy1YUFMN0+AYm1EmEbp6cyIEff6o
mCzdF4JFFJXJ0NnYbmj1cp0HdJ0V3VthP0f9z859iEEhh0txI0NErcUSQN/Qa/0HiifyXAyZPpl2
Bq4xAAJ2o8bA5JDeWZxI7hVrZiwXwwJ/NtKh4nulrkE/g2J2BkSh6oHFijKU2VVJXFw7zY6NLNfC
o6t32lRuAWE6jEX70bbUbLd2vjGi58Hc5exOl6V3126Zx+aEBavryQzjCeYsEy1GFiXG7QitLlf2
ElsLBmA2QdLOAgcXqgCnw0JCFzu4xOFlpD101vZ8fozqNCDaz0zWELbi9bh9/NGVANv5WakBgopA
gxCYipMnK+SQAQQAu7wLNZoa6NaV3GhX1uvEmrBeQ6KHmTLCWprs57qENmkE1gRCLZ3m5MOA2iGk
Ki8H1hU/PDEprFkCAcvC7GFS50agtp0/lDeqzDFWFuzEiBC95yFJGF9u6uGQ0zo7gPoR00odgPBk
gGF9dcWwn1CtAOkSMNCnzpEXCcnItMxh9hSP+yG+bQsDYBXfDANSPMcJ8SL0XBZfsXXN5p1tcH8g
AHGqSw8IyDHbcMMZum66APpKAAJ3NOo3uKClhJbR3SBr1V+dmqPPFaYGx01X6DF+nwPs4AILpvGt
XX8OihPYX5eX+jzRDb0DtGn+MzWL+x2FA+5As2leLn2s/ixNv1HeYhBTuS1No706BTzeVMa1qwV6
ed9ah3wqvFp/dM33LI+2lexEX8sLHH0NiianX9OoGRtUFV/jYppBcRnemOh1T1Xa9HurCCkb3js+
bk3zvsj9YfwP3G8wD/EsdPeDzUgsRSl4qTeo2yyTcT+6z5Byh1TvYYwk94nV/fWvGbFfRpmZ4jYx
zBTNe8wHP6x2RV38l018ZEQIiCZRIjR4LlOpfDRuSLs4QHPIZe9Zi00LQ/ais2NDRUXYV1o3Dkgq
LrSV1mfG9nPmD+AktTN/TK/K8m18vWxubd5QIMAT8E9dXFwetVWh9xBO2HdToDg703maZTcaiQlx
aSp9AO9cBRO8vsnCH7UVKMXmv4zCciFxriLXJKaaptKYW0MZcHzMu4m8qck1l8EjVkeBpKS15OaB
PRfWJep1jc82RtGPT1DFmNJr8F9eHsVaThJK3f/aEILUZGp12CBLjgD1Pn8QUIwBmm7+1uOPrn/I
cCyaXS6xuT6spUDkLg9yMWtYV21HSlBag/1iH4bfMVIgxs/Lw1o7KUD8948J4bRlqD/kYB7LvIYF
g7LDm8b0k+J2dgO9kSTHZaMRFsmdwiwiHUy5Dhj6tN0Qf0Au4/Jw1k6S4+EIi5R209BoKmzU8QQG
MErs18nJqatdGTKqvmVmhIcI/OHfmRMOEs2uOdMqmBrKX5pyyJrvCpjecHt5QGvJEVz9NdQxbIJL
svgGnpMBgKAObjfhdgf2enT/aJR1/ZVdA8GvczyMq1uwQm0nk91EdvgQ1ZKm2LWgd/wFgotU0COA
Fiy+wHD2/fTb6p91A2ShB8jFl84mVmUjXgK1MLFQGkMZBYyODlJQxumZ2LtzNA6aiScPjz20DmTx
i10GGTuMZEaX7JuBDHKLp7jk/PgTTc/sQhQTexzADCAzTu3auTJxVlqgEaHNa/czD4xPw4++SiB/
abznKQ2/gDZ4a2+cq0lie2VrQAsHCi4AeEFh9c97/OhSkvK2ZjbOkSVEOo6ft9t+DC470soqotND
QzecakMbXRXctcrtaqxjBe+SOkbxF42TWyByQXRIzdjHJS+RZS9X9sexwT/x9GhMll5wrRoZ3IYk
NEvQHhrv5+46MSS0f2tzdzSwPy/oIzu9GoYOyV28yZUQoGqkgEc0NP6HBTo2ogu+UXVmUeBK7EUQ
5nIZ6KreBi4Bo67ELgiYIqO8kAzDE5a/PxpIailzbqTwPzBQXjdl5xk1OriGOCgXLcE+kczbSuQ/
MSeESqi4G6Giwucy/SsF5DTWNZopQe0cHMylTKFQZk1wP252uOgUsKZbPk9+go+fEr4bU9/UH9Lu
+7Kvr7x/CKqUiHq41+IFJNYrbDNzawA/U+8KNKrbfpM9l9vpwPcoLOwBI3+JPXIXXkMo7Fb5AK1y
UG2Tax8BhzZBKKl9nbvn6acI06yqzCo6W4F2a1MjKXZoSQ9k3ubygM/3GoyAQ0VFQWKld9Kcc1Sd
R4xXBwkp6fwaRAm5/Wgr+8t2zoMI7CwMZOD4BHRFfFcmc1iqVQw7mvad2gGyUXP9phcJ7a2H3B68
yJS8HM4ba9C9eGxRmD7kfxONMVg07j5iz3hvgif0C2+74PmXS+f3+PFX3gSxB8RlDKweJX58XdHs
UD6FmzkwAmTotrJi7vk+Pf0kwZUzdSi1KV8mmwUgf+rdQ9P+cE2/kDFErCT/ji0Bu3caEcCqXA3F
4sYmb8neygt1h9JWvLFbFt6AhS3ZxG5u4lnKyy8SWeFjpDnR1urc9Pnyup9zspwsAyQlTr9EnbRw
GCx8yeBxpGRAO+IG7Wem0vvJr8DJEmPrXCk7W7J5VqcaEFMgutFbBS7GU7OMu9zI1RiCDPVNA1GQ
TH9w7B+j6ddcEg1XPfvI0rLDjoJvDkQKL2xYSgeQxOJmDyIqFRIQJdlFw1tPHkgruQ6v7tkji0K4
dwiDWqwBi4a9LYdg1m1wcNyx6j8U3+FFSCGjcItXPi5Up0MjY1SMUwZDqu3FFhoi0fkIelokWnn3
zcijGj+P7i2Uay77zPra/WOWCM7LQjUJrWIZn+aDnp9y5d5yg8IN1OGv08gnAxRBN1rIIU9cwpJC
AqDih/lem94vD2bl9XdqQ7gAaIpSoY01gtjJol9dBjkKr+3cBC6LoVzx0idUmfa9TE949fD4d+lE
1L8a22o/aRhZr88++BHhIR9sjv/6cnM6NnLqIMwtcrNaHCQ2rqLkqQPFQDpJnrKr3o5jw4UAFfLV
IqdqxfOSzS5s1KBimBPqQBQCIsIRsqCXV2rV7Y4MCQdG6hYtA1sfEFgoXRHlV1jfuEYwc1rLyDpW
QoYF5CEAnLqG5imRe1xhXebOdohL+xCYxV0f+6391Je3gLMA2mbnf+/lFpjLQOSNwhzqckK8SCK0
2DtpjCRacm1r95n5nv/9DRRVzyMTwtzFQI4nw4TaWlrct/o971/qEu2Dd3onOdZXSq2nloSYNNZI
45QLhoK/pz+Jxwua0f4V7ZCb8Nq4pfXgERr9POAOfNccjIR+f6sfmcRT/vAUnD74liIvwiLuTcDQ
iOmVCUxnztgBA6VpIHuiZOsc1J91RtPXcptdFZE3H8bvsdnokv224qIndoWzpu5QXLV72HXYfaY+
JbXnOB4xQtDH7y5vhrWwdWJKcBqwzzt2ZWGeney7Vd6t39GArsyJNt2NVr9qyU3IZF3HKzv9xKTg
RJlCSOEkGB3qNoP2Pqtb7l4XMozK8iuX1k5woH5Km3lyMDBX+5r6n4biM/exjh6zeMd0yc5bHZED
Tm0kMJdipZCQULuhiYYBJT2CjHyPYiuQ6GF2bchA+CvRHrIP/9oR4nA69LqRtrATzne66bPquZfd
XZefEKcNDo8IstT3TfECX7ROVOoMgjmAMYOH/NuQ5ZPXDTgqVKxVZK3FNIPhIFtkzxAfDTUD1Gn6
0yzlQV41gTTygqiBroGoMYDOdXPAoJco9VVWjxa0ui7vmrX1XvLU/9eAcNZHraaPc5Ej7Zo/qDin
9PTOzh4j2fV+bbmPzQhuxZO6x60F44ia/Vz8D2nf1WOprnX7i5AAk/wKrFQ5V3e9oE5FBpPDr7+D
1re7WC5frO4jnX1eWqqxbKanp2cY48Wu3CSQnH+Rp1lDcBYVhU2ISXasxClflPgr9AgcBZWuKXUz
GZO58KuAxc5x0BqM7mluNU5qDFqjolHBjDFMxbwml00VyBC4xaQIXMty6YZrcSUgL8hMSUQu/CCr
JSz/vnoD1C1DsYyiu0OJnmPjiUyjlwySLyLEQOPgIjGH6hqfzg2DuajSEZ0V5XirKL5TXpH8fdt8
RXEJGir+QCzmvVpGVodNajBAsOmmddyO+gZ6idl1pRw7VvkgTZCcF5Ev1h10u6NJANUi/h5F04qG
6gUqb9G0r6zG10s8wSdfsa7gnysp07TQqFdw3Ppak0b2sNRMnfpq0I6x/WITf6qPYELe3kjxt/pY
F3d5Dr1T9fEMoG58s5JDhXqFITE54VrQAbMIxS0dbtw15lQ0h5QVKt+EPQ3sOY5ORog28MckkURc
EiB+nLLqhi7PKzh+dTr2+RNeMBnzenTXWn87zItxUP1jRfxQdKg7aGpHv7dnRa9KBnrsOt5R2eyP
0ENTFMWgVA9tLN7iVOjlJFCfhomD8B61Xky5qh0URCURotDjrGA4S9PaJNGiEDC6eq8oXyrZKKEw
PMM0AD6xgwIfAvvzo1omVlIES4NjNeegL4kunST1SawfwcdyqQ43Y1GgB1YvKtDXNZJSmaD3AKOg
Jgp89hIDQ9ruHDwpSGw77QxXdKNd5geUAHxVcdEhBQoxF+SqiTtKIH9Xk/nwYw25eJKVa4Kn6MDM
B0j9UJzih6fiBBom7ZV6lc/ekUk6RDfavfZGPAVDd67yc/s8i6wGDKiEmhZKaXhWn6O3JKdkLnDY
Rue2xNi8mRwHBa18p20YkdtA/+gSPyBTD76Hc5io7cncODgBpXbQg1/9dDuBumMbQ5QaxGvsD4jJ
ZVcwwNtBCx0gHfPQ+uuDyyawvxr2gZoeOHnn4iGhhyaTHG7RgVijcmnAcCLojlpQm+IyxqgrM163
1yX8RDYOAs42Bvv4XFWtgxpiZjgQLWiqOs/AEOQBVF565VV2arWeCT2d3N/GFLlGNLovPAcmziEf
srZodCWtNeIpgb4bu73B4EHvPKHTvQ9qyWcTmcbvPncUjjW00i3/vrJ/C8Q5MckHNDxC9DQFe2HV
IbzUX7YXJEIhH5vIZ97Q+dWkzrKJVfktt0+V87Xr9tsQYs+1wuAsocJMcsVmYGjWCQxfLoat0YR7
l7V3M0oQTeCXCpgwd9uoosiGIH2kYb4O4zV8jDmSGXTKIAbygtYAKwAGbBKQlzKl8uy4dQ7moEOG
qGHxtdIGyMpPuXbY/gFCU4GrRi3ewmuQ7//NMsUhXYYfYCA2zMiughcJaOYq2YteSCJF4VFYSuAo
YaGMpXK2ouak6yntkF6qY39OIBKitJUbZToCXylRm9BkVmDLj1kZ5lwWWTBWaGZQ2d1k+O3wnDoS
kxHuHQUx86L3gNoc5xYVUJhkRQbb16oC6u+KazvfkCnAMAREISNTctKEpvKBxhOyVVbVonsWC5pi
KKw4X+f6S0jne5RQLtXCQfCDkTtDNu0hvt9WqNypqAunMrJ5Od+3auSFD4vaCvJJN3Q338RefAqf
6AH85eAm8KNdcFOeZE9XoYNe/QD9/DtmYaXooYYfkGOGYYnDe1laX9AmgbBhBcHdorai5sqYYGfH
vbY3H6MnCGT1vnFRHdgl9B3nyLMvvPCr+qV2MQL7T0YE3WGMLOK5waf68xxz5FYEcCN5J7PizoNL
TJcWz6aM4kRsrh9I3E6iNj5GzXIiOhUzmA3Y4zwS3/c9mie+bjsVQYsPZGWW6af/uxW4wxdH0EDR
a3w05Rhcl98UCCc/GPUuvRp8E7Rvbi5rRV7+IB+GgcIVJK5IoCwJ7HMrKVUT8kDahLe6/S0h7yMG
WqrgtpEJHom2EMPImJTDhKn2aVi4a7ohrCNcrKFy1YUnVb/Jhku9vO8sSYeSMBpaI3EfS0ULWxe1
yxWuscNc08ukRUcvKYhPddb5Wo/py7I66JjEHJvmJzO/bH9C4YZihehvROYLjuV8Q7vameeWLhta
gw9DMfyw2rVwbeH7No7ITRsrHC5+dhQlQzeNih11LhPz0kj2SiOJhn5PlHwyjhUG56dzbZrRQ4cY
Xb237rVT1EN9o/mFbE57tB5b21eeg9CdvdhH9uIf7vfV8njBuHS0GIlibOPYv04UJZvxmIyTG5L3
CVVvfbpRyT9cspjOQ+uzChpCKFSdfzjbmfRBC7ChOSroIOK1tPdo8kNdptokPAoo2zhox0dvm8nh
5FPc6YkJA01BcZV8Y/GTMuwadmvK8uJCS1ySMFgPQmjeQWZd2IC4QcdJyJSTVb87tP9BsxgUZZWk
XUmGxJ25OgviKaiBNOj31Nkb+StpbA+jNhKjEF44xmpJ3IWDTA+a+QMNS6qc67kvXQKBjr5Inllj
PNRpdxWrIOGJnnQGNurozsS1rsTzbnC+Gsg/TAz0WFYMhj8olfTRaftAyjZhuY9XcVOXmZVlVPht
WuU3dMeMazXC0/VhG2U51p+OJKRClo5IC88UznrCig661qMj0hnfsu4daq/gRVeri4l5w89tKGFR
DGWxP1jcZ41yPFvwdsYTb1d8wTP9FpMfoGj0w9ZH9AI2Ri9IvPK7TDlYFLgYGL1EOoKgw54vphpT
og1OuhyQ8bbUbiF97m4vTPilVgDcl0qJwqYUopBeZWV+Qq6gaJZVZN//S1Z/vZDFha8swtbLPrc6
4JjxW5zPromEhkxUVuhNVmtZ1rrCgK42hgIWjKnL3ST9MrLQS0H/nnQPjqwxRrhvmAI0LLTGGugx
O8cawh55hglYNTiqAdWAft4bZY0OQgtfoXAXW1Q3A4pJ8PwRjqyV7NrARc9vp945wd5wnrZNQfQ2
AFvjnyVxNxz4bAeiLS3VsXodYMSowZTTnmpPEQRT6mMVf92Gk+wgn6opEDHr5vQ7OPjSlYcRWS7y
FKr+Nor43kYWY+kRX6S6uFUZbCJzRJZ7O7+09/0XdRdCXRxEu+50V7jNnXmwHjv/G1h6vW1kYVDy
AcynljVWpl1RArhRnMOspX5ltddBa5+2YYQeYgXDOUEzRmUxSAATgWctjkCQ+7oNIMxpgJ31vx20
OddXEQLVCSi0g4nv3ehUt6qPA30xjAe9eo3QHatoF45MXVX22XjHN0a9ahkpQE2G2wyZXkTjfhpH
LnJVPrF/duCaioqHzkLCiH4d42gRCSjV4qkHsUUF7ajEGJ63N0JosKt94FylAl5qk4X4SX0y4JX+
yBhm/x5q5bANI/qgGLRHrzN6ddGdxhlsztq8L1sLuT7djyfw9s2zxDKFL6sVxKejZ8ahUyLv4IU3
6W6ESIUb7OPn+dDt058YNUxlDyspIGekVhmqobq0OSdX3XtxCi76S0yrjrU7v6supPKU/fYeij7V
eoGcydIwteo8drCH/euo+qN9r9lfzOEf7s41CheBBQnMgVRY1ZT9GkErFaZuO7619H17MSJHgnq+
uYxngvWE92DWUDYJOoMWHVcPAqGuCVnVv6eNg2tcgfDeytGZGuk1QCoM3+bhI618Ct3W2m2Sy6ZM
fAY26O1lie62NSJnE5CxoxioB6JV7Q1IF+o447o7FVfDT2ilS8Ake8j7MId2vT4NAFPKp7Tzx/6Z
SK4zUS/wIqCJhlwUYTHiwVlD2ypGPXVIgpp182SDleI4TvreruYvtNRSNx2gejY29eTHYa9fOFb2
ZSgrJPCTHY1/gCTqysyHPRnnVlKuFUVFKD0iLWRBjQBF5/NIheqdEanLKJvTK0juxSAoCpCZ/ZZY
biujfhZt8xqLO3c1+uAVCPGiAFkNkCoAeWv9w5D1tYoO9xqE22iERKEzLQNzBWhOh1Dzy6y/yZXU
nf+pbec3Lyyewpih5ZPNCPucqAlHXH2ab46pGxXftg+B8OMsxLP/B7CsdRWyqokTUjsHQKihfxwD
ZIu6YtC/lMZOK2Rst6KbBUxjNmQHQVtNfr9xVmCdY0xqPBpLk8UbG35Uw357MaKvv/773GKqqDPs
MCB4kSLbGZLGj+ynFhJx2yiiLVujLP++WkWBwnGQY5DfK5NTbx4CFeQOvZc5eOE+biMJ1wOOEYwP
4jZG4e0cKRvy0nGWybfJSMAfvSddsNdtid8QfpQPkN/R13o5ZtDrjQqQAKPfjn2IoMW8vQzRebEx
JUB0mDKq2twyihqTGWOCa4pUxxlUx4VbjA/Jv3S4rVA+k9GaSLDrWIce7nPtfQTV2PYyPgsj4Iqy
wfBnOXiHY0aLW0cH1uuwnIBgoZRWGCfkFqzuNh4Pqeo7wYnVrzihaXtgYYwOS9/EK3P7F4g38s8P
sLjiMnjFwfC95AAWTbHacQPruWy+jP1pG0Zsdh8wnMMO1VgrtQbr1LTIdXA3ZI9UFroIDxEEvHSk
FSiaEpffsLK6YCINGPKQoCn0F7N+NOOTWpzKZpfIcpeiW95eAfE+QS+nMImQDkMWUR+uh+F5Uo5G
+6XOj4asNPhZVmmxkBUY5xqMknY1rQAG3Yx5bz9SN3anBFI+7t2V+/o6e+7uarez3CORlUWEp3iF
zD3UhzIpsskGcoKy5wziLxZLrnFhb/h6cZz5J/mQ0HAEBLntcr95UDzlRvGqQ3ht7yq/OjFv5467
8HHwi2fjKvRl71nhk2z1A3jzL5zaimYFNuO8aY/hTfmi+RgtSx5/gVjiTru/6Pzara9l5LgSA+J5
I0t9NJrJAaqeR+AzRon0yumuqtY30rfMkrSDicCchWsPSR3MlfNc7XNIjaxbnPGYlvtY173ONk/d
XB+h8AR6sdFtayZp/hG6NYcspPfootZR1z4/iqQN4jjIEJqWsRcQFfoILiExWCFvAwiQOW4c/EKs
7CbVTapf2anfjodtfyN84K9/wWLcK2egODWkdnr8grC80Ud/Dn1z2LPsOgqva9hX8hDgwfsvmMib
LQUwHdRy3KrRrNi2cUfxqMG04GCgMHsXszulvowsUFdboAIq00X+TAK7/Fk+ZYy2MtweGGQHHxXn
ITLHKfLCAiwtiPITCpYNSil0uOxGJT8VzTJzgDbtQ4WpcDCNJwQPEn3AI9WZVfwyNFP03fAv/ZRL
MVAlOiac0e52vv1dAlLrWg9zCA8+NOQ1qwm++V/z5S+prxUIF5nrxTy1eRDlngFp9ujCcm4RLiWD
ZH9FbnCNwn3VbJrtXlGxFLwzXLsiri1r3RbdwWsEzlYDVcvVQgOCmd4PObKGwIA8UiSr54suSApW
Xgh0LweTDzZSRy0rBhFVTwnrl8Smd7Wm3BBrvATrxKHR2+O2YQo37gOO961pHifmHMS515vdYdTG
+xmOZxtCFFbQhc0Iyo8YkeXJFCwtMPswB0TDfhDQRKTRbgi/bmOIOj3AgI1pa1QNwfnHMwHlVlb3
agUuT+ji7umV4YUX4a/6GL2G9+w7Uj7kwWGu/hP0cku1tPDK4pS+bv8GgYWc/QTuKu6sJjQrheWQ
BZ4C8KOxlN1HpUK+63iTd+4wmoNsllS4tZglxZ2B14fNPxQqJM0LOoNEQgmIOwU3lfPO0POxvS6h
iXyA8A+FEQVgY6DgWnCazqsNFb0ektMrIAGDk9AcyMSDDQO2z3miMhyCsAiwjih2q9zN35Xb+HK8
ZPviEk/T+MreDbjo5511E13IzFPYrICmchAHg2YXk81cfKMhzeVUDU52GXk9dRFeXKXX1fCYnlI/
OaAhcHs7hQf8wyHyaVYzBTdt2OI4TKDwLMMfHUhKU/qzYHfSIWqheXxA8elWzZicIY6xsjHM/DiZ
r+Ix8vVxkFSeRVlWR4M4BjpEQRuJfrLzi0QlWUCgAg0fnyduouAGM68CNDx1NpoqPTan0OCKjlp2
R+p2n7QyRklB8HQGz10xaq8nqZXWcDDGXkF9CmTMvU8xUUPUW1WRhMOioOUMjbtqGow2p2kMNEIe
WuQc5nYHJnnXjl46gtsdWbiroP2H++0MlLt9zAmqgK2OHY7YLYN8xyx9Y4reMGcQ3MssJE6ZKxnW
pSj3gblvnB2JQt9Qr83gS6rs4kJx658E4t5JtIvi1yjplnkFpHY8G63b8eUANc3w61Q9Ob1Mxku8
55ap43AuNsa3xmMqP69AFZ+ju/olBydW/82c9wNzDnn9ZMw+jA+TOzLnKiq9Q0zLRjlkqbBDQeLc
rElsQqnWwaZPF+ov42uFqZ1j5Zte+mR63SUkP3eDisb8bfcgeu3gLQ9ZKNtGT53Op/6iRGkLRcc1
Mu6nnf4teNN3M7g18nIf/ipurH1+S2HZp+Re5oUF3gLAGH4gNiiPTN4Jq5MRVBom971gdBPyYpXX
SbvfXpzA9/3mzcJcEvKaNk8llSkqGYkNXrZGJwd7/KFn+wmSaWNxGJPDNpTgNj6D4k5MhcZcxyoB
FWl+pmAc5UiLwyQTFxDcjWco3KEBhVNLcbnnnpMeRv22cWSDBcKPghfhfzu2LHP1RIJmbqmzGAAJ
1MjC57jfRzLNe9EFiPb+pQqz9JF+GkKNolqp4x6Dj3as7jDJ6zraLk+/pwEkDK8IBpTTfRZDyVeV
jQ2JzvUZMhcyKSQDezRZRi6r+w61cYh+Jt+RIZxRrGB+jUqdLMclhARNALo70bqDDOtioqsN1WgS
ZKRHtQSpmqx5KkHc0oFKv4XWageV5Q68EXhE+NvGKPiKGMH6AOXXCdncKV0mAIr5rrTuVO3dGn9s
QwguwTMILoqpg3Am1QiI0MFMGbRaoXcdXjkuBN23gX43T3JP2TUSX7Fr+tYcNBVIhA1PZlddJMHk
JhgrbDDInrbEb8l7nX2xtEe1dCvrKh+jneag+cZx1RRME2Z0intrDyVoP7Se9UD1cv1HDLoVdFK6
vVncjYN5m4Axaft3CxzC2c/mg5S4jzSzwc/ukdTQy/2gvVA0TRa7bRjhdwCdLRoLKVp6+QRnaEQB
FDkxkjNZs/ESU5q/hTBDsDQbJEI0a8Kzt4UF1h4VzKV/H6tDdHVR0MWstKN+IpCFJmMOgqIYbVvZ
Y6leFplkdZ8NGX/fXjQLTbB6YpnnpyfvWVwHCf5+g2otrUIovqV7qn7Z3kNBiyFg0L2LdAmKdcA6
h1m6PszSxOR9Fj/UUE9I9yo5jKFvhSFmWW7N2a9616ZXrVc9mZBJ9jzdNdl+lrlG0XIhXYW5MSwZ
THCczbQR05JJx3Kr8leZWlftpBymTpe1S3++FhcNHMsC7wVUV8EEcL7cNiu0KmsrZOIm13xSD72v
vuQXwZV9bdZe69rX+c/Cyy+zCxmfkyDoA7INKRML3GwU5eNz5FlVO4WpcMCoLoDyOMrb+m4q9X6R
PW4xetVWcw9lR9Lcl2MGtoU512ria3Fc3mlITd2id6uJwWBBG8snQ6Dvhqbu0SFvdXnhKnoWlm5b
pdFTYHfN0zCX+GxETZ2jHiR/fxUvPam4JzGes5w73jSDEoz20eJjbWtPjQCcVJJpO9FnWiNwd/FU
oY7PUiCM5X0P3ZfhUU0uadq4lDxuH4DPTgRroYv6I16lGv7v/LN0QV+Dq2FAVn++QdO1Wh2DaFcM
rul4kbSfdwljz/35Gdin0RxcHXWxzKjUlZ/r18N0yKudk+608GgZ+5H4ZXObx34ZHB3y13LniHRR
GsRdDFZAhNmc/VVdnllGUiOBYYRIqDG722U0gxCX4jhupedXU53hSZWBiQFxsawHVaCrAXi8V6Fp
ggGWT6OGWpBhOKCGs05O+lvwjbjsSkFhgXrGCRNzX3rUFY7D4BbuRX5r3ES//r5d6Az/d7CyCkYU
baS1SoFfZu+hdRnEhz54NfPDtjUJvdjHKn/HfysUM2V9Yi4j4E7zkKa+VoOTUHvexhCeDdBMYHIG
zOV4NXEW22AylJF+GXRid3pnXkeUHKxgRkhVuo4SSAKqz3E3bBYTfw4mpR3ooXBPs6YiSqh1WBJG
vEAArbt69G17QQLOyvNjwTnlQMkdrBXHorpp7tXRVZ6pN+2Gw8/s2vSv28iNfPvwqh3d8ATJGQy0
MG9yC8/xhh10nmUHRfQNVx6B8jkOA0Ox1eIR1OqqRkWTHsNov73ixals+QFuT1lEg0BbhuW6zO/G
E+i6cM9CXSyhe8XxmvK4DSeoPy0bjOsdWVO4OT5rNBZpahToIvVCtm/aO3X+oidHp7mdMLHW/nLI
KTPemDKgMyv1SvVbY0rSViIbwrlHHIMOd7wFuAsjqKww6QjWm4NfEEPUbq9LDp4QwV4agHWwc2LO
5PxQqDNjqW4tLbIEY/X5tRpLSZKX785/NEiA4ArHScCQAHdT1JWiVkGKgRkojgfWZT49aPSopNdh
uystP6SpW0GjvsL/JOVD0RW1AuZvjdTuw7bvAYxhNaocNPI9aW+06blhF9rf9/DjpH8sknJHMZlw
SbJlkSws9830jc36hRLFEp8iWxF/xKois6ZlmCsCo7U132bFJR4hgfVdbY9odJagiQ70ek3caevQ
ttek6rIm9F7Zb017kQxft0+YyCdjZl9dKIBsNKFztsGYCX2TFhPLTmCgZaWOf8W9rrhDCfXKaAzn
HXgaZXR/ok1cMnQosKLr3eFJu0clIjFdGvHy9LFtocvlKepzqbkTvRhkLKiCLdQWHbLfrCOLUPb5
8QJ3vVYqFrBaipyvblhPrLXmfWaDa357J5e/xJ0yDdRWqP/hTbew55wjhWqANy+otLy4iF1tim/C
8g7DTDeKxi4YuYlUsndMhMfbqIKyCObgPmA/5e/HDpefCf8Rj/SIkXCXjrYfxi9k0o+KYl007KkO
o8s+anwEvOAQM3BFNYabzAVaLJ+NJDoaneEZ2o/tH/bJsJDqR83pjx4yd9mXJNDR7V7AsaAxrey+
VpBWatT4VHThBXLxp220TybFoS3/vgpfEAIkVlcBra9Oivac1BfmEN3P0C0pMUxBHJn+oWx13Mcu
8rlP4hp4WTPuc5vcMasBt0G2i9vkZiz1TPKZPyUmztfHN7A5UCS07Rjq0r3WIvf6VDfvlf1zlA2t
fU7zcTicF22dIE5YAZyW6m9NmkRunRTKJZiEr/Q8B4vqOFo7SMWVIB3I812r9+9Ky1KJ35OtlvOy
TQyNc21Zba3sdcdn6NXtMGM02lQCJPyMFI0t1EaKFqTV52ZDdSvX6YTPGLHrvNqP6T3uENeqXyNZ
a4DQQFdIxjnSoNi0mEcgUf0FxS1t3BdoAysgQZc6bjjInJFwByF5hxQ9JE+RIjmHMyDd0sb98h0r
IMWan8PztLN+bWGce/voyaCWf18dvaROmcoIoJitPTr68DUxkR0drFNtykjLPjnzxTpXq+J8SpMo
RaG32EQjpPcGtdCU3303nEayIvEpWOFw3iQxUGgeItZgMnZHZr+ALq4eMb+AbVTZE4bEc1CmYFRc
FsPItpLzKqkdjV1ZYysrgoSVTks3qzs055f+UEAYdPu7fS5d/d5NsHRDdxxtJHwCrcpLplINaGYy
/sqY5qGT69YZw1Obx1+CIkcGtOneExOScbS4ihwVjSyNn1SBj06KVwMDvds/aFnd2QV6/nv4NpNe
sQs2dL93vXA1qIU6oN3PImtnlnvF8jOM6jaDxAGIdhzqHahnILeAeISzKKXMTDIWNb60Wg4upoB2
EO/xZ1b7uFIkqaHPZQUscA3GmVXWK6XTj4i18+qSQHzU8oz4asj90n6OoWxPXyMUNLb39HOWlMPk
TCqv5hazjMA0tIsivs1bbCTz2+QxRfza+UZ5HarHNNk1tRu015Nz1IaLqH2wYwR+l3Eoa0UVneDV
FvA0R4oykYhk+DmNGb4NafPT0tMDFEf+9tn2e9VokURP+UJryrk/DW8AEpeASWx0LFnFVyQi77d3
VnR1IIX4B4JzezQkVoCxIGxs0riNcdng8p+VOy19CdRv/xsUZ6QWbRd+PhyMGqRNUX7fKNWe2Zem
UuDFLdk58Qf6WBZno20TBXmGVhcPjshTRz9U0GX41xqivz/PolKNlBrKENyC0pE6caPg1KUIRBFk
eHkYXDJSSD6R6M4FdfkfGG4tdZyVQTU3jTcX12P9ZCnNl6a4KbMWQjqjGxlU+tJewiPeha0RudM2
E6NQkxaIXTF6UXmkv7A4cjMx9yJWwMrtdb1MqU1ohzqo8ShIYfAS4EKYFnFo243YSzVsrxJ0Iin2
sMvaG8xGt0TCfPk5HbN8uBUYF8WwLCxCM8b6YkZ2Izjnoxxd3qz2ArbvQ83Vesy7vJT0HmO4IHcE
WXwmI8sQXs7r38Cd7bCYM2REsWDoatHgbTQewPCftztDwQ3GdsFQu45x29hftw+hFJc78My2QWHa
ALdGrxKqIWp/X4LuRN+zKsXIWu4yC9RNhq8hMtiGFp7J1a5zx6XIeyUpJiAzZL7V/mK2xkMve9Es
n+6T6erLuAUCJ5QVFtNehXHKMKulEnaNp8+qDyoHvJra7sv2Qn7H01sgXGA/0Lq16dg2nkahmoEQ
55XSQ61c5cZNH0O185Xqh6a9ccofLZVsotAZrNbHnROlSg2lp4AmWet1pgppqyckIphbq55Fj0yx
ZZUDUTxjER26BugPQqMO5wxMViRqOANRYU9Tf91S1473ARvcjFRu1x7lc+nLjM+n7f1A5G/X3tGz
ZiqA2NuHVt9Z5d2UzpjYK/0iWqiVMDDLULT76zGaxSsYOnSM0BsC0TvOK8x1ns+o1tdepr2wMXJp
1rtD3J264CsZ3ppqPm6bkXBjV3icB6hQo0+GHmVPk84HMo8HfVB3rITWMO1vw8o6qAvbQKZJYimh
Ba1gOQeQj/1I1AVWp8qLEnzvsypyWzLtS/Km9flu0JnsISI8+agq45qEkrjG90J1EUTS2hk7G+vT
XtfHZ21m1zH4shxnvkm051ibjuVAf6WTwhC/oYeZKq9qSl2nCQ6lJZuhFPoIY0kkowuIYtrt3EcY
aPPtEtOpvbkaD5nePYwROW1/W+F19gfC4uWTeoaHzhwBAuIOg3mDoDhJD46B2WNJoCOM/FdAvL/r
TDtHqgxXlxV4MdrZOpRrMHNxLKTVU/FX/G/bwEd+vm0YIy9jdfmKfXvsrXtneG01mbMRPy5W6+H8
W2G1szq1WI8N5bleI+6AhtM0u4gDVGeKHaap9RDPqkY2uyEF5k4/WrI7FmkA7tV2B9kvTDqDU+nY
Y1ylHt3JOpLqprIloZ1sSzkX4PRl6iQKQAvdtzEvEIQHu+klL2QhCEaRIROD/9COeP7dSJHlo7N8
twLdCGPMDsZk7cBRI7mZhCa/guH8SqVbk5NYgEFe2e3Y9xrDRWGJDq1kHwSjBExo9iswLpbQaGuX
9QSwaircKbthveFN4bemlNUuZECLN13FE1ao1Yi9ARQXd8lw0LAo2wGzp6TEJPtGnEsyGfx/msAQ
VBvv6jB/jNRpD9L0x223JIZBUzGGUjEHxbN5VayM8maGW4L6lzuQCfnRxxH0Mv8bCucoipTVIVLq
tTe25lGj0dNUxYekoBJtFOFFhpnr/xbDuYoutrOwcyh8LN6Tc3QwgmJnxscWz5QK6oCyV5Fs7zgH
4dTBYHQl4DDBB+kopvduEstq37I1cWcVSYCIWiO2LkeHll/rNErceM6/xZkz71r0FDYYGhnIjmRz
97T91cQvA1xVKvLFiPX4GprRKVE7DGCyr9udWV/O3Q781C4pb1h5QVs/sd2uqt0QA+DbwMLr+AP3
97zT6ogV4VxNfYo1z5ruZmiuDEZZACKMKFcQ3C059UqbZRognAJ9kFgFs48WHC1mpNIxBZfZ3pr2
WfjXLYpLRLmC5Q6CXRRoOOthMqZin0bWvcx1dtjePKFVriC4Q2BacdeoDT4aLa/rvEAD25MtFTYT
RqorEM70wfjoKBNYMT2kNiFsdmqWuVGduA0+mDU+tOnFrBy31yUzCu4gZIOaF50OyCJAe5KdXQRl
8bYNIXTtq1VxF5ZFAtSiHPjcCl1CRX1dBOWhs65jsIP8CxAEEJHaWFgouG+UWNEQGESpwSmP2a48
CT0dPND9WLilI2OxF97C4Oz+D4v7VDV0NlqLwh5y8xJvp1GrfdL6JPJU7V8S3SDt+APFfaImw5hU
wQClke6KhJOXGA9jjqqx2oXf+zo7EdTdBxbINMzEJv+By303Q03HPkmxnTp8fAdyLQwLhOMgSXML
PfFqdVyEQVI6BGRZnQNO8uyBgdRHQ/9Ha+5ZTXfSjiSxMX4savk5Kyc4d31HtRyLysJdjzJBzw6k
eTOs7n+0RS7Q0LJFWkbFsvSqdcfl6VfFKE2kj10pU3n+/1wo/61J4x9BhaPkQewAi0LUaDhFoE9N
C3DoeTPkJLP0cabvo/pUGrJB389zRb/97gcw5+6h35BZcw7guIE6S/LeBDTcO6PqtghIwP9+yNlj
308u7R1/iJnLepDOQMVXJ2Au7+2H0ajuplyV1f22TQr9HOffuGhtA+0i+MZt8tz2l6Zz35bRRZK9
WNZbWluSLy122qBZ0HTUvyC+eo5GtImxOsOdV0MrN4biTjm6MWncQjuNxTeosro08v7B0f0eIoOW
HAagOY8wpoGuxxDO9ZC+wZTgDuLEDflVyci9xfm3FQ7nAZRuSpImwNJsUHIUpxwizMqPrD7m/f2k
HTQdd+3PunuusnsMevnbaxR+xBU25xcMp9Jba7nTwfSTWWiaSl8aVDY7Z9+FGL2STUMK/cIKjvML
Fmu0RGsBF+a/qvjGYF7l3BamZFHC23aFwnmFhiYWxpOA0qfzyTS7n1r310qGy5n8A4Fy1rk5ZmpC
WREDIq5qP4JfU8iiy5tV++3vI7wdnCW9r6mGQXXOBkE6rbdJjkk7fSyvFYNcW7n6YtX2wzaM2Lmt
cDgbxLxE2gUEPoYMryiRQHIwifdEc1sz3Km1r3RHUMBFoPKU4C7H9lNydIXL2Z8+KU3TzcBFR5tb
99VFMBMXj0c/KEa3SOtdRL81RfSDJa3LKtstuubKtsHitv07hHa5+hmcXRKIyZGhXXxZ1l0wg102
aBbKoVqtKzJKKGFIs4LijDOnJhvw+qq9Lv9pwnDqBI879NEOr+ApPf5Py/pEA9+kQYHOUxy3eh9G
MXRlfDp5qiEJPYVOZDkQINkCKwwvqGsYo5XYA4y0mg5G8wsdIAwDgbHqm+1zrTaS0y28CVZo3Lei
nZ229ohvpQ5vev1s9Zc6fRmCCOMjlwXbT61MokcGyH2xtAkUoyyX5RWJG1peoVxraFyvy5uc7Exr
R2TpIKH/+lgh36FrRhFElvQIh94x0ERNr+akfdq2DHELwgqDCyqCBm0kxYhFqZl6T+OBuk1W9hjk
1Htfy8YbqA3eqm3zoybD7NnG/NwE80lxAuQP49u4XujM/h9pX7bbthJt+UUEyCKLwysnSZZkW5bH
vBBxnHCeZ379XXR3n1Altgrn3IfAAQx4saZdu/awVpVETp7InpV14FPpxxwU2oYncG7ha44CfCX6
q6DsN7fUXBWmJp7QiKkGpdhERrq49jdocEJjSV5sSYQOxDK+C7pmoxQxKCRhqaJ+NzTGfwkCLT+C
sY8K4oFIpeIjpPzUQyZJRUIzzXjhuVUzvIRhzKHSpAKok7HyuLgq3a3rw9S/qoJqhcl7Hb2I+ZaW
u3LiWP/1S+af88u2KHjooaNBib0QidOdgDxRUij3fhnzdEd5OIwPp+liVEQaTi7CtlvZy51SQ3W9
wou6r5sjcPhoItJ8Ksutgr6kHPVRGI6mvnTqZNap3TboOhwdsOSIKq/Re3XR5o5kaMCA8RN125e+
gN9rgxcrWLQkthJtNPP2kCKZCCGFITj22dZAsasAjbeMco7Gqp1YAM+/X7yy/NCALiQy/9aolRth
6Dc9T1dx9V5cIDDuRxKkFL4TpnLQEVSY3EL17Fjb5orGuYBXb0Ww4aGfxDBQGs3MIYizjCHvsTWy
4ImWTojMvQg3VHHQ/MuBWt2FCyhm1ryBdGKWzVDlSZF6U61F0BdH7m0Dy0NhZi71A+izzM96ITwY
yDCHKBvk0rOu3kyokgVLryajvJ0BCXoUHck1lkcCXbAfHkYISoigTKofjMSJIKlWypyr/pqz+Nsa
o2dFRCkmhSbR5Z4rki5OYw2QTWbGR/o0PqrP9T159FzRnpWq0MDe7fw/8OJuz+faof7ulfk/uKwr
Q6o4i6TvqNO00zWHogIzeiT+vpXsMeLksa67Cy8HySYWwkyNO3i+uBw3huk7mm/6pmJNpvqY3qVQ
5zIm8000k5fS9W0QEKCCX+BkA9bOw3K45HKakTWWQ1XB9pkGt43244gw1LNe2ar08/a8rmYKl0jM
yaOpkZHeBxKJ9jDJ7djasrinFCUK8rZS3TJVrZLXsXbdIMHMMHMIdb3zSSdghmszP07w69GRaw4+
RGbM4K158Z72jWyifcL+6Tk+L50t8zYTc27IFIdiF8FigwbO9Z7Vx+ittjUndJB22/hY0FNk67Zi
VTv6VNrCjwaUDJv6vcDuhh73Fn6SAbLMaLeVPyoXirb7kPcwWjPtc7e+phoE+hpsVyb6maY4SiPc
YcO9Fw7gJOBdW2sGaulqMOteZWmTiCMuj8wzKahDhHTjcSveV2MbSxRmnauEhso0X1EpDDoU2LTk
CBoFJfiSW9ROJALUQpxSfJnETW+4dBSd27t77f5awjNvBaEYUFubAl4phbt40vZ98gd8pG/1yJPE
5U0nYxerTsyzDNTfljY+Uull7M6N9+f2YDgQ7LMgapM203wMhsSTRUIC7s/JnZLMvg2z6s8sJo1t
2pt0I6BtP08aWLnwIsdd3Oq7ijx01Omlr0ja55ItqunuNi5veIzJ84Ohk8QAsD59r5A366QTJW+3
MdYP/j9vCdZVozp6ndMCqxT2KNzrQMfUC++63u8rSj4j/Vzr4fY24vpB/ovIHIDRiKtE8YBYlUdP
hBeYQmeCczeuYkgzQenMjHNVkJRBI1nq50NG2uA+N3qERwwlb3/dHsnq3EmKoUOJmeiUnTsRFUBQ
X5hRStUeBXOE5g/E6YkgQ6fmwUe27n+Hx8xc6k9jDHIavIXKp0p58GI3Hg+R/pF6pwGsLLfBVjff
YnDz7xeutCaGUSyqABu7CUXIuyqu0QrOqdRdtUYLkPn3C5DY73qkvAHi9aUDgiNLDA28v/UHFHpw
th1vsZiHpOpnEYlFQIEaUTZQsuI00+c4nGWyFxpObml17iD5R8GkjaZHNjSvNfVYJB7ucg00wGN/
J+l2WPKaztd9sgUKsx0yhRRCMj+N9WPwUG2nLbJXu/RYQL4oMpG4zc3QlneZJRxTV0zN5Kg7hLN+
ZL4T2WiltvgGZpc0rQLSiRhHoPv1AAkc/xU1fV/vz4RC1q20O4tuNGuyxjfdaS35bqJW4yqcb1ht
EFp+A7OJEBsd0trHPLQgLbDT3qJPw77edNvos/wVnGQQNzpIg0nO7QOy7rEtxs7sqCQjo1qXwIVS
ki6YaPzbN1vy5X21sonckugSs/xElvShQJGy5qS8oofVw7PAn3f84vB4ihLHRgh8ej4a4Gl48w59
5GDtRRdKXE/t3nsi96Ct8D9vD5yHy1zskVoXVM2w5mC0DhFCUI6T4HAVXjko3176YnRajNrvQcbo
wuoz8vZQDIihyD2VnOfb/LE3NvD31b+AIbT25MiYJxHcokmg/ZbhZkObwBTlP1MgwvMXEbflVcyu
GqO/S/cd4VugKtlUBd0I1Lb4EjzFTmKw4iQgOHtWETcMa/f2il1zI82PiwUe49r6RWoI7Rw/HS3o
H4GezNLe8QPNgto9rc3G+RA/G0t8Eg7ZpkGztZWchMO4uf0VHKv43bWxGHQjg+y4ELBvSui0DL3k
5oqlyry4CQ+FsUg52OG7YN43ZZWB8aC0xPZ3i87x22PhLeC8exdjSapsLlMAihj9qiWnbu0y+EVj
BzqQZsTj0b5+nYE0EV3qILMEqT7Yp5kxVX7U5VoGggU9hyiv0PqI8NJcJFZihNEraOemD91IjF0o
t/02UsbYrlqUepkFaWLLbybPLKc4eMuqQnzMPBJ5ttg3NNl6ddwqZt4PzV02yENoQhpEtjU0kX61
Uef3cGXS4SvJIuV34FWhWyvDOGB/quRT6yq6y/ox3o++3g6goq6mp9aoJBAXiPGHV5eQJK+CGq/l
sE4PQtYax1js8n8tNgBOKapQqHsqGkrmmJnxW1Hp0lnnQxuFcCOoE9oJSmOHzHi1k2XkXEZd98wx
V7q72xvg+h2HNUGtz8wDjp7Mq0aUMC1AHKGBBZ+cWtx6qSMT0OiIu+kud/EcFp/r7W3EK5+WAWRe
AyCRA13xN+1+fZLBjK3xVCKuLC4DwBiJRvEbXcA+Qr2PA/rCfK7VD0VU/di3B3J1QmccNAqg4VvF
f9g6RKHsyjac6ed1tXTaNr7PUETfdhWn5PbaLwAO0m8QRgYxDxj+mIROoXgRnH5cHKD37R0QcG/z
gxxZxd7b+sQ0NrQwsw1UODgvqrVpXMIy65REjaQEBWCl+g6Mc4L8NebHBG1Et2fxuggGw5MIiNKl
eXA6y3GLXp6uKQMFMgxdlYlWEATdEce8/xO2Qr0VlVb3TTUuhk89U9r7bOgLuCUdfCGv9YS7HB1W
j0mco/q+Eab0pQqV+LFMhPazMISJc0pXti6Ih8E5MrMP4znGeEroDCujPu7Beaz3dijAPPEShPNf
uLjGQcoPSSNwDkJkSjY0xg70gaT0XYU9RUarkhySOV1LzDrrzIpbCL+ywGAMoSq43Q0DfLbMOelE
BTHfb4b33OyyH9Xw0OSILXPmbG19L2AY977r+3KIRnDVjxvj7CcmsfInbZ88eI+h1fwBT0KMgiYX
iRS75HiW1+7CPJt4ukBZBKJqOqumochx48UxOOylMz0rd4ojONGncvqk951vdla8Azdwux1T0wp3
sjVuo03PI4xZ2TIXn8CcopgaIdHHmUY/+1D1Y8QrOriO6TBjZFYxEsOOzukii/6alWI8yBx1pmKH
xBQDp/1Uea+UK4+BwWOWMwgTqJIF2KHBrj3mKl4q3mHaKGDXuEO/ywlknG8g7bVe5efmg2MpeHPJ
HA5BSOREIRhq9R7tsl2o292bAnEYU5o3ktU8xe6/v6suVo9xjwLEDLpkZuvXUQQrCo4/8GIhvDEx
JiUSI7VJ5zFlJN6pXbRF9vv2tK0f87+HYF7QhYtXFkFSTiPGUGa+a8gIcw9vKriVeZ3CqziIHoEf
Fnof8PIucWgnFUGHlhArhSwEHUxf/4mOaAMd2bfHs3LtUtQK/IPDbEAV7J4jHjap5QuP6PNEeY3Q
8nbafKVemeEFBrPTYtUj9dABY/KfIg9SrqmTaSgR6bfNdCTVKcx2ovET7Um3h8abQma7qShWFEJ9
NhYKemYRxwTPVOkdZd5S8aaQ3XRBPjZGi+F5+pkWD5UP3V8eqRAPg9l2Yz55KWmAUflPk462SQva
ozzfYfX0gCJXh+sKpVWW2qzVSegrNSasNKAaS20j3IL4euYn1cQXpNaU8LVKzrWHFxTeam3yLPCc
wOss22wPZ3o1xGfRQ/EdWVocr7wuIXKaY9u3pStrpy51IUnkDqXlpYidQKxPHA5J7t7eKGs+ITXI
zLSGXYoaQmYFGxqo1RjCx63swYbe4eeUmniyGVZi+g/UKo7i0yCYXHqT+Qyz52IJyyxqJMgRZgHq
YOoG+unbwfVNs9oPVvtensu9xkmVrh2HJRoToNHUeBorSUOyMN0WyhGVdXptVx3n0M3ffGNMLA9O
ZaR60MwotHrPCluZjnpXmDESmIPrpe+3F27VJVmMieWVloRymEoCtNr0N+D7wJJFD9o9XKDIRJ4O
gkjvvl3YwdNZvkORfWT3KHbl9ftch/ywaZdfwXgl+dAWjRdg+0wPP0Jk+6ctOLnOhvOb7GrXM6tN
gZb5/X7g2NU1mzDrISugidFQeM3s2qmQ4lwX4QomlV1VFQjxwCr8dHuG1x60GNtfEGaP9pOkx9WI
sTVuZ9Ntew/5lJ/pobc9s9v0W1B2cADXLoslILNN20oySC0BkGykxPU2w7N/yt+HyZJUE2Ik/+H6
M6DJJMF1/+4/vrxmUYynGOXs74UZnOdDE2173otzdZlkvAhAaIZADSsSm/dV1IcDTNqsHRTMAoig
eO8441gz3cZfEJZib9ADLZomgDTFswchm5BLZM0ZBkux0eMNN0YpbiChLEzIZqjtncdbjXnHXhkP
BdqpYIr/pve/XI101HAv9ZCGa6QD6Hva7qPTXDnejf0rZ5etjkYBaSjYCaAO+P3MWtwzrRxp/ujh
7LTW8KuBiUhNzYXJN8k53E1WcRosLjHb6hotMJmjpIP9rVN97LXBVf7E+97R7WmTH5L7ctdYvkt3
vBbL+ahcT+ffQTJHKaFNpUI1EGwvG/8pfQkP8W5wCgR0b0/mqsn/Oy62k5MWYYAyT8B0roYiHLN2
KYbTcawdD4WJ20RZMEpyOc/er8n2T96B5Hjk8kpeOFP2feEs9oXuE69JeqBEB3BQWAHqXTondHl3
8aqfg8Kw/7f/WD+nlZTGjwbgKCcJV3+zrxwEJN+TTX+6vTicjf6tfbsY0ES0VEE9GHwMcTt5tl/t
PPJyG2Lt0QynCQTNkDyemQaYfdbmDdgTJgi+SclHIdwh6GvnnTOqT57m6sYmJn800c01Tjp1xZ8B
qgzyqPn8XrV80KD1VCjrwO02OpR5NJD23JaIPuecuMf/Z3gaWqSJAekRkdl5UtImNUljaDqprZOj
YtXT33LxHdLfEOGUHKiBQT5XgHYl2PD8Kf68PbsrVmP2SP9BJ5c2sYtjUdAhDwYRW3R66PcSL66z
Oo8qojqwhQgVs4Y90bq6ge4Dhgf3Ohb+DMOTEBwDnmu/shEB8BeGGUcTyA2axAAj+wc/OnTBlnru
f5iqBcTsb1/sdUEv/TiFsBgBrzvKVQv/+TYCbxDzYi0QhMqvEPTHIJB3MXPjDyrqIcvCST6u+Vwq
BD5VkFvK4G//fq4sUKZaj4WCACXyFbNAp+KcBcxkM8vuEdIF3kDtqQZp0MvQvni8kroVE3iBPu+X
BXosyF0kiNhwaRdtakM7i125H7XMBGmgAykJOxpSbMR6c3tqV+7+C1jGmw2TyEdcFYOe5KfaOyT0
OEgfcvVDnjiu0vUaIiSsKSKZ+8Qg58BYq7TuS5QyaxGa5sXAjNvyPlUFMxEDjn26nseZ9R/8WSh3
Rzj4KoLTtGWTjSro3TKwK7fHYjj35Wj18k5sNp32mPFUKtcGBvVZCI7gGIuQ+7xcuKEAs2lRaCiu
h9qI9BIHT0L9cXuROBBsaR1t1czwckAUENOtlHe5Ve16tG+DXBP1Kd/KZTLouODTQqnvciAeeF4Q
/NJjUENAKVUvrPSPYaLXTDabytR+CEf1HNu8wplrO3sJymx7cFBpfT8AtAQFISqc7J7no6+8VgGh
K0hKyhIUPdjUUwmKqyCEmIFVOtlz54JC3o022c44JLtaNXMr28rZq7YprFNvGodoYxx4UrDXtv7y
CxgjnCqCmokhvkDrzELYUeJ0cofXyOvtFVyBAevQnMVDm9t8qi8XEMcr7Yw2xADbF2rs5cHVxOdW
4hzk694sRQcx3UxuREQwl3y/yxeWSqyJUaZJiliDmT7Fr1KHGvRIshCwN8O7cOPZiSlDwOvYOb6b
nrlSZN92+NK/vsRnDlyZTKQ24IJY7d3kQoTRVT6ke5TrouJdP35pm59ft6d15WK4AGQ97VYEW12k
A9D7AWLjXrTi124vmYZDj+3gSn8iszc5kNdmGYlS6GbhiQyjSVmJ0EgchYqibwehMeEcPZb33TnS
bPUw00Wa08b4IVmxXXqWTLnvirVdBN1nHYJh0MCBINvlLqLCqEqx52MXJV6CGh/vKRHb+34S6p0k
ejzqkbWBLtHmr1lsplij0STIQmxlISgxleLnkCXPxP/QJ7Idmz+3p3XFjuoovEF9KPzWWZbyEiyK
isArSyykkfvWIP4cIM2oFufbICsWDZKusDQq+qIlymY/B2locs2AOsYAaWpqwkfXTnABdc6uXINB
QQ7uVA35e/lqmUI9RbNaj+ApUrjQfyl0Xlhg5SYFDy7BFYpe8uv3xRgYqVTOipaa58bTe1D14GDa
geY6l1zINSPdyqsUhrAMVoA527DUyBtDN47AzjBOfzAJqRH42awBqdeTKSreaKWe6D1C3hX7QwuQ
WzADWqBmSu9a2+iDHsWEOkIvSAZA8FpAGgqV4b2AHGg41f2u7wXlNfVqePFoqii2USHHk93JcETE
VG2CTdsnsmR3cEoOddW3B6T3q/tSGv12X2ih8qhOKiz2NE4uacZgr5JU/EHGXN8PoV7vWmxgcJVI
KXwaZVIktF4iVwuKV99Q/6RiPriToo+foTDSU157oBqDOstbEevtXjHiwaXAOBU6NLoK0NQHdjoY
3Z2SqOp7VwblhsRjgMuYhujlrLtSOOYhJKgnMal9a6zE7if81ah2iS/lu1ad4PFUvZY+9lnVTHso
B/XeowFt3IcI7Mmd1YOLEzwkWZDvNBqMr0VbBa4WdoZv5lJDbJQFqJsglCcQLeh5Mdo+uB+gCU0C
4SEhmfgel5N3yps6hCaIhlbPmWTWVtJKgmRIBG0CJOiCDF3OcX6HZZRBhG/E429SEvTeTn2cPoct
KZBQoKLoZnUd/qkhTkhccPJlCItrWhsjAeG3734UlZ9Em4o/XaBHn5JfyU7lt8pgQqxEPqCZEWnG
RvUEjtldsw8anpt4U8ugz2TDU6ERYv/MekCYSZtor0aKMmse/cMqCIph4CoCCxozl0ZI0ZIQLfYo
SRH0U1e7SWtT2b5tglZMOAKrfyEYf8OAVqfqgWUC0f8fMVXtqIXobdaj/OVfNx6jqH+JxFhUMW/z
ohcwmHrcStVdDWebp/yzckOAPk/BjQStIahqMfMVdiPp4HvPyj+Zm4LXP92o52BKHcWTNrfn7TrY
hZysKEpIxUEiEUztl0sTAiYQyhxB8HSylAF5DKHZTJG4CZvC8rr0dyTwAu/fkSDW4lE4U5Abgkgy
RniJ2aVlGfizmJJwRsYmO7znljaZ6VF5fvbvu31oqWd6Hzul3T6mn4EDHQkcd5PXv7h2myADSEFd
gw5XFMtffgX1fE2ZW64sOXZVKCa2Azdds7YplxDMTQ8VzyHXG0AYnov+SHIcrU8kVjWTPBqZLZ/K
XXioTGPHi5Pyhjbvr4WHUWSJljc9cH0ZoctkNPtsd3vb8BCYCHMzSq0yfl+UMK91eD+Q022ANQ8U
nhjcMUmD7ARYdC/H0KAHOs+aES53ToQfWqdpH1ngI6tW6iBxNY2pTtwUvEu4hFIVLSJN4IXEbmKS
flW+HGH/hvW+CPuu5FiataEvvRDm/Ce+N/T+LGbYty8CXgJqwCkcXNs1S4D5Axarp1dNnJMSClll
T15jkm1KA+XhY3GXEQ4Sz84wRnPIxRSUyEhqekW47f1dliA50NiNeAyC7e315EExszZImt/FHjLQ
+eDZjRraI6rO81dFLO0MbAq3wdaM2iyphZgLZIAltkKu9POurQ3Yz74ARVdoFmi5UbZGJZt02PUR
70ZYW7AlHLNgtRQrYyYAbkxRxtXZo/jH68wueb09qpXsr67rSCOhcABxFzT3XG6MzqBV0BcQaWud
1tG2xvk3ioN+wXSifw3FePJG3PZ7cLS/94bNy/CsXeHw8RG1JQq5LppV26GlCQV2IDQmSrt1FABK
U+7cHiIHhX12jpkvqiDPRlIkyEw9eFSVJ5VHHrO2WouRsLGRdKqmMh4xEoo2kk0vxxUqP6TjJM3k
SqkXnW8PiQfHnLFwVMqkTgAny78S7VcGR78AjXYQvd3GWYsRQJ3wnxViEz1RmeqSMD/Cwp/Gs4hQ
ozkdEDPDJXDQHFQqdKZ+r7vhJwd25tViL3Md1yeuc5S9Qqz9clNWMCGV10rIyeEmSKll0KeWnCUQ
tPmhHeRuM/JL1tbO91xXDUVz8FCCT/8S0wikoPdzBXOaZwWqreR93rbnti9SR6ruO1QPCQanHHbN
fhkELYAUHpGG2ttLSDj0vaz1BD4LWHodQX6koOcy9TATd4VevkOYmVcktYqINP5cI4UeT5UZpNo2
Sl3G8DPzMdFQ6CWF0zbuQ+kHiT0hsEql9JJNOrQpJymwcr+BQRvkFWgrxeuIvXixxFms9khYZwHd
5e1R88rN7T2zcsoNSUQKDzTAKMBQmJEJSHvqSossnhjHqUMnMYCiZj2g2l/7fRtpJfs5d0cYKLhA
d4KksAHeMO1GyFqOKDJtNr0D1ZefRmdnZgR1Yd4jZ+UAXmLNlmBxbwvgByBBBSxQlKb36VH/ClzV
bl3ikgcLGsdH8VPkrNVKAPsSk9mWUl6OpMdhs3IngNp9buL1ZsdWaMnH4L4x71CDz5nR68W7RGQ8
P0GUwI7aTqjUQ+nwL/E19q3GHHejCeFMxztLVnLX7jT7Nur1WbgEZZzBviY5BMfmYRrnSdiDpbBX
LblBdggEK7ehVhzPCyyW1yRPO6o2A7CEzKwdEQOzNEs5Z/vIftRO9dnnjG11QjUcOGTpkRNltZuh
3pYhvSNmVtWO1gQLEynP5cBbtyuTib8MInNp1oiHjKM6f8Vic2pZj6jj1GaQAErMyrOD4KkeoYCQ
WzH9FXQ8uYOrW+8bbu6JUFWiow3mEm70ofNFNAgCRj4yXt19MdMHhCca/+un8gxEiabOwQuk7Zin
8uThrSymAKoTqL0fhcStEOfKDKeE7NLtnbE6hQso5ibPisHQBhlQo3AQY2KSFDpDyZ1PMIfxgf7r
CnNmZIyVlEM5EI1qnkKxdOPA2/t9v709omuPksFgPNc0NNJQaYExGD9LGeSm6E4fTH28a6K7anLj
3gLJZFJsUa0mQK5SDV9640ltHpFsRCHCM+dr5gm8cCWYr2H2aETaPBcVfE3VWW21VygowozW7NAj
VKh7kE6bRHTLeh9kTsvlv5k3yhU44so6RNRRYcIWeApqGfs6eGVRW00+YviCpOzvhTYwdSnejNCY
hAqpPVQ/MgPMtoWX8pZiFV8HXxmKTAjSucxyI94z9qEAu9pKKloH0TgkIBXfvogqskypvBVQhd2l
3k8ISr4rIse7ub5HMPWgxEAYCP4GId+VKQvzkMttpyY6Rt/1b32m2h6p0LqYoiu5fPUMstNyzSnA
zK+Pg+PT+L3vM8dTm0OV5jwanDXTsfwU5phRD1KTSYOJyJCK9QNHNH7LuDtL/7/M+BKImfFGT0XE
BwBUagWY4l5lfUPEwqzzZxVxdgHv7q42o+JRhigUZ6dfOc3f0z37PzNFJ+Ibl+bREJu4K6Go+x2g
kQtwVn7J4imVnGigThw9BON9SpzboOvz+hdzNm+LJZ4UnKwWciZWGeZT6ZBwlBNbjdJ+UyXh8NEZ
Rf90G3H+i+yRwkD/GSVzawdTWKTd7JxQ5SsS9nFhCl5uBoMli8co4XVUXd2jF3MK3v3L8XlSOUak
mB2TLL+DKvK2qD3Yj9+3x3TliTAozH3TTVWbKPOYxqG1oJu4lVrtmIVnkHZZSJlwfIMVqs35XKLp
WhRluOMKM4UJ2BTzVoRzQAPdDCZLFE9USSAv8ayrn1FvJflohsp77j20Ged8rO+Xf6BZxfR6EGis
j4BuoI3cEzdtWzsFx0bI056/dtLnOUX5io5FQ9qZzUFo1SBMFQFSmr8GnluNFvGPyOSYknyHSnpt
sqaOM7jrUjsGkzkN2gSaJikHphqjNEdzE1GxBO+gR65A92q5mTxHFeyQS+42G5WrM7EYK7OgYacL
bSIBF02pVmXsquaeqjDuVtMf0ha9ao3tJS7ezWgf9UCVeXv3rq4pggTIncpItrMZVKmOxthIlQz7
pnpp++gU9r3VB6+JwLtPV0/jAmn+koW1aYYuEYceSLmX2EUQ2HIXuoWQ/QejNr8lQckG6l0EIS5h
cqkbhJBIGBA0ii2QVvqm7sOOZoryI5ZaThPl2vQh+CaDwRT/FHaj6mWVSoIIPVmBwGXyQNTRQJRV
KE+e0lq3V2pt/pZQzP6UkeX0ZR9QgZBWdiw31Ewgf2UXKt3cRrp+t+IoLKGYOdRoFnRdCqg8A8v2
D2I8qsV9Wx6C4hfyxvL0Q5ReJW9Lurc8fpIGtAZyvmDNpi4+gI36ZQPK5ND6D9cn/0rTO1E/SKAA
0cljGvKqTOZpY4/fEoo136Wn1Ibv51Y9aX/i4DXGWz1XO7tAlksvArdT/r2ADmbXmHcnKmshMc8g
CpEqxHXnYSEzujPq9gUycHbZef/lICxgGK9J1oMklKBQZcGL3De54k6ACAe6rVLCKTdcmUN0MqD7
HwWokFtkA6hCmPzf5VIECvdsLHMHajogjPe1x6gRQDJeQd0Sxb4Vx5+YXyPM4lHQkFDEoIGvsvIP
WdGqQZoGOVJCofAkE8OwW8hquLfPw7zdWRQFkT5UIGmIgbF6pFMJHuRUxsM4LV8h/S2CxBWMxd4P
3RihZ5uaEq9t5zofCt4QJCvQgEfRjoKw5qURK3MIslSlmFuhXpgyWtyTtjPbSYNuFOKpPd0aZHJC
Ag1oKuxkqAVrmu/QJtw0U2RWfn8fZuiSUntnUrVnMZdMXU82iRG7kRHbRWZYMeF1ia5YQnyyASMI
erG55ufyk8ehT8qhkFBJWNd24cEbicwk+kqb0+3FWNtrqIRHsgMkEyj5n03H4hrRukwI407JIfW2
oQQhwmDn988kxpuo2Wo4x/87OMbq5lI1ido0w/kvuRGYknEfdQ+B95L1nZn+l2cARRoHgmjIqMgS
G5RJizIcalHNLVDdJLpZIYIexZJdk9dQN2u6m/Jj7v17FwA1/qivQxOFokG95XJGfdLSIUj63Ooq
u5ER5U1+Z+NzL/LUm1aM+gUOY5D81OjVUsIxovq2M+6gQk0hQClNVlJwa6hWnKrZsoLoDhROeG+w
u9EfqkoJgaVJj4PyKAwWwQOahNbMMk4NV5PsvHArlItF8kbvft/eNGv+KzYnoFX0E4Msm9mkqapF
ajoO35u0EX/F5Q+NQu9nW4BLkKIMqN0kA+dcrJnCJSSzUYPGG7JaxSqqNRiJJ+OcyryGzNUFXIyK
cQsCVR572gFCKINDSStX8Eu3q8IjjZO3Lhh5hEbzxmPt7mJIbMU3UZO60BvMolb2X1XwoEFWKAn8
B8TA7gq5PQu+7hoIVDbKe63zHOO1h9ZyDVmKVSM3oOtoYLRBvYtLp4zAM1U8Ce2X57/qwSEvzpLu
VPIzePg5u2d18/6dZ4M5KKFASDbqQK7KyBYg0zQ1wYGq0UOl5i91kbhj/zTKwUbwOzuOzqP8KnUJ
753Jm/z5Ixd2NpbVMe8LTH5cfiXeqS17G9LiafQARtak22UT3mJvNa/ccu0WQWOagepUBTVI7FU7
jr44ZApQA8nOmrNWP3q9G2Uct2HtDlmgKExgII68NhcoUKiCO73F7epO0pbQH2SuHXy+vZwr3oMq
osgT3gdFFxL7YA+1MVMk8IxZhv4iZPFGLV5HQzhXYmYKuXqIKGq2acBpHOOAsk91haqS0DcAhYR5
3r1Qbx/hQQlxTSIewE9sqjxG4tmgMmcVlAkz27yOgCV4oC63C9IYhk8qeCzgDCkaYpJqN3JlAVZ2
xwUIczBoqqZeIwNkGh4bvNITA3I28MF4og28wTB7PxR0KdeKGUf/RMUv6vqQ2K3N2/tixZqqIvja
5jcqCC/YrZ6V6GyPNThMSOgqyauROxBcHWmEACNvcVbnTVZkXO8IpuBlfLk4BkHbRS4CqvAepu53
2Z81/0x5HLMrpwoD+osy31ALizHFyCglAlAEDYFSCBvojuo5Zfvhy6XV81TR1u5YFCdK6MFUYSsh
r3AJV+lIKZEZTkvBe/LZozkS1VEqPWnTVuqdvt0IvH2xtmRILmmg2ULK/0oBg+a6riSzM4j2ZjsE
Cb2hObl/X+mHUgk5BnjtBKNpH0cJ1aVzF8Ll8PQ6yImnAytPAzOPd4b0EuTvOvSuaPMLSuEVLPDt
Dbm2S7A9UMsKhwn1j8yEjqUKPdoeiKj+hhgKBBMU/yChcZck/7o+Co0BCyj2fY+cQ0zLeIYS+lkP
dyuQNxlyBlOu8/IY66PCE8pAVSdygowrVqOruhh8mltjUyVfmefnn3ohCe89qYtzrRGPOmOe+Pue
BskhmSbtoI4kbTYSZKR3kLnVYnC/dJp8QqW/1DrhFJSdLcoQ/rs9+2unB86OZMztekg3MbNf0GGo
21HL4aEm2MiuWj9SsDYmYGyQ88Dsq4/beGt7GaUrqOcg8PlRdXG5v3y1LbqiBl7QlGaco0r9Y4A7
roqPehhw9vLq2JD2BQsFotZXyQ0QMuetPI9tKivpbSDB6BCtOFZ+gV7ZqbiPkzzcYvC8WoiVpAqU
gtHEZ6BBy0Cw5XKMXgFKsD5G2XKRfxDlSIzEpuqpICdCBjsY7mrFQf7u9ryujPUCc96PCyuoaFPV
KXpdWND9MadkstPx5xywo0nyP6RdR4/cOrP9RQIkSlTYKrQ6Tc6zEeyxrZyzfv07HHy4t5stNOH7
7IUXBrpEsliscOqU3QF426H2fV3iWqnuTCSn4tM8hpOhMZGNJ4PrU/PzxWcFS8XYVgqa06udFd5o
ltvVm6J6qKzX6x+wvmSwPiqYPQ2fmVNdvPOgH8x6sDvIN1Xptt2jCRJ9FaN4kdQOZ4GZWkuOGIqK
wizqskAw8FjOKFPrGGndCjQ/evBqFvL8aISa8rTEE1Ecdci6j1FX0y3Rcvqnpr31w5qiwWsHMG/Y
Eyp5O61o6TvsOL4NnG3mo5mkNPWlUhtHV6+HKPKaQU/faCRNbq6rrZtIjfInXFRksRQlVP5LuIoT
/GcHeXctRdtXFShQ1EQGMJVsS+t2HnZ97UjoMOzR8xzorxVIFFAQ0X9NjWjQ/Npbeiafe2xAvQnu
pBAnGC67JHW0+K1KnFB25vglUrcTfa+Ek8pXfKwzkZz9GWN4/4QpDSEP0fBbXm61/s91vWR6x/mk
ZyI4t6cahmyZZOxqFIFTGPgMWdlQ4N+tfJsvbsOU1bsuccWogpsSRF4qqGRBhcrtozQq1rioS+Us
1n7GIODBtK3mZxz4hvDM1kQha6MA0gzWGmSUz+2M1eRoCwsBZ56kz7Jw6QKURuqpJLenRQSpWXlD
0YWGVhp4qYp1kSHSOtD4gUavcrocFb/iCE/fS5Kvod5e3741PUSHE+I/mGvWVMNZMmWQ9WDIlMrR
egoQemFofWZrmRa5Y9uViz23MonsyZKLoy6Z3ejmCVrX3Dqc8r8FwqPGevolzOadmHHMNNfkQZWB
Fo+mh3b5KuP3DjXHOUXVZRGxsa3uL6igjG822gteYODWwybpsexsaUs7MMBtpyvFe2kZ71IGKML1
XV67eQoojggwLVS76JAewigwgZLDtaiL2zIECxD4HQLTEIhZUVCsR2HDkdjLwAcdsiabnbKkFeqp
2LLAlskT6qdW+lMV8cys3XMwc6ngt0JcS3ic81CgmU8D/bVjgh+leK1mDBxo92D0zaXJz8toB+t/
fQvXisWMaxfcL5aMviWeyMGUmqYCaTzeIPmPnPrw1m2lj21QSAwThqBYH2X5GqqvSSEg0vsuKPI2
7USwwaUupqpP5U6FYE0anLoHF4fkJtY9DX4QDIWsx00c7K3ap8sWc0ta7b4x3uPwYylvW5HSrrod
p5/CGbupm/Oh1/EpEiaTUdzLUQFGKnep/CMxWkdttiQ/hotbzHYoAVvvsHnB189hTZWRUtHQFgTX
46ItzlADNdTUGj9tWl5C76IIRG3lx3Uha1YJkRiujIoEB7riOFNLjI7k4O3HQHMUWsZNRn4EuW8y
RW42ybxvksHRgX29LvViaQB3sHGqLBQDoJ2370tl6WDfQQtJUoIPApTuIGcgtUCPv9HOZ+oEKWAw
0EEthOgId+jczKGJI4xyFeSk6KidPe0mcslOdYvDvMkwXW3BzJTInRx0nDqYOF747o+9Y3qiPO/F
/eU+gkscxEZFG01GY9fsgxgdZAI/rUPgtjfxrtxZN6Zd/0p/H4md3lWu+Xh9l9lPX1s/O4UTM68s
ZtSkDdZP9dmeZNVWRYjK7y28JoIZ/xMRat2Yg6lgdei+w7hH7fMz2egfX3Rv3oGs0dYfumP8mT+U
z93t8hPj3UPNUbzgx/V1Xhhjbou5h9VYMLpLVvERDRqEkvtE3ijqNs+PJWzldUmXZoETxb2cYSYX
oHuCKMPOPtCurk929TN/OQ6v0h9zqz12qWcIgvzVU9Tgb6FzFU4XX+1Jiwn58hkty5ES2kZvOVX0
dX1VZHUDT0TwpxjHciGh59wpM1e5q+049ztXso2758Swv2Q7+qM/vzW2ZDmNl/u1O1boVrJ7dNfo
t/0hETVpX3gM2GTATpAwIGymA58dSsfEqNQKxTpN2ZNxX2jebP4pUVoSLPvyajIyXOCoGQUH/nKm
j2Z5P8es77idy3JT9+myLQarWWyjoHroGlZk3sRyHt2GVtSXblPm9e04ZtlTvKjxPstJXvpBo0iJ
XdeYFEv0IHsioMo6kmSaZptoU72dEL3WqKdUlo/uhaq123EEUC8pEyn29DieCYgQYvqUWVICItWW
6LukbWtsdqZIolTp6oINFe01MrAMgP6e39ZgTsOgAVcYeoCp7M1jETha20q7sWMC6w6ZCzJqPp17
oCSH2hQ4TZdWHzsNvC0Gz+JJA7HqufgcPEBxWoFLMyak3nRGGr6bM5i+i6ApNtfPdlUU+nqA+sJw
CLwA56ImK1GSIgGpJrAFs20oRbyLKh0152ESYWwutZWNp2bTR4BiBgiD06KkUqVyzFowzc9Ve1D1
Jn6wUsvE4PJy3s/jpAvswQrbEUv1IbuOrQSa9vs2n9jcKe76sa1qvFpO8WzdldvJpYqLWCK228RO
j50HNo9j6Jsu9TIPdumt8EXd5Cv7e/YNnB1UUgy8CUd8w5AcKX2NjA8kyAX3UySD29g5lcO+NCFj
Ke6C/g5MFkn8dF1NLm3r2VbyzS/NtLQYxwER2jJvFCXbYkiU+/cigDzULEBHLCrzaBcDoMBaCyBC
SoxNrBug7kgFq1jr4dFPZXD2e0Dyt+gkyKi9LPKS+/zFPMo7EnrK3vLhvFf2IjqctZ07Fcnd5TY2
IjA5QGS2oKU/xzQHQarxMhgASu9UAqdiIYbToo4JCc3ReIoc0mCMFn1E8Gjnm9EFfahj3hn7wpFF
GUf2w+c+zblgTu8QlMbIqTWFYz5k94OLXk/zgx4I5oCYO8PLIN56VV6Hm0DYU7cqGfUeHYVUPEg8
R4NOh66LMUjL0cvY1orn5B2UcGjidnUQ5Uw/ryvmymOg45m18AyAg8ri4WUwL1bWNx1wkMrdPAy2
MoWuDNIk3TUDfw50X4iRWbvQ2FoTcTkCDeQ4z41yn0SlVZUD8qbwBOVpnyc/+ta5vqoVa4xV/SuD
6e2JcWzURkJNADLQzhb/Gdo3OXSTSHThLnLvjNIaORzETWi4v6g5trRjhWJM2Qhe5H31pDO1IJva
xMTo+W+L3ZwobkHRSIKpkZBszulBAuwsj550QMYjy1Z0TI116kUQha/sIK4W+l4pw4wjt3G+g+h6
t3Skk3Onqu5qFcylGnrZZl+rpL8/KrDLoWcO6W5dJTJ3z0Ki10aRDuDvBp/8HINubYlvI5AEtlr9
eF0rVqzVqajvIPhEK4JKK+Wlg6hZr+2pLe7mvvq4LmJFuaERBCl7EFtZFyFtreXw6yqIGIfQzQP1
PkXzQJSKpvqt2XqUg9nYJRSIKVZ1fjw9huiMYTaDznPc9MtjnB2k5DUkO6q5ZozxRPVhmZwxua0y
zJd6vr7Gb6wrZxqRJsVZoYZHGSfxuXC9owZa8zTMfXrAqG6MFTyaOy/1Ux99uLM9b6wHCWEtCKV6
+0XyRfiZtVNkyBnMJEdIf4HClCXJGOKUgg45D8GAiCshAsOuHSIwsAB6APFuAnt7vj7a0zLQEWk4
cfVKy/1CHoTu4koIaclgXUMKGEj+y7QOgHuznis6QlV6SEfXsovNYE8P8c3ygOJoLW1+kK0o90zW
LjWIjwCSQDkUUF/uUi8VLTtaY2E5Wqb7/XvrdUCwxjaamns7t+8Gl/jWbbVVb4NtM3vmLnfAZUnt
EITjoo+5bMPUsAMnH0POdzld8qbKWnwMSIIUy04GTB8IQeHR3ScbRJfyu/EYOyGCpNi5/SXQYPbb
Fxp8Ipt/g8wiVtICsof39M+8d5XQq23tvv/4Mn8t/oQBE912POqGnTwYfslmNglTi6tKdvIJTM1P
jFFfa0nVsLMoPetJfUdiE+3r1IfSOZMn3TyQh0oAYb9M8oEbFSYJYTVUm6WSOZF47MewQcuI0vlz
5Mxee4M02F3beun9JBC2sjwWtKNowhhZDZ6edw7TslmaCoYw3cq5ZC/I1qLN+/o5rpgCMGEAX8Qa
U5Ah4I7RpGUdV6YCFUITb4/SkCaCw3znVThNAWoYQ0BxUVGk4Gm7gqCI2qI0QN992/rRmzbaoMZH
y9LTffoeeWGyRX5CBJtauxpnQjlPnkhRXpg5hAKX5YdbYNvh/27bj+rNuCFbcgcEVbOJbvKDAusn
8DS+8x0XK4ZtR2oArJDw/861xLCWCZ2+aINFU5Zf3yQ7cw+e7OknuYdb+FC8xi7dxR/pW/yU+J3g
+VwxUDolaIZjkyggmkv957XSqFEQwTcsboLoNq5vDOvPSLZ/rTYYfgRUFSwvcj58L4eZxkWXFilC
5/pV0d717O91H7kGhjVnldKLtEPR9t2cakXhVD0AW6lLiju1F/hn7BS4U0J8ACgakhvo2eCrMyQL
NB00Xwj2FF/Jn0fTL403Td/J9DGgmY3eCvv6pl1caHShQAyQOwzIhxM6VwtZxsBbuGZg2ulSW5nd
SilsI/b/f0K4aK+uwE0dTBBCAwx9Q9+sWvit6HgurAbrp9HguSD4ABkf79rKCrIx05Si7AAsbKS6
I3AW15dxocbfEiADvBNoVuVTl11fVfFAwD871ZZb1K5pPSoAcso/r4tZORLYPfQBUqIwikn2/ydP
SFA2FbznCpnLurPRmmKP81v4184QyDM0IMEA7wWXDADL50KktoxoY4DKqYjUB3TMu7RQfBIK4vy1
pZxK4ZyBORuDPkFd3CkwjwYds74S93eqIWLBXxWjYr+QWNaQgORs2zAhHakvYJkbMnrsJvXGAFM3
KC3+Xo3RvANLxvjpZWR8zvdsXiSiNxSg17ZRbZhxo1ZtsPdeP/2LNAEOBjQjuPsgEwL4i38kyrpA
LlPH6BFKN6MVe+UyYyQoY79KME9tBNuJKN93YXQ4kZwNSMyqNqYOqAUQaDil7MXVjzDo3BRDrDXQ
czc+jQWvEfvFMzOHXBlSt3h8QVNtAHJyvpPGUuoVZWSSptnClYBDNoI4IK18fTEfh/9ASMHkMRI9
hTAeRv5piAK1D/qc8RyCAKrPvEoHw61fJk5pvKTgQFceoujdCgXlwbVVApSqaQjk8GTwNBx4S8Y4
b5BiUpt9GIEtkNFLHtrJsksRkm7FNKHEwRqhNILRvRavNUWaLXUJUXj6d7kaHPss7REv/uktURvb
mijW4yWDjB9PBh+jakXZopcG2kL1QbZbpepvzGjujlVbS3YXzv/BUmHmNFqRAOIBJzf/Qo3EbJUA
HTVOQ3QP1L+2iSmY4E6/fu3WzgrTeNisMaRxLxxbC0zH0B5UT0olNdzUCA1AIIuHWMkAwCrKzVwU
7/9FIiY1qJi1rqFUdX4HaqMZsqYGi6Q50N/ZPPlEq+0lbMDTYaabVhdxkayv8F95XGTSTsAhGRHk
VXn8R446py2m/QRutFaqH/RGxD21YpMNDBr6Z3ncFZ/hXddZig01ixHN8s9A9GzK2Lu+h6tC4POB
2Q20zxdEM0U5WyZIOPEip2QH0p9uoB7o7wW6sarxJ1K4nQvzvkkTBmiYIrKRm+C97+obdfkK40ZQ
/llbD8pMjLsfzgyqTuc6oS5zkizJDEs8PGajhfGykh2JjO/KC4OcHIrN+INaIf/0a4k2N4HEyLlk
xY3kNzl+C1BbKoL2oY5/5MbD9TNaFWdAycEKjy5KlVvTPEXg0mYz3Nul2hvpMVN/NWPt6b8rsLQO
6tN1aSteoIFeZzgBcGywi5xf08hjL7eATzqpZX1JmempRSyIA9bUAe6ZikQ33DSDr9njEskaaWFr
Ebzu5L5w+3H+RCYXaHsqeCfX9AH+E3q30bqBzg32/yeuYKyAyb4wULtPQJGqqpi3s21JJggBLpNW
eB1PpXCPhw4EWmHVWFCXafkvaaH6PpjU5r4kw/yiSIuxRU658lG6z5CSNNpDUqFCaBdNYt0Raxye
9Nwj47D7+5PEFluIWEE3gIkP52vvM/DfZBGIMRUruFfj6n6qX65LWD1IzGRXYUDAV8fDsUlIC2tu
mASgmOP9IOdK4k+qUkfoZAIurYsGUX5oTSTSDQB/m0huQIXOF4UeMDVoKYxwnOXvo/y2pOpDxahF
kFzeXF/dmu6gGIPkCF4zEEdy74tRD2gZwdwTtEHS1K6o9sfq8j2S3LXAPK5dOZTIsX8GCtZojzlf
U9ypRbmwqXxAXHyUNVrN0TEhWMxlkovTUU6IFc80iHTcBKneBtnoY6icvjghjWw9cctadbTIF/Z0
rpku4FTgd6AVGh0unDFRpLAxFgqsStV0u1hXd0vcH4Ns2s6wy0HT71Otca+fmkgkpyBDqc9BEUJk
09RoD9btyfzqMJMnDDzg6Ir4PxhnBMtofWARMzLj52c3zPOghWwAQFfEfm/I74Vc7csKZTWD3HRz
7Eq54V1f4doVAOyRTTlCsRANpucio3qZaIKZZY6BGoq2yJs5Lw5aiVS5SQXZlEuwK9MaAwVQNLEi
3ccXJYmB9oiyxx3AfEqMFx9tDb6CEW6S9GsybEm9rYMng2w0Q2BS1+4eMpdwxhlhykVDWgQA5JJq
DOTUGrZS5PfgQd8EgNle30qm9HwYdSKGb0Zr0UgICgSIkZvQC7tXCXnnutxEIPkYEsFTtHZslMAD
R0SDNi8+xg6ppCQkYw7yBELwNjB/WfVoOFI3RfZspf71la3e91NDyWlJaA0mcDc4Lb1Xb+PmsTSN
Es1eo5/RcEOW7GNa6HuT3yW6aALd6kIpyNZBkGzJ+IZz/UzQtDICcMEw/Bg2kBG7TDBsRiN2rgvi
w9VFItZHigc3Dx3WnCizlOZlXABk0rvOVPazno3gKO5qIttguLMwzWVIWtPWR5LeopUheiQR6Q8m
5r4I8jSXa0Y4h8uIL2ETg3iXhqojHSt4AQ7yt96o23NQuiFomgpR//qlxkIQSFtRh2NxFi9IHUba
qxbym0F7LPTPKQdBTLFFqAocjeByXN7Bc1FszSe+E1WsSp00iFLmxm4tzyrhRolcCJEQ7lkaKG1r
hQGA8sAL25+WNIDYRuAIrckAggOGBPkSHabsfCEYGdTIUwiQQIrhTXo2bHMj26iSiLVzRQzwp3gE
MDoMXgOfep4VvLDVN5tba/wAKs43Aly5sAoFhkQgh+8DUCWYuFFFQxh4RuyokjatNHkBFQ2DWRWD
vjRmf/HS8NwwkgW27LbWsWtzMDiyWaKhSQfBZ9cHf3+NFUBF0MGB5AoaRfkIJ6wb3OEMpIkx5rvl
poeGlDS5McvYNZtPHUxcJgZLLSIg7aWnwIociOSQxAX+nWdq0eM2SoIYUjHa7rlqmldS4WGTUZmX
MUiKYiZbHlredbO8YifYZDTdwip1ZCF5d0ENk6xf4hLzo+TNoP7M5tFf4J7MdNxcl8R+6fxpgyL+
K4nXkiAuw3aaIKkzXzCWBq+OJ6HheZk+KcFr7tWi8oFIIPfgZF0ZAD8LgVFbs14JzbhNxo1O3mLD
9Frp3RAN9ljdSwJECVrGgErgH9QeHWJ0atPSUQDgn6OHicyuHNiDaGr2mp4ABvY/ORdcok1ZyVWg
Y2GJoiKn+6ZZixMkjkTfc+vNlERs2Zf3DhAOgCxQujCMS8QsjavetFDpdNKme0FqBnN4SeIWajUK
POXV1xMzE1gxhuFGePBlQpUoM2s4ksio7FUTdIlpWHtBG30Gw/hrscgrGkQcUhb3CjJr19XzMuYB
fQOyTrj47C3jIRfGEo1RCCIUp9YPZAbTWRgKJFzuo8I6duBuoQrAIrhzqz/VGRINPexXhXY4e5bH
xEu73LJB8CsinlxbDHLHYIL8tiZ8pI2KWiaB4Rxwz7CyKb0XRm/fjih3mzHpBRAq2ElGtMcWe/IW
9w2mIzQBbNVE2wKM0/Rg5LTbSDPogWXpLm81ug/IeFQkaW+azU4i5UtdLzcVCUOwF8PWtNE9akga
3L9hX5JuG0jwyEJZHQR255I8CU4JaK/w0GJmGdxAzsSNzQDoUBqBwkjSN5WSb+UIuD9ddqvBcuIJ
wyqSwJGnr3ChbqKEjjWI2MZWTh4jrAmyS2DvRuDOWaK2ClCBnBmHpbIPB8MOm0eiEIGDvS4EEyxB
9YVCM299MAC2zqs5hLnD5Qla2dcxlkwT8e5+Y6y5gwdlMmFdtngzLnIDbaYtCbFgfDArcSPd/kRX
+g8wFbmmU7e2P381b48M6lscjuldY2evT9JztK8+DVcIrbtAdbICDMJNxGQGgPW8W98ndaGoKRZc
TqkHLnJjZr0g3bQFs4PbNL07B82jUjWmTVuRqVrdbARqTDp8OJ7NAW53rcYUsrXE+jFPnQO6wUMW
icCdK/cYS/xXDHtxTm4ZLRpwuvUQE5eoNGX6bRfFH9ft3soryYqTiN/RvUMJz0li1tWS5hLOU28e
teB2KN5VQLumR7N917RtHwh8xZUAXjmTxx63kyV1c2cGc5ww/g23bG5TMEQjDa+Ae2OvSZ8WZluP
L5KQUHltI1FPALMwg5FgEsO51HSorLpqMhBfbTFB0HyQvdIhH4iHdFdz893gp1+/ru/rmoacSuTW
iZmdZV4BXIXijHw3q+WehNONYvw92oO1RCGPDOQvg1hxpkWvLSBMs5wxN81e0827umld9M+I8i4E
G8RfewzowL0H1BJMBmy5p8dmjelkTiWO7S46Tpth1wJxqHyWR+0LHc4iTL9IGqf3oDALkCaHtG6D
zrat7se+cmgOyy3IxSegIK8f1ZpygC2UYRwBM7qoMIyJGdVw6HHLMBdKbX8jeL0u4BKcxuhoTySw
9Z7snoGu0l7OIQFEKNmueycOOgRQW7V1xU2Pw35xfiCB/PcFO0Ba8OSgCx0hOpJl51JJgpbSQW9h
pORnhe5V4o2ZSC9WfFGgm1B/R88u65fhLlZAGxI00wiq1V1yZ94867/Izrpd9jJG0zugCXXRDuRI
IkKqtcsFTBWboAdQFWzX+coCTOEtgQCA0QKbTdHodqgixSFMUa849Ay69Y8Ypjgnx4aBb0bUVIwu
7w5M9oMLl7B0zGfAClPfuCmPzau+rQ/WbhHYju8kLX/bTgVzt41W6CCocqyP+J8TBC93xXGE2dqo
T8iZ/a6ONQYpgYq3A8YQpfM3ae/1vZP9mN3ZpjshAnjtjTj9HO466qCJDmUdn9O1Ht0aT60zHED2
7ZEnRrGzmTzL1bb1Mb5L35xUxEO7KhwoMFQ2oWUIIc8PIdTN0kKaELdTP/SYKdai6XV8SCO3CH43
YN0oBcH/ikYDbsYGM4IrAiU4bu+zAWytFiNqUmMZY6Qmm4wPXXkfm6BUSGIgvgUv4oouY5Quw3iA
tx3dCGz9J0omzQOtkQ4CuWUxYFCo+QVSDBgK8tctYHj6UDgCCI3FBUhhn8spVKUKohhEgp3ZSPtl
JB1q0nQSlI4uUakQA1AHYwyG0QPi91xMEhmhno8zruaL+WkcO9fAiCpMvY5tjBubHLBE7IliSzfm
JhThIdbM7Jls7r7WSTPXGCKCa+O0f/LX5pjdq4e8tk0oqQUiHAe8fNWL/Hbduq88H2dSOYUx0xoK
k0Fqmx+m4bUUMd6sXABMlUcqCoOq0MvBgxRJb6Ql8DjgMmy8SkZRJQWe5Flpj1HqkdCfRT1ZK9Vj
HOGJQO61qtLU6qqKCTzofndUjsZhOVie9Lt1ZwydsOVDu72+hatLZMgSpE4wqZ5HSQBUSMdOhm4a
5bTvrclHxczWrT+q8ROBph0ohi8bovmyq+cGrg7waYCP7YKXeRyKekwRl8KHZ2zd420Orpvr61rV
SCwLzEhAMrJhM+e3QevVqKT464TIi2PwfRbvYvmmQ7Kmd5rhhcy2udwTRITxj6z3BzhXItd3bZWn
X8AdZkqnYaoL0BuSYJH2qtGTO62mX9fXeWkzCcB/MNDg7kN1WmUfcWLDcgnzqqcWrG99+gQuWT3Z
d9Oh0+4kea9pv6/LYh7F+dt4Lou7bsAsSGXO7PPc/zA0v0DjyXRU4hsrERyeaFHcq8dSwL1WQlCH
DjHzNglerACtWo9lcZyI4NFZSX2hKI1iO9LNFpIEGvuYkx20ZLRppQCKOlFs7sroDdSFTpJjqJkB
GpSC+vP0JYfZU2CJVHTt+TnVD85eN2qq4A5AQ5NU9iT82w7dzohFr/iKK/UNeUEPHECicBbP1zdb
8hxPFnt9ECx3lekoU+oq8V0NKofr+rG2IAau+Z+k750+2UnaLHEc5eBizdRlC2IyMCAl3jLqj9fF
rC0IZDgAE6DSjroit29ZqtRJj6qaE6JmaVjhzwnk4zIyTOjnEngIyoosAJMszDRAvwVcem7zQGic
Z2oIWSSpDn0f3i+zDhq33EaWZpOm3VZW7xW0Hmc1sa3plihPut4cw5batfqzSVPB0tdi+NPv4be4
q5HMb3t8z0KDt3JQPK1R9rQq9kka3beol2ToOzCQlQFKARRpxV9bG/hK6ApBsoIwujku5hgHMqdj
h2aAorXsXNlNigOungyM+rmE3MXH9YNe0ScT/gwDnAOQiy7Ac81d9LCZ8yqGNNDadbiJ2Y9lEDC8
iWRwRpoGZZpZQVQ5TVzYS+AXc+hiYJh9fSWranSyEk5lw7qaZKXFSjSwhHUfEtp3MzdKvP+fFO4t
iCoLs4F7rEWfwbgJcOAOaVZiPl+Xsr5jyESAc5DhKrkrYSpLYkANQVOngDEB49PRHTlbAlOyvmH/
COGpMKOpH+WlYUcv3RTaXW5sk9mZegH68PKdgTojT4/+YBCtADp8rmB1YQTJZGDDpFaFX97tKrU+
9lqVYUg7cUYl8MkoKiGtbR8rdKD1CcEAOA7PZWaJkTZWjufGNBPUU62jnBe+1Skv10+JnfX5W414
DSaLmXwI4lH6dVonylyBrQze7c28oEUz+HldwqU3wLJ58BtBUAZSF75mGo1tTxoV0ZNhxrk7DpjM
nkZj7pXZ8qQocfWoGGEusH+XasHeaoAYURcDlzPP6EL1lvYLAnQHREy7SbIOtaU+JI1+A7ZWUVnq
cn0EUzeR1wO6AvBCHiqwwLXqLA2+eBe7g/WhqV7Q70fts5edv91ICEJOn/Wpwbjyb0wcKGrflvCG
q/590j+CZhf2rw3ZLyKun0udOBPEPx5tmRo0G/E+K8072tPtafKvr4Rd/XOlwwAmzBFmyTxGLcl0
/8QBaLVhKbtOh0czHZbuXi98KXprwm09HipyCFtBsnLthE7FMW05EVeGRdI34B7E6JjZmeXdMjd+
EH9KE+bSioC9q7LQTY8OA8CUgbY5lzUsbEYTAPLOIr92ZrLV6PJQqo0nNb0NbIzA77g0EoyNj4Hw
TYvgX/Y1JyujUpeEJXuVxjHHVKfNaL4ElXf9sNbuEuuPBLEJ/tH4ee5lMpiY7QFmzr78TefHOjlG
M6CKgjTlms6h+wrUFXBCGTHn+UoUpc4L1WBSlAc9iFFjeLi+jEsbjqAEBhxR5LcV4raql+uqqGrw
mIL+Vq9eSPAVandqssvn1E5Fed01LTgVxsUKyCNHfZ/hWTIXDQMvd9R4oLSyDXnXinIBaypgIDeF
3lW4nxed6N1ojgWNsHF1DQKCxrdSAFEikWOyKkVlcxPQJ8tejPPjiZqSoiScVY4lPcxWZRPrUTLk
v/Z+cEQnQrhdM+tRgqWFkAWXs9y18dei7GUlFYhZPRzgB+CbIm98wWJZVCCyT2OIMVN6yEGCsUUG
o7W1cPo0ev2GhEEuuEKrEkHxDKAXsCDoq+J2j2J2nxzgOQryX+w5bw2nlnbSWLld6V9X87XbiiTi
/0QBo3EuatCKrk1K0KzW87ZNdzWYBS0KF1IgZlUfTsRw11UPaN33I8QEmacPH330WMWv11eyummo
yWDyA4oWFzBpK4m0Boj9b8rvIdl0dC9bAYChmCIuMA2ri4HxkdHOBOvAN/9GoMsZ1RyLGVvMGJ1V
J0GjwKTNgvd79WhOxLD/PzHWWT5iyh0Tk/Y5EtXOFHuzottd+R9MKdyef5bDNvZEDijRMPY3hZyG
Rhj3Z74WS/hfjv9EBHdTkagOCxR3wHEbPtL4LrbulkmQb1k//n9Xwd2ZVrP6mjJFbpV0E4WHPvXr
EJyAWmkPwvCdqSvvkJxsGR9GgMFxbGsNwvoiAj/YyPoBF0yE+dR70+2M3BsWza31PgG/7rBNF+v/
t5+814ABcMFQh5AP89qT50Hzg1ZUXRBoOSXnagHC5zg1K8jIGss1oju5s2xDBAAW6Djf3lPr5ajI
BEKU0LU6bzA3lOwNUQJpVTfQXAwgGjIuJt/9ospzFCkTpIzVV1DY9ewN2UMWhI4BytzrVmglP4xH
6UQWp+qRMsaTMUAW8ZVNv49vy1uMVdtMW2OxweUB5+G+3xp/HTszoejEwmbhgeJ5RSPNaJGDrGBe
5WcVHIT5b0Nkwdl3X6j8iQjmkJ1YiSTMOtUMsC69wFSMn5PyI7WcwXwyR0w+0AT6vZKPOl8QU84T
aUHUZUpWY0EVGIBim3wUh8Y2biQ/di1f/XX9zNbV49/d4wytMWCYyqghpm0kUDTHPYa3TA7875H+
LOnrdVmXDF4I/U6Pin3MycrSbmppG0GYPG9zT3biV80JPeN22DdbzGF6kWzLG7xuL/mq3zzGbiVy
zUQHySloG4aDXIMP14kaugWAYZjeKCDCivpBqpuB/IeI43S5nFkG1jBtQg3SSKH9zIwZw+GItpkb
ZXd9X0Ua841yO9lXNCpVQC9iX7vQa4JnWrgGYE9Lsp16t9S3ZYw3NNoGsqiNiC3gyr3gUaaLMkW0
YvTtQZO+Dlays6ZnGjCZ6O23EhA+JU7dCDwQwRmqnG0ug6WNwhRCe5DE5+CrqkcHZAmk/Rjz0s5H
QXp29Sn49+7zsBP0SdWpzMxL0aORCKwaTVc9ZpIhWJVoKzkTQ6SOLkMOMXL5RROn6vZGHyAHuI1G
Z7bsVhQ/iJbFGZkwqzCCR4W8YEZHz21ZPpP66bpask++ph2caRnqrEIqCSKW8Wmaf6rCKaaXkMkz
c3IBQTaDUE8GCDCn7nWZpUfFSuxKiR5AUejNOj3ExV2VoVcw10U3TiSaMySNSWo5iSFa18pXNe+P
CQadGca8z7R431iys1SFXSq6RydZ8D6s6z+8fMw4R8v6tzE4uewFiEJ6tcNjlEiak8lfchL5Ub5s
2Dy5vEluwF0iyAmt6gocCPRFIWgGP8m52VbRKjhlCbtxdPT0evQKRQPB1H9JDoJz5R8x3MXWerOx
khl72sXDJjdNpxnjuyEmbq7+jiwRJ89KGQrac1Ll5ValI/KLtRwF0eBTimw2KEDf1TfNNgQ1zw4v
0B5jaZWPZCdCB6ye34lcbpl606kD6C3g9nWK3eWpY/V+B4J3ebFJ+YZp29dv4eoDfyJOPT88jSYL
hjmimB2UrxLAw+ZbW2K2yQYTu64LWrNgp3lk7kqAML4o5QJ6OZHUj0J3LB/6ZYtMi2dJdog5URNa
Ba+LXFvbqUj2SSdXQcvDqs5i5Ara7E9uHqT+z9S9gCPUiSTVvS5q7dRYwMtGT6GXnJ8/1fRDN2Gm
FoxZujECkF58EvMYzOWGENcMqUDaegH9RBynJHlpqFXfQlwNL8XQdlmEwZHmgwmU0WIdzdKr8t+9
rgvErkUkp4vkdSXKOqNiI3AmIJomfyjhsQOwoouY8NYMyqkc9nKcnJtaou+5Q27JKcfPVHbk6D4V
MRezn+AfH5YzJyaohBkj3rmI/yPtS5bkxpVlv4hmJDhvwSnHyqy5ShuaVJI4zzO//jp13+vORNIS
pr5n0Wchs4oMIBgAIjzc0T7pAq1CziqM4qEv/Sec4ZxDgGeCOd/yQiiNoq1xZJf+AWAIp2p4j7fV
hVpGUcF5u5DIMAGOQk8V5YvkoQyKBCn8bMSRxjyyydUP9x8jNwNYKE5FRjMiIenT9G1uXyLIc0Yo
wo4/GuE5jqRHA5yF97+m1aUDEhXtTt3ELAuzOznABobfYHeS6VttnpW/p7FAT+vi7zNbM4r51AvL
pS3StI1hRqcwQS89KATHn3j1iNWPBo1OdO+BRZRZtWEt7KMBRCjYI9A/UJ0052noNrUSeVXIa2ut
x8M/tlh57U4fUwJ91yXkcNMv3/93ZpiTVTkOscc9FFg7PcIDFCB8DNKn1AD3Tvca8YS0V7CV2CTQ
AWOngDoBC8L1J4p2MDF6IJKt6RE0Gf6jPX4VO5CM+262zd8Db9zl3mQnW5+mOx4IeDWdX9hm8msu
NO1kyPBxWiZqgjS0wizCcNkYQWAQsjpJuhnwiLkf9SvHFRgNMSENcnMg829ANrkah5hxA+g6daLe
VnrQd9G6sAWebOjagxAgdpAAAYG7UEsw31cCNjAt00yAAdXOUabME9LZ9SF4m9bzplV+oWP+oKKu
FU+LTDoPArDmJ7BEgBsvbAz4/+uN1WZxyIcYgBqlg46anJLckYbEpF1StBa+o9wWQ9BG3l/clU8D
SnXYUoJOBXI+E005pPdaQI0RtXq4zQPwoOQoZnR/Pz5KrswwgQPxwGkudFw5gLKsSUaVLqADb8Lu
Vn4CPDWXzjAH8ZyYcxAsB7F6yh7SU+uaNHLOuQuGvhk6TEshrfnRH0HBovLIFldSM4b7MGgBmAMm
O//U+C7OZpJ3+eRL6P2lPlRdzPnHMIEx5/5erWByIVsAWVZ0YReJHLaL0M9qo2UdGnHapJyzHtgv
WGv3UI7Md8I0oXowCmeU3fS9hKucReb4O8g9gBLT+oRGAdSY4r8nQ1x+EuYCwLQEogm2z15ORMxG
GX736pdaPSdBYkMuCNE7QSLW5Jx/a8F6aYw5nzp0ucVSgzEoNAEfJaiTRbRapUI4/bi/1CuHO9xC
oxgPN6wzm3PyCrUYs0G81lOfWGmI100aRYItTcK2miLVrVNToiDf+9WOxct92ytJ9iqKl1C7CKW8
1yotWjoF6nSWiEX6x7Z5IskhrLc5r5HDs8VkvLSvpHlsYCsYh0PeabSOG0vpG6ePw3Pcm5D46zmb
eHNOGvBuIaoDI8miLcV8pGIE9gOjiCtrNLJ3o2z7DYmM2tEHTX2sQ5/37r+JmcUcjknAQRbhJRa/
gJ2LjMpMKkuMZ4N2VZI7vkQSOrZK+B88w6AQKKTx4AHCYEnwFxsXpUFvhmJdWZJcehCjcfK+346R
vmm75m8bcPBqmf0H0/nSzmZvgt0w6H3TwJSBhJrpoxfqPBGktYUDOwl6H2DoxIgvczL4oSBWmpxX
SNmpRPug+amHQmeTWf91P95vX21wRgNRG0ozmLsDEP963SrM4JQlyAOtGRowitjt+1R0zN7fliIg
/y3mQ0m1k5LSlUBPxLG9eHH14IFtUBqAzBVg1oVn/Nq21BeQuNHnCsj4yWn92SnadCtlvatV9XHQ
QgiVNzTDuzjLVCAyQx6+/ObQX+xLODKg5ImJbRbCWHd5K1eyWAElOcfgTcEBLw/9QzDWoaPEQkZF
vZOc+06v7eyFTbYV2Qk9grIHeUkY2manfxMhiJunGBS/b2btQ0fZCxwmeIOBHG/JPRefQwYaakH3
SQWEnOmJw/hVSepGnesN5obc+6Zub25YRlzZgPTCCAh0y9lPD+1VBZRuFZ7GBHT0JlV6xQ5yDehy
MB6LITW6ys76twQa4n3P61XfnBaMdcZTY8xAFFHBetONupNlhU+VaHCHUqkOYSRMFpSbTxMUbay5
lUSb4/tNUXWxjik1IEf/XB2ZDzXC5VQ3BxUhFMZnTY0H3KxG1/Sr79JEdrEve12SHLrQxJVr0L/d
t762yUuBE6wKALBiBvl6k3OjnlB/BPkg8PHHoRmfymB+EgLxo5rNz/um1sL2whSLGZymEi9qJHNL
aUs0S6YcNGG9FmJmXfE5a7ocsWxWMEAwhNYv1hUFz2uvCObT5aCBKbw7HLx3PgeFNy3zp8HK2lim
gTH3h3EnAF2ubWStGs1TQtCQN7aVYosQAZp+dskmTWWaNx9hq+214HUqt/74XEk/YxNVrfQolG42
b/TcA3ZEnZ0y8NTSHeTt/aW+3VVw1IOnBAKbEDAF3cv1b2tGNVCKHuAyqbKJNNMO4j0T+YrNp/9g
B4znANQD/IcT+trOaPZyX/9BzKU+VSdM8QwdTeWdkv81LQ+o/TEOYiDZq+CSZ592oYBW37AgsqYZ
ZFHzk658TP5pzL7fd+g2cAhWDPIjBrjBF3qea4fMUVUGw8cNvR1SDQisVrN83/9r5mI4gy8BYi0L
0/+NYHrTCWpTL7XwvhzTPcTnhWMBGm2bDOFbMA0NB5t+++HhWQXMEs5oUwbSmdklyRfbcfbx6q9R
wh3bzlM7HXJ3uvf3a2cCzgoaQkC5Fbb2GJatnKQ5qnajvsn8nyT9uP/3b+66WDUTwqLwBXAvlFCu
9wYw40XFqS+hymbL4C/K8AwN90CU01jZKt2v+9bWIuHS2vLvF6efJPmRnIJywooG8FuJwUFLdfu+
ieUrvM4gcAj8flB6gETGTZkTXcIpmIsRZS2QKS6kyFLxaY5POnkjM/BfavcjAocd51S/b/Sm7CmD
m0lT2wHAGGHTdG6IWRjREsbMi7TIQk2Ulryq50r4LVBnnG0Q9iE3U2PGGMZmj6arBSp6vKxdqB7b
oAy6v5a3IBx8rdA2x6CCsoxossMQPugLpqDDdTdVM1srRswSCBbuZBaZ4vcp1l764k0VUjvxH4Eg
/ZrEcg9kTm3KdsWnbia3O3v1Y5Z/vwieZkBZxl/u3ibU2Wak+dYJgshOcARiOPw974p9n1SOOQtO
OhwhXMxJYytLjrkG0Afh8AMTF/v8JWOshHExVuCaM17wXgss0vUg+2hS3s1tOUmZGEYNXQG0WIeq
5c3cS1FKeFYrQW0VkxJZvdAigGbxXOnBl6p1J6AIdA685FaLd2FgB8ocBRSw6qDYd724klnnxqC3
tZUfyLcZc+GR8/UZ2y1qRYkVurVDaO50m9eBqvSRW8NZyUL4YAn0r/Cmwn+Yq4ViCKFKhq6GgDVt
aho85OcZZqH7Gxx7S36TU4rX3EP2skmowLsmr8QVxBAwxIbSMTIhe94GgzYKctHUFjmWB5kaO2Ob
WO/FR7EFj63D+aJWjaGwKOJ7WBRvmHw7yn6nRC3WWQBXxLwxrcwbrWw7O6DA2sScM+qW4AszHqjZ
/mONybdhqgezZsI1cNDvgh0I9k+pHQE7dPpU9jnv2bbyZr02xwSRbqaVJEHEF1X4GhxiFBKVVE9t
3UMhnlNWuJWPZFxbbmsX2UCTYnyqHWwNu875Me4Tr/uoPjQqIkDGE+/ut5YJr1aSiVBJ6UD4v7jW
fnTO9F3f9xTkbHiZ05IGz61Xvz7yZMxumeQYF5kXVK7IBqaBYNN4zDahvXCJQS/1YFJXzmhlt47i
jt5n6Ihu7r1x4nSJQyYFQZMTVIM4TQF5ZMkqBsi4N1MN29KX+TP57vpHYrW0c3Gwzrtiy93OlZR3
ZY+JVDXqxKRctlM54n1/GiwQ2GKtKyvwUKUmp8FurfRoWLl339GVk/vKLhOyLSrSGQTja6uzShfd
qR9PqieK/HBd90/GjLcEqoqbDJdKpAylhT+v2RGv+5UdZTu0BZpZplU7/fdo+z3cdfspo/fdu62O
LzEEys3/b5eJITOX5ViJ0VWoP5LvKGkEEP+rf9SOBInGPKWvjx3nw1w26iZwAA7GxAVYBW8UhdVW
VnOyBM4gzJCfFPdtXnGS6B9Y3j0bTLBg2ItoeYTjYrIUyzw0zknaTtbp6cO3fXe00dV4INtj9PoL
1EefUJGigeuF+8hWHsyXV4Pj8BIhNz8GxJigrcRzAGPQ14loiNTIiAnBl1K8lNNTikYj7+tYeXmi
3IfbHtr24B9hX54zSBorP1FrK1VGe8ypRBat4WPAJYRcNYR+BWq1qIWpbAVVKGKpSHKltjJoa+6i
DWBEnwpVH7WQFgMoq6qDSHV7PnNnLFePDlwx8bwGfzEm15nvMFRAT9NMUOoGg5qxKc8Brh2OdgJQ
WXTvfxKrPl5YWv794uCIxCySshGWKqeHBBiouHJeS2bVBGZSUcAEbgQEl4yJLu2DIcV+Vf1riEa+
L2+qaGvwbi6rZkCaieeniMsEe5eocxSq+wmRFwgHLX8i1WaOrInHa7l6DKGMha8ZimIgoGUWLDEy
pfF1DUff12gPlr5QfDkgodkahzClMzDWIX0YaLHxj/qWcK4wa18X3h0EI3YoCWEe+3opzSksx0pH
ROpGd540Y9O1phsNCucjXnfyXzss7DmbpazqRtiZdiSze9kqAZKyJA858mnwTGdWaSg48NIBeiq2
zMkhds+Dvd2C2pGtoW8Lrh8RjIUYOb72tsujEBNECBzt2Hw3ngI8ug6RY9jTl+7Wm/C7PFP5W+0E
L+IGQh1fkWv+fSNq+QWYfsfcONRodOYXJIGSkXDCL8jm7TA+6n5FNdUx0J3+D1/hhR0mhU9ZhenW
EHb8THbDrqGIsNcuzoB0nThtobUj/tIlJrVAaFuOjQ6mJqE+apLvDqoJGRVwhkj9W619pXXpgqP0
vn+r99NLq8xXI7S5PPc1rM49AJkJNcmvSaJVhfdigfkfMNk46GG0LbEMsiWNc9/8yimMoV6oq4NU
F+cFC+ytcefP49xHIOkx+PpBker//QbqQPBi4BGlAbSqmEDJ0HbCu0nAgxE0E5NGZ/0zTp+j2b7v
yNo6ovwFEtvlYICKELN7YEWWZKmLGitLqeSWJ2Xru+pR/IkhJwezF0di8izetg7QdrqwyOycTqal
yw2LjZPaiJLzcDahNY413NR/jZCABtGlLeZZ0ZOkK4vFVlS1NNGtAcXE+wu4kkCvLDAXQNI3c5sF
sFCaWxUILKGx85a3ZEuxk7kDXRlhsnRWjlpXm2FjgVv5MbQ7J7aF1Bns58nTf973Z+2moEP8EeK3
YA9DXDCBN4PmUKwLdOSlL+wKZLkzioNopLWnHedPjjGy5hiudjjK8WKHUN11Qh4jTKQEatpgCs08
ic68910TCkkUGBIae7hE3LencMwxoVfJpTyoWd5YaS/bTdxbksHbqpVSy0Ki9Y9HTMQlvpLPMska
KLraw6PihQWN3RrKPZ5hdyZtHflxeZKUtDhEv9WX+/6tPUeurDPRCGmPSptzWO+sYiktPfzoXREk
iIYtPhc/ayv8dd/gyrPryh4TmMLYiSMICCC8ap6j1BFySmQaJz7NZc5gw5ol6MksLG8EaFFz2dqL
a6U8jsj2YtFYU7avW3TNUQL9CVmM1t/cd+kW64iccWmJiUkikArqvLCkHWOBDjvNU53T+SSWtNyM
NPBSusMoYUehosXrXq+0lK9tMwE617VOWhO2i8eeStS0/FPi9c7vTqd/Datk3GQCtUoCkg5hCeTN
t/wQntqNcBQeeQMUvF1j4rHtsjCqC/hj4hQbJJpl6GzaTQvSbR6ocO1yh31b6IyA8EUnh3Go1VsS
SUm1ODS7DebrUKtSaOKM23rzGbrFh3kkL+HTtAdRwS75kfDm4NdqWFc/gHE2rPKmNgf8AMMfwLT/
URUPmkAnDIlNdp6hO/elKF9z84DOsaxCR4i8dQbnNCKLDfakuFwE5oOss7kD2d2yCMd4Oz1qYK82
vHEP1fefIBuntRO6PYVGjivtahq5kIGzQm88mfRN32rO/S9pLdte/BZtuQhcfLJVVnfiNOG3zGZL
e+1RKTjkZbfYyyWGZZCDAJuOcWJ2YDqpo2qOxBqswChL4ArjZbR7CHGHCUJURZVNZHeb+Sx6vG9n
rfB7ZZjZ6lyAFHUzwvCcWvNWxFsXY2T4XKslxwOcHHr3l3L57m+29cJRZlsFsciTOoO9ViJ0QOei
9imRajytOXu2/KE7hlitHEOYmi4xsGfiZOmS1fh7DMktDXI0x1XFlcOv+46tnlgXW8j2eQHxiuO+
gGffgh1abb9wguCrnS1cem0RhOsGL0/wPFyuJBdRWRSC1GPcBEdkvMlLu1bQ93Ez1ZIEWma/dZ65
5bS4t6DMdQrU74mqtkukdLQV7bH+EbRnzhqu3agv15A5G9WxyjpVgo34IFrdL/8l3QvfYqo9yP+h
LXoZ96xOTtPKjdJKWLy2s9TxLZMe0p4TgbfDftcftc6cgammtMH/rpgbbkOL7HI784AjahERybZx
azpsyLvydH8R/1RzbjcKIqfQ1QCZEgsRVaEw3Wo6XDOftZ2+l9/B8Gg19NyjFqNQ0S2td2ROK0Vp
V9yItvT5H8pNWNt/fwCzi0MVJ1EeYRcliRLw8AVOKHsjjyRxNSmjBYiiNWCW8p/Vvwj/RbhbmFEL
tMZYpHi6UJPHlbH6pPwzLARvoALHYh5Cc0xFDIjiAuWhL2bFP0MQJT5EZ8FOndQbtoF9f+vWb03L
dNL/M8isXBcbsR+aMKjigkGngb5/Eto8T5tiw2MbWQ+TC1vL9365fhVKebUPW4Uj+o7mdE5CRWuk
yrZFx55qNAvp2T9/lU+B06J5lRxkS+TdE1c20dBBviqiDwCJhT/VtosfsQgggXF1qiwNzWuKtqsN
PnUeA9fKVcJYVKOA9VgqEWyxTNGTuY1NBS0iqNoImlcnH4DiYvKdlt0pzDmbuOYSEFloyBtA5N7A
i6pU0eY6BPpNS8X5WWur1wlb+vfVTkCY/jXCHNtd20PaIwVwcIhqcHeSXaspeK5om/sBubJy4PUG
qAhIlQVezJzWUHWS4hzjUlaNYp9b9XpvVQnYxTB1e6pq03jylap6wdyWyjG8crYB0IZ7EIANQDeo
THC2feh3hpDVFughA8PpzHONG2B8rJJvTWslyeN9P1du91fmmEytBIuUmgJz9YQPQXQSoXTiqkYJ
zpawk/eNrQQIKNo14MFAsQxQDuNboJhlly0dvrna9hjFTlMeJ87KJevKAuOOnqZqGbYj3CklKO0m
VhM/KdmxaEZOrK+t26UrzEslHJA2kxiGNPGxGQqaB6UzV3upyGib/odK8JVXTMyXWj2NhYgOZTcL
1SkLk9HphCp4LGfzUcxbwvFt2QbmGMUHtiCv9T+dUSb2JzCXl5BwrK3efMyzbR395NbQ15YPxVdk
CQWJCWjY6xTcV8mYTWRGrxfiGCrFBOeQ2Nn03PMUZteuIku34B9LzNqNfiilcwlLk+d72e/Zbfc/
ZvQtdEd9Up6Dc+kpAQpj9wN9LXtcGmVW0Cc+JjATGAXNZob0JJ51DCBCVCx8Cnn0z2sf1b+2UIO7
Xkqj6+M8LGCrHZ+jYWfwWslrb2JgxJdbAMCp4PtlYJxBrs++lMj4ak+FYYlOdhy8EXc56AFrOBsH
3PFNG3f8itMfWAvDS7vMLX8KwI0EuWdkwqDGOMN77Ke2yBNQWbt4wDt0poGFwSwaq2E6tFAgR30M
GSOw/dFOm8wONBDAvJH2o00dYzzk5eNs/r4fIOu+/WOVfaNlc9KTZvHNKH6WqfpOauIYTf7xf7PC
7NxQpGaZDfANz00vKXEJTwtIYwqcfLEW7Zh8XTDpQKRjIOc6AiHk2DeBAmd08XeBSd7saQaVQV/T
GQ1x8cd9n9ZemyBh/dcak+JJqEhtEsEaJki0b2EyTDodSZ7+HPHBnVspUC01b4qDPkLQDJNBjSMK
aWSNad9sQ3DT2EPdGk6blD/v/7C1/ihw+YYJTT/cHNDTvl6GqJDzKdMmfCcJcfr2vcOTuwuJHcem
O1RfRIdaZ99B7A+DXmJ/bOUJtC4V6lzd52ycU4zpCZKyQ6/oBEZOuzR5am+rqfDyBzIf1FgX4Kg3
8QO14+jG58ELNineZUpr+RvlGVPgO9CGxB4gwPdXZi1DXdpl3s9DqJPKj9EJKJL3VjlmvFLOWvxd
/v3F/sVVulBiJVEUZECCRCEDKdj2YBHcxfEZ0vRmxumVrn26l9aYaM/LXogJxpFAY/ptqpdq+ZvK
myhfu8Zc2mBiXOuMeahKrJiQunHyIqNqk9hkerq/L2t9Isw1gLUDE2wm5kmYjQnKIRuzFK7M5G0I
dKuutrXU0gJ1RNXTmp0CEEHFK3Ws+XZplNktsAdWhq8iCof+NU1e1BRv5KPGe4usnlo4rUBGDt6L
BeZ+HRQKECzRNEvI6zY+vNk+NV6kO9gtpzz6joFK30CVJ16zci04wN0LbtCFugbYrmurkd71GTGw
okOZOFGFvlvTv805jyJqLeIvzTBfspEZvphUiI+w9ebCxjdN+3m2Kn2iophQReZVaVfKUxBs/dcv
JlKEWmsG8U9ATpArBbkAiI4OeB8dMjkG9ZCoQzAlPBVpQc2q51ymeGvKBAwJfTmQIaUAxsnHqPtM
Oq/+a0ZXQMgv3WOCRSB6MYsJgiUa06feIHQycq/R65c67B3ghziNsNUz7NIe830DFgAh0xT25Gdb
2aWu/iGbtv/cuLM1bdFVdJvJvv+tL4vE3umhvLmMKYAr/WbwF+0wNWp8WNRS4dcUDz/yVOGYWCvl
gxL5XxuMV8UsiYkpICpFr3kyrMHp9xLaFjlVNv6hh3qbaIt74J84aWw1PmQ80sGgAGZNFpw+BH6f
DTJuOVFlvEd+tpEK7WiEXJKoJcZvl/BfO8xHJ6mFUdUp7IC75LWpXqPO3GpTajdksuTpfZwFj/Td
cxMNTgCa3rKNLGNKX+/v45qzmEBYJjYXmgG2XSJHqdIOJpBmSnYekodUfxFFznqu7uOljSX7XJyn
Mh5nTZ/Dhk6scY8R6ifBihxtO8R0fuy2/S5zU2/8lH76nO9i1TkoBkCNFsoYmO2+NtwbaWAkGa52
KhjT/D6JaNGUNPN9Tg1p+TvXOwmwL4YUMWcnKmBFYhxM0O8OQUwKuDSoHvsf4rD1i2NBRuiq86Sr
VhZzsbWoiGOyD63NxeeLxUzmZJxDH7aCMfbS7uesaPuWfEd93NLAgC5pgwVwOahnk1+tFtn61B9N
tbHnGijv2HCF9DwGycv9IFo5+K9/FPOlKg3WFNSsoIeRdadLGkcAynraTpEtax9ztTHEB7njGL3N
QLAJcXogVwkWgx2fEWtzKmSCGlZmiI9Jpj2DFYfe9+v2WLw2wbglg3ZqnKq6BQOs7NQx5G88MbGF
MthOwi7MeQRDt+F6bY4J16YzWyFsYA5in3TAyF6YNnRW/pqoEQ2my4VjonXQSmnsfCyclkiboHGL
GK0LeRmewwDJ9v4KrroEBgrAh6DXDAHT62gNoIEDik8EhoRGnlppVGkdjKbfN7IafiYUaQw0av7o
2l9b0fI6bccMHtXS7xAoHpQBccWNfEtQe5rFVqhRwiPBWws/E2hDjKGi4q6yNFv6PGqVoWKzSvD2
t7X8kA41J30t4cWmlUsTzAEhVCAoqSK4JUCNWcAcEZi8UEuQy9f767eWvi7tMJsUVQlWtYSdHNRE
RnPCE3cG5D0snFbgxAPP1LKqF9mrIoWUNApMJaCRCg1a1gRQapDyHtLo675XhLdDS2xe2KrzRJsy
scXybbqJtoQax3arOND/OmFm0srslEI13Jm9nXEKn15j6zWweYf8Wga5XFomgwDuMHRiu0RmlztZ
7gxz4Q7AA6jSXghsQfh532fe8jIZpAKhxlQYMIchoxeBzKgXYprRiHERjBcBvMi7b281QheUxUI1
tbRprpdYQrlBFrqutZTKneVDqRyN4PvMC5rVRbywwiQs04Q2BuY+WyvKvMHoN4Kg0sjfj03mlMY5
6Nz7Tq2gvVSUJf/1iqm25lVV6n4Pr6CzbfzWA5p9yLb4KL+DuCroaRlYwhuQCBvyULktxrSC5/s/
YC1pLlrPQPouTCzsydbLqjCGE/wV4p4mQWRFiqU1nGro6tdxYYSJzGDSQuHPovpAzInkPep454y0
5Keb/LVQ9qAcgKcri1eeEzCCjCAGg2IdpDXPefBZB54+fkXKz7o/QZdVK4+B4CXiy39Yvwu7i+sX
H74PpogkXD78Zg5sqQmpquNixBNeW6LgnndMehHqPutnH1aq/EEpfinTgaDSheZhAO5oTCg7hfbX
HCeIywu/mC2DCkRlolyEuGh2ZvwZ9ceg+VR5R/bKN70Ab0GDAZQ0brTMadDjWT63BFZKX7BiXXZT
tKMS49RLEecwWKmpwMSFKWajgiQlg54PqAAA1/gs9XTeREeIkRyVc13TbAuyj735KXGwMSvpBJ02
VCZRoUIj5w9W4SI8ykbo5GCIF+XXo+GPVKvtGeTwClTghsDpeBLuK1/zlTnGyVYeUn1IYK4khwwk
5/FGEngvLJ5LTCyOWjkYYDTHMaM+DQ20ucExdOxSu89zy48cqf/dKm5t7EXjse73an5uolMT2B0S
W8hZ3ZWxdkito9i4yK1juJ1tOEuNqArzkMBfO3iQTx12tviuWE/RoT+0m/CpczOB+pvkkD9odBe+
Nn+tSAbik8sfwHwmuS+gAwIhWmv0XX90y9AOzc/efChD3bqfaLi+MudfXYlRGqkwJUMiNd6IKoY9
lZ+h+ys5fMVu/F5IdrQNzgPNDx2NXkrvOw98slhgstCVs8zZaBjFqFcmdr6D4KRiK2AJqzMnCr7J
8dt9Z3mWmFMx1YupzTX4Csaf3t9X6W5Kn5rp2Y94B8fyRdzxiQWJgh5UVuIalmpyqJVvbcK5V6/0
6DC7pwDTBdIFY6F7uD4gGqUkvqKkrTWNJ9U/YdRkTN1Kdud8P402nJOD0JoVlfOc/MM0xjiG2e4/
muRAWYnsmyEMoEqejuiPmK1s18hvEGsRYy+GPBEZnNQA71BiBaa2ycp90B+FcA8atknda/LDoH5o
wyPAYJRMAfKUl/g2BJqcuaGDuE9mdyhsfcYDSKaTso0Nf9/5E42M0ekb1WpzwWrGtz4sMf70nXRe
mmmWnk1gyt1P9UlvRXcMLRPvpoDQiJcBVyKHEAnYF3D2gJuTPVFQMAHCclZxD0AGBFC1MI8JePNF
p1Jr+36QriTCK1NMsoUWztymZDEVHSLNbkJLRpUJhJlGAClEjm7XqjEMDaLhgf9heO86jIJ56NJM
hrG0N+kIDQcobtNW+hCGQ9E9xGXr3ndu5WReDP1jj0lsXTOBdkyCvUR4EzFLIpOXoNHcuXPu2+H5
xWQ1CZQvZaMtfqk+zZrMNchXoXryHHqlbmyNmYeyWTEoL5RIS88c3wcLKxNIaPhEMzqosDpiUG6j
+dvUHoW8OkWS8/eT3ahFgFJ+KQqieM0e/1mugxIuMDuLqD74o18nH8hizR1yTnSsnPtXdphQLCU5
VBqwJlq5eRqTYyq9RD0nJa8kyisTTADKs2xG6H51VusrFpEHS1M4V7RVJ0DwiToj0hWa8dchTmZZ
C/IQi6WE3Xubz3Zfhk95zLkzrPpxYWWJj4sbWS8ZghaJsAJePSoDgFoUm/shzfODyfixEJoE6KbO
qrJfZeXIE0peqJb+n4ywA82KWkDJCUPT1gi6/1bdDoaCzMtpF3PWiu1OGBmwg0oBT8ROPYU9sTFG
Z9/3Y63GjEm/f3ad1Wiq66RqVVC9YLJ9PkbaQZ0SayjAVzfJdhnlh6xNaR4OeIyL4LDTnUrKrTGU
7LDPqTqInj88twmvR7lsEXN4Xv0o5l2SA5bUmgJWN+tejeK5mh6CYJ82+z44SonTd4/3F2El2V6Z
W/bhIiZjX+zzmCwxGQ1eH5lUiN5T4vkJpxXK20/mG+56EwIR5vINJ/G5q6t9lr/c94RngTk2iiow
jVGEhUH58HOPQLfmvoG1+uvVWjFZQovSGbMoWKtUFV+MOI4p8AYgOTan89gLjpkY7hgVFPTRZsCT
uOUaZ5JHGMxA7g8+PgjxJfNrGuIj707ZfG603RibIEXZ5wLhuLwajKh64ehH6+Gm+dDUhhYoQthb
GTKWnzuREgN7Y+kjaCO/a09i++v+Eq9Foyyj74NyM2BICrPCxqg05WjCXmf2v7O6eBlRC+skUPFD
Ke6+qbWyDUZV/7XFLOjQgnqgSiJMwh4AXqsDYPLK7/rRf34lT/VXwalDraCIMFB8YY5JzYavpLGU
w1z/JT5Eb/pz8jD9qkxa7nX0QR1b3b6pj9z5gFsAwpVVlnu41EkaNCms4nXqDL+BYFePyhbkGiEt
eSRdnM1jJU8NqYSy0ghbUx3ZORjH59xK4ieDxx24dshdrCQrexqqMeZVYtjJZHSSU2UfDpE1TLwC
Ec8Mk4g7KazlrF3MqKJlDLsY1TVe8X5lYOR6f5j0OxmTPnWLEQH8c4ZXf8Qv+UGy833xoTzHGo04
aXj1zLtcPCYPg1RG7JNlk5r8LfiuU+1bC/ovwYm83gI0VfhV7skLMIjmY/p2/4PjrSeTn5E30zqq
YVmWvwbjjcgNrcTX+za47jEJpJ8SSYDkXQ+sngx83jdol+2jHaQmuwEuFR/zbjwnNoTbiWfwnttk
5eS+XFomoeDU1sKxgm20xwFhkk4KBHCohnn3wPkUae7pnDvSCh5GA5M6gRYdaOmBtmU205+yyCxb
CSOvZYS3/SlLd0nspLKNKXw7ip+n6pj7m67zqskWqoc48TjLveCyri8ryw8AUBw4cfSn2RfNPM6B
meYKJseGmiY9YJGlak0ixd6CqirGHG6oObPvZKXDsawvq3nPNPPlFEZgRMANgCVT2wOD19YZiHw2
ybCNkqNgnrLiUFcfBRRa9TdTpT2JqFA4svhLkr5reKOoVByTR3OhTwlER26daDgalb+ZoT+hly+o
khDhIytq24S8awPGwbb+NkIpqW1PASiNlXIjkxB9ym2vYC4P5Yvm0MwJGjXfDLCECq1ijZMrkU0M
NtFsq1a7QsidatjmgufHWy2fIaq3nQ1Pm7y6f07Goy+fVOimBXFgZ/nPINoHGdgUcavIAFSbz2l8
yomtEQizWiWm8fNTnG3jyRVb3FfztwwIc38T6xvDfCvKR7lFRSDfp9MjhEF0KbGNeqNXz0brZolM
y/6gars4eNSKgwAeKf3dRN9/PiT1vpBTDOxs9eIpS7y8+e4PL+ib5Oaz3m8KjeqTl8inHN+P2IOn
KfpqFGDpTsPs9jpxIvCwZx/i/5B2XTuS60ryiwRQXnqVK1/t7YvQZlqe8vbrNzR393YVSyjinJ2H
AWYa6FSSyWQyTUT9lusgKBp8C0FRoh1Cw1bEJxo/CPmHPNaOiRlxBCyNFmC5gLNWKttacMzoS8pV
WwneyHjM4huhAL4tCilSh1kAw4P5gan7yS+BVexNzU8DogRzT/wbpLG6+slIPvuqt8Jy3wGCt6E7
gHVTc7CTzgsUtyb1RmjLfROMK1W6SeXeIrmxMpJXwNx4WeRmJq/utFBdA+QY2igxREZQFmLxPTI1
8MHW3qJGCVjvjb6pvAboJZGV7mtMw1rkVj7oT5ULC3vAkNzIi24uIzfk/oGMDYQe9FSjOeg8ri9T
NW8rCeLjfepIdm8nNr2pAD9ovTxo+8Ch2y8Ujl5qlzd+sDAmeC6ZOZhaPmp6hUvtb5eQ70rb0ppe
gtLKELra97qrHwq33o/rcKM7hROvhMEiTuDwboIF/3C2AIxvDLs6b4IenyHNiCAQ7TvaCs64BxzC
E7Vwwzn6PrFeze/rnukyCjpXn7nmuiIxRqKjXjYETpi9F5ILgkSrlXn6zd/P+L8z/ZibjiRZX+oq
6leZlR0VW96FXgI9S6dbNa6/q9etzUspLRSyznVjbrgsBKp8Y2BNs+fSAn+VVyrAVUD+0floDsd0
pdo9J2zmaclEzalcAaJ8NmPd3Mrqyh+OsrC+vmFLt+jJSmJ88fyohEB51pIKMmIt+CTqeiJ0U8S1
VfcfqDg5Zjp8NL0EPqswsXwDE1EiKB+i7i5JeC/My0KLiVoSujGRhZpPLWFOLciUUy0TaG8b78Fo
lXiQe9QTOuDogFoDAMY3I8AdhE0MWIcfQGa/F1thz4P2nc/nmWHN34BBEeBvgUgXw2zny1GlRW3k
coz+unSviD8GD6l9WckTAYwVoYTeZ0ET9Zi80tDVllulEtsxMe5pi3actjBR2EPNokqteFTw1gbr
3oBsfh+ugwJs3bJqSZoPZPLypi/6TWLIlthXD4ba4U0jRDxP+heE8Gw90Pj760lRSD1fD9NMpcKc
2yQQoN+BZEz26CZ2kqPvfCarwZnuEWlYKH1ZtWdYnd17jd07WzW2Hq7b6YVjwb4o4CIEeSNQl8Ee
d/4dPVi3UiL5CG3HypMwZFriwqv1A3e+4eLMzQYwYztjugHXKpvvN9MpLTQQqiAZCqRCjWJVXVny
rmtzeeoYKYyflDp5Sgc0/dpVZBmYeULMbOXxiq79h3wj23SwchQUecjHPN0Y46YY3dCDEsYt5HdN
/FioXi/a1zW7uHgYxRjzRhZZqEkLxYSYkE2alNmLqcbGjZgViWYN+Zgf9DZOf4Q2HjgJ5iUTAX48
oHg0DXix7As8idG/1E1pjzrtigAMkGA+pdpJ8ut1DS9zGX9V/JUzv4ROkoaTIoGsBN3wtomA2xEH
T1sFW+lNMO1gbzzQ+2KnHpKNate8TtXL9/IsGVhYcJHyjHLO7F+gT2ZvRglAnDc4ehudWC+Y4XDl
Vb2JXYTPPMxhrkBmN9ugbKOqhUDt0OwjpOxXpq3e6e89ALLDrXHk5okuMjaMhsyNB5I92usYz7NL
Fcg+uQ2eb9BvIoT2qF3z0BTERWP9Xc+/WceTnWxpmncjgbTBEW+MVfeVp1YNBFJ7fjhPK+2mRsQa
2s0HrGlc8wKKxdOIRxrYQcCySNgeilHMcypNWY+ON7Qcd+t+Ti+qGi8WXjwWIHAVMWIIEhe2uqM1
hl6YWFZEwe1PuyK25gr7clt8+re6C1K36ZjdBl7TcxzBsu2c3ObMzYFpNLA7G5CLit+Xcic6qec7
6af0ONmqXd60n5xjOR+7s5tqNp0TecyxVAUpbcIwB5CuhBajprHQH2xHqxoDJD0AhfAs56zsZaw/
Szy5yhlj7RLARxNpdqfaRnvvPyYr17zwoVjfF8C0NL4yb+qdeCtvB1vUnMEenYd/3AZz/gkmE73J
gjJUqQp3C1jZkrwL7Z0RgePpBQxrHG0XA6MZ829OdeBFx/ieuFPLKK5xViYUvOhUHIeBx5647Fkx
pyKCe3cmamICwIHqeKPOpx+YSSpA447t0VN3MqBd3horeFS34ANAo6RXca7jxSNyIpd5tMV+lchR
A7lmJG2UYtqjVG0H+eiGPNir5VX81ZAJY7p4VKcmgCTDfImiZyVyr5+CJY82j6XNsZKGKIk5dHpd
hEEflDDJQF3VyHz4tyDp6elKpOkx4/V8LGlzKo05cplWTGGdQtpovrSBlze8xieeAMYgND1SB3EW
oBkPivgN+s7ryzUbLesz/iKJI8YFLaLOnGBRGmVZ66re7vRPvDbkzqkjD5MtZsDzhouazJjl/5Fk
MAc1H4DDqyeQFMmkA3leiLRzEh+y4DvwEy+QZHSYpo1DO/Oljyigg2jzTDpMNqhGfvTTmmPxl/Uf
OA5AxYAdZubbRG/3eRAzBkopdxTfk/wA88R0GnQW1Va+P6JTCVmRhnCesktHDOiMGEAD/DbaaBj3
oUSyYoRl3duBD0QLfV/IGSZt3Lx2ru/ovGNnOzrb48lcH6OXomdi1JN5GmxEW6Ifoq26duNU2Qta
sAUyt6uigS7HpN11sRd3OSN23v6TSKJLJHXAigICp5ItoKVZhQhuRm1zXQpPOcZ7yBGSOp0JKVVq
G1BjeJJhtDLI5T7SZOeDIuq6vItNY7Saf36iFcm1pAz1WZ7ihsgghWhzeSG8ifJFKaqCdh0ZONR4
4J1LoWlIsnGG36HyngwrNXD69iCLr9d1WUjfwDJOxDBbNE4Y7stmMcphetVbS/4EEJpwjLbNi7Zp
7op7LbDEPzyYi4U2RIgF6cNMFDLXdBnDjwK9BqcV1jDKnysFjXfb6kfXHF266YBXnjpD9zHyGmEu
3Nq8bycy51viZN+Cppb1sYBMPE6S+GdQW6sfX8z42IS8UcWLCweiwGGACT2UYUAPx6iXh40OeErM
t6rGoaKHNjxUyk1TPMvTHUhRr2/hkqGcymLUaiVhGtscspQ0tFBaKXwHzNWW0HOOGU+n+RieLF8k
KlGuhfPMbosG/8Gwyvw7QvEBvSmWBt8MpAXOtc3RjC1UT33QllUwr2Jxkwd/9O4pAkGvyev5WbIL
eHsCakpZUi9gUyuakl7QgZ2vzjNg6VHrtxOuGL/ZScXq+l4tOcRTUcxeDUo65KB2gkOMMSf7QfSN
Gvz5/4lgtonmYLwFSg9gE8TBlgAzWHyVgBi6LmRxZ36XjMXcMWslyXxxtrmoVdyY0ArDJohNI8D0
34imTziBwqLtIU4AdBe66gHRdG57WlMYINecR7UH6XmK48CetMGp+nFHUoo6m/yCtBVH5qKOMxk2
5vz/YkOeyzSVUAyqHqQGc8UvmS8SJCBDJ1Ue/sVaAldDkwGzjR5pRrcgFysECHplm7RHasiOx9w2
hcAuRo7xzb+IDQLgzTHbAvLVmbDyXCHQmMR1PWERy+6jLsBZKltyvhrQQFY5MnXFgSNv8VydyJsX
+MRhZAUNemmAPGlag89HlpygedPFAy04w0ELdTW42xnWDSBroKFgsa4rKerh2bGE/cE89tQWX5J1
gXmaaps+AbVXsAJMIviu/8ds18knD6l08TI7Fc+carkOa2LO4jsvP7apVWJY9ROgs6vIqddh/o/t
EsGiKGKmGHSZOqZMzpdVygQxbfDotHMRuBpu3xz8yRmlzT+1SkiRReRGZpBB3WCeTJmSqNI4gYoA
sx2DugcNcjU4Ag+c5zJZgOhGAfoqQBiIJqED+lyZsRenIetQsR9BFxihMChYNUC65aO0NT1gluer
WgbabIzS0lbfgFOrtsGsxatPXloqvgLwlCYB5gZoEtklVcw4E1v87rRywskR8MguvDC/LSqOpc6/
6PwIngtijkRvBCG4h6DuIH8F4GMDuFL9eX3j/n7sNRmzsifHTuuI0QgJlCF3zR4AohvDk1cdljWy
m3XrBavQLlwU8oHGKjixq27IynCVg3R//TsWIksUyiUUrcgMqQeQvvPvUMbJ78lg1HbwXH1prtha
0w1ywmgn0l26jl/Ug7jlke9cptdgT6dCmaMYqeYQSbPQ5mvEFJaOnFe1jwBHW3vCe3Uc19eVXNrP
U3GM+YoGeO2FDuLicV+LP9qcK+WEd7x1ZKOgtpCksp4g47nYGAfdyu4ES0TRfv9ibqOH5iAe7v5f
SrHZksFsk0aaBUrjJlY3MlkJvMju8io62ya2XW/Mct33U4jQH+QXhI8O2uge+c1Q0kXi/Nwc2PGb
AeOccTvO+7OpgAuyRyOP6KWe8oiz4Oab0QPHrOGiwwY0Fn7k8cj6FvgHzvVkXleBFvhKPZtjj1mO
cK8cGy9+w4zattkN9916RkTWcRbJJtocf4Zb6UZyJjf69GGovKoFdy0YJ4c+zFj2G3xL8Ny64IPc
xx4aeKlnusk+/qxfi2dhFR8fwkNvxyve22uhCe98JRjPZ6qjqibzToxbzfVXRmqZu9EV16L1Zw94
gq/kTbgz1jx2pXl9WV8Itvn5dlExfcU+MwuhBAyNiPq8HpFV2oArJcg5ADhLLuBUBONxAjkmwzRC
RC9066II1hFOS9nyRmqWrihcTsDYAWfhTEd07k11OW2avEE0GsvZn0lGUqPO9OEAUrP7EGUOF0Na
vJmOpUOqKyjEzODaGF5jnJsy+gbABucHH9hK0uA4mdqq69xw2oShjN43K+MhKF+G3Lh+fyWyUyR+
qZKx7ebnUf4c5KWLzsn3jvr7SetCThQ1b8uFZaANy5wboZAZZm4nqTWSyJ9fFGiV2iVBc69lwEgS
Su1x6P37lnROro1P1x3r4iFAsuW/QhlbqUlZVhlBoAii5Nuu6B0tM76MeLJN/X3UdRuAB+jlw9nI
RwGNePVRN8mK6E8k9R1T6bZU1b0iCTg39aIFn3wVs88lCMF8P8NXic3k+W11HPrCzsOSo/3iiiPG
QmlIxpOKDdIVI2pbY8BByYZ3rVEsBcOcJAbo8+00rGtd4DxRFw8MOCSBoariacC2aDSkmkhsQKs0
e2tk6hlieZdNP7STd4XKc/SLup0Ik85PZ2lqgY7hJODqAZjDoMk6qTfEtLVwVzcb0Qg5McHijp2I
Y5xBFVSRWlVYysn3gZbUuzHa0YeIB+jL04q5vVpBI0Ln44wMmNIV5I8wcgTyIcYvnbHTefgti2f/
RKdZ55OwtRvMyoyAE2jnKNIhiHPK5jsY6CZF2/T1Y8iTxFxFtUCriMzvYI3+5AngvyVgVjxSLrXK
8i7NPKaYujQBCXCukQR4Wz0WTby3ZcUCeOixGTBjUSfr6+os3nFwYP8nhtmlEqcNIB+4GYomIQ4g
TcT12Aeye13Ksi38SmG2h0YKqY0Wymj13iC6J+uvXb8pmpUm2KXxdl3Y8g6hNo8eAA0hHPP4VAc6
mb4A+24MwRZavJK02pJL3Qopj/F1US9MDhsz1PD81D3fpFIbRNnXsHpSFFuVdi+XL/oAmr/8PqGi
LfLu1CWvhGQtMIhm8CyN7QAGSyegn0M83mmlWkl1rIC+gd7ssXutFM7swdIigsNWxrSvKYFFgnHr
VEHgG1O84PNAVNddFSC6lOJoRQv1Ng3i5vH6ni2Z4YxaratATyHgjT5fyJlKQsmaoLblKnYzKTiO
weBdF7GweIAFgjIgjUXLBrtXuRpUxhSDXNIU7oAAE6PJTy8cDalng1cxXsjpYHhURQ5EQ7IMFUHG
3qscN1mOjk87jDG0MH2ZheCIHUjvotGLkILW5Vy0SD+igDHdU5XHS4NUC9aLCVBEgPkDSgRJCU1l
4W/j3MhGQHmAPg3ZLbQOxuGbHoyJKzY9maxUSpJHwH30LpGDfCNEcvbV5IZmd7KfPxTqQB6jIpuO
wQhEs4QKDdjmIxWZHEPY93LVHdtG7EHtreawiEJOyq/ByOrXJB1kW63F4hXN60YIcJpCsH0AbXwS
IE/d16WhH6vU9O2szMI1mKOGP1GrZfLRjEEya0x+J1jpRLQfoLKiiCmnobQppgFUxsGUbiYS6pnT
mIkKHq0kjPelXwO4WzTbklhoW5ZGZxzQKQ5oeoX2VqLlJogwNUkpLH/KlNCNxUJGTyXRa7wj+hC4
EUTrXDwlu58ORG+1FepxiE6PuDVl2+8nuhlFedjFopDt6zTrH41kKp5roXySZPkWorr1kFMd5Fpk
mjDOoZs5uMglcL9WviR7Uden763eGPYkFul9iwIpQANNEbTXEhpL6QB0VKDOR1XhKlrSY8gtI9pK
UVPZ1WISb8SUSm4qIkmnyYO+xaERXNpVmDuounKrdp2xGU1J6lB0GEK36YS2+Ur8Vgy2CvotQcGV
Fca2ApRl7pZKpcvbPhwkDMvmmWnJg9mjUzatksIC/HnxoFRRjLg1wR3th9pzVlQAfhNM0xs6HxDy
pa6BPQxT+e/DGKPO16boyXcUMxjAsBT7sacDeKSwy6ILHtqpboyHNB1awJ2oVHoBTlG2LpShEG1t
yhL0R4rjN9ED8ExUYlG4mZB0T6OJ7XJE6mv5aioVyJQw7PCiCElpbJWgNB8RdGfrsWlrybcCVYue
ikEtegtAl2DapmLb7Aep0OkW4LqK4oz4f5eWBJShuQmYa0umzdhZOTX1yWqjAtkduc87r6VUeY6y
IPHtOqV0K2SErAs/qdZDKaq2UU2Y1kEHs4ISdCLpAKgK/Ee1k0WnG0hzaOVm8ACrLm3rkJZrX2jM
PXCLIgmygyR2dNIE6ybt4/vK8KcNGFNRrpwGoDPkfhOtFIw7WRWagUeopPaBU6R6t+mqRMBceDSI
DmDixB856gKMDHURgqhOwhSMFgz+XhaE9IHoef/HnNrIHc0puRv7vFkHQTU8imka4wTGxrRLaOw7
WaDKd2UtAkA2Qw7ckqGzp5ZdAuIqIajegwx9OpaeFcGbFMeoYxVRYfS3PqXZFgRJAmpbpEnvlL42
HxqpDG4zmY5v/ViPukcS2VxNveTT9aQL9R5EHzqueTUK3Azj7HddAQ4rpzeEVNw3JC3uVTBO7yRB
i39yFSGi1U8mSoCKUveuEVCg/GmJ0WEUvqcpRr7KZqtN+uioWRa7CXo4R050ctkjBaxi/MHb0USy
kbBN8r2pZ6pRg+l1bClxhCm3hwHDX3loI63r4W5/Uss/SgqM+RCOs7WS7ecY5A7NDyoZPq9fU5dd
JMzHMBFZTUhRA+ALN28KTKTuMaOZE+vvwyADbSv4ycuvMlD3oY+gEw15EZBaOB+wdHecrgZzeaWi
kBp0mJP3fbyNaeu0JXUwMwEGJsUSfHGtAItUS0MnQynXkM2XfyV/zlSgKdeQVSb0EIQyBkUD7i6t
+kxCxQnr0JNp/V6I31MwRZaJGnWj5YGTFiH+MXBCkYXIB51yc7FfnV9/bDof1CTyAForiG9KgBy1
nzgq245uKarVHE0XEoxnouZPOXm15EI76U0L/jOhKJ3IdElcushtWhWxx+5Zi1ZDuG15+KsLMauI
VkO8oSVZw4Qls7wJSRUfpTwEkbgC1al/xuj8epqIYZlUB190ci+MH9cVXQq9wDX8d7AT7/dL+CZB
mNIWIqMac9XA5Q2k0BaEjZ/aTby6LmshkhTR94S8OnATwcM+f8vJmnY0rJUCQ4F2KH9hXMvSG+e6
gCX7OBUwr++JALhBqcwNCGibMgIGq5Idae+/pjFIcDWalhxx82ljIzk0poM/AZEk6nXMdgHeH7c3
YLht2j1U/XMYvwQaB3Bnccl+RbCwYeEojIXQQ8QgD4421E7No2HiKMGG99SflF6TIKGtPoFD2upP
/6I+LWNQR0WAP/su8W/27GRbZODqj5ifwgsiCsH20OKuL9EPKIqvVCr2XdjcTaBOLMqe182wdJ7A
a4FaJ0DRJMVgNiiR0xHIjxJ4c2vR8rNPkgGoeSuEk1unjwOv52/xesA9BbT0+SmjscdXyIZRkBoU
6LR36jSSld5UL+IRUdQm/y5B6/lPewxxG2Hc1EQjJ2DIcKLOrZ22ZVvL89WYiI9l7qbTp6DvBp4n
XDpTGBACILQJ/4DMxrmUNsSzlsiwj5je1JiHA7hkKSOE+OfNdzLos37lMGdXLcymjxICbcAsSXJ9
XU8pIMdGO6WEU6xdOlTajBeuYvANKUvGLAah6tU4hFkg3NinxrQfE54nXzpV2gwRDmLJv8/m81Ub
O6IgVIApCC2wdjuN6k45ALybSii7X3d6fx+MrBuah7fwQld0BZDFjCxTKgUVQ82g6hxe8ebRMnfX
gJJUsadd4UW29uB7mMR9Qu0dLN1WtaX/vFIinn4As549BuvTVJ8/ANju0bCl9E8ycXztUor9RAiG
4s61BOE4aiMThAhrhP2le8jc5rO2/VXqaZv8y3+sb/uX6p03cbBUeIZcFe4LT3XU8Bn7V3WlraiA
+lZdWe/TWs+s6D0U7WDzgLettAZDI7ftZP6Vlxv6K5LZUDmYgDXqQ1VidxvA2beOdts1lglKXuFN
Wyv38VY6CrdkzaveLkbbGjpukMHEOKjJFqMktRhDufGBMbEa9tITEmWxE638NXoKVpKFZo3ooVr1
u+frFrx4Hk+kzj8/uR9GMW0B9ylga4HXAbxRX+IAocwGeLmgv2oxYfNkdHgbBxBQ7Wlodbv4hz5H
Hupq4vd1TRavgNMFZMJGSrU6iRQsYAaIjGPzSveRK6Cp0lNXJsY5kpfr8hbdzMnKMcYZhEHUNSPE
BWjUQyu+pZS9lfaP16Vcjm/ipjnVijFIvI8LXewgpnGyI8A0wAP/CnQhsvEfiPdRryOOWgv4V+cC
GY+iaACt6XQIlL/QzJsdJmJLvdW+1o/B5Mg89ZZifaRR8a4AHKCG7qhz+wPGnRjrJcwDRDXNa73C
cOMf/WDcqFuVZx9LtykIALGac4CPR8y5qDquS3PCQLQdboJ7+aFz0OXY7ONXYxPeK4rb7gyv+YhX
JueOWDzYp3IZu4yoJicBqqGYTUvc8Jk60WAhqTDcozdbtaWj8h4LFlmFB94M7qLt6ADDAtMg/kIz
7rnGWhSVYZ5oMw89Kdc1TZCSV5sRGDVhLGwwwAb1pxLlrkJWM/hVQ4kfppLUT3mvi46ficM6lyd6
KKqC5O51w1YW/MLptzF23UxGRTFbBL9AOxDjDZtc6L3rIhZNGXleTD3iZTd3M57rDwTrSO4NHXHN
pCD9Jz+I5Vsvhesk6+yCorMA4I0FuevUkJOtWFbuv4LZWTmYu1FHIxbej0UPU6YeFdMVR7lFc/5V
zmRqA6GGzN+YQrl+W+zF7xrpF1yT5MkIreDPXjhMH+kPJhF5JeAlf36ypiZTlW2mPBQLTa0BOkae
m0JaB369mnT0v+kgqk3KwDZK7bYulLfr+i6521O5jKMAQAW6fgiWNBNuy/SzFLY6j7dkcUUB84Rw
DlOB8kVQX46DoftYUdBN68hfqjcaesnJ63VFFm3jRApj+G0kKEk+zvsWfRvFpuW1wy9GTShdEjxO
ZlhaNsQGIFxPogBRk3wDJeyytPQjuS0d7av0zE27Hnj1t0WN8MREXI/8CZbu/JhNGkUYnuPG6KRn
YBUnhHOOF7ce2NqYtZJAW83WfCvMEeiDBIXaKkfjMTCgyrtuIpwK9rIUXSeGiTcdUmnnWvR9CE/Y
Q4uxvs97txxvq4TzalwUgbIX3iUz5AdrYIFoNF3T47Irx79v8SNYR624r5+uW9iiHZ+IYSzMmDL8
3vkGL+ONqiQgKFsr2jPJOE8PnhhmwcyUIDU/36fjCIDxfaJvWsFJeI+A+WPZ+HEuFf7vminM2wMg
BHRKA0iRdHuK96R6T3XHFDdAIgdQy/WFW74w8WwUZyAnQMzNG3gSDQup2il9GQL9/sNo3bJzh61B
LXmVbiPHcDvgkHbgQLBljm9bPrIncuelPpEr0ioWtWqWu+1X+o1wj/fcIQeG66FxwSvx1q6vK7q4
dRiiwh80imNw4VyeQlptkOsISDziPppASBwnm7j6ToSCUy9fDMr1X0ns9qko7/yHSQIkhG3hGdpO
LV7E8SWkm4QCOCPfNPFdhiH2gNfPsxx3nYhm3JJcib0OfBCg43+hIGq+hA/ifXZIAouuB5C72olg
hweyyx2ic+xo0WZPJDN3ZIfaRNBQEA4koZ3391mzl9vnoQXa2n4oeZNWS73MGCcGcyZBVyE6HRij
JXFY91UJPWvdqQ9k66NItp3c8VZfFWuUHA8yOApvpPvrJrRYzNdN5EdneBIkzRkbknNaJuoEm22c
7gW+3/Ifgs1beDDX0y1H1OJ6/opijSjuDTPwJ2hYvLautiqP6mfyJz+MN0NljZ7iqbeJR96Dt9Di
5gPmsOLC/ZyIZo1o7OW8nbXsHHDKWNkq3elHun578u18xzWcZZs9EcdYDkBlGpAczYvqmZa4vu3s
6NBZui3fg0rB1vfpIfvkNTHPr4BrKrKRFcGtTjFdOQPLV8IuIbdVDzgidD251/dxNsRLQchkYghV
QwGLMVS8j+Ms9rGNkQlWUkW0evOzCzfXhSwGI3O69H+FMK400aqmNWMQmAggGxCHe1QprwtYWq65
t0mU0GmEsTnGIpKiyzIjwOGeUK1pRhB7BOkhHwDJU9QrqlecKsSSqz4Vx1hE0MgY0ysgro19K1UC
r60OQuFlvNHoxSTfqSDGDKRqiINIwsINnryJARa2Vq3BGXY9UHF2aCFU39udsAb+1h0PTYkret7T
k+sPSNQpMuoQrazUL/QI5ODDTlzTVW6qwjbvFNC5BpvJ9V3Ke83wNpMxSWJUjdxmWF3T+MjCLehq
xxTND+s29q5bzZLtn64uY5Zm26t900CQiiZMIGfm4UoCk8h1IYtXASBNZtAP9HdcToDXWWs0cwxb
UjcQcvTA7IL0pVI2qW+18Y6E94JiDQWQCvax9JiAzCnkpPuWFvT0C2ZXfrKVxO9DvZ+zmE12k44P
6CCw0MuCoqtlxhFH3aU1RSsPTvpc+DHYjKkOaMbJGBAaRuONJHyXmSfzyqY8EYxlClXdScIsYszF
OxojAab5XgMqVc7GzU6DdY2nqjB2mHQ0K1oKOY25MtOPVnAryQ3yH1k9oM/aCUc7A+sHD5Nk4V6F
mQDlDig7CCHYoaRp6FPE3ZAqVqUlip9dW1tZBuayh8FHEx6PCHHBlZ2JY1xZl0fovhHx/JGDCt2S
pYMBwXWHQVk87jgLunALnIlinNmE16LRa/NLq8vcqkm2ILZxr+8ZTxvGNKpO0OWxgYguu5nEl1F8
MKYH+i+ejFBE02Twn2GamZ0XKXvF1PI5IBj6BzThqNGG8miAltJkpzLYCRFRaHzaFLiXRyN1MCXt
mEFmYa70rQHvsxSUbhNNzhQN6zIa764v4tKL60w2c5uOkjSYag/ZRHmNC7dPtmmxzqPnqXTr8ClQ
140MdO1NXzgKuZN5iGUL3upMOmORCSh1lHLA6mYB8JXJdwXYySQMLD8nQHfuOBbDk8YapZmGaTK/
ulrzVpT/KF1sG7SzSLZDMydnXecvZxwKcp4I3cCVCdhwdkhLjgupM3xopo4Il0thT1Da7ZvgtkT/
G3AG3nKKXtNGvEe168ZQAA2ZvF7/hNllXfsC5ibIM0MwxQTaxkOXu4bRi2hwq0RbF0seK+7iwp4o
yzxFAASUtYRC2TZSd6EQeIWibmUTZKdSaofZ979RDM0nuGFljB4z20iCKUypCMXUcqMAHDFH0+Lq
uohlhX5FML4FPBKlLwwQIaIvdNBBqzYh37pPulWcPF8XtXwCwcf0f+rM+3hyY4tSCEABEcHXuEXh
zD+IXn0wvlGJuaWppW6VdXrHu1UXqJRx6cxt2ECpAngMSzpkikMidhFkNo+tGzugclmjDVYILMCZ
r3WgTGbO4GZeYYVb7Ygf7GG7O/mWD8s4W8alkf5+COMAygRm2af4EPUmtZ+THdBewGQnNY6xR1u6
Pa4/EqcoLeGRPsmbkBPaL16/J6vAGhI6fqNKxS6P6RrwWETeNb6tAN4dwJ4ajwRxKTY8W3PGpvKh
Ssw+n9fcKxyAG6xe68Hu1rFj3ov3jRvOmPM83Mll4wK8MqYLTDTes0UKrG7ZSwTMiIOmWTWGqnJt
7oeegDjcHVK1tlQM5EkAqNeiwE5FycqlxGnVL8wqcN6Fi0fq5EuYnQ5DcajBOQAfgUm5/qCYFLhW
mJKunD70OEdq0apOZDEbGxlFUogjtFa2dH9AVaa7jW+btfaIh1RigXEdwILtt+DcgbKY4/h5ajK7
TKTebLQQogUdXQsapm2axKmq1oq7P2GvWBxNF8q3QEr+3V/GeRQxGATVAuJG4WUIVastN5UO5gDg
WymPpnYLSA0rKjk6LkZehmyIgP1HuYEdIxEmSWvzCkL9NrFGpOsNrbgDsoQISrHr+s2ff+EeTiTN
X3LiG1W1BN7UTOwZoPAUAb4CoxhE57iBZSFAWQGmqIGhFOb2ioy6SVSSAc26QShsFF5cG15IeHB1
y6v2XzFslJfUgzAlOsSAmzQWHOrfJrXTm5wSB08KE88ZwKYLh5RixZK1Ov405m1MncCcOBvDE8Oc
ZgMTDaMIyBaQIHfNhtTRl9DR8oUm8R+xk0OOwS3kOjEwJM32huFgVWG7KMGfXmV6EqFLpgPhio4i
+i3RnahDE3jthDk8VuHpzXMU8OhXLm3jXDATREkY4kF/WYjndLuS4t2Q/hkwJn7dyC+voXMZjP1h
0CUXsxIyTAkjB699tsmmlQESskqXvEnjcOlc+sYzaX8RFU6PFDir2m6AtMxwBfB0tA6h3wKoWiYJ
sz4mQmFOLLXQo3cukTHJwgBYPfiQAESzQQOltMUkUrFvdqabWtGh9jBCItv3o/eUrrptb6mW7lxf
39nlnjuRc/mMrarm5IdFAo2FpHEDTKQ31Lsu4dLpzxLgOdDVAlgrFmGza4UZrTjGWFv+3ILuw9w1
5XOYurrMUYUniLld1EEocxQXa+BoeeHwrQxHOthp77SYg7qu0uUBP1dpPhgnZqJ1fRYOwNaySf4F
nCtNt9NSB48nx/cu742hY5YTMQphn0ljjDnZVMNQRYwu5cxIEBNsriuyfLp+JTAneCQhYF80WN//
kHZlu3XrSvaLBEgUqeGVkvbg2XHiIS9C7MSa51lf30tB94k2wyvhnkYQBIgBl4osFos1rDVrMZ/A
bT1EheOb9KYvMNYXMLcZzO/bIn/nbf62uD8yhRONruHQBpU4riz4RIxnFTxL88pT7TQ7AbeX6uBi
ygjjEZrz3wA2lzlJk1XXRmoqyO9Giv5OMK720Y2FAsJsa7xRh7H8Ttsw/dIrMb2NInRzccvuo1M2
N60blwijqq61PtNB9Z+7SZ3eKdHRE1KN1A30MPLdeqzIOSRl+mGVdnJr9iCkNqcpOEeqMT7HbXvb
tBHShFOBN1Vl69FHb00A50lsEIWYDf0VqlWMTrQkA/ySwrxYH5/U0syOScWe9FGxT7QgzKuV6KGw
I2VnF6WGrwO9bcH7NwFfcWmOSk7MuiM5mv20NwxqTErETZ3T5GY09+6av0MqWP5K1PIpa8uvB9tS
lAzuOCZnQ4l5aJ1K+00Bd4dmXichKKGolxrOts3I3LLF0JiEplqqqr9Bd1ZSq26IlZziIExjxusm
PUz5wtHanWuWH8MgPk1gOmta9WVbrGxdLdAAL330KBOLI2Y5Og0xUY2hKr/BCTfRihVjpK5s3mPf
vlW1vUZ32XW6Fif4Lz80maIuM1yJ+jikjddY32K8ubZ1kp34tRDBdZm1Zc9FDyFB8QuljChx+/Sx
qjWeFtfEN3ZcsqTCDsBX+H1zGYVBiCKIA1fqgAJKicmHBIgy/g8QpZa17eo+T4avnbJgBGOEaeL2
1HJfe9/WVbqgFpoLIR1zHiL7VarQMraKFphT5CezTCeaX9pqx51J13MlQ9i0KmN6nYw1Ng00KdF8
HALimjHChjfS/aR7fGJyjdC6p+PONPBkvTx+lp4UARtw0nMdIHmh6dH3kRU7QZDs2kGt/v+EiBDd
yUBVjPAWSE8XzXOYs0Ne296/2Zk/IoSoB3jpSt4p0KMpIy+0FF5NrWP0P7elSM+vDehEtDOhACMa
n623dhTF2Jtee24ThxgxTCB2rRJhFFgKt4VJDWElTHDCeqvPpEggzO6ffONBs0p3YO9WWrjMPIMd
b1uazBDg8DHcA7dkoQv70hD8Li9NX+tQrQBibWDWPB6Zlyc7B0gW56ylCMEhJtpZwRocoMK+8xPk
I8xjQh7idEfMf3jB/BMSiBYHUnqzNhqEBHngKeUyYc2zuHOY/lqp3FZu5uIbBojtfs8ZylZxia7+
N8ASIS/zKdRIVyCOw7AbyvEKB/GWk+w13OxJEVZRMdN8LhZch2ryGAMhW38I/V/b9iBfQkDKghMK
00toKr40CAzb0ySfIKSLn4L5qA7fZnZMAOPlB8csOijNex1+iwa+LVZm9MjO/iNVMHqqkKKpR0j1
mx9R9RxpsUv7a6U/68lTwvZgfKQLuZImBB8pWBCQ84Y0RXmL9A+a2Bx87Nsa7S7kovIq1pjGIg78
ZZI5Lh/97p7Yd6Na8K64AhJwE7Q8LxzM/CdAydgWLHNW68hK2MAytNN0bhFZmbV/nMfRyaLwrhuC
u9qcfphNdtgWJwup1kdbyAJ2AyDs6IyjDR7TU9rSY9N3vNYtoI0R3gEzIR/vVW1vDle2g2upwm1p
J35gg40RUsmb3X2S9orYX7cV2/NZwjpGpq03RIOIbgFfmuwJA6QWeRtzet1oX7ZlSdVBaXphgwH+
uzjCkJtp1va0R7c0vK+qWVcDZW91tNdKIFUJnWy/r/yF4/fSJMu2iCetgxiG95ozWvZDV9JPoMAc
s/G/h3BGzyVmVHGv4CwBVeJSVh1HtAK9PTpqrNM9QYfL0N/pUbrjN5Z9Ft6AF1IEv5FPFI36DFOj
aX0q55bXe2GZxLwhAE2Hqgq6AfApXKoxGVM0JT4EMOQRsxiosBo9FN3XGSBMqq98hE3GG8vfaTqW
uEMg+BAbs5ZAEAcF26VUGzAs6B5ogf9lImpSfT4a9NEE4kGc37Q3JYsft+1PYhgX8kRfFaASAfiS
Gpm/g44selOcUvAJN8mOXpJKCaxipZgQd+ahYaRNCEFadS7pmQGTxjiCHyaxn83hQNAylCanMT6y
ueNtZ+ERuJdTlRy19ReYQqc1HkZsKAm+YJpu02niBCzP+Wl7OSW9BhdqmkJUlQUdXkfL/iXK5PmA
E6GxjblVkDrbyEKYsdfBm4Ta8FTgybNzJP6DcNtCwzPGSTEacWk8yWzO00C62tERjDCA6SjWIY1e
cvrUoFnKN88g1uAYxtrWWXpQ7D9SBZNVypQMqtljpqQ7aCAEJg4ehwe1OgYFLwH8s9syL9/IPwIF
mx18Pc+UGWrWzW1l3YOduRp3HjDSpQSghIZOTgyrUnE0faKmXwblAHNVo/ZutMPRVasJcPCajtqt
nZccyPwdt0MSc0Zng/e00Hfuc4mLWx4eaHcDhyvTxPHgxoQX1WyKETJVwShN5QYNKCa2N08mg1A0
egKsaBnBF+y1S/qmnWxUfwDihJnViR1AaLHjY2T7BWwGoHqDS9KARpdmmRntpCTDXGOSdEIwSYDt
fxcWP7YVkQQ/CwDEP0IE21dSsMbMPUjNgcDkjMlrSo4qAFBNZ9hDtZC0cwJoYiVKMPhWtWtgI0Ef
Y/QCwxnLx4i9hOXT2B5tYOwOpZcmt2H6DhDsuTsNqTPrPIpcYr5tqyzz3evvEM5BGwGaAt3U8N0Z
mB/051ydXMSe4EQfd6xEuoMMQBsYVAe5hZgGSTCHxcKKQGOdoVXwMBHFKYvDtjqS5nCs60rKYqur
uDm0yzClKaTELHO1xh2nd0u96tXrsDr67Lo3s4NPbqLkVjOdsXtjyac/vwMlaPszllUTA4v1VwjW
OpWqOrSdBicaeeaE7SycrmK8DU0U05F/bXdOuXRtMbVrAJ8M2DXiEKeBkbxUMSFvnu3STRuG4pRJ
frCW7b0idclhB/AQ8hgY/Vmm54Q7OI2rMClDLDBDAzKQkl3GUe4DH3Fyl3BUqAB9MABnvIt5+lmf
gFl4E7/8AsbIPbmLXO2IS/kF/UY3QEpzt9dcvgb/fJhYuzXqoerGAR9WWU+JD2rk+ZzoO/kOmYMg
CzgipviWTI6wr7M+TGmag8kpq58rFT4iPrXTFZs9jez1osjWeS1K8EXRhAagWYc6beOpKLokZK+m
uSdBcEFZBXC5ZIaEIgObt1bxZK8UJr0B10oI3iUGFlpEe4iIMGVXX4fUG7IfoXqKMUquXPnNjTbu
FKtkVkCAvoFR5gXwWbxzgYWRTbG2WAE9AJ28im7sPRESQHuqoaUa2TyA52LeUrACn4Z4AcWwAgwA
XDWH5mjbbvMRHV8mt0M/Vub6jg+acJ6Z4B0tQO+6begyl70WL1iGUmQsnRYVo7J2VPhpRPgmvYrm
fyMHb5ZlqhBzpWLruGUMatxEUHMa7yNANsbvRnHPyNO2NtINW0lZrHTlsFWiDDYmp+CwMedpKCcj
KJ1mr6taWx5aokPWgReChjoMYgFZ9VLKQNLO7AH/ghmG7E5Rj/U4cuvZByPBzHVWXCf2Qwb51DrY
qWfvnTSZeFCyIZWNcQMUjsQ8aToZQagVE5gtxvuGDu5oPprhCxs/SP5VAcXM7DbGlYVDod+TYufe
ldxFwPxFqh5XLqoPItWjOmhGUgPEymGhxefIm2fKa+sTuI8NRsMia+fqk1jnhTjhyBshsEijpRlb
GeIDsJRvdQwj1z1iejaetk3nt0sXdhVAdAtjJjBzDaQ+Lnc1tGhf+zY6XIargoeHwfHRJsnQnux2
V8URrcOgAPbeLbfi7EvvoHvPiXngfmRucqM7Kjff9phrZWu9+iDxDlLslA7z0gs1d8B1/jWZoQtX
F9Yp7wMgREz/4kH8G4mPga0R7LJiTNUHrKAmiEodbRm8U5yMutD6o3kNT3bC3wZQhJsc4HI76y45
TRdihTNL6h4lgQZinwFYpvKg4t0R3GHcP9OH6GY+2Yf+OuUjEIHs70j9ZvyHfQYMCzredB4cmve7
Ynbbw+T43vaHyaI/fBhYI9BLCYsXM+lBG6moVeLD/G/KobwJ3Pajq7jl+jeBp9UgPZk47u7z3kyR
5Ca9EEsu7dAPUkWbQZThBA2goXXg6r5sKyahq0IvwEoxwX/p6sD6yoSE8aN39RP1orviLn5tvkWO
/8RQd+HBE30tEYahB8G9Cr2Ef/4/P0HY9KxMWJAG6I2bnIZ3ALfSbsB5+u0hu/14K2/ZcXgBOjP/
obgWZ+50vTetImtRulgC4da1SRCgtoolUE634332aTnFiRkn6/zxWhzVmPs5V77TJ+vJPpqPE/+5
rb7swXYhXrh1xxrNQzSC+uz+3nJASPKuuSMvePD4oTklWH10px75TqegpCEZ+26CdA3/4B0vejg7
AZZuNi8dub7XlAdGImTHU3QKuyiMAkRYCa5QkgKbhYXpkO9R6I17xTfp3aUDXADAQyr+ii9v0NuV
hjlg3ecWj1K95YlKOZyyQ6ujrp8L+95qeNChNSi/m627cu/dKLtQ0MdKoT9bmISF7IIykrmgHeQP
7NqK3SA+5+CDHvrn7Q3eEyOc4QEDEqRZOkx9BS6sKm6IZnwodfhFa/2dGJVInhFEx+y7gQHZhZZF
UCnEGIbGFluy732MhodH/9Hy0vP41fqqHfVTD44m5Tb/fGI/ka854Co5NO7ER6d52TtVco+5+hRB
7TpuzCFQsLrJhGMLvKcGT7r4kAEXAwJH0BPw/qgeZpDgba+37G2wZIs0dI+BExKP/kunOU6aGmoU
vfZ2OzmzOR4VYjttja0ds5mHmFdEgvVH2+oeAU/1tnCZw0ZqnMKu8IL9q5SRKrVeVROOFQluffVX
73/Z/v2SoJYYGEXTUAeVzJiqE7OHYLkgSThNIw/KwgwOoxaksdNkGBbbliYzp7U0IeSKg6qZqhHS
QNV0zmvjAMJhb7KA3hBRPoU7GSPp2kE1tAICbgb9gJf71phaMHQAC4fLiVyUem9GNd15ecgS/QT8
G6aNCvLvDOqljCAuJmBflq1TFBOPwMw8++jHqy0v8YvrHljrPrBYFRqdzJryuelASZkiSac7AEjc
O6wyx7CAAaPutczLizUc0meB3nc1Rv/Br1WOGFiw/etsSo+jP560lBzyPD2Yw9OCyZ+pwEHppnNO
NF5ZJa9ZfIOGdidUinPXDfDi3+P8R4KiFutKJ0/S2ymyACTQpmhqMHeMXHrCQCmP+FgHNjwV36kJ
JZjzUvHlWvVqDjeazUn7VlrHLnxgJR/za0Pd45+WdVqRtcxlNVfPOcNntao2kBk0CY/QEZLrihMM
XqYrB7W4H+1bwMtzu0MX26H7F2m3C+GCaYapT8Z4gvBuUL61DSZHrK+N1oJwPuOjX4H56X375Emj
grW64tHLLdaM7aJuiZ485FDC/C1Bws+grhEAnb5y9fqkAoJfp3jWtjxVj5Hi5OkvMAib9q+dr5HF
5euvEd5DqJ+kgTria8y4ce3xpkVnW8JcMnqzn4Cu4qHKX1Ul43nyUqW/FOtpR76kLRNz5nBFcOig
LhYzBizBjHRIOqw/+VojGqLhM163hJyZwWvzYCfoSdur4cqeXGuZQlhKI00rR9oD2SV9CvuDFV1N
isFt/dCPJS+CHc8kcbW2ZeIpjSog0GTEsRpmqmGOmXp05jfpwnLxVNWWE7GUWyCMK/cKnst+Ce/b
C2nCYap9rTaCaGlzzQMYzS0w13zfBEHcl2QAll1zS/WdW1kuEblhU8U2qiJNENojaZ40iC3NKPWa
Gqks+hJj3L3L9Keh+0z9wOmTvf4Fmbu38WTDMx69ZGitXex65TRiGvetwdCHp2Eb2R3BDCMhOae1
pw5nknqAgHeogr6XH6wDQHByrvTTtulKLrWLLxCsKASEjRLYWGndLF7zpizPdkv2YEqkxrNSU4h4
aDQoQbG0TYKU4xwEQD5mj7UROajAHFr6L5qioBLKZTbAqxa3eLmoZtya2ThjK+1I9UwyO1b0okXR
V7D1HKYYVquVO8YjiXrWEkXCWIRtWtx3S8cm+nlLkp78JnCS9F9kxiEG/TsUhwOI7YKXVzDvhhlN
NPMqeJLxUpm/q+pOIVDiVC5ECG4dHDzlQJbeUzXOT0gocmM8LG0HeeCO4Pkhyuu2+UktwyYLICHo
neA6L/dKB+1ckQB03lFy3iv6ofHv6whcpQ6YUtxtUfLDtpIlmHqf21PdDJBlzoX6MLXlrR0Zj91s
H8se3dE6UZ4IjRquIRPLxyadHnzke7yKgVAizeL71sqybzvfJLm4gDz6R3/hZNigpOztCN/kZ/Gz
XjTfM7W8S9Pkwx+eMxTOEt93B8U/siTmM83x2A8+MBG7d5dIQr2LzxD8bVGwLraWNvEmv+ttdqU1
FHn8Z/O/h5aD6dqY9gXMLjWBw3S53XOTF6jvQA4Gei31CD6jc4Fhq93uOll4ciFI2GvK+jHSO6xr
b32oYXc0phYpUd/8FoT5SU/fAKp80sA/CJAON2teGtI/dMx+KbHCWp7cxZMKbpFsx01ID9dKe2Gz
CxS+RzXER6mME/MG4ItRYx0z89lvjAMay/m2cUm90kqcsKmKonRKTbDY3YTcd+uOYFhFP822ELnl
YDfRfoe5BrHsNKhjDmwotPtVpROa5cHHmC1D81Wi7TxH5Iv3R5DgmYrY8PsJHCxOkv+kbH4wo8fO
OrDc7aYP3R92tmpPLeEOqYewidDejQOh63i5ctVujopW34GHbnv9ll/0V6QDtuT/XT/x6igyMB2z
DG3rYfTWIGueqm7WZk7LXqrQNa3kehyO2xJlqTVcjYhXAfBIAFEmXCOJj87F383/czaCsWvkGtoA
8qgEgFhxl+ijoxjAYmQ/u+6T5b9IUnG8BLma267RZTsfI7PR9bcIuzozUiV5hvumGeKc16i7u0Ol
hy6Nwj3WTtmWrkUJW1qyIrViClHJEJzTXuNB1J3jOXPmkTjbS7yjlTjGOnXlSEa0ZjtMU26LChl/
nZwM83FbivRCW2n0O3G8ih5hNSmYjyDGV9JjF9EXpcCUBWs9JdB52hLwj6CTbTCOIxDapj72TED1
NJTyaNgjKJCdTnh1shCIggfq99Dh6lMsdeiUisGMm2Bw0qLmRms6jc1uhvY90sanATitO55HFjoA
NmLhC0EmTRdLiwOilDq04E31Sf9m113EmyJOITSv3EoHs2EQaDuHVb6vf0SSy+vLL330pqcQaVqV
CRqj2fLqaBh52LO9AteSCRX9AkiUUd8ycVCBw3UpKtMGJTJ1LGjWGrdR8NNOuyuidkc1TLw4+TRZ
jCjQ5ibpzoXa73i/5Xb8S/jCxAl2VpC/iA3Plhbr+lBBeDnFhyhmX5J+3knwS5dyJUI4+CQeY7WY
4WA7IzlglOakpqlbhHsj8rJU0MJF/48qwqnXc+zSbxqtOL3Rw28D+IxG47EhblJdGWHspOqrgqmC
7ZMpdTWACF+4TME2JKa588oG60uDS9Ho8NbJ/EMed0ezIGgp3YPU2xMlmGTHDIzJUogKLcMbxwnY
KQOqzvY9uNoetrWSnnHUZIBDAVgPIo64gKnURt0VW6akDqJVDKrnADxATFVn78wK/tUa/pG2KL7y
KHWQNBTYO3Bu2q1hoYQZn+0wQlZnJ66QupGVVsJtCNw91UwnaDUFGbjjBh6Vn7baXI3hS69oOxeD
fLf+KCVYfREWFUmXiUil9aLUvk3M99Yf7ps9s5dFFfZKKcHqSR61CYkwntZPke1WgZ+gGN0+tubw
GpDhrpsGsLBh/uQ6NWIA82/biVQ4umJROlswnET2tR4tPKqWQTgDfoNSuuP4oTRnO4t40Tyl5Wew
B58pXdU/AkUutjLQMeQKzi0kw49D9aNrXTt5yXaJsLQdxURwV1RhK19thoVtBUcg8KKT73ZoYeWU
s+MP5XZym/vZy9zgSbnZg+6R+suVjsI57+0+nsBbCtkkObIU7LHEPmf63qUqDw5XcoR7Z2YaAKo7
yEl+UM+4Ih61PPal9KZD/qUC5BYuu6N6vYfRJqvGga/9H5sxhPdaABBnZpWL2GcQpoWucvI9ejs8
01/ZMT9NKVhGnfoTeEFsx6lJ1xVeemGd1tBuJVQkMeAZFUD2X0ifb20NQ9CVO5n1TtwgKw6gK++P
FGH3QD4X6dpiOXF9ZM09CwDZiebquXHV2i2DwgumY4W3GS4ku/+6fRylp2MlW9jRPDP7CFSFmPlq
6fWUQoha3QD15FhHxmlblNSXrkQJuwgcCTUuA4jKleGoACiGTGAEy9CwYKQc7uLbtri9vVt+vroi
xtIvuzSHOM1+K7XHYuk33nNme6u3/Hwlg6VIGiFJitWrI1wNjxm4gs0r61+M16BBDYU/VUc/11+I
jE2rt6GVqLiF8utUcevyI9xjp5eHQgvdIlnQpKg4EVEBmTazCKI61r5oFsgEhhL4ZvPbrDS3AH/w
+rl8zTUA/xZP2/skDRxWgoVbLwK3UI45ZmR9kOCzK6eY4Uhanw/oizKA6xkb7F9UK+yVROH+AzMx
CHasJVRRMWw+EvMQW2+j3z9q1dIrpu4QGSx2/Ve8/EeceAGFuRqG/RKrxC1a+7vgRz9hEGt7Efdk
CI4qr8ECny35D4pdw8vA5+qk7nFcSK19pYjgp4BKx2i38Nx2XQkEK5U5PrG82dQQfhV7wZCswQaT
TwvSAbr40CQqnN+qqbSJTFg2UC8W8zEqHmL/Db3RNPja6khATi+Enbv4oQzPzV4xXzZnfCFcONjD
0BZ5tIzC0hQE2deU3AbGCwOUychTFNSqG42B0GPntpFGEAsjJAWsMiJLQeO5Ks2miCA0VzJA4mEq
II7cgRCvZJQ3jcFLM3bUbJeoQPqaXMkVlB2b0BqNJe6c0eIzRSjTGsCxtSZvLJ4x2+xo03MeopnA
embJXoZLvtIr4UKE3TWpbgIICKFL0qN34bbI70z2McVgMDSvOvNY+W5Qn/y99IjUlldiBa+jBHNg
hz3EKsRrYuux6gzO/Oqgmc/bJ1N6Da0ECc5GZepQtyEEhWZ4nvCYtJT8sAzHb4vZ0ee3e1/dRHHL
4rFki5jR9nk1jC+hPoNbHODc3R7rw96e/f75SliYUNT1KwiLyadWeqPu+MHZRzm/UmxnGg5qdxgb
3uOMbCspDwQXVk/MDYNCQWx6KzKQo5gBYvkWPBMBECeSMUAHvnK09IzrdXEi6YT/r89UjT2KhVZm
8ynF4FhqP0/6rzLrzjtfJD87f75I8IlljXHJqcb0dw8cSdMb+vs+xZxceMWmEjhPRwW1EqP17GAn
mJI1edv2aimEwK1JAVScW1iKuXqrA/3YGuAFHI17Y6KYXDG9EpC4WvzYZtNVb42o2KlnFmZnXX3S
0/DKZv7XyngfrLeFhl7tCMwkvOpNFJLAcndsC+1Xk9ZeECS8KjSV9w1qHwtKz1CZX7aXUBoWrhQR
wkIQMidsYlAk7R8AyBjEHxXahKjqBuO0s1tyB/tnswQHW/tlb/vL27Mi1y15avzxqJaPWntP8aZQ
TJRdvm7rJj/8fwQKnjWo1dSgA6yjpD4gv+xTo2oYbRy9bTH/4UD+kSM60RwTsj0g+BfqBMv0KgsA
UhkPVDR/nZPEybrO7WcOvOLjjuDFyi5jG6aiHQKgJhj/Qm5XWNHSRjcfUREAl9FN44Nzll4ZsHg8
X7r4PUFaa4ydPr8ZM7cGfzjKljvy/15gyF+IOQ20SwKxXFBcMXq9QVEaAXgFqKoG+a1Dol7TiLh+
ZbkZmxyzeKhVp05zZ26AIq67aXivTv89jOLldwjXCcGYfxdW+I6wncsDkisDMH9C1aV5fe8XoK8A
Ctx02FZeqjsDKgmGZxiCBsEDDDMBNyjTEY7Zdyk9BdXXpNjxMstn/7W9CxsVA7EwRl6F5e3nBmXQ
CSPMPrCXpz44gqzP6yyKceaQuLZ/02CuZcfJy9RC+6lu6gSQthg6vnxTKSCcUAcKtcbpzqhznk2H
YPy1vXR/h8u4QVYyhHM5GnaAvnmKB1XoWArMZrf/ak8LYeWiqUr9cdmcLHR65Oinuyp93VZi+Uhx
c9ZKCDbXITNgKwpEmPm9YnYAcPOM4KZtdoY798QIAcyA/dCWY+aM1a0+/iww0JA9WvpOSUO+I+h1
QJYF0AAi82Q2GUMwpdiRjgy8DQ5Ju7PlcjX+ESBCVPjRZE1qAgHl9FTXS1099J9I7+9Y799XDCyL
GGi/ARGoBaLGS+sNzAgN1stq+X2gFxzt7nC8c+mzn0bc5S8BU5KfMy3br7MfA/S6SRN/5xUhQcjH
J6DVEE3WFsD1xE7kOTaINc2gZqkPxR3Gu8/BdxbwhmHCx0ufmZM7xt31/FN/Mt3h1cLsTwyCbcBr
bVunpP64fAa1FtxL3A/i0JFe6TNaZQBRT1OXXI1u9N14wxzoyefZTVLw3LO/Kv89neilTHK5+pbS
07CyMWWH68jov5L/vnR7+fuF3a1bJdbihRoj1G/q8mTY3+zY3V43qeNYLdtyUFaxdRbZg0ItiDCs
O4WdAyvhu0CF0rNgg6gUkwZLwkc40r0VzaoRQ0ZWLcgRP/C8XMANgB2+rYtMDkANwIuKdv/lUFzq
oibdCCtfxnR6Iz1ac9I/pb4VDk5Y4p3J/XCCYW6LXPyq6BSRq0XHpKrhLxOWD/mERG9rBe19aYGY
9jMwQJNawOzNHmAi48u2NJnXQgO5ijqeyoAjIiwkaovVoHdwKnQE3JNl4NmzhyMvVQhjjCipgaoK
DX6Xa2jOaqxnBq5gjYxubngTS3iNqSIgrLVP29r83ndx8TDCgMyDjinBv/erKeM0bdqF5tw+ta/k
VgfoBR9fh7sEdF+cfFjn4TDfGfxbfmvcTw/T/RtaB072ycQEI6YSvO3vka3u+nOE01wNszqHJT5n
2cTRB+Xn9LwtQTI9x1A9/6OxcKCjItOJ30KEfmB3/i0m5h5a1zyZd9lV96a4/VV5a3Cge0PL7Cb3
Wn8nwJKdkLV8wVxb0lSoh0E+BaRQmt5Y0Z1fKG6Bl9a2ppIiw6KpBZxqZNOW/b20ozhFJboZ0BCO
U/OqIBxOptw1RgzIG/4xzYwT7dqYEzTFogceKW1XLbq9yvfv54BoYLArMDEzjCX/VSSemNlOxjig
E//JOBae9qHco/hIneAOxdtpcDU3daOjerY6Pk+cvgbH+Qoteh/hs3WI3O0VIYv5/P0xy7nCADz6
gYW9byMzMOYQEzvqkR2Ko388Z46hcfOg3VVOg9FRj7rNjf5LO6OjMj/GR+ObsZMaljl7jLv98wnC
9o+zD0x7BsqDLr5Cjp0YZ2sPUkdmYegHBswa3BQQ3oVANANZZqUWi5blz67+tGkPINwno//cXk2Z
GE034AzhdjHrLbipPKaDWlB4QhKEAHU5ZypvQFiS7WGiy1YMPSeGSu2Fj0IEARvNKpsagHpjbP+7
1WOk2AeMoPG4rYzM566FCI7HCE2lahchFLdW9DAPT2n/jKcu77pm576S+bi1KMEIi8DX0plClOXf
GABZyLts5+QvKy+a+VqCYGOY/TFKpYeEgb5m0WmM7vEY0cpvDY58/FoMO607sicjbvyFuBlx/F94
Ru3Y1EXMbKRziq+5Dpw0ovM6/BmWH9T8HuXn7Z2SLt9KmqgcYA4GJB3RSzOdqvRdKXdKRdLFA4YA
TiiqbyCLv/SaiZ4EQ9AjnGD9Sxvc6OpdUiKhZ7+Z4JybnGr42NZHat6r2F3w0nmvTpm1xO5xT70K
lRVcyRgS20tX7IlZTvMqyKzNzM6GEmJSdqY28Ad0PEX2HvKyvVlHf8Ipmis9UIIMk6z58NKXV6r9
bXutZC5n/fuFozMnWpn1C+us1pzK/nPQIwCVH/tsr7Ym8wYg7EWQgEQTppMFOSCLiTHOChtQR1cb
Qs7IqccVhVGjdC8ckO3LWpRgzkqYp9SvsC+ljvz5nLh6+FJZezffnpTl56vdV3qjDeIWUgABlmm9
g34YAyCG27sjFwIwKGPBNkOj4qWQuSO20dqLKuSnXzkmBSpluIcwITUBzEj/nxAhBVIH6IIMQgiJ
MCo665FrAAkgSTQedl+31ZFKMjHnigFbkGqKcDGkRDkl1vCUMcH8Rf37eDz5qtfnO85aUoZHzgCJ
g4XVwMAYj2BsYzJFJEJBzOlN6lTMfI6pyak+12DkaviMuG3KACrhBwej2Ru3kR3YtWzB+qyp1YsB
PUwOyWenY/XDbGs7aR6ZPwXkDliGgViIS2L5+cr0gnAOc9jL0k+HiYamy3uXNgDlz5jCjr4a+V5b
+4lLrBrQmkP3L8ItpCNgMEswhMfvpfTeJL45R7gtzBiRQwCs6NK68a12JwMjsxV9IefDfBnAZ0Qe
gC5VbIpbF5eS7xGM9QZ94baAEbSrw7ZRys7YSpCIzF5NxRCWy9tQVxtt4Frtt09gAx5UZNEynIht
aXLb/KOXmNFBDaiYsgKRhBGNPIlUnsbqyRpxyadmxeMoBwUxxhLG+66c9+IkWViBTDfm9pDpBtOI
sHV6rvnaCL4zx0ein9pfyjIEqG51EybEpdrPFrhi29rKvP46kSAINO1upG2+eH021Fxtw8AJWJSf
SAWM/R7l+ep1W6B0eU0MXCBUB1ohimmX1pn62lzRheM1TrorH3S9mWHxuO4OHQHKRRrwfnqIQ8A3
hj+3JcvMaC1Y8KJotKiQvoPgMch5F51yTCe3406kJjsUJvZPM5DaR8lIuHTU0q4Tw8BtrZjH2Qcy
zdEy3tm8t4jLtojRLjpGwLqgWeCuFWFZkm6gtAPakaMFDwaoT4GY4ERJeuq15gwKx1PEpiejfMNI
tjMHOSAAtCuShztdw1JdwZAIGAgLuGZiMltRCFHQWL7Q8qUOOq/jIuBZ7ZV715/sUJh/5Ig57TFX
GwvdU7CYPP6iR7FXaeX32VfdngS8rH5O0V4rpsx/g7NRVSlGhNC8LvhvOmeYjRmBQOFHOtgE9Dk7
1QWeYPHoP+h6cTsOfeiQQvEdopE9xi3ZkcSww0IypOJFI/oA0As1cT3hKauz93h46LNf8+CMzWEc
ds6+bF3BGgNONHNhVhcfsxhJUYKEICtjWC9lc47jN7AEJuVbp37sQaJISrcYUaHAMWJo/EYUJPiZ
eMi7CR4GK4pyQdcfJtQrh4MW3mvsYGkHi4AKi7yQvVehND2/litc9mOS6IoKhGKwZx9+js6jcmrq
g/X9i/Js1V7UePXzjpeR7h4Ddskyy4s/gnsz5hSVtgUFwUoxdM1uqMp17Yf6P9R92ZLkNrLlr8j0
zrrcCV67umZDMvaM3JeqeoFlZWWRIAiQBAiQxNfPiZK6u6TWqKfnaa70UmmxMCIIONyPHz+nfWr+
lRLln20/8sOV/hDPumTuCbtcCSlWAWfCwX+deRn/Kz35P2Go4db9cJ0/bIZ6yaKFXK4jJ7Cg4Udf
ACc6RncTui3VeDvSMnn860j9L77Z9yPkh/SJzu1vvyG76CxgGrp/6TlMWMT9X1/nTyZk8dV+AOr+
gNw7nfVQ3V6AS+7SMtgHj9u+hPcbuQk+1w+ubHfjLYRa5sJ9+usL/9lR9ON1w9+fgVMHwfyezFiV
+kttD5AHrPPtX1/i/4D7/QOE/MOOs34X9dzDNey2C4vweTzSajmQg67oQ/8YzJUsI8ggJlX92pUn
zJaU/y8V5Y/f8g97r2szL/I6/LouDG+587cQMytTkHUcubWjOnz/wv/xtvxn/d7f/nr66f/+L/z9
1g8ADGvQyX7/53/fDO/yp9vu9e1d/9flhX9/4h+et3vvr1/FPz/pd6/Bm/928ep1ev3dHxs5sWm9
M+9qvX/XkB/7/v74mJdn/t8++NP793d5XIf3X35+642cLu9Ws17+/NtDh6+//Izz54cbf3n/3x68
fIFffn4APN389GC+vv7zq95f9fTLz1HyAQ0VEKsBJQKPxjjKzz/N75dHwugDKNDI3eFYAyY0CrKf
f5I9aHq//ByEH6B3B489lGaYLIR6/M8/6cul8H4fLu2ZDOL56QVnxf8//+3b/+4m/eOm/QQ077Zn
ctJ4Y0Iuy+AfuQxU4/EZLhNiyGUg6gC6wu83gwxI2g+LebYYJtuELibqyqNEn/yxczfGzrZwjclb
pMPzRsHp9cAoCXdr0yc7nYnwDvYB0zGPMG9pV18Wg8bA52i7/dgkbMdi/iqMWE71GB+yWd62MFco
GjQfN62l4R53I92bLBElTbz3GnG94LEDqlsvN5MQd9k4HTjz7hXMkzaUO1F5YvoWqvqlY8NNHWTX
NuziYlR2LQOPHmZ/TLa1l/DbqBXh4yRbH45OQ7ScvJS14LrGfO223aRTXvg9g87aAHsuV9Rt+7kO
SHuy0xgUlq3smJkpeUSWwopFJJ+SGBrfRR7o/k3GlGWbFMTOq3oKg73wmIYKoTGw4bpkSgVJ1+Ay
8AQrzVnZPeFKHRoVyjuu0uQ1YrTZu0RNe4GBmqfQwPSqWGZKrgUbQl3hLjWb0Nd0L7rkWwvOwlE4
P/zUxxGKL+7qcTvP8iZxGZRWp+yjkfBPiDvJrtgIYUrXHF1Mb+nSXhNt4IyYHOAMee+1IUSy+k2S
2FvaBldtP9yRzD7IvHlYpFeGI1sheJGBTijmR9+CTMRm7hVYpibZzl6+fpV9fqaXUVO/YxOMgloC
WTWoZAMdF95Da8z70LCkaOf8GPZ+vc5l7w1D4hWpTbzuG+RBNYUHj81kKW3cgTWZu5fFC1p20zLk
uGCxOADiwyaimW/6jZQsYwe9LFTHe8/ypXJzliyfeuh9rxnMiToR9HtJAQSUM2V8/KiVgsC57RN2
1a1CzPfxTOb6eQ7aJcVthLGHt4XVZ8K3ug06WiohYS06A+qHgFRjo2GbNzFcyIrR2AwLx9MjDE6y
vAHvU7qMvM9p6yxyKIE+Jdr06WOgFvOodUQe7SAhH+LIAiNKdNbLwECBOosHU1oVmgeymHxTu6k+
kUT2N55TfCid7bJdaDvL0IjqO8zEEe8oyTA8+5Bd/NhxWd8JqMvrSnkwltnHLkjmo3PZ2ld0XlEf
Z8JOdCMySacMkCE3fpnA0gwqlcKHjXAw9PbsDWPjFSQauKqSgYmhSGSENRdj0e/0uvZ74mVeNcdQ
DC9Gv4WF+BphIo8FLChpPOdVOFIRFFHWuGMfE3NmYkxvubd0cOCEOuUDJcJseBSMURHCMOSjx4Ng
OwdTDr+SEcQnYilcM7kL4CuV9lAY8R00RTToUZ9N3CWnZZ394xLkzYayjh8IyOEG8h3nCX2gfZib
5NBHQt3FjQje62kZ7/A7x+BrWbVtJsPTwp+xaYoJt+0WqrztZvJ9jKCGjdBLFfWh3NlsHa5XDv3K
PG2845L6/Uc7M77rWZ1jkrn3SjsN/Vszymy7cDhArDNu0Fwb1B9dsp5mUpsKJlD9FgJVzU66AUjj
mkS7JnPLvq17cFhN15gq7dv4VqxjCkOeRldJZ+H6M5uxok1nr5scFM0FxIQHPda2qDXL7mrmkhNI
uEQAEuvsBuKM6zaxhACEu4htijXe+waceBc5WoCN5SopIlBdsiGo8sZvq06uKMUs8U0p+rUvJjmH
la/XFt69iS5CmYkvoyPezYDwVPEVq5fbuoGmDlZlqWOCxeNm4VWiqbP0OLZzdJu3iFowy5U7Q5cc
eqOYveBTu4lMiBOB9u5mCqdnCsZC2QT00CammL2g3jgSvLUD6UsbJu1ultApZZR9DTl/X0evQdkP
1cChTqAF0iGADt0pcPFWh0mGKNP7m2mVLYg1UGTSiQ9tY5uDBRCT3TzJECJmoH3SPqk3fc/Dox3b
FMwSqWcIrgVzGTOKXyDHqxyGS1dvqTei7U5t6PbMZMDuaemDQO6X3iCCsgviYT+GcTU3cXRvTBBs
4qT9RkK9C2v/NoRxTNUnfgfl/GmofIrHhVIcI/65qeTQhrBo8/C7JXzTkeQxlwamPZ6jQ4mK527K
bVqAyBMUa8fkE3ZXgbvkgAXo8yUxLAwIbv6EgNtE0wjAyb16BGR6qlZawcDsy9LOsItfPq8ufUwp
TLP5DGlfBcJ3kpumQL9/OTJC41NnGzgVhbXZQIzyK85kJHtJeOqHeShDFd4yN5g9hvzRJ82QWie0
25JsQLjAsOMmhWiyxRRKgVHcuBQyu5PcO6swfutVUiVMt5taLt62bq0qeNgfmri9prWQgPWTJyr5
XMRMvc3z9F6vuj/1BL8Qt16Vd/7Wm5u7zomzbyDS1swI/EINE1QxLdvQFScuSc6NIlVgEx909vgN
wgk3ydLc8tr/bMxy9Jse5BCLFTd05t555JgOMEWfOGaJU9dvKV0MVEHUfhneaKS/xqiGWKI/D0sv
qjWvt8EA3CJI4rgSvndr6+khmmavNIOaT5z1EwgfgSkyKj9mF22pqeNQ7U5zmHeB2Zxn8lHj7hzE
2sjKbzpIovCnwGVx0bp622RrWIxQiNtMrvbKdKiXzULkUKWt1wMsMaKYJYQ0cV6mXpHoVh5tqpKr
rEN4GUPTFT3MyfGZZBEN5HEZcpwSndtPOYKpwDlTJ9lNloHJ12UHL/d2kU3XzaxGKHsbJraZCp8Z
J7e4GV8GxRrMtaT73BsxlRVhki5l5xnjlbDzll85Sz/BChdwKnkITZz0hW7zvMyXMQFhfP2IRs1N
Og347rP6lGj0g8JOwc18Scb92AYDNtWkd7Lr5hdHVn2eEeyvIczZPLc99GJT6x1FxpZvrK9t1Qwj
ZD/6GqI167BtG3yYLG+hDu9mUq1tzR+DeDQbbOy4ggnUI/fpldQ43qc5GLYpmwherUAgSJQ54Psb
nNwJKSfTHVOfb82EfIdaF0EuLu/PKoeqEryDXBEGPd8GBpFlIC3YgCFFbAup/Bw4+D55whzbIHyd
bMd2WvTyoDnZqlmnTUFWDq3GSDXblgbvXaP7ivQJFFPoWq559s367MX5iYMCjcakUE99DqfaMHiU
Ep5LjUXLmQQKzqE5uSKap5XKCbaVHqbNMBJaJbXxrn0xyrPx8zPhzBSkH28tyFZnqoP6hLnq6Lhk
wW3gWmgAM9t+8pkfbYN5bKHBx7sboLXyegr8GTzc5QUyZnPpEcMrjXgM23Z4cn9bA+GbAgqJUJ4X
qtYfPSBz8Khoxvs88B7yfPA2sQvdJ43f7MGnApFqNUtWmYa3VdAt62OWjRdjrCycbk1jmhrJeOSp
S3aajhuJ87KcJgZjdfAH3zAvagrqAh/iqryuaMjegKr5D+2wftZRN17TwMtu3TgiDFJ1rAWFEynv
vLJLO5i3rPHJq2EqmK1etQzNk2kv+8Mu3amTwWHmzYFJhEPTDe1Ds5D+wUXDp0620GcWAWrnOVmr
BsN7p4xCvYNn6XzIVvXFB3VyF3uj3LOAbhopSqvT/qqfAOgTGuyCZUTopHI7tb08pnQyyAhAu1Cv
vrEPScM/rzF+jQEwBPj9hUtH+Gl5Z81pxVxODpiy3K3ecC9ry21Fg+m6CxoGlWg3NzurETXmAB1c
64VNpKqOJi3M0Ec/hKID3i9wOwHKx/LRErjeQyLYtxbMpN5f9IMH9Ue2desKbcCiFktqtvlQZ/65
VkOSfBUoBZOjrsdRM6Rx8+XdnaMLBMjrZUZADBWersol9OtEb4TV8TYRY3uioVpe4a6bofYacv9i
GOnYWDhlSVzyNGoumh3pfJaCQZ0U8ZUhnW6TgIOg1q9ST1tvyLyFI5prgOmp8VyzS1PBMr6lA+Mz
mILIK1DsheAdJ1W2RnDEPvu1GsWhh3wUy6pMqbou4mVccYh7QxRN4TWP8RDWAYIa1O+EIEEDd6q1
DjCJiN5FvHedQ6VRzqHW5lo0JgtKzSM0TRGSTJ8i0xB5k5fNCPMSdZVNzM3nVUOlvivgnaLTx1qg
0R4hDxjS92BOli8iE/zcSgaLYTS0OM6jtQuFfZxx1ixbNIBbAb2rjjxPhtEUgsF83OEkWT6ukpHX
YBoVfVGxsZs1ozUG+tw35kiNoRckwpMOnkzMb/rIfVziBeCcxHiKb8y+UdDyg7vxeBznrIKTBEyU
R5yKyH+GQpLsGM2cFJ5QaMXK6aMJAxjcc5wbiyJobGtbMdWDizllL7GP/C1XyXy9WNfvOskxdIIT
dAP5eLpbeSYqYyXOMejIZTbYNzyINrH03l06aUi3I00sOzOJfR+MZ0y29Y+Rc32ZoF6H5yw2YByZ
G965fg9PhXrX5tCFG9htVFMcWM0+miB2n7XpU9M38VbQ+RVWLifKYQCA4HWzSnB/0nXYNQ20d0nU
rlXYGlxRkxce+Bufoepe+8SWHSoJ7DVbwjg93XgRqhYb3/WSHrto/Og8cQqE/hhl7T1g3KsxSm9j
4xK0HvuNCvVcEMeeu34Y4BlD6bG3U1zKoVvLJBPfXBTctR5ShosXWdEBIyggtlq2HqawtbJPC4OM
kWVRNS8jAi8YyZCUa8sGak3QJMkLQVo4+xCM4Xp+LvZ2QFJv18mHlcd0E3IwfCOBQ34J2ytY+y2v
KDT9zaq8b34ntn1eeyvyCXI0PkFWaibMlkB55yAZSkIo6Zd5jbEgwEEHVYvPdpRXboLbtGT0gbQ9
Ky00rE5zxA+sHdXJ2YtatHK7Lg17zDzq2xqfszCQ6C7gFnzPOrXNs7qpmOk/qymBvdO47OsIdVbm
4IyF+9VtohRKMikM7dbVVrCox0Wy5bMPx7ICswoIpZzAu7Nn7d1ANQ59PgQ7oxqYsovoC5Ss7jEm
s418yFPic8lNjN8MgpQJxjO8pDl0SoylWSJT+nL54g8wKo6GqJLZ1AKrycLN6MJN5Aa0bgW9bp3a
pzY9OWhpIchlapfNjbhae5CQCIjaSDm0d8SefGnQ3irrS93YLAC/85WhriEQbPWa+huU7Mw2WvoX
aGxdzwZvrmCdWcq4a05tpA6ygUyHYctOQISx6jI1XMApZAgeQxd7/Gbt+Ehs31f4gHkRB/rrBMHo
OumQiq1YJ+i3Y2Sf2NfWYx/NAOdP+Mee8haGRbP2zkhEk4I17Rn36KM/ogBVY0cqo1JXOWsocllR
72Y1yyoScA/ER94kIRoS3eihAGoxwrqAe9s0YVgwL5o2GBUKABb5fL+OGWjADBpA3tLGkF0Xwx7Y
kD7AoeGmV6hyB9cxKAPX95EdX/RUo9zwYV9pJrbugyFtCxZP0CbO0ecJdV+0PIfSY2Q/hZHYhZna
9HPkysFxAcfz0dylGNTcdDIeKxOwY2eW60WusrTWvcaISVVfr9NGTcZtKO1QFmedO0QrzIsoT/1j
OA3FJCAZYufUg7xU3J4lYRgKXJobbPldhxKsSdyLF4WnlXSoSokHSD9LW4BDMAcHgwIfEfBdkcfr
2Q7RluTNNgAYdMkF0FZRVbtAkdhbKTi8Mi1n0lz53vypHc2LBxSIYnKsXJPgOkfPFekIL5HQ7QAH
YgzQO7etwBxe37xloT5Olu77S/EXTnu6+jVmpJOtCnlUesqsBZJ4dIx0iDJUf2mROMcABkuHikTo
/oDtBKfbtKlyxve5ljcmAkKV15UP39QBjTODaZwQgNTXZAmh39Il26j9xpGrG2NLRZCet55XyXja
ZQLpPBmOxMpCL8NH0ovzPHh7PvcnqdYnktSYRJ8ekhxzsmAGfuIJZogEAA0kFcBmLk36FVp2xwgr
kOplO/hIauTANgBNgsp2KT13kbgZNJwla+eWgsb0uR7kwcVTCIaPHMsA4ztwtZzvoH3oUD3R5qZJ
8GCtzc24IEOHQ2tF6hx4qHxQmm9wwQc/jk5TF0tgEMs5X+bz4K97J9O7fvKqAclLA0QPjgC9KcYY
aNWAbJU6DdFavAHvp6BI0QzHenuxKgET2VZyQRjQmpzrMAf6oEHyaGNXH0IWfBVgdhejlhuX9qUE
+0oRpFmZOOeiwaRzgnLftc+IohVZ/G0czl8byNhWdIFU7WLrm5iqN6vSDQnM1dR2X/1peVwxv1xJ
kK/uWAhXrAA1sRfPV4o7e2SZ/4K3rRGCSAlZl6rxoYkjZL/RYT++RfWwIzk9NmLoCwICddQDcwYh
eTOQpGoJy4veAJQJZvUKSYcWEUmcbKc+R9zNJ0nWmz7Bro6zLt7liWh3C5yDsmhFQpVshZKvuVSP
hGenIWw2YkQtGbFFQGt33K7WPtVdIrajkKLw5ATmTT9WjMibFb5luQ4DlMPJJea+Dzr0UFWFOM/T
GkWZraYYegtBX2pqN2KaAV1Ych1Olt+GWWvuUyesgjlCs6ZqB9/7UOwdoKMco946u46GJcCEkzaN
LqDO4Os9NnsyQBR87fy3uQHEtAju1n0HC0gAuH6L7KyJg2oQqc43aPE3ULUdx2AnEzFt4yGeMgjB
wqmriMcRQvkp1GjnO5i/MnUYrZ+NDX5zOuRQhUjUVxOSvrma4yGtGqSr8y2HJCAFX9FxjT5oxAgB
OJ7n9ioPUxF87j3+BQhEnWI4lzfqaZl8BYo9HtIF7CFm9EzRrc4MdIfI0LyrhcVVGM9Y59SMSjxE
C1gGfjSh+cDNOh5sktFkDytCADcxkeFD12p1XOwsd8hDk3WXTMS/Hrk/ppDRmJzZIHtUfoWibOan
lPRcvdYck3hF3w9Sbdta1gssIAiShBTB7brvurrDkIR97IcJJbBU9dQAfYCLagHszvlnP/fSu7rv
G1CPVzSZCpnMHcBTqeBjDBMXRGQxb6dJ1E3RrZFsCoxpc+ic+UMGQD9Fj9/OWTPh+BWm3gAl0Scb
jnWIad44VtdK+hB553M81RVuO5NFi8JvLjojgmVnayOzYl3HWhwAFUXyMAmYZpyyCYBjJkFUD9Zx
60kro2J0UXvoh0AeyNIGDHbgfW6LcPTw76zRqUC3YD3Xa6uKMcSE4gZ9KXA2oYfvif1cs9ptEhmM
SF1MJospyRJzJHgMGak0FxiLQB2gZViKZUMloU9LoslnbZH5QbIIepGbZmhg8wzFYSfw4aasSl28
Qs3K8W0XKAWgB+VKeGNNgPbDtLRZQdoGLnE0XHe+wHkjrCeqiA58z2snK+jViVsWkGEPKtC5STRu
W4DdeAzC1d51meY707ocG7Tuj2McQSST8iNd0cACEeFV0Qhi2dpNe9jxJaeg6/2q5dnLOF+2o+fc
0V6sBDox2C16W7C0zGZE2WbZ5byPdqnhkJZoRwDL/ULBJDQoc2mKBDVb9zaK4T5W92tpxHgH3jCa
KjnxN0GkYyjXooiSGWk3cpQGAbSGQxZVW9wvC9vUNfmqYL/9HGjIkxRN0nrHIZ+xmlTW3XVQ7Sup
8tU+mvUToGF9WPzRI+Wlw3lApQBCxbjMFW295AHTePok2JJv5kxdoBlpjzR2bA/Cy13jzftQcaBO
FLpVfmDu+5pcgclwtMr41ex1A6A5eIyHjCKtjJbnxsbvUdjM1+DBwd89YvMZ5m7POevXTWwXuNqm
Hd2hMQqZmDYnRR+Nsmy4DyCQo4MzqHGXXjS2a3Rd8llahPJ53Jg+9ksAc0BrJoi/mJnsQ1QDcLHq
8i3jQt5ngZvujO9OqTFZsUxIYEztYCTq1nGDuYZuJ6O5Bilv1c8aM41bzHU3jzmdzsIlb2Sm2xg8
0mMHjHHbLTbe6SCL3yi6BZuWNcDWk5qUmU1w11ugxVbTyJbCrgcQDteDsHl2lcqY3a4cRgsJ5FsO
zHYvpvPpnmHBozGo8fuP1Ct8M+D4aKOhTMMBqGgGx2FzGV7zfJj0GOnhDG+yXFcRH3QBONMUkGC0
12io+XdijIKN4sRUgJu8bdx28w7TFd6m982NQIzBCAXNPzsu2WngDeqMCb0U7qHL6sERHlVQl51p
vKxV7jRG8jqxG7Xe1J1GNeKWtEwga4ziDPOexxF822tLU5RSJrwxGtK7+dIgKQCKQ+Jlo1JFClGj
IQckR2AoVDGkfv68U2HXlBPk8YvahcH9uqYcqtDWRzm8+GSXoJNTBahvtyO4RbpI1yZFHy0XX7NI
PjfR0iI79Rq0zbJ7fzTxdsEISZEs9ecx9fwT4UPEyjgcPoUY8dlkGqlD3zTPlNdgP/ZBXLUaDZSG
ZvBVQ+knLv0M9D/R67zFaBucgqCH8oj0PHqU3ZxuUCzWTzaN7hbO3pgISJFZ+SQC/pSuSu77Tn6G
d3B9F3VZd5Ul3Xypod22G0JzQskSFHyi7tz4UA7mQBUL0fMMypFshto3ClfiuuHephj/nYVWFfw2
eQc15ZW+uBo1q+AiO4bwR7qTi3awuWz5q0RDuehDnk9FRpxFn1qE4FkmfEehlxHMDviXPyxbMvKg
jKcZEYoj2yjGpH6tm/W+6+C1sPgYCm6HhG77tv8qOt9cDV38jc9oQVCP9rfaUl7WrNkugAVEHKjn
WmlRuVrBoi6DNW47a40IIvNDKxskTNDVKNk6n0CcXgDZoJDK+iDd0Alp6wyl2gMmyDYYn73p6kXf
BSq/ssPIqwtkhgKVvwBIqk+JAsOqm6foQTCo+UHJFHYQi72vRXqUOEirBKnHPonXphpDJTapcR54
Wf63rkZX3zP9k1rdeSDsYGTzHqUh6E3DCBkA3fYfmYhTDHnRuehHaIynLUmvx2m91dpDI6W+iJJ3
Nn2MaTwdQB5MbnszdhUyOAxw5h6rizyBD5+Vc3SgEd3QNmw3EK44i9rLDl2CzR8OLP2IRiIu47fh
qfHElYIpScHqebqilkuswAbt5bSBf6fsX0FVyHF0pku0n0bPXQH9zG89L/AhA5Sn2zTwgrMeY5D0
p7A9LKZVsJHGIOAdqYEdMxvOz9h4cJfT4XzZxh+HYb71e/mM1fDUaNsC+M6+tIDRq3oGOEtVhLRW
DVFpavEaroF3D3xeXCNjqtBbvPwIiP5qHcmOzgPdTziWNwGV/gEy0FMlp1x8mdbmmfnBu8tSGIJl
64sf8VkWFxbrLuzTZd8QHRQd6XM0tOiTSqJLVmT3DL/3Lmjb9DDEBOzOMa9hmKvNgPlt+3WtAQGk
DhDNgk96DlnjgCYuKSptlDaIn21QMDaYu8y19Q5p3bJdMu8TSx0UUi1IzgN29T5ppER/UFO6QyqR
HbB9ojJgYbJ3YTpeYY7s1YquPviSjE/etAIwbtZq4M7t2xRVPawjht0SBm3lYhFvZ/QmjvWaRghv
Lcq7HF8MSinrps8GGD5lrL9OqXeCOE3VkOy0mP5RE/MkwphvSMLJ2bdZe06a7ITNwo4BmyPkYYQh
KTFvsRnQQ2o5cMQFjTA3KcDIGu1OEJzrU0hIFcX0VeXB/CDn/Gpm6NvkPiwiwWWL5FSALxFUSc5I
AeXI5EQpoNbQQxmLHROYZa9pkpxHiaysnAD5j6zlm3+fEHZmb6rX/bfpL+lgF9rYw6Te36fz6/DH
Z/5/yAnDYOhfccIKpn56fJ1Z9yOP7PtrfmOExR988LcgVoDU9jsl7G+MsCj6AI0hCJ7DLDr8rpnw
d0ZYGH7w8d9Ffii6TIeFoJv+xggLgw94Hzx4MepE2YEhqH+HEXYhXf7IBwNFGPqcIJz6GGAhGBT4
PR8M4vo8JG6Fen9udfCF4jlIUh3P1TcQqWAdUrRNrrIaGAKf0BpMaqDddeFsi4EmpLWW19tWqCT5
lS36G8fvd9y1v/MG/4xg+D9ppYBdB1YdunFQVUgDMAYuo0j/8be7809swv/1ZX1nP66aP339r6vo
IqvwG48w+0AiGGnmFz1HiDT5WBp/4xH6vy6oHMOlMGT+Pg/x26rJP0Rw4MwwbYgROcipZ+G/tWp+
T6nNIjRkgsAPE1S9BDNJ/zQkUCfA24bp8yqXIUWy3qUQ/dAKB5ErFp6hdxP3qRwOM4wcH6MRBRgr
uRgUudcXa2NaRMp2g/qMaAKqP5rWXGWV6jJ/ravRb+Ls7d+PTv/T4k70l4unfJWvX19/XD2X5/+6
WLwk/JBG0GXAakwQer6Hj19XjweK8t/XC0EAin1wRCMoYeNfKZjRv62XOPgArmn0nYx6eSD5d5ZL
7P8uyMQYm4EUNaZWfLiIQZXvu7rQDxRzMjjfQ7VbP0B4zLn1i27gywv/dC3tOD0JkhiIg2aoM0FB
7HoDGsdtWzf5OFVdWw963kIXNlmBEoS2bS/EQaHn+BBjFDjzgVwBiXhFIdtrtnNsBrHrJrexqsN9
5A8Bkk0QI9DrO6Ovhd5HSVzmdeFdGjrCHvwV7ISpSri3gqVFJXRXtlSZUAXXYDaSCAd9gtZJcF3b
Bkl/+dvH0ug8ji1qqgAW0VXneblSD2RFE4ND0sqMfVcFUrdQy1UyR64rCxpQ0mab1hEXxIXHpK/+
1ezAdzX4f8RyuFvFmPYIUBAn8IQPsugPRHcBGvcgY1K/wE8MaQKqNG1TNOLCjKD5yeVYYxYLFTEd
v3hL4pa4ZE3YyWXLh8GwZ8vSGY4Rc8IIfpJJINdDg3ECpwLIKG5Oux6sN9W5KlTkEhEXZDIkVyUn
8PcJ96n434Sd2ZLctrK1n4gRIAlOtzX23GoNbVs3DLVkcyZIEByf/nyoqv3/2z4Rx1cKSd1VHIBE
5sq1VlYDb0CGHtPTYfA0M3VrlkW0u+nLgQpmxzKfa64rEwGC5WPmYAuZnIes9EO1S/om9aaHZgGP
UUfOUhG9+XOT0TmpVneKfkEKdtU3yXPk6lpH2A8MNdRT727JM1I50nlT8+M0qzLj3Tl08aMvjl9F
w3CI+tQIl0bU1uL/WqWOklYKkwRd85zB7up+aRjbI040ZlaQJEo5pkyJ7dN44vP7vnCm6Qm+TstD
qIxJ+ZssVcm39YFsue2+cy0FU/f9Ih0aIYXr9AzjEPb6i3EsuO289IL+479OjNsp+d+Mbvb4fx3f
9pVHhHRGnBGQAwlV4+/Ht65MENblrN83Xy9ZdM902nSbH0Q5T0DEfa5CA70426p1vlcjNtjbF8dU
synv3CYNwn+bePR3kROXQzaB0NjD6QfrIoDSv19OEeTGS6DwfhtEErI0GLlCb+jghvPqNHThF/uo
JnqAXf7meHUXTk9LMbbMZ/y/H8s/tCb2Qoh+aE2whofmjhnK3y9ki+eiHLsh+hYx7C9oXiZNrCnP
EPrwUntLeCFAa9nIeqyhElUMIdc7p59clhambnJeT+k22j+meU3m/NCMXWDcVzS+q++8NjTz4w/l
mzGrnheV+tVz3FTuv1mGkGf+/eUiasL2gu0siMXM5Pn7TWANRWwKuvUbPSZr7BZOm89jlOOsMCXI
/aH3p4fEaQeFo9K/PMCLqdzfgglSBXzWPJYWLgWkp3//8kbTv843P/sWNuG4pl/Hqami/gSXHkrK
OYXyw5dHcJdY4FLppsTy1RmmpH9ut2Bo/ZfO2xZ2RF5AYsmO0+TmGzTIQbl2XWROrs1B525UJq9q
bNAtgIC2Npyg9rNWRaEGAEdK424RUVhNoD5/pE2FI/HnrqU3G51ljgMnvL1gpCA9+ZwAbLKhK2Ev
nVYP2igbd8AKenpYlzXikxO/G4k7K4AkV9QMsd2VTlHYmJQ6S8jLFwnLSe/1tFQG9/goznW07/rR
7m2U2Sv/B7XafsrUh/ajhSlhouwWOdjAArWp4R/jtgUaOeiltfdcFgn7flFDz69J5boy/wnzeWQu
8UALYqZdELai/yCItjzhdtiI1EfaMrnXHdIa1PXgdoXIOQA1hux0zYwLpbPA+XlG7/9WQsvhlbRd
BMfjrYM6Fjo/1DVA1lHW8/KW3tRL98fkmpqP9uHleMFvoooN2oC6ZCBmdQcsrkoavZvDbiDAbmgj
suPc1faqY0kxwFqjdne+yMnYqNZcr7N3mLX6pe0Ge46qAHpCufdW8Bj3tNYzGnIgybAO6GSIdBzE
kePc7z8Q7Tq8pttHZVYAFL4G14i6mEwtn+FZDPOxZygPFqFBgbLJ+0ofzL7cAuuGsv7NTHOMk10V
wfhPH6q8tetsNmMSjo+eWAdiTAtRlkf6L3vjH5bROE8wJ0uQTKMYZeZ3EP5jb4hZ1ZQCk3cyQQ47
YBfR6ZHYmSWJ2/cgygoe3E65RQIgus3JAn2IPC1Xr8xoW1lJIT0nViczu13nwx3ddtLA2DHPNsk9
u6Fuq3hSS4cip4lMo3Mo3nnu4KOWb0o/6yyakSE3UQ5Fdy+MsJuznesxIoUySVC/1DMKIx67lvEK
xYj+G8u8zny72uXUTRglJnmFUGU32rX/MdPO579U3bWMLADL29zp3HnVOhR7CBZB96xcTtPm7CTe
4P0gaNYoTNag8aP3agNgoMEpnZHmL3RNErDH3ku3XJy3sUjSl1lw59lhq/MOTm8bQMctz/WatOmz
a89FcxiCxJn1oUqBu9YXBqey0Q4mKTbMpAMHAxvoEhNBfL0XQ7PAuvORgdBXotVcssuY9hAvzm8r
hI4F5B1gK1x2Kq+V81XOQkBJJmpq5ECVItpF5yIOalb2vMZmS3bBZtbaokfgf1/QCnr9R1OOPts9
FU4SMRtjy8szlQte1bu8ale/OujezAuw1TW4FCHZCl8SLE7JTDxnTQSa6WWI+mxv/DWnF96kOi/9
+6ZpV4iw2Zxvpf8g+sTdirdNlWXRH0SpIswygmDsqh9jvsziI+kdL74fO+26jPilZTla9W5s05Nb
RDLRLKvnIs5HXoiu0nGtnqaY/kh2dNtN9h+3MJ1cY5zDKyVemD5lI0IssyvS0FHhIU6jMADKDG8J
4DNT/+npl+cPQfWclS3LM4d4GY2PIa1JxsjMNMW7M8ogp3z/ly2GDeHfDj9UamwWpMvAEokMqED+
cYIXImnD0O2C+0nlhU/7t0syVX51ozRirzdtnt5hrZIEEHpr1dYJpJ9lxYvjbq4J74cFZ4fqUZk5
pTsNJfsJznq37uXoZl/reqSKSGSTzc9QDAZrcC/DB8EzGNnMSOiy6iHuF1Uz3bCGCy0g+/B/+bnx
KkfBzqUKeXC61F/pCOJHeshVMf1Ih4rhdX5QzM2x9lz9eV2GAvJUZ0S911sc0DdRoTffh1A46pPy
U9o5fZpF1mpmiTJJp6NaXMQhbffiRCvcMxFkrLexyecDSHKw0ZWPoSrkgUoesmDCXFOWbfRkoKjQ
lMu6LuZmK+zp29F9HrWc5n2AZuu7GyawfeighkTjqHzRDaIGDbn3fWkgL1ZG/wjzvH934EjQKXYW
d7fBJDCoSTKow9Ox9XOC7VNPDePFhyWg65fs4V41g3hyk9D5xaA2/9ymUCrRm2zHrmOxRnRs77hX
9ygc6+mshk0hbtgQVSRyfBzHZHsyG+SmXVJH6zdRy+1keilRk7j18DoVffcp9Tv9nNGfPUHICz6b
2PHPyFDUkbHU0H7yIGgfe7hCZyFBb92tq4+Jo6NnCrXsrtti81XAp/1j9eL8WzoY/bY6On3KliS5
rwdt6Lb2gzyoAsolAXI7hvCwKEa2crmHGTA+4rO9vCpvcI/brGmPlXgOedXUwW+N3PVXF8/VFxpP
86dGCvOA4Xv+MkeigWmiy/5YN3p7FAD7X3wl6gc3S4NPsbetSAo4oaD71PGjGEv5rQ5GbUdKlmeO
ctRJgU7vIMRDdVtaQFvXaeDzU27JOzmF7ZfOzK3aR5mWJ3+dnB+ZV6inRHXM/nM988WtIL7MnfbP
MzMAn2lJIfjapu3PSqfqIwthdhdriiXkVOndsKXuhyvxs4AAXN35RbC+bpiPP4fZ0J3dfJru87k0
O5/+6GPdFXG5h6EqP5F9xcuR3K3lW2BfO8G6PnadxPsXwkx0irEh/iuulvckVOOHy/F2blYmTkFC
dnaDCYiHRSW+SgLwEcJxzIyqKLrzt0LB9R+4Afo8ARyZENmmM4euwMFStT/GpgwKmtKlemJpwm5M
Otpngdfue0zb2DJx5SI0msMf0D2cBzpDMT6jIc1swsmbQgUKPSFv331JD02BY/7I26qoIR63y6c+
mNs9Qzdd5O8ZHeV5nnwcbee6/SCgNgje+INxBugP9yQ12NCtntP/vmKVfQo2BgZWYzcSM2CsvI3l
at5mDhvGaA/oqkAFdhjbtF/CuYD2kDbKxUbfKaZ8zJCEdgvS8awZ/nAj077kY+EfnbmZokM6RQLB
Ds3WY7w173OJzxDdhd/yzTPwM9yf0+C/h3WzUM9Uy8kZowoem9efqjDqnHvX9FUCdzVt7rix2qeX
PncvZBR5csLVIJ0Ofe9xJOdOadBGpB3hFU6JzbxL8UM7zrKfkwB0SXbOHwyu9OAk6gJaGFdV/wq3
Nrgrc0c+Krrn35NGOQ9VaSY2l1yeM0SsDyOqIpjPYdAcijLu/5g5Ox7dNQi/pUHcvzVpL+ShxdH3
FK5z+O65AzzENHX0QwQrBASCYvNPJ2/oULc0v0nOIfC68AyH4rmHiXrw/XToaNwE8EjATdM8/l02
c7z3Bs18rpYn/EDxAhlRzeY+38LhM0R354iSIi9OE32Uz1jewyBu4yblhhSxRLvB59qszptbROpP
5a+En6Twn9LaSmV58OJhBj46xv7YfO2khj66bPEP7Dayb6iZQM0VOAhKFZ7aFzcpg1O54Mm4K1Jd
nzOcJL7LcBzuImfNP+TgD/cSRedJMgR6P9L4oiGYtilbs56bk0yT/gEDrxaWFVORe4k4oSy64hec
pn5fL3H8pl2VgKbJ7K6ON9u4HGCABF722GxT94jW94UL/1nS/vnZb8gpwmxD7Fb5xO4ePqqGYM1v
BV3yUEmTvBTRIo+oSfQJK+KsoQVddIcStv+T7JZwF3XiuzJI0ZZqifZJThBqRoEY3GHvwl7v6t83
6eXUM4GCiFWZ5K6Tk/6K1qcWexZ98eJkjoc/6aA+M8t7ugtROd4jIZDneV3TO8l3l4doks7nHD9O
aMJt4tSnpayK9lxlcV7+6ZCCb+/9kIYUxFsRM8APwWlDkVxsfQp5MqxCciIsoX1Qu4KqiSzSS6Ad
wXjMq5iSfkji1Nx3tuj/kEFlc73CH2wxN8yt6fzPI71LfrkioIAezpR2y1tsqpxiCWnq2s5HkyPW
SfZQNGco6lHNWjaHElyLHwm6wcJaJFeILqgQYNK+by65SbsT3dhUcIvMprb3pTBZ/1saJM0Cw+NS
HCUbpD3f6vfQAyVt0Mqf7E2LACyOieuR8eCGemAdp2l7lk3ILCOdOk7HOMqsQzHIrgvbl7IZzTTu
siRAxzmCfeZHZ6Dny1SSttrenbRd4z/F1PiwHDGOax7pVJLiQUQW8wlOWte+yblPy98NrB3T7ZyA
QVKfJ4mGDv17V9WeeMR3agnCsy9k1he7MUdtQXQEFECiGLZ5+LSMUd4id07BeE5YjXBw7YIQycpp
GuhLP9cLLQs4wUnd5lCSyXQOngE/OCVzVy1v/bZ1a7KjBGnMn4kXVNgHm1wMwS8KKMnLCbwurp59
f1qbh0mGpFhxpLpzyshxqNhGVlv4Y64L9MeO3CBcw02s2k83pKHZXPuKRJe12zt1OF+YdBszPio6
wUjj88kd/qImsjAwCmNbLixBk/C3qisUoPA1NS6EYzGNPNSGRdZUs0RxS1O+H946+B5cZcv2Y50m
qaxDWBA+h59+IZdiSSDuh4a6c2smwnp7mIRbU+4R7w5rBikh6/jOYvK5MghkLNeac6H/qDJZL2/D
Je1va98CVGvfcFCeWOd2BY96bbb3ph9r/gJQZP/NH2d7fTdAS83eTAmaizm1d1dzdNhhrXbPwAjn
Yge98R0w/RZ+qS/aabVq0K0Lo3sx00/U+yhv7JoEyPZ4iterqfyYl9d6fmp3GCUdHw6zFj2CmVz7
sTB405a5y/zg4t7n0KQm576Wk19ACo94NOpM9b1q7zWd6A39ZZIQqcojdXGPUh3eeSC6hy0DVpz2
nuDwb45j28885CsO17qLN1iZ7RJfgAvbna/uXCHtpeI0YC98RatWLjvtTcpz93C0XOC0Rgb28age
xSNwbo4Y/D4rMFGBVSEDHm0oYh5Ide1LGK/JATYhMhtibVzoChJEu2TKsXKQNsAMIMc9AGlR4ph7
6A0MW7ynWKcRA02tHQYQ2xk1XXN2FXT0dn97Vj0mf4s46siZvHe2IJU25PwLdMaU2y2XfzJxPUcX
0PrkROJYwlnhxSQMuuAn/Vbb3dSqLry8EfRQWIteX1MQUm8y4MqaJKyoedQGQDzliX2hKQlLHTyV
lcTdY9fAJ+TXI7/hEZQhdKH8QGUx8YxDJsgt5bmZ1ViS+6SVXskGi0RzKdg41zxjF/Izv41wAtAL
8NwuvR6tUv+xetK2UMYtMpHaC1YtbG62XS+/yU3OUQl5mdM43xcllcPzkgULnt19mtt7Gldjb9st
ZcGXhD16ARfUDUE8fDHPBMv74hR6+MCbjd7Go0rwInmuw8bC4AOeXHCs+nmA0of1yEZdu88BbLEc
8nXofCsJC+KrWHvREZ2TvGxOIz2H6TtVW/GjbVfLPy+hX1Sf0QWPuOUvvmYfDrov5Xu+ZWX9hOU5
x7ymHgvfrrHEhNpufnU5YUyGccgPJ5g27mIyqGfenEkAM1w3XT8V9pmPvbRo51R7E6+zmQr7RL3a
EChWSGX8V2WAJsl6L8U7zT2WZNuNVIRgg8mMwBeEJoTTFhf4QzyjjFDB9znCbeGnykmlP6rA2EJf
ewB1KKQuO75yoO08X1GgIRW2Vxb26GLBCDrpmc/NqtLmR+dlVnFaIyJFXLPKwN7cNR4Bx1yi+CU4
lTqzl1M73bSdcR5O1n0atbKjHlwabhjyKZDE9RHpquqaniF58ZqyFigfl98jlKD9B9YrGU9K+sjf
chg4Do8gbBo20/XErmhN8zjaRdrT3lotczXYqfr8I36jGfc4txlB7Rqjb8f8GpXLW5dUzG0bAiXn
BjWN4Z8S6nV+H8qoQzCeZMZj9dZI8CTqLOeQY16gqoOv11A2y5ZBTABWmPqAPsSi2N6HK4Ai/CRy
zOu8ahtoGpQB/ODYI6V6TmlE9B8jRE6+CdzLXqLLICReezcBSI+v2K3YeKkbaHNqly4kAfkO4Gfl
F67LBNjM/oTqO3vzZLEc5InL27U4I+U68av1FqXuy8lrFlDcayDGaXhlHzBqWfCTLj1Riz5OacHF
JclqX9d1vRjm2/Hay2KeCYk+DUWeOqNFCTHL2tI8gRSGDSumIq2qyjA6olNYCSf9UtIaup/C2kYC
oEH7YLJa8LpWVKjcDROejWJwIMozIj3DJ+wCHyhoeB/XQ7Jc042rm5jwTbSFGXVpGV02T5QLu+hv
LzukQ7m94wsT8Lm9hpOlduGc2uMZeb4NchH8QVaN1058PFg5UPupRQvn4K+xTSm6EeIX2Ye+nHGS
GSIj4yCLFnn1MQcHr+sH4M+412d3oIPXfmoTBqzBGg8bFv9ZiqgS3t6NQHOmh6rJpzV4nPKiBXEe
pWMWyMqVX0Nyu6NtajsBG4ovrtKX2u5y+rB2teJK4ufdvm7rzvwcaleN3hdfwzVD8SumNcKxz0Vd
W54EVHyejN+EbBw1JYJHB2ofcYsY8fv8ETKpdXkLL0eOA0HXnt/hyurPKEC5uCYiHfkYusj2OEiJ
7afiWGYf4NK3NgPoMEwiCaqmgGclMA3gC6+HF/8e+th5g+Dyy9JrBdc+qa2N8CBwhVDd3QgNCMmV
cmmDIDSqU96PhPnqoKtrGoSZKKQpKQ/z3NNXelm2jNL0kPn5gqvRSuOCD0aVZbvulkHgeN9KAxk2
OU3XnXxbxtcN3TJi00+fs8JZNpiDDDlR/ffBtdxv1UfjtB56mjjcxS3TgRZj33/ROJFvPqQSl+V1
yeYzWNAs7SrBsgj+aDQUPCshtY26eeekxIIllBNbAaVdsbwV1yxc9KkNSrcHWGnMFfQenYY9mdSo
7Q5loE/F34olssdspyebfgxYfXGn2inJh6JVDGVKnaJzlkteKtbjiOsWU0k1uhFWMRwJ+xZQ2jh8
IiaZ9m9eK+1nFFO48MGBHRTt7R3MddjKbTjaS6DWt5ugE3TKwSOloHR5qyqk5P6LIumj4d+iTuMz
cR63v5fh6lBCHC1RgWQHnEjsoTnhnULLxzTUUOq+DddMl6fWkB15+3jxCsfZbxVWFyDOLW4ytM4u
abSmN8ZlttpsWwxfwC+i4ZAlWcMVrTT4eBPutWXWk7RwYeqSBl9PRGbO28PbCcB/goOJJ7tpgqGx
reS1U0FXIeGVlad/VFUwclm3dBcQRvMCvUTn473S68BCuq0Z3XktgWHeap9/NKleeJsou+gxYFcG
p/M5n/yWdIyszG6bxUvZB3Et7Ca7Pde8Z0whoKC/2m24pMbuXjETTnjYQ0SX/7Dobm6a/fVsA0q3
tckKGDkfI19srTqUoQ+98+62Zm6Vh75SHwTMqfH+FvaLEUIPWZtTXU7RJhJc1a1MWnNivHto60LT
/7hWpJka8BQ7G0Yv8cyuh/xtT9Pjvt47NXF56nVig+iKBGA2nHEMrqxOShQ8slvAdiBb86y4+WKe
nm4d0aYrc9bBWIIxrOeIVc1nxatvo+5EwsETkSuGc/C/rkebvxGUPlqj7JFzC9m32D6KfOQfy2m+
5A5lqfjbGuYkQ0Weyu48zqgU3fvukn3HiAP5EgwEXBM85oVL5DuOvW+D1/VBX5dcQmbIM7r+kzdV
Nr+JeAQcAKKxZ+d/3ubo2cMN6rp9+UIu4E278lJKbYNjo6mPtQUbSLcc1Sso3uhA3sYHAtsbgXMC
zNmMzhYwPpATitLbWr++B9/gNseyCAZOeR1n9tKjS8JyS7lvBzk+1LZeS6rF7pPb34AP7CtKO8em
yxSE9oB2hyBH44P5VRYI4NXLpuiHzt7/luNRH9AOMPbsr5bJLtd2WWwWk7vahg+dG5tBuWAtfF81
RpAITrdLNt1C5qBbZU9hP9f5xuQ6175EP6DJRwp1SYGc1rdL/XoOhFdAA4xS2/W2bbiVnAa/t89e
rEvVW9KWtD1xSju7aMW1JE1CT/C8M0/ZSuzWmJ/cyOIoyTp3hNxNw2HpTx3wBjqsaVzsy1ivvXQF
gs0XeXlt8ybUULYevRW9W1Db1YidlE9MHMfO7s8RxSufacs1ey2XHOaWLU7JTBV02FabFuN1OmcD
0rdr8kqtSnKKOZsN/uaSsV1Bm8yPQTD3GHalESw1jhveDcXoBRu6rmTm9dpTuHNGSvQZr4DLCrTJ
7u3ohm9ElimhqvM/fR7b63Tj2W5ccUlte1ANFgxDsimfPTHwdmgT2CTvmkUNciYsNddMP5OdLa/L
a6SoynHqwEZJb1LnwW3pmwN1MaOH8yRzbdl+OxdotV3Qsutavz07BxENX3yFW2477pprLoXVsmLf
dFlpNy6Db9AJNKD+Nn1KkbGx06uea45AUuzrvcJdouguMNn1DC2i0fJWRFdNLQlehRhu2A9sr+ol
Qva0zfteLAkE9ks5o0roxpy/F9SAnsLA4gmuT87f4m49dSMOIGqn0tGehNE82zTWRXDPfd/wucAv
L/sixUHxnZ/nYjnIV2k+OPL5Jz8pbfC+sT0Abmx8v5YC8TXK3x61NXLmJeQ9DkfeXRQO0m7rJc29
5TkGTgzl/sbKwd3HBjwwu4Uzjhmt9uzaPKFYi7cAJBRlLmZvl5d8LYCcBeLAMxQypludaDjPCjXy
pUBqBq/oK3pbl/I3CAObR7rXlYF4xT5PQW9IkLAa+4hQU6M2bunv1cnKIMSBf/b+g2jeSnpqMXuo
3P6G64WFF25vtrrSQNimVInX5XCDMKGorFq/V00MObLRUHDebpBLh5NU5KEKQleVh459pHThbEZy
XcgRtouGBi5KXO/uFqvAK8liyRMDi7c6w8A8X7tT9ML0k+eG8K3eKNub9bXuBdMeUH74rLJNa+Yn
HSDRRP//dPQvCX5eTpco0Lg2hhY9ZYp7DHP08Eg3u4ZcBVMfCMfNPbFwYJHe4l40K3seLHFjT71e
Cpv26LCzGU53ydEy9itB54anKIo6Xt+kJ7tVb6WSH16obSoBCq7ubsEKg8aFF6TT2hanuPzZU1IF
sd0FeQPeo+49YQb+VgEnWu3ZnCZOR5Z5IchVXm9ZjW4Q52bZB2FagTHdrnZIChCl1xAnTW6WzrK9
oSxcF6HPndPH7noAo7Mpeu1GOHmglbG3ENrin8fHJrGL9AKOx4py4MPfHJe7YhOvfOB8AQ6vsIAf
8Ccnx2UTRSXQP0VpL22aoUVok2Mo4vZTo6alvYOhF9Y7kA57QhkHNYJmfjvjZdjnWSh8Xo7Bpu1S
uCUm0xVg366ZVFTj80+hqM3lM0U88gtIbez3tU1kY6oDGyqiI2Yw7hIIxQLWTbqFlqI5ByYidbzV
kpj72Cu65gfupcQfR7fxsKfoXWmqL4C9NjFfamOXQIw1PV/trjRGAEMhRsUpLI+o76EDXFZnXkNX
4gfxJGH5SaewbKdrzaykvCBklWdjQwHDhpeN9w/ZKJjwZVNEeBOxqcB02X2y6j0eTNqGFnweJAYM
xV63+RqxMxE5Msf0BkBcDwB5Be4SjDFGFIhGY6R+C1I3yFlcweMQRh+vML9mffEStTQx5it42G6F
jR+LaiymMI9+hkpWze2wTu9MCPIXKsq4dTEZxHQ00+RMYVOPqOeyuV+CF4buJENisVIMD+v8z0UL
cqhTVLVe+dlUsGvCc+6FU8B87NTNRljZUaew4gFFHsd9GZq1/zPz8CddDo4BOXqh1HbrQ4h/qDv+
NsBllvHBm7EbAA3aNryJuxRw6LxNEW4AFo1C/FZGbf849ZCi8nOCd8n6CW/B0b/HwYRpnLhgOn8F
Dm3d9zock+kUllaHCpi3hsDxUKce1NyPv4uu1+oF4/y0OacT1weLysc9U51RwjhrcBw2T57B/PLx
06JZW6fGw0Dk3Ckxb4/eVmKro0oPZpDCUgFBDOEXuolMcOkxAWzEg8BrqN/5Qz4/6GAKFUgN9Z37
1G5tOx86yF3hydDWG3E82bABiQu8r/RJDokxYIBxgH/tSdY4k9zPhXLGZyeqFvyOcFRZmVhZ0ALE
ijJoU4z59l4tWp8x866jQrqHm55XWEhxOWA1Rgtby2WviqTdcIqBhs/0j5z4EB4E28A/9DHSxifm
qfoeiTYWTVHy4OqiMOHOn1yxbLhdufX8Wquw0T8Ugn39OZnyYH503WhUp1WuXnvYilogXS4blPqh
nl476IHdPSYCjnxO6kE5j4Gaxu5nTFDufnaCkR1gnI406/dmg+9UHfMRHfW0G8YKzrhIRBx9hPgm
YgRTLb/lvIks/Q+O3fkZTSKWiG1tBBzcmB2wObeCVR356nuwkV4Boo2LJV1eIecrcBi5WeY8wYzx
wk+QZHgyOy2TFc9JTgUyhE221AzF2gTyLqP10q47+pqgqAgZbZRwILGwVbvrQXFLlK8pvncJRYWC
Lv4bzOiZ4uCaIjGLzyJp5QVh9ZRroZZwC4ADEy+h7FkYGFE90wm0ad/lQ8pr/5LoZ3Pz66e47oUE
2xuMIt9vvYyy8eeYHcY+SBFKXqDA24FzhTyvLdLU93oCnZlx0WCxoqtl448KKLvYRw3WlfeOt214
e069FvHrIjckO8fKuKSbRRHZEmlzYfr9OSxSK6bxXBLR/1ez2eRocRn28jHESqmvpovT9gPLzjD9
NcN6H7ETmETzZmoj1V/X9ub1btcb7jRYOiiO01TAKIYLEOagFujak2io3yNOMhSWoItjfJpiJ1t8
7EBSe1BX175XcclKMm4SE5QZvm3RPgVj2cXndTFQM1Phla187d0xq+0gt8pseO9j6lsPO1+hdSOl
GNvqNfTbdPt9JPFAwhFCpJz2VYVcWx99UyGS+OHVXuk6ZzXURaamz2jJjRP1d1B93GR6zEGv8MXc
c+DnCq3doSiy2sPirZvaDEtxgYvKqHsku5CmPGffU3Gql25JeshP65yVpABBXJ2Qp+pTYOa8Pidm
hZ4UhjDlTrB/vS+VcHrxMtAoPJDwLLSM6vqPyhTBu4nxsFBePP7k8MG9NtoEDdgkSM0B5iFfWmMJ
8giIOKUnPXXzn1MBBndHXac+56CYL005+Q9xOU3HcU7YiAZ8Wf7qxli3h8GsqT7nU7381BJKGTJ1
D7/dGbXuR591nn5a4QAdIsCULzqI9eMsSvkk1ezT+J3LfD15OBO+hMFSfqyq71+JbjVvuZQ5oFzj
f8s77dxFKXE+kGqd7rwaV51dSZEtvrtJRFSrO2V+Iw3JHgZefo0blRr96JDB9bz3QL9/gUEvD36W
5bA+dAIVgRYEDw9XBO+DFkQVPHuUedjVR3Pp7nMa2niI6QKE3MWf7JxFZHq7grZWeB8EG4bUVoBe
Qgbzho+txVdxl3mhL3aS/h08ippx06tXyJ1Xiv55qBu6xW1Ue9WhpECib9djIdVgOle6/vxUppn7
eyxU9H2cXXwDckYxwXz0X2fcdvZVEqZYP3oC/lItH7x5qHA/Bbdfdrj86QeXmTd/cLZxMkzbUP2B
wqs95Rn7jlLv29iE+e8p9RAmx3P5qRVJczKeSc5MSsPj0F/Ed6/xcDwoAgwbsBrA72pLP+cl3J1o
ZpAYSLi37J027F9aRu/MOJTlOF0mosHKGZfXX4ty3C9DPOTLET24/gn3FX0MzEYAQJk7U7frMNre
B2nnLvtez+luWPuVTrVTdS+xWfRwxBOiaQ44wPoQTUUxnaMwmn+UCbXYoc0GsfdkOkEMWeRjyWCA
54Az/nHLRniDmMR9cdu+Po0lHk1psyT3QdtkcCLNPKf3cDdxuSEuqS/xuGZPCo1zfOzI4N6wmJl/
eZ3BKAczITryftlhqsCN+F/8YtzkJ2w4MS6kjxGLfZct6TNfWzOLIN1O/WSan7Xjr8HXMp4wCOY3
TrHtD/xVcGb+QH7UpneCqYfjtwQD7yB4juclivIj5feWhF+DmDe0VEgicObNzrXMIfTWO0kDFbdg
Z8y9ERRDpRg2bitQ8N4vTbO8blVWmWdvdhPvHnpO596Do1Xux7pig1vu42SOg/dsgtGBu43LbiO2
eEDGZHYdu+xVCK+pOPjZkGJp8P52wmTzsSB3GHP0WlRbBZPI2EbXVjxAV+Z8rzUzkps2HaPnRZSC
TrRCyPc0r1j37LHv98TZW4vtkzJ6jnaiCoZPRZlIVe/RjSANhqAIJW1XChDuu1XR1Nh3Nb0iHCE5
4M/E3V7cswxq/1M51ngc/Qsb/x884cD1pB/4wAsRJBUR/VOn0of96gYwue58xjvRHrkWiIYT7t+0
VsH/EltFoURzwy0jsUMU8w/afx4yxxBU27yrUVIYYhizJVjSDFetk9NrjOaP4cTcCjKwtnT5Q8FN
gIZ9+xG/KIa+P/hlY5w3DM+sSA/D+guehqXO/GXSqWiGw1hr8LrzTQzwP5yd13LcWJauX+VE3aMP
vImY6oskmRSdJMpW1w1CqlHDe4+nn2/l3uojJjvI6TMxEdWSyAQS2Gbtf/2m7X3Lv8ZELBmggxZ0
RN2PubV6WYLPTjSAi38cGw/azAdzzYfkw7LmVJD3XbBvJukcUGRoi9w5SjinaoPGDBIuoP6ApHmT
86lSuYAYid4xD3OpeTx3NigBvKyaAdP6zesG431rNaXZ+od6mJsx/Qr+TcF3AfFCmORG0ubYzMPF
NJeOVYn2Tvqo1Qd9gGUS0etunpgmTYh0soP7hF1m+Mv0DOGjgPTaaOsca59a49Iox27wb73CTeLo
quKAX4vJo1U7/rGwYpHheK2xY4n8Cv38XLBK3ABiOmxUHXKnAzKun4qf2sp10CJ5xccAT6nGhC4x
S+lnK3BNS0Jj161y0NE1KtkgQitPLe8O9GhBjbU3nZm5/6GqLTTZXtDzYj1D0DnH9zN53Z4xyQkr
6T97oy3sjx1ohf+U2FQP5Ce0s9d+QHQVNui0RnNYl7+iMgraDRsL+qHGXxs6EVradIwnx7+2l2bu
wp/kpGqt6YTTT41zN3gwwtx3MS3NEdW+Eub8NLMLMTB9WXwNwDgJtvFJfXv6bFdvMabW7uyP1oZC
wbjIZmoRaGNshAJpwCH3OufGpkmxIC7YTNu1P738es9UitwB89jyPQY2CwZnnqd3AJRkeTjjLB+T
pi4C7+tirqu3HY0IG9rsuoBKIMxyReeyQlfebhBU2GAqzwyikP59HM/z+4Cy5okzBMlA7rMnAQ4A
GNZ17UdVF9sQ7ABzNFI/xqZgSEtpRzIhmPWABmNaCTL08uM4kxkiEjcxmQCd8Lgb1z4f7HiNwyb0
nYEXQlFaIUWyIgO375UUJTv8pz/m1UDjzWV/S16Jbn32BLgwCsfANRkKPIXzAb01fQEe235MjcxH
9a17wbToBezTi49TQ2drbpx0nrcvcWx5ZfPKE7BE6f6r1DK0yAD1mFWBzfDknZ4NygWLmgEsrv3Y
cBRl+XPUBIPQyNt7U45EC1nXIUb1TDctXqwqKKDzfdrE+YJdcI3QIj9aRZqzFipGTXbiw6TgHayL
Ltk48p3UBzsISFOO9+UWD5AS0tXDICvtWsgDn6isOPa9G/Gja4wruAZ4B96EbuoW/p1QGliIlxiS
xHdUUSIY7AmIMfAHt90k6z8kUSijuDURE2y3KKMlbwYcHocS3PmpD0hUUDLsEbtZNiDDX0S4pJf/
nB1fiE30S+fbAUZRPtzP3kqqx3VhmbJpWHaWOGTghabvRUeISnvzuV73nj1GqY30DtiY/QYKdPC6
YuTfirqsuFm3QWq13O27yMOPpoW/lPXV8LyyeFvHzWhhkQ+vnu1opJkkduzOSD/6voeIh60cRxEC
fY8xPtBzRJOqaOfu0g3rVbJ3y8nfiD/LfaP9zHPhqAEyIS/7iDKr4BZ2D/ud7tgoreLSVzZxRdk+
BinCIKfO+Deo3WIjoLVwMJikSSfVIjdG7MeO+swP+5QP89Yt5emBWcnmRxiDYLz6FyymNQOlZs9F
pQUYIg84djYCYK4DXI1B4qrUgmyLlbUYCJDC467VGzZ6UX7WC+UCfX9Oh/zHViNqqIHNUeWvfsl+
Wrbs8Nj/eTFL6BUFgezVJEwaXM5dU7vvjzsKjzg94l4New0afIXCY/5jDRD0JUhvGkKdwI7yIO6u
sJOmHjFRDWKdiMPiuPyziwE/Ue1apN6QjJQ3qAZwKsK1zCGCZR5999FIsFB68IkIJcspUFNjH/Fg
st+MOzjOaGLmVHFov68wChMz8ISTgYm/uZGH6T8rGjSQ7sWuJBoe3XLc1+AWDpvoNTmx70Hypgrr
shnGQzRnrB1fDNfc5+7WgGCGAVRZmwIJ9+vgmNMxHnCXu/PJ5cnat1W80eX/yIyBYN2BSIK1pdeI
wDLeFIZMHex3A/GBR0dAzSczGKUHUCUtFtL0p1HrIEIBYrH9y031wRDbCC6tVc36fVt+KuVRrcop
1wvkU/SubEzIUbAqDTaDR6Kksy8v3M9WzxAPGNMiOI5Shfbk2aLVlZ0FFa1JP6j9A6cAUCzVE/GW
VeAjjR27ikzQBDNz++V7eLZ5hPgHeR6prcTe4Swj9/iLtUeHPiKfe2N+NIk4WR9V104R0+gen4hX
qjXy8mVP3+0XeXqIqMyx7ABxoBPxv+0zbXzuV7DAorH/QMJXFCbXVkVjJMfqwKaLfLW465IOD1aX
DjjRWRYMjuaKuVjQjIuKmOb15yiFcZS8Wdqdt40FbxmE7dEC7jaiN7qhDGImMBmrGh2HC8MqO8zn
Nq/HrKTLzTRfrm20H4V1hCJIk/HC5vBhldcZSxee6KUD2Pfqaeep8w7bNCYqPhSakOWVaNfzjcry
u2VJfOJxgHR9q/+WA8tR50F9nXjfIFqCMOrWcp1tNvefN+5u9ZcZ8y389JM3/2s/EV2JyQ+QCygk
XHNDxYBATDVtc/XBrpHmeX87TlC8FlHYYawCd4mOZncXwG2r8I8fE+qXGz+OpJFEIoV04Um7lt3I
cowic390geHTpEHvyp2gVlzT/nLIsFZYbhE6b0V5ZRoFemWISexC8UWb2gQDV3CATTJwHlf6+177
BmU/PKFjwO5rEckzRJPFOdhjv8FCFRHoJm/5J6mwQeRoHpm7lV8fXh6D54UsB0CfsokKxgwJrDqv
xvNhRdi8TdEj5qzz3P6hOro/mRnULKzeujepceiXr38+9XBAMRkCnEWljH5WPjYda+1GV/YRUSbs
WE3w1jxhzZeggGdN+I+vi3gINkiAatczz00+SCPxswXG9qOiLriKF7JI4xgV94qw7qh7eS9f15Js
yl/nvC32NpF8Y5qi2HucrTUlDMu1X/b9EV6Y1acHe+wq/D11ucoClRIP3eAFisnpxmm89d53JWe2
jPRC9KfIYzo3D/qbJl07azvYNGjKP7AWCJdleqW0t2TtfXKv2H/ZvBbOGiY3e74+RatZTZnrpI9r
HE6cEkNFnJK8wfBPaoA8IWiPjIT+cz4PeDXgeb6t+V+c/6Q7rI8icbtEwNWwvsqccAGHBu9y2SsW
58vP9gzaCG2bc5An7GTs5mwa/0+X8YEgwHCtK+89hAsh2PgY2Qq07zqnbvhp48iWDmtSD+Sqgj5F
ZCzbL3anQkV5+WaeDWzb9sPQ55Qo/xecm9pImTAiMJsffxJXFB1V96MVaXggn2j/8vJ1redPwQ1c
TkNB4DG1nh37IVEmHA5dVpqgg7pcK9pmXa8ojC8QGYhtyN400xxK7Zk2xaOuuZIBVhrVGawLyoEl
3KSw9qxMCM3aiaNqO38jCUqxte0Zk8vsrZWk+7hf0mMGOLsCMy+87J8vfynv2Uh0QnwA5N1aUi+c
T9cIf9Tdm/P5UTuxRG0T+e8mq9vC9CqDn9q2b1A17jCvakgCkBQzZCcjnsNmKQQbOFId32bsbYtS
cObcUjZIFYGrPuytG8TGBW4saHovYDRAMoPkvNLTOnZ4vZeoYdDkFQR7ja5fONfuiEhj/Dw78IaN
K1Us2EpNlLmIdKl6FX+0nzgMD/9I99DHV2IPhhyLfHDStsQpm+67R+ID5Je5virhdYfR7QRka3zc
GxILIPmo1yE8LwrvfdrkxQ1D3TgcX1wLlRwSyBIxHio0Vg+u6ltCUNUeMuWaipBv8tqqCTk7tewp
9zA35f66CJHZcs05L6z2Eew7JHDnBmVES2IibVqqYbyfrSzt/9PdBgqC2O6R+2TDOjrf+H0vTXY3
KMafkqy9gTrwvcTCmXmKBcxJkXXi2wxZIXSml4fRs82O9g1OZ7idyFGZs/rTBYJaK8ux92kfNZSp
eeAYJgghIjtZW2kVZZmQw+G9cn1sLc8WVKxW0D3QoaThRY/z7AbS0c2hsnREfvqJnKrykvoNjNQh
tHOCfR3vawTLEXe36a4DcuAFEm8sBCkj6hoOFfpsZtiL4IYTCzJ/qRmXdA3EC0iX81sTMZbiwevN
gHTNZJ5QoHunq+qRVaG/Y2RB2x0rUG9coCvka3hn5P7laG0B3iqcUVk18MXP6pSszZffxrOFygcL
xIXRs+n/cQI4W67X0odv37bTe71EcRwR8kmiTOoUA7fYoDzc+H4t0lfVsF2q/tUDwHlB6vpByHgI
wUnt0LXPfTpiay29ZCvXT1V9Es8ovsxSEI96qSS2L391S77b/9tZPYcKIBDPQvBPL8R+56zyN8jN
7Ff8P97Uy9aG7k2KAS7hFxFIQrRc4nQ7BeE1FI7eWjEyJT+grIkK3QB6D/5I+oV9X5xwmdHkfFm8
g+41Le37l2/SPr9J24TLb4EhcywznwNb2yREpXZ2rvV02ch1gI6gmwJ9jqr0YIZrWxpHwIU2DTDm
XsMg/LiOc9u2100JlJ8dbMhixse+yYwmuSDZhs3yULn0DnEBUy5MXVqVRKC5WWnU5WHyegThh7SP
Z4dcEQ7tLHwK5fcQbhkfX/6a1jlOzqLAyAo8V5zKIuDUp6vCYnh+Ag8z+ZSSku1gr2zikOZApAJJ
pHxv0mj+trhBFR+QScYdRoDsO+V6UZjgRSSDt5hmvbZQPnObdBkeNJeozenTPC8fBkhdW9NU6aef
sgOld0EXJ3xbVSwrzrYi7Gr12n7a8xX1TesqWHSFiqoIG3Q8ZSapTatKHKgYQT7YeXtNRKhtf+iw
mjEreK2V0MHUYUDTwJQWR7NNtchccVJKOn15dcCeG81eVNEr7GhSm3Fw30Ukv2wX2Im3KBiV1KwL
sgksoZ6yCqBYs+9bxetHlSVEO80bWZWo5uXXfV6XsQAz5TBFJFfej07Os7+e9afRwpWHns1Hfcqv
+mCcj01mQisAJthoA3qwvlh5X76uLO2/zHhpubkeBh+sNGx8z+pBu91Ivg2a9f1mmNGKvXRMJ6z8
QqOqKrBI/ZcD73v1ob/6KYJ9P70YYwZbXT9wWNNsXL7ODxnuupNCQ3nzPm2Qd2GxDgpN5z/12hYy
BJbz89q8qexRsMPCM+G3Jklr5R660kn+05Zxww9qLZ9j9iuuXifftNlyNvm50x+8GENN7wJFHt6h
vGXX9//07cnh73JWfJB/oGE5y0+ji6XFncvBALcoeDyraV+SkywfRZmycxshrQrjo0Xnmo+y8mma
v0A0yPf1as4xJcHAxABmjHGeP92ogQiDLxastvxynJhB+TZFIw/KXC09KPllu5N/ytdDRrSaWFs4
Q8Q1lflaTZOpj49en0RR+blWD2LhhLpuX2nPh4GL5fg4mc473PPmbLut8sEn3ZIGtud2d/46YBz3
mAA98wUIIsN+58rvie+pL7OhEglOGnF4rQ9WN2NL8QbzfCFUzpyl/OqNtw6tm9L1g9yX0IE2yYzE
6gL9g32Z2nE3FfcJHVde2C5Aq3mTUpLt8fvS9TMrPzYk0cf7BeIyQdHTcgGgfYyhIPl/xmUot5I5
tUcvrYDNS3mg3wF9c1DGA+UupKUPeh5HZuEDUNeEuqQk/DrO7jhv8c8K2/WCFAYIkzdOYe2wv4w+
kfvbQUzxQrUiXD1iDhejvHJjla8MhLrAfBxMAGfnMh0K0WCw7UpR13gNBntqCBlUrbwYu7aiySBO
Af5dddnQqOzTq7ZxOx6ia7UDI3SYCAUjZSxGt1Vf6mYStE3LjG8zzMWD9Q1minTXLkmrDYYEe3ob
18JDH5M9ZV8XWzZPwdvW7NY1/YQmkkCKL7ZfeFy9BTLnabTB5C3bDR1dRuZN1nZSiJYhtELzMDtb
5F6MWTta9z93QKiIqK3WMe+8N0YeERWX2O7gZ+9yDDm4xynzWn71lfl82oJ+WTwASViymNWOi50Y
Z8qzUomrYxW6ls37marM7RHB2o7hHPoKa6360NXNShnvjD6djgvl1AhdWGQaoWprb+lkeWRpVI0t
ppM2wc9d8MXAujJM/lhihg7EYcc3qD00el2MA/36DtunKr5ANF4TMMxp0yBaCR4I3KebtR1Mnu5M
c1B6TUMn19PmuAjgUQeuXowuALGvOOuS6CNMAY+P4OfSmWBW92Ch3rW6q9TFoqc6tHTNk+tkMQo6
qnR74JQdOMMRynkTxptQJStjFmi9HAfpMeguf5cTpBGPB8wsIsZyntVtHFzRyV7a8a60LKciIVP9
4mYTZ4iV0siIreAqzcFG6udI5FJ3CVlsDCuIgsFSf9UldeK0c9UeV8eriFpqDEY9LptK4JTaGHqh
fj6Z02lXThztxHkThnjcv9vbAidb3IiKFvdKgjA6VA5I20/NtWZIs6a6g4pGgAaV7SaFvK7nyTiK
jYyAnGoSvjNrZ9Uk73wKv57R2UbzSCNH1/LaMTL3Bnfv3iM286zuDd540smyu026dRw4HRLIPMJ8
TGTRNBb4dW18GauDREeqHS9Rd/m0caPdUi6hiEMpGrQIrGKce6E+dX7+j8ESaumVPXiwKm+IdAWu
EicvAc8ihhxW/C2U/Hi6fXkmPD0/gdfBZbBDrgO1IbBsCTX4dfPupUovkmh/m2DbSPXQnjAdZfyh
dT/SZ+Wutdr65cs/PbFweRuAlOEa0K7wqH3PpuGMsLOp3HB9qwWs2ulAH1yUvDbJKqHhY/wnk0pz
/v83QM95eQ6QyLnJggDgOkAijnjo//owgMUDUfrlvDZ32hD5czBAQHyZsRqYBMaTTZgvV3PbNMyV
aBE7yDRDzUm3VMmU9WilHRcH+XuwMlp+h5Tfk1YPsijmneL8JsGpuzqhzcq+TU2YVPOHoqhlS9Nt
2IwN2K+uEhZuaHMvP3XA6PNyBqiUXZBUF5gOMKfPKnQX+QQF95i8q5OG/vIV5UhYN0dKEYb91QAc
yLyg3Sw7DYYvPr6hagmPmrStQqx32MGqG5sAIS8/tCQck68ISa8+kkGY87tMlxVbc2fG50cpCQcl
xFGyq6lEquxdoiCSKyhTmcDFEhamVFTJ32m5shXn0s+D6Ym6iWAJjg7bFaxxeVLh1MuH+FMLSnQo
htRCQWSPVOCVWxFMetWxeQBDEq8s4GUO8ASZAJtpi0mF/l9EjN2Si5rFWIi2xeJBySJAOoDHc5Ml
/h3LIwyMQw1Qtd3bqNDpVISG0bOBl3N5Mj1eE2fDfQmuIJnuiC454x4npXpVuk9zSUHbHh3a9MVH
rFs5gKvaf60Q9SBOEuqSDG1YXPtxwgynwRZImdUX48nZg1PaAJ9g5TW0d+qwohnnOIsKQSasej9r
bueF/a65RNYEjZwkxDBd1oO5AyhOd8leiZRmyCNpSisrLNdsT0YJJaY5G1SGk45XNwv6DtlV8Waw
ygQ3GG35Mq62qDiVkpYeUhm9qaMYq5zbXAlM9Q0HnSU687EPxZh92DizEwNmFiJKK+0hDtxDVZdl
LwqwZovdC6KgJ8M+NDmE3emdZ9a4t1+HsIZL+2gTJ0n3ZilIoq9AJ9eE+9rUw5tq+MvBY5EVazIR
eDltmXG0M/jQmB83gfjgjNgYMQPzBBpz8pjNCxnpNzYy4/Qmxauewq5Fj8IFtH7eNFyO2dfs+B31
oDqkzy1zGRZjZiYGsrdeCcJ0FRM6c40qj0TwmhuzGvZG+41+mFCW3L2/Cier3ccjS3rIAt/vhpSA
+tdtcxqQLjr8I4F+mIAlzbs46CF9RMqBxAl80VBpTdq4SpPnYh39oP2wZdWKcEOdXLXCjE2SIab/
oMVd4E3y1keXXCQMkE/OU7qTWVhGmJhvLBJfxhVLHatt0yMuI6H5sQXNLqihPbvHIz72beG2NAaE
WufOSyzEexfa+khPRjOrgzk4EKhlGe2ltt1J1AtblWmCgoKilsYsoruplMbBYVBjbcII52bZ8qEK
MR4TDdcGFTc5VSO6SiiVuFbJBeYS+KM90mnJvO5iwEc3/kgH0VrM244Wz0aueAuRBUKx+sbe0rcE
I63Tih/226apRRsIAlCMiCr8aaq/l6dlZGFash6w97cr/o/ZHiBJxWaIQMAQt0uqlvU6SBOyHQ6Z
WaXFbWsbbtdeku6YzNHbkUMoY3KEkssyRIhYBztjUaZZxoZKmOntMRY9hMMnYahSZZjjjkdneqGb
pfNsntwMAGApJbTwl41LagKLBYU+bx11slJvyyQCPm1tUfSTiKKNgnANJLB8R25CP719NAa+ctJ2
5nSzt0P4Ho6Ol+D/pQzHlJHScqoziWCV30QDP1kUmMisbPOqsUo8AnBsB0tKqAL7rMa41bXDvP2I
We3OLxTUGWhNi2lKgun2Z+tIieNitFTMSNIgReGtu4NazerUpSWOHP4afXOxoC4eXCLsCGQbfbJH
50M+DAFP1VrT2Z/zCz3NFmOJDRxFsqXfwXsPa95nVvke3nkKDoHQ/TSX5xDfleohawoZwQ7tNoxp
MuUGhqG6iQ16b3N0M3+ScoMddgXRwLhX9fxtO0fifkB0NDvRMcjAOBJcsU8+CZ03YaOCp6nwcwos
11gKEqSALCEKzukzHMmIgqUORw4fR5jNBI+d1WJshJ9VJP+my3HdNTUQuMzVRTPbeRl+2UA+sahU
qml9P1rxrjTha2y4rfNBvy9ARiF5WBjIci4GBjBkwU6hBEiQRk6AwXhEUgcw+6BphIgTO1kmFbeQ
xEMZoEvdU+Z+aCIMVD30s9CafyQLbi/f40y6xxhk4CSznrDjVJk7LcvJ+GFQRissz6eHzNKPkpSM
xGZe7smf3fv8TbtyzsUtP/BBAC+8AaH/cu0rS7JWmV4lksHyvQQPwCMs2puQVF41TfQX1EYgjnJz
QIwjilal19dLjPJUcJSqW2+XsXKzgEzm8vT1il1NJJcjnT6RVXDxkwKkU95mWJqYIu/1oR7X72fl
8TQrwSSaODmwlEpzpB3yJrVBajUxNDipXzR1JCMNlsmLnFTU+Box6IpWgB2vnqVLmHij/KnxMYxg
mueV6EC156Tu5RdqBdxPDhn9ydBHy/F3F99iRl0QSDh7N6HuCo+2EY4sDh5WS1xUV/M54aX8ZLG6
OATZihZUKaOIXJnHlXiys+0Hfik+RtoHzz+ZLGVrDKB+M7BqmuutDf8LRpP+3noQ6YfxU6eOzY+8
HNWj1hpU/fX1IhwFTEPnMFKI+TlRhDTSKGMs6OzBRWpDMbyxZwxO4uOiir968nY27s0DKG3u1rE1
gvLe6/FZRD/pdfHyg3YIi+VlGccjNa2NAsD/0+UvqWUVhtbNseMMV0WPoCs41KMn6FZC5c9vIScR
KC0E92R9ZVyE/Fo8yauxE7oefw7SX+0OOyFn/GcOg4WLMKp7wAq3iclBfMDQNxf8CrsMPrH3SvlP
5GbQGwG+3Xj95szQm/8U0jFfTPtjIN/gFmkVc7ujM3HAxhqIStM++LldtJ/xVhOczulDwekGIle5
JwUbUUAM/EEDRYmCAdu+lY1/yhCRGQcEptKZe/k8cX6agNNAG46GD4cmTnOn08YvbK+07Hs80hrn
7ZKxzTRMCPIOEZmdlIvkksi4I35ybzJ4mHPu5Hdq3L18F8/OklBuiBSm90UnkKbgWSswMFPDd43B
fggdsSjUU6dIGQ04w5zOtfk6S5mrfUIqxVJIVWX08s08BcU52EKYoNeApN0ioeVZ/yuHtNoNXjw/
pN4qZPx1pspihTn5wGhTNmS/2Hpfv3zhZ+/CQyhr0Qaj3+FYYFxPz7D2SER0GrnTg6c23ABfZHja
up0+uR3cEl0LzNkUYR2ZqLr95ds4//7Cc2F1DyweAgfpc+YIkrZ5SHDIfiCaRKGWqRhsAWGLfQXH
fnFi02f5l69sPc0upA0u5Br4/7TF6QoE52dbPBMTiL+xcZ9WJ9u3Mog591yFedcSTKvyDbT/wKrO
n1PYyXqsZfAuhi7xJ6tFufxaE+p8iKLO4Fl4ABWRRdPkHO7w0ZDTTo/Ne33C1nZO48kOVA1R5Wam
u0HaEM9LT0Z3rzwnGQm/QqA2bXuIQ7Zl0TiHN3kO/fh0dSD+9/dIw9wdAq/yZICXOZsfyJ/u3Anv
3TEwv5WFL3C05fS19a2bkEckJFGjlgGGTgg9zN94c4lY/DW21Dk45UfonImhdHxoZfQIzu7QjE2O
Kd3u3i9VGO7pV8frx7a4oYHuEsfBes6CFpD2Vv1h84TAZNY5jyhyxmRFOvx2DTD8Xq5qwJVgOmix
0VLit0iCnHQL/6RWw2Vb2/Ch7YqN8fjyUz6fjhjru15o+zZtcM99Rvhi1ZxRJkTBg/ZT0YfklrgB
lmHlchaeTDlJ4YIiZ+2Vx6N++Sa8pxQ56AA2/XHk8SxHuGU8o8ixs82CSG8POX6VbDVzNzRh/xDN
URl/SdbVIC5jNDYcFB531ncpY1V6W6biSwq6mO7bMfC2trjGC9lEtB2PSfEtNSxkW87BH6wZ6k44
UXES9rahHOWokEh2zWLZCQgZ8CzdKBcKIJ+ui9GuAl0jeMgMhF2vEd8mWecRgYCYbeOO4ZM2Gfzk
/2i0jSHR8JHTQhQV9h8h7oQFWzWxHg3eBR3h8bSSxWmdMR2GFFV6wfNPze4ECVdGWIozB/18BU7u
DGGNx0aeAg3PxSYaO3PujDbhG6QTMdCF8kRMwkEK69JO09S8CjxKs/bS9JxhHG/7LoX9eMWhPjW/
vPz2rGdjCE0U64YJnxqSDUepp0t6ELJKY4iVPWiku1Vfn0qG890tMCGWfgRdLWVEJ1JZInmKc64h
xc5G/lUeChVdY+6FSBR2dJi8CkUD0F+7orXWfDZX4j2WS2xO/Pi1Rup5H9WniUqrWPouFqSzcwKk
Q6YeILbZ33O2ab36L0wvYWoclf3PrkKm9Ezda0P4EGRVcbpSy3Y6I0s3X5sdZ+ugCPl8tF8+SrIA
APisbpg3uGQBrbb7YDdQs4JtxpWTXBrryWj1/6s6CEyIwZ5DNzmQLLdTktQvBRM9E5wHcq+61w1F
Xcx1qlQjZDCjbkTDSqbSK9Dv+ZLKEoC7doSyCfYfVKGzsVTMnRA3lvY+S/OAhabiHOb/+fP6ZTA4
/vsgGqTzFlsETb2mqXp2fej5ISYYArK7SHTPlvS63NJxC630TusnFhYEOV49kXZVlicGZZ1yI355
Nj27AV4z5DPkI8i9TJbnp5PJB0n0yTscbmE1nlYP93Te0ptfgg2NrMseh3hkrpjqBF9fvr58wV93
3RALFOoS4WhxxHy2IRTr4qJXTba7nMVl/xSGE3E96eDHnPe56d4Yjr6NoviVQW6fV0VUgqyjEaww
KkPG3Nn3JpN8dvaq6e+QH6Xd9DZw22b7ElV9vt/oZnpNkqbzdbR66WrTrZGTjxZOZ7GdCxTa5RNn
mCGANLlfoKcB/Tn2diXAh+7W0984octJXTGGUGuJy9/ssLVg3oALT/OZrqowIl5+rOeVFVRlBrYr
0cMYwbPXPX2tMUYDK7bt+d0YzXj8H1BRZkVwIDOwLzq84IvZw0hRCcS8DcT8+4TSbsZTHW+KyX/l
JXvnL5lnzWsO5a5obZ0fRZYSZyQsH/I75QOTndwkVWWnEKGXv/zzy7Fy0chBLQlBmZLu6ZfPM8+j
h7l7t4nwe77/NAEuZwrYUTlJvXLBsyRNnjGYE8wbZnLomQT5nl1yGOJV7Ou7W03Gzk/kuTXBFxZn
/EXaLhKyN5d36YYXiYWVlU/qyVt7wmmlPKKkjs3+Div7AlRNA1dadeUlKAh+2rauJ9dgzSxqxDWH
WEnkX++9fRpJjPb5VHoanljJI5+LN+lmtMobl10+YAiXyu49jeHaodSC1kH02UkboT0evWkWblaQ
VdJIH1O6rt5lOCmnnXoRMCiHvQlK18QE6jxm6sCEwyFBHcNcidarmnEa/BJYmZR1DCiZEWk/Z7uJ
+UtHt+cC41ZYQZnqwcy1EfETe1DL4QiVkZjk9QjouIg+FDRJ7YFQze0kX4n5w5XVcxhyX6BjbFEE
VNHG9ZgM7RQn2utHnShKOQJ+35LKH45hb7jJeFh6o9/866FCHRXd5N2OKl2d001zIUYBR9pl2Z2j
l6DDf68elj6s6OU4h83NSU5jKBo3bkgw2r/oHjIQ18ln+3T8VzAhOItAhic+sFl75pZfx0gIN+tC
Ueb0STC0I3mYQTeLnlm3xTBklwDQ7IQ3/sqz0yW1W7uZ+1hixzoTMADY5VLVgGi1/6S6DPMDdvv5
+k05FNHjL7PxkPC4EXlVxO/lwGTZabjWls0DNJQdLPyAvj62TKvIv63sdonuiEgbpk85AZLoBYGa
vT26VGUJ0qyaIoZItKGiNQb/M3EIBnBdMKPOdatvEJ+y4GIEe/e7q9lsxW5Rp0ioAAPsHI0EYQOW
h/PBt8j5c66askAedeCvALPGIje9a20BXQMpRHiSWMim/tgVwI3n8ui8Swof8fClxmN1Ax/vYsEg
NSIZT9ASv2O/jbv1AbVU4b7tTaIyMM3ep2L/rLz+nA7/vx8VLE6yNNN8T70vygOZNus0/QWYYblf
6I/O0zuyc6vWPpI0Y2xfAndfMSJE4ie+wB6OxzTECnT1A3TGfLeG8nJQLUENFmNBIPxL5F1iUq39
3QOgSwYrZ2Xf4uTW5g3AfkALaj/qvjCroTho7RVhmvNjEBajQRtCga3ajbRXq4Au4KLNd7Ov2EJZ
+aMa1pO/MmWL08SdCY/pyKGcQ3torubRlGGo+taxAfT9pjVs3MwvZsXsUUf1AuUoA1NxOnPbzj3z
0AWYX+yXLV7gwMU6BEWr6/yctK7+CgNcbwLNK3EwQ00KKfdtUDhIDA+D5nPWa8pmq7+pGmLh5mNQ
qi39lPclz1iANTXVizAKja+z18/OFSQwOafoNpA2PVQTZzwlO5gnnFs/pp8WwDkpltg6Kq9eBaCD
+tFH1BiuCjTQ1FUXJjdrD1m3ifllHakucBzV1ghJ0o0f28rG9qZxvLkCzVV4t2pW+OEqo3HCe5sX
qBMu9hXNC41qnkyUXKqGinZJdZXRoU6ticCyWQ6FJth91ynA2mGyh+fEAk/aIyZlKi7CTC3B2zsr
9dIHL2v8HbNLtVBmdRyyiFZr4zHuCkjUBcY2kYE/xyEyXKyPO+W3vqjPOwHfvbNt4WcCxHm7hxj7
avyC0VVbGC3pI6Z6NT/H9mnVG3gKLPLaclOtlIhm2IWssBc6Epus7AK5spFXnVzdX1ZsCW0bmxA9
uX+ZJ19+Wu8Suu2qQgD08qBARm3NrX0ltTNoD6OFcVkTkVWWyUXbZsilos4gqhbSGwfg6aI2etEn
WcoxW7nPIZh2qdKxQ5DjV6rOwT91sCeXun8NNpjS6eWy4UkFFRnHbH7eUYd+3aGplRWPMjDWL8hU
nrU2ObB79iHHdhHaiN7m3GCkplnCXbojGjcpmlO466ByUTbl+oc9Jr2AB4cyg76FNq4d1brSYlfI
pjVJM9K4gpPomQ0N71HaXtTp9Hb+aJVxMAx9dGaX+k+W8tVf1dVV7Qa1RA4OmpZUUCoxjgoWVNmM
p5rBhz5YuCWBUkpx4qysh9wIN/O+w+uQrkuLId6fPUq39GtCn5GsXSAG40eZY8So5NhlOUsZrftT
LTQ0NkQNaSsXbhVjUefEBBKebs+MWC2Fi2jWGEjyEEUC1MVJVBfO0fDhADZ4c52MeAf3lOjhtos0
sMCM3TK8QBYVJ/WlDwA4DVeTaeLYczUq4roatpEyK9CVgN7uSVNmBbjJOnuCCUiI/F5HF0mH+1Z6
YWeVY+zHEi8uBoIyMNULsi4c9UBXVn9WsUltoVt1JItgKqxPiDpSRJMqIgPnA6RxKgpJ17iTKqo0
3Qe5lDBPiBMQrSL6T1l1VDCNV9sehVatPOzx2JoYMPvgp+vHkVbkSFydElD1ysMptjnNEUdmkQWF
h8bJalLTEHR4rqs/kfqQlZtIIsFGK2XDrmlCKmsGs04Rj5tsBdzVQLuSuaz2I2X9aJzif1K1Oqni
qVflIUQBWS10EzBRLVcVi6aagHp4Kk9X5VXuq4JUgTyDqmzhHfsJWR0pzrewLSGn8CRZ5MGMbnLy
JJjomRGKdZAazdouPFdzLheCs2TzzA7czn6ARhTchGPdNRl+hLHvfq/Uy25O0SG4xHhid5BCN3t0
fFO6vs6cJMP8KU7m2msulEdlGQbCDOIIIL1nRe4w8ky0C9q0AISmKuGUYW1v40TiUk1f6HbsNngk
MB6zGC0eZqcqmEsLj3LFn7IoL3j/3YA1fPPeXDLHgoCkIq18FZ+jHpKeY9Dm9366DMNsL/0bDVYY
yTIW1kWCe0XqH7p8PoHN7JIFDpgzixH+fyY9PRq2it/mlJ7QyrgObhGHYEtKgrT0TevqFc9WGYsW
WzIjRz9kLQdlh0abfCHMo3R9Oyg2CeJg8jauOISsTXuJwicZ8n+8fLw7xyii0A7EwAHIGkmVew7S
7Z6/NllSl7dV2ULO1smIOg5iU50sLTP5jy6MUogjPPAMkDmKrmd+O2XhjF3Y7OltXqZd+H3jpBBA
8m+xaVkObmcg8LqqsTdnmT9d+P8+MV0a/v5f/PmvpsXcP0nHsz/+/fpH8/Zb9WP4L/mtf/3U09/5
+6em4v9f/JGH7K++GcigO/+pJ5/L1fXdXX4bvz35w1UtwfaP049++/ADRv54ugfMo+Qn/7f/+H9+
nD7l09b++P23v/BkGuXTkqypf9P/dPPfv/8W0Sn4lxBGPl7/mzyI33+77n/8qMtv9X+f/8qPb8P4
+2+GZf0NNz/XxtQn8kAeBEwj8lX+KbD/RoQJyACHlUCwGcZY3fRj+vtvofM30E+0ljDsPREq8k9D
Q+r877950d/oIqMjinwXLV/g/fbzq2uRjnpn/95H6xwSAsyF2CqfgzIG0c4ZrtvgLo1uNV+Ig526
CaVKuIrX4jhlpAzZQ+IY4f1W4aQMAX9YwvhmIWGr+4JZb9W+/eWx/Tv9kFzrV9QPeMaFpsVtmPRf
sK1+itAEnpcTbh1YD52d+HZ+BRUgpWkwZovxeawwswbbb4Yku2T7hGl2nUASy79mqPY+iQgVs5ux
KjAACDkfX2N844SPg1Fn+yvo8LNHhkAOJBxgEoKvx+R/epvzagbx6jnlg2GbZXIQOcn6sOLQuXxt
XHxDLisrS/LrpbeT/oDdghh1cJxrXoHP/t1t4NvIm0MAwQM7e1rO1jXbGpblQwUsW3/vnXlOj6gb
8+JAodsER04+q99f9nXSRne5OZfjbQIrMvz+yms771aAz/oshv9D3Zktx61j6fpV6gW4g+DMWzIn
DZYly5Zt3TCkskyC8zw9/fmgzKq207ulrohz0R1RUdqynUkSBBYW1voHG6ijZXMvZ+MRpX2KAvnk
Xxb0wxJx6VR91sMXHQpfv6oB/xife8lOHiA3CXYVoeisvkgNJ8IOqNSX6//8diBK2WxwNPTMPyQ2
Zh+28ZSa7qU6XZV3Q2ziflyNeCBTqJ1xe7d2pHNZPHOCcYGTwFAAEAEGLgP3dld1qbkc3r4lNQC/
zmvbIUqbSEOYPuR8FtrvEyY3FznN0BguBqfLK7CacdPG+7SPbTyJuzh1aw51Rx16f0Cr8qfdA2bJ
grfvwjjvbxJ8lFYbjU0g9fSMzyZMT44Jek+sF9Hikzo9ui3mpu21rXeAP+DDaRJndkNHIV3iLZKu
VRQmll8nVrCAoe2jIBs4HvzUrdnWw3Kp0nQJJ/TWKiMctTiJl60xg1u8inukap6Sefa6bevR5VgC
epVN9oSTsDpy+z4+nE/RaPH//VDHvbd5+0nPqLW2Sc9G2IgbOagr6TSVz55Us1NK9nKKdpGPlCl0
PRI2zjBk/hl3WXSi1PJwjZtR/R2ZJ2rLQ9NTYNxZsvVLDSHktueB376ts2lASwGsB+AfekeEOPaE
36dBbZtyGSpj3BV92mc7jYNVfamJNcZsN4mdG87IZhFYcaJ5+8Ybyvi9lXFWAecG0J3R9VfwB+pb
5z08cJ9Y2rP/7ITWiP4D57XcCIplsX9YxqTnHxIz7frbViLXHSDH0D8kcVbrQVfmqX3RF2KYruOu
kPWehk2+pJtcn9fva5fP6zt9irPUykSYAooJcoosYMjqugp9v3T+XA/he9RAehC4muPtRJfhnA68
ves+lEWf35duPc7vLNI/Jo1HW8DwBPuOy8z5o+nW5+asjKyG3VCtuncz6qvEZj3NNPujlXTTumMA
qvh+9AarObgtWOkPTWtbXYCfbWQZ70yWMz0Vgim4KLqtFoxhhBssV43RL2NAK2nKJjPvdoCF/Y8e
wiliO8BMLS7WAj/0PcX48c6p17Y9FBhzhA5KIncFklNOSOl1/Y5sX+S8+HixfDA6SB1by8kFSixI
iVgBHDVzDkfh2mVoxrLX/rO9Sd08vEEaOz5wDod+0+83L5bGmvyqa3cZpdHxLkNW143gNM4m1c65
Nx7WxVnnj2ON6/nPaWyrHmsPz355e8G9rqhfAq+6DVY/Mx5wmUekObsNq7eQfWed7yRGNpfI/4q7
YYLpFUIjxmIBUu/kim2uC7u+puKdxle2RbFp48/RjFhuo0XWT07lHYiJd+7sfClyZ3DAaXAbum0R
rs5igcKepcj31bvEoDp8ydl2csMYtdRhg7tXXWw0u1/Mfd4k5RBiqT00m94G5rnLUyt3P1uAJ+eY
tsBS3+eUwO2PM5Cq7CMzu+jeIb+93svZKBKwAOGQbrrUec7uFWJbvri9N+zqzi2+oEdJzXLJ2xEN
AtHV2WUhxLCJyFapQq/RZIems4j4YNRDI766i4m/YYGlOMQDgEY7jqHJzp3EMG/jSBShhaRgiVoS
Cilgq1f3KVscOV/ORT1+mly98beN9AYEEHEDuZSyxAshGNGpS3GBAMnZomIYN/euiWNC4NQWV3DL
ik+J1Fz7d4AZar6cjQTANOBy1NT53zkuICZ/aWsPu4lZrIu80zuA10Het419a/LyGhpXtrxWroNf
3p4vf3th8IEOtW1wUupA8msw6L0KeNZowgSH/jRtfLtr9rbvxMlOL8pmuAQuC/A770Tff3z7ymdZ
plpCHvBAj644ArdYZf1+ZReSeoR39rArUEKa7wv0m7/6c1u8rJQO/O/u4sYGypp1JjYFW/GKQXib
Z+8sl795fNIVqr3I9rEbeGcJVGXmsaV5U7/Lpd50u2aYxRBqtkjRS7fRHbyrgTNsKCfG8Ts70d9d
GZk2EH6kkoz9WSYhGrT1PK/uIf2JwUHbPiqinx1rOpTdhH4HVUHclrc1LY739qMzLIIaeQ54sJA4
5OuwEM82AChFQzkvPoJw9lDom9jpZnX+Ef5lWwO38nUtFZsVqG+1i4Ub5ftu1JwyZLOMuit06Bmc
t6fC340FZp0+BzPI4OL8LaRdVSMdM3XEgaq0r2mm1C+5V/jXjUFb62VEwv1y9eZkeOftn+dN6GUo
9iWQVYXO+wPguNalXoML73Y2vj7eZplL73NbG93nqW60Jsymps7DFvO1NYgp+6fbtx/7TI5O7cQK
EEJewAIwyCfV/f2yE8tVyNaABbTLlj7HeCgum3E7Zq50N1aKlL3QM51GY2rUGF82nq19rGbAxDi3
rdOlSRz6OPb40gVR1rQd+i7d6OzevsU/34waHjqSgCk8fpzd4dB6KL5HCXco5TJvsszxlm90i7QL
H9Zh903D7EhSphvbd17N340NR3WkaVziAxWMs5VpFcj5+sva7mpzaj4PcZ8sm5TFFIWogjn5prTK
+Wvm92ZHayd3rgbfKa8dERt3egFZJA4WQWvp2q6y5MkYxsh7Z/P6m6wO6TZT3Rn5LufTs80Lls5K
VyZC1B3XgX+i7JO24CAAVGwXEDlOCKo0/S558Z/MRaQXOY7VYwgjGe3bt9/Rn4EU1RfI28KhAkQI
P7sRo8/Guq6Ldhf7CN8ylwtPtkFeGdpFaVRCbpYJ2xEMrtNuqi9jI0q2iJnE5qe3b+NMCPJ1Ntsc
PtQ5VM2W87Di1+liN0iE7wanWotNkw3muk3HPEqDyUdyeONCWnuumqlwAw11mu8gOLRot+R5+SHD
kjndM+fLL1Mh3OG9kKfG4Pf9VSlUovmIUpnn/sGzT6pioO27NjuyEcfcJqOXX2v60t40uh5fkVpg
2tKn5Ret8pZ6YwNENII4tcu9qKbipZXNIt+JeeewUgyuiT2C3iOZuEU57iwKz/qItCv46p03dWYb
TF0FM8DvsOUGvBc7wTp71n5AHvnZm3IEuFe830JEaDm+l2hIeaRwPcM3EpybsJqBzwSwo5ZtTzMV
aAvqsbthMPzovfv+Y/dgo0TuTr1pB0rOeXXIoLeYsh/kO2tykLLYuMVUyC+DGDAAI5Yu7qd+nuv5
R2/GZfbUTshK35YmjLPvdiZ6ZFJoSdFKfGfy/XlX5OHAsKBfsCj/UDymE1VrJoK3u06vKlcL5i4f
OGdrRuPJjwYyMs7lMHSaxu6+kBc+5NXqjp/WaYAwv3WLCqvt3Wyh23z/9o29Fut/m3kUVNlpoejw
ttFjPotjJc3K0bX0aAs7v4VhZXKio/JpxmM2ZcHsjviaVQZ00ikYaftnT6VuTFQPjrAhVHj5o1Sv
qWikmZ7d8LnZPtQ4cvTXtZwm63LBxqC1A4yh0/lg+V2q/3Acr+FSTecps4K3H+iPHcETJjUGNkxY
z2g/ne0IGC9Lire6jwMyX4/O1KBXV1pf4smVeVMrcaOMsEkKB3etyndMKkBb/76OQSsCnSTeCsKM
Mqw4G83IaGeTYJLul7qZU//jnHUrg+VPmjL3SzljVVo4I/syzo/SHC13vEBhbG0qHKPT8iM6zU7/
fXqtGeFSTs0J5aiJeSKGRLUpB5lXsxdq+hzr6UHHp2ge9rqtD1p9MDJi98NczlX603RrLf8cI7Rs
f08b9uMooErq3HdW7CA1OSMdu3ihKDiKRfcFfFOaZUfbS3PhChVG07kC2XVr6isPlbRqdRZ3Bo0u
DzOrTbUeqWdfsT6motIbNPnzocn9vT6kGR9fFkhz3oZ4qS4NBE3ym1diOILVo+urySQ4V9E/ln6u
pg50U+pTQKdUTWxOrZhioYlgF/3UONVqJgsV/NKZP8HVcKYZmJ4+Lo8oZyz9V5Q5F1FeWlhO8GFU
Ffl9O+tOE5lYNWpaOodg+g2kNojkloVvgtHwGAUkdXW4TLSsQ4Isixi5zTCCdsjDOnM656YFIaj+
jOOdsA9eUfjdepFZPSrzO5fBnvOPGhScybzTEJTE8uhEjawdK4oQZtIsu7bV+5Gc7K4mIEJle6uL
kez55nS3smEiid26zi41uHQeMBsIHM7duL2tgwP6IlootWAHsAIBs4MUnSlWZ9RWgkdmGuU4QWJJ
RY0RsU00gcH7ofGY7dC3xFHzUmB5xsQD5+Iz9LOJaIW/PekXJMa8Dpz4kQHLaffSmH+gZNCxwjOn
Tn/68VFa47T2qwlhyDADwcaQRGWjFvDpt2pZRwbIxQTxFS/R+NUDkuq5/cnrMFx8AFLS9jc4lsU/
HVoD3ZfcW6f6SY4IW11DxC4GiIdtM0Q6UJw1sQbI2n7CuxwyTV10TgBkmNDeS/fJauxGuxMITfFY
c7Oot6UUvLMngba//cUxKLzuarmM02bAHnV4wOIv5Zbz450nFvXbJxcG5gL0L81IOe5qA+a1v+81
XXRRkA4rLcKNmF2PVdFXuorTVh9TOAo8L26cG99f0Vi6MKZFVUwBbcF6vNSt0u/zD0blR2aAcVrb
YQSJymJ1tfTIasgAUvfU3YIzHp1yK6Xee3qAJPk6X0P477GOpfKH3MCm8W1t3MctCKCKF0exF55p
yc7yeVronT9A9kcaSfYVESjoME2c58A11sp8XCv68n2YspZIemfgTNkapvU4FcMlhyWecec2smJp
6Zy+xk96jlEruzVeG+tDTZOesQZ2xTxAxFz9M6th8lCpsexK1LceysRMwRzYPH8oLIThzK10cG3U
bnLXr+SnFftVRkmWjmsdMLDrmWyunb1aQkWj+pGNGAbxqJqfpT+Pq8zsR/Uhi8Mz69ZY/XSU96s5
Cc0H01fW2dNQIC0F1T6RC2uFEKNeurSiVoW1Cvjfz7SFNfpNaFHbHPzVssbHkdBntptkqlAgSVG1
iD6VI8KY6Je9wnPyGnT2iw4jzGYexbFaFzM6hOnPmEYCLoAy650RC+JiVLvdFHuAVxBqzcw77HJb
+VAbg57tRUPR2AsgxYFNCSyzWtJ7IuDofxKLiSYg1WRzReEQ9WOjuo4azkBNeHpPq10rdA3/WrEL
i3lkwz8+MGZ/rj/inyUm/8Ow9A39v9yqh3+6QAWHr20WSxfjc3OiMYizY4ncntdU9VpuxVQP9daK
mUM/kOdqtA8C8m1W7mgbeu1d3/l5enDq2UkQJ9SGCj/IYdWusn5ABXbj5alZHIBf1P5NS9mVXhZu
7X26bXNNmzCPrWUUP1hxq5CwqBNQqD0tCRPE2797GoxfaWgIdRnx/AVtDGxggzVp2yrbGEur1tHU
D+ty1fgNJC5sGWPV80ENQm2V3uiJ5apHQiF7wsNCTcO5HBr7Is46exl3UaQV/ifYhx0fpfWCwsCB
Kr3qa+DtlzGghY2xWR5GJSXjgcCCvQilZKxdrs1hlPKaCVs2Fy2GPSIQIqdyg6R75XmXqPd4LGi8
Sun64sIsVYyru95gmzPZizRtU/pWBxTqtLGRXCAiuE9qs4s7ypStSG7zBufz53Xt1H59ypUsEalw
fdrLszxVWLVSm9Q6SpZFidaw9lWH6LT9pkmlEoXTJmFENsSTsBWWSpeOiRfKIWq/Gkuz4WM4iKgg
Xgy02CP0fJBL9dmNpNpUMYZR+yfyl5LXlfdRqobKctXSP+16lWnIaAjp70bS+FevzsG8gSu4ztz6
WoBrkeGGOqO+zoF9bBLl5fT6zb2hNnQfw1W+MrYX1XgqPU9jLNNcJ4npiwlwIqT5nPeEbHbKksWC
N8F2btGjNUfOXosazQlh9+NClogqq4nOVjexKhsMXIm21jEvpT+uxJoAc/rlsulYg555mUb8Xl31
fdMSIGbNqvgAYHuVD+g9zm/IjOOYxFQ6yX1kbqHmDXmNWnoS9SYN2UtMc1QEOl7BzfTSwvR8oeiA
x4vM1QZqx0io6lAR5zrmZIhJM++laGyYA18yo9Xq/KFtBxWs/AhhiPQRdUk16s3qgjnBQha+gvLK
stdlQrNlKAyvhUc09mqam5VQskId8G3mRWXCkBE3JziNnvnqKciocwYSpSDHOtQ6lB1xazQ5LJ2n
tWzMVnyEFZAxFJUcbV0T+MNqfDuWqr1O7odbqRhfR6pMXHX9JI9oh0rNUcqop7RAyEz2zzWSTMOX
RTNNFqMVJb0qVOccSUOr6FUYhjwh1U3XlsoJTYWQ6DGMt0A23sg0YdtXBkEMcg80mddxyj2k0Vb8
e/zU1UMWWEHG1f3UNs74qfUapBMuRx9fSXyqc/WFUYv2RnVlYz3EIgJNoM2kVoHfdYZDR52AgZE6
pgymr2YFqlCqeSkx3uTWTl/hFiS7SCrVeGLKGxs6Jv9ySbqCJaI1ScXXiEpCl99UZtq044fqOJ8R
YFSvLsYYVs2KIyAEmoXDbZmFSR5gyvH1cqAh+MqM0gftEvBjZfqz7TDQNTZk+AA41QxRj5nmbd+t
mykdMuMKfG2n9N51menFVjM1N4ZBC0zuwR21tvzmJ5HXvLio+0bhIErd6ve+29XlN6vOMTilWpJh
NhvoetHW4wHDE3D9dpHbAOlbi8xzk9Lqyb5i3tW0Ai9huYJxSRrKnHiBd9if3GKhti5f0bLE7Wkz
tMnajgGYSthlm7HhzZgfkj7j2IHHnl3hbrtWizYOWyY0Yv5f5nhBcPULBltF44QL2Jlh3rhZNLs+
lImxmLfNTJPJDxYAI6g9ZjkT6pbvtSldJD0OGz9kn4w9SiqJsUY46/Zd5orrfvSqtP7kAcrR850P
xdvuP1p+NnvDvh7xPiXYydi+E4KCVX/I/E5dX48Vbnzb4ETHb1YuausQwdUttG1hGEPxse5GqXuH
Ge5Jt1567tKXJv14fFfEdu3aTEZhgztJI3b0BqOFPbJMq/Qw42vKvSVNCTJBBv68Cro/hZkAg/4X
Z3tiequIlwLN/RQds+ZTyK6l4QOLIbfRciKx46gYTzvHF9O299Ilfeq62gbMXEQdkljbnuNQcZ/i
DKwD4c5ykMOJDQj0K9Ie4BuDachdpw8GfxXF8qEHteyA9AZIXIToadm1jm2YnHrvq7cK5o0jo7Yz
aKwLiZexPah0FY6fOraZx00undln8tBIl4VHMI//pNRjC1pHV0B4zTe0YtWhjANIR8g4nk3ttlTf
ZXU6qIe2tFm9KYqW63wbRTM0dSatz5bORCGZXF+PJ6mfvu4LOZ+5gr+i9npzoSxiYm6tTroY0and
2yGsDXLjg9Ov5h2F3yiVN6dwAQijZEcYagwUTJoBxH3sgyu6mEl7jUIwJrWfOCdGo8BlyEpLeOoC
/TOEYtxRhXb0xVWOmXoQwaARedB7fhKvXCJ7MtlG1D9Gi+Pk/capstecNCrUsJzwEqhMcswyY08F
PGgpLnsGFEGe0K8HBUs1ylqBRdICHcFxlw1W2mYHx6mTxdv7oMrmbTXoZXNn9mZj8K4Hho2owaxB
EToz2FeRE6NTfdrGwTHOxMjFhtrBuByPMVrXxaKB1+Z05abtvDHBGFXriWw4CDPLwjXxVz5lVoC4
DsYxLEvyVg5Ix8QZYSpKNq1mKkBO6esqnhXHkNcnuU8+c9pcT5SFDDnDXAbIJFBRCU70iPqY+cg+
UjHPhCHKKBvoVBJU+2O6Hkd4HVYXFd0adaBY4DTQrzdVqUHMSqd+7w1yYIPwOqESLR0aelttc6n5
ydWEgutiPC6aP0/r3maA52nDDPH8e93C5yXelJBZ4xfQ7X10j+hjkx1WmWjINI+pNpr4KjB/Ciuw
ksZCD50ShWgPlOgy74Uygf65qRCWf0wmU+GgkBLU071VjLJGRiiOloc6yoopXJ3VXPdx3ZvrZ1Kr
tdH2HbrJs7xEfEo0coMP5Zo9zA2s1u8GMiIotI4JklAUlwGWd0EsUO6rA+hTQ/VJFs3qpIHMTekd
qHtr2Jf6K8ZT276arScR5bNxoZV9kz6nvSHoJqyVu0cVDrvgyz5fR+di7UdtvC/oyEUoT0q1Lrsy
Thn0GY3p+Ge0jsoiCPmyMttYQFYczix5ViuPZSIWQotFrZfmhm0S6f0P6mgW7XUx92VJjYyRI3lE
NqNDLkDqAsGkpOnW59OJ65RlkwaorOdYJDieVzQTzS/C3JBwqoz9mgTeNTm84+9eDQDoQiT7XSZl
dzyoxzxvtTnO//mYQyGapFbVvKyUGyeqR0wPCfgyezoeubNoVanmKc89LQnXHlVa3UALYtZqgIP1
75QNMJgfF+nSYbHUe9+tpldPS2i7Azy0AOPracRtx/CYYZukH0/piEqtZYrkRLXpsrVNryF/eOnH
yvCSoUbITq+KS3dcwbNvlnhWIePELtA4IHB536pnFn9W4frLYSbSOUrWTSYaUtBB+BngyIg3XCn/
+Yg1k8lBxD+JSzmha60X4W+zBvFFwOHVPOWfWVKOQpFXS6sjEGaDFLmIEO6ebniB9XQTZ5W3OsgL
mqtO+cRpVpwdkbbpXkzfH7oXcokhfU68pkkfsN7WmYYd1prpc59C3cNS3QXbgyyG67TWEA6rrs5T
cpkU7mkt13J5rCFAcr9zWdXOSwqERMLK7CAIcVhH4pjXpcc4BphBVY+6YJa/Fo9cxYVogU6BcMSe
V6vVcJTNrBNIWzIGcqNG2vwydl7r3PRmpHaCWRglr+oUw1hxHuUJCNgmGY4Ujcg2S2ZHfhoIu9Xy
4hbyVcMLc4770KCjWp6H+TGdb3VTnTaixVUC2b5YyUVtzWBRbGqWhLVu/rVJq6ITw15lag5kwqYM
4kzG4LT7BQ6qhBPJ1DGuoSGoySfRNWH7LgYy6igwOlMVNBqn7lDqjujsVU04uya2LxvHniMm5nwC
D1IEzn1qHsXC5KlWkfs4gA5+Vvub5VgDKPSSiglKPByitWZm/USlkpAKfaw0e/gT46h/XWsJUReg
Ze3cuJg6M2xeTo71GRHgYfx82lP1sn4tnk4APRfcC6N6eY6suBHD1gTMpQYtxtmo3k30RXhsUm41
TFEya0RmTWeVVwEf7eqQLVDtmq0wlp5d07QoBoeuZhQMhi5bgclml835UG5n34y0jg8MUKSvTtBG
mrGvskAtUXIhVB5redRhyRx67FMJIqfDYjxGHUeKYnCKFVhJOXmzvZHNODOB0cp0lr2L0qpHmrws
EeGk7WwIQQEgGCpiB2lA6EbQsDcduw8ojXqxEWRjqn6UXsU9UcxrcDtlDiUFr64FwMEjxBqOdBns
i5L3LitT/aIlJRzJD9KVY9E3IRa56hQis9E1rxn3qr7Je+p9Lyu8Cp3cS8zrjZUYE3qTqGpMs/H1
tZvxHxEP/gecgv8RN+H/EvGAGuIvbZ8/mAf3T8Cd/nErX9r25R8QEP7xQTbDS/47eeH1O05UBNv5
C0MdS2EZlFsdwMF/UxH4K5B6GBkr2RFws/8mIljuX6q6iv4Lij86qjTmv4kIlvMXnTwXbCIqB4qi
YPwnTASUGH5vG9GlB2OkxODAWwBsP2+RWxpSjLIck32ymt3BneRXrrlruuLalX1DXXHVg3Rd4m0u
+gSp9U9Ufa9WSGA7b0z3Sc7fAFZLDigCoNQkzEd7kk4w6M3WKr0hgGZ3ZRXrJWWSnV7p90OVP05t
/tOqrXCx3SuwI5eEcs59QJACOac/aAxdTL714CUV+PBo7rfGUHEmJdcVtR+q/0gxCN50aVLjHRw/
F9AQDvjCjSFYujkYTfcZNvdLkfk4TqjqSgMrapvpcb4hdbrjgW9Mq3yUunFALVTfpFEUbzpbdkFi
Io1gdX6IYicWCNCKPqzLuh7IYzhxoeTt02ELMRb76VG9BT3ZspTt5lteF48+wtiliC77AdjFlEaX
y+juRMLliz571u3W3wPIUw7FZX28LdkZOHI1NmrdZR1WafzF1z5iGXq7rl625Sz6OC3OTRJTYu16
+YNDOeGWO1lBLGxKxy+pxOsPRTLWt1YTefR8iKnzRKZsuOijuekP4IppWGXPbREXVAIsco96uLEq
8bXoNE7M0+PoLA9dx5uTmTMHS5E8TyuEQyRzQxqKNZBDWYdd5Nx0K6YfsHC3SGPfav76dZ0YJ8Pm
HQECDaiS3A19fZsBFQtTXNHDzF/9cIJMtcfVjCaSuG7nob+kgrk0U7MrXO8bSNGwyodxl48OzW8k
yiMNVYrZ+u7qY+BOGsawOTBFs5LPUTcvV56W19t4MLStv1jZZVKxDyEjHwfrYt05ugxSZxxCKTRO
aLgqXUiKR58QAet3nBApVdrmfJlHnF67jOoiTL1NljjzdkEqMyhnbkHDFY0mPhWVEjkPzR/6rY0C
9mfOZjOZBJKcyGii72s7MqQUgjC6FV2mrU47Zbb2aI+SY1vmXsvxlHKK/mbBppnmAVMzpxoWJCuT
3bGHwK3FdjIFHHv/AkjHxhLl40q3ZMN5dgew+FJY2ac8bW9dnbefNP1tQT0uTndGkz3+Er1uj+32
Xw2EFJbi1yY8XoNoEipijc351D4XfHJKvbLiwY33Xl4DzK/s/ZI6B/qGJhMqfw8Nr5rQf1wNcBfY
Hq6KRwd//wusaxyE0LQkinEVB37sxP4e84q9VpXfoB6tUXaDPgs79EihKOu+vf2k5/KLYIx5VIKq
g8GKjfjdGRqoLIRZVbYR74H5PSue9cbRltBYZgLcRKx5fRG4rvpRfu2VxbW2uru3b+EcIaDuQACN
RoLHAyZwTl9UwEMKciKmGTUiIV1cx4lz0TRFuFj5toqyd4bbZZs4H24obuwXAMNhcp1zMkpT71qa
f/E+4khOPwKY+vLQZh/7miXfwuiinOl/hojvh4k9PaSW86Gvn42GvgbK2xma614kd3ZfgtG2HvxK
2xSYFabjg1d5u8HIDmbd3BR+s19/UK8pw4YChrvUW4EYeVAO5l25eF6wTu5FXcmndOoutLi7ihqs
3hprq3vJi9PMHCSH/HHONawrTXENxaoNuXEA82O/TRsBzJliZZJMT43pfy7o7gaZbrZXBlL1qINb
P9ym/ZYqpTy0Irt9PYi7xIIikPsUuPOYcj5d4gfQLp9jz3jIFu9zsuoPC+3IQLbejWF7S1h5yWUp
h11Va4caqcIjMuj/dy7136ZJv9E+/7uM638hiRPQ6i8L5I9c6ksp+5cf/7jvn/qX7lcm5+vnTvmT
4/zlA9aHjwFuDtiLSs+OVE7wLn8hfclCoglvI+cK4ObE5HTFX6wlF+wy7BKVWJ1onML7CygtPDVf
GKj9ubh2/gc8TvP39aWuyMJiSUNfAaLrnWNAc4GKssAD98UTkeo4G8eWhI5QOAc/tHKyJ0trKWqU
zdIt1objup3MoVZF+nNctjixhpUxZ+6ln9jLsCFjKZsDIJ68+4CqAKo1QZXRGn626YSy6WtUCFPk
UKF0ihd3rpbhU54A36BSYdfRP4+tgfjYPIQP2ZEPWDXK0x8TofdTucEpq83qoALTV1wL1CS45bgo
OPOBPKMgCSNPHUd/eaV/s8H8HvNg08AGhFDjgB7k9dG+/z3kg1aRQ+Ik3gulhzJtDj1epNYBkZ+u
dQ9rF8M0DVe8auTPXPUAo3dC7hkfheu7UHqBT5OAq+B7nuCuqel1AFXlj5P2BWrQSvTE9w0NQQe8
6JV0QZv0MfkdKRTI59vp6CKNAAEIm8seNfMuC7DWoct1gzuXanu+PUZq2/uvbRGIo6kED5lCDvAx
NS1/H6M5kZqRtKb2w9Fa5bxG5yZW3ldHZ5ujhPbRu+/t6569G3VdhbA0FMLaV15Lv18XAa/KrTTT
+xHjO9w5AQJQefcNb0wDZzXK9IP8WJJDkcQkSQXA9h1o4u9nD/XYLsrYFtpZSomWNfT75WGX0KlE
UegHCukcs9FTYO+Gnuij7VOtEps/qYlKgMBvluE+63R9xb8HRzJUAN8eCCLC7y+A0hBMQQTMOYfB
qj0biB7nvXTJyuifWCBwDN9XTU2hfquhm4X2w+K1M2/l7Uv++fDg6tH2hCfl43V9jn5M3CTK8bNr
fyAjxCrfLcLBYwOfQlSnsPXDXcx5bKEuoqjeIZvvPFb6Mrb+dpSVXk8Xb9/MGUKZV2H7IG9eF6pJ
OD3nGeCzlVLq7jVso1oXH74ZdiQLgppk0lXhMFERhn4B6M2og9k3lMC8LfVkuC+wwlqQ5hFtee/j
3aDkQe2qNYDLybJ7fvs2FYLy13WCgRuSqCDKwRz9jZD6MEVeq6MM9wxyrGUS6ENGorDV58lEMmxu
TVR9ayNr+KsSyV31A37t8N5g/Y6oBXZPLPOZtlDAif5/5Myl3idROtf+P3Vk45DuN1uuezIbbJF4
N7A69bBYDvXCag0XLFHeuQAgVlBeYW+Ws/slnfT33W2PwfS/BkgRb4Fw+2xxr0sLNsvvK0rX6am6
Mun2LRpVSbc1KE8zcwcOAEP1s1tLpmQInZ+yFUZ5Ecg+PEzsuBfFFdsOm2jMebHuZ/PasDD/1W8L
ACBxdVBnNru6iWaZiXnhbEjP+3tH5opIcgsTvWy2RT6sBljOSne6YuO1ti7za3NGuNO59WEsEc+g
SIya+TEiE2/mD9jzjD6b3jBidYm7MPp+5oE+BXDtTa6lyr30pDXkanwMHy2cB/iBuI/H9MNdgkVh
+G0yXGSvo4l/FkpnIcI3r+jQkeOcdqCKjkFCaQwMt6B1jo2hidQKX6ClhpooJ+9QvfbEKsEVwrld
g7KDkiw3Tu3m6RBUUihXL6AWyqFAn8Gmn/wt2VgnxndF2xnxarcZzeYCKlrmGNCTKi5ZZDME7Esd
rS4Zh5hwK1xpPjd5mn8xsTHzzRtn6ang42KlayiE291I4zQ86br409KZzQYDqsKHmpdS5S0LnBch
p0UIAlbxpBdBA+bbNm79xq/daQtM0LKbz/YCwK/6rOvUKZVibqYbzk3VQ6t0Pssa4ka8YZ4TEHbA
BYRIw0J4XftzQUKx8y5tZ56MR2HPS+/doFUe1XeljyuSsU3LjkptUOu6MwMM6inzG9uyor7sbShC
ru0S6NpcVyOifXRHOe5bSzRd0ywHgBC02KnIS9SQEH0MZ5no3d7SqWs+OzrmUihz4uBT0pN2QaB8
A+npaUPgoVXM6J/8LJqy9mPn2iuky/ZdJjkmtCBPByXcitN0xAtaUKHhx3Fq5PBMnMfSRSle37c+
e1odjK3uFCJoweW43IaBkVQwZdrofyasVN59jdoaSqDSVk3wOJ7u7UXa6YayfLSXuOseVOvjomjn
8YAlWgV0zkGj37cTiuN9rtPOH9v/x9x5LceNZOv6iTABIGFvUZ5FJ1LkSLxBiJIGHkjYBPD050sV
O06Lvbd45u5MTLSixWoWTJqV//rN55hBfXQSt+kjZl/6mney/JKYGdgNBlY1sHfn7DHA9zfKrklu
k+ZLUzAdYTZ5157K5JY2ScrbNY0ODt3s7HJIX3drXg7mjpE77LDtEpyFeq/6nsrxEWq6PEPASM7V
1ANc9A5Uc6g3x4lO2DYNVfDJlynarUxmP7K+jbfkqOhWVY05dxy2V8FqV/sFWg5oiET3FRXBQhR5
Xvsg9lN/IiApfcXbZzxAzI1/tDC1iWmxyjVawtzdpyQQPUoHc/MIhLrtI0M0yZOa1+AbWd8u4NlY
fVaBne1MezCvILSnWdRgcn7tDO66h4RR/+yRLH8yDRdfkXQQ4Q+rShygIEtaDyQOpdleLrWxs/pq
eOgnZzjppWDbL/N4JWgxwSqrFJGfPgHEwZdsssPlRGU6fu9tJ7dogUs4H0mGKwUooRv8DAbXR/Ub
G91VBdHEBYcZ8k/zJIqN65Ld4vaD1W44fjbfzLyX19j2m+fes/QIjd1MQm+Y1NXcjfON6RfTiWAY
4wrkJLW3AavfD0spXA6A8yygUchKX5Vs1c/WMGbsx6wVBkbe2PC1JAcAaHuM3LSUZAlZDQZPEr+M
+cobkzaJ6HFlt4vlsxBXpPVOECPElRPAor3q5rbbI/u1zy4OsBAa3GdXLd/NMY5vHYvpM/UjWmC/
BR5LZjjsW3dpxA7vuvoWm4nu64LUZp+b2N/SNR6LYi6KjQ/NRUYgpc63aYQLLHDIO9AbhAtvVsOn
2aqLTz32uQUYwZA8tenSfulmvD8iHG3mTWxBkIhyro9odazaCybenK6gtYG6D+0+LTc17eJvOZ68
kZGY1XPdZOSIy8n6FDZOcJJQqTdjR/SvA0PuWx948zUWnbCECA1Gmz0QrhqPiHuWZEyuvcCA5AwN
NoRbgLRoi8SjhVef9+29p7xiz0Lv0dCCD3ocrAbzWKg60FDS7sluanmYkLYeICt73widflL5mj+t
LZSDQysheNGYTX4uPJBDigx73DX05x6HLnTp5jjtcrYK/EDNdJpOHn21Q4tmz4oSvw+fCEQPX+Hr
ic9YaTav0zqtPwmujLd4xds3sEvEAccye9tCDaKz3sByVfV0bXR98bKaTX0QpRVTW42rc5suphbD
zKxIZp4FtF3dwjvSQCC1vq/zQ+GO3RPVmeD6J/vKolO7zz3Rfy1l3N6HGCgeraUMH6uqW8/4crW7
2WfJhdVfZbe1Y2L5MzrqnqZ897lD7/hdIJ3DmaRdpltav0yeVqg7Swzjee58dcJcRTTkcAb1IfYq
B3qXxxlJseadVhIkrmOWt0+wkNOngByir+0aDJ/Z8JMjk82/WS1juGerz/ZlGLvXUAstsRmqsITr
s9S0+Kgm9yuugPcFOZH39FRluwlhn+07Yqe/ymF0Eq3tWK+70BnPWazZckbVfE7EGmLnmsABE34R
HK0GxT6OB85dMCXikI6d8cOIoT6a14vrwKXfLBg72Gg3RkmSx7U2I/eHndl0BX5oZSjja0Xcwn04
WuWt4Sz1M8rzb/w3eMgMmfWMW/G4xXc4v53DnAOUK63sKmyk/UKA6qg2ZarMGzoB41NmT1N7SO1S
OPQwLP/sELsewDKrakx80oBIwplc3wjPHLUNwhUlYL5iGQ7jKyYP0KBLeSbi1+dZe6Yauus2nFS5
t+ASqxOx5NWdmB3jk1+HIPYQZ9OGXHLZPeQJ/URY1M2SnqusaLItFD+XM00cW8bBn/p+fViCGuro
QZce5jZsMfNsMJSVjUqKq4IzU1duLJ/KZeNWYzyRNT7m/UZAIviskDKBnpmld03BHVtbZVEingeO
WcMzGpY1oPmPfn+AcxuZSW0k8REvaf/KtWezzj+vYoltMPe5NUOUAix25ilw0mk5tJDLIdFPvTs+
hkZSoJS0EyC9qDNI/C42hhPOj5kwQi+yU6f81CyWsR6UR2T9xvRb27xWYT7XuMq0pn/jlyynhD62
65Zkxewqh6+FWtYvrnS4SJ/flYvhhavg8aMMqbZkCFWEz0SLtN3qDspKHuDf6uUeLi312DfMB0yt
W+iRKFp3NMHL9LpIZe4RHSqxZlkHWDGRqJb10cPWpzjWGUqGXQK8fVNkAF3bHMLFUdA/D7Z0+lKf
Q17eWaci6WQRydH1oZaqefnsDfZwa7jhDJczj4E1faegTbUsifdsYTr6YwopTQShhfahgaModgk8
oBGunzen2GoOvTH2HpSz1HtYoCf7FGZjsGTlhpV04AOwpKB+fGcRIlVjl8pSRiSNWzPshAorLHLa
7blx3RvLmLzxKQcYj495Gzjfkml6Wdc0eUpS+QL1hrhdjgnVI64a+Q5D+46sEpiULBJe94g/0nou
iQy77QQ465R24Ua2cpWR7wkTlkvlVo9dXXrbrvOWaAwQWWjb8er7kMTr3m/KMmrJsb2RBfvKxpp7
0o9XNhvnPuxT8ehDDO+22YQZFuOBAYOyIlM/rEYWn2SLUxnRwX5yjYi+eRzbfqBrOdP7P3l1laC5
rebwhHK03cIFKfcFHsmPJF1bu3BIm3NBfPCNTTDY2ZbeRLBQb9Le4li0te14+laPtDDW2QaXBoQv
q60ZkmKzk0hvbnuEf8NJdphEh70y501b0JJzvH6S0EOqGPyvMuqR0F1ubkfP33pc4y77Edt92R5y
I522HZNS0eEqult2eTb/zCvKbZZTX3AJ8QO7TrYfyTrajLVMn/MssV5Qp877ubDCQ2OG1d6XZD4b
OV7AE36NX8y6eipzaJ4JB7e9j4vw10bZA1719Ee+CjPurkbU5DOEhhnJHgHwzlUsbW46MWPcmuZp
gyBe3OUcS3Ssb/a9SIX/UsSJ9aWwhLqmxym2rmxxf1qS5bnxS7vQa9osI2Rg7Q3SDq3gYnHUg9D5
7hQVB7GlrvSuPdv9a0PHNtsh8IX7m1ccWU61W2fNpu+ymZD0cm1a/KxVTgcNp/w68iC0uTel7O1X
EnCQ0Ngl1xDlpZ8G9PKqdgMBljGRLtI9Vd5o+4jv4qnsqLWK5KqSzfBvyakt3RRSCPOFjVd1WJUF
ajrCcPS2g8yNY9a69pOXOylZSFOBVGwx5J3rQhUZp0CyPXDy3Dcj4BlcRVdc9wQ4nOUC6ybqEkqa
67kf5WthDzCteqejsM2mcv4+DNh3HJiUnNNGDKucHxP9b2iE+TTt6nwSV8iAkpjNdV4p5qGe/YQ7
MMX0UNPh7Cyc3yKDcoToKJQM7s5oqzzZmOvkPuMZW3718W1CPSd6vKOM1rwd8d95JAMuCPcxFJ8C
1ziVlgfkksMVq1+tdnObprjPw/5L8KjvjeZWpMoiZpyMSOS3lemSyy0nMMK2lwwivHurNHeKaZ9M
nmwheW7ygiKt2+lj7EQcR5vZ1NSijtcvdU/mxR3qe9VvOVXEBUtaiCwe0o81JuVyMEw7r507bxQ0
kWCxZeJbiReCUW8mA6Z1vG+QFc3mTZE2XhNuOG3PDrGvK6FqpCyz4bqQ6yz2rTIaB3Z5qKbTEleE
IAcxkA6yoxkmwT09WtoHqKGTMRz33Sjb7EuSFA4ET8VU8SeWbyFq3ATnFsfGfUKtVp/GdDSq//Rt
P0/uLi0Kkhl2brtYxWNs2oY/HSTesAP82MVBhHGf0wLgPTgGMVJjHhHji/0/QBW3/7My6FXyHPsc
OQmWb7P7xe1cO31s8RH1XgzpgR9gfgHYYNgQIeSZKDKd3kBKiAN+wTxc/R+JE5uzdwCzW5lvrdWH
2ddRophMYSDhdm1wso1z5bFFsBwPz2MKoBBc4xlhzrcm7LzF2UBlHdvisEKJ4G2x5cE/fxW4oU0V
uvVhXOqzGLm9NcLE07b7DTxNUcWPYkCW5e0gJ6eZuDLHEbVDvBXZQI3D2QEPKCmJObDhW8E6dMvk
hoCqhdJdhqyYS5hRRKHkzwYfQzQt9pts0WabmmqkJLIqqWdMZHcSKXcTgh3UTXC9UvoFu9gooVpH
A+E8cowspw2dnb+swjl0dlchKBzLJ2NtYIkhijSDyBmZOztcIasfZk2kXDS6ZtoVOss0TLdTZ9f+
HK12O3wC8h8hnA29vAqzZLpH5j8dBUEM17DxhVZajDdEbizVTopqOA1TaB4EhMTHHLqwf2op4fxI
1HJxopkEg/rQDSZO+DM80Bp4fSp+yBXGNUurU5ERwj46buH4Lg99ZijcmZRRkj07cEKMc+mSq+A5
Q7WNq2B+NdZ4XmSE9U5rPQSkipNSn9X1d6ygfViP+cTRoF6NidNIl1s4WXRW1x8hxhbTj8SYNeJC
RW3XG1K2kj2dFpIIIb5ZQfg02m1Yb2ItvdxBsOyP+Ov4XzHpcwAsfeJSmg2AYoZAePGX/raC0jRu
bdMdhy/9qrqElyPjKt3UVkhKRD1a9tnBbCu8TTh5Y77QUoffzHJ05kiJwt/5hVde0Qom8n0dXch7
wXQrIbzTjB971NpuCBXBGNLDatKdXwnpNiIxB+0R15k234wAZq/kdXaMjTj8NMKQ5T5Xufdgsd8v
vOytE2KOtcvHRv00cl0UFLlMrg2W4f6Fw6VKP/l51emqCwHakQrGu+qIn8peWSLFchCTkz80SsQ3
c2UkP5LO4skHap2PQxyTt41+JZsjmZnqCcLgeA+lKeUWaEQh2MQzgdXUp8U+Fy5yTOBDfxuSFHGy
AC1wUsX97d9KOHQC3aJ3jrWT5xuCVt3HNk6a/WDX5hev6y24LfO6TbtyfXREvyLyDNzllq6onW3t
sUcBBGFR9lGYTeF0SryuYZmv0TxEmHHSuldhmRKrwml4Awl6IaweT28/wi0367cJTHWWXqOKQWEG
6cdjhNCwpSiol/5GjHK8TmwLaxLTTST68KGUn9XsD9Ze61faCDGr/+J0yObJAUmdOyyQqXj7wKEP
T029YAxWwNCPcDLJ0i0beo7HOXDJ/VqBAESrJ6W3K6Y1R8hlVtlubWf+m8R1+xOMp0puJyH/o/oU
Xjvcn40a3OWrz2oxnaGMd+SZt1PwADd5QGdpuHhpGk4GClTZDYLV2D4jFCr819CIF1RJVhye4Z3Y
r/CZiqvZkP29qHqIPFlgf2vrAR5p3WMqgDNNn3cbXzlIZ0ad9h6VXTDEuzHNgpL1txPlObfsxd0P
nnKf8f+R862WDwnAgIa0eKhg1tcsRLcVVfD+bxt8S8ydr9yFQ0Fod2yZsemSbmbl6efCnTu1Yd+k
qqM+38I/awP93Lw7hQp5BXdp4tsA5/Yv7dJZSTSN5VfRV82XDtleBG8P7HFg2gRhMjHky+5rYigz
obaaDdw8VuumG1dM4MBdXupkNE5dzqTedlnh3w3j0FwNLuQTTuTFNbiAfzRiM3gGMc58hkHivUp7
FbvZMfuHqVvsU9EjUNvkU6B0tWZWJzesgXj8vg+OPcIkb7uGBoVTlYXzoXaJRX6g341WAXALFm6P
A0KL0GdH+WKdEcOne3S81peUuK4vYTxYKF5HTLdWt9hVQYnnl1GaWzw8hqeAcv9gObH12iAt+2Ly
n7iRMfPgbGF86SonuJlbAwf8SasFg/FbUzXDvRzNJY4ChPQW82C9DxNEOIwGpzqwH3QYkAa92OI3
fgZFM65Va3f/zgE7tsHMQQVBXL0SomE1z0ZQOo95Khys80D1T1LWFlzlXOELLr4vpLR2eHxI8KDu
lQ2qqKYt7VZo4F840TaVfEBQ2jju3ZCnLat8j800AQAdvuzg1KzqedXSa8ilaO6cZdEtR2XPuuUo
GpNO3MkcCSBfTwHBHsNTnM3K/e7WWLke8yaoBmcTO505GFviJh3VsXgVZDf7VUUbNQ+tzINdOWBv
QNkYwC3fdIXXmfNpRMAcu6h7ZnePvYsKXjyykllUWlmUc8k6Rrqru6XOqytQ0sVLkl3b4o8xnWYy
f0Df5wU2A5OGTEXHjZYplc1PszUWv9/CXCUecdcjfyBeKsL5v6DNjnTVornxljuQ5Mlqtp+w60dE
tM/E7HXdcxOoeMq3anUDzn22J+CE3uZ504+oIxRkWmtnSjH2xKQVeD8seBEleC5sVONQkkWrTFkZ
jjGMhDzcgFjrO3E8XFnKA1TKyW//PRrJartRFgcwyDGDqn1vRoLSc2A+50Qslt5mhozqTx8wEX7v
MdM1JF7Jo8sMm1f7LL23h8ncBaYW8vkfRSN1Q6PiNfH64anquBmjoS31QVf79/a+/kYIDzQrdZed
rOP33rOAc8FgkiT1s7p845S5koOWcOuOrmnvp87YbYbJnA10MllOU/CDW/5HWxkjJCjPgsBdzJid
fzgi0Rvqh6X3mlf0179E2fA8oPxPi0llfr5I9ynAEdxjcqiF9B1uXdrxxEBKhXg5hZeiOTKLlnnj
Kl5OZ4ds06b6gIDxzvnV8RE4CA//HB/zUuxz3jdOsc6hr1Sv4rWPkffCdaUCLBGNrkMm6426uH0Y
fqXFdsBIFbKCoFgX4xEdenzqQxpbWIOu1CtnnGG10cSbvo1K0ygfvCpMWIjfxMK2kWvbmDfJCQJQ
7fPw5075ezcg6IWWIGSaMwzUAve9ayaF/5x1LKRHcty6wt2wGvji5S0J8b/9KsfUIxqjRqzWMCz9
vedcxXa1jAR3HC/EjcktdON9tkkw/oim8Y7CCVMFC0R679DV8QomdPYdY4RTDj6A9SRffNo1dPyk
SeezxVdp1KF11urrPjHr7i/2DLgFPxsvEdZWrHuCs0KqgQ2bEh8TOhz95f+3+a4vDrcViBQWgZYB
COe7B0HnpKeaauSL7GBR0GEA/XFubCtFyC76ceElh4AOK5zteVn8aEw71aYbGvTKe0jaNTaO7GT5
+txpyO42yDxNEJudSUsbi9HVg67pOfqDS2oY4EHiIoPItfS0X9abmTkyXq2maepQewEIAifW56Ca
tUBMuGwfOKCsZoJ6T3KGI9HTH2dW5AK0DIJZ++vrCeDTNmTBxVWhocfNlWdGrblhwy/XrbnHx0Lu
wwlDGGrTZh2ukdrQNyzLqrOpKFBgzsfEgVz1tQ7q2Hnm6GMxdS7C1wmWAiqYPw/D35fXX08fqzif
hQ5thEuA7e/DkN22TlAxlS8IlHvqrBlKLMWxavKmPImxVSx5f/7G92wU24eLYtPAgpUId+v9N/ad
iXtHJdRXwSGGwahGR/fabbgekB28CXOGF5o8nCvBrsehT278Syv7z5eh6Yy/jTvhex5bBwIS27SJ
R3h35yvCrxYcvHquHJy6RTQ0o2v85FDessamHAmsXRf7TXY/9YG2fZGp2yS7JBhseNYY0aqSo7Sd
tOcyDrzHWXRlsES9srzpYQiIHdu0+Ec3ZwYRmGFOy0l3PpGd6SWMCmF6aKaUcueEb7e2AikmxxV3
eKT6ciHBsRNIFP98x+9X60BQqEA34665WwEn9Pd3XXhxWqu295+msdb2OYC/NiTGadXj1oFk5xxT
S4FocwL7pZBPLmJLgyJLz4oxh4/xGKMA5XrtNoNbcMwkpSQLf7vSatm35SRhaqzEdzLrYlVpnbC1
BPicdb7VMo3+fEvvUnDJAiHTwoaa6rFWC5y33jF3WngdZATW9lMwpIK5NchEX8BgCG0CdZnHNmwO
ru1NMMdaqZeUTrZsn0ZqQeO0Zlf/FWJxvLTKMEfZp207+Kt2AUW9RXjMp7JU6Fu8uLkUht+JvQy6
SfSbhV2Q2/3g1n4vQ/StYebo2BZThZ0Ivt/vb2sAiPbLsVme3pz9hk57bqCNzJrvgxkU4KXL0OA8
6Nu13vUro7F4IbNXlcmyWyvPGhLEh8aonmApapsZOgyC0SemFdZqjWybIeaoUkvg+5Fl8y9h3gAj
jfeNVtxkkYNjq30AoBTwKN5kgC69LKZEGto5osDL89FLYfHtzw/h3RwNKIJg1/mQyaEdY0n6bo5a
anW8xWuNz1PlN6wOF3qjnSIkKjYwi6nSPihp7Hfbkf5KBAXEArAtwed5T7zFixgKoZz9z/1oMUKA
enVGGBUNz8fJpdO4u1gZdB0JfBRazVhOMWZmkGj0eq+6uRzufa/n0AFO7KCKJd/Qnh5oJfIpYBEm
/jDXbFRvry1pFRLMaC4DrcxlFunXkRArzaN/C8wKlxwaE3pm4NCDC3q6PhceHaqPOMfOL3Puv+3F
3LzeBFgkLO3G+Q9GLXTAHmIB/TMAR4803oEcOzRNyozzWxgqTrfs2pSENwy0UMjlqCHQBrdXeAmK
2Y2QR7TGuUsqw7kB1/IF8Ayd5O+QOsyjIqfU2xY4npc/nLxcu4cKm6numwLoV3fOZJHQsA3yOnQl
TCDh9ONeKReEq2vTGLNZrzIr61qYnRVugTpDa5PPw9jFBKUELSLUtJ46qDvJjEikiKa1U0sZkcWV
O/k+tK3RecQnAoH5xsSRW2FNEqrUiqlKcT07DSn0s3Ljr6VaV2jNDEXJcW0B3gGrz739FPoJzZnK
mNfPymvs7Hl0ygTU1hlsa4O5QNgsCHOGPtxiZ6kKhLJlcuQ8Q1hlY6r1HIe1aR4sZaX2PjH6IDV3
Eum587S4U1IYTyFH1vnzDIdwuEGgXhsP7Bj++MPtPK97wlo0qclBbhor7T9halIWhziD3b5fIX5U
TRRSPdoIDek7kLNlVTQcf6Q2fDIslj2wjp+IspSiF1Wq3sqB4+rW1XZ9plt6h7iiiXMLp8ooigOt
CLpo6c80qMXAU54tEXTOzSqaiSENm4S83L+C3+rakZKsGLyT0hLV9VxAbMynZCADWrn4V2V7o3Ga
zHvAjKUjmZEuUBLsGSse8WlyWjUuXyJEVCFEBMfjdJ/GHeDWCS8GI80OKqvYbWgbgmUv20mbWHxp
jBEg/cTgUEa8USBS8MtHiZdVGA0L7hDeHZmPPn8Ml780sqzkZ2YIqxtCXNOTobyOrc56y72OTgxm
PIbh+5sldwlPPcDgtEgcd51J74uma2TcTiJcNpVvM5o2M9zkbkp2z92ipJL+fR4bYBp7nOMMW56K
cQmD6c6DU5ThrBOGuqr2u8FNi2c/wQ1tBeUtcY9BHN2yZN+warepe8aTofPLaytrM6u8z3N8buMd
3EXVJ7u/qJTC1pe0TCA89s5M0iVrtya93S7AIQICGIKwBFQeoSAWEwDUSdC22Hf5Pk/Wxr2DHWQD
nq9/CddPyRK1bahreqwFuPuNTOlBenvc+/QTE+VQ8EfTp4Px+Jbo7ExDQlxyqAadBLrS1/AOQ9hV
fE5ebjWFlsbja3N90t4MIekoYJipRUOmBjnkvVgSBbb7b6uc9XMmkTMH5DBGcgzto1FDXXF+0lUP
OXF0WUalhSCSuO52kwWpO2KzSfezHZ9xVx6zmudlpGsDR2V1rPkmyNFnhsgJQ8KFaZ9nim8Q/Kh9
xc9WDzCvM/Sbv2TGlyEUr2E7EX0V0DQdglZxDdr4kHt8u5+uE6J9RXCR8ncuHE3vsXCdOBQbgkMQ
AETShw9s7t5GT7z2GqXyMW3gZ7QKfz2MS4D4W40buqvOAr3kEwqE+cbj26M2Lh//6yFfPgdT3C5u
fBuqjb/BVCydXololll3yGqcwGcyyNaZ70psEHLzEVghacIIzwP9opoVEAtEaVjgXJ7oNCyAV1YB
V8S7C/Gt4SlNdlXyEVuGFlcFzT2eQrRiiy56k8qFELoBlDJbYOFfT7CRzCDWtbdQdBSoYKmSQFBl
HQH1NOZgXl7tZXjAZCt5Ph5IM3+4l/DY2VtSxmlyiV5/C9gkHdH006eVmHNEr9yp0I/3MpDWERME
6m9b6N+Czz0tFM5mvmB09UOqL/3yQI1V6bzbphSN4+8M062L/AR05c/ykJguCsudwumMOR1iuAXz
vVe832yCwvtqeUnN8KEFXembRwXIcO1hs+tfaE/6D2dKdEg03qW6AqpWVz+meiTgQj2NZVIm2b5O
IGw/pq2wEnEsMLC2hjMSaD1WsrwPB//w9sjpVXdczky7l1/CDtDw5blExEkCrAXTy3yicsuDifxp
HJGJGe2TmC93sRvkyERzgQT6EhgEyODC2/Ub2gAw19lf+btiGXEP3hcUi/NyhaMsdiZHUknMqtqU
oVOi28VlD7wTQu3I51P62/xB0eiWtwQ080/8S+CLu6aykAq0aLnK24keNaCA6nK+3UpBNp+9OtZ2
LDFmzowM+vCexjkFyHAZBV1ajsGurNhiq91s1GD7QOBsVfNX2NA5681b8OybnIimSdqR7ZuWnHe/
L07vCHEk2pXHcRBC5863TVDywHoIbPH6LNIAw+QnmHap8o7QHPStz2HS84iwCV8L7qhIVO/uvNXU
hOeBpgM/s2apRw0onB7iFxgm6EkyMiNrtPX9Dllm80fHAOfzhLu4/FtWrvSZQ8dG7RwBWSweGcU0
LfgEYTL6DDu5Y8+4uoAsq+WWkNzHGqq7fUriduV3rBfpRcyxHLI9VhcFWCZsc46+eDAVDfGjJSlr
7pl+kZ5Pg6Mw+dskRTCwVAoPj2HrFsNKnE33nPVQ5h7HTGiowCbfHS1WXtJLAaBfSu7yq6I8i40r
Ffddl92GItciFWj0PEoM4IRHAxdwbol3M16TS7r3lMR4fQt0YXkOPGIOuC9OQlgAlAn2al4+IfUr
dwUPSG8blRvrZ04X2WLwXZ4kqbsokURm4pp9BS5dxf6nYh2V8dhRTIMqrFAevBfWW8aXoeTKE8gJ
ftTDSNYGiz/HS41SYWyk1TwILRolX7xwQen96sylV956+HEucGtsetbGf6BR5nMM2B4S0xr1Jfon
YxOUlt89g7OqYvhsJm1O7krsLiKdH5RPbdP+IH1xapFlxBD54bojrKjCjWETeP28OqNNhs/I7gD/
YLCshprS9114jSOjvMpD8uT4SxgMCO9RJs7btzu5vMtWwop1YUULLa2Ify03b+KMECYao47qX0/e
rK/0J+DY8cziHJ66iVWJafAJqED6g7EAnah2nNwH/fkylkzlhGoxvl2HxZI7CD+6LcJV6Z+8Ddk3
0QURQfyopw7wXvRyaiSbbl46upqW3ZnB/ZhiLtpECgNNXvSyxiFmEvhT8R8lxqrhwF4bdeBrQVlG
gDzeQ8YjgVVcLGisvvLil16AUFH9Rbg2sKXRWOJlX05sOLuuvqbN0swmYuvXggUfUv/mNrC0GMko
Ww1C9h3uRs4W5wX8vpDwazLHeMHfB4WKc7rK7ESXcakz8x0+gXj8jvHXhCOqj30EgusvVYO0tcx0
C3NEj0k/Xu0iw1SgpyuzS/NSC08uDwR0Wy96ReBptYrTW0Z+Tm1R+sEHwNe7Az1YDusDI5h+MR2G
f4Dl6eBRnBbSfkxJXeeq/SSZmQ0K79vb1nD0DCovzY0pa/W1//ksrXHUv53t9NfTR4HDhnOJxfe/
w1mh2zeG6n2gqsvSmIMB6+cPU7X8IB71nUiP2WRCGOe7gKz4p6eP9X/zK1BB0ep4zfqvMWJiMd9s
Whk7zp0follkRfYw4TWjMct5ww20LubJ2+L459v+HUJwTZPxg3EBNw+qz/Czf78WYq0xQ2LqPep+
j/eS4SPAEk3v1Re7taF0/ug5//MLkZIBHJCJZAMuvjdrKNIOI7bKjB8uhCRckMPh5P+SXb3N7D/f
4PvcGO4Q7JZ8NgjXxNHSLfv9Dmdy1pJ6KDlkXVYMBX+YqbRA6nXd/ez0AUoFGa/dp1HB88WMoNbr
+S/5ndGvDvvRB1f0+0jnmXOUCkI2L1j79DDfyyKJ6TUUaWrtAykZelIp6jrm+DzSoyfhLpgyXgFt
tIWZGQo2B0oLI9UXQjO3HbEEbDnZ713Y/S5bOVKkBRmZbPk4wGRs3WaLgPO0URc9o7wss3++ifev
kRdHg8Z06ZhYlvWPKCf23XYgJHS6xXRNr0zrr0JI9m49flqMYHQ+cJ34n77PNXmR+n+4Qb4DZ30i
TnjB5nj7tu3NSQqv08QCl5Z512fJfwWtuSaQvxWALLJwM1X/sRwIaOeEs2c5242ugimS9dvwi5J5
UfetXsd/PdD/ys3hfzNh+M2p4f/BPut/tXz4/9HNwRR/G3n/cHN4GNEu8u4u8d46wxsVKv/67ZLI
7YX/YjgIywdm8XhnoMBvNg7hv9gv6BCzp/IeA5dF+K9AbutfBL1Dg/Qcki1ZjVnqEaHqQG7H+pdF
uiRmKmxF+DnY/5UPlvv7oNVQKbktuNIQ5IUC33K15PdvC30smtQEnAR+k6aTUOSambchyaIbv8zO
gCgLppIshn3TUpXfm+aweg9xEOT5kTN/uNx3VKcgQSlpxEEFwwsKyBGCGaTqEgklvtlxZ34qGuIp
0iQLHIzgEH+j9WNS7JrUi71PTurGMShTZaSQ/OoarGpTuxqf3ffFQid8oxWyHVWhPT64K11DoEvD
vEe70X8PoX8s99II8ysbI1fWHcJ+TEzkAMMPIbWZCUcEyInD0YA/VB4m0NQV1BoyAGR5o1Nq0b5m
GSoN5SCt5hyI+jfyMp+AszxziwcjcSB+mvkky71pAzOcOIGspbP3+oVHVRpYhVoRAAoWfx+swv/T
u3F1zwc0N8Sz8927aQ3iE3hmfh4ZTUKUGAbmXc8LkSGnCqvLPigv3jeZGQsurQqHToX+P0z2d2Mh
S3qGHJqPKMdA1onwZbX7be4ljnpFF2J3eJpnbXpGS7CU39ewtz5PcCe+LKRV0ZrN+vmjDKd3ZYiH
PxweKJB7aXxTcol3V8TJdqXcB3SC5skpbwufmKNxs8LbcHO2nYOfK9TeAU7x3tZuseffgXIlH13G
L3+iv1VedPhNjIJCEHUBWsLU/P3JeB5aNAMHrTRKY/bpbZPFjX1HBAr4YJEOytw7MXb6EaYsZnGe
E0/8pIRoOaBighkVlIwrLsZTHz4z5AMnQQk9wZagZB3l+sPCkdN/cAaOv48qXpf4uzvNmFRvTHtQ
hOb+bXG6v1z1342v3lWR3AsTnY4pTAmML+i4/X4vJuFbSwaBGe+zDK+11Rc+BpWpKPMPxtO7Pgxf
5PIlDoYzvk8L6Ndw+9vS4tYiZnTQRohSfx48JCBggLd5o0Gwupo1d8lFPP/B7b2fNLqhiKsIpn44
5Fh0nn6/vSpQrSRhK06iwE5QPhRy2XO+jrdd/mFs5j/ukDIciTnThcLNpPj8/bsSAbvK5hTEkcUr
Z7m1BFbuuO/XU3C1tINrn4f/w9l59caNpGv4FxEgi/mW3WSrlSyncbgh7LHNHIv515+H2gOsmy2I
0C4wO7MBri5W+sIb+nGa3J174TI4Q32HAjUBmuB0kA8gunY5bBcOFB0kyBOyuQXQFi6c6BWkTQ/2
JpT/aHMrg66w6jfFG/8Z1rJ0NGNo2KIvtDmMkKTHuRKGybDqsjSowY3TQ+84INETrTL+fX2brkfq
4shZwI61VZ+N2fLebSZpdxlt7cVOEblTsv6mbWv7FPY6InNh7j5JW+AQYenLbcwH3tlCVIKuBjf5
ukCJwFW4qIhuBseBpRFJo7N/JPyDEkkw15DlB+pRC/1l0zFQkVixdebJMRcbznYGzC/3qJDnZeeh
56vBkjVkZ2kxuhIQu57sKR1KGJE6ltlq2efiXTMpCKB4ObyYdPJcLJCW92Mlp+oUssDF+2pB/4ZC
jjaDI+yBSs0f6k61Fk8g7mi9X0K0lv7oGKaY440qrWxerSdsdfncJChW/6bcu8BCN8bBoSKJrnL2
QAlKGI9JqWoNqgaFRa8NhLuVHsZcj+y7TLXnWRxGDV8JOuIwJx8RCjCo+DlT085BtCRiQbdYKxPx
JVUqzHrOrhEVKwkltd38c7ygs+3FU7Ro2IWBsmuhZS/T8rWH/J6DvDZhwxtZHVkGVMUe6/lzneNq
fNdFqh4/toMDodea6and8GcgzRIgI1mFwyFj5PQnkohdeE/xoM1piWkuV4dULcWpHmM7dfAqZ+fa
aJbXkzm5x24ZCnD7EEKUjAKQjT2AnzeimPSnAm3a2fhDn6QcW6D1Ra4kOFEgfYiig2I0sQ2LI5yx
WY/mYS7PMOcVB3dzOK+fRTtm85/MMmvUrhGJseufilnXOJrEyDYcAHPSa/ExG1DkbyIbe9WFW+L0
t+vihHZLh4iYxCuLtBH3CkrOFgCjaIlRZdQQc/FxOoNA5BkjqE8cApwy/2KIRUMV2cJ1Ep4oeLqb
MRoL9QA6vRvO9EwV5dGi1M/ro4B9kh/jMpkpH1Jy+VOkteN+iFpljGHJ1aaWfZW40MS86bk65CCu
p1l9ICpMxIcZnQv9bphmWQV6L/CqqzIrMW+dziQ8OialGU2f57oF3uTaYRZASKdu32qkG4ekBs9s
3sZ22X5KaPK6foXslqMQHWGSu/zE4ieciDBZMsDDuVMZ2WnUUHPu7mUj6L2c6pKWWX10xywG7+9E
Jk7pCtCdQ9/YmXk7ySLLz2PNkzLRyuiS3oluQWuZduPbqWukn6gbFP0/S1wuc39oWlh+2J/QgWTX
OloxBRn1oNrwkFKCDQ+JnI7BFwFkWb2thmjALWlwQ2upqOvmZjV6vVEKW/f6kd7/McKXbzy2+myk
Z0A9NVrKgPit6DApqIs8OdbMR0WSu1mMnyDdteTMusZ4QoVap1IJw+DjVmSIPB3UEXP675NIVSfA
taTpH2tR1eX9MtMfe7CKfkzA5uvKgFqFGBubnrs6TPeoVWnxyRltLXpAWiRK/rFzgMX9w4CSgCP9
cYyrDsn9sTCmM+SMLnR+5m0USjDTQIwxbQH/Ps28w2NXIlw6hW78eaVkJDeWAVS5vy1As1pnfIYz
PQocDMNa8Y7SM+5eHsIHdvUes6YJ7dRc6lwSOK9rRv5tHmFPfoEX5uBysygaoqx2r/Z3EOyr6ay0
lDYfYAp0H8DDGca/M6oTiHK//kysN/F/nwmSJxCR3LOkLqscHi/G5VsYljRlEYy2A+zS8TwtM3mG
J9AcJ7tB4maC9fvW8QSpnEo5QSMtuypGpTjdovw9u0EWjvFNGVfyprJV4GQ69/Oy6P+voEi6HP2u
XojWLp/BdX5oAgL0gsvEhluzvYv8TAmtYehGKItgDZwDuxF+KzbDB6ML5b3TO5qH+r2DQp5e7YRv
m3Tgeei14iZcUDQEcNsaUF8RUuT4xAQK3LkYQnwCC3fGTulOVePmi2oN8xlnOrzy6ral9kf9ughS
LIUzzDxKbcdc+SpsJZ50VEJXaqBUdYz1yf4rmqQRpyQO+sJ/4jnCfgqq1dm0kz0w5VVoZT9XjHTb
BFNpArS9HMXsF7l0YDn/xGrWtl4nizr3aTKEt7C7FXgAOtrrAY4UEIZe31jbVGcFEhNBwiwHXkke
tv6yv+ZHQ4jGtN2Ff2iNOejmok6DfIjA5QNjkXjEtBR7vJDOV4cwNf9vJOrDVJ2/vv4rLo8TMR6j
o+mEZKq+inPrm18BrANFZR3tH+TmQhKyUz1F+EEdsIbS24eG/DAqPL2hn75zrrb7HLlESliuzfUl
ONLb5aXxPVPLBr+ow/NOV238uTs5otc+lFyR8amSFNEWsQzWoUvMRL95fd6XAd+61yl2r3AG1HnB
I25RiAoOZL1hJnYwu5p6s7YkcMUe48ewJFDaWekXxqKwI7goqONQ+Vw/xV8rnYtu0ZEfsQNibPc+
ItKiQGpmTwjKTf5bp0XvY91ObGhdgB/fDNWrwzibjRKMcWRjNoiRyF1UKU0CGa6rd+qfl2fn+b7g
lQWdTtGK82Ppl4PNglarWUbRCSqZc8aIB3FdAx6xqPsQqF+JeH+VIlH9+hRfGBVmCWmJzS1p0bC4
HDVyJMGvbihBDmP3PbKB49my0BRFZ0N8RFs3OyDgYLY7a7gp2TNZSzi2inK0QYkc+sJmWKe0iUWE
m5wqm/b0qUiHkcBezFXuCczo0TeJ0OsAmV/1i5/DjoPEP6s2qB1IqgjnvP4RrrYUpRGUpflNwB35
XZstFWFmH9UWURUWtMp4qPu8zf8Zejip4GKT7q2fnIuKFBAgM7BtKkKbSyJtY62Dh9mcHNCzbZBk
6AygGAujD/cvaGWF/IWPrrMHbry8m/jkzAstVW4lHiSKopthjaGpphg/4xP6UOrHVBfjB7VE1+3Q
o3HnUbux9ka8vJOfRwRYSP2JV1DXdCwHLk6qmmmgkIkBT9Go+RCso3elkuIPJLr6C5v6K+pa5YcC
R+j7iJju/etrur0RiTAoenGcKMlxOW1z0KmGSdbgFHWaMTz6keXoOmRJJT/lBsIxYym1AIUeG+dm
1LJeH3ljqb3OGy1QnllKbpS76P9czjtc9WriAWzx0EfLKXG6BRu2wv23XYbpPCewAZcRDSzUBBCr
GPrxxsos6wQU0T3aq0aT6IfhiB5ELXdeiat9zjaCcsNSAhXXeSoufxiuODwOXQtrrEGMwzX7+kT/
68dQDHs359XXZySDGodhu7QVuTsvRzKTBmgV3ONTnrRo3JVCvcWNrTtnqal865RY3sNJR/I/xGH6
rZc2Q4PwX0vzDE7/8XJoZOnBIaxgCoIyAj1gYCD38+iHy7f9tbPSL0yT2amY0MPgoTq5uTgMRU5J
Cqb1BDhf+j1YE09FCvBUFk52bnJLApoKoQrgE4nS06ydOplaB0dt1Y/1MmPymjdfjELU2H3J8uBm
gCGx64x/A//Yu3UufyohNxEwjRULLjnFWG77y8/SFUXDQE56NBNYMLe5MhnLd3zSkPLpozB7h9iL
RHwVyzikMOdR3VmV7fBcraj1AiRan1P1qiOaYZAz5DZ6fSNSQucSv7n3ZjP8yLQY7QtMp1dHWxfE
W9IFr6/R5QPHG7MOzJyNldeGlPNm3mYhJzwqYjVA/Lr8lSvZWBxjGyLrodDtWvUawxr+SWgXfX59
3Mvrdh13zapsh9aDavMfNuNqIqsiu53VoIcsfqLoLoATTeKUx4CbXDnm5/9hPNrOHGwyLE755frW
sz5R7KGUboa2vLMXZ3xQUro4oIl/xtqk7lyvL02P/eSsiuiCN2xzwBW9bgG1NWpgIbLxDu1jUrcu
7k2vJyOn7GaFxs4j/eKIlGuBkhOmgM+/nGDV6W6iEb0Ho6FGiCU14jRTNvRBa6YIDhvV3esf9PKy
/M8CCnjBzgpiIIvbxGO5oQxyQr4oMPEN94AaDx9G/psj3ifO/zCUvqIl1rdKpwR/OTXcTgifBbzl
JSxjX84zph8VsH4fc1K0nt4+L25HGKuuQyl8WxnutDGaDSfRgnScTMSGYufeatoau0Rm+NaheADX
o0dcy0O47fsUo2UtY2qqgYA+4LuxC93QDJvPGe31N0XP62rB24AiTbZPZ5+/XX7CzkX3PgWFHGSW
rH3T6I1jG6FCBSJyClRzlbUb3Sx4+/xIq9eVY4moXVwO2luoBg1wpQOnSmzA96FRfZoMVDbPxEWF
fPMVajmcbi4UGiYAJTYPm3D7bIiHRASJrfTNOw0+0IxzPa6snTe1Er3fHPPmyaMK6syfoLdPerIz
4evLlDLC2udmvkCctlYoZgb8fsGNJRCLImnPFdOhRPktALVMGSO1Ld9AaPbtS7tmelw20JJoZW46
bnBSCmGODNpYduKvJYBzRNvhDsdEjYrCbALomds3H0mS+RW9tFKC1ubp5dLycXvY8ZMe4ET6dVDz
MdDm0kDJ0JHvXt9EL33TNVBi+9IvISO4HEmRydTr0PgDVScYF2Xen8mbiBHzbDkNiis9HaPc4+uD
Xl9udN50AhYXmNI6yctBwdLCPF2kzuuEfHJnwYzvmyW7kXlj7mzb63sboqtKQ8F0aGhyVjZD6VRz
FWvGf7soVr0ARX8csfy9BzAdf8hFke2M98LU2KGA/G2bVjNh4OV4hVUNyghRPhAVjCUNScUndMZ+
Zc3U3bz+Edc/6b/F0+c7Z01k6QETUQH0Wn/JX5UIekdjBtllCWo36b6qPSxagP9luvOyXw9jq6Qw
9A8wokDBfvOyu4ssphaSciDVGGFZXnlHP4hK6F9en871RlxBdBb5OKcblOZmy8N4BEEDyC5wwHhR
NDezL0rTlPdJMsVB3RmfwfNl886rfh0XUswBxgMsdK0bPZPj//qGDpQKRaaGFqi5w0bk9gP2XDW/
1LioD0OIVhNFNeB7brNXGr7elys+CCgoDFPMPrbXyuJgPVR1C/bZxqjgtKL/cehK3CuD+Ia5t3V8
/eO+NBo1UbqiODcw082uLElWtIg2FKSAsiHNs/vI70C6oUSY27dNsoqfvG3Eta4PZxnIHIUGmrGb
+CVUGuyEo6WjJ+eiFuBqv9EvxOGzhl1pReMbowpGs6i1c+YoBqLosGkklFoxwOBzO79XBvXcEIie
ENYNc6/I4TTubJrtx3wejPAaq0OIGWRelwfPJD+u4o7B6l7EJ1G76jEr+uZ2GaLpoEJQ2jno68v6
90F/Ho/HALK8SzizhdA6iUpPeTA6StmdeS6jen7fu3loHue+SO8YTz6ALg3PQlrmV/6peeOVto6v
ERiyf/CItp/NGP86JDIjXhshGvtdlE8HirhpMNNU9rKuXXZ2zfb2pDAAmI2/CKLWO2CzjhMCkYAu
9NofpTV/G9K8Rve66WV6ayV19vT6Fn1pMCDxvLKU3UwgmZfrqAOTQ1TMIDbDu/4OYZ3SdyvasnDm
6rfPixrnWv8wgevxt8uhJh32bWMZtb9ocYPgBMpXqqeEeFrga9SU3988MaIDDh8J0jraJlTLeisE
fcbZi+jjB6Rmzj9Z46aoh5bGx9eH2t7aLBjFBRA76lrywFPqcmKpjQtaEyI+XYRdd2tJ60w+Y/ig
78nFZj091PVS7ezHZ4mKiwPxLNCj8wQSivBqbAZNHJ2ueF5J30b95gmOMeq/sdV2N8tIZznMNO3O
Fn0YALtTwwP1wdnvTVcJpIm0Mv039SMeMG0wQAT/mJcGTce8ipedW+KFLwNzido92TevtLNZhMnN
uhIhYoxADavEyhG3eYjV1exHVAtvoF4nQVsb0RvVk1T4+hbLQJGDshd9v80z2gFG1wGr4KgxmBgG
0FD3jNbUsdBLlrPatdQ9tG4nRLg6SOuYK9KRdaHktQ3nQngUU5xVIyqMefYn0Xs3kGD0z1Wtyrdu
7XUoWgUIlzCWu00fdbQREURIRn9c4ep5kesou+XNuZztbCcyXt/Ei13GUJQXOLKr9SFXxOXWTpal
WVDgH31pKMZjarf1QVXD8a0HaB3FRCwbBSeUULd1BVR2OiF6HFBsvRlucfVA50dmGF27mF7EmRo+
SKXZyxyv9uY66Np1gR1is93WBf3rRodL3etNjXazaIR+hA8LDwXg0Pu4TkLYqaMV5Ii+vvUOXG/1
FdmnI1FOSrVJpJIQ1w0t7Se/T+PoaHRVfsutNPuaKJrgjbfSOhQQWPgvhCHUYy/nJ2rUHnuHsvIo
Zv0XCPypOKTo+B6mOuk+VYY6nUJS5J+vj/rCMXiGZIJ9o9RnP6s7/PVVRYw6q95qo5+Ywx+9r7T7
HhwNhT5j3il/vTwSCE100iDXbBvdRlFSYjd1DlyiRjeLhXZC46J9UNDQ37nGthHys/6H9t+hNveJ
HcZKaJTz6DsQG++hd5c40dQharqZ3gFNC+MnZUAdXGmrcSfuub7nWUaKX4KyKZuVGsvlMsK8Tey6
X0a/61xIzUTKZwTM46fcniYAzmjd42WbSPNDZSGD71nO7D6pcIbfqbKVd1Rp0vOMT8kRoQc8bsOa
bjxptbrHt3nhoqDxzvOHChsJ9BYqC+OcDiMVT1/ruj9amc+fBiSAdu6Jda6b24gyMpkY2d4qyLcJ
VhYrzyghseRyQP+/JosKnDbU750h1n3crbSdssdV0Mm3px1sUfUgZxDbPjfwrprbdWC8xhABthF0
vHsjCbhMUJp0ehlwf0QHOa4G9PVUnl4/Sy/cUAxPJk2ABpZB31y+vbFk/SoZ6TfWlD9ojTaoJwkN
9MGu2sVB5Svv33VmZxoPr4/74me2iZoQIKQcur0ZVzGUaVDZcjlYkSPZtXMnO1scUfVpj0Pm7DUm
Xtjj1mpxuzKBaEQ79rq5/ro0Bgm6crG0wa+bBsWXGEOF31RdzU8wM6bOQ+3dQLu2sH4N6QgPvU2i
5qioRvMb6wiUcNW47qB5hHnnD+qEOSxY7eoYOZPz4/UPc33lrETClekCtoQLfBNzyQoRftNA210M
5Kr1kmEGbbb4HB4gzejhTmh+vQxrQEEfk6IUknT65oHisOlWDd7O1zMVSXOis29wRbhlQpRSUYDW
3nyhrkeKLjH1W534YjOeVueINC7O4Bsc8vaQEF7V3yRa0GDDWKHq7cNheLeW2+jEg6/fXGydQWO/
V9Pel4gNnBaafF/UCMg3mtWIKr++cNe3k0MihZAlum/whLYoEsB8szOr+ezHcS9/i8HQQS3b45fX
R9lAKjij5BnoyiGzBJSByv7mwEpjbEcrWWZ/4Lk6SruLv2qtmsIfJ0j+0+jSVh5wstZCbxaR+jta
8uk9n5eG/Os/5GqfEtnoK5jwWUUUrMPlecqJBhCeMPVAC2V8LEBc3VRxiPIvCaf/+lBXmxS2oAO8
D34PXC6wDZdDAQqGH8kdFKRzirqsU/YfEgN7WF1r02O6qMnOrrm6kglqNHv9Nz4yHJ9NAEU6lXfl
nIpgCtXqnUgi64OqZ/ofFAsH9AQggmH3DstpvsUcQC1uEGffS2rWr3fxCq2jY6TEleW6JvnX5ZQN
E02rPBvQUCrj5ltJO/NRJWP/qsoORx1cA6MjYsjYocCh39lh1wtL8Y/t+8y5o9q5yaewSOiR70MP
nObKym4yXenDHu3PUTEb7s7SvjQYc1zTVIoQrr3ZRWat1iOXssBae1buslmR47HBDhP5owi16Z1H
5+qx46siYu6qQJK487bdIwTYc2ydahEMyHMcE5DPH1i/P8UcJUcTOt9NPiJ48PrmfWEzMRJ6hmsP
ld27meGkuwqyy50eUHhKjgZ+8ndLs/o5aXr9Ua/HNlCjLH8YoLB5qB1Vv18f/voDM1/qEytgEHib
oV1upJieeJRqOTCYohlvZrWZTghj1wF1H7kTwV4f0xWHw5EhMeX92lbkS6PXoUsIHRmyGI2VpE5/
WK2t3GdTEz5gv7HnD/zC1LjXCVkpmfGWuJuNin5lT3w6wjFE0dJrWqv0kXdSvILmw84ivjQUxSSX
JIA3As7p5VdEILlzS9wbggZK5i3K0tGZ3EDeDHM8B68v2NVXXHNgkBPE4Su+1Fl/yl9xCur15ByQ
+QLsJK3BiyLb8ixUUp8wXXiPhubw1qkxngXZDdy0w7+MTbxBzIXBxtJpAaWF8LMKeOwIQL6URwNB
qD0dy6trjcHYhFgbr9oMVOMvJ4dCslHJNEVdUpTzR6S4ZwI+OpqlwPwnUbLuM7kDLetqWXZe56uj
zyXKA2KY3OvQJLe082JV3RoLpgkMsr6vMea4syrbPHEhYFHiyvnYmZBHX1/L68faXEHYxFDEmxpA
sfVX/b2YSu3aiFBqgZa10ZMmFIQ3Er09apaZ4NOqqH5VLJM3aEYV9Gpl3rals/eUXO1dfgO5Ap1r
fgG1ynXD/fUbcOyJFJRNWeAiNv1GHQbQAAvS5nG415O7CoEYyhZrOmHyjREqvRyq7hURtlA7AhG6
2QP+ZNEdBuvJzld9YSmJ5Tgba3USxNNmxyqTi66D5EprqtgI4iRMD8hbxAFatMZdhN3gHXyHvZb4
S1/xucUCjNbRKSBdTs3qbTRrHFYSl0/t0OdlfguSA6UVhKN2TuQLNwDH3kaZm14xvdv1K/+1YE5Y
qK6kYk5klapH5GIU/PVSeUzwIMKjROw1iV/6ngBgiMsAjVq8xZfj6SGEDKiUWtBWmXgnuoq6eYlk
JABS96CH1eT1VpYGrx+NF78nfTnSAc4G/MzLQQuBXV4DjDwYHRUzqS5rvVgoLmJ/S7wz1Avfk2we
9VsefJV7bnOjAu2dxNCiR2nmyoy4ZE6YgYyY4X6DlGgcI9NudyqaL3xRRmQ41EV5MtzNm19YSKY1
eKIFI9I3x6hNF0DAwj5BtWvvUav/PhMO3bz5g5IWUIqmFchDtW1exXazWD2rzD2eRwcLh5pgtJ3Y
s9JCnl4f6oVbnHlR+aIUQ2ixpbzU6oQomBuqCFziLotyKqbFE353ep2T0tXFEkhnqf0wHPfaOy9c
MPAB1hcEJBDh+WYpjRbL4aQv1ECrZ0xq7KW5j1xn+R82DBkxuZZBfHElieL2DhJGGXgmTIEA/TQ4
NqaoZb0TsYS8rnR79bcXzgJZ41r8IbJgUptZoVfdRf3M3RKte8aawRfgdF3cAAP49frKvTgSbSQQ
E7xJxDKbUzdVwhqRfghqzRjQpJ2L3no/SfwTji6qnjvh9vXBI2fj5eHtWRubW6zisrRCz1zu6JoE
L8AAL/MTsqkTkhA5Wrr0zd46u1WTgeLdqjqFPtB6LP+6ODua3mgelAaSeqp5Y+S04WOxNN8tRJo+
vD7U9QnX1tQMKs5zQ2ZbMUXStWsq1GQDB6VTs/F4erLo52QZC55o8xAVPiVV8IT2kGTa+fWxN5Sz
tUzH+wocE3g/RTsaGpfzJMOG05n0BhhQw8an2cBN919rtPMcb6fEbpsTwghpFJgd/NJHq8XBvDhM
vSiGT7UDoflGYN6yV0h8YbFJGenBrVALlUTg8keZml1rUziYQZSB9ecFccRtGQsngCrbHGzykJ2I
7voWer5g6cER04HL2Zya1SmEolbp0sapsqCfh+Rr6AzlmcqVik67Ih/wxkUMPByqnev9eqrAm4hj
acFB/SM/v5wqKC9ueJCcgUJ99mMjIKcfUmfIEGaxh8VvcryWdq7c56DmoiDA1WDqdOtJQ9ZDtXlS
YrvTi7KfwFjGtRriwWp2qEcBzEuLvv6xDPp0V5TwRhOztO6Rw1PfN1j0nioUGD8ZdjP5hbuInUPw
0ndYKYBrykfqvtUdGWBk64lVEYgZVXxnCtn72dyWd+i+LY+16eyUZa4vLxL3NcG0NFacfuHlZ2cx
nVqD1hjoWVxKr5AVTGQZW1UwaPinHHdOmeCPu/zigGm4lFVqh6iAbDOGBTk9eHw8qOgatUfDqSfP
kr34MHULCphy6I7mksHqLvLipxKrWFRJTHgnmn0mzpM763/98PELyFq4uulwExtezr3IACn2Wito
BhTdKe/cGRPNCPvZnUN1vaSMwxbjaaCVTkxyOQ46+MOQxxR/knKOPxWqndxZuVbcFaDtPDN3fr7+
kV+YFt1zityrYp3OgJfDSTwzIxQO9SCb+MZIHZiPTlypO0XuFzYOs+FZWDPqlTd6OUrtdFG9ULAL
KiTkPnVTnBcopY7jHWKlvfBen9L6hTbbhmoPeRDQXaA8WxDP3GQzSXBI+UzG8Y8Y69UfUHWi5ZwM
vYLvr9lNyilpEXjYWboXZkkXluuQSs8aBW6OR6fZHV1JsWZES39nxkabeIrsm4OcFfXz65N8YZs8
d3zJdZgiZ+TyizoYNsaTMfACzXFxG3NzHVMd4QBi4diP7Szegem+OB5x9Cr8x9u3jTilY+HaZluU
erIlvMlTJ7/FsTA6O01mHMWMG+j/MD/SdqJA3niSn8v5EdGiz4mKfqAXqeW7AphplYX2IVvzsDm0
up0XRbu6bGi0cLgJXuB2IJOz2aJ6Nse60zgUmDDaa4O67OyPGG/jtNCErfRVR9qaBzTCiDylln18
tHPpnpaZPqVaasAL690r52o/8ZOAgHPhsqsoHmxixQWoZGsCSQ5Ksj+avGL2ywkEQY7G485de7W8
DLXOegWlgg/b1qDitF0SMCgGsvt5/RjV/XSKlyn2uxSQ/wBBeGc7XV07a1sL4g5RCu4XUPgul9dM
UKevgAsEnWgh4klsxGpvmbVur0R5NRCgJG4DPh8NNkKgTZY7OYq0IqDKJx06Bv6drXkLuD7eYSJe
j0I8QBt1PfZogG7jbKQ6BJhkaZ60StELP8lSISKMA/NJOju329WmsLmsSI05FKCCePMvv9yi50Y3
VZ1zCiHl/EtTxLoJyxlNp0zFwfaNh5Cx6P/R61/hOniPXo6V21prVnrjnJLMoOehogiNpo9+H+rd
HV7V4Y6Y6/VXJLEkqqCxTt+FIuzlcFh2Zzgf1s7JsObJ1/UFM4vGUG5en9RzG/Dv94FMb4XjP5PF
QK1tF2uwbNCkFY7HozJqlkcPKy/bMwTd3sIFthbR4A29aY8PnBY+qYCPEJ5otcX6LZh6K0dELxMu
N7u0MWFsy7w7YDNp6l5EHtcGGgjy7yiaF7/jOmrxn1ucd4hH6U9mmBk5IWM+fwaF2d+FmSU+jlPf
qV6EUKp2gK8uEm9MI/NfHEfq/gBbVX2YHHX6EY8C2cKGmu1dl1JgO9oC30YPMy93uaWwxK2UGXUn
PHxk8W637FZ9H40CtoErYB4+qtXQDfdhbeuTX+WZ9cvVJfRYjGHjT2Gbjz8KscR0120qFveRNFDp
4UpoupvQ7KLHSg5jF/SFrQyBZWLHdAT7VFQw/VBPxkJGTW3fGkWkPTltLX+NfVWUp57CjB+iwILe
kzkt4y89ggh4jCZOI5g2PRn7w9yaWWEcMOfN8mNupFNR32LBDRk+tSZTZjeamaKl5XVO1IY4d7lZ
X7wrZR7FftRGZvhbN6Y+9QkEEGNcBcCLc4cOu3Nw4gKr7UNiKG3DxzN6MnrCwwS/CvTxCzw6HHql
SuDKOJ3OVdlN0++ibsyGahgGbr6GrPX8ZQht9PI9Gxl+9ySVAa7Tzl5kR19sRWoOnDEgESY9ZUqO
lzueVsOi1fEQ+UmUVic8f7pjAdAg9+LIWIKefoEXoWsNjbOs/LZzwp3xt9c+eGACMg4ElwlV+W0S
PSyymmHLpn5oTZjN2vJHiO53YDkKRiKi6j7tTHc7HjA87iwemZW7TVdsM19ThHG+oIJ1G+lFHQaj
K4o2WLBbR2SzhAl1xCQ+Gc+GwOP8bGMw0/koTIm7aVF792RPpjBPtpEmSzCEjboqsLe4hxcNpqxe
hJVG9h0LETv2AERhQF/1ahZ+BDAA3UdHMLN5nKdIvaUVqOMyBbMJKSpOwfsC7O3wpYtsrfJFMwqs
O1CnlZ6pZ5ONIq7VIWNVjFr4rhiqSh6Rmywzb7QjIhO6CmX7TQJesREYQFoYyMEQf6oFxPN3GVjo
e02pm8rjEbR/qgjAG37bpGn56KJOoJ9G/D+1G5GK7I9mpJlZeioOrprHfZG6T6Mt6g8Sm5tvrFRh
HTSU5nA3l8nwYJvK4o9j0yUfR0Sn1Dt+65T8xMTdNP6JUixU77tllvop1Bu7QhigsAHolRl0WVjw
gJcnTcrxKZkQMj3NilvlsKIn/cGttDn5pS9ueSLHDvtjRlME93aTJhWiyQhuUUawTMh/noXseTsf
s6QtxNemi5qpvhmTOK5vHERYEzQv00gD3IMOV+clo7WYt4JcUTkOrdtETwhEq9NHpPG0Xx1hlnZH
zq1FCLnUbsTxFDk69i7adgejtZzh6+s7kVRqc/RoXNAWWtGZCMtSeN/EezJORoowTnWLHpDWyEPD
6bADyK8c+FipKrQvsE5x2wCdCOtTPoXTHxcPkf6pLkMe9awCWOrJVgBE6ii39DeLXeJO7pTxY1Tx
hPvFYCAJh5VBbfgJByLCglqosEyR0ZsFHsyxKN+xx8cUlUkV0dIaP+iO9VKr6mlQorF+DyxXKQIs
QsLKV9XRTA5lU+qtioIW+mD3Q2trWMnMKuIdBzUuAf1VsCKzB6VIk8QvmwL9aw+lvtj5YszSWL5Z
yuKYX/HKqH46MtbRj0MlSp6dBDcRxPFUHTk17gPMlXFvGZzfyRy6NReRJdP5sbPySrud+6z3i3IR
mF3FuYv4EP1+PTnYwMjkd1ptuBvhFoJQWVy73W26xGZdcJ+ZOD3PYdMkx2QZqsXT4jQKg5TS2COu
Cq5E768sw2+WVQwWTj3q3JyT3q7mAAuJeX4I86gGI8VmxAUu0dNbHCaUnpezMOX8Htkut/cExl52
YCYQDjKT6tD7dhzLG+DFU3YAetWr57lEg+sOO3L3vWIWsZPhGYLtEY+kaGflELd2l37OhC2+Lm0R
9ih/tpw+JFEUzMiORd4V6lHVEwXHwbzOzKNdOaZyoNEQV9ZBCl45rwST46w6W3OxgDEY6mH0rLhK
1HdqiVTRv/aiK8tNOutV4Xdx22PVDWghzd8Tspj/4NEus0+xqi1HpdRS59ZMnejfNs+1D3UfDdqZ
z6/OxwaZxq8d5ye60YGq0ckEqNsox9BcxElX09T28A6DKY4skv41lHpiogjbJ0eeTr05JbjQzz9K
bOm1dxKlkPlH7UqdZdLElD9OWZwnHlyH6VPUO3Z6EGo3HkGf0ifthry8iSqUjo5YUkXsYwy5TNjG
iDwJL0cFNv9cKnP43VDqTn+XdNrCgqejitWHrIsbc1Rm8cnGeCu5l8iFUcephyr5FOKanorTmEPY
OuPpEI291yad3jZH6jFZ4S/GWM6fEGw0fxv8jwqm0QsASU9H0jOfPRdrS3kqI565m6jR4tDyZ6OV
xiFN6yX9YePLZHwZw9BQCMstpAruYiyMjdt4wWspKLVMv28VW4LPqIFKPsRuY+t3GL7iNZ53aT3Q
JUY700PvfnJ9UfUi/0U/a3Dv+LNMwlRMM2pftRv71FtzhEJglMST7g+RkiyHChYQHleZlPX3QUOa
y5fSEv+qIdX5f4e6TuQxLpYueq/0evsPDlLQGUpr0ufTPOIKcnDrOLnre1ziHlqINxMFIV4XP+80
5UyNQSHsG7Ci672+cd0+9WaEOwN1Rb1PB2ss4q/wj/LqIR2L/nNTIkr9h+hLL9HHCqv6Fr2yUfOm
VNV+RWqc7rHgxTaqX7nUay8VdC05H93iyxjHIIvIJjq1t44mI2hretXnZwSz3PaIMnZGqIfZ4A8c
eJzPRondvd8Udm0/OcasE71OVPfvlRK7qTUc14zGq4CkhP9H2Zktx4lkYfiJiGAnuYVaJJU2y7Ys
9w3Rlt1AskOyPv18eG5cyKEKTU90T8R0OIskyTz5n3954mJATg/kDNPCWa4srD0WG5XxrcuUvLGr
2nA+l3ZmfxOOMlRgkLrbX7t1X1wiNP02EfqzhMNkFqU08OvKUF/7R+ePR8aSa0Txmjzj44x2IK1J
v+tdbn+1assHrO4zf6/sXqaBH09RAqO1+97OZWXtZnxCbzQxf7fpXfyCeJQ3wVzMw1e7H36KaDQv
qeveHHn8VNhX5ioOXgU7m/uVTeuu9bp5vBndea5Jgqw7WZHPXtPVJIiVxKhQpFK/9/Rxqg4Q05yP
emcwWfhkry1SmnrcYtf68I/+kN0ndNUiV79R9K2+0qRR+wa6LQaWks1yiokP/eAVFlb3Sv+ADUHm
Hu9oA9tKuzcHren0G40w+fxoLCRHBZlHp3YKpNMZBnFMraZ9vlRebKsLhgUqA0bCUN6mVXT+oPEM
5SSZaucm47ZSfhLtggl9CE7WvpKemLj3TjssEUZJUFD2Wt8W07FOCg5TmyDJ5dGfMI8LRDYu/znz
vDhhV5WD6kmcwTn1uGhR92McuyEjr2kcdQ9zAkPckjPfmLti6PshuwD8//69f67ylfXK+waJB/+H
lb95HlNm+MFatTqVVJvWHZadEe6ag6T7TN2eRo91hkdPQK+CwK+I3KrXehz78RaAPLn3tYWaEqPk
5hmXuiTDRHhIDkQy5/qNPpGHfXQct6uCKinm8VRb+fCPNHEC3aezph2iObPKC0jDJqAYPTIWjSgT
Vi7C6pqxFbDwAahaaKV7A49E6rA7CLzciYHL0smrLSnuoSdjXjvEqbjRTECdOWhn01tCoyfHygys
vvVJmRq6pQiyjqSlL1K6QkIWdXCSm8Y+NUMqcoKj+F/1fZvTA7uwsrcwN7Imh2YfLMoVUgfPOF9i
JMDhOGtN4ibuxHhdU+A9gPP7t20zeb/6dtRC/oXyEiT0dlRAXjBnkpChBONqej6qb/VNZPbAy3Xu
SefYEq4wXlWjN4jHOJ/z5AuxKUrcCgMP5ks1+/pEfy5Cer20gWBcr6IqJJGb3aOkPw7KVRenLtP9
WzEKLIAV2pz4U0oz+BEN/VgHsrHsLjCwpTcfkgwnyIMdzxGeZC0WtVe8vPR+lnJoyTRuWic/ToWZ
v0yxiQbCkjXEe+5r5X8dz0jqchbV/gVZ37rhnD8EbGLgNMScwBLG1pQu7rqkN/VSu/Hc/jD7pK2M
jpp/sTk5j5zt8X42kv4BG0nn1+ws0QWg8reaZDP8apS23n7YoHBtOH9/5pDWJVbX2WlYrMbYJX48
3uaqccGdKKWK3ZRm2FBPVmI3n0kTdBsqGad7xOPcmcKozgrvuxWv8eSmR8EehcNSRMUPUfTp3exF
ojpkC1fosJoqr5uCBO6bts85uds5sHthqsfRT5xbPBjtKZhs0ggQc9SkEQRlUts/bUezuVlPM14y
sTJctcfdPIlPdMR889TP5iiCuctq7XutuPrLa9saXRECvvlEnzsGOYXoRKJOP76/n7+hEQKArr4T
Fo0dGt3843zaSoIegfh0eRrdeFoCy5/VjdEt4z0IfXUE15Ann957oBvxz3oSxg2aGvXv+z9iu3JW
oh2gBMafKCpgR21+g1/VaRy5/XAqWzpN13nE4RbwjRtkigwDKK1lSVff2UY7WgfNqfT0ZKeVnh8+
/DNof9uYurERCMgX51MxLctoiDxRp8wj2G0/ut6EZ7duTKFjJoURJCJVe4ek4bthzQqdh7y6sIh/
w0R/LmJmAhKpDoxEKwpO5WYmWj8BXEyT5kQKRSyOq0PBEnSDwM5zUT0pHGk0Dc0tV8b2h90oYWLB
b1f3mZr6dglwrcYIIo+xZqgHpXWHvk2HdtcajZupQOmkeF2JQe/lAb1td1stejn9G/GO/ZthrMSp
tCPMf4ikq286PyZVjUtkU7sHTHm1Y0QIwMeM9nhOmJxwoHhQjmD6QBuoYqTTuMS4jJ804b5OutCG
nUyyb8RG1Xb4/st90wZbxwIPgU3A+4VAtxlLSiVyUmaq0zBqrxO6KzuI8oIQnKGZ02Pdg/IGaWt5
1aEtVfF1jJJkt6RF/x2EcSDK7/K3t8UM2eh1chxY+r9V/lujhBmAdmxn2Z40k0I5VGqIAzyHGxUS
mDz0odmlyyUp6G+e7PkKo+/BJKA/XDePbf3GduLqU6P6E55ygluek9fW1VCZ3XBFvCPGlnbVFEN6
6nQt1j4TzJnXDw1xE7tszlX+siQAbi8+wM1Dmvj4MZd+3p64qZoeUG9r9D/xbR+ng+cueXSU9CFU
sLixl+7KLJPu94HAEc4sq0xH5x6FSTZ+wjODQ5d7unrRCLrW5KHB5qcKh4GtGiDKnsQ9rjME115Y
EdtbA/MPmQt2z2qaxt1qsyLqMdLsMh6qE5aH6n5OHD2GZNLV+ZVBB1RgxpUZ8a51umYhlUjVr4gr
JnEwyJWeQ9GxSG9wlNZ3KSrmFO8qN3nO67iar6aFAMRdPZvW9eBE/UXq91qKbN4hmg8un/7awWLL
PN+oVAnBIBmr9uR5rOCHruJkv0sT0G7DwP/2RM6LQ6pk60RHzcyd5EEb7KwLe8vNMC8nM8f7dmEq
1xE3v4hO7urUyWe82qSf/yKz1WdBcuTE1mnVp8kdoGj2k/VI3OdD34jkcRz96JGbn3ndOs4ayoa1
WL0yZadvcQsn80IJ+ZdPC3cBhCLQVVeG4ObVTkkRUaXn1qkDGAe/Wtwx8IxyOdoNfAKyN0mMuTAF
2xqOi8RKy3Vh7a1k5y1BveqH3Ig0fY0pHmLy+mqvnEJLFam+42UWdRm09mh2T4bkX9oTt+uChIGB
wenJcsu58EbeTgCPz49weSlc1La/ZvTsKNZrtz05neem10T9EtKox/bg/vDiMa13HSEf2vX7c7AZ
dHXJgCRigifz/HxQm9Oryf1qJljM/joPLpkYjkjn0zCb0bdWFMZwaAeTveXCvG/Kdsbk2PjNWqOA
ple9edMg6CIRbiG+1kYvQ+SoUYCW1bvRytS6jha3ubNxubvwoFuMfR0V4BW6D983Li1b0Q7VdOS1
uR0/K02TjBtlnVcenZ4t/FOxxJ53alVpGzvHEm0XxriH0Jizc9oCrUWc2y+ulP0chUvk2XwM1jSW
kxH4OcKpm8LsnHpXUqIOBcm16Qr02vhbXcrY2RRd6yOwdaz9MVpWgCbry/wDsTAnkUWZrKKvNSWw
u2+l3XEvbTvLuSqB9AX8FNvIjymGrvTNtGWKj+ZCh/vC+9tswr9/hg2tEZUQQjKYP+c/YyBGQSO8
Q/tqN165PI2a8i16z0hpronS9pvd0o5Nta/0Zfb2VVM70QUEYF0gf2xd/ACxhsrCEQPs4iPebF06
vUknBaN6XjI8SUKzkdN0cJo1amyNJC8O738jb4ajBlkTBrC5grVBr/D8eWn3kqhkedkzauXcC4au
jLNAk3QUgmzpL/Ul38wuzBZqHoiGq7MB8uHz0ZBZ0ExOeu0rRcj8Ke+tPqxzqzzWhHkHAqxoN+dy
2tm4DV94r9uLBZU8mw/Q/u+/oBdu7tNTiU9na+ct2eKtdt8Wvn9rD9K/r+beCXlom8ZeYX4yIju5
t43kP9NQxYXLzZu9AWcvE4Y4Rh6Ag8gyz58eQ0+wm7hRz8k84fCq1fnAsZRbMhjB82/sJv6e4gW6
f/8Nb+ccfGy1iOIubNgrOX39VX98WKVbN9kgxukZEZi4jfK07H90tYl1EN2dViej3pyK42yr8UiK
H6YWHx0e9BENw8pls3jvm3mn41/APOqd51HLsscu7qtPYzHawycI+ct/o+kpyCCW6NS9MJPxYm2y
OQYZD8AYSSrPzQxQcZ8/fYR/Ghbh6fw8JrVmhIk0xU1Jyl52Yw1k7gWVyuf7sjPrz7Lp3JtymNMf
VhVNzoUtensWrb8D9c+aqQ3VjlCL89+hOQawdd/oz02nQPSE7tbtkQ543uINFmPZpPdFfYFq93ZM
iCw6pHkkMhQD262knwq91WjxP/syFjtlD/7D0vivoshoDdNIuXCl2S7v9XQnshjlHb5DNlyH80fM
HLWYdF7aZ4l+DE8sNd4tXBkOmu/HZtDQqScakSiA99fXpuvBC6byRG4MXMA9ipvJ+agx0BylTeM8
W33Zg/VPjvzmrC2NC+v4b+NATF/96rDH5Es+H4ckJpG2qW+xUQ5aekPLipwrlnZ7yRV6uyOvhRKu
V1DoUD6srY7zgTo1o4fPe+M5zqYuyAxa0qOg/5foF0WMb7aGdSjqMbFSMZE5beaOFhZX7E4az0Qz
VrfW0nqnfrRByx2WqA7bCHu3avmRD35xYa28XZpUg6i3YLhjx/NmKzQ6H1Yn8Nxz3MW0BSF16DcN
ZZMIGrhYXyxoRBfgwL+M6Oor/4cl6lCErv//H9vgmJV61g16/OwlWXeIXE8dfKP092JGwU1Pd7mA
nbwZj8v0CnuvDouremLzwcelPhQzKaHPsjLzo9913TVq9OYqLnR3X1f9ywc/Aww4gcyw4/idWbPd
X3QfqxHLKZfnMkvS+2mwrD1UrUt+W28+gnUUqmoC5Ffm9fb8jgDBkr5Xy7NvTGo3I/8IuiyZLuyV
UMh5GX8WQdxw6enAlKV291fnufOX5QzlsnKg06+R1mrqFMEZqHcwA5sM4VGTdmjuM92oHNoDAy6E
gSVJ24NKwHWeFr0G0ernHMluvnLHXMQh2yw3sECWNOKIoCtM/4c3garRIJkWFb1YvoxIWNMSd2x9
4NOp11YDdry+Q2sZo+Kho5cqo6CcOuUe2zrp/S+uhBJvhOPc0pbfRY1q5imcPA/UPIaVAcGoXqwx
rY4dvnVmEkpCfkiVcwHt3Ot56ZukC6IKncEQEiQyLDCncrsenKs+9yrN25Gs2UCaJBTWzbyASok+
1TBabXHry9Gf7nNUw+2IS6icmmzvNJ3ITqRFJdVLKs2q+lw2XpLKa5ER31uGo6tHaRHMJULlJKgN
M9JIYaUd1qAPNevcCSOcVAYIFJoCoi5Gp2muOy798ttCi6gqYTXUJBIHy1gnbs/lAa+nq0J35uVB
dZFqj0Zaiuw/HJ99ow7tuBm0h8iZe/Nb1XatPLSTkaavUeqW5T7NW9O4khBePP6kiXd4M3J4RIdF
G135XzWpTD80ST6OodMsg/sMS6ptAgs+cXHAkGjRH0VsJ4rox5xcjgBGRQ9nILeSUu1tqQzi5zw7
6/N7ZUQ5hBtS6mccLwAatKs4ttTwRGRkXHxPJ7b6vU9nzHnM2l7533UdyuMUGitVaQl1T9pWyyIp
q/gaSXv1K68bcnKrxpzSfZRbo3NwYpE7R98vNX03m93Ufa6JeiyPM2Vucqxnmc7XiUuptwNiiORu
KJO423mCGOmQsOkcaUZstfZR92t/DNvGgi8Ln6lubyQHrvicCa0XL3M0+y3azAGW436iAR+Hadsn
zjFt9CIJY/af4UAJtkDAEfBjwnwhiieY+bPT3UCUZEw6Cz3QOA3shC7SHKCOFCiRbWguKZgjjtY1
xE1fzY8aCZnLDfHFsXoYh95Mvw9mZzvHMRKe+roMuVWcGmxbR5xwaZz+i+kGmaAxPNqipJrsZmgq
TuF3+hcAM+kGOC8lrtjbXk1uCXRgG4MQd/KKO60dbEeGxFXgiQOt0On0MrDzGZQyEBiDRaScwD76
wk+g8YYS18mvZIOfwb63ral4qpS21L8abr7Zdc+f6zySmtg4epgKh/DTEdpZGpgsvyoYiWKcq7DO
PGcuQz032u77LOuqLHa8OislARKWS43AEPnZHORpNET/NPykAhWCPac44+adnfo/cFaNpn/tYYJi
EMRWrOZDUbIR3MksKuLrzsDdxA2rWkk1hWSF+ssvXYPvaNA6juXiBLnqGldAdXXc8XYAmil/lrZT
peoqMyUzsTNXdfPPxegFzLLEi/0f758U2/oCtaju4XsDiR6NODYYm73V0+uazyH/VpNO/M1PrOQn
UHf3ybQbbbpQNP1lLIOCabVJQZREQ/F8LKvDZG9WnvzW59K7qmpnMneiSdQQQBsWH4uM8yhzQU7Z
hLhkwpSkh34+mmnPmjuxFXwzxsqfQmjI/tOYOLTCMGo/WlppfqfuykyiaPPq2/uz+ua4B76GrkYG
GDdbUL7N2CwOmIBWrn0Bqy1FYOmFbYV52053bp6ygetlnX6wwrDXq+TK8GBoXAW2hSI9oXlsWq34
bsxZL3b0/Jr+YOlIxV/MOe6j+wabj4/eJu210MYEk1sMhH6S+c7nGLYFzOM2a79LrAP9sI/qNvkF
n7UUp6wd2MnNTHpDyee0wBNLTGcyvr8/01tN8PqaAREoGlZrI24bm0WV0rtUPgXitzkZoy+E5AFd
HHzVJLYVrJQ4nEbjnKw5HBDM16qdIcIHVlIXvReaiz0ZnwYv0qYLOptNQvS6+DBbhbqBeINFQOF+
PjFdkRpxFbf6czpmg5UeE6fUozIsBZXJI3vWNOUHNQMvwKiWPfBKOfil+RyXHklwDbzmDvZjpOcp
C7cpRXyF81Dp4n3lrXsM7kl6fmH9vPk4cRgjKBU5Pp0XutSbV+lrFQrTqDRfps6o3GPhNZl5NdY+
lRAVUnLJMeUNArNaxVE5UhADxgKBbCritOGbT1EMvhRysa37wsAKZ4fzf1cfkH8VRhGMeDAXRxPf
AWkEHp9M/BjXDk3W1vGke3x/HW0vP9xQ12KZ5uaKS/OTzl/Y1OhmrGwvfem6yNsbeQbpUlTD0YH3
vUOkMRyixWnWSN/ygg/mdq9gZJo8/Jd+CZyprdf0AoE0RZ2evND7pd5UEvb0cYXFomAoNOv7gAFt
8UEsgDGppfkbb5voEnt7fVUjDBrq3xdv8bJrqDrptdv52lOaKHntQrN8fH9219n7s4Jf7/9QJNmj
2PWBPTazW2pGqyJUWS+GIjaWtvBQPKu0iNodbgJmG3SLQ0KPVUT2BcbR21XNPQjzD7BMJpfv8fy1
jkux5m7508tKT5Y3jfS18i5Jy0XuvFIu8YV5/cuq5hnZB3F1pk0O4eR8vFJWZEEPY/uiYbChf4Hb
R/GOoKKsToRw2/IGhECf4Wk41BpFodS0o40+pCEJO9klkOLtyuLYW+EDABhg5G33ocgKkWTDmLys
Voa72XGj6866bz0rjMG0rt5/xW9nejUmYv/ggAfa2noDTJGZiKib/Rcxt83Xqh6NR1m7fU55tcRP
74+1ZX9ie+DYYGh0cSAkCD7X82mO3FL5LgTCl0KVMZcrZBlel4YdndHCod7Ki/lTRYFf3DpZr0MV
b8gzeK4bJ7Zva0uLY9jsmSkq/EYkxHHjUHMX0W+zuU7ym8Kpzfml96nkvyaTuOTH/WaiQB6puTCL
AoVeo0HOf7tCu4VmQTe+0YHykhvWQ/NdcBtMTohE3A8auNEEQhmJgoNeOg0M8Ifz0ayi1Ts3Kdxv
tpY535LUxwHW1bDDqmtxYfGva/vsI/89FKxLsHzETVtwdXZmW28j1/mmmtxYr2HxLm2W7qrIm2W3
xFAapHDFNeet3MeLfYme8nZeAeJwq6bmoghiUZw/ae9YmpmljfgWcRFJr5beLzPOfpVwBY91/xLB
+s3HBR+TXY2qa2WI0KXaDGdparUe1F6F06vQhteFV04c3zAF3b7JSvkxT5kVr16TqVCLcUKtsQTn
42Vp5M/+qJs/BtN9JAI6vmkzt/8yVsU3rkLDBw8l5Dkr2xC5MNLQt+Z4dQfTnTCG6dVTJCYel1ZX
LbILAm1Nr07r/VyJ8RIKuIWTGBMTLjyKEUOv1ewG6swH1Y59tuivvh+Vj3ivl6dees3u/b1j+95+
j+LhH8NGBb1lmzIW5yItUYror1ofDc/O4Ex74jjyXTXbknBerfn1/njbZQm6rxu41sLcxLXtDfu7
XzBNresoe50blzRGxDv7YZjR6chm+fBLo2fHS+NzX4MStrExIFDMbZur13Jy26NeL+ORe99dTeV4
N0/l8MHr3GrbRM1NxbhyGd5EXlK9ymZ2l/nHNI4ZeiehDjFxE6FbueUHDxc6r7xvZnJF9dn0N982
IbZ2xuROr53XV8dEFLhKEMp9mxT19Pz++3qzPnhRSM7gjnNwrpE0599ZVJvubC1O/zorP3/BhvxG
QBBCJW+p5KqN3QtH2bYyYplzMANrwvTh8Nx2mB2dLnvrp9Nr7NXeiyN1B/Bs0sc4aDH5LPc9mJUM
aLL48QcLfq6LkPPXmAbaQcDumzm1x1rHfLwsXv2KUy6gcouChYtaOA3DRVvft7PKfgKrixqXlYnZ
w/mstm4z2KiOZ/YT10fJlA3/eX2/fBOkDH3t4+rS/vU7j+nPwwjDV5qMlCTML937rW8M2FYC4yXS
fjQiE9MPbBPL5VrzZBoZochRNXeht8xZbe6Xtsshck/pVKPzS6vkeo6caNCDIWUxBjWmaMVODaks
SSNwxlKqEyW6YQaGnupaDynOiuBf9oQBeGEu89TXAn1oe5omdpPUw5ePrU8UFUg5/m82iYZ2a5ih
d0ZRzLjH/DdHxvxUAV1e5f7c7CfTzb47xjx+8Ct34TeR2gkdQ2cfw3/o/M3pfa1FZtNa/0TVIkMI
LXAw2yU7ZnS8Lt2atycAMiUu8Cu1b92rEI+cj0XIZI22vfR+mBFcoF+17kvSZWLgCy3f9TE4zSFe
GvBjUzqchiFhkZYzBWnDUZ2EvhqmMg8LLZWW3HWt1ti3i2+3fcD2K/JL9qJvkAdU1VRX6w0fDRLs
jM3McHImQx7V+Wtv+2r8ZTZVH+3KGXlIQvXT2treSjo9+4UazSLBUtkw5mNdNSCOJPfE8bHkuC8u
1SWbDQW8a6VPwp0hbHF1Kd+cojijaVFUG+qp0rRpZ1qDf1i5kddTVeJs0KUeMExyyc16e+/5/6jr
ulwVTlhAbt5cgdVj5OaOekL9UR6EHJOrvPSbG+Khy7B1xuFEATEcbHbtEFaY9VBF0Xz80Jex/gZY
VhSea1YQP2KzofViaavI9psnYgtrGSLbN8hG6Wdx9NpO3Cu0gZcS4P8y2QCngl0UY0aIFZsiUKsh
0Xa90TyNc5Tdtq1VHqRYcLBxtOxQt42+q7x43r3/nH8dFNeY1fWEx90SR7QUVpAqxvapkFl5ndCk
OOpGk95pKcIAsQL9WiXH/fuDbsqY35O7chZp+PGfN4EwjSNqYBfVPVVZ2YYOXe9QLMOys5viklPI
3xbTeiitm9va9N6msOZSQwC+mO1TUmkuvnaaKtVB2jOK4KXsVBF02JpG+1k0vUYnCs1SYAvNRG/Y
GnHzsWMSlgrbHogFNsqgVRg3nO9JiyXRD/qqehp7aV3jfJVfKV+nfxIhb35/jjfb3/+HWssARgQS
22ay6mOizFEvq6c0T+M7zSezgzCqS2X25pr2exQkm6smkCIHXtv5AykjZdtp6vJpqubkjhT716XQ
ps9Kj5Nd7DsETveNQhYnmyuIhP+8/4jbZbTOJqA8btTszBAUN98oBgkeym47fdIWX37ifNZCv1qG
G1wdP+gctz4nxzAFB7A4++DWYo2e05SjNq+eYKtjEtNN6sHM/ezf9x/oL7O5ckBAIgRjgYefz2Ze
ZJFODEL9lBmCbnKit6GMIndn+Ym3x7mkwSrdduiqdl0eJt7wwfRZnpLeKlXqCqdyyd8SC+CQYcMn
R/VUoLF81IkgigKk8nq+my2z/ieyav3CRXSrVfg9JLcackzgj1EXbN4hHI46Sxqzf0KroJ2SkZSe
/Uhe8k9IPmW8y+mW3pdkNrxiSTJeF2WsvfZ+UrwaaTf9yHmMS77Y25OY0xceFZo8Lj+wnN9EDGcy
J35eEwr1RJ51X5TfGA8yd5sumNJUyCCLICHdEOk0PLRl15efLDWafQATUibPqKrKC3vGZlGAqCJ1
RJe0IoC0JbbtHzsmkbSppuw2Q7zZZuhiloz+cWZ01g6qCXtNUMde9WzSAB934wxFHp7CUlgXEJnf
zIg/quD1h8A0+10wQqVlhZ6vzs5p/WVyXHkrI3tq+rCsxm58qZzK9MOSmCdsiWavVfZV2nE3D8pu
cL3dUhrqdrbjXp1G0Son2eGEmFA343Yp9DzQep+NNqysQhe/yI6f8OCIo+rWq9s5p0SOqzJ0o2Fu
f77/qW3PBQIgOfTWvQMMeV1/68H4B2knc8ZGt6rcutUqT6uesq4fH3Qr8pOTX9SWqMM68ox7n+SO
HNfXVGghKU9FQfiiM1mXio31aD+bWn7M6i4PjZI+D7/o/Mfog497VN/ZJ+xnbFIfy3kSREGS/rC6
34piLL5IwjETYyexBYGb0mU5OG8eQR/u4DWZdIR1Q0bcLJUbvyCDQuDRDbFwDqmVSGs3OCo7Fb0+
iScTr55QL5Sr6cFo5IV2UlHZfDdFz+6msFyC+OGr9laL+PCrIDJn+C12m1mfp1QVHdSOaWpCg9b2
g5oENox5L+f4Ft+B9kYk2L3sMYECE7UGmsB7j2QE96WAA14eSLed7jC0KqujyoYmPuALWk9fTQwW
ntWAldZOYdnzqnmL7t1WnZ0Yoewq8SpSEuRuiqIdfhbRjJgCcjU5GPDprOJYAeNNR9fT6lNeOfh0
QQq1j12GuugKH5Xc3AERlnB38OBJxW3teh1inw6B54Eac/ZPWlxpzXFsPOM6q/0q5QHtYd6/v9zM
N18xVbQFJsVZxRcJiHr+hgsdxDwutOTWbGngX49KlrWB1BCPxIAAV3mdmGOU3vSLaqRGg0okZh20
rTcdRmgDiJSGLLqlO63MfSVUJTv8Vcro17DAPLsjFN2bv+paLtofyD57dVicMaqv4btln7MlNcoj
71lHn+S4XLd2U5dNZGNrEIfm0EhB20nysnMn4BboCejZpi/xRXt/Ct6uca7P2PGvjudgWFv5eU/q
WxMr3z95kHR/1RRJR3dJcWkxbM4aDSu5YLBGWwZTUvoX9tDfJrrnHxiBn5Dz1oMcfsIWDvS9OV6w
EBSnsYgiZOpKjk4Xkl5W/vCSSsZf4cvnHuYZvvFv7Ckn/dopEwWJI8YUO2BsF4bQ1UzjX5S9SrUB
WanzgzXG3mDcGBLOw1e0G6LRg1zkQz+FGOZoz6ysBXMGB/bGfdQkerrDM0mQzQObbDykdpP5z7GR
+A8iWqwuVA1fZhu4EdJ1DV+S6h5/tIqY+altfkzGVOFP8/4r+T3nm2mhnwW1DzgYrut2WhZy7U23
1p3T1NdFhXINEx//3nCafj8VS9MdLK+hbVnIMqPrrBUv3Ad9nLCwQWuWGr+JTvq/mjZx0xs9SdI0
KIk9075DqcLPRBYpH72HGM7cGXWjTzIsWqn3T1MrGqXtK7yyOEhLkxCYwChyzgxHSLs52q0fF7to
nHz3H6coU+Oz0UyiuhNZuvKbOtnxBh0x4ys1ydS+buFfNJ/xIC2tR1g45nCraOMNgZNMSx2OBp3h
Pe5xVQqtqDaNncntrjy2NNHHz/ChmFbbG7xPbYEs8N73MvlUll4T9cHkzsSoiq5uom+V1CneQzyN
RsLJRGbLFzey0DF2fDnaV9XYy8lS5SRxHmxi/yqye34sLJ0Zgm2p1e1/aZoJPHjqVIsvwIxvj2Yy
IBDgkYuOHvztYVYW7ZpMKZPbpkrt/qc/jOY/RQawfyTPLK5J9liMhAVGS94D/4u9EI8K3NoQp4FC
IVsscf5JcPRcgpEPMb7JstSYj0tcOUgmoJm6GO/46TNcyTG9h5dWeVd9Y7fWpe90vdpvFyTCOgeM
CO0IGSHn22Sa6w4C39445XWXFqR2tuLfVdmQvy6dWeavBvnoSQD3btnjxDin+zkxibIcPL7kXe8Z
SdwGbTR35t3cDpnx0Hq6nnySrbK+xvjRrvYbBVYh/1SpM3if4yTjoHP0sbE4U+nLv9Rd7iWvTTK0
+3JVFfp7n8AiHzhIcvaKeJk++/AJ6A5Wsjhwr8Ea6f1v8i/bJL+JbjoQNDfyrb0KXoIiF4U/n1wt
Et0NaG//aGm21d+xeZj6yW4HTOz8oU+7O6n0Jb0UnLJBBNZkbOAeqk0QCD6WLfA/Yo9EW2AwTr2r
d/Fdxl3urrXRe4VGHunJfpYFRFQAkaU9vP/ob0em/FlV0hRDWA1tpYzWOGKmBaPzVhUFvo1QnMI2
m+evsjM7M8x9b9ppuK9coBNs+788MHCyBxwBp4CFJzYgl3L01lJ9JE5GXAwt1icC8t1VROwg4Y3W
WFYvfYMzcDhaY52FuB5oDlu7phmHQlem6HZ5P3fjqZnldBTEXtiBvsRy+FTWZW5es27HIsdhr1Tx
x+cLFjOI4cp+of+0AYx0IxMySQftlE+pMI4QifUi8Bb4H0+Vg51x5zrDs9FzAlwY2H3zlcIF4H5I
D5H7MNeT868UjQ2diH5JbrFAqscdbPX+ytYT2z2iPVuuVDYZ395fGpur/vqO6Mbycn4jgpD7z0fE
lbyaoO6ktyIhk/nLYmEN91XvYyw5A4pfZ7A+XK3gtkYzii0VmQtH4/mA8TRAo5Ypa5HYR/vA0432
bqB2jh4po0X6IPTIqINOdcmPniCD7tP7D/yXKfYx+aDXt2rm6R6dj89ly5OT0/mnpi/lzYS8k43b
y/RPPbj6nZlHy6UO3G8r6vO9F/Y9B6MDlsK2svXTsYWf1wUcPy6+BuzWdJL58CkdCsKJNb1qmxf6
32kXIrSD7p3g3KJCp3QS8TjWtRcfKNvnNuMmCOHsczHMOLqZ+ly4l3T9fzns0JKuBs3goTTFnQ08
rGujV/tuG982fkTBHczakC2vw6j6e22GHha0RbpgkFlaXpDlSf0ABumvtosqMh6SsgZXOODTp6lb
VyE6D1zzf5Sdx3LcSNdtnygj4M0UQFkWnUQjcoKQhTcJlwCe/i7oTn6SHWJ8PejWoLtRVQAyT56z
99pVKm78unSysGMW3R/FbNo/RKyLLotGbkK9T9xqSj6RE31c7rYWD+31janvIal4e4vrUbZrL4r0
0qAVP+dJ3gHv1bJUHOkt60MfCPi+5c4r/br9DDz0N6Tx3c3GwUxblBWe5u97WHhl2nlBAKZ7hUy8
vSO7avpme3VPJSadGhGV26qEVWsdNG9v4SujC6UZysr4u97kke1ylpryhfy5BZhlRxk01tX31Sqr
7jEHJbc+QU8el10vMr95kXIxj7ZTTEkcDCrdjvZ00CGP+B5kqHBGP1bQ3XZlv+uVL+aL1Kux/tmh
HM+621Slfd/tUjHldRIsbdEIP1STU7uX2XRb+2Fa5XCCqNJa+76CMhMYpcl3wOba9QHmuPo77+pI
bWP7qxNifhKvCjUrskmrLTdIw7/f3f+4sXR3CQZCmEwP970asYDuuB3Dk4vHWlVFwu8523jpqulw
pix1WHvHiwroAMX/fuENxs7IC0fe1tN/+0SBceIwlcCXRrEwFhxCYCV3U9rwETC7BHC98gty089O
dv9xusKBuFmfeCW3YMd313XTijp8itcrD7Wl64YAN51uvwDkKoMGG8pvbd5aiRPNPP8cW956jWcc
Q0XcK0sEzmhBMFRZ7l3l+eLtJso7d+ut6dg2fLTP4ar5FYxNbGPtc1wUQCr6vlr6a0pv3TvGdACW
q9RfcgcPvj0N38sFxu+NcOEyfFmlVXyfZkmjQkiVOKEdg69Uu9GDHutEvVXE9RRBTfiM1Pd3i3j7
im0wQSpZdhDoR8a77XkwKuGateZf2bwx+skE9tVF5lDUyxdZN/UTrwolQZUn/gMnm+YFsujkzQS3
5mvvAmaz0/pQ17n4NSNB+yzl6T8+He/+ptfEO7thYt5386ZO2GnslZe5HNeYZPq8VekJ8SanJH8t
PPeQ6E1/rdLRiR+NdmYqF0DnziRoNH1MH/yKRmoEfCGzvk8LSd+fmRU/vkU0YSltcBQgtuQ9evsw
D6SSkmlStZfJVvlZ8/JYRl3HUSc5WQMPyoGQQkLZLEYpdffJOeTj7rsdiLG4ojBwGYu9W5oxFqwF
BooG8HPv/QH5rgLldtmxw94LmMxpM2v/7zXjY9sZCR8TISpvdGubtuft1zXcvDXy2EBkODs5xXeJ
iPDox8o7dFl9rzc4mgu4HgFku+XB6RShdFL5zb0G1aY9/fvDfGxWMfw0EBXyu+NsfP/Tu7nb9kYm
adw6q6bCwjNIDegMUT0nCcS9UA4p3Bfi48pkOWeNW3/PG90S4ycf4wPhb7vzdPGozZnkf+w4F8ns
tUbZD5ecEeGShcbUalNEaerNYDbR/1t3NuiP2xF+nAhh09rl/biiDoFvVC1iFYECrpeCa2as4n2V
jZosJ1i9eBCPfSms+J7FUKSnfi3X9rjRM9O7te6k81ml/tc48GYtYC9Ax49bhwnSVsa+vbslAGMS
WrP+kmBly19zE0PZFyedPPiyuW+cLXfJmj/2wrINdgzlSzS1ZaaeiFst9pkjQHWzdemyCAXt8RrY
IV20kKXdfYmZ+9dftVLVX7RsYb8pyzV+jYvJTQLZsMFFTQs0JEPsRESkvlmoctOK3YNelyUeqoZA
TKsE0GJZ6mwjdDVxK8azaYZa7uliiAakTdUxHuPK26/KsJNXhwyFKUIEqtm7otEbgEpxytEakzaM
ftuux+omsUvTj4bGt15jleviPCAq6b+Icna22swZAiPtGi8EtGZkx8Huso6ICmQcp5HXQwa6soYh
aLUk83f6yojl5AD9io/prMMRsUuD0g72l0sw6uCv63engMLyN/KvTdog7jrDCUunwJEeACkuxbMD
kBN0a2p28AT//b58WKpQ6GwnR0pnmyCf9yMapJuODUM+uTBh1scfqT15IUHjirAJNYrIH1OqDoT7
5idd5fdwlr9mK3YYRgaMDTkkbB/s/wwxhrRlNuI5yWVZU+WGjS3SY+8oQ/6Bv5z150zqrXvs4Fc2
4cKK9gPJkfOylrLoBuyRhb+8JDbHKJ8mzwShKsBVWo/0jaEYnxOgKNkaQDEof6TsZJ/FEb2f/W2f
nnuCpQkFEkbx94W8MRerWRl1fvEFzZeDni9uZC62deOaXXxheAPSlqS9mF5gqcpDRQMnDa1cNwOa
iijhSyi0n3RfPi7DfCYWPywrLDigHd/tOgmHu6Erq+rCMz8scN5RYoWt3nTupU+STITw2CkXYIab
+z6R3Y/ajf0XiN6kYQmzUePTvx+tD0uxSyGJLZqKbTuGvh+w01J2+mGIjYsGDZC3GsXnOjYoxcTq
9t8wJXenrofOhYLzmGdD/OXfl3/vPeIewetEU8hZGFwayMK3T9gMEY7CQPgXYwLy+3vZpmL3gJGU
3DMlqzGUul27ER0LHM5uYNRVUprhUkOU7cLaVo0ugXX7DSSSLjYz47HKJ+GfUmLviiFEH5npnykf
trX07VoLp4gONKCbTZXw/hY2ppuaQ84NA+QvHnGv2mf2C0U93DnDAXPD8MkQe3sm3lwQCQsSKUSr
AA/QQL5rTsADM1oxKvvizlZ9HovG/eqVw9JhhG3GryTszUVAdLa4rafU/WQq+/Egx+AQ1djGANvY
Ee/5TMScAtlcffPCQ+vVxUn0evs0WFqDgFB5CWT0wTVxjIV1u2SVsbOzPrfjYF46KPpurk9eAAHO
HgMKDg3zO/jxH+ngLc11W6qiu7c0zO6HxliQ4TOjrI2wg154r+Q0My8A7WmmoSf8cS12el9ky1dN
E5b3s9C74rdV1BnhEkY2FaFemUsaGgCDH7J2cedgWTLb3ZG9OeYR6QaDf1VrJKuSKDL1/toHVsKk
M2wsA69hxConcJ1oWp28GGPTXVSeSsA+aFtyaCMJnO772dRL75MJyfuVnZYTf23Hmk0c9UEg6dhz
4WGj686xXdhHVDTpr4YBwDEzFrFrDa0hTiR9/vc79x/XhMmJj4r2L4vjh3j3Ahd13At1JtldO6Ik
ncJYM+rQNW11xFUOKtp0p0+eo/cNNl5xtMouTV/e+E2I/fY9b/MW1C0aqGPNlPvBdmO3wNtRozXs
NaYcn/ys71/Rv1djSdneTxA67zdMd/AFU01tPLbEK9HXqjMN8H3vttGizyl33Z/MzzBNH37WzRxI
wwPpAspoQvDefsPEmJSUILihIPj2s98M3Rq1XlLUN9acD0RXiK58qAaKp09O5Yxg3i0Qf127eIyY
PCLc596+vfRYk4XgdPV67pSf3zgzoVWRULXhBJWfQj7Ihto827wPONZlW853pK4kf/rRRG5So8tz
HztOSg+1IfvfTuOrR3Mm7QNFleHAWHD6Orv4bpVmL02lynkfM8WOL5WZ0H6ZDLSEZpdWyVMqrfT3
nG0we7d21JM5DBNOxMXojsvqeihb20T8Sdt41q9lb8bpEhAs0cpbCo/xUnsodWvMdWSURH0/jv3D
khHrsCf3pbVB5ZerZhw4DFt6QIaDXX2vGqkTSsTQ+1WuculvEIoQpNgNy2SEVEzm3YiPoHlsBjuh
2bXoI9ECldnb2tEy6+Z3qrn6rZ6u4yvIOIfGFLfwEclAlrL5ZfOfQemt+FLZXSGpWExp7Py2mcB6
WszLhYxtawfwQu2b2AYEs3p6ujfM1IvPPokntI6QdBO/NflT+dAwj8hvO33Q1NEc7e5GObbW7KQL
B+Go7HVID2RNzXGYd7MrYMfJorqGDRCfLHsi2t3PHTneL46c9VBv0MCnQTm3BQLjvk8i6dL+gBkK
GjjKtEo9qiGu6ltrs/WGTb0mtDa8yblC2yXj0B5H+2T72TqgR+hxlS3NPF0NFB8gpRDZv9YcEtzI
MORcRLnuN2OUUEW9UE5bWoB6q18C203nH6OgHAkyx1K/PaVr9s1UmHSBBlRTX/xx6ZKbmlV9uW47
Ao6DZpIV0YzrrHVBtQzmFZHnK20rzSM5MYMX/erger9X6Qpgl1V7gWFPTHIajg2pauh4TH/vKvTz
B4zIPCKqZHh6nL2+2ANjmIAw8KQZBNCxje4lQKDqqKpNpjKXakwCnfbsr2lJ5E9Na+18R3iOXt5Z
LrjqCwc2Sz+IyZb6tR9LU4ZydLyndbTX9uRPTnYBrKpGCOKlqV8Kci1/unM6asFKwk0Km3Vqe541
WldfgVC20+9Rzkl71YIc1ogOMKvXbJ295E/txGlxbxOzNHMUc4oC5KvvxhEhME58NBPZcrgZi/pZ
gmiND4q+SRwus7ncjSbD7p1lInA4LeRdVLs8WUGyVLwDbVRYsu8jgMMNaUONN1kAJyaCWBJ91PQv
vLjC/ErO4OISdM0QPQT+Yf1MnUKVUTJtWhSGRxZ8lLEchsc5r41n4l3r+a5XOdlaTanpDxnsnATQ
iiecaHFZWb7lS6x6PUB65fhnA4vcL4pxngevspAVusVa3a9r5jxWUEmKaMv6ftTUMBePxlRqBMBY
LoioMkGVdGqSzFz2KM/LDqGu1Shd5wmY8imC0eHX39HQ9d/9wVlfibvRfmlZRbt9gmQjX4e+AJGh
db138LeomqgwYxQFsa5ikuNMqoZoRldWBM468S+ifU86oNyIOhnU9toXrNPESQ7zYF+UVunU3PNo
S/T4VVxfyW42V9xySRd5a2+iFnKJjws5h4+3cy/r9VZq3Vq9COT7M9l6Gi9abk9Qh3kfuvaykgg1
7jTpxnaozY4DlYaog7MvKjA0UEDUdzo1LaRi4XNcRYvhX+mjNXe7FcyJvY/r1qZvpoMeRMuwxt/6
jOlkKA0S2QJ98Jtv2FRaibFAdd8WH0BIFPu292xmif+Sj5NlXbsGRy8GZ/Z4Fl0cHxg1iS2xoB+r
I4wNknaDkgbZuV2NrDiQW5oDD2pFC4UlRxAbTvrQ5l/0tF6sc8Menp4M8r5O0uaMcN9m2tAaAS0z
dGNu4mXXPuSa5TzidjmLtWCiXeNdcXaEXU9Pflm2aTT2FcV83OtKsCI35gs0cEmgl5/31YFpVe5G
3mKnWpjOqPwIK+hhuQRLp5caxKOpbr76Fdvbs5WVRn3Xjr3bnzuv05eQ9lZb3UrWHXFsSFX8Hfe2
vpKwIA3y1IZKt+bIVAMTAJRSBIwho5LeN/Bu/rMUWwIPs6TK5WDPKSlaeNpodCRw608EjnmKkQnc
lmjrV0BkyYG4aLcL56bmps+dSeGGtUisCivmk3oeNBnK7xcCjdrsRH5dfyk9vyguTH/nc6WlpfZl
8meL2btVA1eRhgAe6QzotVZtkidTZzQYSdKJq1M7TUMeqtpUfmRDdv86J53/aDEhtY5ds7jpc9xo
ubpL+k57YQFpfgxmKq7XDehxThfd6L7RpPXVjkw9FiPxN63Ia+lZPzhmrMvz6MXpQTJQznYaakj9
OwFWgoYIBhF6SbF2EiPAWWKtnAb+OflMhs0ImDBThHputrYHlD1ry5s8W8VwWaF3uDfrUKvu9+ik
7u+0bJpm782tNRy1dRh+LT2AC3pCLVMxXnLU84FeiKmJBmvlz6BIkIVw6ux+jEOmIGd5pfXbR/Ua
Ezo2pzosVVSO0ewktv4TnpNeX/zVl7EKdCjy5XMseU5P1mrAwaSlZFhBMcf181zatXdMsrVLcFRV
01HnHnonco3spxKacU5e2aLpy1Wt9+kVpJ3Z3nV1J8zjIlwJ7ggydXlFE0Z9z9yMVPHcFhp6YumU
yZU1umUS+klmuRcOEtohA+ZY7iH0ZNqjNms+4Xmc0oJSa7RqT/HY1D8S1okEiau0GKm7xCKEcz2Y
zgGwOg7v7XY64dyjiWEEPIhDY822G9SFIasbVqiEOVmSNLtNxDydKrGsxNo3KYivqNWF1h4Sy6ue
hAmU9hdHRyuG9GOy4Uua/3s9QQsYGVltpAd3nZd8T40IZjohiSsPJj1pl+t6aTIwJFAtxp1O8NsY
OcNgP88wcRK4p+TJB4hA3XynGr/8IReZ6fvSnwbjMGSlu/esdKKM8ZqYCs2X/mE2hY8Qc3H7H24O
mRzWU6KNf9zGTfVTM+RiODKaTIbzhN4mRw+y6lgknGrNr4saxtcJ3WAWlfFGmQega3Y0Q2pnoYvn
9jBQ29aMd5TAS0XnsnAQ+Y3CzV45vJXUuqmabwu0k31oS1z+EbivybtBhtGnt0Qe5uPXZRL1oWJ6
R0m3eR8PYoBCXEdE/C0FAtjeI9oiaP1iEUMwJbp7BzesaK9pnbvqS5kP+VNbIPo6zn5HVCsVhiEj
ZbbLN9FMdLuD1ikrI5wYN7dH0WuTG3VZaYsdIxQZNtI2W+ha9jxxpEZVRkJ3PYC5LmUq1E/iAzmJ
MuwyrR0Pd+kePKNaTutobL5A06yc1wLLabeLZa4KViqGhtFsuL1zlGi2rxLyC5JQKrO/zkynd27c
dsSgTX9O2u1VwwHQ2jmiwXSeUpdx2BW5vu7X0jLXQFPkr123dtd2UzjFQuZhQ3FcXZRrNTnPbCmc
kzva41ZxL6K+lymPJ8UjRCY3kl4mWZmZoyyBEF3/MHc1xDm98WriTF3a0DtzrsdbZwV89xNZfsNI
GIPASWpFZ6LZ02afHCGQ231oshMYd4DG+vtVS8biIoiIRK4Oo47WaJCRYqFd1kpPXyEGpN0pHv2F
dSuuG+MLansSGxGQU3v6LF1ol1FGpVMAAE2gewCK5pzKZE3NPTvqWEVe7pf4KPFhJlGdqPLoxAhv
r1Ntsn8YDBtJVxx8Nz0IZNLHzMQ0TRRuURC0SB9Vu6hVCTNEwZh1ER0VvdpXGfVaOKdx/MCliemE
ubc29E87Rx14iKS9T9t81kLAT2ZxC8yWnAgb+yTBFW0qmUzMk3+DKItyyUrTWn+q1hLkWElAWHFO
oQymj3Mx9sy3Nbs9OkmZaTsy1Tjg6cSUW2FT2EsV2U2DcSdoXAP1dWADhW5YyaRfhxMRfwDD6qFQ
PzxBQQLty8Nunvh+CdhLT+wWMlraLyfqEWM4rp7U71aJTiJwHOHGgQEgJA7YqQafR6GvjR1JunZo
F6iIrsFgW+uOX7n08IB1nDSGdnUeKseg+mwaJZOrfql6coIHx77o4zCbENqqOWOxIkcGEuKaPlhT
H+99qvwEKZ7yuyc3NiYwKSQdPKDBdJdduejAgBHfWi4ulnbMm92c1SU0s27EetoT6mEHG/7PY2aq
k4BJOHI8zEEvRzsN8UgNTlhljv0Sr0tcIk1fhbeT40DlDHuNGWUwDetgc4gUGUDegjWioVlil8Vl
zhB+XwvHQEYKlNg4Jj1OVd5kZ6XORXA60PxOZ437Vi1FOOEJ++Z441wGDnLUaC05FQZ0SV0Ztmqu
3XOCV87dFfM0vS6jtRHZTGPud1QgMb8+DTHnKe0JLwmUo6bizJbu7YQ5r3UEtsb/3bGCFHHANjJ0
P4eiyV9kpVnzU1U2402rxQ7dU5WZhIP7crl2e3pFB0Us9WtqrtNy1uCZEt4lmmK47+NuOFdWpzdR
qohGPhaDYTCcw8cU9Usqs3OFcbDR6NES7XmYVtJ7osReNlSJmY0lChh8nt6DhuqvOyvOX9/lmuh/
2syRJYJmq7MO5si9ndnIKpiG+MwjgLhicphGZlJCfVxJKA2oz2nzGj2cNDI9Z6aWtPi1PUO8cj3X
7jQPe3dt2jniUGOr0Cpl87hUcrRIdqIrv+wqucG6NXu1ngmeLfGTTAg3dnpGuEYk6R6Ho4bG7RnH
9+rvq9QQzlfDgIn4KAX5R6SSVsRqJ6udWqgPMs8NrAxLQGjMi76+xr0zzzdswmqIWLkr+zSh/+Lk
a2ub7KUQRC3OZJ+iXPbWsjijtZ8Lgq9ZxZIQQZ8zHgoGV32QYx/E3g55gqhgCRmnvlEEhiuKRGcd
dhx0NOKXEkIQrsei6+8TMfX5wUFXQ/Ixu9NZOWVLZChgGV5apLnysOq0wPZpVWvtdcHL872DRGpj
/EIMvs8lSps8GGRWgIY0UVvc+I4c3Cc2Wt19TDKdcj9IStl912O7z+/k7M/6xYNOmIcoYOV6PY+l
7u/VslTaDk23/4OVlX2sbua0DSS9BA5pchFW0PVSX3flKGS2n/NEe+4Zk2shQMhMcCTDphFYi0p+
O0k+aJzjHDEkAaqBWHwGhP3QNKNfx2QI3QTnR2xx77rqsz/5cWzr47EZenAhym7WvYfnmLd1sNzP
NDsfOpKoIHFlbKFem376fUZAx76bUcVnp8qa02gunHznV4Oxj3v3R9cyd/93j/evBuj/zgzIciA7
ERMVI3+YAu+RAmPlK5gyq3PsCFmhZBglxvQxtOqs4v7luqVCd1yd9RbAeAudRbTOpSTnrr2TVYcA
Rq568spExsiirhKCiPvBxE6V+8wZIsPJ7RePM9l3cviWLFjK1a5PjmryhzrP9WLHQub7x8yrjXu1
sEwFBcC05lJ3vqOOflZW6aNPq8lO9zVIcTprtAat+GdGUq/+Pe18jDUoAJthVaHUxqH8yUnchUMi
KZubqGLLSqMSa0sJ0CCLB/o11fjTiKWRXWmYNcs9GZJu8lygPxlPfVO0kSQuODkNPGAyNK3FZrZA
x9+4KCbCu3or7zaA6eSEhnKnRmL+MTn22HVqWOd6oU2BT4pF+8HN/aL5/e+b9X6+42EBp3MM4h0x
JqSod+1b2wQuR86Ze6pxLkRERC0/W1i3B6eX1XVLp3EJWjTqxwJ98CeX/vAScGn6xWiyEb7iRnw3
jlzpyfeZXTobbcI/D4DRdhnx6l/dRk4///0t/+tSPJHkECIHhKrxTnFqmJ1mFX7i0Hss/SeWMMbo
DBTR7Y218/jva31823i3QdhwGTrynKjeNsQrH2DWQofw1NZWuydpsaEWhW0pyJs8OAs50P++3ofe
P1fabh9zclSPDB7eXg/xUGcXi26fagoQQjdk3l95DYMVvddIDQPoXITcwc8iAj5+zW2CQ4PG2RRM
YC/eXnasOwZW8WydXCLVv016B6R5HQkmMnstRG2pfza9/nDBDbjOKrbNPhEivAew4pPDPiG1+jx3
Ewjr1hho4eqrqx2oj8YvXpaRPW9v4eMofK4We6z2Knabo9Zuke6pgsShkvRKafZ8yUddmYFf+Z/J
BT98SOxfwCQ45Ww3RHvPCxS6hcYmL0GjNIm+PhgpRMamqLTfau7W8aZcCuOTcdPHRxsMPD8HszQY
APb7+DE2ZGQEdpmdChpVN+7o6d1eg/X6KrIha3b/ftY+rhbbxTYcFBhR/vn+2W6aAX3ckp0MgTwe
zRx6VIBqNKfiAplN0rW7uvc0BD2iaj95zv/ji1o6ShTfwvmMhuzdnmlnyourfLTZM+cYo4+hnRO9
Na/pt3y2XGz/q3cbGBcAA8cTTkbu+0A7UDsrIqDOOSJPUZQQTU4YpGH5+Sf37j+uAwuDVfCvDgG8
5Nt3SPf7PMfVRHMoaYX1PGmTss8Vo47xszndx0UCZufGRYMWg1nwfdZYlhnzSLXkHcdMi28xF6kv
WsLUKKjqdqUOLPGA+GoqP1H6f7xnKHV1SgEDbfp23bdfEJFVatvt6h/dCjTA3l2I3NpPZtxfTwLX
w5d/P53/dTXYpEwikQjzk757OnEzVA1IenFE0ZsP14smUWRbWPhuCE15/V+vtcUcObbjccENxPL2
m3FolmUD5hG3q9b/VHMV78a1W006k4t2979eizWWnxBKJvslXKO310J1IkBrqfTsxTaey2m2cSBj
cAUK2nrT/76EsYYhDKUw3cB97+NPNvcF5PE8PrWlb23IpP5OyxcSnAA90lyp+v8NxoZeEHgejcUt
uwNG2nudl25Qla7jyv4l7adsO9prnd6fecvhuttqOvz7x3wvOvp7Ob6dgaSAb/herVgMIJ7Fotms
l2KNEB5agdjmoebIeSjWBPqHalijBA7mIfbNz4KjPoiw/n/BhZgOpBjri/GuFKlIY3fFQC9CYZt9
ST1ZXiX1rL1Avq5evIlmpN34RhGSSuFdmGcthxhwwrlaLW3/71/i45rAoYBRA+JclD0QBd8+Vv6a
WQ7De/M0ldYcDiozIp94gC9xXMd2IOOkvBOj0U+fLHof31Iui46A9iK1A/Tvt5fdGvvbY2zxfE3Z
AQ6NffIQuwcJk71Plp//+oZbR2Uz3uEbeO83zGk19tNQWadFdtqfPva65zhHlhuQ8siMEvjLel1X
ACiif/+yaD34Em93EATe/+fK775k1ehGo3rEa6z+ijk+U6hT2zmITfQKaXMwMxckMoNOrn3TNFWr
/WBU2p8kVfBw0uppjjHcZvR958lQnIjMhW4XHG6MCviWjbUM+jqv6CrYQ/eFmWjz3Wtt6yXJXVNF
prZoD7y8cx/SPFsETIFE6aeMXOTxTgMeXO3WKa7ks4GecrmoSnTe3dRgitm5qd/aR2uRdRct5Mga
35BsZFNowXazzqvRuOXenEatiaauXacnDvKG+ZXXSadTDcu7Zh5K2ijTgjJ+bKy6Ng5GDT1k1zDK
eqrhdySRUWW0gcy6RurLF76ZMkdv7yyyZU6C1LaSfqpTkkM6WfJryeL73TUq9+tgxasW8kaLo+oS
848BPuGHZk+9CHHa0wsTFjwzpBrI54PBbHmsR80aaG2Ohdyh4c7GczL2ZFiuleHcEDbIvtvp1XLr
ZlryZUu+fKnZLDhb8vMRhNH55zy2h5QpHtqtEHGzVz3qel1MgSqU9Q3PQ0e4nK6vckeC92AevLGe
r8ZqFph7rNLYKSFtPVpNm/4b/914hXvRw3VQQa82p6ZsrzJ38Wn2pYU5XbuTL2XALHJwrr24pb1B
LSdIrndSw7lOc8XPumK2/jrKjgl9NRXpdaewASGwaNXPIrHpXtbWNHKkhCSTk56QBRBoy5ekRDZQ
BqrrpHYvSqA0F7usyvJuA7eJH4VJik9fJR4xDT4t8P2cMuqJgBsyVVSynf2zaHvtggxTxUG/LKQ/
JsM800UgL0Le1sS4IwI02tLa60h4zkOn6YROp7Acb5OWVIlwkpPE6pJOSXEg9LSfyZpIMu1nq6PA
vIY1zmhUWqbl/OlJHE83bFZOyHg1mOsuYer2B/8GKlmY793F7bHT0KIdet0mKwUpytbobIq9i6Yv
ov6Oxyet7GiLhdZgWpeBw0s/BvjVpMLwvczidyX99d7yumH9Pro2aZe7Kh6rH62p5cOLscTie4tc
oA+l3elTBxWPOFZwHcPKoV9mrVEHSdONzQDaJdWSrzI13ToqBEPAK3ch9ISBvKMRk+O4WYEKY0Up
Q+x3UYivvI1T96U0GrJbkNXj9kz7zv1JV1OQ57RObrdnVDAsfsDpLX0u4EClQcFIOA14mO2fmmLb
OJaDQiUI8WpLI02Mr4MDVRc9ytjf5d2ou2enFwznm2wpf3cyk1bkTa0Es1d7cuKz9eXwjEBaDecE
Jzqh87B/aaDZhEcnW0f8WK+6v4bMiBXjI4xyy1WJJb7/5WZILH9Nwmrbu7RoU/gxOLan9ugNdmOH
VjV2pxonujyA91NLgHMC264Ax4vMcRB2e8G3Z5W3hZqZxPamufzCguPPUQmg0EHMvtCJo6HotiAB
NaO/gzRgeZGe2fpz16n6LrOF4+2TzqMluxiNnYUjyQm8GP06fq0dbb5HSN/4XZC2/Zhcw1qdBd2T
ASG2jlLM+M3jn5K5kGjutQfcuw2ciWnjKe+N5LHG+eEECjnBVeGbqg8IU0o87jWPyh73X3nuLNnC
QOAgdlWJ0kQxXQ9lFfa96IpdSVZuHi2D1J78ioFypMCyoG+EYEKr2c2qk2d2phkNUJhkYK0rbrK2
34guTGs86yJl4rzW1ezdcgCYJ+xbI9i2pUSNsnMnfocfncrnhAH2mEzAR5sZ1whCd+yfzhybQYfF
MNkzL0Mt0+QdKZgJaA8i5FKV/xZ4Tv+oMvF/zI6WPjidyYBkq2+boNX9+dc05qw+dOSXq3xI0i8r
cFqSk3zFwlGmqf8kxGSWJyPVcnmgCbaech7TNiBnLX6e6c+WUCvG7HUuXO3alTWRy6TMjNepUZAk
la7LOO28Ucwn3++bb6XAmByoxWjdwBvE8ISQx/zTCaNH6E/rSe7iqrXGcJzd7BeMhDoLusZtfDOY
8Ctx+mP2R0rQZDErBOHIjLcryyUauomwwnnUuElrPxS3aTp7WeiYxnJvALdISfaxx/KWlIb5aTCT
8h7M6d+oPUc2t1YuhXVvWsJf0oCOSdyfECQlf4Zl0yl1ZiGL+3Je7atlUC4x7WKpX9t4mF+0VNrF
/v9xdiZNbmLdFv1FRMCln4L6VHZKp7sJ4Uqn6fvmAr/+LfxNLMmRCr+KqImrwgi43OacvddWqTCK
DdaW5hihb7E9mXXGQzulFpk6vVVzymoaM9xSg7aOdqEpwrNhTX7K2lB5p1Ch1ftxtglvquuWt2Jg
n2XjTZS933eRlROpFZbZpi6puHsBHdqRHCRsiDt94OF6Kd62e6qQhsGCY+T3NCEs0s8ruo60Wt0D
iq/QRENhJPm+CWrZ7nX2mt2a9nGvrhs6sBBykj5NIbO29VGPh6zxUyuO2lVcZvSmzBZEsmfFnSnv
TQARj5Jtfb1K1KJVV2qb0/siPS4+Zm7ojhunLCz9aPRoAJIm0FjisCTSjJF5R3881tsTWi17WLq0
WUIy09C/905efet0iqXrXMzdju07TUYXN6/lBYSFPedxUPU0etRs8DQl7XHKuLysbSyH/kQHHMYP
RQvtcSqxbIP+YVPtpsKeH4vMcCTNiAHdr0bRqvDGli0MK05R4h2BnqJ4Rqp1NtOQq73ZRlxIfLuy
u+8Up/mhhKpEZ6rK9l3LOU96c4mZ+EXNsyTknRaonsy2bn1N5sN7omgjsUqA1Yqd0KogvOP/0F2/
UtrIhscY9Y/OGKfJnRO18ufSMan9yKrN7rNWdilCiLZRex+Xhq7tLKR7DVbfCcF6bGgIHOLZ6U5m
1CcxN0hRcIWU1XHApgVNsE9HUT1MfWVVh6hJkVN00DD095EebLx1ZsSyKyQIw9ot2wB5AY7l94H1
pNuUzohJcsHTGfdmKmH5RqEdfnWNVjYeEVciWTGeBxfdBN4ET1CniMCk5lOyVVSHBmXTq3V812tT
YWAgJByF0DAZrWkUkl2e2a3+OY7quVx3ME9AtfQ0SjeuO08vuMbGehuPbCPXQqBR3Ffs06i/K0hO
doTNpieFBpm+CXEbOD7JZ85Tgkx2wvGuAex29TI8tNqSwKRPmpHuCDRz3iO3QAyILXiwNrTqErRR
URTUrK+Y/VZphaoTmCKpZweX5YlKe6cVEcJHzWm8Mui1rYooR11ZExu8FYWi5X6mGVbSWFlafh9g
Jwu2dUVMuBeXAWlxaRAKPkSpEe5F1QHnVzHFFu1C9MHlyQKOKw8Rg16lF1EHn+w5Qm4kUIH2+Nfc
8ifElvSkjSZbQdNmtTlIgZOsl0uXPU0DGguZxRtKA8osHrvTPlu3bqiguKxHZiLyC9nSZTVeURpY
QVo3G7tn0K+seCQZi0GdoE3JwnAN0D1SX+KxtLUnd9aQlzgyJwpOhcub4TqM0rt0RC+6Guc2fbRK
QTp9nouOXisTB2qhsuP7bat57D6ZXe+2Kyeq+AU2sqnXIofi90mttEAifyw6PgDRJ3TmGqUMyBJq
kdtwEO211BvLqhsf6W4a6V4gDnDRjsZ5xAQeVZuwGxqw3qpQARQtXTJ22bbACuu5eAe+lE4z0nmu
IfuvtCFLyg0uf9td00hXnlO3zPXvTsTf7FWxaOC8xjVZERXFUeWpqwyNrQEzV7VymorL1r3Iy3tc
LC3blDxTTnU5y09O42bxnUn3PcX/QQdLaTrmb4fN6einUFbLo5iFSPeGMahoRdySN1dqcuofaIjZ
rg8Cu5L3BulGikdZI1Ge2Fmz9TLDurBfwFQo35bAhOD7LOvmocP72m2VtladG6Bo67rCiMQDo6uJ
4YLaymWejDQBd4Ef0/dLqE9yJKtw1Fc5u2n0mtGEmpowkgxCVdTU4hCgyx28Sg5il5pKIzaAcXC3
WGwQXtMQUPg6ZD61PUo58U/KfTwSC0HXUW2ivlmJMLY+GS4d7yNdce2NVkexEVMEO9U2U55kN2FX
pVLMhsh3NESOpwrMuLgTo8zHYyNxOa4nIxs2at6miY9irXh0yIiRHSBtNxy/p1VlmF45O8YvmtuB
sdfyyHkFLh5Mx7IezS9WR5feK5jPfxEfxYnMtQIl3izyvoyjkFPFd3wwdccmvnFw4aSyA5NQZo2D
DNcqnG3dMzAPMfLMeT9FaEw3uHfnuwnbYbHR4KNp6wjx9OvkOn30CvAbXQvnM+rRBAKiD5inLrhR
/LvuKPAGqYppABco8186vnTdroaQSFHCL4d2W0lg0StlVNQD+o0q5ridjMP64/LFdZV/uSRsB7H0
zKgRnVdoWhdLYFpKlPp9LlZxH4VbadJ6jWIjOghtGreIjl02JEZ+o4L7l4INQXTYxIUKch8PxMWV
tRH340gvy+06Z5MFYfIDNQGBjJGr7HsYcosPd85vlGv+dr9Y6nC3UQhbHvP5VXWRB+FyyMYrHTnK
jyxz9WgzCDf1pbBlueLMFfpGD3BxE01kat4w5P/18vRB+YekHu2yOTkphKnavcJNk1y8KUAP3Dnj
JJ9q2dmF30ZN8BbGZbsrWOpvZatf16no0buoEWhb0bISS7HuD5NtMVJv4RRk7dOe44iX1EKjgZZh
JoLcCMIfuUif+6NgW2XFg3VPl/4WGvy6HghxFboyXcyFKHLZMiv7QXfbyDH3kO/EJgekuC+j5pja
aNw/HtfXtVcy5hbgO4QnB8epvbyJP+62tSXe/1m19j2Fn2GjF7Sx+HIdTtd5hGTnOOSkDiJcajDV
uHWa1M8wY7tog6DcOcpBG241b6/ARCCumJp5BwvGn2LsxQuw8qzQIGohTatqcysaVnpUYkq4tTJ3
voOU2iSHiAL5k53VXXbXq/gQ74zCMqa7fBb5CnUAx5pUi5s1Ot/g1sv5ywdp6gxNR6UDsTgxz5+Y
iUOw7bvQ2IdDeyDDtHsRWi38oFcMpunpVzsoYvvxW/rLhAcrgvq8YFSgv7mYA0ATjapZpNZ+jAEg
Tx2LItKYya+a3P4UBNmN+fV6UOCZWz58OlWomtRLAxsgsIqWQGDurcqNdyKekydlls68yhpr+kzS
XOzbLBp3Iu5BCA6BzeGsHyrjoMbK/P7xvf9lKmAssKVEE0QI3CWZi/OacLvCNvfwModdU/Vik4xA
1zADZzUltrL53vbiP4w/gf3vkyBP21IxhDIUmffP37RWhSU9PL4N7FAcuKgrbNjDNxuXdglnyKDo
v9o8pjsbxfyNRsTfXgGNLfIfKdKTRuJedCJ0o3bC3J5Q8ypdsBJFDd1q6POgwsSo9MTPRknvS+qe
Gt4ThABeSmBw6HVsZx8wPGbjjW3T1ahnpLMCARlCw0SizvLf/5gnYOfUASRad29FRXRfC2rDPkYZ
E3jfpB0VFGh+41jx7uOXfzXwl6tSLl+EAwSWuBdTAcXNvM37wdnDlbCfILWOhicqmfwwDDz5HgRz
58YVr6ZelER82AbXhcl41eobQ8cJnFGY+8SeiJsIcNPs4kkl+YxVt7xxsauxDXBxgb3BN6P3dtXn
o6nUAjfTo4PiFsZJtvp8TPMYJ4bEq0SrLbRJEiqbLSLuTx8/2OvbNPGnOigCsPwLVtjz1xnSL4D2
WCYHnDUHx86Dd6gi7kbXZFzdaG5djxwuRV10wfHyli5bta7T8gucPjlk1UCR20oGhI9xvdJCW7wT
5bYeaiqDNy76lye7CHFQxiyOaig75/c3t0ZLUydND2aukU/eWKEgvDCt76IwzGao3rHWU5iakmgX
qkli/evMQaeY4aOyc3F1tMvLz/vjazFVXGHSIbJRlYufrXAWdiCNN2p2mVbvkg5DodeRFLRWQmt4
+fjdXt87qKffCxSsJ9f5je/64+KslFLM6Mj2QdjABBEVeajC5YAftqE8qEpf7iEjSGyVqGt/fXzt
K7omExaKStdkD6VrzBMXX6zOWXOqcuQw6lRMr1mYNsVW1bqR4yxU/X0r6aYdx6Kmad9GSNQ/Q5ih
6Vz1Q65TnYFLvDK6cihC4jr6OvuhYVYSd+B8QnWb5o2+s/p0/Prxj76eZdhdGwu3CzIyu6CLj6Eq
pEJB1ahY7oKjReXnK1mO3UaYzc9hdI1bML7rb4/LmTwfy2COoTV5Pji0YaQ9W1sVFgeklgbV6l+d
mNNNh9kp8T6+teuPj2vRnmMowlCkt3x+LRVaTzJiSt2HRtye0r6D8KIqugWQTyPfYC2dgaTReBpu
LBfX6xdPFHkGE7eOHgQR3vmFezSw7CQHbd+4+TAeKFWLdacXwMtZNr+RbSXvG2SfxG9i7Qi8pFTa
96YcqOKjFgxv6CmunjgfAYIb6JC0UtD7XmzZKpwwM9+cviedePrS0od+NPRQd/e5awy3AhyuHjm4
UtIyKatauKXdy80TVAVpFiVqCiqGYvJl2jXaLmbgOXsFi5AGZ6FJMRLXgHZuICavBjLh6Kwo7EkI
UkLyc/HQ666s44JixX62xkx4gm/nXi9o+JVieLQq+wYI5fqxcjkkC3i1YGqibz5/xyGE1pFC5bBv
Ekuuqm5Knhom0+0ocev84zjmzliOLQBC6EiZVc8vZRpNDuWzGPaCBKNtbohgnaRIQvKQ+jGgEkEI
NHa1f78oUlwMmTxPh/3++UWRggCtMI1h7/aFdFZRYWW4rjKV9hndYCPbhXNdvyd1Pmb7j698NYUD
O2L2xB7M+cKAzXZ+5YoSmO2k7oyrbA6+GHMonqmBC/xZwaC2hynGmIKNIycRi1TWWGw+vvz1EP4t
xWF3AB+EgXlx4z3ZCwo7S2MPE8+tvU61ARwYWXnoMBut0zZ/xw7b3ZiqrkcT4jGb+QKNMKrdy3NV
PKZKghjO3JdxlR4yzRx0H/6Y3fgKZ65g9/EtXn0qEK+RfKLxAXbEAr28gT8WSelGdFk0u7mr6krm
nhNXtAXDMKIpS67KO+VynvA/X1JjM4vIiohS3u/FKS4uoN44mezuUFlhbYVxRUMTsyI9IDcaw0MV
1t2Nu1y+wDPNDSk7C/J1UYeiwL48SiOOLwIGUn+nYq/UMK/ZXb+vOrqw7x/f2xVfkokOwdSCRCKc
iV3lxaLWoKewkkQd75IapTUJm61V+DH18Phn2I7Wi2O2I6l78yjj1Idg4nxTGb/5PU2q5InWt4zf
Ssyblgf62ZY3doPXL9te5n6qWRQ4ONEuQ++Pl6209jCKsFfvqpwDuyfwYHgCccaz009yl7fT08dP
4+rzBUHKKYkZkcdP1fDieqDqiCgcXTri2Tjah9aejYeuNn8B/o222Ma1/jmpdQheg0y2H1/66ity
YWejh6R2h+kdxuT5rWqRNHFV2PodmMEBrkGOR6u7N0fALEcIT9GNJ3s9wJZbRT9LcYLu2mVE9Nzp
qVNh6rzTnbIxPit2idMazzqmx4/v6/qRUpDA3oTbd4nkvPx4nMKk2W0tqS/saOJp3cF+IclA7dMv
uTk5417h4NY857aSD28Y3MpvH1//cmPL+6Tkw27aZFtjLvyt8wc70eDrEelZzwUydw3f7ey26QOj
CgmdN5ptLbdSCYdwjz9/qLHzCfr7sACD7D+FKVas7ZFekhfI0BiGdW4gzwBwWoQzehGjCq0Vn09d
JR56x1JoN0bF5XaMX7+4juiiQBi32ZwvX8gfX8A0YHSzjdl6bl0rf4LW5iY0Fgw3x+If3c+llX9X
+jn0Zgxo1q4qyuyUV5X8WhmIyv5tWV1+Cz+BTakDnIkVbnnVf/yWHmkcPFwjOhUhRkeP3F/Lj7JR
+y6byH6J+GLWnOyyGzvSizmAq7KaGvxDPdmA+HcxQRG9SkddDsOzI4vgZ9BH+adAceb5P8JE2nKV
DQa6vxtjZhkTf0y//7smFhvia/k8rvJWipyyjdGr6jNSRcslJzaairvKKAsHOWCQLVEWep5a26AN
87LFaolR8BtJ5HIGeYHZf82XpGLB+/hnLXuli19laTrzE+IDyGOXT6KajSAbh3Z8VtN53dnZZEFS
sfdSwBjxxwqmHR6WDu0DDSN9F02LOfXjX3C5Wpg0FNCk07lZoLMUuC62cykRR11KCO0zPeswpqSD
4HHbVCBcv+oyUJ8WZEUBd2nA5t7SlIteg1SV+aEQKfmJBz0CQ+q1ELSo9joaKLMb283fO+U/nhE/
kDMT0yg5BHgEWdbOx2hTNhDR1M56DiXilORg9ZZLeS3n4DJhHFZz5Wg00zDuaY+4Ed1CegUAaRoS
k59VR7rDBmFL6vhuMWLVXYghWfEiCj1s7wi6KfZzGUj5C+nTDPoGjU0o/XaSebvwoRHzNH2faDBv
i0AEo68ZTfeSj3nU1UjSUA9itqsw0dNfVLQdek1TbkZtcvPHwC3AUClumKRejxB+enYWS3vlKV3U
rZsByeA6yUJTOdCkNxufGGX5CYR2rK+JUA/ABkRIGLqHXud491ylICImL1MQWj4VrN8mEbW1PftW
hOxkJ4CLbQHLqAoRplX2dWEdO57khWa+yYIOJlZNp/wAfulhVoj9eQqQwADeuDGYLr6y5V2hmUOX
QALwYgW4WG0rpVQLzeg0IIVyOBZukI9eNE0gEBNKH35BNrtYpVkay03IHL6iuVpPXhjZGxO3zvTp
459zsVDxazjUs7/D7kT7jB92PnK6UpJ+Vxr1qZuDR9mO0c5VMkSjWYv9vAjSXw5BXjttIPTu/3Fh
UqvZ4jDxoKA4v7AijUoA52hOlCyiHecwtAlFW6354/wpcSYFYJHCHzZWmt9YnH+XC88/F6xB3DIb
rCV069LeGi2KaHWcolMlkUuvWhzMizRkAmDsoHDxrS7I9E/xoNn+rFbxSaLC+ZItGox/fQY07XkD
+JOQQl3tfhS0fw2lhP7U24x0I9BI2sZ2DepnItTeqOMfiWpFPuIt5fPHV6Z2ej6t8uJ/7/Y0al50
7jionD9/Nc7GtnHb7CQN167BOuk1cL6xgGOTrdFXFCBhnIwVd3ZHtfIi1yjml3E0+8ZD3Kon0SpW
xkQepTIIazfj8wieBZPO+AslXzQl75i5XXmPR74WW5nkMtp2IXU9HwpMANe96qOa2AGclp5VjSMZ
b3OjcW4kc/cOIXsJQKnlW1gTR67e505CbSJX1VHxNRX1lifA01VgmIKhuQ/myKDXwbo4bNywUdgu
BzU4i09sj8onS59w1zMPBc9mWdfWdhy1tiCwFKvvpl4AotvWJu7MJxWhW7CSvWq/sVM0cj8k7ygA
tER/wos69A2QaKLEeuJ0kh+LBHryFuULUW2lUETPo+KBdQeUJq29qsQQ9yt7YC/q562AdGEamV2/
RIqTtE90grv8To5movscvZwUUagJTqDwI7g/8bEdc9o3dkMiosoOo/RsKB1f0iJBs03ZbR6/mVZu
fgdeAWPCkn37lDVgE7d9POREl7M1yf0I5UWz6QTUQCcvFPlZkku/S0lOQRFr6Y1ylJKNlof2fIrW
YN1TncWChJRG+K6GzvBngwBSWw0paMRiG061UX93SJWznhqRpjQ0k1YhOaCMzDbyJ9cGjMK+REca
oupzvatlod4nzINJDZl7bgy84D2LzGxPfFgIiPTuW2NpkjhNw8rutJKMxXc55c5TQQbfZ1ESM+kJ
Mx4KeqSorLAdVHKtDpnIIF4QYpaOHCMBgYOpbH03iibFV7PZOQCVIHHblE75Hdphh0yVU9sXqo2Z
u5oUEGSkfOoFWBQKFc20RRqiJl9LnbS4LTSqavIHpUYqA/+7RQiEzzwgeUXC7VpT2HGz/aSPmbqH
sjP8V2d5mK7IMSirialrcF5bac36sQfVbG+IH1dqyErdYOc74EkCgqZlDHcw0W3jpZuIoEQMplta
vDJy15oeGQhZ/qMVbDYegpHC314BK2R6aDeSaovEoMtXGgiV/K5I0XF+Mo0wHI5zrZotprJIvM3z
lPJxycpV76TIHZPTaxnDwAgiOuPrEeL6NreloX1SaGPM4WbRh+4VtyygCSxbC/Y1RCe8jkrlgCPX
KDFT+Q7MkrDvFjLJAy0uWSlrM5oa6h1J2j4PoHyyJzH3k+n1aa4Et3r+y1b3bLYGD73UCSmksfum
iX0+U1Gg0FTS3NRTDjQQ/HuSuSVz02C+Q2GIn9mWw7kglLPdJqTDfOqrCMWzY6n260Q/jHJQbt6Y
Pa8XTWLs4G8zM5KVbV85wPDHggTXzWdG26xBHnZGOI1IqVIdKllsGdsIXdHwQD6EUUarFjJG9O9r
GMwgElnhBbI7pgR1/lSsFrqVRU38hPWMHURD7+IR3Y+9N/I6eNEH1diZ+hTvrG62n0dXaddKFys3
DmoXx3cWEb4aTCDIzJdyzSX/e0yaMUNrlJ8yGldwSApqYeFhbvCsv5paY9k3FszrRQvONyVcRgHl
cXzM5zedgXTClzNXJ+rZ0XOp2dE78bDEKdEieFRb6oP/vltjoLChxtrIPE/f8/yKQ9XNnIoIKm/t
sCh2SjHCU+yReHpNXZb2Cm2j4zygTP9M+DP4mjBukUpzfLpv4Lz8W6Hm9+PGfegs8hdaMpc/poKu
41aaVp1kU2bf266qj3wTpi+TuVpkn/NIhXkRAo/KrQ7scp9nHyFvmlOfQaOOMcfW9fw5ZDYLaDbW
5QnWTgJKSldXozT7HzSHyLjKyFLPEaKfPt6l/OWiGuFPi8+Sgh1tuvOLjmVXF5BPMDRmoVi1fems
oUiqx0kto9eyJ42icg3jX3fErLecNaG74Bx3bOOicpLaUyZNGEenNLP6TY6e6JOTOOWba7e55pUs
5drdLEk5LDq3CW6c5K5mFsHAJtZL0NvTmVwuhhtlyDKBCZ+85HaSYW5tTaLp58jcahW0bdtFRebZ
lDoQ7IP9uvF1Le/w7B0vFydHW7Am24Z92VhMk07qOXE+L4YZyU2rqLxZ9hpHdcxqvyCxclcoqf6o
66VxwKmnvfzr22bxo9ZD6YNyOnHE5287qwTYXZSfz44WjMkmM4doOsZJkxgrBBDTSrO6gRdQYQ66
cePX0wo9f5VPnP4m+tLLXE963Ao4TFilxOqFTxXmNIhzsiScY4yrTc+BVr1xxd+BOWfPWqVnwfkD
hRTD7GoJgTbIhrEtjec0hmYFxLXUKStZTjTsQjZX2radzGwz6xXS+Q6bA6qAIIjc7gvrjVIdKwfs
2jbswhIIp5HpyQPFIvZl+D3nF365iD2Wr3wGRl1OuvtzskksS/GhjXHpa0E+6Xij4obt/I0BfPXJ
kmiAFGupQ9CKoqt38RLT3K6VbBanJI2zk06Bc6c6+hysRW2YuyQdguMwN9WNq169QCRHaK6gIjgu
VKbLAx0BA3WghoZxqgNySe+mQc+PQZ2Xa1HWbordVOnfPh6sVyufQNq27DyQ/bH+ucuH/EdVMEKW
AH8tnE79qOSf2pqQdjvWkm2UsaP/+FLXj5SPgdFC35JuDDug80vR5XGA9LrhSxVVzZdSim8ydqy7
goN97vVBDzBJqZJ/PZ6zc6bpw/GUwDQCJC7eYyO1rg2J5D3FrR7ecU4kM0aD6jrKwHywiFG7qwu2
mkC3bjbjrx8tV7YgMvBF0pG/lNDNsJ7GNOujl5KqzC6YoBF62tCEj0GjNeLGAq//1hScfYm0mhiu
lFhpRKAH0c8fL1Itg3NbbJ/YUdXNcwF+sWaan9Ncrl3QBu27astg+DTrjhqtsPvkFBzZ9icejhbc
Gd6ye4g8QKtasbFEpfx06jqNN20c50/ScfNgo/dg7OHhJXFO6a0eo0ONIFLP8DLZHQkX2MPaA9Uu
MsQ62xzixjcE0SlSEqz1xAlA6980qLDZQ4oZQOVklxra+Ngl9Oe8TtErA6cJTSoPcVH9ucrj/LWG
YJPhnIitpUg+hJhwcfi8IWIyiDK0EkC2U9LqA/F2RfrQNoB8V2zm1cQH19y8O60BL2vq24pmTNcq
3xL6ylgjkDd/JhdJ+epA3n7LZk1P1uHYzk+WmQeGHw6R2R1VvTdPBgndb5L62wtmaTjF6UBR2cdz
XOIOx5BDogeQqnupixjuo5pNyaHLk/LUB1pPWmLRzuaKWA+kg24cO4dwQmTj9R3Qdx9tgszXqjXO
4c6eJrjEDsF+n+tRw0pGrHX1SyYOeHQrC5p2mzmqjF5wM1bKeyOwlj4Rh5Os2CmX48Z0k1K9Cyiw
HEnqyKBKz0r3i38N8cy+Wb651iD1tdH1SD8o1wyvigQ49qVsquLQtKykRG90OtgriOE4RyOt/6az
iJTrhDiC1qN01+L1oxirQyyYYs4C/Lm1En1j4oYRKanpDxPs0MRT1Um4T7hiDbx3ajk1R4N6SfwK
MS+vVwEnzNFvtVDPduPIJtQD4znYvmmUJijnItd8ao0lutayT4ytGed5f19P1Gt8oH/a8BlDRBoc
HBJVxLDGSRbPhHVVjlt9z4UY8LXUYfG5t/EeraZw6LcDVg/9ZSxTuA66yJpkk7DHjjw23hOIFOFy
KFZEMI+YC0vnq0V5y3qrm3QUK3j93WsdLrCdTiR2Ai3TIopn6rTJOOao0ct9EQXxjz7UFWsDvh1j
HeWnHjbbgFjyLeQE9yXU+/o70uocVq9aFRs64K75gGvOuScawy7WQJsD+yuF7xInUGfhYZsFrb2V
zfiPvHhyp5iU5t78yeTftc+9KceHXiFEbVVFOe2CnsmNfqPV0Q+L4cB8JW2sU5/SbrYgptmxZZ2c
gHL/MetyqlzN4Ko7dqHMItQhUln3XtJFNRkWaVzHj0ajj+MGk3dov+LQgRTv4fiIaPnZVNSSlZXT
PPLNSCn0zTjIrIRibvXDrooZbHw3aT6ubbvlF7UxuIH7JGq6rw0muLdZr7WfmcbgRj+bGOOxHdz2
exHgHT4WwZCU+xG46MqcJwvdeZyM9h7Fg5nv1THAZ0qOevwVRlqb/wwapzMoQ/QCTl2fiLcaMGiw
SytQfx5xj+BzJdk38UqL6AjuR8XMIM9nMjeeIxffoZ/qjezegnaCGDqgCZxfkt7MtF1RTx17NNNS
0m2djjn01K4yP4+MR9OvHFaLHejjkcYirpQWof6QbpIqRrqpVkQZrzSOHOBLRjuMVupAnMJewSAZ
Hmw7wI44A5+YPCfJRUDVECXkqgsaUrjm0Z6SVYKDPN6wP7IoThpZ9RWCEhmR2BZl2XuqTZbDt5m/
f1qTRwIwcEknfe30oO/vh4ASnp9rTtFsR6D6OHZDYX3Gnm8WHOOb5p4IB+zGq3rqx/ROryLAxmKg
MIK3WCNgfYSMtMZ3TgMhNYoccH/DmfzkWn3NxOwmkQG0t4a7t9LKVGnhWU7umr9A1Fur7Mr3FIjT
+5xUxSvi17bfDS4v6CEAGDvuQqjqIAfiEmMkcvL2RzWQkPOg6rE9sJdqMuFPIDKiA/J6JQ4pT2Yj
yOSxKsVW0abYeY6qsflVEulCtGpWKu8KoIHhru9ds17XekA2xsfblOuqOodkeusmG8vfJ9WLLQP9
bmFUqRm8mCUphRQyLeC4hUsXEZ62EpYbWcbWKwnu9ieDImvkCV2Wj0QMG+aN5ulvf9PZmr78FKxP
7M2onqmXXQ3brLAhJ0PwYmCuAPpuFA+OU1d+rBYZCZlZEW+EVigrGarBt0xguoi1Rv8eTb12qjDa
3kqF/ssPwhtCC9G2GF8O6o7zTcakU410pAFquAnNo0pF7htBP5Hhx6DvIj+B4rCqaWuzRRfzdAhD
jTUKRVXwxRSgZTpM6duPX9f1rhIK2/Kilt4qtYSLXaWh82sIyNRPNOLDYxuZSYVH2CmeRnNqT8C6
U3jKZS9v7Leud+pcFmkEkgjKOJz1zh/E3IBLQNern1DWsneao2jDnO48pNmcP1hW+fLvd8lhhDow
spbrYxZqkqnQRasD8bba79DqTU9Nwt4fsapPfm8W7a6u1VuOlOtTPFAbqEwU5zBkca48v0nQjZmW
DFH2YvacB7zQrY0NUuPhEWFw5xJdURF0Q2ML+3vrlDe+w+UJno19GtVguNg5E97tXBH+4pwxbuaD
c+plZdJcMWiljAIPTKObsAD61Ih37UzB0q80xhfWOHGravaXn4D2EVQdp7Il8flitNOtb8aBKJqX
DpWcN4G4oSalLYnnYe1WdKeJagpVaX8tXMUd/Cw1h3+TljKenaVIhSEImCO+uGX0/3E8o4ajDmlt
ty+cM/Qt/TwsqFYLhYuQkuLUiqZ4/Xig/dYAXDx2m697Of5Co6ClenHFqiLsxBpqQnxgVqAcL3CE
1agmiSlHQIAvvGqtX2Hqxo+0FxTlEOrsRbRCbWi74x0s11aapKafxayja7M28nf0fg2dNzxFZNm7
Xatuk7iRR5ukPPfGoLmeDVDELodnxKrA4y4PQSH48SrDQ/yS4/6v2K337poIKpinlkoWg0EY7Irp
AnrOx4/teqT8jtdEBIZWiWa4fv7U3EZVeHBd9aJrcGz8yG3KfNv1Dl4pHOoEVdkd4ap+PEzyq0z7
Ggz6TPDujV9xPSlROBDmUkLgRE/B8fxXADROM4n2/GVuNe0/8oOj2K8iIkv7qFTgc8/q/uPbvrqg
i2z/N7jNYD3AuXlxQbVNFHcMxIvWG/F9LdVpJWPDPND8qw964gw36iNXjxlxNb4O9KpU7JdV+vx6
aeC6CGSjjK6P2kCstxXnB/kE8rsRzTCnkuHrZLb6ruxVdU/YN7T+f7tfmKOYB+g0/+/y+sXn6E4i
MLM+a54Bd1fRASBCkz3ZVeG0O9MVM8WqyoysG3PA5ZjmojzmhU68OFPJRzy/6SJcaNWZ4zyl0Eh+
dh2n5m3LnwI0w0wk19aYN/1Gl3ndvHx8u5fzP9MvvQk6FUIIWg+XEg+1bxCrKXQoELC4/wVdbt1X
5awZ60S40l2bBFZ8yyxHMfzWgoF/Y3BdqucYTzjxdKBYDOffJM3zG0er1zSKaYbPZVGPP0Y49Oup
mPPK19ss/UbQe7d1jVB5dgn/8Uje6V/xs8yewwb8Vu3qalPIb6FrQLsG+iW6Ml2c/xbw00aLyiF7
1vJ4OkAVIGchFMkuqJv5TtfCxvJ61w0xGLAz2AbOnH4emhmu88dv5C+/g90nZ9AF+ckG5LJTlcSa
3oPit56nQS32Daj5B4O0PM6BiJPemtTRftjG2L4A2FLeKVCG6zI3b6wR18PCoq4FSY8NMsW5y5ad
mzpLpMxgPmM+DUrfKoiYWHFKUF8btTOmVWQQYeobdlxYHgLWXqw/fgjXHwQ1WRubLLBT6l32xQfR
E+KUwF8enztdz59Tbcw3s90TuIEidkusGwZ9snRvrCzL1PLnugjL1YF9ALFbNdkSXRZKA8XUhyoP
+2fga72LC6BwK8BKprKnsnNLTnw5ry6X4dmy96KNsHwC56MtRqnQ1LmmPTtqBnOdgDRqFZiqf/0f
Z+fVG7fR9fFPRIC93HKbdleyLKvYzg3hOAl7G3Z++vc3em60XGEJv0AQBDHg2Sk8c+acf0FKKNiH
MGFWZrcMrO8DAiMBK2bQsHkv83/IM5p8xObOAsyFGJh3N/Zz8YCYRDx9AeoBryUw0je659aOGi4i
KygcRe7Kpn42ZaI6eRZcRfBUi7vLLCe0HtRafULOJAxQXBD99CXsQg0HuFjTjhm9yWylJX91kFlm
CMasHuIVKNYsxozBtCDwMalPVoga8cZq5+aO0kpnblS3d4x7qkj5DyqCQb4xyyD65/Yx/mTN5V0i
tW11E7mBxeglD/Yc50XjCZsND5lTIxLfK5ic+7Tt8vaO2ys5FBFVqjHCMzIo8MK9/QOujjREQdkp
QmODr/hKpZhmQ6VOiq4/wdLCrcOMkX4+prgb+gIyWLxyxN6h2hdfEDVrTSVwvZNvvSXaoIkKnRqS
5z0VgOSnbV33lj1v29Ic7umBtuWha1LUefIganFuim0AmaWVjsrfAFgQq4Ok1ht3XQHCLIy9ON13
HlZnUoctAjC1qU0U7M5tM6mVs0MCMNrTXUwwuU0sHmmV07l+pTfRbsqneWr82QbLmm1I1sDh9k1E
STyuKpwPGnTarO1oyTdH65ntY9yPSbv2sJd7u1wLUnqNk05CYxqLEAYltS3pJtlP2TRScurLp8Qw
YVljWWpuyy7gNQFTxjl3cVXumrEdDmZlF786N5pw69P6A6hRde1Hyaiy+FESoUyGQetQ9k0uo05k
6r0VGen8hAhVLg4xKurefafoeadtMrdQDix4RZWx12pvV7VoSuGwZunxtwR3JWXluFwFeQPqOQR8
2b+VbHR5eD9EJPB2kZjHcn5CjSvKtk4ZBdt4Gqd+42iVtXNldSxJA2N7+5v4bFgP/iBpNDnPFUo+
q0KnM/VSe3LKGDKhYgsblHoZUbWu66pX7hugWPumbtuVRtUnHyP3GfgXbjQI4kvzhFFYOgKxkfoE
AC79zxbIPkTIEPYAljy1XpnlO8JisdVQhRmQ5zUI0iVBlcuu8Oa5V5+CdhY/Q8AJSByS6BcU+rJo
CwRiTs4A94dt1FVwSHEBp2GhFYk4aqCL713hTP1XLHjsH72eGkg7KjOKYNjxqFtYzsm0Gyq6Ec8d
0Gx01iIRO9vSdeq7GI8RHHbTqvC25hBn9t0keol616YWjY3I8PJoJWn/JMpTq5KNMYS9IdYt4qyW
GEYnUJt6qhIv3GUpvmM2SrquLwyjuqPEjOzUTIf3P6WIzLV87ZNtBQ/7v0WWKaQ8bx+OsQlWL22a
QH/ScEZsqJp6aVBvcNLrxREls8x4bvpkOIzoEagPPJ+LB483XIaPqqWew2h2p12Iaq+1ixTFyh+S
ph8e8Udy9ZUT8cn1yyUjix30aGkaLZ79OJvNAfJ82pOYHPVNL4Ik2aTN2G2wvcmKLe6i8fPtL21x
/XHOIcVAsnwXOtKcpW2HClS6paAUnBpVr/dBMGlbnj8lLsiG2ExN7Wx7F2wADlgYQoOV390efjHh
9+FhQZDLAc0ByClPzYeNSYKsGUpKiifdSItDWaAPkGo5rlmuG33vReStjLc4hXI8i1c53AuCmdRY
uhyvj0NVcDqj8xgq+U8j1c3NlFo6T6muyTcBJlK/BvpQB1Pps3BlcxdB7X9jUzg0qWaZFCcWj5d0
rBWOIGPzUEr8WET1idYPgpNONf9oh7x4GyMxfv/jBQaNgvPSO5OW0uzlhKEtgn7PRHyOAwiMfhx2
zTdzqHFVakfqwwnyq+HKl758HcmJ8ipSKfxYSM3xXr4cs2mIAR5dyHOQ9tGuqaLgONRp+9Vw4nZr
w/O5Ewhab7o0KLSNaAf0AmGYrKz2JztNwRIVZzAH7+iYyx+RIHtcN4gZno0oNL57yDg+KuWYn93e
RL/cCpLx5Dl401se1ji31/xd4eJDXH9fACQVQHVSDwT1JcPRh1PdIPCszUabnPGPL7O7FIj5iFgm
fQrs4sPqVWTIffvgp0cKU9U8H6sp4vtKQwVd1XboMZ8S+rTvJsS3MXQgD8sHiGmm65wRt0t+kSmt
8aKuD6cU+ZGEJNCfUPgX50Roc8o3roqzBiC6f0wQ8sOu0c3QrkQ3vDoIB0f0b7mpUGS5vVrXI0O1
wxkHbiHAJQosl4tlG0njJmmZnQ2oLHtRF1ghKgpa57RNk/bQlHXWnxJT8Pi6PfCyssE2yXKK41Ir
lLzr5Qu2TRHQDXVGRqgDESe8vunZ12GlI1MQhirKw07+dzimCJXq2GL5oKzsTYfN+z9aH+YregKf
/hoKpuBjiPuc2cU6NFAkB9NS0nPuoojha/k8n9q+p7lrdVX1WqOI056nVMAjRuH0r8SJMCWn74Fc
tIba6O21ufp6KK5I7BobQw+OTOxyU5RxyiJPb8P7uLeyNz2bkyP1bsPHRzFD5Datxju9BaKP60+7
EqKvrgQcaWS3DbI4UBfq7pdDY/ZWdybCICcnLfMfYBuCvWIaKJyaRn+O0mrNdOdqqhx82JigMynz
Q21drLsW0XoujCk9DVFdQnMYrEerLrWHmd/IEbADhFzb79gBRms7fnXyGZlkCHlM0iGTk3g50xEX
vkaYXnZqRsQid+nkiuTJsLppRGkcZYlZK1VnA42dd4gbjQV4IZhd0d4p8CKZVAGYz546usAi7Qvv
e6KM6nxI8UekP2SIDJmugLR9Lbx/9qsRzaM1AYOVYox5+aurOXBEoczZacKt08YbdNDtb7D4XFWG
Maf5nRO3IpytE7taqRR8NjTUbj4SKhPIqizSowo6QlC2YYZaQK5+YW/yeGNo4/SqAOJLILv1/4Vq
NK0cyOsvk31CTYn3IQ8zItRi2DzAHEK4kPmgDFEIMIa0PLhTkXyLyqGgh1Db1cEWThxvrVan+Qjh
CuMJxbR/24K77/aX+emv8ahGk7xQNyCfuVx/S0fgz53t7ASSKkJiRVoN9R0MM1PhWvbRo9OlVa03
v6npkOi+OVRNQlWunpNHIzLXXkyffT4e6SP4YklRX2of2NXQ9Wqu5gCuhn9juwEPhOOZn5cBAv4Q
VzyKjxiuqZHernV/5UwvrlkqZQjTkU7xooDcvVgJKGdkc3g/n5QIYLMdaeXk14Pzt9mU4evtVf9s
KGpTFOIpgdNvXuRuWT3DHEvxbxmw9QWgGb4lk+gejMAOVpKHT0dCU4BGo8welpqU1mTXrlKE1SlU
VH0/26FzROUFI7W8Cod0f3tayz4jihVSmIwWL/9Cb3RZT60D/kDnPJ8UHEuOBqA1aK5ZEz9NsIzL
l2YU5c8JsVf3uevt9tVQjBLTWoSEDh5uE+bgV60W/lBa3MrPZgYbHNsLQDR+7In638HundcOvrK2
T7TGUFeeLp+cPEIQWwJEhAi6rFV6TZNhc6BVJxwE6DImTj6Mx6S1wy+DIjRto4HbfZ4on1eYK+Tu
8GelArl0QAB4jXNP4XC65DDgDTJHnZ1Wp7bOk0co9fbXZm6Gn5o6rPUbrmfKQLSBXGAockMWV5RS
it5spqI/haBct2mL+qRSIBArwNI9KIodPajt/Nrp4VoFXMbyiy8MtAOBhvxMCgdA7b2MNXXRqw41
yPaEI1B8DwkN4Di1InNlKa/iukSOwBWgEof3MV2Ny2FaN7ZjXRXdaXYybTe2WCEUoZgPuG8pm1aI
5m4M6++3j/7Vwxe3LRhXYHRNWf5bMlbtxkmdyrbwm9XVGFnwNqt3IIrMF6i8EiUFHedrWQkrBikf
kgunImv/uf0TPpk2OQfzpRoLuMBYZDoN7vURpF3vCAnSOZYhlqq+ps/zOXGlUEwJNMPPuqK/uz3s
9abaJDvAZZg0F+myEqMWaWINJLinEmuCyNd6JX0ywGdvbw9zfVGBMLck/4H6Ngocy2tTiauumlFl
P0Ue4jiv+NOghA5AsSzfxOxpoz/FSYwCAGD0+Bg2htLtURMoXlwUyMv2ruoQfP12+zddb7qLOhlE
GIRUJAdocZOLavJ6VOb7U9bZI7hCgBF+ZabjkSBTwLbzxvTfIAmGHdIm1dFoqQzc/gHXa88PoMJD
YgvRDVrM5UlXQP7qoByHk6aGxj/GpBidr2Tm/McfFO0UUgPuDwMRNlX+jA8P0MwexNRUTn/qpR9J
ZmRvCD67IP3G6t5tkf0ZuDZXExODv/UyWlBUoYxpkwbQX1iWM+Oqxb7D1sfTxKH9iopgVW0khqDz
wfpj8aUgOPQSO62B2Tf66uSLmnRhANA7bQPLCHV/5FUSf7FiJToVvQlyFogmoGPwbgmZHiU8Z5tr
Y6BuiijF8Vwgr975mGCYJllYg2yz44jkWcUmCWZ43mrnVvp7oIw8un0OJzzIHnPRR9Vz6k4eav/2
pMwbp2+7l9CjgerHZNbVM31VYW7KIY5NsIUw6mHSuu5dEU+p9pcmeAr/O/dak25GBdzbDpb0YN+r
RFHNFyOlap/SPHZGsY1Uxg6P+5ZDppTt9zYIqzfEIwAt1VZp/KKG0oBlQihl0n3VMbRiS9vZBuVa
o4hIb6DLDtVYtcV3UlDl30Ir6ApKSU9M6FkWUL9uq35v+nz8j8q4d4+92uCip6W17hYbjtk79GrH
Iya0tP7eG2NYA5QPxKuZTOlL2jvJiOR9ALjY6hur3waYv4+HEsX1F2w8EGKNADOAmKX+SBUHSavo
O2yKQD8knZmM/6YJJh67cYRCjWM89i1HE2L0r6yxBgXsqmMoD7ab9c8J+h/1Tygn/VcpqhJshWlV
ut87czg/Vm6lYzOkC2f4qlcR+C400uJnen0YBIR2kKU7s65q96jVUkazTnLE9pp4iKikAEsX/7FI
OVlfVUTFpktcSVfMHfevIMu6NSjcUgUJlQ2iBrtIpZLN5N12+VXNej/apJri5BqD+oaDTQg0PAD2
7id5Y/zQMSGfIBRjffNgZM6oBzTlDXnAqk59zCwvrDciaDtJr6Vhs89bZn9Mohnolm/zoqm3g2dU
81oclrnp4rPk16L0Rt7Ki34JD5I4gX5S4+bkoKsCdrwJeqSjk/KujLruNYid8RtPzxJBLpF/aVDn
vFMogZzaVLh/WbkyTyt1l6sMl2WkwQ1+iLYvgXgRnHCXBN2s2+LUITy3SQKUKfxJGawtLbVp5a67
rkUydSIgZVeG82gmXe4ZsinA6JACOfF5s1FcP3iylGbj/UYAv/+aawV0fJeyM6jm/Fs01tE+yCAN
/2lWD+4V+DB9PY4OWqQyw/sQkD3ejV0fNKgXNpN9MEfRP+SiiXeZUWorQ8kZXWy3LHdSUqBywxuC
zP5yKJ2aERnHgEWo0OunLKW97ffhRGSggVZrmx7i14/bt9pVIiObp7JwaPEqp1y0+DCyqnCQ1NXr
k6lF1hNmUOUxVxPlQS/z+V/A2iFFjCpdO9fyb72YqEQCgf+FxkY5H8miy4kmPZ1sDzOuc4SHSOgn
+Lj8NSMrXB9mO2l/IxuO/ZkVW43YaKY5/T3ghRdtp7lV4h/JFKgrd+7VuiM9R5JDRQReMyssc48P
WzxnbUNS5VjnJpyN4wx4aN9mprLV9E6i/lBYvL3och8X0wdlKfHA7DKttcX05952hCki8yx6ICHc
B8NvtH6Etp+t3ih3qtskT2EUVwmWpimOU7dHv9py1LNkEwWVKC4/AHmXszWRpRo1yBXnwOIj7pC2
ROlZDGdhWQ3tvdLNv5peqax51H6yyMBKeZNQsOOUL+W7rHo03L5z9XM5kUzCtojFW0ai+DuLwkJ9
S2zd+9OUUbKI0SNF2sZANGL5NqEXWvSKF2hnJ570N1xVMX6ZNR1GrWP8Ri3TA2yGUdUhTU39YNIs
q1aAh5/sswdRkwBG3ACgsvi4wqGBSQe7/CzisPyRA7V+VijubREBVO5g+qjHzA7rBwTa2zUK91Wk
JnVkf2kdURqlE78MJTDkqL542jmdWonWCPX5RRcA/fyQKuWKMt71PMlTwTzITpUUglikxmYfN8E8
qNq5FkH43SptYhVeUkboT8E4/6TGbW6AfoUCBHwRrqnRX18UMk3+MPxirsB4ofhwE5wJFbLYrZS7
tFaRe6EZbm8Louqd4lXFv/Wcqc9oiOrDcdTHZGWzP1txQA8SccE/9AIuP6spR2O2GFnxsQucDfQn
AP25rqh3wKydNSzQJysuYXSUcd/fwEu4WZjbuWrXeFdGGNoZ5051S+6IPDzSi7RjYP4m/CwlneOH
LCi7Nano608ZXClVOxxkeKoginc5VTSfphK5U/uszIFQNqE+ptN26mIMeCtoY1GlWyvl409HdGj1
2LRDKaAuIqZrDZ1XUjo9G0VeoflWhHCikE97qjxh73Au0e9uB8lPdpPnPRUmbmRaa8vdNDstUIds
gN2sZd7ZmBFE2OVKGqg7q2jrlcE+2U1kJmg5ggGXxeHF92MjsICovqOfU/AFj6OR2s8JEo8nvZ9r
P1ULhPBaK41xmAuclaff1TxJrdC9hZNEVLaBsl1u5dCbrS7yuTwnZWg2ezUd4WMBI7Ba3zHmQt3d
XtarfaTwzYnlk0Qdg8qUTHg/3LQqGGNSG7Vmpmm1RY05PlqOmp5jwHvHzBiLP11ZmLeEQQBJCPVc
o5FskTgh/nfibFmJsq9qvkzQpu0mAkmwg4ynfU+VKH7Vst54uj3T64VFQoPCH+qrUhraWOQUXq9Y
vaVP4gw7W39S0YJ6TJU83SS1s4qqv7rRmaUUIUChhh0EWXy5qlFOZPdiU5zpvrlHK2zTk+A231g1
XOkZM8va15N6rQL9yV6iziHlc0HlAP+UNYUPe4lHXJ4X4YjLATTacIOXs/Iiast77qPc2k2K060k
LteB3uHkSJEh5gmhZ/lRzhFyB4qitWclMLNvtREH4retYo/NY84uqPJhamomb+Bs859NHoC14rJC
LMN33biksfOnO2xQ1KUSxSvFoI68zKP0jE8rcqezwEsdCyUJUwin36Rta/H2uh7nIDHO05WMGY0+
MtXLpS7bvIsEFvfnkBpCftRnm8d5rwb1QR+kIghqne6wHY3Q2dWzrYgXdSadiX2rNBHCBM9RJa+3
J38VsvhFuJJCMMPWiUApj/+Hza9MBN6iMJ7P1diGLvYoWpPhj8wT6TxbuY58HQLT8SaMirgFhGsJ
9+X2D7g+87Q/pC4FfWZ5+S9+AOpwkp6OX5Ap0vBtdI2u2NCBAQ8317Fu7mMQ1sNfVusaq8UEGaQ+
pO9cesDRcPjhpfbezFscfAJWa/FeCB8lhXY+Zw5b4JzTrgFf4CuFqdfFJh/KMP01IqrQ7cJwLpNv
Wpil3rOWCLfztpVl4b4pp+ZoKxF9eVgk54/aP2k2YHR+41IDZZRDmH0wPIbt5JkNriUKD0c/jtrG
uXNLZXgEzYVJGpX5MbS13QxDOsr8uXbq8igFVztMNoZ8Xvt8F0eG1eLIkCARMUgaEBm9PDLBDMlP
Kz0NryCg6WhTpVFzF2VdL0A8OsO5n6zpwdJyS+yrfsIQ7faBuV4XgpQUKeMVL5/xSypgQ3NVY130
+9o1EL9jG2wuAyz7fveFEx4Q8x2zvTdlaZr7mTYUFR4gCYQsr5Vatka16sgmA8THc8SCwIcAqyER
ZbROFueoyFIliJTEuEfdIL7DIRB51wh05xrpSl41l+Ogk0ajBEIiUYRb/nLhs9ab8ImvnHsnU0aY
j52DbERvpZiWZwUAs12fF6WNZtvcovWB7EG8qcfGyf8sXrL//AzZuqDi8A5ru/wZHX3t2igV9z61
LERFcoUf7eNpjzCGV1jhWov5+rhJQVk6fdxRCJYtWzReZrUiGG33HjgyShop9IijqQTVEb/gdFNn
8bh10DXcqk3Ur7FBPhsbRVvamxRzaDnLP/8QHeOuzquxz9x7hZd+ciwoXdGGCgb9GKUiVO6wFAo9
P4qn4llCu9ZwMYvYKFcamAEkOwmUpJGwyLLMsUr6iQfpvYIABExXhDOJWNZ+VrRmA+VJuWsi8P+3
v69P5ox8DsBr2pxcDdYi4dEI+BbS0949z/Gk3iJF1WJI31XT1kaN4hw2Q/MUTqb1hHiEtoa+/WzG
vHZBX4F/IzovFjwESE1azYz5TKud03vZ3ZQExgMs1+9NEfU7KujuyoSXHXiNp57ESpKOyKY/sr2X
uwzSLURqb5oe1DQ0EH1JzMb921AD7aW0zDzjpd17uR9rfW+/FIC+wx+jqGhQ0oeJv+ZuZj0jQZpl
38CRm+Mms8LJcvxpdIrwe2t3AZTfWZ21buOp1XQADzT/IemWCaBszQEBAyIpv0tCyRjNWWUqkf3Q
OYmGOUylNc4LjU2tUzdOgmjlS5sbakvLJhhpBWHD0I7qpukMo18BVC0Pj3xEUnmjU05EtK90u0oP
am1IFfxhah2v24aeMmOuhQ8zvt+KMg2HqnaG5m4qOjX/S48rb1yNTjIKfoyS1MMwj6S3yDsIfuAS
0mXqdhEMTa3ee4h9h9tOjavwbk7ArvlJVzvKNgjn9JxMqhoeqWpqr2IoCCL+ZDSh9TaUA2aMm9Sj
3/VFIPTjYvJYlIiON2rtBYGPccvYYfxa68VjXtPD3DCg3bxUsMTtXaYBK91QXomMpzwYZgtx4n78
YVVaNx4dqCrqJmlE1x9CKy/7XWhGBqwAXQ0fGxLgaI/8QMv/yDyBJ4wxZ41As7vX1Zr2Ve5ue9EV
8kGHWxgiGB2Lh1Lu+FLxHmsrn3Zbmm4Vq4GI6/eGNTY7cxgy7SlTw/EoQgybHzWj0cVONyLD3A5d
3Dk/k2GeX9QIWBee0zga3t0OJ8svGuFD9OO4HEkXqFUuy+5lBUoSRmF0H2qJqu0tFJsew9pQvjTB
pG+tPK/LO1KttZrh4lED5FgW3mW2bQMbo3l/+U0bc4iavVV5965Rz5tSSZtjU5TMsZhG+yk1rOwP
+wuMSDrEu16GJ9KApVBe4SWGkuoJRKHCctF3oqjRtdawJR+rmpUr+CoHYjBguiBemJzL97bIwVBl
SspGVNEDoLBZwxs8BuoV0Wo10KyGkkLFSi3dbZ1MrfDJJhCtcNpJTbexFUVn+RVnK1/+9YLzi4AB
0WSVa7DMVpvApTkcDuFD4Qrr7ynUslcesDSiG4np1Fpnrfi+eJjL9SYVwhIbx0zqLd7iciQXGmMQ
SeFDaRntWWfYPQ2/+GQPo7WScl4NRQsHzQm0cMAr82ZdXIld1Ae8Qmz9XgD4+9Lp8fgFf6p409bN
mvvw9VCUc2Vrk62FCbk0+ha9q2Bzqhn35gThbfISrF4MT3gPxLFJWTlGV9FaOn9S6+T5o0LnXZ4i
VcevuKC7cQ4VJ95JGXLwAOVwwiNzPtR9hUqpMoybrrfWytrLVJaHJvU45AB5C9ORW765kcOH0Rq3
9jnz4lrZtQ1EOgwgsLmdbKKYr1RYvQ5osPvCjMafXjE5X2/Hpfee68U9Qa2FRjIQEAMQ0lWeU4ep
jZSTJniqIEW3aWbDQQwxMoJtlQfG16mcMPipJ62KeGDpWrjB1jJX9iwkZXJUvTJbedE6uxIPud5r
5P1ZBzVMmKVuIW5l0T/3i9b23mBi2oVvADZ5C0LPQOPt9kSWrw+qqABNcJeibgSsZVlSHQfRVchH
dQ9qhA8yIvuGl92HNfTOX7cHuvrCGQh3J8xSqfxJtOllSAV1AQVSD5sHSiTtqWsc7VGksXZCbsb7
r4Oit/vj8bjDJRKdgCqBYovx+kYTmh01D2gZlJvMDPJfXMjYC6RG/jWvSnvlprr69EARgpaSuCQo
M9dW5EpiIbJttQ/uXE+nJrYDrlQ7nX/x/Otebs/t6laUY3ErguojhBHAL+cGGMZDf91tH9Ra6A9a
Mip7z02Cs4Yl577prPE/PRqnlZNyNSg9aUltR0wHD6sru9/BCXGGKWv1IXTmGY0aC0lFkKcHravA
2IHzcTZYA6R/3Z7q1fmUo5KcUs6k+U+d7XKqwVTqOWI36gPqRKAKFSuefoI0XBPJuNo9YiWpn+Qt
AG2gdnI5TEWjzDQUS3twBJqLvl6Y+ZnIZz/pg6P96clkLFr7wHYhCtK+WZxMUyWNjpVYexhj3Ir4
BvAEr7L5ZMWeAoPTLqq322v42eRk4RCdC1ui7xfXfaXGFMOSXn/Ai8hTqetr2KjOoK2ODYnO2jl5
T1UuQiPvei48MhkWCOdr+XM+PHsnt6hRzbbSL3MQmu4WcdHY3o5e0tHzRR+dElNteOjhWeKtrOz0
ByggZABxo7Qtv/TU5IDjmKdu9HBsvxnAlapNbsfjo1rHGUp+XOvKXz3l3sY3EXvMfuONwVGchJP1
f5GfBnmxzyDb1nhddvnbkA7uNzEapMLY28MBQGg0rr4DjFXmNePJd+T+5cwl3Rm4rfw6r3WHAxGN
gBpC7cFObbXxeCrBPx42Nm82+KdG5MZna/DMRwpuIaSPMDS/Jkal19vE5IlDoxK78JMY9UpHdmd0
qTclljP6eZ422Q45yMjbuLWup2/lkOdRsRO00of7POvHodlMYZ2KyLdivey+oUsejj9J+PGSCJp2
VFai3Tup5sNUaftJxRIq3/IGxhdq8V0mgacNagitqcqLqPVD6plbpzE6x4c9SAE0qjunRY02c8Jt
VUyivhsxbUl3GdqDL+5YJ//UUNF+50pbcL1RNTA3ehZ1h4Z220pLVlu86fit1LsIzCSX9Jowb7s8
kHUaWtjVRdMzJZO6wAALgI+Pjixmig452eDDKi0TfC0yCiPl4Fpoa2JC/5/ZK/kP6nbNdCadKt9A
X+lrTfPFtfj+22QmLlGXuPxeaU2ldDiMzhux/3Bw10Jr8Jve4Ozk10WVH1FhQhf2djT4dESSFh79
fJxQaC9XozC9pi+UbnzO4gByR9pFwT2wXS2F8hGjGlyNBv42/58xyUhhhRH6ljJ/XdqT5Tjj+Byj
t/WNqDH94Mk5fNcmdA2p0pr/3R5vkZq+ryp9AfYby0UJdLmcI1oIbss+js/mbJ3CpmhKehPZ9KpX
jlJvPQP1TU5w87UWqxSnz4Ym+sn0VLbElnkHKlKxm4pmesbLrLnrXPgY3mxbv8tKbfZpZ5lHtQ/d
V7gX7evtSS/C/PukAcrCbkEUXNZXLydt51rgug0jwzxMn8yBvA6AraZtlVA3VrAen4wFnQoNRa4x
UFPLxk9Y1d6Um9P8nHZa80Mb3fYcOErbbc0ZAYGVzOOTE8tgCC3AyKV2vARDI6zYp7Sfpue0ctEf
ad1GaEcUjTts6dUuehBp7a0VHj4dE84ENWMCORCpy8UcWjBDY98ywdD6PQp3qDaoYHvKvkyFqdMN
aKp2e3v/FgmW3D9pgMYEkREiFV+EVFe85ybz9EzUjDfQapONJyZ9I7rceQ0GN7yrrcT6fXvQzzby
46CLVFKjYwp6VbC2cSueK718LJrUeMum6e/bA10tqNSMABMDcYHiHv95uaBWjTkOsurjiyViS1B5
GlRkdamU1fuYa5xbEgT5mk/yO7bq4zVluvQEia7U4KksEA0uR23qatYyx6le8ZGHYoTmFE/V0QPB
6tOhzb+WdZrpRxTI9Ls60hplT/auqcdC1zvvEHIh16dZ++7wTvuOioTz1cSBBK3Yar6v0SGsWwQa
HfSbydqcCJGH0Z7Uw1QbwKBnxVLgE6Kxk2w6Gk7Rc2gG4x0QcuxVeZcg6hVWSQjPEimZrwaKUMNd
GQbirY8zqsZcOsOPxONB+c8QjeH8C6+v6p8SHe77Ue9BA2JAFTWHutLd9O72Tr0Hio+LJrk8wBIh
9Mj2wVUgcdKGVWUqryNft70XjWZ992YIEae6BzW3hwY+QGitSaDGRFHPbjUD1+/oMkYnuuR2fPJc
/DN8FXmeX7nSl2tfyrKARdVK4kUpqkDSl13YBdTBrHonmGobIj5862wfodbuwAaZxuCgiR7rtaqy
lG6bGHP/99ja+ZuSWYPjRyhFtHcCDdj0Dy84YOWIblG5JrVH2nD5g9SqihrHDdpXDUCh6SNL5O61
oMDuK4AGnm7zRgwr4eJKRFiOSVVUkuCBD5LZX57tEOe8eijL/nUotG5A43zKOyQ+zKzYVMMMr8HR
0v4fj7eFu6ndhoebNwzjfq56s7sbtblEH8TJk2a1hs64H4+P/F28S+nwGlxG1DIvf9dYDa1tBEP1
6rR9/hDOXXBHjTWc5ZW7Cr9YhhUGk8RVvmxKMUjZLT5wAMF2E1RK84pJjfF3EHTubzM0hnCLAcOA
LL6DOcDK97GM0wz5/oqirgCFgCvicn6N0cL8dOruVcmNeSO8on6jo6DuoTMOvwXhszxndl8OK7pS
y8RCGkfTL5cdfUgk9DMvh82b2LLL3lRejMTLm4Pe2s6j0bnNTw0eiOnnXEsE1MIBxDUn5dqmvnNx
L3aV24cHJE8vmJp8ccuFDuKS7eudFzWTzzVrdLPx55zQrdpaNO7bVypHxdnNB4sjVwav5LqKdTdB
Q+UpZ7bprxyFW+8w4NflHiakh5/dKcmmbao3WrObzR60CMQms9hChdBRSR5FYaOU0LnizgzqURl8
s/WaYTxEUR7r1i6omk7xtVQbuu1YUevdO53qvbpTzBNyDgoR+4KuwU4x+yg9pCUnQbo51t1uCDGm
PaAdr7QPWE16QCEwp/x3zHO3+ndIpsl8nhrIhU9WM5mM20NTQudILdNQPNgBOsP/3I64V4eY8yvt
euk3vb+dFycqVjundufQe0ExrGhPjqmEL2Is8nNFk8veeYLvbyVgXR1iurOUvTlOVHNodSxeAbU+
l5jo1uXrWMS17bfoTj62U5F1u5zHaeVrgTGqoFWwYdzfnuynI/OtUpqjV4s+8uU5Rop/1pSgL165
lwe+lEr1Qel2j7Q81C9FMlHuz7CU/sP5AjjxJLiRT9eA4LDMIYMoUUtjLJXXLrWFibesXv1KsDwq
d8FkoopqTcFzPXmushKll/nV+7gU90npJExuWaqLRE85dCzCN8UKqlcVraQtuBf3Ke6jcnd7YZfA
OLCNzJG2O3h36qxXkJ9p0Nyq1hTlVYxVc24xhPvVBzDYlFgHia3V+CTnLgalG3w51QTVU80+tpaD
q+XtH7KMVPJ3wCPkHQIIihtxcQGkJqi/BD3jVyymXYPuaTb/yJq82JXVMAjfbEIz3hRhN+v3ecxF
tLLVn6wDoRIwpFT6R8hZlb/vQwFqnPF17bUxeesIM5JGyLPEiuZ9l6SP9mRimEDz00dfzfqPx3Bx
QDRtWDnk10sgfwKBUuew0SlY/ITOqKlIe3n6ZqZWtcW/dPiSZ65CQ8LgIkx7JRh83U6brelh+3F7
+a8SA65Cnr4sPJIABMulvHOcY+nZZm36VoeZelCbQb0vsy7YR2MmsDPzvGOSZ+V+JCptegtJsE6r
ca3PUrHhVBUrp+H6C2AZePaTg/NaRC3vcjdSLNhhrPbpGyS24Qz2y4E+ZWn7KMjF6+2Zf7bqssdm
8WgD77IEn+Dbm8aBFmdv44xHDO5DAEAdc0C1XKSHotfmn6A4sP5os3TtjbqManLNgaTKwic9Maor
l7PsatpNMMHTN6nssc/BjD2rUSetNcDezI1Xfw8UzVs5ZYs+GB88yCZSdRwNLGB1y5RgHPOsUxr0
fZxWG3ndlILeUjFPLf4VZu1uel0+MP6PszNrjttm1vAvYhX35ZazSbKkkSx5ZPuGZccJd4L79uvP
A383Hs7UsHwqriSVi2AAAo1G97v0bRbHiHA22btmjtqa0ceV7ysLAbIbhpIC1frzmSuaIe9akZ/a
SPOOWV6lR2fCBbedlXBlK11ZZGrKdDdlixOQ8zIF0vGHiSutOKGXUx4wnQzCTdoFCjCytIg+29FM
XuSOCO3d3lfX1pm7CtQaoEppY3A+xRQwrZSSzk8iCPrveTB6O82M8AtJk/I+oiT7qaSQ9S1Ez/op
K/u1z3xt2lCyAQjCYqedtVhhVj9UqtbOTiaYjRFmSe3yfOU/3c8jdYRtxLN2W6ltYq9E0mvzBh8g
+3aghAC7LubdV5Aujag4wQqkp6zVnr1z6qE8iMpunmixu99QkRehjyeyt1W14v32ui/zIrm/eUzI
+hJ98wtlJ95wScoBKk7OpCnqZkCFLdwWzfhvgBVzthPzBMb29pBXdjMZPUAoIIN0D5d1bSiGbukU
szh5evgzLEql3AxZNr9UiKyu6RJdH4tyiAzSxKvFtmq8wRmxFRAnBZWWLzPJB4JPXis2+Divk/v5
Vn/m75SXIArRlGGjwga7UKXtXeQbYiP5KBXpoyaGOkkO8dBGu9bCfc4XdFdeMJpRnseerOVAqmw9
0A0DlsjOTLKV18zlJS1/D3o1gCwAfdEKO99bOpbRfd1G8ccUhEZ+X4qhDw4AyKnSeCY+WBuEuuNx
B+805m4aW/xo6nDkl8dU5tZUsy82Ova5CLaBrGdlaBcv6gmQqwO3Bw1CmQPi6ZQL5zEayiA4dMk4
jYcW9FZzKGrURDadrSdgObFM2N3eeVd/A5VpOoKkDqDxzhfEmLI+0bI8/qgba94OnAlo3HH2I037
H4M6O19iI09ABQTRvKHVE63cJRdBhiWAoCh7kjQmkTQ7H14M5SCsLAk/CiB4O8J9lSClF9Tbvm29
b1qnVI86DYKVyHqZqzCsI1XUKHyqWH8uQrqo+nRuklo5hXWEFeFE02mDJ0R6yPCo+ZKbo7MrXBrq
YaS2jybynnftlI6fXfxijgMbc6Wufe0joCYo2wb8IlC756sw8vSoi9kJP4yx13o/KgxtO05iVvdG
kai+kU/OYxik9Z2AcL8lHs0ru+AihWE9ZJ9EtqyA8CzVuDQLi5zEnqOP1I7D96JNvZPiFeZj5pjZ
FxtJMn0bx1X2zzinw+n2BryItgyNdSmFJNwE4GQvDsGsTzNWx+wAbWzEXVuYDV9C9vsrrBosjM4O
t8e7suNouNE/oz5LtWgJwTJmMLGarcQfZHPDW6dmLZVEXd3YsaVu4YGbL1HIbrg96JVJAleCdC6L
m1Km8fwDp26K6eSgJx9e59hHGHGElUqz3ya1Odaz8peqnBxl6SIMw11CsqhQyTX44yky8UqxURNN
0fYLgSWriEno1BdwGox6b2OHao5MCNTC25O8uFgYFWEteYqh9VElPR9VKYfYC0Y3/ShA7+7VIvL2
RjerBy0AYriSI1z7ioCgSHpBomjW8gCbXUNIzUvl1Dtx5o8Uzt9w9bA2/Zw4dw38Ah7YWJ/cnuCV
UyJJULD+yTp5VCy+4hzZiqH2uXJSOji98ImT9MMYCmcbYhO9pU5o9JuiEPonJ7GdlRN6UXzmm3I6
IJKjrSn5mosYUZQD0HbLDk6hGNLC1xGkrf02q/VoUzZa8N3mubGNMisDX0tu3G5KkbsUXMeJbmub
DSvH6OJjy1ogO5qE+Pcza/FzInLSqWyN6GRj0X1vT5aLNnHTq+42a3t7DTt6cX7kaOwrHjtyXy9v
ygAFohZDr+jUhWn87+wEDZo9VT/km6mzf+IJBeH69rdeG3FxMdWAxtIGf8CTq8TeLuhz9VAF6UNX
FF3lRwhCvf39eKBiebRSPKCQLX/PH0dWzZMyrBszOsVV+SNE8mjft0763iShynDYZ/79cLLPaCGf
SyF/KdBPgzpJKCwmJ7Vt4s9m7aFS6YT1XsGkyd2Q6LrJ/e0RLzcMT1VkLrjgZBtlaUeEB/BAwa1M
TrbazX7l9ZruA66efYxZ1LWvdxEeKFvzSGU5pagJN/z5arp5QfURLZGTmxDrlERpA5ShnLbcjjUW
ElvXCYx7DVJatr89y8ttw8CypypFY6Sd1/nA2qSnVmNb8Skaof5vptJDckEx41Tb9YCHvgyaNpcr
K3sRluRkodthvsIBAcZwPqYKjGR2ceA+tW0rEOZBPs230Kl6dpTRfQ9AAf0KjBpzXjOL0n4lDlxm
1FTc6B6DHjcpNoJ+OB9dtMhdKSkWMyQ3wXcET9NXUEJGeFDywPqJ1yoGcxTSdWS8IwgCzdSMO71o
qpXfcWV78VKzgAlys1/qbWBL3+XAO5MTLai539WJlYY7lEwn2nGKs/JCvMjX5JzJV2UGCSZyiUOo
uUwbr1TSE/cBkFmvGJufBiuR+vakVxvTgATqI3Fcfi+KMKAjgIzN6a83Gu9yMnY08myIQIuPjr3w
7KYz9S0k6Dv9tZzL6JCGdIE2QIDDvTpnmfa3WaqsrXIHAVXkYPFv519ao3+BcpmVnuaqq5ttBVEG
/yi3FG8K6nx3bo06Ujg5bYfSlxG2XAdBtAKqunK86Kzr4FuYOtIBi1snG1PAirmSnZC1xumm1Jzs
SRSqeG+9FHtLG138lQMtk5azByyT/p/0Hm5DxMvFPZBiX5PC5ctOuZkkzS4pen26qzoz/398T2j0
tAgkzJB6z/niAi6xROOO+ak2mw7q06z5DTo1j6qSpnezbqypacmPtZgXfVweQXD2yfeXERLD+d6q
dTc/YUZcjD5c5fxew3Zsk9WG8zyYnfLBNl7DnV0fFdFsHO6Bry/Fjjq0s9xRC/JTY2u18BszaZ7T
NMABOautZENunhzpo641fy7fe2iHcVR54cL04rG5KClV2gjHM0jykz1nY/gjDUysbPtQx390UIzw
jWy5NrcqmUv3E+27AR31tC7qTaD13X0zVu28U6ohWXv3XQlaSFEBwJH9ZN6Yi59lCyD6ucdyaEYV
Rbty1B0f4ILbf5qMoh43t0PGldFQmoIIy2d3pXL5+RYTJsiSrmTniqjpqtcwqxzHp4TspL+sQDfj
lWvp2nDUNyjk4Q/Aqi+Go8FXC7UGwGi3LV7bisEzchOoVvOf4lj2t9tzu3JMgS4B1gI2JaHwMmL/
kT4hdmSNFubt1Ert3AP4oKXmvRaPhrWSF16dlSFdM0FRQ5xeRCD8u0VC9BOnqUzLb5qnOH5sNPT8
hdav3DJygRZHFMU4eJ5QJRyPW+18Tpi3Inxp18XJdueux8Cn6j/Nca7dZXNGfYIj9D7oRbLPZqP7
O1EyLjYe5Lyq6GZQ/gU+eT50gW8BbLupOKlVbqu+adccgDRwDkC347cOg6GVvXklMBDQISvJfiWw
WRn4//h+4wQYF/FDcXLUUP/shXa2bXhp3oVzlj5FQVmFO/p/QGdvb5sr9wnCLPShgRPyenUXxQet
rdp4MqqSKDhVG1t08a40UrE1pgbfBmVeezVdjMf3xJ6AiwvLACwSFuNlU9hQVsq0k0mj+5PQRQNU
B8q042ejin1Z3Gpr/dmLDcuQRBfJYqS4Ag7ufGUR2I/d0K70UziHyT7KpuaYRm1O82JsyrXCw2U2
yM6hCQYKFV88aL2LjZMZrXBAxemnRJuaN1QFhhd3sBVnn+cAqjZDWiK53mtassc0I3vU7Mq5B/sw
/O12kn1gYgFVPlIkeijnkzZo8+Zcf8ap53V6h8r4+GEpOIEQWot7t7EO6uQm9cpmukB8y2Mj0zEY
Yhoyq0uVuQL7XlpQpo4iSJd9JFGfHFDlcF66qdFToCVj9VMdjdEfkd3+KMo62Y6hYz+5amBtAogI
rT+B5f/3L7c4P4rCEy1QT9a8lhAEkSIDp3aWcVJgDP/s4YAFWxtZVX1HQhfmdzVuzt329piXe44x
aWMgAQBWjuz0fPlbChKJGG3jhLmu8yMRIn+uhhR7JjNaI1xdBH45PQcPRopAMKCWkUrvk1neoOYJ
NoLZbtowLLJtPShrkuYXAYpxKM5CMKHNynlabOzQ7VSzmiBbq1lWPgKjML8jbVD7Tag1vywrSjO/
g5q+cgVcxgsCMZ18lAWkcNXyWrOVaRQpv+jUdmqKL4LVpwF5dd33vtk4X8fOw8T8778dDXxcSYHM
Iy2wuEnrtqJVE9bGqYhL81EJHbM6ZMNYbyrRu+3Kk+Ly69EVYmKkCQQn4sb5RhEt6IQ8TYxTHRu6
8uzUoOh2bd2o9j+3Z3Vxl/IyBAzDF6QdBXxz8fnQAwL+M1vWKYbUGIDpkjUH3NzUzxGxbF+4kW5v
B2OODiNSJtnu9uiXm4fRiYs2CoXcceZiTamMIjTc2dapjLXx0CglVlZDVd2JYq63YQNAyPfsqdrf
HvVy85yNuvRmylKoS5muMKo69W/R7BX3ApEueDC69V9STfPh9njX1pg9KuU1qQBTGjz/mHWrJYNm
C5vG4pztcHWIdpRLY7+y4V9qg1Ih2qtRAfDi7v8xU+ZKAQQyt8vFcz5y0oflPHazfQpVC8pSZqrx
JipwoN4Jr2s+RxMc75Vjcm1xZfeOeiT5LeIN50P2o+PhtpXZJyS7zTsIfsEO42RoDwAkbdC+EHV/
3l7ea5uIRirwY7J4MO2Ls6JMAC7TObNObWm7Hz2ErXwPLqHTN0mot9ZOy4UAcNFgtRqvTPb60AzL
ywmO6bLCNDKjykI+5QT7Aa5XEdQvaMnQIa1rrblXIr55CCfCvbs9Y3kszhJgCCWypMTrAXLkhWhT
OkHqS9oo/+irUL2z1BHxfbUV/7q0DVs/y3KLJ+vgbG0Nt6Lcs/92P/9mfVDoIfwiybHEIXR9q9rj
qJQfXYzG/GQ27YcWax3a5ZiulX1ufNHqyfjk5HW0MvLFejMyPSoqZuSKEoJxvrkMMVoNJnPVRxIm
xcZoMG2vhl4cDLTl7825DB/iPKtXLu0rqw1u7LdWLRcquNDzQauydGMdxPgHrjHDRy3C6hG7O5xk
exrfXhZrO9uIyl09TtVnc2iVlTN8mTqCEJAdUKq1IOiAap6PXxah5RWpUX/YcweHvnUU718bjPF8
VI1pNg8OyVLuh7alNKQucVHcocaX2vfpFPyttzIgDODtVLroOhi4XSyWohwx8MToo/mAoYZaAsLM
WMFM8Y9EG6yVG/DyU5OjIsEh27/Ux5ftyDkTQ9U2QfOhZ621naXaR2p79TaOlPq+7cpncp9yRfZi
yRgFN0W79zfoV5YB6AOcL3VYJx4tFLP+yJKo9DYhqfTbNDidtisMr3nMzMqcMVyuvdSfU7Qfgfk0
sqAXxSYKQqOSNJvUzui+EGoh8cxKFsboByjOixFZSrBPMTp9KNqmVgFKdZbmlxgApxsVBwFExYek
azcuiC1nE4l0fkMwJnm9HTkuorOcIMJImgmLjybhYoIAUYG/OmH7YWa4b3tdN+7Hka7ZPNfNTnXL
v6+CywEl+0DyMCj/y8/8x/sVgJZXB1bfflidbn6UDW1WrgBlHzqq8kBlFI3lvquSnZbMRb6JpGKg
j8LN59vTvrKZmDGYKdn24PG1uIH7vgnEqJbdB+Cw6Mgv/dZlcXhA4SnfqYif3gWtvoaOu7j1XUg7
wFeI0miNQs07n/kYJiTLo9l9ZEgNxRtBQActY9WG302q+TA4uXsw9BSldUpPX2/P9zem9/yGkEUf
Xlz80YEjLgfXy4Zqap99UIePvgypmt+5Y90hgVyEVDXLqpn2Ihxx1WjzaHgcNa/+juJM9J9Sl31/
3zVaB1uxV8SvYYTsnQRBtu8sIdBN7kLfKF8isVcV3btLYFMe4g74+srVehl1mQGStqA3ZaBfUnjw
r8c+IYuzDyudkm8t1LvHNisj/NdE2u+UTMu2WkcLZXSyyK9mQ7+/vYRXTgpsHrpHFCYAxy9FTdAX
xPVMFflH6RrRSzWo0XOkaNV9rreeD9XaWaks/c7FFp8MiB7vciqDqE8vc+EuS1FddLXiA7hA/djo
TnqHlEmPiCpSZL6CFsnR88LovdKdvPMDLCiUTeFa0WsKWfg5053mbZrrsfOHxITkPTvViZ7EvIVP
4G0zy263IECVV7rDaeeLJuvwW8Ee+a429PzNgJe3caYZcZPc4JaLcSp5TNOI99TtZf0dYZbTlMIV
hHXZl1u+S0fFM2q0qPMPz2mEjWjA5Azb0q5F4bdWM3wHFebde11qtj4dSSPc1e2clvfS3NHYT0nk
tpu8L+OfzVwqX705Mus9dEBEC8eSyoeEBE2xn3HMHgAmVaDldKTUSj1btXJf2pfIywJ1AakswLsX
u59FLK28tqtFNqQkP3Fd70w9MTZOiY3bRqd2fDc5npi2UPatZ5o2SeR3dGXucyMM3kNLTK/NYA4/
EHLD5tAOvCzdJvls73VVyTZVlP93e9kXwQgFDQTvyR5ozIFpuwhGSIVQii1RHprSqHozE7tS/VRR
tbsKY2EUGio1rO8CR2rE1ij5zPvbw8v4+sdHl8PD2YUaBstFMj8XxWHYk27YBWXwhM6OwIRL74Jh
Qz0/f0Gsjwh4e7TLyQLxlxQ8OSTqpos7p9IcaUMi9KcSBj1AiCzaOWaU7z0lie9AV4p7L8ucbQ3C
fiVpWeZqTFRWQ5ggZT7KPL/7LX9cdzYVrbCLZv3JbsPkE37E8T06CvamTUCcosIw5NuybPWntlKN
O3tyWx/p++Yvq7f8Cpkp8pcJ2kmy486vniJSE7ODevgY4C1wbLoseQ24eXZBKqYNVNpSW1nxxf0q
WZa0TyRWEuEpzsTi+/aecHqB1f0THIv536pOvg3Ubu7TsQ02edaaGzhwa4+giz2FNBmKQpJ7R1bs
LR0z4tZVwqgJkqdBKPGnsBvtn15nf4dPsWYlvLgKmB2bSE4Mfw65tPKq+uOjTkZgqvWgpk9zKhJY
mhpl961RDJONvEfYfZ9Qiv/LatPvMSWZgFQbzgr9ufMxu7Jv6jAI0qcsaYv7OewU3E8GMeNRBRvt
9nm5tpJMDdgSgklUhRfbpY+QKYgSO30aA8R23FDTfhjKUPw0irhPd38/Fm1VCpKIQbCwi3kJysN5
aGopZ7NEc6W2jG3gqt19oinJCuzu2mczyfm4bXQEtZafzYx6+ANBnhF0SrntO/UpHkBZWwl2F7sk
1No1BPnlMaCsS8RhTHqpcFHPP5phJKFDcz99iossOVlx4p5cIENUJtWk5fSLefDDqUTR7/aiXoYd
dihHELcgTcpfL6t4E7XXDENuvqDXRz8KKzV3fdYUIIYTt92X0+QAg/O0eJMn5vy9qJzxpOP9u/Jt
Fynb7z0rlZRMmcdQnpUf5I9z0mWW1U9zzIJ36viisvJWVP1Kw7FX72tX1H6qt7OxxYIk3KCCuaZ1
e/G9eddQG5CkQpBNurfIeWdn9BQ3G6aj2Wai/4R8ptnuQCQkleVPhpqFRPzeCtyV8sAyD6AAQ/ec
8wN8lUotKM/zabdtXJl1GddHJ40r1/aLSknfDKPCZmVTkU6LHi+lCKuKFt7EZ01aVH0SgZVnG1vJ
bW0DISv5hceeaP0enrJn+QjtOcODk1vZ9OgEEjMDQLj7ubJpZFA+u5Rhg3MlA6uAosXVvPjdg1Oi
kNtX3TMqMCFYbwnmt6Me43Zw1lh1N1jGOY0SfIo8TXmLU+EdEk8v281QqZXKo1VE723Qhiu7aKl3
oJEqQEQFgUwvEJTussgwW60XCKXvn/sYN25/LLIs2mStYh/DMm7bHe4Y9Rfkm6Jm8t0Rx0Pqfmaz
HZvaTTZaXJbja2op8hfGupccYR4q2krEvNjpkpQCiI2So8M/l3CNmHKxgOCTPqvTWLqbiBr9nl5S
8pw3WOhuRTI05t6D/Y6RtRvUzcGOLLGmLnkRbWDVcQXSA4eALlfqfN+5FhWSJKvbZztHo7yL9Pin
lVRqs3O9QnufeCZtC9OZP25vm8upy8KfzHh5HvHCXQTw1upq3oV2+yzqptuPVdADck1GOMvolzux
vhFWnmyVqXRfS9vpV2L6ldGp+1HQBipOcrOknAFiGEZo5d1z6KlokraD2u2pnQ36IUaxJvzRi6h9
Qdq1DDdDn40ezh6Ipr7eXoKLQAO1j+qXw6knnXaXeG4R2hTbNa991hU72LtKVPls4+mXC9x4U+lK
/e2vx+OpISWpbAkPWmr01043Z7ZhJkeqGGroj1MNYZeSYPmiQRz91wZwnB5uD7ls2XIIaRnaZHLU
30gjL24UNxEIaXcFqCNwGP4kgilUfJJK4Cp+0QUYCVP1BO02ljSUd/mo2N2e1BduPN043TpZeqj3
j0baAZbyK7OK1HElUFjL+AURDVAwzVSekZIrc77/JzFEHi+t+Kg3U54/j81EA6uou+CUBtRi97dX
5HLn0b1hlblY2H88X89HY/jEGoeqPHpOMSFXpgwRf7c+KETXb1XrfoOvhJd91NsPUxWr6kqG/buV
cBatSeQBacHrlCJvlHXOx6+TvIYMN0RHgUDQMe1Hw9jY+LLGL6MdVMFTNJpTd4qoghVbp4MJ+Rz1
qZn56OeE35qaYvAdpQf3RECrw003B16IOxTPsX2m5rxAmmmytG3vltAWyzEpdd9yhD4e3FQXL8y9
IAudwTCj8SQM87lgnz+hK5i85l6taH4Xx8Vr6yKYdqisoau3zhjP47ap0qLYBcLIcupcRoNhYFai
X4NKiPKWiFhPXqPQaX96vR1E71hY5bMfhh47Z9asmThSpfp7pjgBWB8wBg/2PE4JjSwnyP4Nu64p
P6XaVBpfilhtp41nANLbWpEZBttmRpz6IW/NbNinqXz4KFjBl/sJfcLxIRmc2vxUwfr5NhpNGW+s
0Znp2GCCatz3CWb0R7aQ0PZjPxu5PwiPKpOjhI3zORvUMlor8l/ZXTxXJcKHsqy8+M6/LpdJUUdF
Eh8tdFIeplqM7zrmZY+BmyKxRYul+ldJaTUh36jFOdss+0voLgde2jGAMOL5+htoef4L1FTtON1k
Magzdp9rJYveUfZot7WjZgESBQX0I0U1n824DPZQMtSVNOpyBTjFgPB+yxzJnvD5+FntzChb68Fz
YEVxvU+EN9OIdgcr26CpRGHL9+rZNr8mblc9ddD9s63XuHO6crP/hiifnzMeXMRYfgehT1siIimU
TbPw9PgYF/Ps+FgyxuqbWxvN4zD0jYuheJ4/ci87XwucLx+gtWRfsZUL3c8zl79N56Ask3egnML+
ZmUt/mFJ1iA+tRYPWI7Fz+SxJvVtyTolN+58uZqqmnlfIL+uYSrzMOlJUEPR5GrylagnUoObE//c
joBLpg1bRCpnoEFFMwrE83LMOMeSxfP64tg3szbsFHUo3mO3Kegm9zkq9Vlk4ansp1oTJ1/myDPy
jV4ow9OgJRW2g+BJU+vb7d+0LHTL4pv0cJRcbNlfWFZNrbmwdWXItZda1Jn3XAJ3b18mGiD6Y6gm
zbCFHOPZfobOYvQ6gYVUnpy0nGijqaKPfL1OouwduzUxbNS2R59br5Q23aExU6QnHA1gV7f5NHjv
Y9lN4U6gxPxca5M6fp66OR/3ZWCE6kqSs6yRykmBxACWwb3G35YXvlF1qdsVpvGSdOZ8r07h/I/b
icJ4c/QgPBht5SUfcVVxLtFti70HL7ea7N5su/bDsCuRbSM83B5tMzPNjzqLqkdnoFxxwIurUx61
AvnHL54Vx9Pn3Ol1ZVMXTv6RBXq8Kn0hn1xnu5TGDzyo35xi3uHLTCmyhyJxUEU4qo3T6Bgx0MHd
2qoQ4ed+QB/Cz2fFi+7y2Bo2DX018xXMM3goe7ShpNzeKhcB5vejnBON1BHSEMvKQxwlfVfk/Xgs
4BNrdwpUjOcZyZ2HAG2eTVpk+bcqMGIcIpx+fJ8HN17JVy7SRn4AY1M3phZ7WR3og0QgX+yNR7PD
gs5vwTL8ym3k9zaDFoo3tY1WNcku159iLxUykFIS7LhMl43II1fEAOao5rHxUx36h0mCHaXDhJ/w
Fvd8aIlBtdGcQLw0vG6fqJesUX8uH8iy7YatwW8uNdCpReo0jnpltLxEjqk+JzrI6spst0ox6g/K
7GXhplcKbbxXe5R3hTX1xScDcdoYAlSVAwpMicjax6jMRvJEF6M3t8rQxNVW87Jk8Af60YNvTdqa
ueVltONXS6gXtVxaUISW8wirNQHe4nRZjk0Donmb6f1PLo183olOn5+Ddv7H4UemW/pUzk5plHHc
YM3+qgibCv7trXu5c6SSHQApXnzUF5b8SjM2w65M5QKWprOPEveXKVr9XcW39TnNmtJbuVwuCug0
hinjIoUE9J531uJlOceOOuqtOx2J4VjCR838Qj/RPICDCN+ibrb8efQ4H05XWyudS3lvnUcMhAg4
oOQB1OwuxIGp09fUrnv7ODd9e+qDtImRUg41ZxfEmvJiNNl/Mdil018vMNAheGmACSVXd5F+YVY4
emVjOUfXzXOabXGU7nvHnr/lbZM8dVX83+3xLp4udIVJ40FXA/ql/rK8vZ2+bgYlso7zbBH+Kn18
79paygUWayZMl2HvfCj5rf8oys12WiuuSKyjXeS0od2oxsFDtRCBjKpo2AeeEx9SL892AHCTY2JY
zcrmvcyoaH9zfijWY7bBQ3axuKHI0hytQfU4IoKT3pt5WTZ3dVDPqd95VX3nFrEZ7ezEzf8pWlQP
SBSQRL/P2sp8pgOt/TTmPnmtcBfqNhhNxvsCEaO1lsnlvpMIexpjhGaJ718sk9Jr5UjmqR9LZWi3
rjp2W9Wuh/chmMbuSVfm7BCEjS5WECeXJxsICYIuWGT9j4Fz/nXQ0h3rhLT8iMOrCr3UKTdNZDqv
AvbDHdWF8P72xlvqBjIYk6N++BvEiuLb4mN4iHiYZdk7x4m4qh1ScgkD3dfMBouihpnzELUqAl1I
VY/3yFja074NG0/hRo5b5KmMij5qEuMKf0jpYh95Oo3DozGje7QzJ1P9F4k8dzo4bdHedZo6BZvQ
QdTVr9zREfkm0NVkK3Qj83YzL2jr0LUajkp6nPYaxSPTTX09LybdzwNnRjQSkGb6anWWeQhQNI++
FqoyvFEFrIvvk9boJ9OYFSIDzRsX1fByuI/afgoearCYX/OhKl7jrumCx4G3sfBrjJHDyS+G1vr3
9qpeHmfYhsg+URMky0HR7vwrWk0jOlFrzrGlSRZtg9wCeVUg7ECrs+uCNXGr34Sk8yDJeBhiYbZK
RQicyfl4bWgoSt+o1hEwBm4ahjBJ+VLN1f0aZObBqZxmPmhTjPIqb/5e7AygavF9meBwHsWO3n4f
RE4Kkog5L3zZ8N12WGBpfuxhP7avnRT5cafJSdZuL9S1X05GK/NbtLlozixWKi9rNIOGtD0GYejw
Q3M92upzYx5Ra62t9xB6HcLzo6L/l6ddukvpWbkvWtUWlW8XkaHt4gntsLqkQrBR1E70qa8Cfeh+
KJ4QmwbKXvbGikPpWLkSL8OoxKGhd4OWGFLmyysYdn1nV1gYHDkSM56qIvLVwjEeGiFKv/YUb1uM
1XevV9M9d8hf91d5irK5IAJhIkiPY3FqsbNxi3To2uPEzfmqeUH0XUyOswP2aB7mqatPddP3w8qc
L9MARqIgwAOTG/mCrYAumzL3jiOOzTiIYIs/abB1gMPclWMTbEeJ3ronPOZ3eShwrLq9Va5ERklA
kimzNIleUiWEKazYtbL6mBeZfqdWo4g3KpK+yNZOytciVNMftwe8cgNg4MIlhfgnFMzlWwUJRWHn
U9IfRWU0/XYEMYaseZeHWwRwhk3Ugy4N6G9/uT3slUX2OBGQbly01Kj/LM5yWs2zG3XD0eV1lH3l
ByA37Ti4uW2HsCmbXzXFFuupmK1CvCGz3K7ErqvjgweEuUzAB51+Pn5XKwVlENEdXUVvUtAfWMx2
xhRbhwnkXsaOsyfVV6bGjQ9CsdS1ds+1ZZe4FEm+pAFtLuZv4OFeZigjH7Gj0CoICEns7k23D16N
Qu99ROgVSt6jEv9ze92v7C+ZZFI6kJwOzMfO5013y+tRq2DeczXc6wM6DH6kCvWnHsRE0wFIzsqO
vhL8TI4StHj63lzDSzR+YadGxe4djqPrxONDMRrFf8T4zNimDuKTnzrMsn6lsm94wN8++GeonV5B
D2fsg42u9Lb5yRj0VDkoRa1gJxbi1k5RzLFz34ShFx5a002+1Hkf27vba/XbO+z8wuGXy+oP5W8e
sEsJUQR6dCGmYj4mWjy8QgnkN5dNBjirNoLycQzTBHUgatKb2XTzaKfYJLjbue/b+lMTRbGgA6qB
9gKEqaTbCsPKyp88GsGb2K1K764sc9H41GRL41OhCT39WnZw1jciG53/1LnVPmZrlOhuis/ewRCD
SP1hDvHHvT3Ry02BJhtuUdIogk25bG6NmaOVBsYJR7ZqcldzKX0JeX0+5YkebzkV/Uo6dtnr5BLk
8IH9RGKMxHN5k2vYDXtq3R81F+n72e+KMbFos+TFr4hcXDkQBc0UJyd3Nr9HXTx84ghF3s4KiyjZ
6oWFZaUVV8aHLkBDvmr2bP/82yWRKDdyDWmDSO1k8VRRcvTVxgawue5FGthVXC4B7XnxQ8/zeJ8m
Kj5pt0e8jAiMSDGaHjDHk6T8/GSiluvNgzLMx9asEx+Fav0hHJX3wC2JT0Lt1H8KAtHh9qDyf3q+
w6mTGMAoKE/ooDcWiclAlzCwg0E99lMe+RC32+9Atr/myaR/uT3S5R47H2lRV4Bpmbt126pHWK7T
tihS00/HOvrqZurdMDr1++3hLhMXAMCSWMu7lkf9MjdNXRMVtbpUj2U+NXunHwJnT+nJyn42jUM6
jOD3SCfLMBvsnmYEuTbxmI7emuXMlfWFbMlOp6AgtSMXs+7i3HOmKLCOjjbVyLAolQ72L1R3Db5S
K6fqygrLRJzIDhwP98tFaDeRABXFIHid9Nl8AEYxmb5pZZit1g20iLbKtf3tRb42IvcnzvCyeXOR
rERBbWKCO2pHrVKKz4mTRgdvNMdsE+ZduJ1h4a8kK1eWU1amSJAoIUiM2OKMhKi0A9HSj0U/I3pn
5lbvvqiZ6U0+OLbAXHmmyq+zOB0wbqSqLaBXBxWZ8+EwstK9vva0o4gJMLlieMmBEmutr1S+L5MR
iSCko0HayR93sUuUqJz/j7TzWI4babbwEyEC3mzb0oqUNJIgbRCakQbeF+zT3684ETfYIKIR1D8L
LYaL7EJVZaU55yRAoVR/GkTZ7bXWpPnDqIhTztzfPUmVegu6NDkwVZLa8bu3kBtCPoVUtwRxLQ5N
HxrGWFOZfUqzOr2L+ji4NQLQJkwN7w5Frm9CRaVrX35TCALQZ4lhGDm12MK4prbIbDadAbqFuR+j
ZDyXXts9FFkYPWhB4u09RtB+FIClH5Wg9vZx003HTG/yd2rGURPgSafUR2uHNBYBqMvdJceuCwOK
4hMvcvZ5brT0F8PRsxsTtzvsCi0354Om6K6ycU/XDjHFachzsuxmLu9pN1QMB6hr7YlOr3H2Bhd+
niI9EPMqnI1nbNWWhRo1RUXKtMuUmfqTmZb8/clC4/JHnSjNZ6a5AYLuNWuL+bFqS2InSHXBoy0h
7qWCzLM+sq7KyMdffQAfek9K25s/y45kfuPOrDyXoEShQ8u6Dq2Kxd3UEtObG1tTnxJhezcmghFH
M2Esjteq83ca/GiKNXP85fptWVsiqBAwQPIIA625PDJlZXZd18zaU2zYhB1hqt7lep3le+AFdE3/
wJhsYsADkyIJC68gWrea0EfRnyBFJdW9imzF0XAZGhbGDJLZ+JwrrpzCDDVZqGdgq5ZKSsyb6waE
pHHltpV4h5TRryp5tqf/qBEVP3Q9owLeH/BQa5duj/BDbuHlx5yjPDJLJTOeULGtD7FTGsWO+RiM
Ykvo5GqN4Zw40luqVStbCHSMQhL8YDoLS0DJ5DTd0M0m/ieu9O8825n2U7JIbnjkTPPj9S1c+apM
DOUxhu/AtKKlZrZLcuDNk015NW6y26Hof1ftYB1ERoGc85m+V8ZJ+jQMwjqTc2h0GjiX39Rxi2qM
KWk92Ualdv/0EM+GG0qQVnfmTAdUv9EY0Q/CCsN5Q4tr5UJy3YgFQFbClbQXdyPOrKSzzcR4Uhyl
egaxladnx5igewFUS3+QIA3Ffs6HP4l7bATfIYtSM5GO9XLNdpgKtEVn42lW7PTQtPCEjlo8B49z
6NZPapeVW9TYtTNEUEfmoiJMTi3x0mIo5ygaraE/UTVWnmPDCZwDcghJekrtOU83PuxKSw4b3BOJ
0ACdoS4WOGqVSq1QzZ/nhmTQjbzcPji5oGpQKPMdAVp86jXYjIPIxZ1iOGH8IaqU8I5yivbp+oF+
C5BzaY8BOZIFQVmFXDgl18jQwdSS7DkObfa67IXBoKlijD+VzTze86qI2zaZqsdusodg71hjf7Cr
sfkFVpKSdZKhEQeBPnm6/rveRlAvYx3Q/gDMhRbT4mdpiHN1jiWa5wD+R7qLg4qwAoDWA6gfysH6
oHxOwVMxnoqh0ht+7C0MndCXdxzBRaJSov1FDAVyLY3i1hQc+uq3pkyg7iPLeqiLyDlHWpp/Kpqi
Pwo9Nnd2FzZ3yBv3G47m7eVzkQkF8k90zL9LgRsq4/D/C3d8JqBJuv0Yg3sbqY58FJqdeDtXz41d
W6MYu/FGvXVwLnUDSsOQLfFvS/hSUQn0wr1qeJ4Co/89u564hQfUKl+A7PMEIyHvhO9+qUCVSqQI
oRt4wGUt3ZzyJsxF5D7loXaOmlTXd61IyqNl5O6nfK6Dn9eP1tvLLtNI6MMQm3kD1IVfi2bk6YNO
dZ7IXsvffd9blEft4NvABOXP1029vV0UIgH1ED+pJHK4l0vHYuYhj22RNh+sLp9vO3Msbru6dNKj
N+TBnZkFw1MfdeoxEhDj9/UQ6l8sQ0TlLre02I+MqfwHadFSbJxweXsuYnZYFuBN8Tzs89vxQXoT
1ALebfMh7/T69+ipI/wmWhnlzfX1vzlNiCXR2MGzcpp5SIzL5QsvLkwt6KYPMDnc4WwWETfGFKTo
VhsWv8PZtk//m8WF3wgSW5hTNU4fUKgM273imtlNEIr2IQYOc45j/Xzd3vIwcT9xEqio8TRL1cOF
K2dghQKRKc4fq8JMb3mWjcfSCJ60SBKir5tausQXU65D6EjsSGlvcZayOp+KsMrzx9gJaHGZeTkA
68tKH+Asoh2usH9qZVlM+1QLjY07s3RH0jbcManyR177tuzRWqM+dG7GYDNaUnFW21D/che1hk6r
jgyVNn4XIne/X1/x8vi8WJXuj0Oq2fAAL49PWjDuqFKi7HESs3qvl+43jWGQ4GzmhyGv0o3LurpG
3n5JradXs3S5aaKgX2+J/NFWB3hwIc0iVEFABAbHSgubfVuF5h0qXsaWmtZimUCKqGxR5CGBxOqb
Ok+b6k1YIl/5LSxqzzn0Ta+P+1KZx2TXe0r/o0oVyOrv+rT/2QQMhKQZGI43k6T0VoxhOaXKN6vO
GyrWenpIEQh5niKUdMJgKjfuiYz9X3kcaQ/CIT6HbAuLS+0gE0ldValc5Rvt2GiP6flOA8Fx283V
TTv13l/Mi3VOTDhFadEtx946XF/v4p6+2Kc4QdQOBV/jzl4eJSbQMsbYaUNfaFNy03aTuO8i+psg
+rk8120tLup/tuj1cVGhVRBdXdqCs+0QuCGw2ullU3xwQsX5ZesiND8GZLXoJbkSp1LQ3u4PdVuZ
W/HLynmis4uKEBdVgxm1cBRByDgf1IHZ20obziCSycPyqHTAw4vuTmPFw8aK174uqwUVA7af/E/+
/RU4J9RzU2Pud+brVmL8yNxhfp6j2fxZpF7x6/rHXTUFYliKKxKdLaGAthN2reE1id+hoBLsVcQh
uKuCIgyye1m9EZusbaVDDY98hKoal/RyYaY+JqMAW+tnc2c0n8rKytVnO7Gr4QvFCMfbz17f5/8E
mtaeG4s8YiMMXNtKXD2CyPgHDu/CfgV4LwgzN/HxPRONPWuO/iVgMv9yjNbqT7k9RlsgvdUPDA8F
HgJ1A2qIiyW7JIUa00J8s7CncW+PlpPtKz7z/BQko/bj/dspSd5oTwGp4gRdWgvE2BiIXKV+DeMM
yYGxDmfniZGZuf53PAzmBrF9bXF4AKAAYBCoNSwWF+hQ8tAWSnxDwPD+ONVzE9wDxLN+uSLaotFu
GZN/f3Ursi6n4a46iV+aRk82hwcsDqIt55vaKaOttuyaNYSlHdSVoAlTX7q0ZgHiNHslj30mxAfi
05hkibufu8IyPiL1EWzp5K7dDLBCUpQNwBDB7aU5stVSmZop9nXF6POdVU3MrCjowCO8QSZ5DgfX
Kw1gUH37S83aQfzBzYA0gEAbwGw5E/HSfkWnq0S9JPXbtnF+ts7knJGnS4+l0hofYwBWW1599ftS
nwSZQoEZbYJLg8K0u1gH+OcPWqPOBy+F9LrTo6gf9rlab9bxV82htg95Hsoc1bRLc30V9aIax8y3
IwOKVttoc7pvVSffC3doNrJteewXrzPlM7TYgKjgVpeh5RSIthBZkvleN7j1vTrFs3E/AE/eyDtW
3BlHVAXEDQOMKSeLRQHTCfuG0Wt+wEzz7KTFppWMu3hoppNVK/N8VyI4tUXVXzVKngduH/FoyG+X
X3IwIqfuO5H63RgU7g7FscjbKd04tAdRpoZ90uamKDdWurJ9uGyYArhuKktLrHgopXP1Wk19xWoi
5A40snjmudR1UDG+HYrU1kSMlfsoJVyAGyORgrbnwrNpwBuTCZ0Df87L4pM5AwugajDb3d6qcUOP
NGHASUYBReHjKObJ3QgBVu2D8CS28+QQ4IX9GaaDGwRV5lMzyeuTVaFKgMJabjxmDCqq99GoGzFS
a1WguvtGyXv367tfEqn9QAzNSw2uc+GQPCVIRMyYLb8Oa+sh1oriC0CVIGAIifh53dTadZGcZeqy
lLbAklyeKMVEA9Lr5sIvglAbD/kknPAIfr/a+KZrh4huPl16GnkkXYuCetnYOpq3TuGHkWv9TaPC
3dltV8DLLoatvuGqLRCBsjcBfGDp3lA3satO93K/pyKIBWf0C+ruDpRgY4tJsWqLDhF4PDr51GEu
vx/azUMHLyjz69RKtds0Hdozg8F0+6zBHvzr+mbJd2/p2+SkWF5Gwji27NIYZM/IK60q99M+sW9s
RbV2Lgjhp3SAVb7rxvF3g5bc7XWjqyukBwm+hriY7v2lUZCnc9lldu4z1JwpayLrfk1W06OjJMCe
Ha4bW3Nw5HAokeDDef8XL38uO/SayslPsiJzzg3juaZdrDW069RZD/ujV0CKPF03urZC8H4yqyNb
Jo+8XKGXFZESm3Puu8wAiHejB5SpNCb3vgqdrV7Wqi1J2IM1TE1AX3zNKUttPZiD3PesgZ6DDQ/g
WFoDg380I/qD7AlSILAdlsakvDcFcZBtVRUOhZ+3cMEf4szof+hR1tR7t1a7T0NNue76p1zbv9cW
F58yNp3YtTO78I2utZjc1tOABGiGFpeG9Kh7R7r4zjKvTFHp6ZCp8V7IQvPiiya16NshE6Vvq1EI
VN8bPwQKwzl2fVnYt5OWFJ//YI0kFMQXUhVj6TKtGZ0zzctLP3Ki/OwS2uyMskIWeTLzB56M+Q9c
J2Wc/7e3cDGDFeaZGRal3zlhEeyHuWnA5Bd28TPTKnejobP2HgBkp3VLuw6pqoWfnlo2Lmyb0nfU
vMkPjT3q8B9Kt94IKtYOCu82rTgoXVIW7PLOVciBdyFFBb9hysy3eoieGyMO7krV9R7E5L0PLPNy
Rl6gVtT9mC+wzJVmIRHNRV/6Bi0B/ZjRlPtZZ9FmqLS6KhJ6qaWEKu0SPjGAoQKwk7Aq10rzU89s
r11ZaEq5GzU9rA62025lZlsmFxuGdmSSxLgsP3Ga8GNe1sHnZG67G0gcn4q6MTaqCGv+i5DkJbqG
9bZERxJfenOnm4XfSPHyg5M4xslmTnn9mRE96ZaQz9ppJHdHvgw4jNS+uDwlkVLUaRgNHP3Acp4T
pYtRLKora+OJWwv4OPCyOQWA4g3AYBiRqm8nq/C7arKDe9TA1e6cVXZ9rojwH4SFWOm+CaJSBfRd
GRv3e20HX1tfvOqq08pwxSU0mg31Y8iou5YRFFrJLESoqerBq6Kt8Q9r31V+UEj9qNS8maRbNDYK
E4lWoMqfJ8NZV7ShPhW9ugUTWbdDhgRPAzk6c+G6apEb6EeUPEBaoVT/eLE2VM8eZZJ3cu9fLrik
3lPWlrzQpaYtIR4jaOOOi1fHuXKO8ubOHNHRyArnQ1SWQfEH7xy1dRnKAk6FYXR5MJtqDhQiz9I3
x6Cvd9kQlIcpzOabphadvY8sZJGvvzprsR+y4sSYaFJ4bwTGG1EMxpCllc8wYPeojMN0kyltvkvb
IjrPTlN+86pA2TC6ejFeGV2EY0VtpOjSKqWvKENz55Zzi76pbvw7AwU4k4C3H6suyW5Hnef2D5YL
3kdiHEF+L/0MqglVGGVt6SNyg9CE0gTurhogoyUEFgcVN97t3cHcepZWD6zDWEtmH9DmXAKdq3So
6sILcTguJf2z0qWOe5QAh43nb3U3X9mRPuFVPc2bVTL3xCZoGeojLKb4H33GPyErYtfBMW6z+jEN
hdgQtF1z3sCSbJMPS260JFjEyNEA15D5w5wr4zlBTEg91cZYGQ/I4VnThltdNQc3gUyelOUNR5qs
oe1GhLl9+O66wjwX+GOPaHJVdr8LGpEk36+fmbXNs6lq0Sigvo1PuPyowkQX2YtEAW67oaClaRkB
Yd149tb0iDWPzWNE5EmVwnpz+22ttsoxIelz0jL+W5R6ON+U0EWKUwUiHgqGZXQ319e2ahLKGaA0
us/0uy/XxuhpQ508kftlW+XRk2cBZPy3LzXR3oWidxlKh0xOs/HYL3v+L26V3ZPTkaiHkJRdWk3c
qXbU2FG+Jc0cWj/bGYjWiWgq135rZl/Oh9xkbMe569Gze8qGTHOQe2uEYSFyZA5Rt3NK4PPnpm6j
+GEi4Pty/ausnTCUl6Tml5RaXBbhWmGHXY26o29W4fy5gL/S76Ykm24ZVffeqbcyz5BEFP6D+s/H
uPwWyGn1bjdNSMv0AxqcZWYU7kfXrYIHE/wTQ5Pc2aHY/wd+kK4NjU2uEFWaxQ6Qc4siNpTM72D7
NAc1iqrhsy7MJNip1Mn3Xpr8cN05tz9f/7Jrd4npGSBnyIzplS/OG6RdQeyDq+ibLvO+QpMTSrzX
1LHZApasnWyAOlKhUpKZloC1YmyEklRT7rcIqgQHPQ6mf7U4U1GLDIofVqtN5/cvDY4P58alekvQ
d7mRTlYCUJtirpKSi/FjJOYmOzM7s9ia7LV2OmUnCOQ6GCzq35eGeLGtOS1Iv0WaGdGu15q4u3HV
qWtPbTQNW0dl9UOiRoaDIC6H03ZpLq/6uOxtQBQFA9zPMQow9+5sh+4uFrHj7JNoHIM/+ZQ24EZZ
GgJmJX/Sq2esSWtkR3Wl8LXExe8xEoJehQmq8ff1LVtdGqMnZBhJbchYePY0r5CcFKTctiJimjNd
VGeA78142OtijOxDAmRja5C3TC6W1TYK32DwKVu68DouF5enRplOqPT4o5OKg6UmBRrv9twenNmd
IICBvHsY1SC4yZO0eqY2WP19fdVrQQKqiiZKMSi3oqZ2+QMsZ+RNoZ7vq3FaxLtAqFoFvUuEgOUr
XdmprV2jxxY79tfrhtc+N0MVGbpA0Z/Wovwyr7Y1mRIeZ0oOvlsq6pEUAblTuxeefaBV235hFOo4
b4Qmq2sFoMh0Aam9sFRuV6vKYOa1kvuicIbklHoQou4Upeqan0oyRyhpNSJgogHKRemfhNaMFYDz
ATyHfs7Cx9ZZZQ0SbuQznLL+HlpJ7tx7IAtAj7hZ8X10o9bY9QbQ741e1ZqDAIsEvQOqIb0/+VFe
fWfVnlp7Ulrq/AlKZscyStvx3rVxfJ+AZifgK67v6xKt+/Ke09IwSJBwtNzaS4NVi4qnmyZU+5tB
+2qN0a056NT61W4MHyKnSX80SR/dJarTfNXTInxwLCYRaN1kbbQ83263IXm3KKTKvjycsMsfwrTT
0plVvfCVoK1PGWOv712Ro8iPUHnQ7Cq4IYBCvbF9vv4F3p5s7L5U0nhuJCD20m4PNiLuHTfyDaev
znpmBsmRi2uJfRZ3s9zqKt2Iglc+urRJJiMFSuEzLXJFx4FZaHVO7AeyVaUq2vSbeRJzfJfXbqsc
g9EexVkZ7IhkQMmldK2T0VcDa3lAOD3bgA2s/xwQo+BxZWnYWJyBmHpAYeV0u52EsBVp1FL8Uxid
tavS1j46MWLRjHbMEhjv6uTH9sD/zEIEZElNGKn6/iMppWg4kdBt6Wwswyp1Jq7SUE+j+iFSJu44
c3ajUzYevkxuL5odNfkEJYOeWDTZM7GzSvcQNJX6g2K7EPKjpreqrYf7bfDDbyJqk9x/mBjW4nRW
+izQrhsjfx5dG1q0WWn5iS5asgU2WjUEqUVOJyAkWerwNHpjW3VSR35tePVNTBUDJU34xdX5+rHf
sLMc0lVOKogmLcROBIsM7cw0Hk6ZkzVbiJu1+8V9RiJCIixxMpf3y21UNU3dMfbbFGWhHTU3VT2b
KMIMp9qG74k2llq7p+ure1ul4CgTpXKxSZBQ67w0WqOyohShHvshLPToHuba+LenZeGHsSzG7Ayv
OaJEP8z9uZhqO/2TE8yK4eJLLg0zVC7N67HVMRO7jn3RdwwFNhje00citE5jCAZjl7UR4qxhmdjz
MaFubO60sR+Y6oIOvfa7qFRRH65/j7fPCt8DsBySSVTxIW5f/iBhqgwH8qrETwar+Jqpc0MPRvTz
0c653NdtrZ0sZOSoJlDu4tIsvn3UVlqrzUnqC5Do4yOaADqqtE0zelsVoXVLcAUlMUo2CC9Xhd8O
UhG1rCo07elQgfYU/6JBXm31d9Y+H7kkATTwA3K9xZKSTG9rh1H2fqtnH9QxKr8rvfhnmidny/mt
LQkOP0BdeREoc10uKQuQP8o7K/X5GUN2RBuQkYUOHYp2w+mvPbfEcuwQvFYbHP+lIdXoVR0oQ+IL
0ao3vZshCJUTxh7E0Jh3Vmbp9yAeGNx9/XC8jaBhC7wyu3htc7so6gLVYT+OImf65JVDFv9EPCVO
dpUTVfGH1I36AAaMWnfnXhHhkxjsYEtBYm3xSDpAOgPiADVI7sKrKCuhnWx1VZT4TjTwpoZhaN6i
0qD+BTKqaXdzB4v5Ac7UvKUgvHaQSFZov0qZBmjMl4bjbohKq9YTP9ZEfw/8kZhGd5hRIqWNbWfD
C65ak+00WQyRsfulNS+aYEcOY+KjVpMd62n0PntxNVFMHOPP799X2gfQ2VgU7+RiX5mBVZtWlSbA
9SPkxEp9ZMalToCc7MM2tPR96xjAZqs0zeJdKGecqVpkup+u/4q1BctJx/KEwUNd3p5G67q5h4fh
uwHaG3t1jLXqY5nHg7Mz+tLYmgYmveZlOogWDrzo/yQw3qB1dZgJYsh4qytKTr97S/06dAhuJ0h1
fQEGnWwkRKure2VucWrD2py0Oc8jvrGRNkfGFjnex2qeAXqQ8MZbr9jaJZFaAqASNILgZe00b4Wr
N1oZ+jZzFLKHXFeDFsExVLDjMyMYlR9OUA/WkUmPdvUHBxcBY/BOuCcmYi2uCc8gk6PbATy7ZQ+f
mLchxfuZO3xwC5TGrp+Z1U2USS2C8dyTNyWZaQDA2mArqrVhz1wd676uOnWXD0l0iJzReXc7HZAH
HcwX9CMTxheOVzHjCY0hJfRn0yzGQ5TboXdQ5i7ccPBrp4XcgsI+xQoK/As7ziCoiytd4reijp+S
psllIUZJ83ovdL3TN5a19hlxp1x+MLM0aBZb5uV9HnQ1OcRIJ4x5ILNp/VSm0ji67pB8nUdj04mv
LhDOBXQHnmQUpi+9m5FSObABj/hFHvanrI+8aq+kpUCUDk2Iw/VTsmoMfRXZ3+PBXJa1UKwOS+S+
Ij/SjSY/orZVTjsdZrtALgnNkuvW1j6mK8eXk2rIgG2xtMa2la5Eb9MvGR9yKCRXxoE4fEQvOf53
JgH//b/ZW3gWDfLKlHRkN8hAFgg9iH+tJkg/FnU3HLWhjzY+5vry0H2hKskFX1ZXuhGyJRMq+JhI
av0CIPdoTTZzj4rOnnZBZfV/4DjJASTwjzISBJnLk1LbQVxrNBz83i60aV8p9fRXm4rAOxN3GxvJ
/VrqwYG0JDOSp2i5dzryIMNATcHPtFo96lTlbipg6vd2pHrKzjXaEnFV1dvNzGb4+f5tRDyDKiNu
DMzV4sozlShTGfuS+pMwvmfKqCY7hpen96Y2MswuVLNv1+2tvRBUI2Gv0WshiFyExWmat1ahjNAb
HLv+zc8SxSEv0+LY26VxQ5Tn3XhBo8/H62bX7iLZBQNupNziG+IcjHma4U4HwLIb9dtxoFS0b2wl
fiqSSsk3zuqqMdmEwGkDjF+6UeGUcRuqUQZgrm/9kMkpw8Fy+u7YOCZzef9gZTpUUlRZ4e8uZaAy
NS5EYmU0lEKoBojf5R9dJaOl01rRnzzvtPCAesAVkSzEy0uRj2E+96jI+KPS1fONw/iGn3YVFc8I
TVg7MaFkvdP7UK83fNvqoUFIEFAGbGhq6Zd2Zze23MG1yaVKdYKRV0gJnTr8SDvf3DMqu3V2KDxu
zSRfczkclv+3uohPx9FxEtIuktKkbr6bpet+4IDN5zlGre8mJ4t1Nk7p6jqZi8vbhB4oj8blOhn6
00S2UDO/KEiudjPDe38VkYi/93Pq7aZIG07FoKVbE3lX3A+NHup4kC7lWFx5nl+lNn1RULus49S3
6/FTHijVoXfTetwh86flx7Hvo29Qrq1uN7VZ5u2vn1/5TiwCYowTCMOVY1TZsng16dMQo2qT+ple
R7c1WYC4KxUn22p9r3xb2QRBhoUOEHz+xRmyGxIQzLBIxc6PihIFRyZO5fWOmrn4OnggGYrUGr5f
X92KKwCxINV08Hfs6+KVdLuxgGMB44mcgBGMUSaC6VGJqwRpi1JU0fvrKJgDaoMMNN3QpTMYy9Ri
Vl7FkW3C4uAhhPQtAju1xaxauRlodcCRpdhK/LBUDeu1uR37vM58pFQp8WoMz0R7bpx2TmJO0S6s
Iz3YcHOr2ye7HJLliPKSLBK8OqMMODasJoY+Eg+mHn8CwzM0OwVL0zEcKrP84dahisB7zcSMjah4
zTQoa+6kpCTrS7C126ezq8VW5qM7Uu9HUYefwefXx66a05s8irVDWobx39cPztq1eG10cVwBzwKY
7yGQBtXkSo5OxGjSNA63Jnms2jEB6kqGytuwEejvPEwG+rQMNRb9U5rWev/RjpL28AfrkQQnnRIn
edOi7uYiZwoH183ACk6GehjQsAoRVPFmb+OgrC4IdipwE0PWapZeO8psUTMPxI/VzDqnhTWGR8tD
OmXDb62eClkKQ3cAUvOS4ZtlVhBMXlT4duaEX/ISEc2jrGNlOy1pHf2Op7rVjrZD9fR9ryGngheQ
Fgd2iY/gVF1ehToKsjhlwP1jEkTTXZiUXzpe4xZmYaDdxOlI5lZl4831/Vtc+RejhKcAnOUIc1Kn
S6N5r1aBBUz4MXTdKd+BW/HaUxabI7mGFRjM6hvarXdp8Yn/s0kmCmyX6PSNAFpfh4GeEN88yhD9
ZGStd6MaDMkKGZT23E52tkc1fsvowmO/GGWuLKQK6lIodSzOTxj1E1zJqnisJ6M99vGsmccw7ObH
hGhja4TC4rDSycOL0rVCIJoG5psuWlvHHKLQ8o6hBjBTKp4HyS7L1XGrerncPgzRkZYdW8r5ciDY
5fbVhhZkfd56xyhAayWYTPMTk8P7nRzJ9SRcUW6kT8ute7Enwxg6lhYv68J9DYmuKUPleEczztpd
oSTZoS04nqmajUddDBogdrFVCF9u3YtRKc1lc/HJohZxjEbw60aK7h0zt6p/xIqoj5Ww4zNtyHqj
dLGycTJWAk0BDFJ2oC+/p9ZaMNEbk2kHeWkdylAX+0IX+QZybhGYcTzoHyBWRz+IwBdk8qUVqx6S
wChGD35imOxCs7SPZsREBF0r8pOtoMZVesN8RkRHP16/7m/Xh2XoWkC3ZKK25L/qoQckrhPs35hr
9wAb7FNkI+H/v1lZnBLmGOZ6YPfeUU006zTbenmkN7xFBH179uVaOIUwh7ney+w6HTSjKozGO6Lk
KgckDibF5mg6uZbojrFot4bsrH07ya2joAyoCW2sy13jF9SNyZg71uIkp3imEElfRt9459ZWRVtA
nnPUYN7QE9VArRqRh+6xmV37JoXFHO0avXCATxkTVR8AjRvvzpt1kZkArSH80jiKFLUu16U6c9CN
QktPc++Wj8Ke6kcEJ5LD9TPx5hIzRItZFvqLw5IbdmklTDVbGCmzrOpZr/eqjc7M2BTJERBpsWHq
xZe/yj00ObCLYjVvGnw9tDMWthS7UpRWZyRQG9bJlwyxlDOhgjLvc4jFP8y8E8+8AvHRaN0o2onS
Cp6E3dq/w7ztiDWRTjU3bsQbv8kvojcA7JhvjKri4hdVc8a0gGBIT17U5re50RZ3Iwn2gfQNSXh7
1u4mNLo3nNnaJ39tVG78q9iaqLJsKsaGn1CjbU5Ca4IDSaDY9wlztt+/uzRfUVEEhMq0NPlTXpmy
Gr6uEmHKjMoY3SSGlTJLW0wF7cSkqP7AGsoWwDPZW0r1i4V1QdopRpcxuaONkZegrOTaNJHc1j5R
I6q3ZAzfXEk2T9bwpNK8TftsEeP2TAyZRF6kJ5Qg4g8qSl/QTRmvmaA1c8oTZwtgsrZvYDRZGWVR
nqLFxwRiFvSmziswmbWOvOgwHtEMKg51SGx2fd/evESoQEolphd8JnH1wqfpkamHhdcHR7NwQvdL
j1BBfmOlUdncmhlp4j5jcojeMeDcYm5PXw+MErv+C1YWSzVNcg44P2A45c15dXJUTRihk3TKUQ8G
61fQ2Il2GHOjeg6suCw3PMPKTtIDkSg+GA40Q5bGwnng9VOJJNJyBK9YxEzMEY6kUCWoyHqIjTVz
9d7XnogFAATlNS4HA2EW21lkKcAkt81O05A7ez2fxaEa9O40w7F85sx2BxE20X5Oq3BjucvdpR3y
3y0B8AHRYgmMFYFtzB2wxfuc2QzzWQ6F+BF7RvsBGi4UbWZVtt7e1vPmPkkjRA/ft7NSL47CGW0S
0jbwxIsooEmc0AkY73mv5q7b7BkcWf/DUBLj2IOI2fCv8py+9vgvtuAiSNkLxOmWPec49loq0FF/
H7a9Hh2bHp0mpICn+jYzYl0cvDpNkk+uHQ63IilC54GQwQvP1xe8dPL8COpPlKFlI4qof5FiGJGS
pamXDPdQ5cqbwNPDj14yuZ+SqvU+gmQTJyvXvU/XjS6PNJYgmZA6crhkBr440m7KLHs0j4f7oUnm
9Ks2O5l1GECRW99MG6mGPR3y4a//zaY8d6/urOALzE4FGjWqgfz/bsuUbsPJyzRDHJVEm8XPAtcV
bXRnl55CrhTND8qoUlKFLPnSqqqUVq+32XRfKO3sHtFR6/sDo81SbefG7TBuHN+VDwsyk2jvZU4Y
KKZLc31Fv60YvOmeEWr2ubdE+CU1ebf7SY+qfTcl8VaI9Pb8UISX/WCQcZJetrCoIOtWu1E832sz
nmJnaQLwbd0K7VYNVcW+6XkOPggqPhuFsCXoE5U4ZDJBEyDxARETcNjlUpl50FhBPA33ItSUL24T
dN0uzmNHOzRz8ay7tQNhGJz3c9AGdnJqzEj7EijIZd2CAxdbEyXfei0iNzwHHAwQcxRYL3+N15ui
LPpovK+TLvyOwkR4l5bq724olc9cKucJ1eLkE8/VVjvirRORISNgES6TZBYujvWcdHlbK/VwH1Dd
PemxER5CaClfAQBrD0UUJR8HwFGPZjC3T4pmIyd4/VqtLhznBbQUV/ZGDjqgLN9YDtuA9mOPrL/t
NUjf9ggHISZkz/sojLOvtVFnv4GGl1+vG185fCAswD0ToUOWWuoWRshddsHI4rNoVo4MkEkfG2/U
EQ6ZenEYLNEyx09t3llP4OSBbqM1iga2JDAt7vSIWi5qPs5wH5VRfJxMZ7p3GChw0NW0At1riOKM
z9wa4fVG9/jFrCm1qSneU2RamE01NbIEgxDBtanz90nyqEHaxuVesyPvOQ/G+NiXY3iyUutJkZGf
xiS58x98cLSAebLIY4lOL485pTh8Ndr197Qs+p8ecoJRpEa0aUFnfAqiuP4klOidVVR50y2GptKV
AJoBonphFL0rMWvCHXnwG/usoMpe7QoRBb/evzbCSgcugRxBtFSPB0YkhaMzVLXbscF7ORMEOFVR
q/2ox064N9pUe5oYEVxtxAErb4QsKiJHReIHF2+xPnPKxiCNc06xU1WnIBfB81A3fxVtXmyc3LXL
ih30p4jUpU7+5faRIqqd3vbjfcUElL/aepq+6GXq3ihhpg8nx5m6p1BvPHIvBjVtOOyVVfLWy7mC
bCWcgYWHDGZGVFK5ne51JNV3XKDhXu+TsrkzZk3b6iSseEWHur6sDFA2JU6/XKgRZe4cxu10ryHX
Sg5SGYfIFPotKTawzDj/pVOa+dcek79MI6n+efdBIoT1qPmTyFKWW1xUmyR+7jVnvjf7YApOxJSQ
kndxVQfhfpw6L3oo+rhTDw6UiS1RqpWFA7wBw6jJHiroosuFd0YClz4d53s9r5JvKfS8eE+ykvZA
1qcYRopLgaFJGB6tCoX5aEncF1vKBW9m8XJh8Y30bkmtmVS6/PqdmQZD1vwfZ9e1JKfObp+IKoJI
t0Cn6YkeexxuKIdtIUBIQgiQnv4s/qs97S537XNru6wGpE9fWMHDp86zGSsNeexVNILmxMMQMjeU
i2d70ZQKE+2hhKQk9U+DC1pZoXubhCVv20btyCYh/80feqbOHetFZcIlxVjt7x+L4IW8T8IB7MfJ
A7YGSIw/pG8dcI5wLQ/Xsz8u9ktGalKmvmqHG8tcScxAlwEMI8LhQ/gO33+XOe6nOGi4PaO/0Ka7
wPl8RyKTb/w73g6HNTb+jRLu2lYARheJGTDfW7vs/ZJTR2Xbhtadc/SGYK44zvOja1P/cYA49RPI
nUlf1L2Z5QlKHfGznKfklq7vlXgDjAskqACq2zSit5/4r5ybQCzGm+LWP4slDabCwosrfsinbkIz
rY3lc0sn0pSZyPqKzTgYNwLrtRwRARWBFTg0/IbLnhrcD1hfQ27ynEV0OTQtN18Ggj4WZNPYumMJ
WCRF3FpdH7NlNmy/wIoUg+M69QuTd/ZGLXDtg0BHFUkyINso5i8iILblKgLe+OcWrhWlHnNypyVG
1IEMgWxIGuirgvXx4mVMPtWRovu/7/QryRLowWguoom+RcaLhLlZ0gYsiiA4o42Y/uTGpfeY8DR3
vQwCUSJHbkSV2M3t4u/rXtv6SBaw89FOQEC+2IeZFza0G+fgnMhoqRnUg1xvHkfctRCFqTNvImUo
U1b//vuy1/ZejhAIgDzWxiZ8v/fWyB9Y6OFUNV4XVZAii14z649l4IFcC6RNuxtXTAmjfu1vcCCv
ZWoYoUERbSPW46a9uH1icOfrdtHuPKMBxUrjd4ZpVPZjkH7s8860RTuDOvF1gtRecw+oFNDkHRRH
IM5aB//ZAmw7gJtSMLo46P9DauH9iyADobCbl+7cDFDZWjr4gIEJ2hTWl0tll3EqFn8eD5DzzU+m
hUJWLYhf6Ki5BZu8dhwhMIp5Jrxesf8uYdFQv6dtFuOXDN6svluTyO9rt3ql1pQdmV2jKvUSAZCh
GdEHd8yKu3xCIyRY6Hor7l85DRsTGu8GPNUNcP/+rTT4ozZbQnwjCEQeY/TWdiCAuaWCYK58DDsf
UinD0Kgbh/DKroT4EwISICsbS+YiN+ibRAyYktuzzT3tl8Eo7Fx26M3QnUgQhkEF1LAUzOpVVi0J
0Pe7cRFdScNQnmJKg6EytN4uVWgiDx1qAwXZc2N9spe1U8WYgdCf8TT479kmYOIbYwvMLbzoi3hH
xDrOGKvhAoK77tnqFkxgnEhZLAh4D6GGmWihbdvxF2miSB3+fv6vnkJgnXAMkYZhin7xhb1BEO35
Ab5wMLNyJjZ+DIIOgLUM3u53qydUBWlv+RRzgiJ5RXe8iJUAVffvv+PaC0dakaBigwIkAuD7jdb7
QgWx3jY9CeBzN1hWUQnzeYiEejceeXuii1wGzRi0QzbfAKQZF0tF8IIxkFLwzyiXwheV9HoXsiB4
+fsDXdvC/17l4r3C/MUDwiPwz3AP9u6cHNVYTEkffJ7Wvv4yQKRi30NP9pQD/HL8+9KXhxaSDNie
+B9Qf+MmuwSzIoVj8Zo5e+7GOn/I0l59ATaw/exbzlrcImE+FEaDm/j3ZS8vbthLwW4HnXcUBWST
v3j/CTkmNmMIoeIz9CwdCEHwosiLiCl76PgkTWUTJtEmlepVTdk8Vn2H3tUNNN3lNtp+A5qIgBKh
voXq7MV1lgeLzm0XpGebtTNYbph4kioYWyA1+k6n/xFdi6QRs0i0pNFUQeqIEej7R+5zaOsreDKc
KVL1T5y3quS65ufE5cuLha8qaNVZcCNfu8wU/rcoOsN41/jMf5ij08y0kgBueu6AISpzmVkAeacp
fRWkGx8hmpzq3d+/7J8bCj1ZCKSDJoTPi0HZ+8dUUuPTNTI72xr6F76ZzEuz+uM5Np5m1ehp8Rrk
y+Bu3AJXl8WsHHRsjFbQPH2/bGdiEZO+yc60DeNTEBl4WrOZ5C+mMWHFB5uWtk7XW6HoMj7g/W6A
qW2oi/EOYvP7ZUXUJ/7McuwhmRjojqVNnlc8IbCq+ftrvbJZsRCa+2CaQCIv3J7/33n/aOqJwhnh
zFO0T+AzYfaqjsMThwbE5//HUpjAISgAlPXHfaaFIixf2uwcO9M86DEOQQxWslxCKm5slmtPtZn8
IbQCywedvPdPpcGuTcFsz8/SxOoh8PtlDyhT/HmZ01sGa1dOAtpQ2/R2Qzf8kUFitps7D27GZ+PR
+Wl0KY4f3BHOS02bZy3X/PT3t3htZ0ASCYZQ6A2DtnbxwdZAQHMzHYNzy7oJjCvX/azDZr7xAq9t
e1ijgsaN9hG0Ki5uDhAmARJBRnfOUgFDb8u1Bk4kneKThLRDfYjiejjMEctugSuuBHAwrNELAloE
TbZLwGBaaxABTBedZTgFroB9ob0jcBo76tgL6hIgwvDAE9/eG/hye2Ud85t0hctbczt7mLXh/oA2
QoRz+H7ziAF7J6dJeF6MIqDoklRUYy/6/cjXGcJ/SS+RIbSsL1zYYzr09+977c2nmwIu2pto216e
/AXhQBFCo3PaaLj0rXI8zgMOCPOa8dUyLys0fHirvy96bVNtkXV7aEijXM7pgZzx0IxqgnMEP4+K
YdT3g01Cff37Kn/keXizcNzaGsP/05a/zOT9QWQNGFLheRjy9m7AiGWXTBp+Zt4U7jAhTwFM8+Sj
orBc7yfrRKVZfkvf/soLBhp7wy5jj22/5/3nDWOISDqeB+c1JjOhO7hXa1JCTYoHJV+jtZt2M6ZP
NCxBNcYZuXFzXtldMOhGVxeja4jKXqIvWDSbOdE+OZuF0gfGs+AjFVO6b6BYOJXWrfyfKB28KsvM
rZ7ylVCFfsLWmkdUxBV6kZjgPhHadoqcGQM37AjFUhOXGuTGL5FeY9ns1LT4Ib0RSq7EYkD98c0h
h7+xNi9Sspqq3F/CiZxXKDXu6tjpD6C0ZVCgiJIbSeeV4IEaBnUMOLYJPs32U/51mUG9hcpFyvDs
Re0g9tMYLkk1j1SSGCBZCCKXDYqJ+Gkh3sBeFXyYT8Mic/nfTxPEnPBx8arxoS+fGJ47I7KjPIQz
cd7nxcRIv8tSSdyNrXTle8LDFF8SBTo8OS4zv8wuYaYJi84Ty+lvgWbUWLhY6R3V2VKYZv6PlIYt
1UQNjk4lbCZBcbp0eXYZxOpEOETnefHd937pMMTT7oXNMoMjRrrcuzbnN1px1x4S5wWGGGgQ4Vq4
2D4knA08eZvo3GvYWaP5R4AWAqI1iA3ZoSi+BeS+uh7Gs9hBKL7xkO/3EIQ1kb3OkK5mLWFVWpO1
ZBBxKKHF3B+QwJjT34PilXiAxgb0mbAcWsCXs6wON0FrnEzOfT2H0BibApqvX5vGZmYHz+dgpcda
5xjVwhOk8db9AvHkWxDNK4EZ7Xoo5oDFtdGNLt2joH0kZDP1yTlTJJOyDHjQyE8LNylSjJEp/z5u
23kOd1PeDu1HQDAg5lrqUFhT9PXa3Up//3wp6HuC9oEdh3Ywcqj3H2HNYUhkhUrOA1rj/Y4Kbe66
Np5LGpHupYMk3kumu/wti4b/x/WPtQHOhvkKuiF/yH6vxoENis11Xno3ryXuEgj/UiO6tPR8Ief7
JZvYXKL1FtBCA6/+z983xJ/xEpsdymQg9mJqDSTw+2d34SQC5tXkDGdxQQo38OUwc5e0hfKj/kao
+jNibottcsMwnwI78+JFT22Im5AM8TkdmN1lbTPsO9Wkx2jRr0hA6rccRnRPQ9QMB2fmdrgRwa4u
j2wLWpjAI0DZ/f2zYuQlY/jQkTPWs/fAk3kFmFj1h6UJILJja/nYGAwBqiXtYXRANCrgG+nW1bcN
7Nr2FpCaXCJLc8g4pqlLcR3HnH+0fv9Bh4s4sXW9ddCvrRRjEYD1MLJEyf7+WUcnWpU0GTl7qjn2
NKl/Ukb8PZnX5j9284Du2PAO8INB33JrhLxfCdetGrxojAE0ybV8hmQWZA33mPnz9Zk3hi5NBXfg
/AvQmD49O9AZ3/77Ft7szHD5EYAuL2Mai7q2jyG5de7cEp3HXq8f/EaZolGwwPv7Un9mrtukDnhs
zEvgInSJ++5sFxkx5/HZoxCkLCGwAeA1TaLh89/X+fNagPYxOjr/I7vjE15cQw5eRZJIlZ5RLzf7
IFtfIMs/N0VX+1EhanerkXVtt6B/hcYZGgCIhRdRgErchcpgvZrMdi20jlANTcswHJN5kDc2zJ8p
MR4O+g9bEwCX0OVinpKpQpmTnjHeS96gErKM5xyWV/yXzVYyfg8XWFcUYz0JcuP2u/ZaEWCghruN
wUENfb9Vs8kssd/VyXn0MesustjLSiniuPR433agiHY//vt3hDYD4isi+yYh8n7BMVJhJmiWnKEQ
J6dj1kf9WJCpp0/zyPNlB8rTrV7ZtbcLWAy2D9JuFNPbO/hXVjqrOYtm6yXI+KV6VvMwH5tUJU+x
NP3RMerrss/YcKsveO0OBZME+TDIy1uj+f2yiJsddGmxg9KRyHICphEF69j19y14xFUQT9buFoiA
va7G/4/ePzge6IgA2bjZRCEWXVLDQwEzQ9aw7DzUnikb13s7BsrrflE+rEbho3pjG105LSA/IKjm
UOHbXvLFs4a+QJsb66GpG58Ar8vuIYfHvy1RFtzo7l7Zsdg9m1zr9maRD79fKl1RxBJl0ZnDkHQH
O09o1NYgdLg+mMENSm/Rgq6uh84j0jOIPAKq8n69du7rJK3RgBymWUGCwssfXcLlD+db/ci7+Rao
+9qrRC8ZvHooTuHyCN+vx9IZrtieTQCPHIZKrxNu4xawzTWy3i1w/h9jRqR3m/bsltvDzhDw0PeL
tQOXus9pfoaPRbyfOPM+8qx1Oz0ou2/jcSyJF3WIsqmdqwAizBQj/zj4jKZsdAP09OdxwU/Zpn2I
udulebGFEoYcO1Lo4409tMZBHWo+DzYO5p1jU39KAhu9EaKo2EOuZvj+96B0KXW/pbmgZMEfF/ZA
CL/pxXsIx4yGi6fzc+9CHzTZYdDFkub6u/bZ3Bcr4fOJ5NzsvFp4pohFCh/UOJ9IX1kyZ58H2L09
pV526xwDB7R9739NqqDohmQYpcl2tqAUegmHoUrKToweBIKDEMgeEXddVKI9Nk1l01EeQUKj9vtq
tjZ9GWMU+sU02hWTQwMHUejqLeNQxV5uPkE3Lo52pgEGoMwjg7oq6kU8VkkAFcAaQkrxzkGcLyrX
ldSfIRWKLhdYI9a94eryj4HsPa9c4rqNbAmJaAg+lG2bQzGs5CTsA1Ou0BCkplgcD1pXznpm9aPh
HJjPZo5g9lskwzoED4OXL7lfjDTNvSNpSeTZskEHhroSzC7LXqJaYhZXzNO8IlOrV49Axhy5qGo+
BcE0y4dwaXsUZK7OI/oRXZxw/CdemjQ71r7FwLDQCPnBXORqrvVBgMkHv8HQ0ZzfybGf4UvQ0oSe
El8SWIbNWR08x5kCPrWTgPiUDaNr4gB2QcYByVQfb8R1nfvHMN/2pgiIa+XJjiGYVrnNRnbQdFH8
3mZyJk8NhYfL2QJfyw4h0X0Gjf4QYosF6Mn8qGTu96cB/ND1E1qPKy+HoB/rXZjbhEA1dbTdkWVo
7e4ieB7ZAkI+cbz3Rl1nO7jpBLzEuIcqGHPRUL8sJgjdLyi1hdGDt8TB+gDqbg9DxTy2fHz0VhDh
ijnDwPHZJEnjfsXe2LF9Bsuo5mEysMrZr53nTy9wFuvdoUsgjl/BnH7jPgUcRIMzYGgzXU8Aq7q8
HPt+zb7ArFas//h+uAYw2UhQCd5heMn1T3jiDEJWy7RYFu8gtMBIKRR8s3URRE71fZE1A214kUYq
MmG5Yqa2ydMLMKw+hQb6obBvr71JPOS9lXUFq8iJTUUfCeq1kISDhOC9SwaM0zyxTssxBMUH/8z1
TEhWYgKUNOyhdlM6PjAPhDF4PSc26oOKqSFwxxXzqz7AQ+CcP9JoG66X+QRGelMiOWDqM3hfit8F
UDPz9miPG9Xv8t6bySG1bQifFhlBQx8mCCTPpqUILFzLFjB6HSBwFR9xKHkx6Fomd0OegvrrALQR
J3ie6Pw5kCxqkzIw8BZ/nGtK9S9au46VkG1qoTbQJNxoDW83DYAPyRUUcxKv9hCI8mXBKy4xh2ig
dh+IBvO5ysQuGHZx61a3GzzICxer8fL0uwfZtw1IGIiHcbatKOqgm/JiIwfxt057q9lNUmr5kKOu
RUObj7J7Qw8m8+CYUU9y7xSGeWEZhU0SPqYYabqqnjUJ702cqPhksxSlU9ULgEUOoa25+lZzDAXu
Bp5k7nXpZ7U2pWe1CYp2cR39JdloAOHxg5rlyF9b5Tu/DD0/0QdQ5gcgnLxUwB/NOefXiE2ZofLY
+io1JxC52v5h9XVon3VstV6ATaV1fl5HGruCw9iT/OpEqKkr/HaZ24JFubeBR+fUr3/VhHv2eySF
HN8gfbzKuxH6sd0HyiikukBioRA1RJeJoM8OncVC5Y7kz/XoG/+ugYSDO7deosPw1Aib1rLQAsOC
KqQTxJP2PE6AjYByPE++NZHy6E9m5jEGGgijyl0TmtYcOil9tQ/NHNI7fNxR/pSQhxgfYEPuAUqX
kM7HWYDYXLP8MHTo3B5ErqyFDIWJ5/lIF3SqcK1kU/AT/Xyf0gKqur794NUj/lGUsbo7jqGFkGiH
7hx9klqZ+TFolDeffKn5+oYNkiZltKzKlMlItDzMSbCqYxPOfnO0kwz6u3YY1/mHFZBMcudxohg1
JXMftKdpEgsMxS2TM4KU9DAACunIgu8z9L/0qc3UYPbr5Nfr90HiAikzAI8gLp2IbNMajui4uQQs
MtP6zeWCQGO9VgQ8C582xP8GEqeM74bGWjvt+xWqfl8gtgfJhiXjGBnscc1wc8hlkktdoNMMfnQD
esSUltK1rShb2P/KI+48pT4yeH3pL0DF+VbsEgNJ+W+rxfYx+2bV0PApMmCV5FMILRh76jLAzR7T
pEEvEzR2+DdgzrtCmAqazYk4cd8w74S10+QVAisL+9RQnOoTtILS9Si9kAEQHsfCsqInObsHELSe
UInqrP8eQ6FoORvMPTa59Kmz8Rs6/l3/xfZySUIYbePMHHkMaILAJdnp4NCp2JqlsOhhJwcDeM/0
AT1lIipk6AK9yFHGMpEFIGmoTnIFUOCzRR972A1tBqBBwWMusiJYBIM/nkTW/KBa7viumzMvmgpA
iymrOAjSXjl4WaJNMa1IOwsDMRBxbKwZcVko4GxLfNsQshmckeRIIZ3pis38Kj/ngy+aXQd5x+Zr
nIjc3kXJOpJlt0Y8Xe4AU8/yr0bPHvtA5zw0UJnWZoyO45jWebHqCRosRa8SGarKxzkdHlNYA30y
PqC998aR2jvMbmCs2QHay1IJQd6Eue+dXmT/W4/Kxy8U6Gznz3ACU+5NtA3p2lKiQnYlLDdh9lmu
ZMI3hXVlvj65KY/sHtZTmCb9iIBRVaTEPbnWrzUJoj2cr9QEKJlem8MAFmH4SJltxBm4A9BRKzA0
akiwBdsb6YGW/IWoNKy7SfC+ggoBKJQ2dONYDM716rlVHj6VXWBWWwJOAz9eT+bx777p2Gs6js2M
mxsqTnfGzBr5GF3NuVtt/VMxjam7B29WtbNN6skSanTx17jNMvYo5ZB1h15n43AwQ4eE24diBVjJ
kGfbg4YJX1Uj6xD9T7hhQ08Nl8rwuIx1nGK10c8OVug6KABRnn+xzEDZP8so+zZGNX0bI+sDwkjT
OdgzbvrXKKJ1/LT2bml3AH0YERbd5Iv8AGoK6fbGpsrcrx0f6THwDFCaiuEaveP9sLyuUVSvz0pl
Xv61HrqAFWD4Jh8IGsbeBw+ivctPxeFMFIhgjsoEsjvP1kELqlijOQ7Ovs/Nrw50ta7siSSvehLR
M7zhHSnyIczVGWKtXWU32s7JFz50NGS6Tm3FgylB5gsJYqR28AReS0ttIA6ItjQ+ylCvBN7ckX6V
6PozXAp4Tf+MgqixTAPIeFdZUhv4QhPZvNYzNmQZpB5/ZULJX12WTfUhzI2w3xxPo/6XdZBTLm3a
JdjNjQz8tYLOMkzamgWTym9IME3+4nVKLG9TqOMJKF268qOD1A00ibnX8nvkSRKda90hmRlxmSvk
57VKX3C9Mf9uwTCSVHlmiSmgm575e4bt6ngR0Tb9XQOrhWIsRzl4oMCqyINqe6TLixV1BwzATMxz
OGJkeG8CuSxfiIcxVSGFWYYdvH9ofuwEhgRIohylh9YkNIorxcME2yeO1nQHTHkKr0SbIFsOEAbv
59n47BAQ6iUM6V2eiMJA7fhD3/XrP60/8LmK8Us+dpGXTztcYSQskmye7ZOrbZCjaiJIEwbEN5uz
ykGKQJZxr1RXdRaCdHcYJ/OmalWgWellNJVHATZ4/hXXJ493LW4p74Dh2erqwvn+6FWLAH0Ls+mM
D4cuynT92IxdRD936ZgOu0X6Ojq0C/FFaZs4HvfQmGHLg7ajwQRJDlp8R5fE9Dsv7XDF0Qjh7Ktq
nQhPG96PgU2wrPmRRkskPkdkTg4wth8B9eGRNbzg3do1u3xJ2PKMyiJdqmjqshawTBW4UyhB80R1
CG36rj77ImspjnXUpneIIIC1FvGYjUnZdsrsaWvzuUqWnEu80XDCrDtceV3BQm1JSxDjGnVwoFVN
Bcloxz+L0Y/mPfcj6arUQH2r6jJRw+AMnl/+aYVZaLIL+xFCya3sQB6Mupjaj24ZUx9Gpr2w5SBg
ueDjCCHFokeRT3adPjp0TQGcABo7XwDj1cHETeG1Ce3ZOa7XNFDPWQ3QO7LNhDQtOYXD6j8KwrBX
V78XeRUlFjGz0DVYYCUhax7frwD9JQXrlGtKU48zRfjphhlOTXO4PDCwFerHEYgA+nMMlBgqYAOB
ZzWmSacnVIMo/NZoykEhyyn92KUJQHt4pNSrOmC8vmdAxOPwjV70xZKIradA1T2mM2GzRKeAmmm8
k2FE4buZ2W4omK/zV4jnxp86/NRvMZJZv1jVDPnewViZgUUS2H6HYxyNZYeHyb7DJ9RvS89gyAIC
ae/g2iC76BS5nrxwFFzojOggVyc7eLCFVMEQJQV0PmxWyVHoqWCrB2HnOstXXnmrXbNSSDE/mS4A
LihoVkAZ+rYOp3MniEVAAKOraNGQbCsbRGNTiM3M/biyjkaohCX5ghZHzvaCZVNUUi4HVSoo4chd
6yRAW1HWpKRY864ZiiHjiYWFK8c95zhorVoPflKQcMp+57OmX4cm9P0iJU3y2x9z+gPv1fFyaaEf
FeWjDPBXkDaMvQ2KAOW1OUXSkbfeTuaE9kUoafxlmU38u4Fy4Ax3GqNsmeQz/9alPQgpkiEOVECI
C5Q/sh3qk2t9A4txAbhwGPUsBsQTLZRqIgzpfppTEhQRpBF+xKu3qKLDVHktFAQpPiYjqpOChWvS
7tauTz1A4tK+KxdwHkGRXUwnK8+btIdgmpqXYeFjXtZoW9x7M4RNi5mbQO8UsRQeFMgyvSLSdrNU
ILY2pQhHzgruzBCUDNVJUy5izNMC2rnNE/a4HYsEIrPuAJ8/+pR0zYYvr+N13oOBb6DkUrPpHg6H
IMuuxLgv4O2i8Ftq5dAeUCusBChUPT6asBWiXFLS/UR9JkDq9UY7Htft8N3P8DcKykAxBgvMOQfx
N7c6eM4i10HNwM/nZ4+QzlTM2sSUA/BR9wvEYx7AkehRrSJCQpCWavk71G3i72qY80koIXniMHEE
6QrwqFaXKVxWcFuu0LEueoq6uPDWHKNSlw9Qr9bJGP722BDxMtBQPSmxy/qxnKGm/YHgl0H7Dk2U
Zjf5dnVVw2xkqg5di7TomOEf5RCuS5GtEtdDo5HRVzRhwU8e+etcGREEbdWi04jfQtsEdzOQU88m
WuFVOCRe812E09CBhdv5XoGKFtD22PRLhZRyonuH6uQB2Cq0PSEkHqOiW0Fv2FGjkhkxowM/JEun
5PMiUGVPGRhSKHyT6Q2D8SEuothFIcKzi1YI3PkAVC4tsID1qqEslusJH7jVGTKczDUoCoKoNTXe
8ZbChfBqaSoxJb9Sb2OU8tCyMuxSBasmi3PjB29do7OttI1/SNYG39YuW6p8BEur9OuhfTQzui2I
JnX2UVE7sv0YJbhxG0B8VKEAtEETRLjoC4Sogx68iViiLkfz4IhjNkQgQquAF3rRa1S0kSJpNYTO
UvzfC99BS0mClB9BXq4AUqlZqsBR0ePt4J4o9BoENRhrnCB+DjZBEprCRGhDzydLUatuBm2UBrMq
UtmGFKp/gvMqGDL/MWF68nE7+6EqgJHOw5Imbf6LRIKpokHg+8LCJmZFUqfTUKTjLF6QAE0wBojg
6FzYRICTGSIdWF6AVqyBCLD4WQonV5XRFPVQiJ6sh6xHSrWUKetX8pTUgPDijQThHmR8tLgC7sd1
FbOB/UDKEIJmo4z3axG6i3drPyavA25lXgrTSBTYftb89ttJTDv0n+w3HgojKm5QthVTAxpa6SB9
ql+BVKb8CdfLqh+FH6m7dE7YK2vHzBSiCdoHg1t62LsMuN67flL4kYNJA4Fxgqnljg68hsvxMrVl
u8o+RnYfYdRIkMgfO3QT0xLWFq4rwN9O6gJ7y4mSoyPR7IFf68WeoPFk92ggomoRMNsuYKPscLFD
GLTBlel1U0ljUG53yC7GFuQAbtjOxwgl/+jPrn6SLFl6VIoQvLeLx7KdWhe82UhOvNuFxm9fEuYR
/xTixCwleKyD+dl7PqDQoh+JuQ8Uevqn2oBlcKyZg0dzjmRAVrA5H19l5Fr0XSCqBFTFECq0gVEm
T6WyOkWRLkPyYH0AZYp1gCQDwNXwrznQVcN1x86mwT+ZUkJPSEZWv8y459bCjyBoUWJCiuFSMMC6
7ihXNLJL6D+DlDM1BH/bm2WW8HpbLH/wPDdM1YzkgSJH4K1/9Fug/tgok+4A04m2xdwDIKNyYx3m
JUrymUGMMGr0gUMjFPVXPi7xlzRu03mfajSEyn4yLS/QD52mn5KtMSYIHorPsqVZyqshiyF8Wbhs
YBk2gC+CrR/8v6zJuI8ORU33krlweQuR6clSygRLDRMMhx6aFu30w0CN9zqhxRsWauQjw8hpFqko
Z+cFYF6JOvlNQokLboBwCi8Uy1EDDyYUOPfA8ni7BWXRWrpQhyeZT0odBuAs3ihAlrycKdjXKoyF
29exGd/GLu/AAMVOa6seBR+HVAgmODvc9OgZRkI36Y6kPH3icNbCAW6Wyd930DNVJcK93KU587oS
3Bf7IVRe9sWnXtbeZdSZ4DlUiiO/CUVDd+AR67HAraKih61tq2C/ap07pUBgfWAgaWjovTbAiHYc
h3IfuBnGDjjSZinzBsXvCXCA+ln5E91EdePgA+7cnFY194cvejGxghI1VFbODK7PZIf2KmqffImi
Dz3apayQcIX/0aUwCYJTGIIAqM5Goh/BKP6SyiaMSpMQdYLbrTMlJdz8xrf3/jEmH2TRIR/4LWSK
6mYQresLfyQrhg+Ksk3mCZOZfd72tN1N3ZzTXTssIiv7VPc/ReSk3kkIlOD+dXZ+FFMc/SBb5VNo
h/rhgGqAU0yGe3E3wOI3rGwGZeRqkbP5yrhIvicYAP6uAya+09yDgF9de2NQ+I6E6w6XC7KqVnN0
wzSHfsp9B8O9HQxatag6NATwzCjrChl39qmf9cjLqbXxC75tanGYyfBGVCo6CJQ0ENGDVEj8xlHt
BGUmnSFIX5PUlPhtXOwpsmw0DnWG66uGpsZQCOKadWcQoR+2U/kJMjv1WGaglvFdjVmG2yfo9Lyq
Nd1EDf6Po/NajhvHwvAToYo53JLsqGjJkizfsGSPDOYAgmB4+v16b6a2atYeqZsEzvmjv7ypaC3X
rKzbfTxvzjq/IlzpisxTen8eJ264Q9T1836H8ZvMZvYsvq6SvIU4bY2A+3FoJ5V87Mar0oDgApXq
fHSXdAAj6Q6KRgidxDPSscRfm4JdjfB5PueiC8p0197+2M43fVfL7LvypVbxCFYwlWEWqjHKqsaQ
kROQl3gETHDk0bOm9a/NnR4c5NbKi1mWuM66FXYEJm4iwmbJC+CPyuuL4+x1fIIdYbN90o9l8Tr3
AaA6z273q7fXlVlpCZY6bclkHBI9993zPpbjmNHXUL3BrVtlCq29f+eGzSiTTaP8dKjL6HXtxzE8
jfuY/4570VwXofR8L1mZLqVfTAHjvb28Vf6inbRCSrHCLeluy1AlVctJl0V1qfcxjI9RTvh+6kMd
CVY7XVwBWxad0HYXX0cPUXjiqF0tqbGm4g7ZUa3SJnDyIau5aK6swyPZAKFyddZOdHylakNhQu35
UNxgt7iHZwsBNsFQTQ93W8tbHdO4y7eJXKWRhOUtYB5jEquyWgr9yjzdG+pOaRNOlqJ2TDK78/7P
zSP8wLXT7w/84nvx4PuiWK7lZtj1ndaXXxGxSSJRBhQ6vVWxP0Q9YtR0jp3+kyhsIPSoXHMSscdm
/rWrTeTJ1kZjns6AE9tRqnB5t1YMnRa03GdeBOLNk1b+RUPLFDH31IDV286SuIC/1gl24N66Klf2
lADbhX/nMpOaFJqxe9uVzP+tnMBbwhZdP3mYRt0E4L+fk7VC9JhKyxaf1Sror6hjVsAU3fReHQTl
mBB8br86SZuT5Z+2s7gp8moH/KkeYiKJTMCDmC0Gy+DB03vJqLcNfpAE80CYTh/LsMzwi89TFrkR
bOK44x7gP6sWqBHhd22C43002aJ8dgFLFZt79edR2KmZJyCiwTPdc0hfIfZaMsupDF1V+1+1xh0i
pLxdf4VmWORx82NhMgAjk1+EVJ3zKFCLNkcZgPZyXZfh/WDLxQHDactf9kzkIIOv07fABeyJNNmM
mznaXmPj5QosbsrB2Lwb4biNzJ3bWn64A4/fMSwKPSb93hXf0RjtFEXYuuSvlWHhZQK+lD/fOkt0
LtloouPsF0Boq126p9grmuIkGtiFkxq6wTxqrKNh4nQLKCDEh2FPVkyyB6xCY5QyzVYl+xtn9BGh
V76cc1vPI3OIY/+s1rDYT4DXDLJTWyx1FhI1sz6VuH95c5oW3Pb2oL9gbVK0kjSLsrkkZNE0vPAU
XwIFxvuyJDIIluFU6sk5tIU36mM/zN6YbnM01AkIQmydA6/xPzhTeTgjgACevmaRW+IGsy+44BlK
8KCr7W6olQaiXITeEgFkVSYamg+gXlZrReifjuJ0sYJyTJ2qYH6MWZbJkehiMvJ6oOkPh7c1z1bl
0AfZrzOliTx6/HOUdn1tqyl+3XvB64zGDfjRdPvNseWt1dcGh8NU06FTOBRyc+xzZattZ6rz8y+3
jcmQdddm3jMrFMU1JCznQxcFsmU7UuwJyEni5lAFix4Y69FYIGyjAg/awJQihVrw33HiViYlq6De
s3l2vF/dKFeyaEY3eiBPkcHdshd1D4HRyxOsod1eo9DP6wfRbpP8ia1sFGfUJVz59u6ZKRkGe/uM
y3mEFGvJV7ijuaLSHzwRk5MoXzfNY8XkADifQ++nXRQYGD+3datDWQwhx31YmugolxyWS/juS6zy
wjmsKyHV2OaC0iLJWfYM6Bb204ebom57XABg2ndew6KtkzxenO2h6eyqfV24899z6bTbK2l/fOQk
WEXtAYq3/+Mpd2qP/FgUJFM/k7tPk8bC91mvth4fcnTc82lxiukQGab7c9+1XInDTk9G4ikv+L32
rib1GYirOvfEpLtnaxk669VbIr6RbWu96TBFgeJQJuFl4xjU+w+rbNuNDlgDcUSBiCr8UwdwZSdj
B6Nzvw0gD4nHyKopuVv5Zw30vbOUk9LkXxwo9fBXE6JAwaIUm/V5WDVf6DpGjgYwrfz+tZoK0aa7
ccfqjpLJ2D0OtOnEz7sJjDjqoDfDgczztr8rIkpDE9eBQz37e2cZuGa31GnfeUt/X5QNNtfbh7Tc
dfHuBz8X8uXXR5snTDLLwOb5r7s/UYx0QOuoxoowcRZjhsm9bR/qddj+dlvLvWW4ds4qcvL3BdwJ
r5FZIcPcZo7CZJyVMlleS/VnNvB+B8ix+veOIqg4UCHZxJkJtg6DsS6aR+MHW3uRYp5T4CCTjlbx
g4VacabVT9w373kQ5WkcKPWnWWZ14UTzf1Gc7rFRUsb8e8dkJx7txWPZnZD888ZEXxRlD+/hgmdx
kLiBpjH/kiYqEx6RMXHbmYMr8+q+O5VKNu+2Xr3gaA2NBioo1t8hwGjMXdXk83+Na9ePgaUA82om
kDnxxnEX16bS05pGsxu8VIrej0QbP/7eZw1VIUdVnuXox1THruBWeS7Dv6PrSe/I5R97L324Dc6x
YFhbs7aSNUGJVh0kvikD50wJ436CNHfvgLuA9by+faHKxT8Cb0RdIsrC/PUcssgnpBEcN16lDyoa
KnNcul6vR7eMnf2pagn4KXziQA4w/t3B8gsC1LCL+VnEUgKRE1b+V9UVoADRfDtdpNzyP9DYw1dU
bU8Iy+Muq0MvBvFWccfd6WCnSya6rQsaP5zwoKQGG53KfJuzfdHmRLm8p1K6dFpNPzdXVFLQnW1l
PDlxn3C4qoY5ks1Cr7shkCby2BWWdph/mHyZLlOJo5edKa5/Mx+0jyhbLTawQPlnxSPpsozNLlrM
QdY475uy+Ee2VrCkBcvcp0vwkc12Fm1/e4k7IV3yofwOC74U398L/QN/aZggl6sLyLe5e6wo8myO
VBYq99e4Rd33Mqw1WLOlAaZDXWwf5NxKtoP9hv/4tiXu6zZW8a8NBZD7WLmd+VXsau4AGttVnEkY
aiqEOSpeOFVQryS7L5Ywa0fByx9pB75QYY04ufke5sfRCkv1MIpmCcDbC/+7iHrrPySwckpA2C3r
ZWMowq7jlkv1ujUWVsk2MtE3vbO8OPla1YeuW6fi5C8hzKtiBrsv+66+7jT+km0iUXN4fFcCHmOd
Dtqv++GFR5D9b2jX2j5a2pqWtAyqUR0WZt8xw4TU628KcmaDFsfhrhEc//bZxrcEojmCsWUubIm5
39Q62vznxhi5OPezPJVV5BZgw4suGNE7fzoWti+XFIFQF3dpgwSkzvLQpgehiVcmeLUH/FRBzvLX
hBYpfnO8eazarBzDzUQ9Tdle1INI7coePoIGEU2ylN5Mlsi4V1FiZpkjbohdwFGXUIuY2cbjLohE
EU6JQtuPGGwJ6vIqlR2vyToM/rfQppseN2GY7bydTEekKFS81YSI/nXFrPt08tSqqXmUyGdovyJP
bet0I5J8q4b52uz75hxviwHYl8VTFCwA7gmXrpcf9MbllcRrWILNDPt4gHVA+RHrKkZy5M0lc6MA
R7nV56F4qVAXsUdvI0zGQNO0ugZ9sQfnEI+fzrSv5HZpZO0Vh5Jfxj+a1YsMpI/fFWjxKv+hWKvm
x1Cs6oN9JmffFlb3InPbv3DVaCuL93lkEd27G1I/N+Ki2l22Cc7qvjrkpepeNmjcP9W6xY/e4A4L
Y4wq/2kmSvBmGNg+lTOEPjj3bpxzuLmMXsjbniprM9+WKGuTrIjn3KQd4/au6it9GcEZSVuB67oN
prZKrLZxvtnZW4SGrtP+7MO2rjI12lBv9SQbO6kDaYWpHen1syna9cJ1v9/RpGzBbXqFbDJOpx9y
t/hfMCcLFmphRxmtNhuhyUvBBx/mFnK2wO5pfYH92OKDjjx1dapmeffIdPfTPqc06VAuWwMPRsPs
lXzQxiM/W8w+JsaxenbkUps7Qy/tv7JDNpngwidJ1gla1002z1bvm9MHxwlXD2oCCsqiY8dAfQu1
Kis2EzHSh7abOm8SvcfM4s5aDm9+VLXfnIcIQGrZFM9WZBWH202/Z1wdUf4dIQk8RlEO0UobQ4Na
ZMzVe07qBWQsc3F08uPcb7K67TgLuMiJFHQKBES8NI3HfbZu3BGrp5aZkgXcsIgx5HI0aPTv433l
fgGsbqYU89BeHpB4QBuL3ujmpa7s7tNrASjSxbNb90JLiG7uw162kFrOPAxbVhZOAYeGvvIA9aOb
08TvicRU+36bADZ1Hfw9j/HBV0U5ZE0wetALbsXOsO5kVp9GtojuUceztVwIedanwNHqVKjN/TGt
kVUfdCGr5rXJa/xLFT8uo0PLrzgIxhFuJOxXZ13muuaLIJvySn9Mr1N/rz3gRYFK4X6SbEoZ95+0
Tzv5cCzb/iKQLLSdA9wXiMY615hgWP030mlS7RCNk+iq6easCbX+b61rmfNDRzQvg/Ijz53Zff4E
YV84GRSxX6QoCV0rbaw8/PL9lfCFFeI6W+WIub6v4+IYtkF433iL+sunKr6tYRuGw8gOap3dLgxh
zpBQQk7lkhmUfjs1ozCs+ukPkmoWdgTjzkMf7vvPidepT8tcmLuNUXw92F1l/SGFfLnfyNYqTouw
opcFc4mXOE0zq3Mw7wyzfqtrJ+VFqRpMusQKpm5rCMHSqEgBssa8Z1DoiWRiP8jD993fQG20Y9z4
7A35kD9PjSfLy4agI0hDzywtCVWhO9PTWvrOsRSDxQUwU9ucjTspuLDmTWydtiCA4lN2Mz3uRAON
aW3nU88TihrfT3IrXGALVBwTypiva35eHIXiiWAdFoghYiCpq6hyL+xAWNdm3nY/5axcBMZ10L/j
3lTuIymfCERsZ6Dyy5p2sFWw2DlMpL9aA6N4txYfRVlG4vfO/iRPPZhYk/KE9samVXPolgsXpG8y
NKrAeSvSozCj3RsFtkcOVXicQyDPdFn8YDkvtkIFHtTOzpWNSk7yTA9cJ33QWl8xotbvytdOw4+Q
T/7JZgcJb3+Su7naeB1foVKrOVUij/iTo+SkRmhjvZQyWBAoY3mqEk9Arazh1P6qcrRlD4TcyuLo
Lt36UddalSnNfIF79FjNYGloYZ9P86xWjoA4rO3LJLivT3VJPu499aSDOLJ+hVR4w2aFJ2YsQMwK
DM8641kRIhsXo+5cPVPB0OWcA1FU8/EKMf5nmiCYT1Gpc48JpKx3Dhzhqftg5ctL27E0P3SLmhNY
yFduEqubrF7A6nZHP98r+bQ38P5ZMLvefAy4I8J/TjiE71hg8/W4QmGG1yqOpj8u7zXwR+sAyA0B
hVaJBV5LJl4rUavsqmtThif1YA9WdVfZk3eshVke4qGwCRPgSnjs6R14QyI5BYe9wcKAKDCa3IcZ
6cPC2uy6P4bQ22WqRpJGr7Rdez99NcZPrTdudQbV31KPa/zuFdOf295J5B8GaLmwoMeiXJzneARV
oSvQsQ4hjCMrjVe9b7PU+1tb9UF93vmNH7GA1oS2BQhiTqJ2hnv8P0hdRoMj4qYTqUaubdxoXOqB
DDJUnotMvEV7zLq7z14cuhP2cuERxYEy0WshkuJcA6KRWZqOVS7/zXRObqcQj9GWVfGu/qKKRQtc
AG1rmA1vPy54rw92WeRXwmv1cDDuWr5tU8CzdiMzX7ZNsrbDqd7k47LQVqpNWX6uAtQ3CbiHEbrm
v5t2Cu/hqdcfSFG2/24FjvgKQLkBaBC5klZS1G1/b0oP3Uu3GO8wl371Pg82KMzCTZhZiG63ZIDY
eUEnM/9dDcpJFoMqfHaDwuRJVxBHdoP0h7tZrtF1Kvr4J4WWzSM9Ls33FM8sU1Ph6Ws11v5z6Rjz
1Ct7/mUNbszQEZvlaeSHA+cf/OajGhnqd+3Pa6IH5X23O28qsi1y3Wrpt3ftuFvMXdjuMi+21oex
tWASuUtaP6S+W+1tsP+1Z3D3wdzE+dpvf+mI7WerGuaaBsbLkYGVjpG3Hm648aGcg/FYr91w2u2w
+x7Wxr3o3A8u02x1b5M92XfSmwQsqsdK5HdDkcU9TJ8/OQ8IKOcDa/TyA+npf0WHqoaM8jjpKpKI
RGMzWZDEhJClzfdzU8Rf+O2I9Khu9NMwnqxw0E/o4IK32wt9qh0YPbHyYy+7V547V+pT1EX3cgD/
drzNSwjehV/2x+YTIW/8CPV7jOPmR9dEDuwmd23ax96xMtt0J8l26Kz5NwKF73ZeUCJ0212PRDHh
31Jg7Qbr/TRM/c9cEZKZlgNCnOWtHATrFcmec6qjwfQZSrngLbp1SR38cHLTjl3zwS+CEI34oNV/
QbA7wbG2m/Bhn5rxskzBJEF+1YgSPurRjpTmEZ86TzeQAWrvqJunI/WL/XwoqnojvGawwzSIav+X
dnbxY8fw+a4iTCFFL9VTLzr534JenNGK1IavoPWsj5mF4rdQwvvZidZ+gszun62paa+jFMuUWUXt
HiV3xb3dm/YQg0PfQeozJc+b0/7rkVmis+nXIom8ITjMCIeg3534cdP+TWhk9AGYtflt1862JU1s
V9cGuvgUoZGGLyMb/T3otuhLc+tfHdjSf3GL4Ch8tKFJRrT8M5A1c854RCixPpBQ2b1JWzPFR+N4
B1KGTb2V+/Dq5Nr68nGeHBgD4G7NCFwX786nUB5S0b12DvOkvLeId+VcL6aEzSDQlZH8VXJvP5MQ
y18lVOj8KeOb6WL1JXo/f7ty5jaQh7SyInWPS/sItxa+o+Jq7xmR6Urn7Aqf7dprPricQ5i73Lla
goBPNBBb3qdYE63TukTNndWhzEY3JDrYFbtd/7ieKH6sAb6cpqzEY9jV68teKWdN3Gl0jgZj0G9h
cvezXBRNtx0E1YVhTRisI17+SlZA+7kS34No2PbKb1XkLn+/zEugkdE4vwEE9EuA+BOxyhbwzK19
w99TwY8/owAn8p8ZW8YXu/UEUGTsjLdjhJCaLZLYBszC+yZ7/DFD15aHpR/dB8SUw51GHnnnoN9I
dNjtTys5YUWKPM8Wmb90CCGjgqOuYY88gBT2z/FQ0+7qAiC+5XIqf9Rw3khLLbGCNste/p63vJvx
V6Eg0rvo/yvmSWZTgNc7CbQfszT4JR0SdlVsVNISI/4QM0Y+7jguNCiv2b9HG9wEbgUZoutF+xvN
Jf2c2aOjTJkFDVEDV7Shk/my9hUyPJl3pxjPjCO298PVVulc2cPAiPZYiPm7b8fFSgDXrHe3GKcA
wTh6vs/cIIM/16Nc2r+qGLrqKQRwV3dtZTsOq16UqwMby+6Dc4n6JxpIv0GVUncUFCMwWapsnJph
Z43qApvMoX1QskjXnUrfnl9rqZ0rRo96u7BlaBR8tw5N3D5rHy3cCV6PmJ49U7TRixq3Rr8JKlBz
J4W6L/djGY55+KyjPHIeZIss+uD7Mrrghtn/I8G6bNNia+fiXLAF9M9dy7hwRBC0rtaxUHYb7Y+9
CMZwOE5sGJU8TSEoXZlEoxkMtrsYr9rrOKLINdx4eo8+OziHgOUI/h1XgztsG04FH63ydHIVQo4S
p9xO42e/QTccEMdGKBf0no84gwXqCeu+6REu0g0HC8NG21uVMw3ouuGTaLBFXbfKzF2Cwn7sIJei
s9NOOueThL8Z/3KwOeCnyz7aRl+cnFKNj3bajTihPiv1nEQG/a7L0J7PFFtZ0RRtE2Vh7MnWMYzK
Rf6cRchlHM1ESz6ihFEzOMbkWjUlntgG3gK7mbuLwV0XwoMwa189VAIxa+y6LKknnZxw8gYt5qFE
6FffF16o84zfu5wsiDMnWn/xXRRI74Nl/Zox1Vo/N8Xp+HsKrZYe4nWrgPsSOcnW+iSr2iFdZmda
rX8Es7bV4wCJ61ywS/fOiZQMhTreU/AxPAP1gBlqbdryMRig8dBBTpZ78GBrwlPT553+FwRdPUHO
oDp+xcmQdx+9O9tQz4vjgIq468iMasrBLh/XFqcrWDktME5aYj7KT/sarBBrLGZcF64lNMNui+A0
kxGRRncWYo18x+MRueVROG7p/ip0GYoHSM6Nr1dNYtoec1it6CduFkwFVlf05NnufVw9N8iFQ6SP
nZufq90K84To922/tBumvKcpLqccgj902Sl2wX+0SPi0InkW0bytiJ6sSWsnM+6AEhm4sferJwo3
OIX3yEJGcesJB/ihZEypJ1EY8I9EirGWMYH3tND7J37DODzbVlgjT8Z+PDcX/OozjHGooM+TYOml
JL2Jtdn/ZTXRbH95VZDjDFk0RpUD9uEhh+bEAXXLB8pVPJ96yeRzGPgRHTtr9OTpk7tRg+leONAj
Ruu5VABEnTO47u/BEjwj4VQLR6Q3mTwTr8CwNRoCsnKGVsw1/nqfG+DaBDur6LOc7zOcUfzdEJDU
Fd2ABgMYPrffK6t3x2cflVD1lNsRXPgIMqH+zaHvd1eGzVBhUSrQa6MJ8ip5tXVsmxMEhRZfCE1y
9U+NvT9dOgeU9oCyt8h5aOU2nuZwXtp74hREDMRexcNZj2tn7kSX53lmh4hA03jxXO83VlOvOhBy
vyzPFRomcZyAAcsH/t+jn2xhBC6G5RjWuujYxIEA5bgfhHSGgKfUIVons+picTK7anj4jxEwt/xg
UNRjB+ctVte6+vFYzsuRO8WBNVBlWIo7GmlNxDFAWwNkdk2MOndG0CFqZ9JZl4aFrpvVneeZeIBo
nXTlZWPoiU0DkejNfhUrnAPMEpv4a7BjDkFwa7vmgQdWF2fug2B5W9aWUjXcDPz7GyWMlmBVmL3u
FqRB5iZF3qqUl73r/uEB1NVR9rbrc8xhZe2Jn/Or4LSNZLxnMh+G0D/nPmG1r/3Y/59ToDb7Ct/q
uXviSgvY/xABBY9POqyq6vdgV5J31c47C+dzaDlq9YhjXHdhnYheMRvcKN6iVp0aPpJteA80IP2n
hWHF2UBmee+f+8ifmuDNyV1MzElBdUKQ2eUclaxRcmyiazfI7p/hKIlT0ZgqPvpSG436etit/ZSv
br3ck0GO/3VnjTLP4dZzeZeEz/wIF2OzBbl1u6ZLQ3YPb8bkOtOfnmh1G4uiD7MQHMuemo+nOe5V
3abAoKK6D/1aeJ/h3lPXSQ/R3B27waduIRn4EAsLTzq+u8sYeHF+34aBDRDRWHL3riJSpjm4HJic
tGgZ47sN1L+/IFeYIa1Hp+sfRmeo62vIFQuDs8Bw9DSxqyXmYdoX+xh0wLHnxl0pQ8QU4yr54Ypa
9meAyVg4Z2Nvg2u/KcOB+7cI3b746Griulw0qNUa6ASucZ9QMFEv1SVmqgMUQZVGF7Ta4BgH3wAq
OOyOy6SvkxuDTh0WCpeG+07buGwIQqrDKZ0IQi1/dBHkdJc00dojNIYGbJJNqDL+UiQDThJEXhRl
QUIgodhHT1Xe4hxI5A9c8xT5c7dfsFUP3R9MEbAc/Bau+DEMQJ33doSAusgGIVnS2mWd8xfc2ppG
gQWoIk8wCCNq7h1KrO8azNw1PNEufYlDNBfrSTG2/ufvwaivns5JnBAmmKFJwjEeXneriNWvQiAl
8DjX6ni4wgJpAQ4JK9YrLB9eznJT8zkVWREtUJzMOmOQrjKq6xMb+hCgefLb5m9DWljxHJBs0f5D
KTkW/9zlVruZTJr8cVTtCNg2RrTSGnFrjT7GTYyDbiYc2fpgsKWR7/gamuoyI03tnwI0CMWPxsZs
ddwrL+wuy1ZpZqCdmKfm4pbMUmsSYiXE1xntvgVtjLzuy3SaS4k8Pc3MY5ZpaM2xGbSoMIzreDOn
wrds2WeVgSA4492EiM9vxWp31lwH3WFslf29dU1T/0Ca708GXSrv3rVFw3WtHNBR5nM8wL/6OY7y
vyjT50UkzYyKOhtRgoVRFuRDOPyx1jrft/MmZTi/+x2hFV1SOKQ3JZJoEoJcIHJA7yMja5+8Xj9i
yVqdNQizsZXGHIe4jMbPVoGwY4m07PUDmYXpMFhw/9g/XWQ13EzCK3uVdR6Ss8fB2SKors225Mki
AQwFjDcsAgDJrvMjtz8HqwExh6KKRgGvaDSU57FxqptYDF7UhUS3iPe2nVVVp5yBaT73ITN+xQhY
1eJzB99AzYq5Jv7w5p6UhhRMMtdrMode1fzHXC8R65Ixy6riQ8Lm95urw5EoDhDWF3if2U0r9NpM
XBCn3bNEdLW9S3RfBFMIruusj0Tg/eV+GTkbMZaRp5qXoNimIAWgTNzRz8djGZfO+IjXUpSHSG+D
918eWqGZUs9qveVYEdFVMZOgWV75AWWgvkCs6PX1iLeqUlt4wEAJdjsMuJvfOGi7ZSkIEZgjaAxh
GU163NSZgTbqvJv827gshzcRmhWhvT+XVUtWpA6LfzrnOEMlKtdm+YnnOtpO0iGJAIG6XiWp4gyI
9s04hpsRgSAriWMPbvdn27t8sbKhMcwSszK8IAH3QPiTYPulukdgg5W7MjdNgArnsj2X/WyhO6FM
g4gGPdXu9tPTVNPd+IlguMNLTLyDCKutWhkiMW/9JkBEqdPoYz4763htes2TPIj1lVwJaLvjsE2g
MZtvcBadOqaeIqP41LG3o1hQFZ/qSLLl8lUv/qn15wAFJeIlx8VMNq05ovh+k7jrltxp/Hs+9317
nNfCHY6eNib+gxGVEyuzIq0pP5Gls/0cKKj9RAHmfQ6evXKLDQiKyvtq9kEAD0hLiWPwndku7myn
E7i+eM4rhWZEAzxl1Ao1+70ulDN9MH5O44ez4MGm1perarlvLIHrk0EsVNk24xhvLjzv3RRlG1MV
VloTcoEKViijo59Wjb8iOo2iniWK0bza6Y5qOoLBoyFep+NYT5t+ddxWLwuC0qXoPBiHAcXmBY/X
7EznCbNfpckm2uf+yQ55szuw/WnnER4UyQuv6O5F8byzM2+/a1Qp4sunXW79U0s6FS89B2u5oy61
7PiLj7XfTpsK0EDhmFwrmVntoFckdmPEHm0Zb9v/ElKGvYlhzXgOb2oYowuHAStK4Sa+1mz9PIej
EWNC8IUnYihHlNnc3ly4wXi/k1M8qQMYY9h3iBomE7iZ56/Q1WePUbx6ozyhR02OxMFf/4t3qba/
4ACW/gtbFzgvM7bV8F8x14vzba3jZOoEJtRrnIcG9fQyHXKrM91ptMqJ93taYhNGXFJy0X5mrz0x
EmmI0BNHS2Ppsjk1gPxkMTgY2c+9MHRKhUOzOR+9NLa5I8d01C91N0T+oxpF3r0oeNXq19gj5zoW
yx4PjxYUXJC4wqso2WG1L798EP/84iOZ5h7hFrUzQ891mVqFR3uiDe/jve2A/sGLtTGzEnnidre/
AWL7fjVb5KqbbHKjTktxhcBy9q7x2rtcWnvz4fuNH7/gY8O0z55cO11mD5zI5zivAvs8Amt5h7Dn
BLrTPBfjiYQnF3XPYJEUHBUUUGTbitH8SnyHtdySBXZ2EL+czcqhtI2e+4wWZ/fOgR3EgJ5k3Myz
PqkoRiwD173suHf8LSyvhgcsCDKMA2F7gYsanZ2waQ84Z5Z7KQ4tjI2vuXNRkI0Z9RwFkq/ej4T6
Q0hM28zpIqGG/8fReWzHiixR9ItYCxI/LV8l76U7YUnXQGITkyTJ1/eunr1Jv25JVRBxzA6m+t5h
FFXGaxdnt2Je/b+qLXSQyfiWlC83HHrkjNKGhKbv/DU+44ji/GOULUeik0behz11Gy5Rr35xyOsx
D09TcC0rw55gt7iMy0qxi3J6p6+R1Ij29R1/NdeyFXuNIgdg8l6cqV+3waFdnWZi+GhWmv8drbXk
jhms9R5nmnJ22NPBd+kI8GTVd1PZR+2h6BcdKuIjqRt9M6oXwMOo/rKSjU3UbvG1uW3JDqq188UC
ES58okksLdsgIM4+7ohb5iC6JeWNubxNl0K2VEX9drL/hkzK6q6veGCdiwVf46Yl/0sxkHfWDJ6k
8rzd2EZJgYBY5m150dijJWCilYcZd9J6hG0YMX1xWPkH06e5iOxwHOFaja8DqZHr863z4+i9sazv
f6ElJOpNR21NgSsTS0zlrsU3fadE44IvicjPvs9d6g+HXrZp90VOwLI9M9y78rdR7qyeCDs6DHLU
EvkaE7kQ85NjwRVjnnnFuiNiWTdPSaOvuRWv9xj/h0TTkpyj2jjxJu36rI9ui64mUD/kZDkO61TO
+mhhu8h9AOkiBMwwELq4rfIY4S4NlqV56YJApQ+qWrEczaT5WU3C9ObtOLmmzacp+PUqZp+QZ++x
KdGZLjWCeLUP+d2n6bZa8jQ45nEyfI1XAgC9ztSSH5l9z3wnegLZeEHmw2UK0ZvcI/M0d/5uY0X7
71eWBBJBnqyfYuYXmA3l+wqSwDCxEZitGOwjUpyE1TLKgwQklPNVAzCdXvGjpvYNoxhTdNPpsTB3
xA/Mev0Xo5t2JqVtItoJGVt6aWuHB68Y8ire27TzUJ6zyeceCBFWeixz6/oU2Xsx2Xvemx1OlDPR
6SBi2VXjTM04LQJ2grIKx4bMsE92oETYkvdZGvTOlhLoNHwvdlzViax2J7e5jKAeJIw7xItkbqB+
clxGh2GyWRDkcVf6NFmGu6Dw6/RtUV1KkjdQiRtseHwVPfuHANCzQRtbQvovSc9/ckKzdCfpvSVv
a0u9nnqlzHis7aVXcippCLuJDnnXxw6lsjD32nXXuVmdBPe5J5g8zlXQc9Q56jth1SPBG12EzyxW
PuelOZwaB69l6vrmvAw1lGnD73ekD2zTGKGplP4BEp4rnuqmldNTaJG93yaACd6nm+B8HjLoJPUN
/WGgrbM7d0m2iYowi+ApxCq5N3qqmkslx45aaC6DZJTHwgaGU4eDD16/JJZrC9K13fWoKIa4KBtW
+7AluPirS7Xil1F43sUkqSMfaMEpVsGhY5TZtRRB2qMzK1zhDYlEin27KC9w/7HrCuAEDdGLgmJH
NcSsrVQJsmHdY/sinybk9tnDHBkFwx6Q05w+IOo28sTTBhsKwc8RyVenmHo/7dALZEN+e2T9KR8i
idH89YI37VjG5c0S4aZvYC6iK+MDxS7/yaxe5XmmcBrsSt5TfbmVeYugGXNlSTzXGfGkaRu3Zb5+
TfAvoL9xBKojpEDQO+Oj5QetnvdpT66UNGCB0L2HEERUrnHnZHxcsaIQ/Wk1peTOHA3cMrY5AXNw
FLU8CTlNTXF3Zd0M+3pYLfGlkTWsfagQBVx51te5TDJIUARsd3qeOoJJBDYjneSXyMzsfvfKpFQU
SNmHk/7HJkxDcovVc41btVFZLy+D8eCAHTia7rU3bP3W/buOfdr7G50OhXAOIlgqzVUg3fEbXVeM
hx0d3cw+1apwm2eoLklkzvHqB6q+0DSZyntKOeWhY/mu/iKgozDhVZG8m6ieQhARnn71TKRZX9Vk
fi+Uwnhf5qt5RpdI4qPbdfJPkRNC3axLqP0Y2dUdnWaz8vjyD45O14+AL8WfbIbTxJkgmGIbVkr/
pgqWwfxjvPce86CVuJi6SL1dqKkoUXrqxcMyolEdaicrqrOD5HRoalv4tDOX8Wn2rlkOwspz/MtD
U+3Aixg4MsSFSFMaSsrlywBWsL0veAtXPzNdTtdjK0+LGdFJjL554zkbJ/7GjbrIvg+zZcLYsCp5
9aFDmrtmUYVe70dFJ5GW4jrMW2/wRhafYL5uBLgUHFimA0SEtuhJLImFXjlZa6Lyh5FXPDyMOB/j
J1487k9dF6S+Kfr4FxPGRXck4cxiPsMDE3xGOzbara4ErfeC3leG2CPx0/3GrmKHUdf+nUUL6D4m
G/VKWscn3QDrVHyOTcItjbojbHYKteqrS5m0vgfiPG3Evh3HUt9K4ov9U8jNM/+D1O0UfORNoMVD
liBm3DhcIB1uJEkD0DB11IjhAwkzCM9AseqLGvsFvT1q05TADSzXY5oV0HL5YZ3qXNZZNpFEzbvI
/yGe1w7udiihwZ0J4sTlofBX+lqR56bO/SjrGbW7sWw8G3zeZH0vqrAxd6SHAEGY/5HwkKSLx4B8
aL9J6ildL2njRNOXw9symRgXETVRVdqCfwdHbjxNzg3I1kzuBH8OT2Hucz6BfFeeKhetFZmxm6Rs
EWHTJl72/OGWtKEWQVQCT6+rm7TahsFakfmCwYZCSjY3a+cPH8E0IHKWoN971egEN4xRkXuTE8DT
Nw4VqIBwaNVV+iMIw965uCnJfOT3cBFE39JxHk4CET/8dtIeBhxXEkJznqqKpqlKu+qBpOnSMnH5
cbX3woGBgbnG8FRJyHABdoEcU5Fzj1KeU9Lj/5mthlRy2SyB2id1u0SHGpU6eBGQDykOlpRa1Y5w
yPTN0ryYXcIWTom0NPZlccpyOmhhfAhLOfnIe9GbtbsWM6JHroXP875u8twQbiiL8tFkJvV3Lm/0
4t7W9lpAMOUvSUfnPiePSAvPI/O8j+rQPvclwepb34HCdbPwiMTUqgZxqekvMSIzdCCVrzE1qSdE
OhqcYJpc/9gL2tKkzVHMHwe/ys41jzzqSJpo/APvHjluEh5kyemaeQk2ICaUxychoSwW6Cii1ATI
ZHogMVv5vw1MiZy2aMDFP4c4qx0ocs39SNIYPlrRQyMOahIlA1zAqQ3RxBRTL1dIxnKwZs9tXa4Q
5C7rPk9GE0Ce3ZaDO83QKxwnZb7uvH88T2sSST3Fuaa95JIEa3CkPFbgvKKGrftxsXmArCman2Sx
Qo3bJem7L8CdlIdlrJvkesxwclI+pCgYNMQotyrSjKqYL1xZrPmjZ2JMwcGHbRyBa+8KpzutsFns
E+AOGlTs1qN9swW5YnA0bRnYh66r/H+973d/6YG64TENk/wezGa17kupmarclh2FVZmVkEz4yP1j
mmBy+gzJrs6HnGHrHOcSTPSUOTXQiVX6/LdBUrhq1k00VYeM4MozWfiSwhbN4Vu4gR2NcYLa3oGf
w3+m3tV+e56o5Knkj9Mc6mEI0RTAMnJHliHFufB/vhxKJ17liwqX/2tcjGOXzOXi6w7MAZYvSytf
XHSlCLPCFL/9OppfY55wvx0RJPZW9lM83E+d27/xE43BV95Uo/4JCyQgRO2pak+enIfuXNQDzmjf
qTzb4x/DRMnTkTKCZynA44p01V5BmCB3XshGPwly7PbkIE2DL/HqKr/lo9X+cKy4jg7rILNnjRTo
71TAdL0H1UlisScXqpELwiLZwUUnT51z7oIIyzC6bvttqynMt3y4mYokq2G/F9xcqH6qtoYkhbCV
jTWl6DYUpdi5uMok01PClLTM+nqOTvCHc6AbSclYSIVA8UWye86JdWqLE9M3u2VGI//lyEAtZ9GD
CXl03TyzVzQUF1TJb6s6BtTQewyYa0+KdVO6Iw7cJqVrV+51JR1iZ7Dgwvsch/Evep0T/tHgTD+H
0ZPlCz4w8Y8Yu/kefxA6bLIajhkWGW/5vHetc0LlTP4gPdWX1AHTRRUjKBTl9Th+ytnFy0M0GoAs
dD49AMswgBugAZx63tYD7DrgLBSoCc9S0njwabYiA2a9BDhQrTjsvFeV2M64/P0bfdHhmCF6W0as
CqQGZELl3mewcspzl4akijM/X8NLn/L1x4f3kofcndtuOy34KxcUw7lmolKw+ebOI9uoeNHsqHZO
CgCBNfeCSOa87eB+eWSlkvjFsI6pw8AH5p8DQfVKH+iA3GYEUt1DWmVNdizGxD03qu6DWyRLOpVj
dUW9sFoVrxWSD6A/tgWxhbyaHC0GI/J+WHu0vh3uFN71bdw/uFxArrfc/Gr/GD44eLIzJ74jVDyu
Q2CwO1wmaTBuN55svQhFZFLTrmrjikPFczrGJyYBjNHZVC45M+wjDliZdXjmaUCCd5XFuOzgF60E
LHGe/fRop369b2NuTk+ZCepjdHXEI0yb+BgtagTTmlIIkDcdd7kC/9Dyh6pO2CA5SzK7lrfvnTGM
h0uikF28d0854dTvKRQWZAGolzS/jI688rYaqewemdqaiQurUfbH4rDdZNpL1HEyJYg7n7bBZ0EY
HKOUnfk9guXB6sf4xCGMiPeEc1rEME3fc01/5sikuba7vAx5FCLLUwPPq0jwFWN2Dm5y4IXufkXo
st/gTzD1fzAgW+rTbtYUNZRBlbncPaWKm+SEJPrkxuWfjJtXnDfFmybueWQQDeEJLp88bRvsTK+Q
Xk6AqCuyxVrCy3nevNdjup660dP5Z+2uGSxFARRpPsjBtgP1CuK5O20iIBSj8Dx/I/w5vQerq3GT
emIiB7K3eEaO44ASSjy+b0SvB04m0TKtKEjz+lrJ1C+T/pSLVy+Qgbql2vlQwtI9vj+o3sEIkDl8
Qi4uFczhNHOg8j6xMl52cWNnrsYUs5beM/dG5urP0vc9DkKWKMA9AGY8/4PkFHcO9oLVqDuLIQYv
NbVd+tXjvKR7JDlUcFkroU+qmaiGJ1muL7TPwuR3YkE9fPKMt8UtoIlhByLMJrgpejlLfpUII03S
Vh/kM+QfUUVcluYtGlr8h948sMMv7WsNaO7fqOn80UVWNcgBwdHCjRzbsWp2vTQEiakF2fw2IP+J
nFMaMB+iIZ9zFpDjYZ3IxtZHU6VLeLDdUNsXKbgKipGaJurSAzMtCAiJrD8mQxPSrlXIuptyJUeL
Fgz0tUKSxNE4KVMshLASgBI5+fnyQGCHbTM2S/0UOZVVOzmJSh2WQmggKHXFuzNPUqPvFlWqi+Kz
TsEsXp1jo64X83Tbu09ZXzrJvvRDfbv2q0f4e+WbfVMTJ6Ul3fX6XPrU73e50BWpfyvJgmaZhwW6
4YqLIl04xePtQvGcDWp1hts27ynOtTMD2+uAQV8cxcwis4ltWIa/moma1aZC8P/DKzZ/TEZa90f6
YuWTY5wA9sHVLEJ3HpaBMBMevLOB3YE3Zbwl/BVH15oKnxU2d6qFEFZ62qU76/XF4wCUgH9+nvOP
kYtxZkeZwqt/obNrf0MacL2HZDTlW9SjmJApyh0srjokN57GIiDJO9ErOniUsNU2sbPzKxqdaSFa
4bHC6RKMG1X76WexMy2tK6KBRFLEoTbOxFEobyS7sscpwLeliyfAH55P1gp0sfkVoazKh7p0c01N
GYY4M9/UDNNjNwyCojtlo/JYuBFzrHZmOghc72rxEVbuiQzLSHdgSaFH07Fr5HHofKXveiZdfeor
k//MJQ9hlFV3ec3tbPy9tisIJ4l711MWZRzegNB2+23N2ZcTtPAZtb4o9WuayzA6NL4x+mBK0/8u
Ugbt61I8PbelE6qtrx0aduwPPjQdsrOG/vAafNQk++t9VVm/2ixFyYc4qHnxb9jkzWeaq7jd1W3r
lztADzNelxLJsV07SQtQydsmt/XbBGaCZGTbVr9IF+b1jQKA++4J2Dk3IIv8J3z++h2szoqbJ/Lx
kiSzplVOEIfc22oNDcpsWf36nnxa8hdHNY/PAag3cyFf1/X3aRS2Zz0qgqRAItI3ytaQ1OeaKjXJ
q1LZ+6DJqdXLCguumOfS32Mq6D2RQksprNc1kg6XntQV1ZWR6AVelP6N5rmx5hCwz8+HUoU4D5kA
wn1QXCXItoAn0kuVEWTZUU6szKma/egMFXE6tvU80TgwRUpc2zCc3FOobNy97KxDk1txsIIGHEl0
Qcb2KCmOI3ORtWPzW23Fs6eK3egAjGx987JSOHdFh1l15Z4PFBGhA/AFzmBkm0l+4b+6fGStmtP4
vo7KzHnGmsI9SpZwmC5u1PvjeenzejhI0t/OpnTS9NfSZ+AnaiY+iLuLoIMVjUvunqhEsv2mLYbI
a18lIaa7s8ThJwXzMuHtMRKYcCtQzbtRx17WkRu35Jgi38b4hmvcts1OZeC0IY3nk/7yRMq6scnG
YnqbOfyF9utNw05PTiyf62tCeDO1qdM/VAOHoo5TzUXC88o6bo9T6cagweae4M7aV+yz44h2sV0J
2rE4cjx3uNVz0ra/RygHD2Zi677NBjixXcvigHJbBLDBN9NYRu0tCj8wMdh2c09qwuXhbyy1x123
ruVTFcT174yf8WUsWXbo9fOLRLSc51eYoNOA4Fiv+L+xhbQP6Bx7QIWEwH3VxkjhuaranYzXRJ0i
S2aLx1qVepchTuPLMlr/PUxkc8+NYmA6HpG298IVULiCWIAnRcRcXizjE8wXSuXjHalJPPN8IcFJ
EV173c4rnDb+Xg0nMS6cGEyKoxzZydky0YZ3CmYdzWEHEiIoFB435UQfYysCgK6bGATOG94tf+DS
thnPhWJepkPSuqT5CQJGLhnLRn7MEHaLPU/A8M7Qs6+2vakxsI3EgziSRWXwBGIYMNVuihAZ+7i0
KM/7lLnf3oGJpf8W8AvVlyl2vPw5wokS5yXGYjnRICi/ag7lhO8e8tpZo8VnXPrgpP0dHy1/vXGU
nn9kj+O4aQpmvO3qN7K4AJ8eGvIOpvpRoVM9NqNbEcKLBMQ4/nbsO1VsF/9WhC4lIbYW1BF6YcZ+
wU2e/pXC8mSM+1xH37pELNuSZ5z7fVnCOtw6TdVWO45tTmYHzL0J9xop5rWhuxSepFHViG0s8/oJ
udrEH32M6vheu4VInszE12ZXsSlOF1UOztfoiDo6xkwX/sVb0ZG32EZJseXiQUZnQgbr82zYJbcw
E6nMtobI2aZP+mVGt7MjcWkFuj3eEH6u7QfJI0/ckr0Vyxl+ifu3q2QaXESYCPeT/qp+7qY6M5dR
NnNMBcLzRviu5HIfWUvq7FXRR8i2Mzn1ZT+Ag31eSAJ2uA16PKclcvtLB5CXWxq+Do9VO8L/ZrQH
sEQdoSQU8UVCLQrvEki7cjMnZD25GsaRhVOVErqkaVem1WF0E/JgKc7MNoALvQcyzslNLQPHfxwM
VwRvMyvIhgIC1MsWAwxFsTHp8lTYnKNdTO3TvLW+DMFbDF6Xb7vca8ymUVlDKjsEc0c8pS9o9jAP
QEAcMv9v0KEW3LmErj4A7JXuMcOTiPmTi+k5NLyfdlHRiZXjIaqc/oSw0HD5UkQZWLT8svcNkGdy
NaP0UFXWsQt3ssRhvi16ND0RNjr4jKde+z8Jg+d55CACCiBXaKrf4H38ccuM01EriAMYy0s2pRdU
Bo+Nfm3UrZw4Er2jBpeBVe1YqLYFhx1wNMtx+GoDr8Cq74YwpDkc9z9p1cKEGNZgkJhRE2F/8L3r
HyfzWR7AQAd/1oZ2xl1utMXfSqoM+b9jm+lHLdjS2IK7DRc8mNQg7xIYmIfaYWFtZ2B0UDdjlvU6
qMcHbqmg1eDZ5vE2rIwFXDpyx3Egcj4ARqq4K8KG1V0Zg+SgTiQhMvQwTVjCk+D2cJ1UNG65Tdv2
iDeeeGNYjyDv+y0gsaoCxOIXod4I3kj/PEugHBju0P3mQEDOkQq2CZ7CGRLdxp2z6ZGWp+bFzbux
gBOZmFdDwuQ3iHfoDKmcjWVrcMGBuf5Myjm04XLymIsXEpewhrc9mKankeQqMcEaZMqmJyzk70BA
6q+iWkGIVohWnFYJmqi8k2sMKSNWDihAJ5y7z3XEa78mi2JYUqZ5rlerj3xi4O/AOHCeeuIyGbNa
2V/8NHWpUYaOaFFXdfDPT10UDcf364O0lfNDtJ6AVzik5YNeFKZ8BrlLIfzWwzshC3iwccmtMWRQ
MW4rdZWLPSoO13oIuNBd6i/iXYnCfRmbuWv3eNFkryvdCP4S87z8QSNp3kKKfyEELlyajWh8zYUd
RBMYVID2GqhvUUgttVm/uqqvf9ZIFMBD8Wc4htcEtNiyacoQ7aooQjxHVt14ftI8F4bc6qY2ZG35
0ebotwWheuKPFnENB2pHT+9NSufgFpHi/re95mybqlCPfaNETqFTojWQcpu4X2JTuLtchF3rrcdm
9qrbqH/krVnDIwxz+GiNbTlcHxG4fm9ciNoMkN36oZuI/B/fzKbYxnOUPEhvZkZgydYUIYVj6432
BPlQwJodeJ2MUt0ho+mSbLnZ3HgsByXiN7l/9T6PYv2GGVDGFDQJTud4hcDkw7n4d12NQdSv7vIS
x1UIvY2cFRMcv2/GtRzZ07ac9Qg67dBrs/SSXS5oPPQiXkDrgudNNtek5ZEzM21Kp3agzF4ihMht
yff5DM4u6S+8KsNxU8CxoB9bJERbDRWXLyMqQ/4d4uvTXAkspbrNkt815VmYJRFF30OsouTdsw2a
ec34+oy8yf8kxHo9WCNHvpjOpFW8X7sYtscIZG/diySrn2TuFd9KX0GDUYWl1vY+PORBjXy6gN9k
95HX0B9mcOCNwi+Ct7TNUuboOE+XbrvI6xbStC0DUi2iLt93sz+i95WyJ0fBbbA3gqUY7dRfrtVr
mw7n2SMVspvIGPx1Vif/y+WfQWDiJ+KcRc36MfMc1Nt0rOPPZXGGAr9JyjfKwOazbkKRUPsK9EMC
G8nddr4BtTe7vLU2ki32JR29DO020qCCcK/Z9/2StDoaBAlEelRVeCnjsftILYLWJeOX95sEIdwQ
2HFs92tVxJeYBKs81B00BPz/Se9bncUPUWgdvR/DprgVzcIj2V+ysoDNEaqHmfnjt5V8XQ6UMVJn
w80k0exhReItzjgUSNAYv5wfiFhBV7XgN+lwMf4uDAeYqvhQ3h+viD3CfMESjiepx+ypanwwGLNP
5HK3gCrutl03GSBUg3SDemN8IfiwuCa40DBzvlOUp5Txe6nu+V1iWY+cfDzjevET0P3J9aHlehPr
1biom45ZotslqU/K/HrS+sXP8NH6De6Ox7gImJ9yO8VpuiloP4136xdOBjhBgdj6KAlGxYdkBM5P
DQi5ZHisB1KxGy4o8e1t1x7IBAZzntzkoUx+iLaT9/a7of9nZkIHnATpzMRhzwmO5+/Vg4QSbBpP
Dcn9lQZAEI2PVUfeDXXaJ8RPmKMVRwPKW3/WxP8HysdcVFgAERFa4p5MJk/EqhUyAvmFeeLSq8uU
+xmHFnn+YFkgwxN0VNxMzDRww5jYvHL6IllOWM1Urbp5sKeSQwgldM2qeA2ozpY3YeH333KIhmSf
FF4NU7mPih/Fg+mbWZQTXd3UpQXLNWPmbmknGqoD0uSfNFXRmm2boo+n7sII5ydnNGBFvzYlUcuv
fwgHHdzOvIiav5zjsSy00yja6wmo4brFQG1r2CZUqtNfsUdWbIcem4dUy3BjjkK1xa3fkDjeXoc5
CP31QgnNkv+nwVkPY7ldJXKDrguPjr+fmW/s6ICh2lPtcmvhmaeQ4gW34/nldo0hMQSide6fQwoW
fUSrJ+a2hyRrQXE5R54563UY3iq35J/j/IRVD3JBC9nEtZN8pxkQK6Yy6gWblrh19WjyauQCS5VV
PzFqa3rS8ZS8OUNiLFHDiCaN33T6X28D+mENsEj+MA4kXq5As9DvwfIlwzEd++6VxOIQbrQ2KZiK
Nm64jZMPS/w2ccHw1YDqJkfgp6M9eYsPxjrniI49phSp1T7sWrfZTfHk32P36IlHAZIrN9iI6/Q3
xhvk9JPjsLp/HaLqgrfEWMPXoeh9NP4SPeYGsfVDSYPjXPquMueuShoK4JDSunqLjiXrb43VOY27
tqBfzExhc+q3G4+un3PLNRm+XASk4z+zniD+8aM49a1sVz8FxDKGOMlZ2Yc3Y0L6kiNKMis3UxAq
TklBcRrFA7ftGQMVvP8V/mYREYLzq6ok/WGM3eK4FbC4SIU0y165dTYA6RaVbx54tBTN3xCPezgF
aLYc+tAI+huoQXn7Qp+9s89eGdlnS3oVlWqZE77gXQSskM+qNEDg11K8rAjvBa/xdC7eQDmny0cx
lnN363qTEHcFp7553LH/AE+gKpDdaGJ8nDNqqMLt44hmEm3j6n/vqRweEBFKCEeqrIadSvyIUTXE
XNkgs2fjQ6IHa0993Q03vN551dC1M/Mf1DDOGYVEj8gb2IxsmW7F8Jbbso3vTMXF0J2r+S/+qHXZ
BZ+0SL34KQblym+bNDKKK2QsckNcwtIPPMQ7RmvqneRCOXXhHozW+ZFpXMbb2gg8dj5+uts0hHjH
b+LgaKBwjYg7Ztag2wHpgRmZ18vcv1GUAnyRJ0Om73EDunDfaeT1L73yHan5m4HtPRBnqOUTfDHM
kSDS9Tt5yT7aTL01D8VoIBq167ySDgXfGp/8OlTLDX5uL967Ua3zzgmHiMskWN50uE3meuU/fILF
Pw/ULabHkYN36r3zIz4myCgoHiFhbD70fwyWLlGiuCGJsXpjDDxUE7PnDKYhqcNSQuVoA3s+oDWD
c6RuxsFn7WoI+QRPHKMYkjcfOBd9V1IY2VciosJ9BmU4g/vyM/cChGaI7zXhk/G2xqk9Inu0LQF8
cgtnWiVAe1YPQfIH9maIkUPmWThnOTtR+crASEYeDn89uPO2KemwvCbx0Aav9L986IFIcLT3yEA6
2xFgBWVBKsguaHOYAa+SGER0ZNx3T6Qi6uQV348bXB6RSrlTkRWPhmXfnkJgB7fG5N5rllbxw+hQ
FNhXupWXsHWR3bArcnAqsmFYSic++hzvmOvbpb+WSSKNbfbUONjol4nqDV1emiLUDGYLjYdE4eSc
V+KQBQ1GFxThgz/mw/ztr6Ox9zhIpDS54C39X5WHYfvFd6oM92Q8SXuwqYS8wnVNfPMXl+HJXMYo
Ddxuq+NhbjhKbymEMuTGFCI2ccC7+SLQt/q7tsO475TKprs+dVLCgG5QzDFltJRq6oBzT/kAinSR
YgVP5KTufD/tX8k3td/ssHH2nfJjfut4RMyshKgwUeTa/qPiRuYdcqXAPlqWpSjOS5cXTwSw13w3
gTsYtxqqK7QSnIM7hN4BT46/kqy3vSivj6OQIte2dxqxC8ugb54zq0bvEKwNe+q0EFsFl2JWy70v
N34IkyZMDlXaIhSESYEJ0c4L+I6s6dNdgJ/Ep05K0+1m3sfOe4iaG31Ok/OWU7ahR9E5xyDmVRG0
/IY33IEQyV3NYjej6Pgdr/WBbpFgZE2VU3LzZVkpGE+VxJkcesy0xMbL7SQ4Q82YBrmcmxtpo9VK
cyHp7rraHd5sP6grvm313McSodi5GyCiB4+A8qvgqPm2D8fE8o177wTj1Wby4MsBmUvn6lhOYfpV
FEn8NyE9zECwpvOfqokabjuMWolrGLB9Gaao4dgmt3Zakjjt8s5eS5zDytm7DVpSUlz0MgXDSE9L
65QhXtK65jpJcfZUCEyIcAQN0lVybOEoaV98x2QW7MuVaWAfUvKmkE17/Nx9Y2UutxGhwvJYu73k
tGfT/67T2u3Ysx1FZpJDpv4pZ1jr9iH5/ts+xdHfIaq7Bj1RCQNRlaY3EeeqfphtH2IeQUZx3yHg
QKEDTs0KOMeNWG+XtYTN6/mp0qcmGlV/sC56O7mcXtRbrrp6zqmit82C7pcwuaAOTNGWU4zucHBj
Ck67DAfsKWSOBCAK6ngcya1qyefQOq39CP4/LlP2i6RlKzjzdke6fjkzCQXFnRCd+mQzbcaj8KIQ
CMKo4bHnohh3NLQUhRyIaQc/as3BibkJsuFWrl0OzZgO8txIREbIJ16K2MmXpttMkYmXY4a11Nx7
TAjrTRhGc7ifslhcz3rIuexOIiyCx0zPgfoKJWeiuRViR33EyI3fM46GQV+rsTppZCdA2ODIc51A
CmcyrEtCvHVtzEQVRH3EuJ0WeaSeAuvV5yCqpQPV1h/Xg4c4ph6jeR3/pkRecS+sTbzmZuxyu9Pi
ir5GXVp3s4NOf4NQi7PhdHQbHmdo/Ny5oWvxWItEyYPHwHE9XNKVwWdPXp7i+SKdb893qbZh8gTN
niCe9uV2BjZRn3Ae1udV5H26HAVNpIABm3q+4M9hfEx5f3WcG9JMREOaJmPUzCMHCxaGHo3PoSoP
PE6cR8KLytt2Ey3rlGt+VdTskyiI521b4CYQrB58NlPd6l92TKqbcCGjtU2R3dNjpP2oh5YEyydi
lIyZcLe2iQbe4DQB4jPLtLcQ6494EZgWOjFuyApyYMXKjIqU2GsbLZXzURA/vBl0HS/bCD6OPSTo
RIbhg8gAEyWTMCCjdfqPozNbchTXougXESFmeLXxnM55fiEyq6qZQQiEgK+/y/eto6OrK9MG6Qx7
r/2x4gdq9qjwICKPGiQR0uHuiQNOvJAIkq5Pqg8p8Fhrdi210ozdrJY35LLvNxYQhHr8JKgOPYeN
hAgxbJu+pYjgvtkjOiXf4cwAA12U4x67Jmoe7N7rfrr2RgtZexDJfRwv7l1pDVz+4+rMcJTKTlwa
aS/6txFFLJ8E3sU9BbOkp1/8oH21ZeNn55Add30WDMoOXuEq1BRz64gnyeYQuYcdOD+efXtSisgx
5Px1fgf3xI1weC7ADs0uIIkkpTLRNjNx285kssoMqDfBkGQFsT5w85dlnlIvaVBChMnMt1DtbuxU
jyOe6M49HdTSctOPqnxWi5jEwdMEbm6gXzBkYaUGPmNyBB4dwre1lR7YIwfsDIcsDf1DOjG0Zg8y
uOuzl6v5L8EWwb+ekugOCmSONsEhnfowqHBa39CRU2349pz+VVpm41XZVvrIgQMRC83yCEbMBdW6
cUeq/NP/I0E+hVm4IJG/q9T5Q0wz2c6ix0uyA0zOydnIvLV+rAFTr+OoKnqo8sJ/x+fRiS/2qm30
bFrOSVSUXIWC4ORV+lvbF+v45c6TsFgY3VQPSZ73UYoQBNfyxtABII5vcqlOBRze8BV5jgcKi30o
Y/7Vw+4NO0oBDCxtnFJxpYGOa98Fly74F+BTfXw6UKvas7HDzCSY/Os7VH5DduUrqr9wc1ZkbAwy
nEh36IarHkB4wrSV03QZ7ZwQuU3uNhkvNF95+5MxFwo+PTkMDo1DW5HIxcgVmTo9EV+L5vulwgOh
5XH2NORsR6AE7vD9gYkZ8bB8gzmII84AkU4npaK5PdYhUt29B5hTnXMqPP8oXD+91nSS66MnV/Qe
Q7jOGfkguZOd6IIRYm8EO8r03N+yth+RE6zrQRS+FA/ahTneAEdjr0GmToWRuddUqS2/LdbHKnb8
p9at1Pnmj1133W1BACjDfQwAV/1zFmZpyYRACqEwueEJ5j/7jCM4YP/WRVk2vFaTGaY/o9UM7Yjm
S4XLcxfltbVTZr496I4T0DpQSb1mTkUS9MbwIP2wjLOcr5u4wd1BP0zdR9sUOj7FkmbtSjh4cF5J
svDvEFYyFYx4xccPhpi6PsS1a83bfIhHGDCLGhKwKfW4GxhacJtGNwfstg68YP5Z0nSAR8zjO4/r
Ng5X82bB7XYffDBebJ7Jk2bcn8jFwv9+69muCNpVf88sMRj2HU0FAoy8pnFHy1jNP+PSagaLSpo/
pZHp8uiTRI5ve5xicnI4b3G1+cafnpik2DbSu5u0iisnv4d5GTZM4BiosccnQ2vr+ItpnwjoHOpD
PrFL3BoiQ86iGQPiLczIKVoVpexQ/Hfhw82NS7tEHqO3CWa7sR5bIsiWje8OJKuMvTO5e2FwgkP8
IvA9Mb6VvRD54dhnxL0hv4bOpmavIAi8zj08/S3A9JC4lHnK2crNU5iF+6awrTPBSchVnBIWz44t
KNWUHCO735ZEeWLAKVE1kcdRlnazQA3OhEpW4DnB3mXq9ivicklZR8TDPeOgmy4T+mySYcRe+TRm
+Hx4PqhATK7BgTGwaNo9Axi260DFb6Qzh9zIbTiCFnd7OSuCZ1xpEoa63WNWYsXe9ulAp4C4XRGD
cEsEXmwAc9totCZxtqG3/wllo7u3EdO388C2VzjbPshsVJ8ACq9IDquLgq64btcSTxmhaE1pzuTq
lf9sgEDZPgN1dnFDVWQgD9x+fmvL3kLZPMbWpSREKbgrhLvG56LwuxpAljf/ix2piw+OsumpiYuw
O5O/g012E7Igeypje76RiYVhkhhNyEddQiwJLp8lzYVBe8YgyqbMsfWIeZZV57hLu7z7xH+41g98
m217xj5HLttSgD87sUPET8Bj7i5/S0oe7gwdDA0LU3xO28hhhJ1w0bCat2RqiOVuSSCioE5rn7CR
Ckm7xHofbWyNrSoClCvQ1xbduQYeDb6Hadgx7EmcgB3IMCvRyKCq3WqDCl8RBYZHtoTB/FaPIf6T
AWjDUXmqyrao2G+Zk+TedM9jhnQniE1jvUQzrkqON5Z9j4wPvCerYy7wmPEJEY+ep4x4PLyrh9Aq
0adKNl4/XUPE8EYapZEVhN58sJamuLJPdrxDyQlyNmI2OaoQ4Jv3sedrglI4gEsX26sftQ94ZsUh
IMQGRGXXqmG/5Gj5X1hXZq8Ep7by2FaRdTDNSPiI6CN1riLmjU8z687yB4e8hmsXBWvxV5UWAahw
QHnwWZC6/ceEWuMcWr0gI3PGsD71VtbcmRVD7mZWlQvXOMRTv40wPMvzoqFhswWL/XofamsGsrOQ
1sC/MUB1bH7PxCLSganExDaNGBU/e5hA3s1nKD4A2HPonv8BO9TImNjrPfP95/x+UViEu8qFQoCU
YKz1R12nHVbqkJ2hQyYxE0j2Le2O61B5h5FbB1POaJDZqqUGPIrLQt81LbuqR6EwQDG7wDpMAmrR
7UxfwhlkAbJS/oLtJcTSDOm6S40BleszkgnvPOilj/lEZN1W5nn1MTZR6e4jYuYL0tRX/2FpbRQE
WJR6H6PiDbq9ssp5Qj/DgoOZrosSorTjb/xHsG5giIz9fcdQPNwgqZHfMOhyJk/pjWxYUsqxGJsw
z1hBXZLPV9LibfwFQsJTbAQyQkeU8qmjKhNHGgXnwx+0zXq4jMyxQNe9Ps4CYRbyM2TYGKlXcUFw
RM7YrGQUP+fIAtRudUrFWHh0/mMiamjvePL+UlKbMxpRxMeCsxgqyqTEfzfdM4GTpCi65z6Q+ikC
ZeRvLcug/EGYFndfCzlfNxp2TySRruq/9lAgXt9S2UV7aC1e+qqjIT/bIC3rf1iXXHhzOF8dRHxE
QAMgNEzmCeh2ZzEdNOiJ+d2jmRV/U9vti2OE1ImhIN5lEPl2+zqlPtKZ1SsyrL9ZT/RnwrpsGi+w
MCJI8jiJdiv0fVwKrbe8DDBAqLTifIm/iP4Lges4gACBmrT5PZkKC6/04qI7yq3QKcBUzgXBiwUy
0ksaFeV/QxggLwuAnkGUI7fIxp9wi9bEt05RFE4qe5nVOt2ZhWXxtiOxNd2KsVlISMRj9uBw1wyv
fhul3Wbox7Y4tJPlQYOI5+yelRq/uKM0WXqt3TmXeIQBuFHpil3AIF7lnJpy9UuFrTP+Yo+5+0Zp
Ig+PYQ3o46gHqz90Hgb9A7EEt8rQYtF+6pu+Os4Kcf92qcMVP19mqwsg2fkXYU9TkxdBpXW/FNpL
k3zoIljFGul7AvzQx4kawDlAX09iw1GoaMmIH/BSovjspkr/Y1zEkQEmRMcJHbP1gySa7jHvBOjG
1PN0814t6cqayce1/kJfDyrVCmkZtygkkI0BBnGOJObpZR+sXSDPps797o5Sb+Y/dCz/P8h6I7Cq
wQkPaRxFoL2CBulthpO+PxEfiGFugTOWMkrnA3uPxsJ9BbMesSEOsFSBpMkcUBslGsEVA4Y6Mt2Q
42cWyTAMLi5l8vLVrrOyTjPJm9chaHAhMWn03gNELMG2GDyStcAXrMADjdUNqP+CXKIHJPoSBoCI
FQIboj68g4kriH0lPPvXQZFGdgR5nsOiU6V2blEGHgRYMTDQY1FH0+5MFa2hHevKwucw65tjSEQ7
T/XLAxQhx0MYGw+3vgsn9c4p3XTagzcgFgbxPRzubhKR2pAlC4OUC1ffkV55Y1khzKU3WWYLPpNb
rglrBK2S2CzqYzJEOFHDoEXbMcHCeBCFjn6DnYvWaKEN+NKqY5ks0RFzrKNKEmj4SanapLQzMZHK
w/gMzYosCnpSC8eacORZDSZQd4Jm+AZWHENzsEXb3/Oa5utlqSbvu7QqunZSOYb1rioX8TOQQyS3
6SrDt8FULV05Nn6CSDlJ8y3W6WZhwU87sAPXGLzRHGfkJpSu1RMoIuL7uRJjdB1qwwUNMcN+y00f
3zOprgruvLxmTt4ac9c6HVlQIFOmvVqhol0rUxQPs22ibNt3img9q9RtfubiqR4a2laSH+0wjq4z
Y1Zc2u7o/lcC3jjY4VIh1Y8HOkWEksEZAubMYeGk+SOXmTAbFtmBvTNrgfwy7+DMOShheJz63vrE
ye/8ieqeNE1Myv2B9J/6n3Ss7rcdyUpDhATfxqWTLcsWymxmP/rEVQIX8hwLFSZsPZphZ2FKsR3s
EQl6ag+sdVN3JKi1Y3p7N5Hd5mx5qQFAjXJFybcJeXiXJFsXX2+lB7AnsY1V7TsGee62kYXrPbFF
r/RuFhXhU2E2qXS3rqC9EapajbxSNBDyh80yzl54YFqCDple0kW56fgeVB2lmChJkcLtHSMYtSde
il0boUdPAB9gEh8w+P7znCl6qyhrCWMGYfYLUxK1iDObRV+l6Zz+w2XjtwtVrX1GhhaLE5jt4wcR
HrCZAmSMD0LmCNaJZkaxA1XroyH6Kd7iugAaUXDa+2yqpvHsN9EskoqE5Vs/6k+Pi8ew+zigrxtP
ZiiiZ2gGzA08phYxP7omYLjgMydeCZLOhkAKuvw2TolMxAyaR8eo90OkPA6GyxPR4OiQ4Y85JPuR
GPnu0kNYv8iLU5BcRqnr7Jsse3KnEDk1c7tPhD4IfnwfR+WOyVPOkj2rvXb48Ls0Xk90a3qCKtrF
oNSjdBVHzFfUi5rwP3EDJvn1M8kby8OiQ9qUHK/ZCXtb1uwlAZndPauu6AJ51+ehC/DrQFvo4Eyv
5NTUlwYqm31I1f957HMUASXtpssyEom1i9fUU4fCg+jxjUDfeTAzRWFiE4Ght44C2kX1tcDZ2CIA
yQknmY0Ma7WR4+hVByyCEx5I37IdLi/Prg99765Pk+OGTH8rMzw1oNuYGI8+9q13X5AD8NNApwgu
MVxZOGJxmGlbPka5h5w64W9rF4vrurIZXTDzdFmGciEa8EdRTdLxCmKAB7uYmO3biGteoCmYbm+A
5T5RWHrdblzn9iKHWkyJb3vY1ruVguSTtijPDmwNJkbhlTOcYxdgXkKx4ca7egyGt3bRtAcyFwbg
0FL4xy5k5rxzlBP8xR+sORw118dGtq3zUU5OdBniovyMOkItNkSyaOLxVND/dErQUfcd8Qok36KY
2fgsyOhw7NF/nPCQE44XdkO0G9XQdvgdu+rkIrLRx6XrZu/AeIakIEpIFrdzhcj6QEJD97US2Wl9
CrEQrW4BxKvpZ9LpSFjp/Bjj70VgYfVV92NZKHS3McQDatigQ0pI5p7F6CNXjfsNwXatTiMBAtcB
tsq8cdJl/A+gRRkkq+filF0DzNxHcidMsGN61jXnyaw31wLsJdSshL7FrPfwsKN184c/oZ35v7ns
cXlH1livOOtIe86nFpsEBtU6P+WtbT1hbFf40SIkF3fkMaTiQn2eooJenN74h47MrOxEJm+dwJZE
rrEFepQ2xziGRXIx7gKBBhQBQjaPgfaWjqbJL2xul6e04CE94uRcuJuDnIBP5XOFIukDobOnskce
t4am919wxJHS2WQ6d3c4j3AQIFQ1JgHAR/ISUDU6l2Jgfg4B3dV5sQvH+qYWBlG0zLcWAmsJhBK1
fsaTNv7JEvVQ/KmqCnei1SiHsBXw+2j5NtSP6II3/DkQe3s2rJWykxIvh7sjFoq4vaDzaGgb2rkV
BgTOQJKi+B8neKpQ68OGGHdU+/E/jYx0PN5EASM7ONqFjU/bzxxH1dlH5raMNB8C1jDpC/FwWCzh
M8Z4NnlJEMJclnqQ7j+qkLXcT1xQ/zqyb77kSGb2KY56QFaGBc2KsMFha8IT2MZnnBXqTApBlp5l
P9gvYxw0vJZsK+x9jZXKnMmKmP8jhFn8gVnT1rcXpo52+G4ClqBjJNdECYjcaAmt4R5Sm7HenAkX
VLoUTBmYN1YujXJWINliOlbp1wa2jLimGbPsv7IiHuCwIEnkM4Vg5X3yAOK72A5IrtNjzpfv/Kpg
FPZpKVDzMd+Ss1Ufw9AVFb5Vx/uPJrpHuz/zFZ3TOSA4NrFsb0Qf6TGF+2v5JQV4xLtHOEI6KHEC
foWX2ELKmx7thYfynGJ0xc3hIB7lRHKgz6e+8GRIcCtRH9sgZZSrE2cGFAs1BcQJmzjX8rnGtMsl
JNLcCq4SHLN14c7L110WA1vfQdwIgmfb7tk743SZir2Y+InvUUcjzjKDr06BZQXuaQ39mpmcF+DS
moB0ufQylt/vsz6s73lOUxLNJqb0AI8r2DPh2AS7AjCWx0fKMnk+ixwRHjNiPwrfGuwNMOJqFbos
iDv9KQrp/PRoZ+LXAWMiIHwWhOfYDJpw3aAMnznnLRLNFsOoFSxBezdJj9zNfm2Q6QOviY8DSypi
7O3RvWiQwfOBEpNmW1pRxHQRS0uT+NHs+XskBmH94ZasPk65oSR/jXNU5xs9ZnlwJVoCETQ06aBA
XVA2Qf7CSNanea8YFASHsYfazWi3uTEpYh80K6j0kN1NsmYWPSuSeUJMXxBYec39CqKq2DNJS3/b
Dj4pdkXkaPtmJBJz29iGhRQtErF9cyjnT2ud5s88NIF1lL4MvSszNWx8SCmrRMEn+dtq6SFnDErX
ezODbVubBlu3QVsYMGha0SpUm2US2OVLrWezawi6icmx8mR79Lo1jnbgOQloAcslMYVPZCGdM11F
r6TVynsGaixM4ptIP4GgPtSEAaG05t6R7ldYktq+oYhegISmPgJGEr/o/YDvE7oTidT/pqTgnBla
6rODszDG2KTIHBDc1oQaHZrYI2sexyfsU2f0zSOK7Kh+Cxnm3XKEtXPh11pczktEJEmVxiA3XRdo
b1zLpf6Kca4vIAdkMVnPwdAifik01BVsv6g43iH4BrAFsfKgwzeIBoKd0uVQXFKCnZHmWl5eXRZp
vPZrDVzt/fBDqfRH+k4f2j/twEb1iD09i/edO7j3Y0RXgwc8z6ztVEG5OHMLreAoKQz5O+2gtZ5L
4FUMbVbZr+OL6URXoQnXIAjOGmBZsNc+g7Ez+wq9/ORONX3e0KawZ8w6MY1MU5HAbcg9Bjl2k+Un
bNWhBRJYhmhDx2wSF0uJINrORBDKu6CesJDEDOYYKxde1hoi0DhR4VqAosu3dqWi+9suBi1TWTSg
JjWErw1y3/BSOmlGkDiIG8TwRIjTKSORgvh662m6aQ3Lwxw1pbcjA4dXKhigvoBS7ILphelzBGxo
iTnx4ZlYZjtnKNlQwMYed1s3ZumfzKmn+Ekq7uO7al4DPp+APxs/lIFehlcS8VT5FKDauWl2tJ1S
S5CWg52ZFeepBYQFmw9UH2b7cikCEFe4lPfhHDs0EVCLJWK/Ik0PXZCD7N/YM5/TTTy4jtpPOAdX
HplwGr0v2t/5SQRua0OmLXAnMDYLzoL1kkVrb3nI5cPKeSGCeyWxy9SQPHZ4GRsedg7bDdFasjvo
oO/DNy8u6DVZUa57fNl4H3ogQCNicPY37KQMu/0idMI3Dl004liJA94yFWpCEUFvfQ9T6PzN4cuh
NuIABUwaM0RCfCHER844Vu19dITkkwvpf89FRXQ1BQrx8PSepE2mkjgeYCdcoo9og8jzcu3WfeiX
wCdXDZwzVWQ3hJxumz5dpwgfugIA4VRxIXYLYqdb9Engi8MKsfWV9TPblRaldXUIGHQgDsv+n4sM
xQ+viFaOOHuzE5fw6AMimlVDfcPacCSmdFSz9402BXwJezRMh0vEtB70au/Xl7hR/t5ldEG4S18H
c0JB6XDekkiH3jwoZ1ZxWiP/4lSSkNrxTDCS5tJOt2A2sn/FKHpiF7up/yLj1/2rC7L4sjotfumM
4FygTPybLYqEBxvT+AlPEz57UshL65fTGYF/OvAQ7igdyf+sLTtEaFaDI7zrOg9Anefqvj0WM1pZ
pHGQy+9zmvDvhglWmYQqLF+F9B5mPcf1gypn5y4MdTVvF+W7JMUsIVzHeLGEe+yD2YP9wZKQSTkc
iIIjAgXnC937GOzZuK4FhHVN8VPXS0l92gxUXWD/VtPix2zoKsEWIQuEad9WT6F0puKqnbX6Y6+d
Z++aBsOD5jezaIa2dPXrb7WgLDw0qyvnLZpV8rczTad4thkIDts2tEu5saqgQwjRNuJDTZX56O0+
7PdNZOx4p0rbci9dFqefPBNTfwBs6mcfU+3SnofWwNg8DJfg2ix0GkmECpCs6FlmhD31qbNw76bO
axwZIupkPK7Tu8LPRnxu7Iu7jpyTJoFcQj4o4zB3Tjrby9/bReDHciu4GRiQ2DrGyRzfnGJiHobm
iuOko85tW7Q8i72Ii1h8EqslVlRoGVGmBRq4sqEifBVYAcXzhDGruBCTJttvhukjoGiVY6BaeBLn
tH6mH84+4fExcsOgxaRLh2nmbf1MWJgTswYNcJMMBA8gvesCwHJblXfWeLe2oZbbhW6oeJn8XnGI
zaEfJzHCM5yFE8M/OGc4VWbEx6pPa49DXQuMdIOl+RlvyhOsKoxdYUPxgE/2kB3absAOK2tSFYCo
A2uSLDf6rGSiVkpcPb00jCzbItDIf40V2YjGJSu+8q4eXLsTh5xYE7NesSHnrGl7C/+9enRk0dt7
+jHZvS+tWMnvcl05xvuqSAeM5UGOaXkIMD0/N9LTfLCg5qBQID3W2C9ZccfLWa2IG/czoTnNtY/a
ILgri5Hz8WJnXke+CvptYkeSjnPOA4QgfX1gWa/1L9up2f9M2ZuW7ypvUDgThAI8YWsPRNsmpZJr
eycY4aMxa5jrwg2L0hF+VB9il58YrNcHu+WPv+Q1LiiYaywwkO9K7VvnUjO9PqyiyYvHvkbBuWEM
0PMfNcbkUO0yAgRQwk/qbrTnev4qs84hhs1aPIIbRN1uY+kNFxJpvPVFAJ5zz3KqoUVZ9jKFWCQV
EryCwpQQURIqmDy0wUIR7PVwmQ6GpcIfuiKDY6AKbaRnlJboq7ikW7BAGRwh+itwomfFolVvU+06
K10zjO3EBvkJGiEQpk3GDmVxEjvELjyLcpFSbfqACN2rWri4EIGNEJyuLCUC/Vw67tBeERwsw7tv
6ImZeFZZlvjWjJfQRZ4LzCToxj8p1OLsfsjT8a61tXpF/C2ao9s7BicQFhHBGKEj1GZxqQ/r1mFC
1NmtYD9U9ONdOWvAyLVJZxQo/XRDhHWQo77aEs0s5qAq+q14v8wO0mhQE89CIboZc8hiCFRFDBKd
L8YLD24fo/UuYPMGxyVeB5Zw1Ir1Fh0Xkaiwm/EoxUVM6CL3IEUbWxkjr3Pn0Ly3PXRpAndnFIUV
ASzxqRo9HX3aDHM/OvTAKGGQ5lzzuizWe2uaRPMNc0QVj0QgcBKw9zcrInFVx+GLpnvrE+AL5qcb
LAr5zqcyOaKSTz9RDMsT+DK0+KjlBC89Tdbd1PRoG8dboUa4I3OoV9YQfXiBsIvbQCDJtLemn+35
qFEbOLu+scfgMefhxSZWg/y4tzQhD8nMtfcbKUT2UEd9neOLZOS4UXYUlIndyjo+80T3jz7Iv1tg
g5Ff7EtqlfgBHQJokWE5z3zfYmt8xs13PWoDtBzAaMeLkjJb9dHXq938Xf1osc78DWHzUtj9/Ej+
6yzuLEf4H1SGXlOT4TyX8DfBNaA42cpyiOyPufHmpTrwXVQZ62lMhT7zRoJOv2Xu6pQgm7B8L1iw
ErZW8fJh5rsR1V9YY8Y5S/G4Hd/SMssUnntHYa2EjVfbe58Krb6ylE7Tb17e1YWOy5ofRUOfZyKh
77wZ+cfGEJqM60mFDVwApyx/xgqC5+2spC8qfce5wU8qP3QSJ6oZ9+k6HVBW6qLw+hfDP9anyucU
5gxlHu29dus4n/O4hMnQc7eQd1N2Cp4ZKYwQJnL/9qhVZfBDc+YNHw120zNPmEFbP0X4tUjfoD0k
Vt0D+5tBJf7FneV7xzAqCarPQd3Lj5p9iiR3im8dd/9iIz/rYQ7uHbTjHz6Z8fcIHAgMBH41mD15
Y86I9CKVMwOSsBkZXEXeO8zIgOC2erLcN5T7XncwyJHsU3VDAlFOkWf0HPi4fLQZp/pYQ0PPd6Vv
S9ygSOYuJpdZTKwS3ouda+MHpHSx0pOQM86jYS2rX15y9W3wvYOXDYT7yVaJdLoFTGJ8yAOH6GZ2
a/KzDVObINtpyN7XvtGPcKeYZ3d4IBC9ES+N76PzpvaXqiw2/yrL5X6RPuGYSaZVMZ+xnDTPbayj
/3J4JIZgdsdESGQjUFllPrbVFsH4vL6Hs+ecBlLS3K3l0vltR+a0ksUOV9GBNWuKQLjVYFOK1vde
ukgtFR4sEFXKrm8Vk7Qbl3XGLVcdJXo5M0QkbPQUjRNim0ZOTbMvxjlQCYHtSNFTEO3kCiM/JvV3
liyT8zjrEM6ogokmvEokjtRmtiKyRDt7TVi5tat83786laVRgqxu+cD1wn5+ih0HuLwKfdb53Rz0
4bawOJ32xKrM0SGdwxssfMZfP36k1Q0/VKsoU6h5BPbMITPDT2UXcNgiiELYgIlHmHAlDExTHbd5
bZHr8J5TyHkbg30FjCymaWd4NjpGJLBBgb861wmD8X9rATt8q4xnVdtmYcIDIoFwnAbMW/Zig29H
lSfi5Z19HxU0UEALQiSgdoClhd0h7A2N9W8o++LiNV1cnbs1k/nRCrL22lbEZ2MF7KfJ2czF6pLg
7THrSSZsZl8zvrnsXAQg+t6pHMqLFqotb8bauLsaoiTEn8V3yKLCvZvC4LEc9cljA6g7w7rQb5kq
+/COgjJ7d20sN4e+gdzfnCB9N/PXhGMAUevsx/VBM097BhkYES9a0qZ0U2N7XyYd9Xwl94dAT1Sz
EJyB83cEgo1Y8zdR7kj2j3b7B+9FdCUwF1mDi/fjJTQOKcQoKTzxEFmMwvqTvYqVrSdEFn3f2v7o
gj1Tjf3or3PhHnxuoxiBuOVVSu71VNWmR5pOjIKGJoaskAq+9SOxXIiFZiG+qe3QmzbgGSqLZoXF
PkvEXkR/8UpFHj8EKdBHVDpTSOgxgt1NUwyMH3A5Gvg4YlgwURf2ANm+XQKwUh7dEj68Bg8Mled8
F0vyufeeEdEZ1ET6O4UwNhNd2678pI6cSpLtOSt+HKgZ73BNNDkhWfsvVJM5tN7svmPUCP/l3Mhk
X9h0BDjHyeoi7vw+RnEAdKEHjoddZe7+o7+eluMsSvh9kkSQd5TaHPrY7LiN+1SwHwl7hylNbgI/
vcANXr/Rqqw/mDXdbzjH/DJOxLKHuR5Gu32IsOiWrYMVryDdZT2umpJhi8sEQ1NMKfhJULS98snH
8XwkmkPf/IM05w9Mk8vgEU1VKxC/UHH1V79wgvUOfKG1JHgIQ1zmZKoAA7RvIC7V0iXxboeQAhVq
q+a3l4EZThJiE8SD0C3rSwrgyoLQTE7Ksy/4U+UmRavJiBgFPsenRG57hehaYTacVPi8ypHYDcT7
BTnWGrcbbwO5yAVX6JsrhfUXe7ztHkOAZeJpzseU2xuNASkquNW6RLlNU97fNO9vvCUEzAxlvWzh
4pQOC9qlOjp2X8GwrlLyuv7gcEESOqaOd9TkpLA2Lb35LojLwTuVRHMCaaPmB2+PEYm4lSJmmd+9
W3XZ0IgVdM0k2mKT37lTQ/qOpydnBMSWG/k9K0eFidvb43pgnVst54i5Fht5EMztX9TFMR9Eyfvd
fTUBZMEDbgPX7G9pQcu7X1nTuC2rGwwU5AXxIiy7+jR+dkvecypXL8BJhukf6hLBaltVSTJrNyUK
lo3orD5+yDLKqXMQN0MPmRclerq/XefQYWqitRxvvGleXdt5bVmi5exGl6HdusStO9uVmM7ppaaS
z/eAtcRzl8Hi3Ijbt8y4sxmLA6afKmbE0XGi1tlo0BeZRtwJETVHwicJr6BFWvsjJB/kAyWl/Ve5
hFgcYk7a44T2ld8XUdojhJog/QVGVuCoyYKekidVZAOydFqubDWIskhz3wKGOfmguyKO3DfjLEjx
tGezRZ0DV4FuHK1lJxy3dx/zZVq5bfD3IxFCVf065s6CP3Et+uskuJ5jR5p4n3s2kynWtO2K/rf2
SL1FCaKe6ScU1l7cRf+ipnf7C6EDhvCCudB3vPdNiFpXyFfkGsR/o/Kgf1FWZVIIhYvOd7rz/YeS
7eEKUBMbaaH69bfjfc/orjSgY4b1vo2Xk/WfHcM036SwFPDDkl0QHnHisBlv3QkIX0/7hxDLjZ3y
4HLqtKeBLmzaKdDLrd6zUimcHd+rjQU+NxEbp1q7665nvhMPierYvwQHtB4j56MoYFTaz05V0uX1
yresw9i5izr4zsCn4BRsGHgUM1QjpbWIN+35pqbZstAnSMHMKRFFkYb/5rWWKbFQxHggP+sh6bWA
sVFemXngFWOyWj8jZ1yW+1JiuuJZhmvb6UlymRKdcGVFqhmIak63A9gE/4fVB0Ppmb56PPQtDPoT
Qkp0V0UFZ2Hr4994vdnDcu5nq8c80U7DtbQocF81o+ajsmZnZDacjVSNY+0gAdysbYZ/CJXDeDYW
F0aCNYajkwC2NjsHpOBCrx+i7IFZO1Agg3vH7MLIW+e3qRwJUaFsyOHVZSRUfkaVqK9xBt2AXGb8
NNi4EYiPrrdlWMpxnlp99OshMwGR16PsTQbm5YwY2lw/rdlA5AmTh+hMFAd5jLJKs4tdWVH83gut
jzWhINUmiCYEE0SDLWjMYnKj6AeNWj3RHoB4OuaOnWwePkNDAunLlD66b2xBclWHY+3fWtB1J8gq
jbcVN/PCMWjyGciRH9OFWwhaDWor1zvKfAHrqn3iByiA2ijaU79o8yCJSdrVNOjhLgPP4d4NUaz6
nSLZxNtMGkjB/n+cncly5MiZrV9FpnXDrgNwdzjaWncRQExkcmYmydzASCYT8zzj6e8XWqmq20p2
e6NFqaRgRCDc/+Gc7+SZQ8U1pbaXnRc4aV9tvKC7w6QIeZOgwN/dFmOiTbQH5xuOCxErJ1ZS6XZu
pxlCYZpRsPNLlsSrw83q4uPAPodFr9dyRd82qEw8l2+jb6ZTnvf9zz5bBoXOidTnS9Y3kAfu7W7s
0+YbjtrWTCdNPF9/lQunsFH3cJ2+2m2DJ6GcARQh1GpLvprZWdh3tjgZA+TvEB072ph3UE75hA5h
bdcJuSbQl7dIFPURvlgpfkgk4vkjVI+ou10gYxHPCrcf5CAQRn0JTU0jzHcOC2lmixv8BVRsOIl3
LYO27EmXHpoEj3Rtwzo/oSLOqN1xL+Vxr29xUhAMxAbgQm7ZSBtag9rp2TLk+dRf3CxlTshdmjNQ
bDcHskYfVda5TfmxMgsqmJ0TbTeQfYN2l+OffXmxsrCN9rIwFW0UT6WMsoOTEHsJtWWEP/yYl8L2
L1gWq18efYT7iC9a1ZTDLifUco0PNBiFbMNtrf2fyiryJGxta+u/N0S55WGBTvkWI9rylFpRNu9w
wTLoWejiTdCDMr6pGEg+lh2FMhvLfr5yjYt2U2Hnf4ytOKWbmYlqPxCjmZ09pNTrsQFdK98suvWM
0BY0QVkwWVkM729LC0CV/dRvb5uckecG/LgLyLrCmRFtSFf7P7e0HMfPLV/c5bzaJPc8GQOqGhTE
DKcIYE1eRGxSUZuuw66MGqQuwkuhtMmEOfHt6KE8uTaw5VgWlhHSyZALT8kDcd2WIeOCpPL6llMw
kug9Y8VqEo+9QNgJdnSUR8mkzagTzCoYoSFNXD06O4ddJDx3JG5p8WlcBGocmRzOSPRJ4AKrlhPo
iFqRYiCxvlnt4qw3YxWr5hcTwYURTmQLja+9dlL7WEFGQsBX4HXHOw8PejPDHmV+Hr/XtvGdvVyS
Jb52oLCM5F3aSxJtrwt31q8EodxCLdWL4sHyc6wKYYN4ZKHi7Qv7Nkv9i62KDvhHV2Lhe2Ql6crX
xh0s+B6OnOz0Wy22Tu2XBdLLHiVxPn5JGgkZsW9NwGZ0EzewumWlq0pkjnUE3TalzzO3iBW0QOyU
Zh0+vGKduluMnlO+5zAsqjvYURKZIeC7+FuqUHXcdzZd9ke09CCh9nYvl4i9MorPBBs9mxr9qagp
nIsqOCpeXa437B8jo6wrX0Bifl1x7aGOL/tGpCzfahZG88x+rwkd/Nz+nkofLA7/j+Da3v1l3HT8
LHE+sFlkz5J6x5qt8/TRS2N3mHaTxjrMdafto2kHCucNWGACpMgjeSPsEYv5RGKZaAbP5pbUWYFj
kazCCjzx6m8IxP2YyLV0k2xdELxM8bm3OyVAerV6Xj9q0oS94yQ1e1I4vZiW3/KM4hlNppPE4STr
ZiVFrl/zt16yBQ5nALBz4OY8/chrOyB5x5mB1IAogqsguut0NHVXCJ5dQy5uS9quvVmpf8CTAFyV
w2Ga3GOT6dQ8JKD36cUxjeqDRvbpPqxCNfEp2gZqk0g5sRPmQpVYyyaR2NazXc25OTgEU64cuQjM
bwZ2KuBNPE80/XFtEkml0Geg8I52mSoqlw4EpeURI77QouG02JwUwCBKIQT7PmUOlFxgDQfgeG2V
n0oIELLGncGZSKra5Nn8bokUysRuZXHevOXDMOhn3aKiJYep08QVzR5pmEGdzYnb4zOnsWWNzEDM
b0Ivw3fCP2Rp8VGNa14FWPH6ebfEkZBvuUm6LLnml+O5eKZzRPsYCCoO1k+etpJGeyOB5iYWXQTR
TLNZ35ms1XD1OkmMA0uxBfgTLCN8B/TNDe+l4/p+XZiAuN/YWuTiS1eo7mk98sJp6x0JttpdsB+j
mkXEjCNdIKmH5ujJk9vEo4v8cGWxcFVq5q2nWZr04oQULmc7CSJEYWGsQZ83MPkPFDKPnwXV3PQL
7QPDP5KNHDMSktJCUJHQW3ouvnm2HgeyMeit5MxTL+1WazDVLrJl5tWD0PfGha5DDnXURd21wBmi
m1um2VD/1gAvaAqUp8IEXKS3HhyhObuF3l3P5lCDXmvbPW5gp4S5WAlPmACOPu7plTCEGU27ybbp
kFeZV7wx+Pana7Nl23Ccq46wijL20/lAu+qRlAQIMzk0wiaSz+olECPGFthfZ3tdiVu6YEfPjPuH
CXFwgrqz60sHaNhszIAfGAbYvhz1ci7ordCI8vGUYYmKDUIfagUGZlmRPqKfbZnzqykn6qilbQCT
OFAYVBU1f2jN/kBpxPyCbi2piKtDT+3senclXZeBjVpPHps/EbLSEggqssQ/CVKWPzjgGTKWmZbf
ancg1RaxxUtbCGfcCyiKM2bxHk+XxELCTElFqAjwIDAXbZZkOpMZFX31tUu+cqMi038hGlHqndbG
brDsoosLNOIWknjl1s4PaOrIwRkXF+ZCnfWld2CuBxQ5b3srqMlaY93nTtbEMo/DqA8bnH4z9hPy
lD9yM9fXKEYyMHv5RhdlU7VTEBVqwfoRO1jcDIxSbORtnl73fVf716AYphqPc4G6LSbK3tmzmqJU
8+KYDBMvS3mkPKvO0HTWi9o4D2efABbLJK/WUKfbqQTk2PNU21V0zc8f8dQwmeEzYev4LAqxsPLF
h4Z+3q6phyuJ/IPZFHUCQ3Eatp3JTa12CyY6UBOr5um3YKCSt+Rz4dugA9T96lKI7KluNAIUGpTk
irgZb7pDQJ6l595Xg7j2lmJVe6Iiku/9JI1BE0wPeAPQvP2RGSSX77qKmcpVCshWiP7FjQ9Nbls/
Y6OKrwGfecW3YfffR2tbMVoRAlgGM/qvDxAyGP8J5mWF0ESXQM5Ji/YRo3LpnDei3D6LWDc1gCeQ
46j8mi0lQjCeHdZ82XzNwS6+hgllGHhS398eCNJK7mo4UOsxKkvVBmx4L2k2tfDqvUe8M6kznVed
0B4nMrSb2m+ZgSJ9fBgcdk2HoSOn6m4bmOw/sa0iloPPJ6kDRsOwI9G4EN6u6jQ7Ia2GdI+BK32W
7Ri3V5l2QWAQtQMaXRtL3K7xhAOYdNHycRJyqg+lXm1DyJIvSdMbZ7S+Uqf9U1stOeNoDp5Dhsi5
Opq0ju+MZJl9mlzmWyTvFD721Im0yL3VtxqIlEwisXM9Rs53SVXOGtr4KDE59INhBBNnVqDtFCuC
YKzqnZmqLGfPshEwjbMnaQyqGJMPMdDtLWheEncs7eE8tZELkVOLRYYkCl9bx6qLCMbI0QbkzJsl
uibMhWyeyRa17muzACeEb5O5O8RpMepMHE+Xkxlz26HV/HDfoxhDW+hFlnpEaQS3fqzm+KEtRfZL
Wpn4VjEYZ/T2T1iX5Svk+/m2XY5APPiIE8t1AMM+ZAzPIPJW3xS4CnRiQy/YWmL49olBAmuWX+CF
wzXMAQ/ZWb9xs+i8nD9tm6rXI8wA2oZXp+eJNILLZAkXIJLASRLPZW3lEArdtOs1Gve4+YZIDWvE
kiVvlHirJseriZ9HPB/qalYJoVc4HPKXyhqaj4z8+F8ZtE376hLm/Gx1SC8D9orVVctbSsMESzkD
GpvIjefa7v0fMSfno1rypkDxxXEr0OJ34rmEqtucCeSZDmz6+JRN5JFF6DZqDjxE6D2VzOodFvjP
0QeDKhcBB7Sy4ihU5jon0Zr0cxNi+2VYJxG6OG7Z0QdwizvPKoQ5UdetLCZ93j0h1SLGssqPxaet
FbMXlsg9SPeKVf9tACgo2YfzpDApqRUET5kzJSOEabuax8mDw4Xg/gZx1RCf+QZduM02GuiwEipn
tdH49HCLlUdwuiHZ2tcDXsZ0N7oL/ipu2ep27dJ5wqYw29CJHLsK3Q3Kzrdt69ofo8nHV/yOYHV8
y+T53ospGoNxsC89YRo3P1vGP7BPUsZqb5U19b+6TWDA94eZPCTkIZk214VT6ekDBx4D2bW29Ec8
r/woR0e27FdQZB4ZBACt1UD5DiwTIyhiRNHwEG8REs2drqL400bAk8Ou23r3ZFKCv3c1EB7OUhTy
zsEZG1PdjK1R1aGnqXMD12tV9yTLiDW47klWd7tkJPKDZNfLD7gbnucYMsueJeoFL4iEgrwkCnYC
1WDC0OtW5Fcctw7RSzAPEhNFnCTOm2YZrL71hIMtzxWOakA3blKS4otkCQO0NYH6cSPLPpvRL0h3
yTvqYT1EqrpGVEZkKBCK+jOzNmbRKRX9k6ll/oq7LP6IYOPN+2rl5kbL4dOXDpOH2z2V3V3UUBwG
cTIBUa+HLn6jwMCSBMpJs5iro5ZRUMwKb+cxVYvQ2WxjqDyXaCxyq4oyyCXO/1qiRaN3lZZ8RPrD
ulGn5DIvpHWb+9LW7i8gAhPcc9m570WCmuS0qJl+2K2R+iAQ6b19mgC3unOxkuTc3qnIb22Bee92
Tjt1IaPCRMBYZXCch4Uy2xkI+wK2sFzAKIrSb9wwXWw8MM2c9zJ0+nYEl4m6cDi1U70AO4OwYR9t
H30gf1VJltEAniRMsBqLHY4PMz7MHb3OznTYV6/qXmWnaqzt4XptkxZeeEf/v9vofNQ+scbMO3CO
r2daCYlAeHInbd3OEmuGdxIR3c4e06k7vTAUTcRd2bBF+I3VBu/2fvQaAKSHCYF1Gt8UMRoJdUyn
reiHfebhM6XWUMN64SE420vEX4XmZPGjkZyEUbnfrXpCwZqOWedTn6U4GSZCgnsg4dod7ABoNsek
60i3fG+TQl+PA24C3CZoCErioJAch/kqx/YGBd7aH8Z5rVESooWxmNLbFpFbAg540uFiZ2b3yHIX
g4QCndvu8pUCFGSD53QvOkeoccSU29S3K0ZRCxdlBP45gMhVJfdkgKUOI++NaQ1ymxUtMRtT3lTK
H0UWgol1EeSW3ObrmfMxPW2c0wi8CBCMsSSjLjojHBloIKU3XSIHtM/ZgQOuCDYllu/J5ncS829f
dgf0RHa5t5EiPqoYz1nolRDFr1xjFd8zsgKcm6jRVK0MIdCZMtLv5HfGceOXz2+XItmoiXDARXM7
YwXSgjUgEbYBD8zlFvDqtjzqRk3eqbGZKbPOgmhzYqvjxL8I+kIFCb1Q6kPdJOi+Pfy+yYksnZUW
RslOVNcqGYfxF/e8k97AiODzyvDvXZg6tXxyLoX6IxKIOHoCOnVZJa4g0gk+W3miDxkG8uQwb5C/
uOpi45ykilFbUr6OL96arOkxjpEs79p+wWNGF46Cnf5dMExJbPoVTa0IqEYXpgwyQ7EbVEiT7EdF
I89SoSRUPbtLDH5VLgKIUvkG6JlqCAgkLAdjlAmkbtZ7ih+Ho9MAibqB9ai+engd67fJcU3/PNmC
+DeG4S3KIc/yzmUOM+lhTql5XxsMFPrkxgyE0E5VM070ZJt2a6ys8SVJlKmv6hklbcBItRGMidrO
v3PrpRd7JpSCK4Kgyvq3Y7MLPKBbUyBPkyph9umC9XxC7j4V5ymZmZUxg/HRPMVoOuWDi/L0bcQe
5t505BcPBzuizgCp4PCbWXO+rsNEhvsFHtEtcxvg9UvI0u461CafbN7bOrjc6DfsxKnNBs2CED2q
FTXJc1Oa9Z3yYp0eWp8o56CZHLylGtwZDiKrkabcIT2vmpuYTjm7JrfBy26bmq1P6MMzZFeN9aNi
oIOy3MW/iSsQFL/jAltl8m3AMiHEalqf0ADMa/23GsnL0D3AY9goP9j7o11Us4CXsqKpKrlh/Mi6
T7Xtdd0zLcZMCGlsxyWrJ2sbiKRoZTTolwa/ygLTYsTCzn9jXP9lMP7a/8p8OucTvqhRnZjO2ekL
t51t3TMqn6NHGWdtf6KaIWNwXjwXC7lrc5uUqpfV/YIoO9lflj32SSgscHsydrtn2mj22CyZBGkk
kcR9HpWKGpVqpydwFvCF1aE2kgeG0jOFtkOskblqYvw3e63SvvyETwDmYkm89LWFn3PurMZiLKJt
xyHWI5q+FxdNHe+zH5Yz7GtI6TKe9WdE8nofdEykySHKLe5Pz5+cW43hMCKWnWc1vFxe+jJu1S++
A2mISTfYKDZ/NZQa9EGwOKve7k7bJMYLvKrFXyV8dJ7sata8gTFgIJN2ldmuIg9nE3OuBYRkOxnR
wgucSebpUXnEQT6gTCnXxO9ChnJknLIRUcg00V8DceZ5eVkarkXckV38XSTgXxjJz9aNhd8B01LP
jylAhUdBj1JNTpcg3vQHIuvhN/ECSJAsdPeskZtU8T8BlsEU3Uqhl1MD/sKDjRtZISGOWBxj+wtV
NOKKRPONHpk6xLzkOs/qsEVj/4qYn41eqpeZtFksh28IaRxig0hUOWtF8MB+Yhr+Y9gui53eKdfb
jgf0Brwhg8wir834AmG0eN82p7/Q1ebIChJvdB+gBs2PsxMNbyRXVr+dXuYf0epFV44zj/AcG9T4
u4U7HMcbeqJ3x02QW3Vr2zV7Qqd8a++XRfbqjxU0PBvR81uKZe3JQhCfoGlGcxLOuBdvy4TYrJ3f
1Yiu4Ll1n31OkcJy3ckfcNW6P3zhOr/zNP1nZtM4esFmyg5J9qhbAQTTzgkIRHLMyi6u7JDHjDNx
QW+ah6yOy2uDHBMIEmHH7Q7ZInjlGXJpxYHXYmVcZUuGEU5JthdZxJlGNgrbotJo/EKOzDhrt2zF
O9EmKNZ2phc0BTR8VoG5T9a/O9n0OiBTs/uivKrTvTNXXkrdUgHwzCrHux5QGgpMVZL1t6kb3mtL
xE1KZ+H5xZV2iwGPEdTFkcgo1KpGIExBpJhF05GDoPyap1Z+WDNn7YUNXlpXY6PbT4+9no9wr6zI
f/UZwO9jCwjWftxkezu4tnnivon1iTw+khxWxLJwMSo+p93ImUoDZ6Ved+6Gi/tqnuLiqWt7oikd
7mpyfWs2tXubPctv2Y/W84wM+LS1jXMHXvkC2oHQ1LMoyxNUJlzrwexnTnlMoxg/2poU5rorNv97
BRBjDEaQDkga6xqvSOpAbUD6gdPXZw14b6GUac9zaZzHaRqShzayuQdRDa5QE9Z4uWXPUcHoQD/u
7hI4Zdf4+7YPMVGUB4lL4vVOLzTirFVtzLVyWpYfs1hBZtKPsuxkUd0hyXYrGbBKLc8KhdMUjJ0a
Htiltc9ZvNY3WUVI1g6hDNMy1Xv9QwEAktlM7C2/7TxDMML6Sx/dfCjqwyBIKT9YFjn0AWJzYixN
u2w/cVK1T6abYpQj4mITHia7Kg/UTOSa87uvp0BYlFL7SqXbHMypgXSFgk7sGOzl91kukg8cUB6D
oblWaYidMXv06W29gJ9c+T66lvfpZ8OUhTwJJGU1dGWPPuAf/gwb886epUF77V+8CcEWlxbjta3J
v3f+ijiltGb1LW7syjn4VE3tzuszDs+4Y3pEeBBn6s6HU/baLYuHD1nz/VMxRDwaXGaogjgbwLSP
TWrfk4jIOQWby36P2VnzUNUsh/p1KF7V6BSvMFyqt2FwUVPaYpXfWDBkz1GlwUIPVaPK81Rm5bFY
AP+FC8vsN7Q3NEYRUS3ubt5QPlE3ZJS8nlMD4XSQmCcngA9sxHucrtNZVnTQJkLlDelpZa/V8WOE
1NQ0lALE26CsspnXn6ZpovLnuvY+SXTv5mCKVfda0nA+udoiehnXh8ED1LIXwCK07C3sVz+LJJnu
ZoNfj9LaURRsUym3i/qK0Rd0ueK7JZB37XCRCoSQcezPIQOfPtsLlD+oN3uGv7t+9C8kdrYrDHRq
z/5h+P2yRddVDoV8pt/dxV08DgHzoalhGc76f49aAvQz6cb5iyL+S+y2fCbcPO96A2FuSgiJaPuI
ziuGICYPJUflrfG2+Bo1TLOEoPCz+C3rE/d3ir5J7xBu9UzTiwHnRZnU77QcxbVI50sOwGwDKqbj
iA0ZK2v1AgLYXu+Y0HaAQJBp3STL4pRnO1uAmsDvKLkAnRbIZ7atTX2quuyitgRHAQKq7US8t6Aw
T9dQK1keyg5ZJ/MKW91ObWl9jSiwj+ryp4NujWf8cuSafuq1tJG849HDeDGpi84178AT+lnTPuVL
6X34XT9zi3IGYlkFC7JfhSMBLDH//CZHCXGTvgxqj4GfVrBYZ50R2mS6EpTtOOVCCgIsuR1IhFlA
kHY8YodRwtJTbWizg5F1GqClmdKdriwp6x1EhaFnD0obvLdphMh7c3qHWKJCxFcVBxGjYoJjflsT
l15ggXphvaHhAeF+qVaJtikjZ87JwYbuBN2hFUDRbb4PIAahj7Ew/8Yq2KbvFROdnbDn6qUgJDcD
tV9HP9Dn4/GM4pn91cCqkq8Hc7lNPuElO3MxF7N1RefmNOVbV5RVck0JIe94AlrE4E2WfOBHrr/D
qWTq3EQyLq9icBvM4y3BaCBlddQfusnUTxFxORTPeaxuJOYmWDyLnt/ieOCeZrUhuzCxndjbT5o8
+51wygY5D4PqcGazZWhbMUaiz++7O1c7E0Z9ZbUf/NYJx9A6qn8vmH3IlUVZgT5Vjtm78bFTuyN9
5KESCVAoDHnDg0/2EPPGrK7O6NabiSGUR/zYpeRkyuEtzksBcZ41CNthkGax76FT7nO0gSM2YRIL
WLNyCbUJylrXXXg4+Rar2wXk9mcMqYi4m61N2yAZ8vhHj3R04fdaDbemLheLhQW/0Z2TjzhVCrcb
yDjwoy+ea4Y3sIYrBumZeOJALJ/ireqqUA39+tPGZvHAcmFQAaP0Ftg3RKxbNooXmQKBdS+et85n
YmqlCLbeFxciVQQ+w46nPAZNsmyvNrLmm3LB6RmKEZQGn5lg4OapqUGTT9L0HLR+AuWRT4AGf11s
6F2C/Sm1Sm6pOix8y72xeQRJa0lLc030N7YkvkOnDt3OZT9ILhY12EC6pAisuXPIjqUowfZjb/68
73JLd3sE2XzknD7ej0KmTGsThDxMOdrGPfXW5a01pd2+aMfQsZXLlPWE1hb1A80UtihqWhNWAPaz
y1gHC2xLJYtHqJB0YiMGgVOHw4bIlnSavpNoWD3Ra08fS5LlWIh6gnIspgtNUDGtLHcJeeIiiLfS
PkLrIuard2K3oUCq8h/I07sfPey9jDvx4lpILWYslFdJApEho49wp9T7zVlivBCfSYZLuBjm9wQu
1svWsGTdaZf57Z6suFSfWoOJ7BhTqt71ZqTbQgmeofOai/SHK3EqAOMklf4q6a3qEQ1hgi4nAXMN
Y79a3pKGEitIqgZlNrRG+8yBRQ/fIzgpQgtVwHzCNhDfMt5hg+Uy7IDLmHLbBGteqizAV6h9XPhp
zNHPQhtMelzPH2XBdueAC6rf24QHsBFsEdYw3Ow6K2RZPyWPTJZjqqymtsIF16O4HRaa3NCvCjRl
q2EZex6IF33Gu9ufQAYKVoEb0kboVixS2VM72bjPxi0CvsAj4YaweNy30RogR3bETw7nxGBnP1we
F8XHy69oz8oa6gY9J7xKNIIdqVyWp9uDhcWZnoks8BWaIJHjS91SVRVGQocwkngDBEmEvrJF7QUQ
RL+ej8aeW3LXMMclIZbk9tEjrSw+tLZefvbpcmG+dA7mYNarEqECqg6Cu4axfmeyKgEXOFhOdhbS
4u8ZSBs4MTYBeru2QmgZyjyHxiNEigakg6kNqC6t7fehATMd4Md37jaIQ6hh1Ex61IQ+ixTWQXJi
G/8Clu2TfN7O9pKl/aEqdfFi1jVRuwbOFjoLyoTiNPSNT4Q0rr3oSFoX3QezQmClHR3N72zM8Ds6
A8qtc2l5PbxCKhgmjXKW0SlmOoK5fSH8GuJQcbOtk7Twt8VT9aw9AlBCLBKRf5txKP8ckzlhS1S3
xg7bKprpWAnz/WAWAG1kXPqGORJ7O/cBOkzThXgrs/s079w5oKdvSOwmYYrfBbYRArcNtU3oKit5
3WSJwjtO3fi+mCp32JPvJI+TJ0hVWlQ+3lDmLenRoZNMd5LbR/DrH+Hp9MwsPkE8Ze82eaWXpCGr
6p4htZuHUoxsEecN/8lRjahA0Sh39HRsD1II3jCoGOs4bfaOxbT6wkhu10EhIvwZBOjZ296SOrFw
b+HkwOGTWoxRaE9g7VHTJUReTiG3ZEcBA9vrdcoNqD5EGfpd6s10+GBcG9FlnFyiqfU4naJRSUSP
hNhVB0Oh+0WwmMhCl4IAkmlu2ufYG8qXvtKc3SA/rU9W521LZcfaAQHWkujzUGX1Wwf42iBGjNAB
jUnNDI74eDo38jueG1NftmFi8NsrsqNqQJdkf+rd7KTOGC4qJiA8ZnDFLLC8yCM2buHTkNviWBQ1
Dl+jQVZRxfWL9Z4xaM7IoI08lzW+BufMVLD7IixpskMGnvN9jqLzCybxsO1c5WY2UrbJe7Zax/yc
Wyd619mUzdtOcKz/HqaVh8XvluEtiaIpDQ3Ttf1sBhd1s0rcV9eqtofczhDL2W6fkyJc2fG52hxC
6Geted6BtkxM8copKQ4LgsVbJ2sMvASWqnMD2J3s5vEXdRWjUX54TVY8oH5JNJpTU08OUwaO4NBO
1pGDQjhq8p98vGXVYUgm7e0ce51z1jud8CJmYJHopxEjK8CZB4mMoAvrxp3cN2j/FV9Hzs6YuXWf
CvccQ+MfWcbUa4uIiGkxe3P+bgZZgW2V7HdTnsFLWMbgpseBUMCFd7QKfg2tHfu55GZD23q+wDhc
Yt1bICFD7rvLvUMiKt4IxSnV3keO57COgRWgSVnLdDHGPxyN/9IEY18vODrbTIH3h4QFrPIpI/UZ
FP7ceOM1AXW+PBA9namjJraw+sSj6pBy7zpNP0NabGq9B9QACpFwOfirlPaxPYKWTwpb48pllrkM
N4kZvb46GZ9kJX2N/56VAvsVk/KBLG4DV2ff55dh5h7g4AIsJSGdbicY24tLY0DzjkdvoQbzre2+
gMZfHpFws5gD1MlBWMqBS51biJVDRkqgFSx2VZMtgWqJRFWMUxfi1wyOPSNefAOLQ/RvkCRY0EEo
OBwxuHmSl4xgxXGXdehMqR7SysYTq5VL600RF0oySW8VUnnCODukHyxHWloYFu0/uyotfmspux/o
brs+yEAHUDSVxLEEQxqpF1bW5PSMtWPbHNWkmodpjSEmFLEp3GCadPf7IgGG9D/L7AI36RS+eqTp
hJkj+CGtJq0knday/jYa4zRJ1+XCjgeZPtUNFoV8j69KnFAHOorpQtPdNJgo1922dv6HV8zrAZ47
Q3eCMwbNOnFgQOZJF4HbPA7p24Lk/mdMHF66Xyq3YqREH0auGJsudeLvYLNuLCm2EwYoyncwwBRe
zdLyy443NUr+0zI3ssTkwlBQeYh6tgEH4aKpSAPalqjbwzUiAb5WZIekU+W/MjBHjoK1tdRXmgU9
6sg+R8voD6X1KLRk9MLJ0P5OnIrg0XJTarw2Wec8UdehwYp9it/dJsgH3c8SDctOKfBJUgg3O5Nw
gj+kqdiTBJgZUROljiGk3ZWW114Nl0ckzLDBWEcxL1sKsahFJgNfBSKFUcR+AdHczHdNs8p6FJWE
Q0Le5GDsQsZJYkibE5c+cyydlrFk9eE6zHOaBkM3xwMpZ/S3CLahC1TEg4xJZ/Sp76rhKov6WIfp
5MxTYFTEnAGcCv829BwOqaqOPlAG9S8+Ak8KUUwTX8pu3V9gwCYeE73yZDfOABJ+gU67SwcQpSFW
NfniC4a6h0oX3QMCMEZHvLf8NKKZfwCktHyoym1uHL1iGUlZzUR7Ammkv0cx53IrEluFBLLD8RtK
ByNxoFAq26Qw6K4IyM5gYIa0zBc7JSUMAjNFK+vPLPtVFRXL7KqvrFvQTQWEN090V1VeQVH2tGmP
ZUpM49nX83Ythi5/9ZKegBl/BBcYwi9ATIhaGT2SPWjp7SJ0wC8oOGx8eyC3PpI0X1H0eRutM1qS
fqfWOE13zHzpb+KIFcyOj4PbvWfc+V0nzvzmbEN9Hym+KEaHFTOGyoJOT1CYCxR3ncV7Vqrqi9Yt
fczty/A0Ld11AqVueN4kyXLY6RYGMrRxmAIoUBH4e/GcvYsaNKudpxMeBAswAz6mLX3xV9vTYYIq
0D80rJybHZc+NA3QyQrTnc2WBoz5nAB+IEYLJy92OPLZvPmTBm8lB7ldhmu+R9rtzI7SS2fFoG03
chSBrIQIZC6MBO9N+fJiM95K6DL0VxXytlqOd7RRSx3iD1DjiaFj1wajttU9WJ7lHT9ix02c5Z9+
CTWPpm5bXgu8wo+sNYdX4Nzd0wKJvNkxUwGXY7uadwzqkQ/iP3CyoXmnmt+3UEibUyu8BFBG58MG
PIwN+52rFJ0+IVQaX4Cz//vf/s///a/P5T/jr/q+Lta4rv5WjeV9nVZD/4+/q7//jYXB5Z+ef/3j
756rhJBK+ugjPWaZvtD895/vj2kV8y/b/5FECW7JvpB74kQ/uqStzyPbA8qleDn8f78SVEAhhJL4
GLRt/vhKs+KGUSQv7S2TyjEg3GKDyyJmktNGFie7/8WrSfxrCmCT6wjnj6/G84CD0HjI2QSF4x4j
FXz31fHHK5d1wu+/fjH53z5EW7E9MJ72Edx5wvvji+Uw71mRk+mFoqzDfERmJweV5b7+9cv89+9K
ka/qCImoQHrGFn98mQbhFIQnX4IUwyp2A3VDJy8z6np9WqWJoqe/frnLV/8vj4aidbMRUAvG8ML2
zJ8fjR5TxQTSs3qFJSvubK8AtSU9YSMzhhP50Q80PX/9ipfP6c+vyFcFtQHZIjQa/49vEJJJRqRY
X71mI9quSKTJzdAt5YOAcwnHq2agTf+Q/5tX/dPH+s/36ThIoYSrNW/5T49K2sqtmfuqeoWw7yO1
FFvzAXyqefXAeH/+9Tv8nz7Tf30t94/v0EfSKNwpq15LU3S8lqXTaq8m0zzZvSPf2gpn0b/5Jfy7
l7w8vP/yC2ejUC94KapXnbrDD98aLgCXlmzMBbPaw4S38fF/8R5d7bkY+GwqkD/9GhIixZyG5KPX
ei7kkfGpGm5MRs5RsBVGgc3xMt1e//Vr/o9PjrElXhzHVmQr//FNqipr7cwUBfi45J0p+YruNPl/
pJ3HbtxKtK6fiACLuaYdlSypJcvd9oSwvLeZc+bT348+wD1qiujG9vFAEwkuVl611h/0Q+BEpvMV
p74uuMVp0Q6vjO3i0vn/zRLwnDdbQ772W7uKTy3iIYLwN3GpFxekY/dYBxvB7nIvZ+fM/6zUD82J
8+bAQcLuwtDoRNmjKtYYmpNj7inTXJnBpW7pKmYTJEM1tuP0+w9Lxq/hUo9BkADeUN1dBDT+th0j
D73RJPh6uUtLEwdDVqcI4lhIuc2a0lVSMvCbkhMqnP2vCYJ6l+qUn1ax4+0Ja24IyJor3VvaEbqG
TpPJP83UtPPuWQnZHNM341NHahBTc5Kgt8Db7XusWzxemmlRPlzu5Z+jeX6yTReRTR1Tk5o1u/wG
dKpqSzHiU4/r9U+b2hNUoFulxQwenk0yvSMgK/Fw6EkhK05e78xu8lm7/BmL82pRuEcsTULInJ0+
o6xLM9Gd8KR48KFX8Kabe2QV4OA5qIJUVzbH4tRySxmmIL/LYJ8Psxmize8NfnhygabdQgTLwVVC
LHvB71ld53HhHHupGldO2KU9oiMlZ7KADbo5O+4MtHKmZ3t4MpFaAFM6tNWm4snZb/77WBoc5cTW
QOENOetdDL2PWmMbnQy8Ie6b3s2bXR+NhaA6VbhXjreliTM0k93oaCwec7Zi26xD/VwO4QkZO+Mn
qqDKHTA9C40+tdle7tfS5oAIqBIQEmdIfTZ+tT5QZ1d0Zk2oDpbCZAHXvV8Mz8i/g6SEGVJcmbGl
dcK7xzAJC/G6kbNVWSSZmtg4NJ+aukS708/67n2oLOLxRodAhp9T2Zd7AnfR3lzu69Kwsh2gVMIK
wwditiudyi24gUV0wmCUXPoQ5GI7pqZOiY8w70pjYrE1U8ORVZWmFGIahw+nKjeimw5U/0/Am0qk
3g3/qyZsyN12oe8VMPUbDoEGlp81dK8G6pnIf/mW81zBDrkniWwidYHjDnlOkgLfIqWwbi8Ph5ju
j/kpRbSn6aqcaGV/fv/hCzHiy2L87+ITnEmAetB2bxKlHP+NICWCYRARoC1TP7QS+zJk30SNYr2v
+9rORxz98rcsbWPLltJmc1mAbWaDVXedKhC0DU9xhqsXSlIqjPSsUyv/yp26OCsfGpqtgSDU+irK
s+hUJ2r1YwRhBwWyFULcNhnIwyu7a/rf5iOMK5pjU8Hi5pmvOLUywek4RcTrsMXaHbCUQv25tGzy
gwj98IrD5Q2QXvCIAkW1vjymC1ub6NpW1YnQK1hb5wsw7RVQIXHsHPFHVUjTDEO3o24lJtB82X23
Keb4+8tNLvSX94pqm5pgh1vOLC4z0r6RZZ07RzRbc2/jdXj7IdZs+APFMk8nbRWT8f3WVQKCO3xG
N367/AFTA7MBh13N3ubhZJpCTGPyYUlT6vIBGyXyCAqi+w6wh+SPlTrh7VCV/TEreH4aAGbwuU39
sdjVYQ/e88pFuPQN08uXWQcZRCLh/BtK2wHFif740QNb5iPoqnkPqe3Uv80wyOonaWFf8wuIuYjW
FnGSeLLgtgT//ZRl6nWHsIeHFSTq84/QelgtUWHIowDz6WwCF7uYjIxTUPwAOCrzXS6hhmwRSSD/
fnkOlk4+zXaIezj8HE04sztFJ3MMoUhzjxJBDfyXQ2yA1yrSFM8wtVXY69Q5cARlBmEB9WNzqwDE
QkdGAUlKKsLWlb1XcCnhXCoje88l4uxFrIZXorSFo0BzAIpzx2rs0U/zFDWwvXAfOFIriO8i0yP/
bIyt8bsJrfzp8phMe22+LmmBB/100mr2bGNECJ55KvapR71lCjamMZJCzotO3Ctt6hUIx1Wdb6zz
RsjgStNLy9Gx/kyEToHTmAUTKHT3GmMgjyAXocs2NSLjXSx41xspZc+nqjSz35A54x9VLuKXHlnZ
8OZy75eOBWI0w5FoLDJbsysfH2IT/p8rjwAaSNmjBjAh4nwF31QthkTvx3uXogruiPi9315ue+kU
JKwRKpkhm1zK7BTEMrWBxyHcIyjojhIjt2s6qQQhb+qNOEajBxmkf9Nfg0OXQ98xeZ+eb77RiODy
5657jFDODO7ylrRriKK+xOoJ/hPUFRZ6DSzaQ2THb79f7vHSuibch2IsIXya87WG/E0qYAMoxzBR
tGEDlyIGPqU5hR7etEZdDlcuuaXXDk2hisaBz1bSpg/6cOi6BvzlQe/kEaNd+azXcYjuf5UWX3CN
nqxwqhglQYnpUTNZHIxUoBWlUTdtwy1y5QIS01KabTQEI3hhWjpfI53ZBdC1rGYcf90jzHdRUehy
7Fs/R5zuVCDBftcW2fAa1sOkDh0UADt6LbxxlBS1rQRHS6YpzVRSlq765fKkLAVbxFmaILmm6ybj
dT5IyOXjfJLrytGE4v3NK8f2S8Q8kflHLSzctFWboAhVW+hfpTGsJqoy8jn2kQvZB/E0dZe/Z2Fb
TGEfaUyuS5JQsy1J/diyELlXjrHbtTVPUVzd/x3jALgGubByw3Oh165sxYUgb2qO2whCknTm8WYA
2SxqBtc+tgl4hrWluKiyeui+jFdu4KXOTVsPVRLqJvr8xS9AbxSgYuUxDvBtpToh1AenUd0IJ4Ns
fEt8JCBeL4/nwqajMiu1KdBzNLKy59PrujVqLa5P4KHgvKGMSj7sUumX2q0fxQhV/EVrOhE7tg0U
KKzZjsN3MMAy06E1eEy/PZxOu2dPahQAC1x4/iKPoOtku03d4enEY+a8b2QWXLK4ozz68J9+APAJ
dmaeF8gle8Hd5Y4tzhxvQyaP1KxtzbZvS+lkgC3tHtHRlHcKplvfYWZNGCIV65Yh7Vtjd7nFpYkz
VMPhdjB5a6uzJFtfYs9uqhxesR11Rw3gOCjLIClvYsI3c325sWmk5qeTQTxuUYHhATcvioye1+te
w+kEZaqSm0ikHpU9oPXGvsSP7TkwjKLeYI2MGyKm4BQWw1y91uOl85oL0RSGsGwDDZxZbGj1oglA
kEIHagvb2wqMxlHq1KgLbrFJDAEBY+ZTgLogh3cTVV18BBja+tvO9Wvnb4afhxHXJHcV0M/zteWk
LShVFt2xGQakWPD3br9GMJdSdA+w/Loy/ouTTX3IIF1kk2yaTbYy2b13ZuccSVYpEKWHwdnEHcrh
Kg5Sf9OYKYguSa2iLWzPuoZKnUrKwZNHhxLsOtVRKlvZCOS9jPaAUenllbW0cT42pp+PY2sEwqpT
1zk6KdXd3B7MlRsMxd7QAklWJ3OKKw0uDCXVHxLwJr0TpjHFfB8ufRSR4HyT4TkORo7irDu43wBh
vWWt117Jhi2tV3B5ZN6oMsA0mFdsogCDwrAveVWWmrZP6lL9gg+JZ6MwWaZ7SPvYEZoS5heCkwEw
ZuQjMMcN81+Xh3ghhjfYL9ORa5ukymY9HixXs7yyl0dSoEg+xrENzzvi4HQ3DuSy+DD4QVG89QXY
sytPqoXZpWmCdEn6mmB+dgLXoAlwPOnJoNaEUnpoibcOp7M1OnHJo8Ab8HC5qwuTyw4RBkE7gTNR
y/nkZj6KHI0rlSO60rxTRsc7RK4vkHigpHplIS1EBYTm09uIU5jpnW0TGRVuApzOPSojMLsVJjgD
bpLBlD6+3KmFQaQWbXHiUZNGfWnWECpWWPCEQjkaDli6tYYRLqD/xFSqGyyn0uoNnNuoXXl9TYti
duJTdZCcsjx/iPtmcQHYd9cr69GjOoZNy6ufes5WaD2K/WaHbvMG8X7N/5L7XoB3a1/E/17u81LY
yclKqUUg7UG2dZrpD9sUNzqrLHrXOwEFF+1OYyFJULPtJMgNQuYgTE+7JYsUANJJscSI+jj9DisQ
cVU4kgidX/6epTkA/8ajWzIqqj1bWFaK5WZqK94JQDYUGoGKIhXmlHM/AlUamqP4ernBP4+P+QSQ
7aXYy4uI3Tt90YcBADSSo7BiMwHOpIeJ8Jt5Svjr4mbohE8mqLdS6T0DfNLdTQODtT6ZCEQhchI2
TvZQBplp4/PXJeIOBkaT7ZymTVARaLvB32NUorjbSfceJnc3Wk19TBrAK7Vfi/hLV7TKm1Ll0SNa
ouSJIVhkvfeAHk5dvl/u5tIyo5iNYCEnpCT5dN5LDy2YqkPO8ohXr2tHAJgK2T8lYki/9m1qH/BE
Sm772LIfWnxCtpcbXzotLB2Igsqb07bmdaaiApwZyNA7oYJcfXMD1CtwNEqrVUSu90pbCxGUOUWi
bGDbIWugn3c0aAR8VnNwj1CpeT7DN4YW7eJrl6+8pPti1x6ET3JaokIbt1O7FWrIRnhlFS91mAQX
RQEQQmT5ZqvYsxNw43btHl20hrZWBaMLy0FYEqpvjn/xojVB0tAKSVzunuljPizgFOM8gUcLz3nL
CR6a3jCetVxae2cQeFK5SvpqI82NmLoFtR9n9W9WjEVdVSojQC40VlZYUWfyylm6cBeaIPMlyQQO
FfIq5x/VSPIITeu4x1xLkEa1gMapNxk2vuoKQe1crFQUsBBVsO0rQ7/YMMc4GU3ekcKa34S9ZcCn
s+URQa9xNxYZTA3p6htPU+JnlDz9LSC94J/LC3xpdzmWQZWEeAedrNkUUM1FHx5Jg2PaSnMD706l
HgJf/wGQMZLtANuz59ElUsYrogmLm8utL52ZDvkcomCCdhb/+ViXWkV9M6zlccQuFiEnJP+tFXQx
8ya2Or9b+4gw5NvLbS5tM4JW9jQVXW6t2alZdVUVGXnjHm30JvMVnhj1msvbUu+rzhQHiejdDxgR
JtwHRKawG9Ka4fXyJ0zdmh/cZHCArNkmKCh11u0MqD45e0seA4S/b1qChBpsvf1PE/pttrnc1uI1
CXWPNDAhJmqmsx0d5FgvhRrnZ9E7/kM2mCCtIM/cEGE69tHE+F1+KRFthKlupGgWZ/Zeonura72d
XNlaS+lzrsb//ZZZnKKjp+Rihkf2ELH6Wx3NmbfRqbwH3WrFfZolRYDmIrBEzQecuRmSMLZZjbb7
U9WrhspLLjZJDxpmrLvoCZE4U17Zg0sLUsJR0ixdJxsw3/yDJ2OI5757RJc7+orSkomeZAG4b50I
vBk3aEZiQXB5hha2oMUacCzSHTaASf18ExgANFv0Yr2TNCoEfQwMuYytFXUcMPXgngbdgUMBpnSH
DmWlXtmBC4eOpYIfAdKhgngz5kuRJZ9EYDiPdjqB0DtP6I9qh7kBtpMA+gt9yrOS2wbUebnXCyNN
w/qUxnVUh66f99rybFLUSeyf2gmwniPytmMlZGACCjjYIxQM+/R/a3HWVYT/USwPEu8EujdPd8Ij
Kt+okNnEVmBO1a1yUcu3y21OvZjtdFJZaMcIJlYFVXney1LYFYRHhhdxsfoN+X938slCqvkvRlNA
rVPBSagW2q3n7QR6g1mnO3gnBlvegY8r35vCsIMtSjyptnFG6V4pMS09XZFhIddAyoe31DwH0OKO
4egJbw7phu5mIBhHO19NTRSj0HkNFFn+0OAKvKYScTFCly5d24af2Fe+Y5q1TyP84TNmPVcoFcYR
3qlHFTPfkEOsJxJ2TCTFcTQPbi9P59KipaRGOhTtYIen1vkwN63aYyUSBKe2cMLDhP5cDW4Sf2lT
bFs1JbsGYVm4qwBCE4gY3FMm6dfz9nInD+HFFcGp0SMdwmkY9KgTl3UZP1je8EfDbLDeVQR470Bq
+/59rzaYiF7u9NIIU6y1+AydTO8cwODwEIjwPQCyo0yoFkL17GtXF97JqFT9ymyKpQ3zsbFZj+sW
+kbTa8EJLTP5K3CaXt0noWj25WBCVkRvDxoBQRv6DbnMxG2NQxuG3D0EHNDwcCcoB+mm9dNRslFb
Q5UcrtXAF4eD7LtFnp9X/fw+1SNDxzibLxxUo0flpvQdY5/odYAuVaIgYnN59BeXnG2T1HOoBvOU
Ol8CeJKZgGolzZWgGnaxhuXPrkcAGK0+MHb+g2E175ebXJ4EVD2nZ6UkKTTbU67vex4AME5KTQJq
XMHosV4wIhngdyMJnN20KioqtzUqLw9pIi3sSKQdESs1yGfeqtBqxzWmeOAA8QrK/3EaoxNXsulL
swDUycEUm0yvPodapfQfu0s7PPkQ4EPUkAwU9BF5v1FKtFGuzMFiYxO0infoBAKcjQcyu3ZSWUpw
Engiek/VqNT1bsRist6PhZ/+vjz8S1sAQA21NMI1Ci+zLVC05mCj6x6e8GT3YxRYiNxfEOpCZfty
Q3+yi/Ozc6pGgOIi+gbTcL62oq40UbVIopNZKCgfRrqGebLVwfHRMJst1oANYd9r4NX3dRD2t64e
5lug5BkmeGZxg3p3u7vySdNr/tMnSYCB03sfwP4sWq2MytMh8AcnnMZFezuEQ5PsGr2HDqta/n3B
s9l9Rt/fg+lUY5LCOxiKLmWvzL9y7C1tPPPDl8xi1bjOG1/v1PDk/AiDsr0zU6V4FK4fuOBsjKr4
izVmAfvWdZ5+FJxnsz7dJbxX0IfS0qT4Y/Aebsa01f8xQTWsL4/yUte4uw2OdMIFnl/n8070LEfI
fOEpRcZFXVVE+njzYWhHfYi6ibEGoKheWWzT988n1iJPSAaHNy4sjPM2e4yPNJElwSkhoZJ+kW4f
1XvwY+2jKXmT7IKiw0O+ydEbhNfbp1RpLnd6aVtNeDVVlbZF0mE2n/pY9WZh5f5JM2soo5qjOLe4
zdXVzeV2lg4LqkfCoaxoTSDX844qitW4Kjv4pGdK+63LB8xvY8ldlLTJ6XJTizEYVwPZIhgKBEGz
iVRrm6gn9r2TVjXed6dH/3Odl/FOx1J9U3hFj6OsL4w7dI+jb3kz5Lf8jZRXpna6guZTS3qMWhCh
7oS1Pe8xxWcqmKDcT6PjNPq2b/2QToteVGsNDZdJhQ2/XMeATr+9PABLi+pjy7M5xfrSbRDk9k6g
HC1tHfUpYu+oKuvasxt7yl4Zk+EOhzLXX6M+jtHx5eaX9pGjUk3AM4D04BxmJUCvkn+tfRDaot5J
pPO+jFETHeD/4deFtkhxjeS2NNQOtU0TMgpwFG2WDEXq0mx6jyRzhuL3q4tpxWuFs9ad6wY9rlhO
ogdbr4mV6MrmWVxppCqEnI4N9u+06j+k6qRCnjkn8DlKG63UJ4xYAa15aaE+9DiV37Ya+iMbjnXP
R0wkNX95LcJKOz8aMJf8i0FHKXxi3rHu59jPIe98EqUGQzAYHTJMiWWAfarRwLBb0WyoNalXVtni
oFPRnLI10gAhf953Eo+Qx9Q4OE3WEy/9iPmjE+T9by2hsL0ayeZsVAUdqr/op2GTtDHp6yduR09K
FOFY3z+FYzCeqCM16nMnC318cUGdlRujEghvX25z6eyiWiUECxYIzbynSICg4mm2wQlBgOp7GVaT
7NvoMLR6gozU5cYWh9U0aIoxJeU8/f7Dksq0JA1KRwQnXFCguSaYFxyIH9Fcz3qdQwzUAmR9qhSI
y1xueSknxqOVCB79WJAfjnbedG56GbYpaLpq1DX6Vapj+Iua1ths27hEvs0UORrMXqfU3l0Gwm8t
UOt4BNuDoZHhGsrh8vcsnSMTPpx8JJ9FGfb8c4i9srodJedI4YaHNvKdh1zBwXZXw2l8j5oxu3Jx
LM0zBVcujQk9TYXyvEFXiTWo2DrJFzN3tDUSdn59Q21YSfZpxMv9CkJs4Zjm2kVPmwyFbhnm/NRy
MKybFIVOul9Uzl0DQAslT9sbEERKxmp4bJpIq27wjkcNJcAcMd9dHuCl44tHoSUnAigpJzHbwrJD
yUTDeY+YWnE3kW7jOwHbHb0VN5K/ZVcqW30U1r1p4N89OhmuCUDt2isrfmHYuaQNIBpMNTDu2Tzb
BnooGMTLo5ZWgbO1tcHwNjimacXO0Xz7L4AT9gQOharFO45czfksG76Gb8EQg9LwuuzBgqexa8O8
Rqja0Da1UIYr3VvIVtiIUZBcty2dCH7WXgOFMm3y1kEMWaqPVTcpwQ1t3SX7SLQ4Qkn/WW0GoaPI
4eIDIcYaFerLE738CVOmhAtiQkmed1lvTGx2IvAUQCSbl65w4nxf4Dbn3Wh23TVfgbW6CvobUh58
BRLgPiyCrLy5/BEL2xmAqkGKgK3F+3k2Dnbbmug6gcvN4r68KUF13CE7g0e8C5tTQxfkynG2cJBO
QaCAkQ4BkdrVeaexzfV1vGrcY8WR/l6VXYRhk2mruBzESm5iK4gWYHffo20TXDm55jt7AlFMLIwJ
/8n7WM5CvwR5KZHEpXbQLHX0nhqMg9586lXDpuc2ru8iVxXfBbrB3q1uV8a3ywM9n+2pdS6r6Sfr
jUjsvOND3eoITGjaoeGI31Yow/1Cpqhdkwk0bpQicTYjrA1cS8NkVykYfV9ufj7PU8MamAsbbQkD
Z9XZuNNLA8XQUT94eVBvW9TE0QFJNPTdokCscyTSxyuRyPwAmVok/QAZkHo0Fazp9x+uzJg6DvrY
mXFwA8/FesQ2WnT0Q1QhjaDQni93b76s/jTGk5SMH4Ms9dn9PAz4mlR5ah7qwcdpsrdr5bdW5+6G
4onafxnUyP+a1HV7e7nZpT5axLjwF7iheFOc95EhDZWEtYZxnRK9K4qTyHXd6fYdhlZJfOXIWuoj
pyMprok1B0n4vDGNEh9GHDSWI7GH80mvKAerddUn7Am9fFK2MjZZhVvg5T5+uo+msSXkAVo+3UnA
amft+oFVIiNmHJBxk8g5GD6RToOlwtoMdMxJ0qT6p1LJt6mhEmzT0fS2diO173/zGTbFbspdKkXY
2RSjIYo4pGIbh1ZXxIPa69HOUjojWdVo2d7jiIXKTjjkv4B/OY9Vlbk3WRPoV46vT9EYg0HhCToN
b2bOiT+D9WFVW2aBtxwvaiaharAGH+ysxxtS9+RWYiIvkE7yrWeMHi0UBjLsPhF2QaCOA8WPJzXC
Yrhyqi1sbOrD4BuBkXJbz8Mj9KHSGDMaA1BYFNypZeDv6qzTJluL6KHGa+TKCHxe8tOpTcBNzkBQ
pp0dJH6o5nZkNu7zWAgVUXJQq0c1RqEvRVm+3F6e9M+HJmLX7C9STVOabQ64k27koxGTRwfRY+fx
VJe4Nez7qms3uqX4eMfjHmNvUr8ovlvWGJ+k2vIi+M/7jtQmlbGpLDYlS2Y9hptrKpk5ZIesqZJ3
vqfBNrhDITzKEmfcu66n3Ufosv7HN9V0TrPaJ7ABpQwo+efbDkxWC3Sm0l+iHh+UnawEjpjdLa/3
vNqh8PdfFStY1qxr0NcsbzJO88AeOjDakNDFsPnCnPM2zzL/VAmMOncdPpH1NpoqCJen99PanZqc
sk8UsTlB5/jGFNHNHB68PFQmGczbTJoBEZAtEbg1077DaRmHpCvD+imRPPUTxR2ecnAfpkTU+bji
ymFJlF+9lxihXLQnRzUtT5MN3fi1r9DOw8BPyOpOK2T8xU4DMWwH6Q3pGrBR0t8WdYHNcItnjnJl
Y31a61CxyaSTGAMj+PmdJ32KRgGeaYfErpu3qOySEzVIXrJqFVTGU1tE6s+i85v4gHV1ij6/HVxB
+C5MB89MNLtVDXwmK+98ZFqRFNiJDN5LGyrdneYF2ncMoTLYgaWHjx98jmvFik8hGX2WoHin8tQE
qzHOW8RjTIECp8lD68I0vM/0OLmNc8dhN/fIhmEUlBsbP0iQ4p5ex/qVtfDpLIMZqhOKTeIlqkWm
9bx5rNzrqMfP58UvahyIO4RL9+AEyQvBt3evHCOf+wpyYuonRW8SCPNca0vVDVHQInrhKVff4iep
fh3NQv/hGeYJeEe4i2WWofU8eZddafrzFT7NKVwi4jDub86V847qGQ9Y2LC0XfnmNzelPCOGDNnZ
Tim/gx/KXkFrBVCEFeRxujT43RuedmWzL2w8UAWkf0HgTjy1OYAK3zDwm6hgHvSq9zSk6vW6fgUV
p5hPDta740p0GdEL+AA0//quV9wbQ0nRnRRFF6LCq/naQzk5nFxZ9n9KRx9zwsRMRDgsRU4Gjtp5
FKdMXlZ+H8pDHaqD9xx6iHOssIAadxblJATlFGdw94CDVQT6rApZajhkFTqspefdOLmCt1gfdm6I
YayDFjCObYi85UWW33um1bcYpAzGYfJAkbvGlv1vB+fK5zrGIo9XHycg0sJqkW+hl+kvlw/Yz+HK
VL6YLpHpeCVqmk18GEYjYgctG8xylHIbeLq9xuHcu605ZbBKCzxr3wsjX4PWEPfxoA370S6jBxsj
iyub7VP4yqfwIZTJyMky1LNPabh1bMvtXRT7dTO5cWPd++ZZ2ARvK7Xz2hUARhTEPasMXy8PwkLD
3Gmk/DVKVjxFpmPvY8hmuU3mcgIdpFmi5qrgTnwKgjFq9yiZ9PgV4/fpez5Azcvtfj5dCMjAVsOU
ADsEiv+8Xc4BSpBx773UNcCllTqIYq242MOsTPSKrwDcl2YanyWJeIjGG0+dMy6dvKzTFsP2lyaO
vX99166g2bWhXj91KAOb2wH5WlQfQ0upH5IaE+LXOg9xmiCdiNJwpRbKlW21dOhwzE23GSAUUtKz
01VBlN4oWst/CbrUfsu5zB+bTLVW4MomHek6oPwRR/1tkuCThMlT268wgaz3l2fhDyRttrst7jOu
B/YBZYhpmj5MP2ZUfVthS3wATZ7mt1gP4HKfQXlGc15DJnqbBFkb44CIWcMaxzHzBCM/zZHxxcnw
ps+U1H1zsdrFx9OIh3/7Tu/8vSML+0lDs/55FL6PbhIog2LtDn36OnQhvkuOMZj1o+JYKCk3oFa/
jJ4f/2s3xB3k/FL9oZTNVAWJ9DB4deBZ+GsFBDO+HqYy0LgTZYiQG4Zr3Qkca7Zm4wXlzseMaVi7
ReiIvZnVyr6JHVRIYcxK+2YoVVdughLFtl+h8IubUjQGTgqIU4frqmXdo61dVc6OFYu4uHSGSNw3
sqOqSnibPhdD2A4PNeWMDvMdxS/uEPFT9Z+6GSOKWdWGNmx72Vti0/oOZolOUIxPyF3rP3KZol6I
JGzwdnny/lSS55NH8D9tX65oMIfnk4deUmxinOQeaiMd/umswPqGQGXpb3xHsayNXjcB7jBZgoh+
P9SYCSSVkzTvUK9hICEyif8JOnpluyrbon40kE1GctrJml96mGJdlhtmvI/crMqvHHa6xofNPpxM
xAQYn14OIN3OPzyAIokKrlQO/pgm7cZrUjBRmecOeKu1JuinVmvj4smrK9XZK7AJSmyCO540VYJ3
KuQpr+V1VXZ6W6zQZVBBWZL/v2niKsScBAHt9xGlvnKnx2r+U3Rh9AoaPjS2aJSpeP7WVjNuQRUl
T2beWcNWiSyThqskxJy5BbvPem8jDBqk6Am5CgZtlfvtUGxrPamvnASf40pLks2bWP8chWTyz8fC
qm0js1BIf4kmtPYTBoDj99Ao2+CxxIPnpgqS6v3yuvncIrwiLJj+AN/ARejnLfq9jkViJJOXwKs0
FW04jfghsRGM9qrhgPvitZrjUoMTved/CO8kZ84bxLUKzIpb5S/YDTk33DiAz4YmDv7JXRxs92rl
5tdq95+vNRvs5CSYwdsQyNvsWqNknMhRNPkL1cvKXBmJ/b2KKQysYW2Gax014gJRs1FeSSR+fqYQ
T/BE5MfE/5hXwhJkDR1SxukL9T3XfsRQt8WzT/bFP6YR6689sLBRbhGS153VaCotgCtTa8prBbmF
AWdf8ViyNBBBwPHPB7y1saMqiRheEm2M1lWlmlvOH/+7Zbj5KiP2uhK9LrSn8yKHMz+BB7hHztur
ewpsRpOWL1ki/X2SuT8kfscPFoSffYAz4svlBbxwedI1lQPEJrFDCnV2a6UtshQD9tgvyGPWWFIO
viOwdcKrHD9ZfdiV3O/+lphCaPct6VsugTbDSV70KJxvLn/MUt8nEgJOZA7SrvN6OtZKUe4Ubfni
uW6397Qxf9AjoeMD7WZPmB0F3epyg3/eQuenJ+VraHoqu5gS77z3VRgaknR4+mIFBk7grq+a7+Sj
enkz5jap67BsUKIeKo+m1QSkzoonavakJkaa4rSidzV22YVjri01VfSVlQl7nyGDg39HbUS8aAvd
yDeVl2J9qU6sCu5oaaFnDSbku95mUbvzkcr3V50zyGGjhHjTPssetNHlji7sYdYvCbU/FRiI7+er
ShqhovdWHb8U6Et+RYAFC9JESWhQ7+7yfIxuuV1uL7e58A4DoklEyjuUrfzp1auSJ1dzvCsPQULa
6ScPkI73TqbzwFmV9ZAbQK2ACKycbkjVR7us5V1nYbB1N4wF3FBoXnV+l5GMv5ZaXPgy6ow8xKag
EQ2AeT4o0XBHL93RfjESFQcXDY0ShP31H0VXantLqcIjfOIa3bOGNeDhXX9XgKbW0KtGZB1PZzH8
511PuUibFJptOHI828/nZ5B1YGPJaL94gQC5Ww4IKUP8cPst6unaQx417TU13s+bbcorI5lBJUMy
UbNnEtbm+GC0kf2CRBceaE2GsjWDMLwFIWYRiMeX/ZUga+rE+WajRRLqbPGJ4SZnR1vXB5kT17QY
ueP4Hc9TYx2PY2CtyiJtt5cXH7mGeWtIcULsmW5mDlQ4AOdD6ppRAZ/Ql9wf9tj89I26ajHXCOM4
fCcfU/UVgkA+Qu1FVgfark87rDSYW+x+3zhzYnmqdV2p1BV7HV/5Dgfs8pDilhbfmJkVq/9yElTW
c9CGrbOBCud4P2E1hBFB8hiY63DMrPKmhwB8h8VIGT6oTk28pfc9YOA+6YyvXq17xqNiqbgJ5CbO
fAyECBtctIGiiOyu1/KBiL8ljxdvAIsow52C8cEXzUsqs1nr7Ck4IobZaLwtB6m9KTz8uaJIMXzl
tQtdLjYNkSCAqru7TLeQrjbVEnV+BW+uo93qoAwJ7aOb0gpNBEl7v94UISngTcdJEa/7wpOYNitq
76O3K1GPemsKvVbhDLcRrrhdOR7g2Ep7YuO3776hhAnKipn6lNSd+ip6UwxoS6RG696GYZa7D5bv
ORrhvDAPieNW6Qp/HwHbKqqGVZEJ9zlEHNLYJKNeYfWh19q/xKMwHCmgR9l95plGsGrBYL8jpF7+
LBvyaPtGFdU9+xnYQqh5+JRFUTYEX8uMyquO4uupTJLiEBheMaBKH7kveDOY32wEvaN10pKv22RF
XN2jwZOF66Do7Rer8fRvWKwhTGFH7q82kiJekYZPsSXUPO+Uy0T+S45SuFu7BvL/mmbUO9cJTGds
a7Kw0tdYEdbxY4pxX/cYosr3btc276lBhOSBCx2dmJUSV7GDyqI2ePuBxGG+CWSl1vsiSqt3HOFK
594XfogNOk52wcrqA4nfb4pd0RdndGt5sG2JRSo5Jeve0Ybujbwn1mmVITGNhwwj18h5YF1Tlz5C
+wPaEAdrTDFsQkDKq1chmmc5z7TpAMCXvLJXqtLIHyDssp9NrnXRI53yN+j2OM12RAnkzo27RFsZ
ndp0r4ODQ/hmBKXSb0s3Kv5F/MrA/aVRuxGncLuJ3xrKiNpb4eFfvzbaSthf8Q103zvs55TXhgx3
e++oqFyubWiH/t5PYMSTmhnaEin/DMGmPE+w2sOgysStERaS/7OsqYusK6qIyTbEEHfaXh7GPUFQ
43LVUHfPdmHvCx5kMm/VVUAuTl2HaoEltKW14tSmddJ9F3lhaE8e5tDNq87wn8jlZO274ePu7a5a
WWnZre/F3YPaijL7gelw1hwgPYxk2Loy73B1aiv7V1N5Yfe78gPDeqwkGeRdYiQp6glYKt1laiD7
FbL0uc4UFf1PM6rkU44/lnkfIZPV3zdxOzl+lX6MMerQ8WrauFrgPo4kFpI7/jDe1n1X9GBEx5g8
ZUwUp6xwtxDiBmdlEXxLzMjH8FrN61vQjtgRjTVCV6sY2QVUpjzMnHD3NAr7pamA6DG/UeVssGDE
hasui+6pxMJZ3AaqouytNjTlHssyTNxrD7dZnACHoEXRqI6Se62IkZLUPahot9Yoh/Fra+T4StJf
N3v7f5ydV2/byNrHPxEB9nKrYsl2nMRtqewNsTmbsJPDXj79+5vcvBYliPACB8YBFrujGU55yr8k
STKSTWa12X7TKt3+brZtqO3NvM1/tYqnRStP5UUow6vtcXODbkD+l+Tg/F43KJwIfAWmFzXUrecg
dZEy4HIJMANB7OXBnE0tPgRZkK4hGy6eLzpWQLXRx5DUABKh84F5YUK3J/V8sbNC+Tctw7eW4kW8
Q2wuXxNXvnicUUSSeEPagJJSZSxKWqoJoNXKDPelKPoS8/k5/xmRdFWbYLKsFx1Rt5XQ+zIPoOxB
v0rODPEnYxl7z9SYMrvSo9cCvZw96ET1azyWxb9dZGtftboZH1S7MQ7abPWYrOJDg/1ib55uv9rL
nI9uN9gVqpjc6rJlJ1sbH0poMe1OTEid/FWfjFLfGIJ2mNaV8U9Mf5K7Wk1I8ubMqkeMA4bORc2j
W+tNLbeX/An0giULQJL9lww+O3EVDIrD8rWzaj3ceUbrbR2tCtNvnpO0X1Dyq5FxLfNft2e+bNow
rNQspPML2oo4cBGtRIPop7rWxavbDnrwLSgKGiR8qsafjSg8iLAvw11ekCs8GW6X+7dHX25tOTqf
XjJe2dfst/N15/3H41Fk7SsFDIgVeVE6z2mm9/fIM439yla73NtSR4DnCXQ+WgLLvZ2XWpLALM9e
NYG34p2KRO8vBbtC/BLwCmsecBjQV2oJl0VroMKUZFGdgj5EN3YxQU0RXWNyD780RlxuMisodglm
wk9VUxF9eUITX4dCpO5uarLmpyixaaC1gJNSblJYX0nGLheA6g2YafJcwn1W4ny1E8xL81Avxhck
Ki0QlxoespCnTAytWufZa5VwBVmz/LwApWm30hkAlgWAY4kOL2LVmbPOmF4skc2boYqsY26kw19T
W2JocHsrLSeH4iHFN13HwwTRDnOJd4TAnBh2mjqv+tBK4ynTizYwOUcX+tSs/zRDASb+9pAXfTVm
5Mj6BcBCCjWUDs4XdIqHoYxqr3rLFaCMqMuok2WgMVM4CWFZlYfHru4H7a9SHYnViednbwdyxvhZ
hjo90NoNsQlEJ9qZcTzFeHcTjomb3AUcgS+WEdg8sAbGuNsod8cncv/eu4OvVIltaQxD/6+qhKOP
4Iv2I+vG0X69PbvLCwnlE3D2iFGwsrCKzyfnWfwndbdo37pciN+5omRfavKDt7Qdp60yNvYjXuHJ
X7cHvRAlQKuOzN3VJAyMc7q8ifMudJGBKsq3XPVqsc3rAMvwzolDWo2dY93jrzDu3B6Hu7t8qi3n
wdVEfxQNbNiDMaB8udFsqDUH0tnx6OH2Ph71SWnHlfKVTFI/ppT8TCbPMSK6BbZtyd348cGwQMak
VaO/TnUh1LuUKk57MHCzXjmyyxP0ZxyPZSUHpwi6zM+1tgwdWHZYplVNgtLj7PxrAT2Lt1qPRuLK
Ebo2KY6qnA84TVr555Oy8xSTV3ier0qhxDtabUV078xGNa3citcm9XGcxZvTuVqSDWqgv5ILVLic
ewASNkXfTMGO/g+Istt76tpwqGLBlyaLuOx+i7F2xOjC0IG8UBCyifjRsuLsf2qUFmtV28slpCSP
qKR8VeWQi/gJCerWiWKdTCNIhx+DIrCW66m3vn92SvQbQFVTQaKpzMTOv1RVqXqd0E1+C8cK51Kt
a2cudbpu0nhQ/3l7MPnZz/Y6VUpCErAdGluNd+x8MNsMOw1uYPxmlGmH/XZeeD9J/PA9h0s8fQEu
Fr9ZcSJ+z1BLhpUDcHELycFBItJehepkLLu+wAaMOaUe8UbWFBcbT29yY1fErge/PMyCQyvS4l4L
7Pn+85NGcJSCOKg4eIqL2y92C+wUnDp5i9o6oHjoVea+cLrwbU5m8VamMq0fOtXGew8i42dDFU6f
LKMAHTPBkwC9PV9yZwbLYogqe8sTyrjGkCLXMBbKPzBdxX0XNWs1uYsjIscjtGbTgvK9kFIA5BlE
OfjCN1MrXOUhwt1d3I1dgNESZcHJW3k4L04JlACJwYJlY6LSvYQl6Xbt6AQG/dtch21O5SQ3//Vm
Ma4c/D9iCGc716CAweoR9qg2mOnFRYMVRsY7m09vbkx55O8cTK2zmys3THZJ3XdPdkYl7Qgt0gv2
Bi01aqyDXVXVoYAG+5A5sYVvp41+3jGIrdbetZaY3H3aB4iok/VO9fxQ2VVWv7kuDnulCvNyAzC7
w7KyR91kU+sKWf2mLcjo24OeZjElGlHY7yW+wf9EmDIoK8fl4kNC6eFlgpJIgsrTtLh/auJ09MKi
7m22FQdcxuictMmNDpXd1Sv58OVQ7BPKqZaM3y/RD0gYhoNF+PNm4+P5FkUptNohbl66EfTs3e3T
eBlpGZAsMcNjhwLzQqHm/EAAvI0B4uv1Wze7VnQIxiY7OnDjsXYN4rb+7aktHvAgXWbrEBmdeAX6
j+REMI8UO7QArw/wu/McoTHTOMrzpOYV/pZVMwIf6ENT7BMznP+XhHizbhu7039bRGtHqgCwn5Q2
bRDsVqKm+lZ1sZqvIFsu7leD0heMM+pHgIdIh8/nxhGv0xgX4Tf0afp+q9UiPPCTuu+jXpf+pDt4
e2MWe0ioOq9sl4ugWX49pFU5iVTI6VyfD63hKRQG1dS9iYha3lbLBI1zc8wxUqxjtWpQrccjc2XQ
iytdnkbamvA3wc3QejgftKsIKh2ht29apXXjAdv1AnQK4sTGjnBt+Fpg8XuHk+ynnxLGJeuh/k80
gD2Cfj5uXVtYj+KO/qYbTTJv+KrqQ2TM9641Bz96sreY2FFfq6hcHBNIsQS00OxB4hLBLXZuH411
0lqB8lZ01DSxNAXLsfF6JcvvgsHJ1gTVLjJOuqnQVCW+mccDjrD8PR8iU1BH4NuKKXqfAK0/xhVN
ci0aki9U+p7iujzYKPh+a5Km+UqhzjrCE9O/VvWwZgpzUdcBXy3pdTrIEHISel3nv6MY85ztnibv
Tdigo5XFer4xo8YsNkFQg9pBLbP5MolKBJtEwCbYWEBEYBfYjbe/fXlc7Dd+CdIK4NSkIxMN1/Nf
gkaKoF0wJu8G73W6i3jWDkM8RwdNzPXJ6ydjT/i+dj1e9PpIC7muQIU4srDFn/Nhm7ae+3h0snfk
usQ33BIxlBZqbtzXQ4lZbKCYSryJoh7fRLOt7EPtCufJBUAVbTtRVXu+IW3fzy0FYArAcw4KrUhb
mO6yHNHTEgAXVgvfxnXzNJV5/1WhvLo1gtjZR0GTHoUV5CuX98VW+DMqR4CWt2PzWCyOAJx0bRZg
cH3Aqdn9iIzZsTfi7jEZNPuLahS4TnFDHiv+1YcxzPJtPJXJj0/PnLySiZOzSYbN4li0Y67yPne1
T0Wx26DcK3bj4GY/eCvGrwbotx17J/jkzc7EMVfjf4hPUDtecgE1VJNMvaKW1tOT2w9TMO5AFEz3
UaS/Y0U/31sZQotFjknB7dku73VIB39MAYlfCX8uBHm80lI7DZUvn8Ud7tvGCO+DUVX2o1D/yYXb
3N8ebvmCyeHwyESgheLlZYagh0nTRgDCfI+OwtGxE31TTe64K50IxUwjS56bVs+fB69zVyZ6cd0x
NHUCTjUFA5D9yyqFmsxaNsbt5IvA6x+6GaN5RzG9bVJl2rsaqOmdyFLZP6IpyxvuTmhwDPpxVD59
0f/5JbziRGCWxA4tQq9onLGcG9rRD8ZJ/9VShztaRp34TbUq7/+HtPoxsJVjyXAdyDP5CQL/53dL
2sdYM1jN5Hv96JW4vM9zB+wtbGAxzA5s+UxkyKEBH4qBLVpi/tn1miY2bT/y8aPSi95rNE/zbRck
1TdDgOHYIaJgKA8p/tR/W1aWabQ1MTuG3TW1IalOYL3f3jTyxC3nQBWOEjCHBDrIYg6uO9EOa63R
Z00n7M6FppSbJqB2YwZG/fftweQVcz4YZGjefF59UnM0Fs8XzArxN7GNTkNoPJq3uqH0QAjhvANa
Vml41pF2KKoAlE2qz+G2BbX7/fYPuDyRSDpRLfwzWxQtF7PNJPWwcRPdH0LJXcOv6kueT+pmEKr9
Owag+3J7vOWjx1VL2RkhaiCl0I+WpUlkDqs5go/jK60b7G0npYHJoHvw6N6dEmKa5kaGtpLXXZ2k
hwIOQhJkd0sFHDtqXCU2W90XcV1jtaRl93mXt1+tuRX7gk+7cvovtxDwa1mEZReBWjMWT2zbwq5B
VMbwQ/yOTs3ctECKqVY8T2NvaStv57UtZIKwR5kLSWIQ6OdbyJ5nWvFpYyDOWWvRUXReC7+g9+p6
wx0coMXVIlsZmkNS7bUsd77nseJEKzO++Kx/eoCEVfDp6aYvFaGhfYto9gzbr/WKeNWsZ+UwkQlu
EdFQpw19avEVBpz4pGaEbD1SBJHUbpQjEMY+n3uuWK4UGTP9Yg66ja31IABi9Px3SaJYvoPp7KPT
QK1wgd+uFAsv9pQUQya1A9BFIE2ycj40J1pRiNItXxRx8ncWK8mDh9bcsyn0Yj8gqHt3++BcHY8K
KIw9xEh4XM7Hc6fRnQgkLB9dsYIr1BlFstETrBPdvowOdZWt9XcvvykwT4iXCNxyQVxgsJCVESiZ
WbYP33l4l73wb0av2XeKVle7LCr69zov7LVKwZVRSRXgXUE6lWy4xdlJ83lAXSVS/Cl23nHRDral
hmJPHtgkglVr/MrVtlkDWl4cWK5gFEf+qEvTU1hSE4GLZ2aPJIHvotf3j2ht3iSjEu997zgrz8tF
TPJnKGoFxHy0vJbZnpuqZg16UvEDO1Yf0SkSB2OMzFNteMnrYJrVtkfmZUO8iIblp7cQYFLJ/OMv
gy+2UNmLThtjhMCMKUwnALyJ8k/nKXn1Sx9mBGDV0gjqw6fHJN2Af4aADxD0ZWQ/VUkG9LCOTmYi
yt9uMXUP4+hUWB9MKthpeMSfvevpCCEhw60g64Vc9ufnxBw9WDdCj05gYfKIInf0Poyi/dEIGmGK
Cuz99gSvbB2SWpqWoOtoSC2lN7O2NvI5NDx/EmDeCVzQD9gqXWoJeqXcOyvf8NpwZJx/muJgIZYo
8N4OmnAyHGQ8CiPdWxUt7I2qB+pRr4esWlnLK4PJpqXGzfyn1bPYMCK1BeFcDMTL6nJKkVGvvMJy
GcdtEFf/3l7HK/cb1DQpr0BXz3SWJR+6pB1oP6SeM71M2y2d77h/aJLC0RG/wUATQ7gUwsx/GJQ0
+I/gEJf5YoKJV2QjMqmKXzN68dxSB+g2MQLaNfY2NOmge8fi828lTGjKzBJeAuF4+QmRaW2i3Muj
U4CiU7QFyaYUd7CSlMOcjJV4Eo20xivKFdXcy49J05uwRO5WcKdLaoaW1zEJF9qKLrCKeVMZkbUt
65EHRZs+v3EYiyuGbhMJAV/1/BDqpYYq14AkMa06/d4qWuOO/n73pJj2mnT95b6RQ1F6RZccxpsh
//mHulLdQvgyRB2fEojb39mu049GUqg0vWme9IlBb2+Zq8v4YbzF/aL+KdqobnQSyTBUm9Lpp3YT
YmGoHN2ksFdul8vXkNlBksXRRLZal1FGrWhc0AazE16PeC1d6GzrgMEoNlHqll/n2p0ecfA23z49
SfJmmbdaNs/FstsNvCei/WTHOIX38VHLOu+ES1mJv4eyyuC5sqCkyeQElKKoCSz9j4Td6tg4IJXc
Ma13T4CPzBBnFJukzNZg/1fHYkNq8opRyQjON0vFfsjrYY5OE+IxX8CdK08Z+CIAh81aznFtKNig
DgExD9FFfdWrpkxojhKd5mjMOW4NqrUbqxsaqVw3IoN8+4tdOQbMyuSllSaFhBbnMwNUKzqdsuYJ
FWbtuz2U70NkK0db67S3eOi6l9vDyYU6y1vBrH8cTs7+w6mb7DKywjCJTsUwgxIHeZ3f5foweH+7
yAF+80Khlm/NIHC1T/lB+9ujr012cebxSabgA9z0ZPdxT+aq95uAJ/877onzNtDMNQb1tfG4OeX5
A1ODcd75bIsgcAezm5OTV7vDY+olymvoOv3eSyfrn3rM8X/4/ASpUOMfgTkpW2gxwbLV8VVQORP9
5AWv6qgXT6WN1FAL9vV+tvvPukvwEJl/ZKupimMxsdSy8czOqPrWIkqjDGlsmi7u1aduiqphXwBc
no9eV6kOmP9xTrbwh9qVnt21BYafDmGQFgF58+Jc9gq+RUHFNecKcwDPLYgzJqfy80It/2U1lJVr
9drhRHaXfBlIKZSIxfpmmRIbUROgKinq/gUHRLJyw4yTezuci7Xi9tXBPBy/qLyTSC2lAEbX69PR
VaNTqQRN961u++peL8Ukvo6Z8Wk6Op/SAhIBgYtHA9+MxdTwV9SGLvQQBi9FFmwzs86hLoyxtaEd
NLebMayyv104AFgESvqikw8QpXUt/TJS11spwF55vgAJUwdlrQFpLKdeFEXW95ng4GilbX1DrGls
oJQE3t0QsLM3Wt9F8ZEikFgT1bloc8h1QDIK6Q2gNfTbF/l50OaxkXVtekoKWCi7Kmind9PGLMtu
Us/cmNz7/JVN6E0Tl8Ivhqood2NreV/xTOif0IpdE2uVd/Di0gTFQHnkT3AEhOL8GjFE7khgNora
uZVPW2hGNJZg6IaHT98eFv0U2VRyVYmhPR8nHOPBsyJUmXRTjKSSqpIc4CZk4cad8vlXh2HZ8+0R
rzwHNG8k4Mci6GO5z0fUU553y4ryUxbmweM02fEIOBAW9CbQ53/jylNemgA76jh1nU9ynPnOOBbR
zyOxBaN3kTfYEUols5mfjL44VTBGaBfbWMyHmVLgSGmv3s1XviJAVQqmgHaJV5ZfEb2BJu96j9VN
8m7Yl5XH5q2gQLUrj8BlD4FLg1dA4r8pmxK0n69qlxhWnVVzfqrjQL+DwWTDvJz1XyQy4QO8/PiI
YhsS0kgMWlvZW9mm3pzcYfE4vd/+vhetMhwEpZ84aaAUMryQlB60Ue3UZNL8QubenNtAO/S2E1Mi
dq2NlUVzv+khwNp3dTqGxzSbzTfaymvJ/XKfyZ8BywHvOaBXmErKq/ZD2JG3IlQ0DM583HLSA33T
+Aety2hf9gRXY+Bo0XbqSvd/auF1axHWtTUgviIbRkQHyNnycwi7n/TR63U/V90h32C552pb1jq4
88q+7rcGJKejWhh5cF9lCTIfXZORTeZG4u5uf46LPgvrgEIZai4SLy1xNefrMJqT2qVJqvplHBKR
mHmak5NXeGO9mENRhZw7pbMfQ8XW87faGLLhoUOBWkNirFGcQzPMaNeWngJsrg3rOtgqSdz9VMze
pqiY2cY4bGH8BcNWG2cD8FFuR9WOrmxB+nF7KsuXX86EtE1mw2x2XqzzmfTlpA/oX2h+mVjToa7n
3D20WuxmD4OZuBXgmDZ2117k5bP0Z1DOBt1/gC0Xeltx0HdhlOSaz6nzohdrqscRaU4Fj7UNYlBa
c5/EdLk21VgQut+e8DIaYGybT0c3ki4Hu3ixhUvQW5Q2dB07w1lDxWhQxt8VJa18N075mn/WtT1L
9gipFzgN9YZlcmXM/UBhZTD8pJnL75Fq5js1EB0+6cR2/N9ob7LOL1qPuOS+Hof5MdNr+5PtZjll
2iEkXRJTR0B7/o1ncxwrIO+GnwbT7CFuolQ7MeqPrZfW2n60vCbZNIZTfoE7uQayvbK/+NBke6w3
jOtlJSKFt+hk82j6HQZBT1aDB9AWGWXlbfJi29gGji1WDufVEUn4APeR9V0U6otMrwhYDRNUgVV7
D5g3gwtrosA8DdOc/KB4X61JQ1y5Fmmrg6uhrwYaTVscojpVaNTFgen3w4A/RhMKoPAtogXmJoCz
+6WdvQzxmNEMTtkwr/W6r40OogdsPMRAA0r9+ee1o7oqTXrLvpcPfXTnZgAe77XR6cOdKPvgl41J
Zb6L6tYpQW+NmOzePlHyv/8xrJLbi8haKtGjjAER7nx8A5HyvNEjze9QYBrfnNrIvpvoeG9N0Wbh
HS7q8d94ZOfdVzDQw2vjgbS8u/0TrlwojCz1pnibKJbKJfrwLmXI8ggIFzwNdd2C8a/Mb05TOV/V
MdCi/VQrdMIMAf1xZepXxyUr9SR5iKaJjFU+jNvlwzDBTjR8CKLBi2uEwSbsLeuro/dBvAvbsfon
HOqm/vylLYEVPIVUbrwLbpzIhp4Shmn404SUVbExkWY/IggAgkWhca9/T3UlaPe31/jauQLuDToP
S0xpR3g+VzWH1lqjKejPlek960lW4HDbNwctZsKD3lQr3/TatmaW2PHRoWd3LbYVgn2hiziE4deB
6rx3beFFXwu91ttNCpezp6dpDcN9N1Kvwui4XLkzr83WYZoylZNCM/Kff/iyfHNFFX1r+omRojjq
odPX7+xiGPu9oysQLSZk8P/LZQlqxZZFW1m1WgScTt10vZ4Uho+RPO3jXptGmLNNjHdWqyGF6WIH
sNaUuvYeslVIH9AjVemmnk9U9RoXngl7SU9Nvd7Ww6iKO60Z62yrhVPbrHzVq+sqdSVA5si7cvEW
VUPr6KNVm35lhfOrjpksZ1ZJ/m6GsOn2mWNFa7WGa9cTaTgld9IF9tJiHyHdgmmz3dh+oVnBoy66
Mt+VY/lU1fVJEUl20LQ+dalXz9hbBMGaq8GVKwKKBHRG7kZKV0v7ZLrTraM4pe3DTR/tg9IHOK7N
ijn4dTHO9RG/PjXdmXk8ZZ9famlNRj7I60CLZXFgURThpcoc2x+U0thjh2bs8ry0vaOn5/Zvfoe9
pnx35eMyIk0VqVrM0VnsXyt32T2VZvuurSCNgF5ADXMXSfdRDarT3EaH21fS1bUlflR5glB5X0Iv
EtEkGCOrDq7janLoc22mxYhO2z7yrDnaOKPZ3NFc+Q8xs5SCQsiTJ49G8mJHaS61/1bgy1sNhhrv
K8tAf02rvN9KEnb6RtiDsfIpr+xh8IISOkN+bwOoOz+kkzGr7KLY8TtlCDtMBcck+im6JI92at8F
yp2Bpr9y8MwZP+oOFgVJRzGtmfpcuSq498AQU0uiqbQs6YzuCFE5Nm2/nXSjP6pNm/9V5wS2X9uc
XunK23ptM8E9AaREBYnS12LO0TClVpmljj9nyfe5xXMasC5CFVYSvHQ4VKxRtK7NDhy2oYNOhum9
rKHUOqD/rKgc3+XGTRBrrNvHvOqHeGuG7VoX69rO5aKHPwWrjiMqf8yH54X64ISqh+X4TarM7xgH
x+0G2FvcH8JkHo/gQ5u9CINhrbC9LJ5wUFDRdyTijYb5BXnT0MesQynM8vHfMBF2pFJkbgoXBcrb
J/PaxwMGAFNKCrDCOFnMrxk9FOpNy0+zPDTvEUJIp21sh4gvKXGWYBko2pUzclGu+TM33C1kc5Cc
w1iMaQuzRDLHtfw+rIJhZ01h3pK/po6zR7Qaf6SpRNxnZ1RZ9uDlyfQDnTxNl7r1bYWikeJNKzHE
lQiGeJwkk2Mroe6LeyJMRy0z2tDyDSB1r7lW949KUKjdUQhvdvadOif5Pg+zLNq4eg71+vY3uLah
IcbRcYZfQD60GL6JFS1t6tL0NaOTCGNk+RzEgAph7RIjxLDh88OBs5W4U8BK/F188iRqOJad4Wcl
phpHw8DY7iCKyfGeTFg1axT6a4sLOALEG1wVmuqL4ZKyspzM6Cx/cMqw2PTleOzrWf1Z5Lnzbnmd
+q0KlOTZqbz59+2JXtvbQFtcOgnoGsPfOJ9o65ZFjl604ytdQu1tbqhFOV7yN5DqGPAQigG3x7u8
K6jRcA86lPEplziLJCMscRjNi4iFNYL0rQgRyXrUprlPt3MXNj8DFG874vGZUvPtgS8nyqZhA3Fd
UD2+0K2Wmuh87czycw+2YZLaybwbQuB2L/pAUnkEeFPaK+Xky01L4s4rw/1EWY3tdL64jugmWxSg
Ipo5Hg4Y6yLHlWKod3D0pFVWJnh5GwLalCp0zA66/hI1CRHfapq0sP1MF/WdpdN346/W67vbC3lt
UtRXeLkNbl0Qx+eTMsY8spQgs/0cI3NrJ42lkvfaw3lGdDARj7dHu1J04rzL0hk3PS39ZXziDm7b
IbUanuxSaYvHcuK52QZYpHnbUe3DO6tUNP3BqzKrvHcdapGbZMrbv4Kk7fzbP+XKDpJUVbCh5FFI
eSyu5EpvMrMIw/hUWGr6DTOFONmnIi/Lndt15dac5jZYOS2X94LMxOXntMkcoa2er3U8gRSDShWe
9ABRginCmXVLgGG/1a0JDGAsku9E4OUrVcA1j5Qrn5mLj2ePng+qSEv2tVE1dpaZtuKPIAAfTaWa
HvLUUV5bIAqHzy8sZRda09wJaBkujkmWYihZjCn+itpQb4ZyCL97STDtujl7pUhuvd0e7soVhMou
lxBqOIiELEvvJBlq3k+p4mdFhCI96qvjtM/54PEeh8NkRD9xAh4TOuPafXDliNIYJ0jypP+PvUQY
45g6KainR6cuEJN9l/ZD6BwQL7P+w4KSIlEoRZZFChifb5veELwokYV7tOjzA1w41LI0OAeZO1Pj
iC2F+uztNb12NoiQ6NfQYiKJWCTetbTYTUYDG0fYN8NdDMqqOHhoV0RHILhOfU+uVj3fHvPad5SE
I5AUKOdSlj6fZZ4G6KgiI3PSW8P5MqCYvM2VQN2iu+c9251V7xszt1eW9tqxkJg3+PqSBLQ8kcoM
NluHXI0LuOWM8PPL8l6Pjfy5ASuzcqNfHYuMgb4dkk3gM88nmMBIRh5bA32aDdV3NVXFNhjyxtuV
3aAWKxO7tjc5E7yRbE/Qp4svWDhaiGdLFJ9Svc3/UTUkuA5tFlfF7vZXuzYpeKJgami0guJd3KJN
NNeNkeaen8VOf5eWpRNsDUTNjHtrmhtn5axfG43MRKVdQFKNVsX5Erpp201hq7m+Z4/W6zDH1e9C
TNa81Qoij5WpXVtCkMKaTLoo9S0rBkKfewSmYtwPEzW/m9J0Uu+yQNWT/e0lvPYqyIaPhICwPZbB
qaQ+uGmXBT5FeTwYvNCJn7hV3adZG106bOg69GAzsjr+Jxw99bN2TgyMWgOhhiwn2hdHAAkfxDbn
SvHT2XPzjWI0/R5KNRqSTQ/BcvSqO7NV44Pac7Pv86Ip3m/P/9rBpyJDBxl8Gvey/Ogf8k0tjFKB
FqjiR50IngI4IU+pGSZfCmvGvD60aVrUGIvfHvRaIELdTfYloHEhMSV/1YdRpeq8WgZ8XSqJdfqE
y4t0FNUj45A1VD83QYGKj7tJekQGH2nn5F8DK2iQ4VXn5tfKb5Hb9rxLQQEQNAYARxJSAtrz3xJS
reqFVwZ+nmXcQjXLfYT8KYJtn+GBqPYe7HotbXcgWK2DAkox347GpO0DmjrTNnOqdFdZxRp8/QIn
I58bDAppvRqgk9BcO/9ddIkyHcEk2y+duFBflRHAFx2kuuv3aLA6P+yuSzK0muGKUxBuonGvYJIN
ZzE1pjdDj4tsC5HaWdP8uXJg4FARF0l+NOrui+WKndILDCvEHlMVCWr5U95528lMKYgDJIaeUTlj
8kNtFNE+6FWdZve3v9eV1xHDEmx7IOUCll5GHOM8pW6jYFgyjQ0E9djrdnbtFlsTYUgAJtg2rGxW
eYku9oc095WpljSpXEL+nEZrVZ06pd+B7Ml/moXoT3o5BMdqqlTvKZnaJH+B0mDZ37VEH7xtNYdr
F/2VU8rdQLVEIkgRI1gsOuoiTo8UseLHyRxEu6rwVELWCnzlv4O0hNqSq2DPRGWjXtMHuDo04ApY
IlRwEfI734Z90wxN38BrQOiwGY6ZQYMYqwRjrp/tOB5/DbOZECwkNdYJt7/0tVuCq/n/h5ZvxIdb
grch0fGjCk/J2Pd7twuTrVAD666MkLfG8Dh1flfwFr6iEVAf1KKNkv1s4wV8+2fItV1+f8yPQXP8
qV8sy41ZkIN/Tg3F1yfJCxaTaTw3QsN0gsp8erg92LXTxTgkucg0IQCx+NBWbKlVHQ5YO0OIVF9U
vdCVzahBYNv1Zho+mk3rpr+gxw6HQhSNvjL8tcNFKMaFiLYiKL1FQOHgkJ2VdRWegrpN7jyRJ9/m
oqgoiBX1awJwy1555q8tLshL1lYCZuCZnH/iuYL5VM4iPDmwaY+D4QU7Y2qsXWUXawIT14cCncSq
clKXEYViZQj+zFZ4whAg/QulHQJ3HfOWjdb2zuebZwwhizKSfwRsdvEdpznkYU9E4A+qPuBUkhrR
dDcoTTjvHSuZ1xQTLqMlRL2YFWkQxlYXsKOAPYkbXE4aBnfe3cSGmzW7eIjz0+3tebmGjCOVZ3gt
CQHNRb0iAAuSO5Hu+Q2W3/sMfuumzyEobvqq7LyV839tMKgqBioocEmBA5/vjTLSZq20FM9vG9Fu
c4prj7RjmzsscNZcda4PxStLYYQSybL56GScuqJiqMlKw4OrICVjNaXy3tlGv1KGuDoUvS0OOT4H
Fy36vFQrL+l5P4OgMg6x2bm7Gg3oL1OC397nv5ZkTkIX4YOB4jpfQL2j7eMNHQF7bby4aqikOwf+
KzKXQSj+vj3W5TNBNRDBCnJyskd1iW4uGs9EdDhRfK1zA7Hte1MKSusROaRCS+MeaIc+PpDJq2vN
p8v3WY7s0AciumGmizsLiWkMf8IkPFlePPz0tF58yxz1Z44H8Ps8t69Fq0sl1aB5aSOv3d6e9uWF
CVaNBqNNRMLUl1J3KPBOog378DRrTX2fzB7uslBvi3SbTUn7midlsqbweG1I2l6uDNm5qJd2CGrb
q1EfpdGp1Wfxb95V6VYFvRVsXOTlXqgyWyvEqiufFiYoFgVSEgdi7OIcCmsEhh8yoBjM+kvQAKko
JCyuNBXzGESNEWGVYd7fXtjLG42Xn/qOlM9m2GW5lxKkW5doLPmTWyQvUEdwNynG0fjn9jAXc5P4
BkDKIIaBB4FROj8iBslloViRODV2nb1i2uW2m350BD3iyWgfId6CcWxya60FszbuYk0BFyejFuol
uGwLVZ/AsZ5dtGEPuVIMGBXHardB/WVlTS92jpwshXmJkAYdtCzyZOPUe5FpiFMfONWuzRRr16aE
k0XTTt888A+fveoYjySBrJogjndX/p6P8dugNuScoTjZVmT1x8oVhrppW1so3+IgjtdgDdfWVMZM
EshIc3jp2pEiiqE7Q1qdrNKtdhhNl1gzTMUxra36UArT3ppeuwawvxxU4hkoE3DJso+WfszTWAq6
mWN5wgIquR91D+NjaKQbe8iR9K0SzB6ioV7pH168IfLSwSODIA05gwsq/hCUdZTrTnnSvEF1dpGl
tS/cN+q0q9qpfL19RC5OohyMiJRPiWYxlYLzr9jHbj3oUyFO2WRb4554HGslOx3TNevbq7P6/4GW
ZK5UWFOfN5k4VZru/tWVpXh2hONs5xZnj5XY4vIoMCkJ09C4vaX8zvmkuDmTmntNnBwh3OcBJNdd
PNspsFNcXpPR7Va6V9e2CcsHRJ2Uleh68RSPutXXoREUp5a8FpPZPLk3nGIaNiJLrEenbJTnKl4D
5l0kE3y5j4MuUjfNiguvMpLylGMy8oWdoWCcE+OJsndRIf6rq7LwZ+RlCTGcFaxcrNc+phTOwTsZ
nRxKlOcLbBSFO2IaW546o2jmTZi5/W6ETmbvUtMY/c9vUSn58UcqgvBtcZsGbvZ/nJ3ZbtxGG6av
iAD35ZS9qSVZthXZbumEkJyERbK4FXde/Tz0zOB3Uw01HMTJSWBUV7GWb3kXota0LU+OVtdfs1Gb
PMxyiiLefjzOxQWlWwdhygPfs5YHBTzsaXPTFad5SssN7ioQjIP5H1wm38bS06EBl45AIqgqrlU9
lv14loQun/J/I/urd6qeMXSJYMKfFPv1e+W7dejOub43u7i6QRg1eJpJzCsQGwXcMtPotKePp37p
wLB74cejikTncLklfrvL7Q7thiqxypM9OHemWdkPpvKbnSmRQMU9sfjTcBK4APgEInHQVPDzlvP0
23AVAHSHe6Y4RSXWKhU+RHPYwY8PuT+yJ09X/v2AOdD+jydJl44MgLEpzK7ZlplfASbt/OI0DK13
l1CiPBhCL26jUZkCNyF3rq/EjxeOCZ+VJvovDiKiOefzLJ2hGAsjLU5Tp6J+o6N2cOjBenph1trX
us0XbvLfB1tXFOsKxHGbB8WpqNpsB2TKxBG1beQ10uiFzYrKK96yfAzA72tAcJcnBAQ4T5waJImN
Td8F3dHoVPMzKsf4VGeplvdhA1zHDBUWs/5jqo16cPgP35JCCKHHAve3VjtIdcgdmaLhW6IjtfXj
bD7EbeTfEJDMB0yPiuePx7v4JYmuAOIx5juvhA7uRDP0VnGqMrPeYapnjWEjA/NmnoOiuLJtLpxG
EANYaSE/gAXKughrOrizO1FcchEl3WYS5fyo97V+VI0wHrJJxleO48XJkWAtHmWcEHe5GH87joYX
j9kwMzl8ANX92NlaE1bdgDqulozBNVDj8mlWlx0vx2KuAgsHfNTya34bza1MT0m4nyQcirZgmuMY
FHn6VwNswBcedcwPrMb798+/H/15qkPgIwgKVicxxhcxc8XESQQ3+wmjDT20cL14KeDhHj8e6tLX
W0Ci1IcoqnLRnM/PKK20HhDrPLUtNfN7eGiJdltSPJ8+ESOP0YveofWZXtkzF1cVt3t6CmhyvEMn
OaVC772O8lNa6fpTm+S+dcD4InszatN/qiPaMLrwrqlGXXgyEVWBkkBmTm1lfcF5YCtyZTX5SY+a
5BvoRoy+OnpuW39IDLmJKG2LUEy+Wd4IDcezK3HexUkj/gPByaTP/I5mhShOZGA9dpKylAjJRggP
4dLq43oJw6kTswGtjh7/lZT50nkB6sFCU7kCC7z6wlQg0egSgstgUPmxa4XcYTkWf4tBSP+HGQJr
5BoAHUWpbRX7BLKyClHFxYmuvnzWMqPeKm3IvgAM7o8OxYJxk2E3d8Wo5dJnZfti4r7QTOCOnW9h
X9Mjq/NdeRrNKMHlu9C2REDxD0Nvxj31Am3XWXb7M2tF9tfHh+fSFyWC9tlM4HjeVVaLWbnUcmx5
QhfB+wTlFIPw1KnzsKqqaWuqvNoGTqWuaPRceNJ+1XJ/jcpuXl1JqtfrWUti5kuch0ynOzwOcRxv
i8mS/TZpgHaHmEPwookgch6F6r23j+d94fEmil6kC/nU5HyrFZ+z3gArzy8ozNlPb5M+F589Efjj
/uNxLmxdxuHlRnWNjG9d7TFTYavaK7NTHXu+2nRy6rqjmlVW7lCDLrKb/zIc0haLlA5UiFVcSfnF
HGFwpSeY1uykEuEl896N7AjEfl7KObvmaXRh5zK//w24+pLzMLukym526rhkt03goZLSobr/o1Lk
f6pvyptiTIq3rB7mLx/P9cK9z5GBkAfobYGJrnIiT5UmfkN1drJixJFCGrh+hkOL2X2vgyH4O0tz
58qmuXBYGHHB+HJS6G0vi/HbSzr47tji0JKdVK3EZ90Snr1LxlK+JhQl/i20PsAH0u2vCWldOi2/
D7t6S7u+LjTD1rJTEKvXsiq9u8JuswzX4b5+xf/7zve7z07bdLeFnpT17r8ssw8ElwCUt8c6n3RT
TGZktnzhuaexNHr5HXjO6bXV7elgt97wx1UuLkLqTgsQhz/rEiLGJpmWDpk8uV37Bqx6IjqJjZPW
G5hBfDyzi3uXFjA3H/qWwBXOZ2Z0XUTnV8hTIPXbqK7yW0vBogwbLe4OSZu0ZZiLyL+t4sH4L7P8
39DrBDSo/QxT9VqeDAXYJwQ97e0CDRx/SwR4ZaxLu9aDd8w/9JvJjs6n6fSUviGdpacSPYcGg1qz
7cESyL7ZK80Ltplm0uzua8O5pqx56fJbdG7wybEXsdTV1inQZ6Es6qU8pt50NzraHPpqcn7aXXON
6HFxqKWnjskb+d+6QBIJM+oMoaUnB2vpo1/PzbEvC++rbMb+8eNtc3EoCCxMCc1QCkzn66mVdLWm
VGQnTCPSgz/XSThmnf2QeDwk/2UoQNoLUgLQyurTeTMbF+Q4F85c9yhPZJO9d4Xd4R4uvXK8EtJe
Og/eQt37f6Otwqx2ykbdT43sZIoqa8KuArHyyYgGe5PILFiQKDlSNo3pHSqnKa6EQO/hCXAoaK7R
NuCqIfBazZWWi6bHPaPnqBSZIRRmmq6NaQ5ViFSGg1FtNJr3VOCcv/KkcfXN7EEBkBnglSv3wqUP
DJyK+BYAF3okq3Uwa1hPaZ3mp3xohj3NIe+O913tXCfTsv8yFmoupGcoylAROt9MbtZWXm1o2BXX
cYqIRpcamyrBSnis2/paz/7CB4Y3iKIGldqFObgKetzEEFnb+chPFY2/cTMVfPLHRN5LB7h419t/
d4Gyv7faAHXz44184Q4iE6RrCtsAhPHaidAxS3IzaISnIXHrh3wSKttGOk6X0c/RkU0darO4litd
GpM3miYqPlLsqNVrvTgvz0mLHhVqVNOn1LHFeKi8ovTBm2VK+4RDvVlvikF4w5XZXohMaO0tfFD+
s4RH5x91Nq05N+SUnCKsJW/03lBaOLRivElbVT3g+2hcA/dcGnFJRZckmBR/3cWUOXzbRo+zk+hL
bxendvC5MasYuF08f5dFMR4//p4Xjghfka9J2g2uZd2oneCojLL3U9RnPSMM9LHaYhRmZLvJ7/o/
xvtTG4atQtJLor28ZOfL6eNhPXrLtu1I9PVj1vlNc1tkhV/9mBqY2m8fz+3dvuGA0INaYDTUgyCK
nA+HR83Cg0V1rxgCMugelr7YlLFVyY30scrbOOYk1cYJCu/vPx2ZDcMjRkIGNh4Zk/OR42HSNbMN
ulMMkLPCfjbNUPvWXDHjde2OFtDgud1PwBOv3PzvPic7dSkPAVICm/XOnSMtfBy6xnw4eWWrwI/2
tzGWdnaIQ8nw8vEc3w+1lNngDlKTgq291i0ek0lFTSC8U2Y30w/AYONjEkdigw+M96d3K8ceygRo
7gWlzi49X85aDc7YG6l36uhxomClIVWNuK8z3uWFfQ1h/e4ELtP6BYaiKLQYHJ0PVqVgU+bUls94
kYldDDTpX3twpx+i0ctv7LOr0ev7bcrkFtY5tWFcyNdC6XNlyUa1WfE8CCffIWio8ERDb/dOBtX8
MljDeERO+Jp13KVpkrWjcwaIYPEsPp9mFLVuMQYqf64D5W6LQtf0ECasDKvAzfEBTdtrAqOXR3RA
yfKVli96PmLFSYRGWcnnvJqHcBw7/1OOEeAnMaXFvir9a5f3u0eSIYiSfWohnH/oRefjTZZboVXk
58+j20XUmRJt1+rO+C0wsVVTIhZ1mGdjSpoQRNe4nctr/1updqEALv0SmjUQWikXrC6AvEiF6TOx
vypDhXMxb9ru5uPjt2bvEtBAmaIJxKsI/PQdY7h2JhSzGst4NcZ62peqap+p6b2Y06zfjaS0z9XY
aPsMesI3QGvNfdo1X+fcbZ8+/h2/XJ9+nyr3DPympYGCnN5Cgzhf5qJsgYToc/3imNLVkKHX5Njf
xZbo2ruuC0pgHOWMWdbOoWc07YMsja0m9KImHT7P0p7tm7jzy+5n2wLc2eZt4H/3Ile9eRkArmxB
nYz9Eb0gEAusc9A/qMFt/uk1x4Hc3+pNiHxq/4D1Spf8vDK15QycT80JoEUHeDUsV90aGtm67VAl
kZG84HA0pg9AGtqXdEocqE7BosU5eXq8y9rUd24Sq7atXe2OurR2BSDz+W7SK8P44iWakOFMbCK2
U5HG08bMk7k6aFOZRQ8GZvflMY0pcRyt0UujY5WbufE1y/ifnttbzhWIxOoQ8srzhTjwPmhWgMLr
+GJuGj3yvHp6jZOmfAQKl3RhYGTepjWDeO8W/ZUCIWWc9SJiFMWdvZjTUNLnoTjfH1UyFJq0Su3F
kUkFUaCZSLtCLZtq99bQBtO+R9JKMz4pooFt4BbBtHOi0ijCpSqT7xVegi+6EJqxjQDVp2FQoNO3
geZaiT1egqp4zJtMz+D0zfFnp4M0c+/4sLVA1ARDcRB+bRQ/GjuK4jsVVfZcf57HtqrbT20+QVyz
aKM8zmkwlDdZ2eUOXepUq/JQ2WrsDzRc1K2eFnkTKjkayRck0IZPhatMP/SgM7+5jUimTYl/yJNd
gHndNlrPaZSerPfpNI39TZtrWXQo095sNqOMy/tSyjpN910VjHgL+LOi0jZYU+Q+lH0uf2aUv/rQ
W4xndp6lFckrTMHED5tM4oYt88yJQT5LzU73rhyi5C+8QeVzMLFkdwW9cG9TO7lMP1V1VZodRQGb
7nvYOrWj3Vl15L14BEZiZ9WB/FyruWvDCYlP9+DkgAV3TTBJ+zj6iVFtW7PJp93cq6Ha+WzpNmzl
GDwWkog01AenCQ6+qWdRODntBFU2biy1zSo8wPZeFnfJUcG8uE1FOqOmyTMW3ZSjmeThnMyjeApq
lMl3heEKf9tgKNfcF7peIRQeuXnQ76CW6MkGzO3o3fV2aXib2GwidODqKLXDGXeR7xblUPfOm0yM
w0mT7O7BKZ3Cps0/Z7dmZ1vFX5XgtN6rQo0PuqO6Dud4gZNTXmOYeqx7cwx4+lTt7GyrNPKD1gVe
+knPzMx9qJLWlRtbU/N80yR+GoStj6igk89FedPbo3aXdPTcNr2eDsULruhxB1vY9t98t/Fw/nDL
6gsX57JqeGKOO7s0xXRntUrKB68c5r9j9F06lB5Kr8rQDqedmYVSV5EHmL5PBn/DawXPCPXZMX+Y
B10zZGhlXKvVVsuFiD/hAqhHT0bqG90R0kNgfLJ1pRXHKEcmHzOrri7ypzjPtXg/9kiBvBq9Wxef
G92TbbltWhmZuyEi4agQ1U309HukiU6Y4WA0Xmlu0NnNnb900IXuHbaf+nT06jIGMtrrXr/h6HXt
k+5rZhHvzdmyKsytMOrpF/FFO7odBnesODUJwhnxxu2ln7ahxD4jQJ/KzMTWdKeICnpT08+cRKx/
EzHI/pn+H+TYHiDgMeFSNvZtrpv/RH6g7mxYWdZ2sLKp35m90q0ncs1peDWsygJx0utd+m2oeufB
1ixR3zvoRWDCSS2fPrcf6+oWlYtg3MSO2aptH7jgbwazzPXHtM7Tfzpq/s6DriN3O1HBc8NRS/N5
U6apc5iRsDFCXXnumzsjN1WnKjXY3sJQyETMKFFEFaKVYaB5TROW0hfxxqxj3AlrrykbmLG+uZd2
jjNvn8+JsWmQ7P3pG2LCTSrT8i/NQiMOhVv6401BU2UK+yaOxtAhzc1v62ysm70uWnGcEU8ztqpt
Jw2OUTu1dUiZtdN3hFMk+/Ew+J97bdbqsLHdwtgiXYLZjmWnpp3t8HzXEDyd9To7wl2JG+AGUgbO
M5bf+c+otznXspONgDqEfP9nP6na7lYqM7Lvq8ZN+3yf6rPt3iYqEj8cmU7NVs6WI/aOMm2slevY
eZpNIx222jx5uHQ6g9OXcVj7MxvSTLPyc2xnUXuSAeCkDe0gMw3jGoPUvV5WvbalfW9We95/c6H6
c0V9LXsT5ZyhMEnXVGQMm3xEqPeuGWTUfZ4bgV2UjDL9pOBk/cvDZtNNLKZpPyK7qv9sPTc2wawj
iRNC8JfNAQ+34oseZAFmEq5KHfyK7a7aTzxd/aZya3vca/Qvk9CDO1SFEyJfwY2kGwIeNLK9HwUw
juluaP1ebn3p2B1tzGD6AtYANPUwt21xrzJgXbsKTWH3WBgD+9nISxNCBUR79Wgn2FgegCv17i7S
C2DnTeVpxn3fU+A2ts3gxMYb7DGZPOhajYF16IypNO/jpWBKwz9mPQPejG4TkcdUP7p0qMrkgGGk
rXlbia3VNTX5JeM5C4MwJl5gqouuL2WndY2A/njUBVM2v6bIP/Q3ZdzKp7o24u5zZEWccZ9nxAh5
bdxxX7athZFM0fndlVrMKt+kzUgvzIVrRQ0BXv2ab2a1PTqlwjVeI0smScilfzIQ5CzCwZX/fBz4
vQuSGIqSKJVujC5hwK6id+gJqYjbynzlVixODb59d5jRq5e2mqf+UBleJvYfj7jKVZjcIsYI6hfp
n0X9e1VoylLRZ4S04i2QtnBCzauGBwN9rvtW8znVVY2+UllZvPytcc38be0JTUwIUZp+GIIBwS9z
+PMIrVGx79AbSl9j0WqPqbTT9hP3OaIThiVzH7orRVSsvHsn+Jzncq53td7W/U7FM4FSZqXyxXX6
qD5GdV892YBwe0qsbdD/Gw0ITdpbhSFH8n3QhK7vE8GFfkwC1fxdF64rucv8vLybwRb2N8RfhXUF
YvruY6LkDSmbRIkDsmT257Pr09FtqhTfgxnJV7W8sEaM3qNQd4PWKzZS3ZXX6Mvv9ipjQuRdik5U
Et5ZMqqu8Cczr7zX5SXpwow+ZnLbaRQyEDFe9Mg+3j3vhkMkAIssDFKXfJ4awvkUC2egh4co4Fvb
VmO9yRCpes51gYTRKOWVfO8XNOT324APAR960dQG8ET8tcr3Ypy38lkk+uuYBtO4ryqj6L6MGhLN
dw4pzLBzlDHr9yY7xdkWpvRfQGH05oYmjCc3kyaTUYYp6k3yL1FbZOmHYiIcezCrojNu5BS7weNc
E6In2IwS8RVhZVmi+ieZqsghPMdmuB3Dsov05FvFSxbvogxJoYfAl3m+MUEnZjuzM41nXTiDEbp2
XQOPrOiWkd5UaXNb5mIWT7aqHPUlLswStcrZGrtyC75ajzcaVEnN3yhriNIj5uUyCkvkzDui3MjU
dp6ZOWm/ad3e8PYm/XgMJka78Sh9c1nIJt3lvdOP5bYr24JmWZRWffNozzxhP4Iozos3TyjnqiHc
epdDf6WTRWKnQ395z4RNuipNBjVMz5U2xbtkLrQwEon/4M3WWzlI7Uo/a/0kwEtEyQ9xZGqmCwdm
teNaJUZjEK3+rJXkCnt3yuL9pGXmF/zKZHzQEQHZmgjrpmEmrDoOG7fM7N3Hu/7dlJd0f7miae4s
ja7VRhxiXYtlUJjPsRtbG8/P0HoaShGapW4TcvT5NUjRu5ILswbiyyWyeKpQc1nNOquMzqnTxnz2
bKKKpPXJJ4RK9phBIw03uDM89NLYoGD5XUPD487o7HjjY6B75bW4MHNWflEKWBjY1BzPz3uOcQGX
ibSeozZJjnqTk130avoKtkq/69puuFZrWhdCmLhPdYcHakGv4sZ8PiDWJt3gDK79PKVB87fXSvch
IO9x72DMeHqI3qofbNs2m+WhJFEhxVWa2nUICMzbaACCtgdTcc0UelU3pT/Cj4JrCVWBSi1xwfmP
ijW6+x38k2fgPmJjFoWz88u608O5L4aXvBxnbz8rK9J/fLzv1g3OXwPTqYRRw53Le73aBk02AWHj
Sn4Wwo++gyVR+VbZTXVTi9YKdqIU07zNolTADy7VD7qk6S6oIt34w5dtWQCofdzCgPxBJi1FyN9Q
LHaQoEE/jM5z1/T+l1SZ3iYKhIsiQ1V7BJ1+mXWHj+d+Yc1R5aDmjwQDQp7rNW8qTdfmUXefqyT5
Nx3s8k63yznb5NCqthTq2u+S4u+f4YOW9cbkGdUxG8/YZaLn8+wNShJ63rnP/TjoN7YuTKo98zw+
Utq2Qx9q6jUazIXrbVEqZSzUhhh/OYC/rWxAjC37qnCeC9XMCgd5Nd+57uDNYeYZ0QM4rDbbWKnT
DxuYOOVGV9Z0pY2+jgiXSTs0z12W2V90pM5/QmfVrS4bJg2BX6KS0ze3xOjlBi/KeKtnmRHiF1Ns
p9Eprpz2X+t59sIzNDCsRVzDJq5YF847iwIbOvT+czJG2fApLdgRjwIfbFAfmWN2uxElLfXQGJG1
mdzOt3Y9GfywSQdDPJTOaIpjng5407tRN/+reGO7JNTpNyT7pvGM8edoD22XhigTGI8zDAp/Y4g5
/qoPaL1fyRreX5UwfWhS2Us4thgNnS9jrcoOMWHJMlY84anTtWkoRluCigiy7MEAOXQlGHu/dxgR
HQ7ArIuu0vpUurEdGS3V6ed+gFc021p7GrV22rciz28DaRo3jaVPh4qn7YAZp7hyKaxjQTCndD1R
0CRI47z8esN+27o6CnY2ubH7HPSiO5h+2W5jEYz7GF/1K8/QhfeQwTiSaJ5AqIJof764gmrqFI2V
++wOSmLK5HTjsQ0MnEzK2rXbbe93kipWZ3zygrIIblqO286kowW8LqkQf/rTy4mfwzOFsJSOJsla
kiNrI7uXk+E+15PZfxVuVO9EhUq0JyojnCGPHjzcpcKPB72w3r8WnBPqoS63hhKOkOITyiTuMyGi
d3BLfXhLPQ/wRwNF589arlxEy8dFHJXSPZpka0o3JWKrUchKPhulmX4fpnQKC3NKj01ZXnNvfn/9
LGMh67a8+OSF63MTAL/S+PLP0kXnaXFcDvsYufMpK4+JE2ubeO7yvenEyZX9e3lgm7SbT0lKvLp6
hUVNyO4d91kbUCEbk7648YLcC4siGEO4uLt+UK8oFeZX7ttf5/L81oOlyqA86MSU8BDON7PTdwnI
ErzG7NHxqidwxAEea35s0PTtdBmWDn2ePT6Mg72vc7v2tuytzNimtBnzO1sYLRt+qKgiN72V7iwc
HKwrV8uFA0c3kQgfjguAZ5op578R+9UyK/PRehFV+xJFMts7fSow8pHmNoudKQRziY1EMyM3FI9y
04xxcED1+w/lSdiI6PCBtkR/DElmMrfz39EmetMJ0fvPJtSEW6Ptxy9N3Wuv0+Bo16pP70MOCMQ4
opDFQxiAcXs+FkDyKnfJwJ4zOhB3kWGpIybf6HOCsfg+G20Wor1/7VS/fzboE3HSFpisg9DUaoLp
HGPCglnjizItmhe035+7yANLFwHa21aqG//++Bq5NCCqsS7vxlJ2Wpt0UQIZRGzr6UvfONMPgLrN
LlCmfoC4MJ26Vn/7eLhfILzz3Y7KKEkcxgLOAj1YnW/otSjHel78Uid+5f5V5plZbainNfqdFHoS
IvTvIJxl/t2MIrrDMlrQJ/Ja41AR8+56POlATA5JJ/fO0Kb9CdGd+cqSXPjwWDqA2qPPC9R9HQFN
wThZSdT4z5FCTbd0CLzSsZVUw7Lhp513fqhEygPz8cq8v8+RkCBeQD6Yf99BXbUGAzNrchnVmhMk
JTPzfg5G54QnHa4/H4/1/q5jb1EdgiwCLZ+A83xra8D1pLDm9EX3knRTN2V/yFUjQ0TV4ztX6N0j
qu3VJs4gj3w88vtZQmOAMAHzyEIDxVtFl1UrombohHzBV8uzQvBJxWZoCqGHWW6LKzHYhc3GaADo
YJDBQuY4r+ZZpF43DU32UsLzMTdFW4/VprKLvP6ipV7RopiTV8O2HW0dZ6+y7+J/YWOPnyt6sKh3
4Rb+r94p37ubqr6edkIGfvqUtQ379A+XhVwKDDWSS+T4AeXm8x+a4NbstVEr3lDFDfJN2Sm5JUqe
op0ftdeQE+++/hKpoA1LCksGy6E/H2zOcuUMaSCQZImy+97N5AGbSzrkLA/y3Jr1TbnJPcqH6soT
++6uWcpEFBCITw0oOWt7K1GMVMro2b+mvA+vlOjmu76vxq+VrMdXKCDelSN1eTzgW8ThVKfWKkKU
wSz8ljLzNWry4saUgfajHwuJU2uX1WFs6PJKderSgGQwgfvL6B6ww/nKepEckiQa7VcgGP7r3I/u
l0LSHdObpNhavX1Nhm6tSQh4cgFr4mlEi4Itvg4CZ0MXqnNM7aefq87dlkPdkvGYghZ4FCTFnaWE
7N+kMXmOdhTQjMtHkM8tIjzWVMdI2c59rW5yY5yaK9+aeJzJnt30C813ccKwOebv4xrApKlqx7z/
CSpAaO4WI2JBJNXAJPU2w1j4TnTvU7s5xJov58+2ohtEW7AhudNSRwQPVWzmWxstQW87ogU6PLQV
GM6w8Gy9uVGFNxTHUYsxmpBwtvVbMmTDuZmbxE5u1GTo/X7Q+1w7tRHWQxsKlZZEs64VPy1iBRES
OxOdD72RFI94HzRANCF5FlO6cytL1Rjq0Tn+Rv9Wm06BaL1nzHx1+cmwE/uZeDmVP2e7j7tdGhRS
bAAsyDfRAhkOq8Lzf2hVIJpDENcxJYN+nMSX2lSUKtrK4q9uHJ1kJNr6dEGHYxm7TvLopWn3GLXw
R2401Db/skEyTaCaQTBtp9SjDahlY3U3ma35NAdNa7xgURqosMwyVOF62g13rhdPSTjTUZQonA1u
/q2xR10/+mMDyi2cG08bto1rpfcBrFb/FoUoqwu9WFPtLpdIQ4ZmUgXtka6MqP9pcipHm6Y2FPX8
2SwfUyjHNk36JJP3/kR5kM8XRN8cr2uKfWOUkxs6LrqTkz8IbYtVbNYcoinW7qM8H4NNgv6/enLr
SejDrrPrKit2buR4nrgpAcX6+xHo+mnWUt3+mYk+RWk5p8q7D2rN+tdOornMISz5AQVzdwAMNVy5
Ld5di0s5a0F60xKjzfer+vZbAmsEsZ7klT795IpoDwKv431it9iikVWHii7WVquxS9WTIbuSArwb
GUG6BXJNH5WSC8/A+bVRuqgM5BPoeXfQc7U3O/hDW7Bzxld6WeU3BTpnjkOqn2VwaEW82Fx9/Py8
Kx0QeECxRlEKExB4q6t7a8rHxMnzIv63nUY3/mr5rX/SBmMmEMvVZ2jlaXo315HapaLLv/E6TVde
6nchF+hTage0IkFouu/K+rT2jILEJXsjvDcOiZ/bWOIVU2GFSJQ8aMVc+TTTg+oaXHJ9YVNNXFQB
g0Uf4NdFdb7y0q/R9Fa6+zZpABTqeaqPlekjJm4X42Pg1O61yGuJOH6/FGlj09dd3KaJteEWrN7e
TsazH3lj8BZXiTeDIeplqC0EhCvwt3WcRRGIRhn9VeQPCO7XL5GuadXMKxu8USlKQnts+ienjPN/
AN04xpWD834RiVaXeJLoBXfSNe/GnOxoSswhetPLcr7BP7O9bZJa3xA+AUfq1TV36Hd18GVyJGaL
ICeHxbZWQaT0EymToAxoWjviq9cH/efIh2zc60N7nPSEGjQu92qTq8o+WnX1arbVNbOydynxrx8B
55k4ip1LYHO+dVRvVLRFZfCW152ptpE7o/NIhPdNtP10O0y+vRNumv0cxjj6xxTz8Fk6hZ6HDqa4
+4+P7/r++L8/hdyNUpgLRW91f8ii08e57YO3KvA79xj0fYEnXTf7ADYGhGq2llHPtB/L9KuBZPjX
j0d/v6X5GpDq///oq8sDrS3b6WYjequHItm6jT/FG0ugFvdfthkwdW7IpQbhWecLPlnmOARtw4JL
M/vLDpSxd+cWv5FRDHduEsx/iFhdVhXsCjxnE5Mi0B/n45W9705BMPlv4+BYT2Y++ttgmoZNrwX2
S1ur5Mr8Lh1ZaBtExhxaMC+rZKVfMLxjHgdvMlbOF3NU8XMh/PGInq+8Rhq7dGTppFNqWPhFEDvP
55YpIkJlJowlem88lJ0r70or8edQk1pQHArpWN/+eJsQghtkN8v9DrnpfEjbKAZfS8voTYuMLt40
dK/ivZ7xlF95zC6cBgZaPhqdSjjHq4EqBBcnu5qjt0bHmL4sogAERqXt3KSLbkw1yU1dRuopTVVz
+HiKF76gqeO1DfMHdVd9rdZrtmjw27UK3gxrEMFhxjYqC2EkzDt9BH53JWpYv5nsz8VtDWsjarIu
AoLnC+omZqtJI9beJLqPzVKQnWTYmK74GVWaJIpo8zBGwPf08SQvbB0ueUwiqIwt5bhlEX4Lk0aM
cagwOyxvpGIEJcr+hlRxPGojPAcn6/6QmLZoLtPoXygxpHD4E6/GQ0dXSUOftLcFH3GrwcfZ9iX8
qZ3mJ+m9zSpca7df+oyL1NUi6LNUqFYHkbZTGkSolLzF9SziLexZigOmi50KnirRld164fZkLDIl
jv7SV109I9IZRFOJPnor7KozaSTbwMswE9ev3C6XdgtxB/k+3XvUblenIuhVbWWzF715eYz6qzlM
u0xmyS196+jeq2d5VDjj3ny8Vy4NikMf+TcbRafatNorZVQGGc4wPzUyhY0t1bCTUeHeCGHUN13V
2Z8qM0mvnML3gyKJRjGTEj7xLJvnfNAh6vUk0t34Z5cIaLC5U2NB60BH2/tjXN/jTBtUIWxve/vx
ZN9/ScZdIiDqWr8IQOfjUrFWYyw8zkTWWiqs+RCEJJSM/v14nPfbkwuUpwkITMDOWUt0u13q5k3Z
iZ/j4AX31pRPYTp47qNtasHuz4cC3LPQbckNYDSeTymPkyzVO5Ew1JDfT5qZPuGACLYZyYo/vlbA
8yzFKNwj6PwGq2Me1/+HuTNbbhvL0vWrdOQ9sjEPJzorogGQIjVYsixZtm8QskRhxsY8Pf35IGd3
mZBbbJ+6ORFVFZlFSZt7Xnutf2iixpZ1euVoxVUuNdJ+nBS2Qh9d2lEjToRMv1gkaHAsNhNcRthe
rbadHpRW3sUwdxoZdfPYGtsvjqRl+9xJYvB56MY0uehP7MH1M4tBXCzTKFtSuqCgstxcPx2dhuHU
hV6I+Emm4nymqQni6jpmHvGUah/IMLcwDEf1MyCPceOk8m9a7nCSLtRpbkSWD++P9WwGcTVZlSbF
T2Tn+j3XZOLpVpHdWnMf799fOG8vCVojk40EOnsB4N6qp8Lujdms8qdmzLRqgyW1SG/stpDUezJU
7cewRJfzlLbUrxolF8ZG4zFJaLOa07xMUyDsQjwpQw0ULBTOR/JC2uU0FtHONEG4/3YnyRPwcDZU
QAtYQRx3snDMuQb+JJ602sJeUFZj5EOHpvWHadBfEtLEJ278tzt/uQUpSJHo46RZC+oCDEqKsBuz
J3lS560tQuu+jzXDaxR8WU7cS79oizfdIvTOFb8E3cedI4wQ0TCU6ZMUUCm4m9Ka53/gBLm0F9AF
7t4fyjetLe84YsJFwIpLcN0zhCTDctDi9mmRc/rWonHkKgSoXL6S1v8/tMXLDOepJdUBl/G4Z6DH
SlOe4+5Jk4UBSgD5Krw9OwgejRSfKkG8OWd4hJObXd5G9OwNmqbXYStXgTo+OWPTXGpBbHpVORjX
Y5/seyfZxGqRnth7b+4hAFIAj8GngY9c1KmO+yfKRYE9TNQnTLUIX1qcHOSNSq7w4+/O2ULnsxWS
ZYhn8JI4bsdJ+6bnnaY+tdQo4NWqZngejUHfepnsnIoClz92lDdhviBhAz/gsULKe7W3lcaA89I5
2XNmdBrgx8K4J9+fePOYWQBA48KDyOZswlQtnt/v5ptsAwUyoutFyBqJWRkYxHE/tdHU8q7u6xdS
puZjjKDZBS+r6bZKYBtlmIM8l+gD3iW6Mp7remJ/VvNpODHWr0I3P/efc9vCV46yqU5cw1Y5/hJx
IY2BmI32gDUeQnmzmQQYLMddWJEXmzpkTGIZjSNHm/V7Sc8jQHGTpuzywahTcsa5+timIO33mawI
+cRd+gbBsFA0iMPRoqXOttR2jr+cFiPD2WaGekCUSLvt9UB7xDa9/ULGu869DG9zbyR7tKlM1bio
kqK3PMeQlIXTKJZgQu8/13M6PsDC6MbNielbwr3jkUMbiGsXKTNWKpf98ZdTajtre2VWD3LdOlcx
lacviiFllas2tnY9wBEcXKetHMsdSNfnLtWJKPL7uhx2rR5Bno107AZPzOf6qlpGjIcwkQCvGpAV
y+c/RQJWT5zYp6ZymKdsPBiVIl6MjKyqzqzdIkpmnhqF5S46HgVUGchRL/EiMK0113+EWJRHymgd
ElHLkRsORWvgAonvchU14bVoykK+tKJJdvUswQJDcFXfBoXeYyWg5M/FRNlyG+Gel/jvz8/bkSD1
uzzWeQBRrF0nRO1MoCjRKcFz2hmPUmoGlPuLfrgMrKLc4WJ0eL+59XlMphdfAVj5LLUFRrtaqoHT
NdAu1PAQcgm4s5xSEJEq6aIum3Y/aEV/rg/2KQPJ9eH12ig+12T4we3yMjmebehyERwzGhUzkNVW
i/QzSl4OhECh3HRIm56NRqPsmxBG7/vd/cXockYjXUGiG07IOukyzFFlGJ0UHtAjGr6WOCL7URJr
F3o3pv5oR7v3m3szugiSISvKKc1tR5l31VEiJTmOkyQ5sHEwW9YQ0HoatW5qEOfIB5e8FiK8ht6f
emcus3a0uml3UYpdmAick2t1agVjmg5jiPRQZ2wd6D3CD506MDzZ5N773RVLY5Q2ZcBpTCeV1+PZ
LGtL7e2iSw9AK+LJreC0SgAJyH6Av5c2SHbUpyxVftE/8vi8v3AaQ+l8HR5BkkwolPf5wQjDYlcH
tn0BGzjYzzEQ1ven8NdNAcDlokG+Zg1AmiF1l5hx5ocIt7tN7ijSdoxUtYCWSILgRJD5ZnkCBMHV
amGAYYEBHOF4KMlCJook1cUB9GLkxemo7TqKUWfT1Es3uZhPJVt+2R4SNSBfyIEQuhy3J7egmhIl
Foc4MUK0IEpRtXtZHY2LsC6EhGSprp2ATr7Z+0sX2Q3LcUOJbc1gSCNq8lJq5QczScaPQVKVm1ok
plt3OAO7cqO2l5VupNuYsPBU0PSLuWStIHvE2iGAWAcNE2bPSQjV8xB1o4DOhCnUrqmGJKbSnZs3
7y+cX4wtjYG14Bwnln9jOFRocZ5pjTjMRapthG52Gy6+8axHfdEboPmdOGt+2R6PaUovGPOS6jme
y1xVu6jMR3Ho6sTckZBI/Xmu8xsurmLXcM2fKAe8HUx0lUCtLcC1pVS6TPRPV3Y15lY45Ep6mK1B
vq3CrvJJME83mM+fsvh7G3Ii/IWIHvIfi+AZeKnjtpQSfCfBUnYI7arEZ2dWMzQXbPPBadTkoz3N
cMYSuQI51WvXJvzGbdPP1YkS4tsB5ksQ1nN7oEBCFHz8JchKTnIyCTanNSdnRioS5CYK7dkay3TX
OOJ30Tq0RF4SiCdJAyiTzqo99Iv7spXm4tBM+mPTVe0u1Li4ytnyY55K2/eX69vpJNqgEktakoc0
ZZDj3kER6lItkLqDlurBh1iekaxJnHiva/3h91sCSUjYQXEfJt9qocbOpEytVPeHYFDLy1l1os3Q
h/E2j6r67P2mlj/10z0IrAvpStCxQBgWZ/W1thIew0h1SLn6EhZChy/cqJtGsQcPJzoEXsLG3Oe2
EfrRECf3sg3q7/3m13CkH+0v4DJOPI0CyDLoP+2RAcgmKnWt8gL1Qdc3rV2pn1u97c6KcDD8Zirl
SzkMvsqBau9AcAPCMed5q1vNfC23+anjb3X0Lt+GbAk1IF77xCXrCi2lWyDTSqu+qFJv+cgaQMEw
i0C7TQPNPmsCHeGDvAkUN0nr/kSQsCzW1UygGsYWpjLOcbGG1ZojbjJqWGgv0UjBKezE/FlNLOlE
Qmj9LPzRxaWDxCMwEdfFkbwliVkUivbSgvnZI86iuTi/IRqj1nW0lSdDdYtEsvcIwsxXSSN90BAa
3cdWu8/EUH4CP12f8mRZF8b5TuwpNhcn5WLtra3SYvbYjY6U69qLqYrHRuTBLgLhvuWO/NpZiV27
Crr+s+8EfXxbTTE0kbgDiDUT1Ly/HFdb/McX4YaAH0EmkpTn8WosqwL1QTXTX4A5xpvGScx9HKF8
KvX6KU/S9Ym9tEVNhacKCYrXlPJxW93gxIumWxRiGW2jokG28KIf2vAbyjvNfm7m2MfAMPBz1O79
UQpIaIP6+f5+h1fh9/Il0HLjIa7pQEbeyEYpoS0GA8RO6OpJ45x3tvOxrAdEfSqlqz7hCAvLuMm7
U8J1v1iFSJ0xwgQZhBvGulI+BYmQUh3hEHfU4g+ISgTZVQcVBikSaXppstHeYKoWPo64EMFnQIZo
b4zS4HXor1Ze3Mvl+dBQbDsRXf7iOOL7LGqIKKFx0K8R/E5qRKaT1ci78liRr8Kxi/aol9lul1qj
FxXBeD4icIJ8SGZue3XE5MVq9ItpLtSNRrn68/vT83Y92gBRicfYryjDrmlCrer0ZiuLJHRTQwco
4+jBNZMC3VwXp9gsb84folvktqhskCvmnbte+4UYJKmx+pDaEFovoMtRHOrLPCxPHHRv1hwNoanH
moOXD3Zu+fynI98aqnGqe3kMUdfN53Tj4AWg+lmL1NjHgtPZdEH/teF5p6IWcuL4+0Xb6N6S6IeZ
skh9r9u21UrLRk0JXZMzb180QX6l6VXuRVFZfONhNn5pbLs+hdR/PcGODnfulCUfSDUHqUtAg8d9
DiozGspZY70HMLym7UyiVb2IsjK8iXMNlbbMtloZ+Dx4TH+SKtk5VwJ02yBqzcKrktAs3KoQU+uq
6ZDzUB4VwrnERaci1m9Ejuich/JFq7uAiU2xWYRQ4kcj6YT00azLqDg3EqmX0SKIAWTiUD3xdFBG
9KRKN4CwHI+eroX2d8Scii9RHiFVac5WrXWbYK5tTfjkqWcoVTWCJl/eX+Nv7lwiHZgkCwiCoXHW
5sy9gSiO3uRq6EbQnZr9UImp9lCn0pxLo6rteA+va7hAd67MNxUFm1OX/jL2R3MDXQcMI34C3D3k
pldzY0JJg4o04IHZgo6bXEC6LTl3eAeyJ5yi+27qobH5zU7TJmR4tEyI8gDurGJJUO2I/vRoP7m6
IZ4FznLXBZrpFJkH51wdR/3MgImwNcfZPLEDftFbXgj6so9wWHxTUeQplxpOiuKjO9XxzmrDKt2F
qjqHt22sNfqlIGLPT7wL3uy6xRcatxwwGdQwQaAfr34l1LukI6mZgBbWdbdFL7H1lNpQcjcfwtKT
Ssm5qgHbBCeOmldc39Hc8voCr7mwEEG9QE8+bhlhJ+HkmgYdppX7tjgfefo2tVd2mpI9tOgSgIbW
O6Xd2Zghxq1n2UCNLkczLrorqxgIBba8/tHjqFGnvO66WYpcpVaBzOdS3pW+7bT6WURgDeewbOYF
2x0jTudCOw6t5yjNzM7XCeXlvaXxsEYYivpicOG0bCvVlQpLibEJk5p5o+e5HH8wUxJCfmY0deln
ADJ/U2ac8BLKlsKq438ALK9xwymxvswbTX0YnM431Hsni9x8+vT+4l5P97qR1aCn3dCiyxypD9on
pD0wP5/c+No5sabW63jdyOqN1EYmamBSqD7wzHQ1xQul8zre26dUik/0ZU0+My3o46X02pdwZ93K
n6b9qZ6sn2CrnqyxqSI0jFLNmBNEEaJLpXWlyTefwrv2Xr19f2LWR+26JfV4N1TQ3S25piXlOj1H
MczYGFfRORYx7zdzasxW4bwKL0HAEVQfgqvCT3z507BXTqSOTjWxBDM/xRDxoLeBFMTqAwe1p/uB
G22k7fu9eNWH//nsWI/W6mkaY4uklRXdqB6rD9XZNoYh4Xb3PZyC51hy4y/OPvSlPbJ2xqns7VrX
YL1P1/FCHktV2g70LwnPan3XBN6U38hN69aSca6oLto1Hwx7E2p7RZNcyagAD+0l+WJutnxnf0Bf
xLxDSK6BDP3+sKxD0vWoLDPz08jLEA2SbGQNRdb3fPjYFF+7+sT58csNwXVBrpzgl/TOcRNqROSH
XgjrJ3Xv8nPlm/Mt9MOt2L3fk1+uoZ+aWe0GMSWxE6U0I17SnXiavkj76exfa2K1EySzbLWc0upD
twk3yzKd3N+Npl/n46derHZCq0F9n7OlifPyMjxX99U+PbUTlgF/sxN+amO1E+pIL61apw3lunDc
/hL8GCZw9feydjvNS5/l7//asK3ihSZ0ZKnNWf3iZb6QPmvnxdmpyV9XoH/ssJ/6tFrHVqpEpYT0
9UPwrbxUz8Q382bg3j7v6237ObrXZ7f9Ep3wlDu14lYXY5uKsY5i2pwmT3owK18qPefOvP/XRm91
MxZlmKFGyegNm3H3Y9Fp+/eb+OXlS+aeeJn0JNv0eIfi+jMDKEzVB6s+F9InW/9kDLOrDV//tWZW
a1sWYZAlM82U0cYxzpL0vCy9WD+xSd+kn3jwQ43iWQi/lMzPGtnXWnDk60yevzqNHRWuEo/dxwAo
Zg+lHRL9VhQCFUVUu+KdNDZZ4afoSr7Eaa0TdmDY8Ph7vQY8Qq0ABMmisojAw2r1T8NYa0kbKF/t
NMOSTh6L65oImXCt0lzeg+OJSGoZxZ939wJWwVQIrAj4JtLaq5IaqnB8ndSJvoVG7uhukMQZJtOB
dSosXN8cRP+oBKFBBbb3VRTieNF0Y4B4uK4GX/tGtavIs0sjkc8tkgCB4lFYa37TRQzwDxgjYlxQ
/bwxUco4bjADWhuHdVZ+06rc8Nh3hezZEg5bljHjSJy05SkxxfUGJ6fAlbVkshHo0Jw10LYlqwVO
TIsfG1WKL+Yoja9NfBavEF+2r2cxi8sMcsGJpOWb+VsSGQqsBZKnKE+ta3a5lsmjhEg0aqMqiBme
/2fYF6je+6vyzeyh3b+gAgCdk7GjonU8mFJpIwufK8VjLVVO6SEXLj45i8PzGXCY/MSN87ZLsHbI
QoFEYO3xMj9uzC7JHtqoyz+WZtFd1lhJfiwq49TALfN/tPAZrAXypiB+BP1iTYKSAmSV9NQ07+NI
9NtSMo2r3oqVXRLmn8mBmjsJc43SlSSl9+auH068xN9kgJfJooQFC5u8woKZPO6lIWdpJUWhfV9F
XAvQcke7frRGGZB7IaIOFV67jmNw4TOM4zuUOgvVcc0wTKVDmvFjPwb935/G/wNO5OZHz5t//Af/
/iRKXvdopK7+9R/X5aH41NaHQ3v1WP7H8qv//aPHv/iPq/ipFo14adc/dfRL/P2/2/cf28ejf9kU
wHanj92hnm4PTZe1rw3wTZef/N9++G+H179yN5WHv/54Qv+yXf5aGIvij78/2j//9Qf37L///Nf/
/ujDY85v/WfxLOqaM/rHn/r75w+PTfvXH8qfFjhMkLOwZhYY9HJ1DIcfn1DqJH/DvLEhOKe5AgtR
t9Fff+jqn9CBcdLgoyWltVgxga7/+6NFpGX5Q9iYUNoz/viv73U0P/+cr39DpPlGxEXb/PXHK4jj
pwVMSZkLC3IomxIiCLSg4wWkOgUKWnWa4Ior5O9xn1g34OxHdzJJGs4yvu4N7rnotsMx7FFS3wVd
Jd3jOnhZaXJ45mTSxmknpP7xdYBNfG2BZHL1fow/j8CUPUSGeGLMlb2FUlR4ydg/5XL9bUZwzu+l
6WNQZtgOaHmGojeyhhC+U3J1c+fJTSHQYNLrbzWOFNVofy2HOfELoV1MY3CPt5G2LdopOguq+kKx
c8mrxuK+NJUO8fjkEDiZW4k5d0Wo+3I25A/V1PebBjD6uYqrFzj4dtoouWJtkF213VYZ2yddkm/5
KvlVv+iDiKHeOMMIx0kfY7cuJ/UaGi0VVPAj1Lvm2UuduPKmwez9QBKmnw7tRVsDXZnCrtjMtjlv
WzDhm1Joz0KfAx+VexRCjfyss6P+LsnKWwxinoNUegCcpC4gQONFGpVzzM2iu4DYYJdaw84RaraT
UqfySqxkzmdgQD9O/9/atXci5z/rjXi0ef/H7Xr0U2cHsWyKZv2n/j/c0wua4n/e1Pv6kD0uuN1/
burlF37sasn4c9m3S/YVv53Xe+2/trWkyH9yl7LrydEDwn6V6vx7XxvGn0s89srxAqVMgfC/97Wh
/EnRCEorkRR6w8tHv7Gvj6NrmHkL/RpaJ0Rryo2EZMfbWgmtpmmAhHmVqiIcYcxbB8XyTTLnEmlh
65RP3irR8aM9vvmSHqUeBxXiuD2SwTN8B9prijSkHBkgy16qobrtHbXYtqiqnTmBQtikGbXvpBB5
ahtNf6oNYl/i1XreDuPtaJTpOZGj4kudmm6SrClOMeGPQ5DX70mJmCmD70rldJ1GdhzAkAU7z4ut
+ltFhuk80ipUIqaq+i1VlqUlbmNEHRDKoyaPfNjxiChdo8hzU9Ze70TV2YCtxJma2NamT2zxzRod
40RS5ThufG0Pdg0LB1o0GLN17T9WszivVVF7VHdUb0pm3YvSIoYUnU5X3QA3O9ak39Ob/NHoUoFe
giBy82uJvixBwiTT49orNDzj0W0o3bJJU7/upmqHC87LTxvw79vr59vqlUX3z9vqR3ssEYAVaAFT
gVvdVi3i7VSPUvJ1c0G408Rpfx8pqVa4Qi6aLwkg/ghPB0X6pFml4vikyM1PVWYbz5YsMscdtDLp
3XCqlWIDFgHPwQlLl9ijD/Pok6aX7htHqZ+ioZDRCjMKuDUYbX9KcgF38P3OvN2i3LnsGXALCxl6
HQ3XcaUgJFBW3tjL9mVR1+lZ3ozzZR5isl106ik09nGo+jp2rA2wR8A2YL2tA2KzqptgHkTFspD0
s6HviktJ0jqfg0G/jBtjBCugIoUW1M4ZDjnNifW5ClV/tI/SGAxX8FbUSFYbggrp0AV5UnmOjrGO
a1M/dIckq0lOVslGlrJgr6hVvM0sM/bjYqRggj2P//6gv93/kIpAloFb4TVHZHW8KyXDboQWGiUU
jk49j6tOwTJJMz5kFFVOQPeWtbhaq4s4BQgTxFGXctlxU2pXm1KtayVrVbMvdDCZoN67cv9+h37Z
CsUY1tFy0GjLsfBTLrUxokapLFwScJueNwsq+BOphvrEYfa2FZKosEwVau4U39YAdltD+ZqHBmVk
XR63hYaNjgebUfs9y8xljUAiWkZsYU4AW11dI0WUBZDYW3R/+aFdtXSEAG728naKf3slUMdaqGac
l8zPK4zjp4EzElFackRMCnq8upBEYO2poMibugId8rtzBObUAC6KrB//XbuQOQpYFIidJYDURHOp
Xyc7FJ5OKfGuclAMHhHHq8kZa41n/BryxxNRUrOaZkCojZukdBKU7gKUJHpN2aSCV6CRBqNfRMa8
MTJi4K4UpChVrLje7++bq8h+lcldqHWU2CkVH6/J0IIz3xk5RVlguK7dc16X6JVfZCMlySYeNV/D
vunERlgimqPtRqOgQZDpX/h1sDqOG7WGuq/imiVaoMPvAQuu3aCSVA8xJTQzoYmd9XJr+yjxnpLQ
+NXALwAs0DX4ICJxt+qvgkoqSCP6G/HOcmUFf8WEtDB1y1y9rKVQ8QZk+D4kZq1edL0YfTtBLMaG
oHdiTf9q4FljAOEYdMDmSxL+pzWNvDNqRiIpvRSraQ9Ax2WegHeMmibywtCRzmfZrk9cY84rWeZo
5BExAvXI3l2koN+Q/GfDbLUqK1OvwQ/qPAgTUN9gMLubOJbLyE+VJkbrQ0Y/qunGcG/i6fSlN4Vz
IcAzT64MGTn5oE+Qd91kTgqEg+yiBMYlmfG5BGxl2sSWyW1f4YV30PLK+FJ1upTvQz2MrqImB1OP
3J7eINZZp+dpEybaBim24nNHlX1wI8PGQTnirAYSiY7NVZGSldggxKieo7kWfkwCp7fchmun8HQ7
sgGLqUrABE0iuR27ubwum15+rOxJJxxQMlyRJ6eORxjUjXPbzsYC3GqLad7wsBSZBy4Jv7xRb6vP
qOG19QZNsnBwFRH324qVG7nAaZzWnZOgMnZ6V0pPQTwanwmVS+ESw1RfsnJubtKuMThxrdjaWZWs
fyTJOiQIAofyruFEMy7jMc++CtGWqmvHcvU9yGr7HkU7C2PJKHTwDtNGyc2toNX9sTPGzh+GQH4a
tEr9queDlN1UaoTCWDQ1Y46jYDpJ3lCMjerm6J4JN8zjZfWYtWx4PdnmyK0VQ8GRtkqUaqOUUSXc
ohwiYA6Weg9F0UI6Lu7RVhFOpsQe7jbptEG9psm9KTPsK6j8FPLnPo0sAHmhHe9AX2PjFBtpXG/0
JEDi2Wms7n5QS6LyaIxw2OzaWP/aDLIdgo+QYfVMTdkbmwmlyG+5rESNF4ei4d0wwmxFWEYE2xmx
PmC+qsK6h4xUfigLu2Ek1CLRwd0Ng+yGxazr20Zr22ELaRrJdkjJYbZRS81A9E4x49yrCBM/DzG4
aXZskuS+WTpdAN5EaPyzLmNxUpbz4NcYVH3NCgclcBY4+Q+t6ObBc6xUuwQriw+fLSfjA+Q+3fHQ
kqs6V5vk4evQz6yi2knGRwtZp9KFH1fdRFArKaw7bYkwTmfPYbTV9Wr+gIKdY27kNiKKT+Bjn5He
q1oPbbR+9vQoxsu6a8NoLwPxMm9Ko7JaT48b5Qa5qDDepH2LqV8QRBimIK4wXMVDlr70c1khnKT0
2UNmGsONuaR8iEgJWbwEm5MPKjpPKala1R62U4b0sjsi43E9gIC9n3Hs6jaTrZb7KNfy1A0buXPz
fnD6rWOOQ+IPLR5yQ9EXH2xQWJnblYViuBHvIhVeVtc07mQU8bPVd8rsGlVVxBtUENUbZRC27sp2
ZoYbO4umyo8sqURoxq7GfUc+yWF34gWwiRMbP8kwieQXBp6jvW1LY/bnaVBephTfHpxteqndtF02
Of5szbVALkYzO7iginQRtbZS+IOOU40PqoacTo6FouOqfcFej4xYvzSNtMdNuyu6xscnD5npNs/0
yutCCox+PrXAWwtDGsINxp/G4DZtOX1PNGPQKLRX8Q2WVhj4tF0ztG7c5PLgmrYwv4AOT2sw4Fld
kNTC5hkLzUoHllo5zx16Wbxdoli6K9p0+pgPhCpnfWli4j2U2BVj23e77Gr9zJyKyvQ4n/qvkl46
D83MVnIVspuK25lS2HtFmePIOpW5c3DsFgh03cnDRTUqGGtG+DbpbhRVMWtvUHmzN2EoPsVt1/fY
nAjISdqkNpdp1hoTj3I5M0kM1iYl+4EzwRyLtPHqJhL3aovAq5vAxXs22rn91vIUFTwyGqPdB2xs
XwkxKIKFCKcC8NaENib2eN0tLgkFkr9tMXbboU8KdUEx9lB3hlHu91FTBdeAqhAa6svEUTzDiuTK
NY3lkFaiITmLrEBrfeDO2oM61PZdOQVye2ZMavfNmUHY7rV2qNKNMkj6F0zrsKWL0tyoNzkV78IN
o666aqca/cxibtJDhLfKFfux/Bb1k3gyE7UZFgQ1XgqlYg2Zn6l5fzFidTBdEMtG1zJ2N+lGNguQ
WBzMxvNsSHXixVKpfutSXJe9CP3A66StkLzsi3AqPIX80ZXS2VnvRrye021vGgjGWJM+2i9M51Dc
Dm1q4P+qL6YCCBRPE4sqVJ+TIMxmt2bd+KORW/eNJKFoDBxn9vGLHVOSsEMnnwsEhmDDt5GTujBn
hy/EmmgJVdZsXM9FHQHWR4ZE7EDC25jZyIgBevy/jcwFW4+XZWoPuafgPvUEmjDJNsHEZsDUywxU
Py5V3GixB+ZhnPd5aO2R8q4NrjIpBYeNYBI2o2LC4bUCdggCXGjCo0iuRtQE5+IyMYdG3pCditHD
siKMi3prxia+qdDfP1N1kV7j/hhMPkJn2WL5GAT3E+8RvGSLSiS4n2jZA1dXy/k7GOUGYW9kUJMy
mL+badFEG1bo9CnvMMryxrzmEp+Uvgy3synggFaLVRKHZObUfGqKFnvKtAJ90OYU0qfCQgE7aMwZ
f9DU+m5bQapxEyBH4QY68tGsONxR0QpX1UthRkj9NdnSBVIS9edKr0Tkx5mVpm6Mh6nwHGliU4Z9
S3a5EfMXzZxL9pOeIcenT5b2kvdB3nhqVKYS6Ys5z91OyoqvZOylxEszYT+hDhpFl/Ngld96wPS5
P4eTjrsWXXCBWiaXRFj1iORhrzxZlSUfTKnQfPh3WHHKTR+8hL0twJczVOnWrGdxUxO5AxjF787w
hzwNLmO70561eUCVupjFt7ybjOsgGpFSmFOtvslSSb1CDzXB+RPfXcuUxhsbj2eeTXEAbCke5Xbj
9EW6hTXNJYMT9xYAMq4JgG9cHFySwasgOGNYKqA9iTKevxpGpN9JQh8uVKuKQ1KUeMBvCgRdvw7N
RJm1wvDJzwNqsle42urNLpmN4WGYFSJbBk6+EqOlTh5WsN1DT6j0SO0AJnNUzeldIJBaIojiuvEG
OZs2gZ611WVlWMkXHadl0BJV0WzVKkUDsy1SjDzCnmjX7ZAdqrGaybrzurSwdxUdqR8f+ZgU607Z
mV6CLs8JjRStVLykr3LeTkmvfJrFFGh+lU/zQyVMCavZ0Zg+JKJy4FumYxN6HUvIIdeJAf0tZjBL
YSMQ1l2Fe2vhqmODEK9rRTiXoqkSNs42KYJ29ElJBY+dqtXPDWLid5SpZfxKlW5xI05Ec49jAw/J
oKmNLyxa6y4qh/Kcey60XBwkRslXcIMvfILCyvF1OTYtWMMCLVlrsFvFlVXgyVv82spgkyhZaLhO
lMXRuZzZYl818hifSYmk4RiYqeoXaaKw45q5VGpeJc2pxY2iRpdqJGs1tfBU/c6DpEQ/Ra5jZxM7
efK9QgDY8O160oikQGqRc82r+EKf5DHbYAvs3MpdZTo7vVHx+EQ9qPnUBvyi5zjRcK/MRrLr5J5a
S6Mn+ddJGOotEvbOc5nL051itbhO9Uksj24hxxDqmbR54gkiB1+DrO8BIcgtegtaBgV+F+ON/bGJ
hRz7mZU7kB/kSLtGhAD4RWAHiezKQ8j5bvfhcB8XZifcMZqI1tqkw89NJRCoPGE40g0G3QRqZqUW
e6xeOZI0SUqf9VQm7Jvbqfw4KYFqMU9qf15SNJJdq8NfyCUiiJ0zPM/Rd4KVjllLqmFt6BdOOd8k
JN0yogOrfAZxy3UtFJCDXhA3M2ivsFf2dmiaO1Pg6DqmtrrRuUlSr1cmcyfaTmFmuq6/QfCZGD3o
kVVwxdgAwJfVZrqWzKHvvUnlAfiR8rw2u8EcDXh+97NyAFZNtTKSasstyQG1rh5WJK3HPMgLN9aH
tPENbOYG1JKHcdPobTxuzCwj0291Vfe1rtGO8OReZkwDDtNDZYeW3+udUoGOSOfCtzFbljYiV2Jz
a/ZdZPlhEVAiMFJ8prxWTQvWUh2Ix55gKHDrIA16gN2lnXhwptl7WR1ZV0nVpNrW6seRc8CMDbeG
5QsCCpnolCzv8uSXJln+iGLzZLhWXAnNm+2O+kE2tZPuD1XVXlnaRGURjj7XaNr0eHly3xOb89Nu
gDp9wIsdIiaeRjj5hbmhoO+i5EzhWM/1Lkljpd2ye1vCNMTjz3uzH+8SOx8ukR1NNXck4N+nSjml
bg8/e1+hCxWz/0r9tsPL6xzaoPLQK3LFM4GdqS0CIOO3QKXypxa2XG3ninCQ1H2pbhujwrU5j7ip
N6Wkw+G2JCtwW+Tq7ybTlHp3FLYiPFt0c7BRKGQ0npFz5EC6kUiCyEn/f5k7k+1KkS1Nv1ByF30z
LOD00lHfTlgu9xB9D4bB0+dHZFVlSPJy1a1RzWKFuy8OYJjtvf9O3ppzxcaGO6R2HWPj8tegDVT4
bZRkPhEX5btnDD2m17Erz/jnNi/oBUbKQSeLyVCO0qEL6rZuypuxL43nsZtxUHfNxFR8wOmhCtIO
hYCfqIQTh3GtjiQuc+QSHGygEg6jvlme+qEz5UnHoo5byqRx1orKKgLVYPoWEDPc7pdupqWTrHob
G3bHjDY9Ja/G8VaW2wmLpjzw5JJJX0Hx86jMyJlC3r12VXTanAeWQERZjH22hA2eakdAdJtI9Ezg
Yr5UXnLhrRmFYVLbE0Wly37sT1pd3a8iLTcsB5n/JLDQu5RZNVwMTT0hW2s7ew3CboqXyenkzRRH
K1lijIjSmlRVORgin/CSL4Ve+zWF6+USr1sKAZqThttM5GHjlpNS79N5uju9dfoXD8ezfq/OVXoY
jF7+wuHVmHfuvNrn9y4qtXBpNOYKWO/Fb+ZoqLywuqoCm+LICGSLm0wgCm3KN0608EBbTXHol1sV
M7V8qNqA3xQbWw5ETw1BGZVsO6Bl2CdmG9XUy2b+Y+EjttAFjeVFgX89Ly4R6Vk3BaZh3Wz+1ad6
d3JTxxF7ajeaOXxv00d9cawHMs/ZLmxIVlGADii7mqkVvIAXV/RB1VbJoRvS2vbtzDbfTUPWS2j0
DV/EApRh4Io8mcpuriyTydeqsghF36mYGEHQ8bs6XqCAaqRDMMXJ5kPdIqOgk7RVayswLpBBnfZZ
seOQLYpwmHJR00C6qbvJnU45SSQX3GGcZGxDqaBxVlxOTqq55uegJxkR9nU8nXNsKF/lMAwXfTor
8AlK5bWAfeEGsB10DvjZq4xj3LbM6z0O0SFQpqZrj3mGdfGW5rH50VVD5KxbwawHRBrERTCibHPP
eMyqd1WaOfNGuFPD3KHs1F+DdM3Sp1OTSWBqS3dnKbVT7qxhMp97vmJ5KIfW/GtOp+W2hVUXB2sW
ckY3FdsNq0+zBjKYIpcpTEsH4hcMZ045mzD/O6/dB/R+pbdDCqPVoVGP7CkJn0HuM54rWJzmLHKc
ZYR74VV5ymMWSXIwOsxAA5PYJ0rSajTeHDtjTKrXZl8dsIKyROg0XXbs84oclqqrI8gPdeGAIkdS
dcKKtDNv60wM3vw+yxggF55dBlhDjkRClmp7ZtieKKBp5Wzt2mHpHyOkMldtaqB3VPMmgYNe2JW5
LVvmNEFV6t2vdKbQJJLWwvW8hJF0Uy6xQiR7nOfPTJjpTNNp8IxDx9fMGVPDaNmoY5O3xyTrKSV9
s6O/9LGysSBjcNhMIX/qDpgs1dZbqjEW9hvy4zkMqzF70pOh8sDBzc4J7ZLoDD+OZ6VmHSp1vtMY
970zpXcv4EPTdfJdl28ccfKi10o7CdfBZELBMVkJCz+LrJAJu7WJVcuuQnOoS6LeOi1ygtQ2o+sW
5gztQQZV8cgsJTvRUMy9r2AFNJJ/Y9rLhZIuE7GCgpmCnyP/GQLs5lPKeyk8Lb+DQ5NV22kk5koT
Tu93g2HTHBnuaAaxIZJpY6N4feP8xWgUy6PkUhJlaBHkQ9DMIasLWP1Qf2prk8TrHCezi/iqqDP5
/B9WWWmELUIfbpklXmPTsdxObjyc/6OK8nmxywmUtSAuJcSL09l3BTOS7Z9xgq8je9PFmAiKJVYh
0CQ+gXE2h55RtRTIjlU0u1nobbAMqnWsstgLIqfuOd6MJUhEXH0DFvxmZL9qOFdbJmADTf1smozy
gzEgjoJBbePn5uHZfqKO4tirYphLQ5eHc15UPtYtySa1u24Tj2YZMlD+LsXvCyAJ4AUbEuIHnBHo
kZ9QQpm5BOOUbg1EgIK6qybJmcbXkk1u+Q0C+wXE41LY3kAdg0DmfPH3KKZW6IPFd5dXbr5vCxwI
LUOdN39+qV+vAgABEgMvEZMUIMmPGMSsJYk5yqliWandTk/L9FYqrf0N0vH1sZGQtbJVkVpDsvnM
bxm0Sbrx0ldBA88zEEmZ7xCcAiYIhvF/vqGvoAroPFgxBE8YuVBzPt4Q5jlESxpcSukSddxMjals
h9S1N2Vmi8BbRupV5Pb5v0X0/xsup4zBapeZGe/tb3nPP7CcOY8YhLQrdIar8HFZ+ikgAJqUZadk
3LoM3mZ0uu/cUL58kUA5GDrwPawkJMyYPt6rUU5IizkfGH3T142Cmn3KWnvXWdVbG2lz2POpBlHu
FN885E+q+f+6XYBYZ+U6AjN/ZieoSrROGmEHGEKfND8uplVW2DXDQa/nJ63BURWXWiZndtb4XdON
p7rHjjloF7cJFwUF6J/f+t+U58+oFgRsjTdv4dq5MjD/iaVZfQmW0/EonLjs6emdNJSxLANyfSJ/
kstfsHmRsShGH/Sr4/pCAuJBmF2x98xeBnlCc4dy1zkRrtK+qe0S3dpRwVjBqOx/ex8F/YdosBpV
grh+Vh+nbaf0lS7qoHeUfDtbinGSOF5fCG2aL/pBV/0SbqlvD99hrr/51rkwpAMHQ1MoTp+ekVZM
auQOYx046I3vC4+4oNlQ8/2fX8XvrrLSq0FWV5uJL0h9JPvGbso6MEvdhdbsPMtMaW7+Hy7i4KXB
qWCtLjYfX7cYIRyoY0FHhTXPftLa4lostfvdMv/NvoV8Gacc/KM84rw/fWCjITtRVqTwgnKZZ2MS
zH9127ug5lf8HmTC17xO3dq9mdyMqo7VaL+mhulWpuOhl1X70tLTk9tL5aG2hPvjzw/hk6JppRCs
8nkLX1z87FTcTz8+BR3erh7RnEE1td7VNG5fxqa9taelPhkelWHRz7CCrZGpjDM54yXy8GqjOeN0
tuOZHFxTMsXF9O/pz79rveyHb/Hvn0WtAFkKksPnWOPOG2fcu5M6KAkc3cZ1ypBNaHHolXZ+XFrx
V1xU5VabvV9/vu5v3taaGceOxEG48lE+Pg46IhcGNosCh0ggiMillo0YAROY9N2B9pUexYrAvwwC
H5mBuGV+okcxbBbK0uLB0JKstRFNoYZlMRtEZAFnD3OuBtg3eee6r5wzWpDSLzzco/58vyvj/POD
xiCBemRlEq7qiY83XHgzlf8ASiEQ2QSQMPUNMW6l76h9R5tN+K42S+9oLVH5w8vM4SHX8Tlx7DI+
eHHTvBd912PAlujXZYcRhq+XrX2XzIzTEoMeP9QaDXhxMJ0nCV1+q2HvXAd2q37HR/3NgsEWFuHT
GuiL/cmnF1fC/JiiZqx4cbF8wfTJvSWZrtxYg1XdkkegPGngPZeKB5D850e4vqZPSxWPc45rjjBW
zefCMjHVoVGZ7gSlZo5vkxupOxUe7C0VJ/5ts/fdp/GbzRFTURxd8YDgK/mcO1ABAev4gGB4C5/w
Fi7PeDVX5ndRvL/5ECArrj6X6EzWBKmP64ITJs00j1dXJW17p1ZGy44Vp1du3mjf0OY++fr8vQdx
nhi8PBhTq17o47XkgE2NNWLh2w1aEmgQ8umJ5vGkCQU4bcAZYZhUDYBB5VtJ9WbXTeWjlkYXlEjR
SRftN5vP1ycMlq3C6tH+ZqR9dpVn0kf2mSjLwFS0bGf2dCQNpJNvPr2v64byEuYuYBbbAJXtx7v2
9Bh0XcE1Ji5k+lRhI4obsDftK1i7Z+Jk6m+aga9vlOuR58BGQ/wc1vUfr2cqOUZ1Otcz9TWo3gQT
ARWItkndfxcC8ttLYQnOeYetIP3ex0uRoYf3kmyKwBnH7mCtpfSSEzFkpcx4//z1/eZdrd0UoqiV
CkZf9/FSXg665hSsGFGk9dYqbZw1hKZ8c5Xfvis8xlmm9AOm/emGXC1RczlxQxFgJ6/J6k4VA6lg
kCZQoZ2L/Z/v6rcP8B/XW//8H62AI1s1dbuWu+rG5a618daCXJ5tE1l+R1X83aUw814PWvSsjv2p
Pum8PpoUnCCDuOnQ8ZgOWYxD0Z2UMTa/6cF/dykOOpJa6BSZFK9P+R93FWPNJDXBgD9rBvMghjzy
DVlq5xrD1PDPD1D7+sagxK/espjyER/0OZO1tCpQ7AF+Q0UW4Ftr17ABMU2/bjBbyrZ13dnBWJoj
x9kC5N5383btM67tpI2CzGra0q/ayA0H+ObgNAP2CIgrtG8+ya+Ld/2RLCoNOh266E8lqDpQNzYj
m6wt8yaUmDdtY+bd2z8/i6+P3cWbzLKRXlNUw0D/+NhBECCoouQKdDghuyQqi0Pb2kto5lb7zaW+
ds6IXxAgU1BT88I5/3ipOiXgCzUCwaMp9qwh8I7zKJEJA8oPssKAwtHiQLjzd1Xsb962CV7Iuehi
249N18frRt68zCbFdCAQZ0V+Fcc9YAMOPULDN8cyatzis/7IUl/OujDFac6depdgSb5pHIixQeaI
9EFq+bVqCedeaxGm/7svAcKnbfMrV5d/7fOTiT0CINUBEkSnu+OdQmrI5agC2ySx8h0t+OtLwKaM
wwsJChswTf3Hh9GWucokIc0DIta8V13PXV8AostwUk0ljJyOef+cfMez/7qW0S7DrbbQTjsqfPuP
V80acKO2YbRWt2b/4E7GfOt2i/2dTcz64z9WW1R3BlZwKjkFOp6qHy/TWJFVu7mE78v897jIEmbd
yBgW4psrVwodsKaY3OmgMDb2vQLM/s8v8jf3yWyIchntLf72+vrn/9jE8n7BErXUsoBa2tt49Zht
8kTGd3++ytdvds2EXwXLlJRrwM3Hq7BRQorrB0LTI0PcDrO4MUy9fLYKzps/X+l394PfFbJSrPFZ
nOtq+sf9EM+spJMi4J+oXrSNmlK8OarX3P/5Kn9bsn5+b6vmFaoycybd+bQ8lrpBpFOMWSCVDsMr
fQDDyQdXhg62jmGae/HG7guSCfQB+Itglo20p59aPkRbWNz6BsweLmM2YwEGpf6b4/13i4pltXZh
KKvpID4+A9g1SGCmHkSZKK+rHhpXUOXALLQMBZChDnit21G1bewCGiCs8G+u/+Ud8FxYNas4CK+z
L5sDO2QXjZYR+Vkm8odE8fJLB5PBb67ytdenvl7TqBAvQlqn6vx4m7kyFT2nchIQSKPPTIeSZJdN
EcTBqgBqsPPc3XuZC3NHgzO3KZPlh6klYoe92LhR0nHYdErhEDzqaeHfy+Pf0qP+34lN/6g1//9Q
cbq+hP+z4vR/jODhKafdfytO13/wP3Xkzr+o1hkPoI6Ba73O2v5LRu79CwNYqmv6TT5FvlrW8/+S
kXv/UtHl0b2sosz1QPzfclPT/hfdBjszTpJrcJVq/Dty0zXsiuXy3580SQ8G+ZqrjzYGHZBUPvtW
ZHE6JIhAs0D1RHTsKWM82FekxT1HmGhsDac9emRfqsbOaNR9Cj1+Y8pXJ83GQOiFTWBLldx71owi
wFSS/AH4bqO0QHoxkH1yP+tJDmRt7SIYhfjxxbBDLDvw8ib1C11u0/S+nw0z1MzhIDSxQXlFbneC
CStGe24sDqPnYnz5PMCpvzC8t64bjzM0/SrBIcqUAD5mn4Z1nIerWXAsm6O0qfUIibzEMyGwevem
9dSgMp8UrfcHb+Y8heJRLhnBQ8sVqVU9PBRjp0egWBMs4dlRNkp3OSme3y1KWOYZ1Kr5RWoguBla
v1Zrti1Ev66CDthHz2JW9no+JL7Mxk1qRWEXv9ZVD+fgqDWvw+D5Teo+2/mGpAQsk17G6ldDlHwl
nwRqWeAq3dg7Xgm2rqN3sfsjPN+Htih3VT89jLn5EypB4+de/lAvR312w9TLva2bDxcF1E8jq+pA
MeTJy5W9IxBCgPSOZh4fJ71bAi9L9uZ0a8joSC63fHRgTfbuveNdOQyfN8jqqJ+1AOOAqy5LDMrs
ctzlVQIx1Elu2szegp3sFcPZtXp5oUr4tZl3A/FCfSQ5qr3X2E8u1ah+HAYsDbvhtfTqDZSqJ22A
86a2L7oJtw2Xvrq7y6C6lH0awy6YCr9kIgBYDNuCUdK+QOPseG+Lq1xyNJ/QGYqwkc2mX6ajhV92
mM/GQUTwud02fYSAHrRTSVGQqd3GzZLbapnvJngVb0s7Tn+5zROcP9+S8w8cEsI4cq/HrLju9Cko
2huG8atYkuzaKPQMGYdlSfIrIoiO4Wi5XOgLfPXOvKeq7x/lWD3MRY5SpazKfYpx2Bb4GIBRVWHF
12Sx4D+Itil0KoFu4oFiYDNpl+lS3Oh2c7IjRQQljgyDi6w3886RpsK3ikOEC+TVWDeNFz3WRM8V
mGrl+dEsVg5KofqevZvq8oDuEo7EZWMfIptiqYTvlph7CVkxVka/08sHVwd4dH7hWxLU9YnoiKu+
RLFo4E9pnSx93GKfcNLt2ve8/l5PvLu0+LnEp3jOHvTmxF+9tI183FBOh7Z4Xco3r7+xzexoJGMo
6x15MyFJQH6cn6jjfDnW/H5tJvRweAMv91XZYh+b3ESAFZEBk7ztIrgQHS+58mdlpZmkD+2sXndL
9jTDulAXc0tAga/ZgTF7mp/INnCdY+FWxYWXLj4GM/ctqfKNczBkcXAioYcwuvZ4TtlBLF1m6pBL
IPrHcLsNuYc29S5TJz1Zbnat5d2l0Y7vU5q+lt2YbJY5e4ao4tAkqJtWGGdPzwbourApq8yaf2pL
Gz8vTePeTEVd7QBfBugGQJGVod0nphDUpm5/RSzMuFVI5eHxK9Nh6iCHYJQu/MrrrvXeuuvoTeBf
X+Zet8uKrHrPl9l6LJwJSIwO3G/16N4ycv6+AnE0aNL+NsfU3+qTY6z2e5Eol2Ouhh3Kkc7pX/GK
SJArQIqx9DeES/siGk7drNxFA6MXJ1tVQEEWV8NGwnzcwlEaA8WdNdBudwoJ+E2CNt7E7Y9IjhB4
KyeohX6Fv/wEF3nKbPk8micU9UHRjOLJNYZ4I6Di/JqiSfrMFxTdh9/lzXuJDgioqA8Mp6sav1zU
1wk77AutgxKSVG69Sfth2DhUnbu+Ypm2rjPC0bOUsG+v8qyfwyzGSNyPhjj1jfYZJOg+0Tp1l3lK
zzmxqD9F6xqBVxcmeFw7b6inN22LIWb7nDmFhfLluSuPCkZAt236q6GUwxnMCfI282c+smwv+Dga
2KR2qDhXqXpEOOiP3m4wfiKqH2I+DQSNRnuasTopY/EKdyYJKUT3iA9QnanbnGXY1CxZ4weFow/j
YmOQrUSRCQO7CKMZL2BpXhZT6ssIW1YHvoE6PxNBGuiO8kJuc+i0JdSa0sx31oI4vXBgb8/udKtF
7iabugtsFi6aMrtNLPuOKIQ4DdSiLk5N6Z6dJn3tpUS1MsoLl9sTUEpFd5fqF9BwR/pgFomOVmBx
b1wzfkHbFRLIBcnUDcf+wjTvWvbXVlchO8ev9MehngsfPeEuriXsBO/Kg6EDN7jvLvr4GfL3q9Lz
UcODRPRoQbUd4RIJDFW8skCu04W5Ep9bjB+cWrm0ZPGSQnqy24ey6J7dBlEDu+CJrqnwp9iYN5Xq
dGgiYdRSV28Tb3DOdoPgxewqPyFHGHYtPNcezFWZ8hudax/MpRmCMo6XfSNR7jhneGo7KJ0IwpJz
QdBCLXjLoELm3G3jVg+x5Xb9zBqYIxfFDnj7JLP2MMKIjxvKDIDgwKqFOHgVLttpkc1hY+YvMIPu
o6l6M4vmJDsn96cSS33csVAJXCiLvUX1J+7GStsmuftLl7kd6rH5a7C9p0Ej9XeKh6PJlw+pTV/8
pezs7awjPooUk+EEAm7fq9xAddYY9BcJhd8nNwHgB8dhcyqetXiWBwzj+RZ1mloXRym/5GZUcd/K
7FB73hAMSrpFHr7JnO7ZMsp7RYtuNDyftu3QbBli4bhIDmvQLEW6M9mqkmHZQq/Y5jUU58U4Nbbc
RnI3QqOF9g5NaHzEs+PglCYPv0GvtuCPAGWcymSpN7mrnaAnXo3ZAbQWqcGkq7vW4emQQWBX+bGC
RFjAEUc2cUqrHdVBPRrpgUNMD/I+2maFs1tK8HGZXtVIZ5h9/CUgHDSeQ9p9eqOV7V1jlDewFa90
W94qSb2RRlS+GDS8xWjf5e3woqrvZWnsxvpdmw2s/E9a/CO2xiAxqsOkjrSWE7rJYpfDY+35bFTK
uuoyaS6FC+n2qIpHjS+atDl46bA6jtb8VHnVplXnfZ7tvYVdFgLwnIhQ8R4NuKbu9KMvCRXo5FbP
zyn/UMg44HXy7hBYqhaWPlZQ1RL4OOG4KF+ztcAb1Ep/6gor1IkGqw3Xd6GKW66c9zp8K1pJ54T7
ZsDIyVeV8Q7ij71JO8DUKHtHARcmY36KzekirSEDMq45Z8kB3xcg/jms7FI9kyYQpqP5sxvxVgBX
o5Kp99qgbFUjZtdt9k3hVYHepGFrVRqf8I2d65Rv8q1q2v20IMzthBJorn7UU/tQxPDP1UVuLbt+
cLN+DVS51fpLvWMZJPrNmL47KrFHGszcWj32iX40luoaF700XEpMwbshZ58fH9tYo/4YNlFK2onR
RZvKmrZN6j2aojuklE5nBTU2mjO8+/qcjdNIZv6imeSbWJQSPuncBqqEis+7wDXF3Q4q8sL+aFiX
I1RBNh3iPqLloZ64BVLMAvRczq2XGdHeZvIXYIh8DZ2UgVd5YzXdGwL6IfQk78SW9SnNlFtEm69y
HjaLplzpnXYFznqY6l9WDX/ZWh26E7M+FupEHyADoovvxuWhgv3odTzQuj8YuRcmi274Tu1eqkV/
1LqO7JkFwcH8ZCXTY+7ol0WqnTgnggmid1arJ4yzwhSqHgq5va7o0teW8ST7FlqpKSb2bMjOtlNu
K93cJgnAPzAsUqcsObW2umlMtKqLTQRcpwXwOu6hbu896I00OvczjxwrvbAnjMVbBVfQodyQCX7h
Y8Hz4JaSWndUyQLKlh3GdBCmYivExvBHn9IFIB/7SenavdgV+38uNfUcg6GweYhqh4nmEER2N2PI
7ClWGBFZ3wUKShzs7dqTEzUpLvDzrm00Yw+zzzoUWRymQ3SHoVd8XUhGmxB/mwfI9Oy4SV1OzpUy
y/zqb363Dcdna4qqDD28kJdFNamld5EmoLRC1bYrmKcjfGO2vmaTVMqTdOvoWtFp9YSBbHAZ5BaO
8GHpjGbvjNa9VJSz665K0dplRTa1dLedMiEiVG0B437Z1/DBw1qskWGJ8pS4tANZ5USviu1dZ6rS
QbugYtf0/GrOnGWrI4Y4FIyp/AYiLlR4B2uv+ph7iDE7g2CEujknKcT2qqquOxExf65+kfm2KbpB
hwvUGJs2zZUgK6sfwAvZdZrF/S+8mfq9WyBOJwgsmFJKt9YAY5zwWd+5tdJfgAvABO8B2vs0BfIc
vQt74CDrYpj4UlWOljDvdaVIQpC+OijotKyqCh2p/xB6b+A9Orb71NQVVBCT5y+9DaAvOuNA/bOD
ds7m12TBrKIa6TGZ5CVtmwp0w16uhjYnt6e76VXvqqT8S9KIIB3xy1laf0KHhpI9DqNWe7fd4qJa
7CtEIdSafCz66ASg//Fm0BS6v5oI4mWqkiuJ0HJXm/S4w8Bri5YK+apV9ltyIfRAsyAbDGr/2nT6
89Rpt0aj7+feuajbdjMY1ZVkZZ/y9B3K9EunjvvJc97hXod5RQwjBgJpH/0grXuvlz9d7zGetEdD
6++6wry3ZJkcozn5qTj2D6vrX+uyf3GU8RaHbkZ9pn5VJh3CpMX+0cR8Cmq6mb2EklkOh15vIFmj
dkt/lTTxJ4ijaYjNP/JFYdhwjy10sWMOMzvj8VJIZOPy1KkWhtNKStU+F0wVmrOiKEgdlxu9kcne
KF4bbYQerEJoT63hqnZaG18OSO722F8uRZ+cnQyViDW7AQTR7RILokPVx54jpC/K+35tCdPxLVnF
mE61NGw0Ngz7IdvpcsA3JX4qquSuropzZPXnRs9D0l4J5Ft+iZQ5OQdvkEBW9ts8CduB41raFG3z
hKJbxTMv29GV3xaN2A5YXDLPmH9AYj06XSQuHDd+TylzNEjNRSuuK1X88gZElLxZmn4n5nusnt3F
2WLUB6PewfakrTZV5z53WckDUpkrVqtDie5A/9XDONNe02y4Rjq5J8PdN9aDRLfbTeEiQYVIRbMa
I79djoXp7breYuVrRzKoTuo0giSND5ZeKiRrObtIOlvhavhOTGGa5oiBjMCilPQ9dqrcnvcdxBQH
jQ9TFP1pybBmSE3GG1pPmw23cBoOKOsppZwfhlHyt8fjmHISDs1hNBhpyEgpfG9lZc1ecRFTos4i
0q6NxjgPLuQWQ3nEW1IEtQJM2FqZq2LAMYl93DfjhVPPCaWoPIhi7ulas2F4oiIaL7xW/4kUwSeL
LtQYPvtuwgRaFbF1BsWSMZ24ROJozOl5ctbihOAPe/KXxpU3MPKLGMN2e7rJevjpTDPujLbJ+A9j
fsYe4ogAkaEU6an+INBujlkPCGptPPkrkyYa4+E+SeWZWPe/6soc2DGn9hwbDeRwy+zmhziyJ0y9
4pJBU8vJa27GWSUtnfUUb52MgEdMFKG3RNWJnw1+pvZ31cwbXPhINsOERF8a8krUw0ZUCJUET9Cw
m6uCN694JV6L7SUpNNscUe5OHVxUY2TphiZi/sO4IMuDix6n/SYpkkcQn41rMpYZJ8u6sBjmnCHq
qYFGi2xk83NTuAd0d+YW4SjiD7QnR+JZbkm+TC/GWc4bJ4VRz9h9h/rnuBgcyrl0CIitsvy+hVmK
pp+UG21Kcry14SmEjILQdMifJa4hltYM12hCtujOAYUdk05kj8tBGAmx1Uo13qpRnLebVLLsBxHb
Zzb5/MnVGexl9ALs1y/jPJRkIVO/DHYJtRaPDQQn83m0evkwl+n8QynU+D2vGHaO57ZU9mkb/8Sw
Mt3FDbDAmGML4iY0WwxFjkXT+bliH0XxaGn00XUEdi9y3x2tu9Fhuj9IbCRteyeMQy/NdyNl9oGY
ZFNa6Q0BnVsjW7YiimnIvHa5xKHqSTHUQ6l0txMfsS/a5LZXReTHkfU+JN1urVEMe9pE6kWSnVCz
hzWSK9Pqd1pX3LvGT2NAwFc0G88cb71KzGHZGpdwBH/pU8sp2tYHQTx46pTFXocVm5ntZatrO1Uy
mpoF/1cMLP1ifS4oUm8RllyWjie3aixMX2mN9KmIXlCTXejDrVfetna1r5fuEEV2fMVgyrZi5pzF
rskkSkCn1V6XHolZn2EXIdQsbNriDEP3Mo3eGuNuHpGACuucdsbzTEqq9awzlmOkJ2ELuCI7p1IJ
Fk4lBeONUKmijdn2glJkeWbmcQT83BMEvASOoR0ddDgoP+kFtPZORAr9W2q9KCqoZJUT/GBToDOl
993cvU0b3G4G+xUXi4Fz29tgDpQG2lA6DFbaU2bd9wgpLfaygSN2ZJaAMuFU1LiD2gx7UgZAvZrt
YxUR5Jq8V05MEXTzENP1zJ4e6JOY/WF2n7DMxvgpcn0sEEo66dpvFCQx1fDSK1c9Q+kZp5tGX0Wd
4WyRggu92e6z0HQWtqMl8uJQjeX0XJlrwGL8vn5VtsBkqmp3Sqc+D5gOsBKX2waxpWkUx6kKu+rA
HPQIWfxgJyrZEimC6Z3wnnLWjozUm7GsX3O4IYEQ0UZvioM3sB1Pw129bhXKfW17IYpFDLMomeVw
KYS5a9V1c/Z2lfwpteK195JwiZ5thhKk602z+1dGh6Mw/MxRI5VLEtizurOd8ZjLYZuUWOptcv0u
kX/hCV24zzMGDFHyiy375HVig646sPOXPn1goqGW6a5h1K6aS8hM4dwX1rbvaRk07Wx6ZHaiOmfD
6E9l/N7UnCpaedlFErNZdYcEz4/muUP9Z4aVhVw6tQJsQpHBZe5WSZ4cO9/S5PIATbIWktdENw5V
UR4UcV1oTJBze9x3pblPldxvLfvaqu5c40cxGr4+JxtR67dlQUPfoakbdYT1uPdeYYR4iujZfAqG
jWYXoTS6kABXy2+V8cZeprfSjH/VGqcgZOrrwtXDrI1vYBAfF3Y8fFcOhYuhOSOt6ohHwFOj4VLU
PrXiXIGCRNOjZqTbJn6XYAl4K3T6U4UJzIBovHzE74GH2wfomcrrRcGCYjKrgyJvcwEUgbx9Z0vs
BXL3aKbiQu1qBsJxKIzndBkOaTPdF/prgWlQJpxb0Zu7bK58Gyo5ZI3YegHJ36O6gvXnOQ+jVU/8
yOrCzNNd2hanergiXb2+11KMphRl32YORkuSLtELneguzWAEGnbwn+SdyZLkRpqkX6VeABTsgF3d
Ad+X2CMjL5CIjEjsgAGG/ennc7K6hsyZrhIeW/pWrGQyFgds0V/10wpfsmXOGwqYwyUf17lpsunj
2KrumsRbL1rEJvgw2k+Ae1aEAcqzm4Zx9x1G4IzY2+018A9e263zMVsP+oEZj9GeuEfZxrGU50Xn
V3frZTvk/l6ly16LDxWn4wQ3AAfFNKyql2K5Fm65cfTvGlt4dpL1gX4nQOEJnKMne8jOYxoW+swG
QhUNwzJprdIc8lDTBAWPzO1aaGv1Ll0+I9wbQIPui7pcNdOrb8/r2MSfXKgz+nI93mTn5WI4XCFH
a6NX8R2eOYy81jaziISml7Y5OzkTLHDh68zmmISylvpDQAPX3mucK5F3Eb2y/K8irwr15uhUR6c4
uxw+NQLnSEUbKzVWtfyaqhdLvZpRmJrsf9J7aEr+VaM+RylyCODiYnA38ALIcmgvrZGFYCtYb0to
XrYZ+st2ltaOUtC1X/QMdy6tyXMbbxsxvlnZ/aLIcSKWezbdkvJUVVs/7dfIw53FwpKyRpkbW3Bg
0pW/TryKAFV5B6EW8oRg9uE7uOm9o2ZqTRCXJfM/G7ZzAQap8uVPYqk9i0y/y7l7cXYCkbfsMYGu
GBMEyiDtyydYNHXPA6d7oW9F3m5mmpFJGsKHxDdZ7XqGNQk7T2FQnuOXe3tW3M2KkzTQa4v+pJau
3lWavNIE9z669XcLoNXS9a/wW5vXbCiqAzYJToRGLs9Axd7y6dsCNhZ6h/pRF+mpLZe1RXcmSIJ1
2svQT4JO9zelds2jbnXTx8U8b1tPYy12V3K+Rjo/9PxdLx5SNWNZlWHf1OkzXofr7NmnuYnKzQRF
wJzT1czI9qb4PuXMIZpFOUSaaF/vmapJ/s35fazoYn+ZjZcmu1hmtOKEvlq0Jqx5RGer2ETmqbSG
O0PBFNNw5LZ7038XXfqQIcKa6R0IBoYybQiZYRs7Xcg5YczrfVLscXQk0TdzPFbOIyL3pS0tjt/d
sjYdWvwcHQ1KNd3jUmTJWuusN+GMQSHe/EGepGvBLGXI1kRgMxqf1aTcZ8Vy1mfrsyI+jXYc9MiU
wpyaVRJ56abxqgtygYUURZ6Y0tATyfyHTOnpuhodMhUqv1ZRm7+5S+Ru8tm84/XqwowxSbgkWx9B
QmhvXLN5ozyGQKp/A20ASHXZALO7j8npr3Q3/YpUw9XMPIshXg7pVIVdHu8aZbXoctUu9jUZZBkP
c0OKB9YAyuLs7QZPE8yVscXJVvuoNXGpFsa4mm5filz4ZLK74WlY7HdX5yWvxPRABGwDS+Rn3zX7
OaMdjXBpx9QLwV+gTmKcZiQyTffwQfT3ztHcnVp6/+C23CiXbt047zNz9hV5ogmlCIUlHtxy74n5
rHoLsJsXuwGMhglJMGnuNSd6WHouH72TPONTtkCYIXIkkdR5q1S8y0Ci3JfGJhJWwun6OsKTYmY3
gghKrXeRLCkqajxz45zsa8OStPK7GaAEGEsWLj2NsDv7gkdILMfMiLutP4IqLJvecIi3xvnGQ3kP
7LLdSW96jSc+jWa0p9BuX8fR32mJ806Ga5OTa0M9NF9ifeEGBnDgVn1iLld3aGAFFhtqzUHKJntp
6qdO6BcvGVZFprng/qbpkC36SsKgP9HWpgfFoulbwZN057nz0agB6awKjIT7KneKjQ7pTq6GrChe
zV7aWWgikmyVss0kILTj9dySLFNjVYmf0hyOzMpTZAdXOWYZPcjmbDu6Raik1R00yyHPXIC1721+
JsXQAYkWM2wEmIQC4yiS9Vbp1QMxleqhNpiPQkXyrjI2G9KqWRfmbmo+e0qe87G0Qm6aJHSgYa4M
ydUGYt4UAC9mWp7o3WOD6BIi6Bt3Y6FDp5pmt9tZS8Goup/KBcuEmc73zQAjYmVjr95Ik6sxNaz+
qrSMxzySP3q/N/JLdWv8JPZYW29j6TU/h5vGG5vGuJYjQhOtFO3PJdXzlYiX/ot3cGAvsXoKTFov
tHJQQXOZMQuWWnMu+XsYGeaBW9UCb4n7S2wPK+YTU8gk83OQhKaLpDDvWtd7GQQKmS2jXYZzY5P0
lfXGxJ25dC37a28uWki8kdWjGo1Al3qxcZZUfItzuHerohu/+775lVSN3e0qd3ROjRqt9xbawpGE
b/7FIRbUwdxwstcNDCejthNRBwpFLA1Cm5v0HD2Waod5sjq5GppTHe34LGC7cd04VE371Q2GvDoi
4eLINJItd/LW0liQ+mM6oDnajfo+0Tia6WrsAWLMzrehEk29NpQShK4mq17ZujZsgbluUD0oYkuz
eg4SLjQgLjVk3yhplLeKGWdxDS7m4qu1vfwR35p8GOA3Mj9ZatoGlu9dRC5KL5fiS2QAYAOFTsQk
dpC0hpZpld2rHlyQtnB6o9Ba8CELLnfwajgblCaopNF8M2BRXxva09867jV7SYHB2RyXZmu2jnkB
xhNzyJEcqmo2GDOwMsNYd3ljr9C/I8afRdS4vNdGfcoysFLOmPhb2UxpaPsgBpDSmadEuXS3lX7O
gcIzSJxs/1M6Qxky0NYhT2Fuuep1JT5gbxrbbAF+McjWOUeYMjdQNbQDAjXnKPbTqxq06RVQzLw2
W9O9U8asNm4xVGiV0nGPbWuJi59DvRxkhxHG4lZhCUhqq6kZG24U7vBRQHJrt6mmcW2JihtCsK30
Q6t89k8zNh6MLi5XnM+8OowE01wuYHNQp1qNMJd3zPngqpxxhNg0g9ZzfNej/4bcM4e73CULTUes
xlDa8MaNoPLj7BgMg2MLbh+vMlc5dPZtDqQ6ptRUf/UjIOabpkynnV0W/vch76D66Xm5NAG7mPZg
5rh+PE/7pAVpQmWYo8+ytQFVVcycSCgZYYqXChDUEImLiBFN2oLmzi7zfD6W1Nkbyrkjalyya1ZG
GkbQSlE2XGj9svaMVxsmM4QiJVpsRbIwKBjNe22VRRFMEMT+dY6HJNQ0PzN4Z836hLSB/J3daBI2
ACiz1gILpMI9UK15O0VjdtTbbAjrEcdQ7LnezqcU5SEi93IvuWI0pldeMs6SeD7G6Gcq23kE5Rv7
Z1mndxNZoC1g+7VRkZPsPYs5brQgEkvThJ4o429j7tmHbHRex7pqrjZowTsTPCHLtWmF/FiQJ60o
2qEhdccmj4xvt6WQoniuUaas5udRH/gQeCYe4tx0tpQo8HenlKfIpoPVtuv5ye1dRBfCCpwK8dCk
yBP3emv29whVtGwNoHJGuEKDcAMghXiQM812aGPtyueEQULkj/aKnpERIMTcHfxRNbwRsRZMvuF/
2WnGkMbxu00tGfryDjFTabjwrAxO+p/ZmMxn9LiPmvw3QEy5FcvAILnLUWOKaakuXk2Mb5UpTvgd
+MB90ub6ziU8fWhHazsLjDNK+HvPg9OrfA+wld4cGq7a97Ky+zMzS3tjULB9BlYxh1pX8I5lYCoh
A7sPU1S5Z2CgxMwGZ9qVdZO/+DVGVYa3po2Xd5z6i8WQpFlFqR5x3hnyu6mb0k1yE2M7M3mYy9a6
zny2/YrDiRVqsentimR6STO/uCfX158G24tea4hOCG75NwOdYV1qygiWaap3bV1uxGCPG2OAJx1x
anwWTv8NyIIfyvGmjdZz0b9gOr9hZpvYhfzndqhJi9fJXdtMztoBGHzOMpvBP+QiEIwlY6RiZuBi
M6dcmI9ePcfAlVWiAjFIPk75aF1Ug4G9BSSD0IM+U4/TRxRZOpiMCevF6PYo6KYRTrJdhlXHIL24
vY1mKOH0chHXI4bFZY0rA9Jg6I20wHFg6Ng0OIhA0pSbuR/2JWIeZDqDS8wSfTfj3LBZsIGmsOJM
EaAlkb8bFR9dZOIrsEpI2Ks8vdkvGjJJuLywnHRNGX1VseGfZlS/BmtNsFgaRp4MmoeovbWuj/qB
BzTfCXOkhDMXODOZSV7xcMClwja/LZbEZchjmNpFNxN+7jrfRV3fIsLEk7vXgdc2qLoxt+e5i7BJ
z1zNU9UUWJ2i9KHD18gR0x9qSORmuus4f6z4sv4r8DC1azDWzVCLBz6W2De8IVDKTNwVquB0NfO+
QzXCxHbx9MK4a4ES7zOTUoK1oD95bXsqe5XcEbB8kQAMpBFPP0fgcle7WFyQHgPSNDZ8hXAhpgPm
VwY6Cf89IL/OMhgn35fNXW7P0Yea4K6uarfnelRozefc1cvPvCjqg1j0GdxSrDEogEnAAHaKv2PA
cK4aK/nGRIM6mMNAYHcE6XyvzRWdP7HRHccelRyIvbFbpkG9dfFC86hwOE1bNP6IvknPyFh1WAI5
pjN+eiu4P/Am1hqCYYfH46mPpuVnkWflWUTRsKmLRYAIMzUKLxxPX/c6xr+FHkjQyqgWpBOwxgLJ
Be26NJhYSzhX1ykWuynLaWFhS9q7fmUcSGoInEhTdW4gxAVpNs/XqcbN06beQ8R4cjPRMP2W+DlI
WYer67EHVRNok4vTO1m+AwGST6oTuLOymomrN3UvuuKhWk1gKNHoOu9IEgV/4nhvuTGKocKLoM/t
pWgya9tVZn+d9IjxdJp74rl1e7mr3WLcDiU4aa3u1T3gKjaGaYA6CvmMlbRbiFu3foV7aZn9y1Lh
ueKd0U4JqZCPNuaXmVg3R34cN0zZK5Q8n8nQKoqXEWB2pvjsXH3B3+Nm1XoiXh7mTma8sph89AwV
90yFBTm3TIYjVNdNlU7ZOZoz3hFA5rwLo7OM766Yxb0fn2mZh51MhOguKpPyEBOX+2wmUINNdGry
ZYucTRi64wjQRsvGM267+aIdmxip0qYTSkxHZ8B02HZQ4m0cteXRrtIu6FrhcJ2MlomX3rfiljEQ
agMHFOcHIwn7jZ0j2mJVLIBa1p7zQzRa9NKXVbIrkDMmhvvpMIEe0jUO9pkLxonMTFAUoCZ1u6ET
xk+2pdHu4jx90VEA+7W/GPGdbx18Tzv2ERFQ2Y7Mjut22RfQPTpaD4MqZeZJTOythxWs5csp8vsX
reZPrISvZiLkO/PX3/f+/2/sosJ8/O+iAY/vkOL/8ZJWP8gG/INaqn90ydc/tu1X9f6ZVl/qz5mB
3/9T/6ypco3fbjVHBApdmhggdZAA+CM2oPFHtISa9HW6LvNW4pH/yg0Y1q2mivDLrfMDLhN/ov5o
nzPM3xwfNgzQD5tINOmBvxUb4D/0p9CAQ3IKIhHZNMo1HbIuv0ZtIqG1+NkU5pWhchXGuspNV64Y
FAQKwV5yO8WYzxqByFeRmBhvkjrx74auUM869FmMZ/gl7dqMNtRgqWybGZo4z72zi6pMBL2DoTSQ
XSI/Ksj3zCHm5IUVvpxh55j+LlPmf+hBNW+hmf+bgvjjB6JdB5SDT8aSVAZ//qf8FGMZzwPZlQdj
qhTeQ7+8s+UI1T+zkrUzAzyPlPKelADJr891cbZaZd/3voRfRDKUERxs4jZOz3XuPE8eK1LBWrvu
E+MZlIETRsyydl3FDvqnp+nuj+/wz81Kv6QEbx+EDUiJZ8GjqIRP5a/ft98auqPNNDdBay033bhM
Icy/l3FhkA22lbl0BIDo33/NX5EXv39Rh+fyBnIi6+//8svKODZbtW9mgeBs/gz870WOjEYZxYDJ
9+wrMEQZTlhYgsIXWMf6SvyH3tNfg8G/fws0AoFrwGcH8v2XvJvXyHH2Br4FHC9e6Fog5maAft8m
w+oZQUIeRVpug2RyF+wQmRYiDk5rMXda6LpzckxSg+OBzH/IcuROZGn/KTz/O2folycKXxoPk+v7
ZPJ+JcYsXqWVfeXxS7Je0uHcI++0DMmGzuAc2eMCY9XOrq5KaWucDmbpngrr0wL2m2nlOgcjMJtb
LS63Bf+IChhYXhVY4m2milCzX+UEFVhpm1Q8trA///0H/EsO9/bLZb8XGAc9okmG/8tD1SRZBeLP
zQKl1cZqmdoywEOeENpZsLlpy3/qQvoVHcEXdKmbgYBExRXR01/bnXwUWtELg+GlyZsz+gXu0+bH
yP16Vw9jGRYQr89mb3303H653ZZT2BNCCX3FfLyLhmL/d38BfD88VkSiqML5f4hrRI7aQu/5fgCr
D2stwXFTJqPcscDWNxSnCn7/en8rOPc/LRJ3W0L/+0jc6quI0778y/bGX/hjd3N/I77GXuTCZQPP
86+tjT3Ktg32KN2EFuQQcPvXzkbLIngd14CWxTZ2y57+a2uzxW82GyReJDZFdkb2w79RwPjXBfUW
4Cdb79jCgTngkrC77Xx/2gh0O5uKpnQd+j65xWIfR4XtX/vCPkZD221MXHB/+r38f1bwX7aef35F
l5cNUJat278G8FJo1GNG/xoXQfPZNnJCCMxUtewJe9GjKRAnZC+5EVmvond+6Fb7kKXyYy4bsJKa
tWl75ytBHAInC5FHfautGYmaOEdoK/8/FESRWfzLPsliQFsxBwyLdKLDh+j8su4CVY1cBp0ml8mR
CVdJIZxymxz/JJ67FZ9phdySZLvO78ynFsn1Pk/zbZu0I/Lf8jzXlbsqYkoNB0DFawzFHPQnPBFA
CNSlsJI3h14J1mMESGU11nem8vetTfEUtbZExPEs06YNFqgLG7jSauQQ33aeFQ59PDxXzCgCxysR
9aJ0R9EWlxIMMh+T2V0mpAkEv1t8QzM4CBuVhtAILlox8DY5q6/71mq2i8DC1ZpTfBpl5gU6gtG6
9eDrA6UOhqVg6KISo2Cup/wg4UZy33SDdh9HsbuhMTPdiIrBaH9TjRvabNZFr4dC6y4eXthNVKIY
EDyarS/KY/Mvhetu08faFHQmHgCn10IdiZHRW/rI7kWaoqxek84We8/3vi22fHRIVtVcVtdqKjBM
IDltsQXnW69ZlhMASbEnCfxiTFgO9Yn7RTPxC9IFJ39QtfgO2lRu9LpRGLW1gxia53gu9YdlkGNY
LgNIMG3QzmLWD1mWV68YgbJtNFtEh3NBq1vdX2Mo2GtUWeecolCVSfY5plp5V4goPTkVayZgdCvZ
pijfq7xM8i3mji1GOCsPukZ39o5gOrLSRGQf/bnwCGssySNQdpPZpGppEGDSjOhGB1BEAorhDW+h
/ZzmJe6CXOzFYr6TuSoDozaW9cxQjerhqgyNwrpjXtCGfQe6vFJY3tOkrS+OhnNiyGtGnzT+8L8w
7cDbxXI5D9O68qOfmZvEn8ym3tXcAWoZCkD2qZt0O+mW9T28rCwoY2Na4y3mnAC6O2gwDa9jw84C
4LzxxvG9H5W3pO+mr72MSWFdLVwdpyUx1NaUIP0S8g3eQnNq4yr9MZ8Z9CW6x5AidiIVSCu2zy0U
uZADPxKYkyXjuvIkdo5IXgQxgO/NxJ0S2RmArR/fPOLgyrUUJUCbDWKlbTquW+lek8ywnrqUE4dR
O+W+bPH9Sso3LlFEmCQvhPPhkUskdDU7a72f2o09JXe1U5DfciqWnFIIRkZZ/Nzo0wNJgoyXNC42
bTeTz4x2aYIJWbotyH6jIzTbyiLERblrW7ZjH1nwobDJVzi9dLZmZdcXTRfL22x64xusc/u+mG+W
5TbBQzAPSQRiVOJnFnTSqP7YujhvSmcezwwX7R5LBpVvphdtO2h6nNS0/qNAwnENDPyyaG91SrDf
zfmcjt6zzQDZtpQNM3n0tqr2e7qCbtN4wn7d/UAjxZr5/cZqfXuru6Q4xtFrmhU3HBWq1E6DvJ+a
z2Finhu3tvsWReqFgqAU20BF2CqVAgFH4oSOidm/2FX/vpilvBjAwnde675mlpk9o1eqe2X1Eag3
Iz6zDKWk7hQNfrFfhcpwCOB1gkNgzZiawLX/fdaqbJvyrN7LRjIfT6vizszyYe3V4Csj15mZT+a4
0dPKoCtEvjPiwoOd1d1PBkkGNWZefHVsqWNX83piCl39rZHJ97mc+F32HcAJnZpM5djH0hm8Va/p
1y4enzTTfp0c/cXBcOWiU8v4nBdNssttBi83BrvxoCzOpE5hGntilSooWCS/jKki8cILvJNGhLUS
rQKFnJoigdkwi40980SexKFPjx62iTnw8BXuLE/yXqtysFHBGmsHORhZPNOQ85sopxCgnht5lY1D
8Zc1NTKoG9m/eR3t4Zsi6m1c9QlJmjXVGvpTPdcTv9m2+mnLvtwtHZMBnRhqdvJiY9t5EebutPg0
u5nKm8avj7c73G4Sds7cx4u8D8eI642lpVEwCC6mq4m6s7DsrPbA5MiggtDtgqiOnbNvZfKecocc
abKYd/Fka/sYzdhaxb35Y0nTZgodv4+e4EEaODygVQX1LMdL1EzJAYJ2dR9nvcEcvN0b1PHk5Kek
tdIdEEWaDmi9TyhKjV0LnbV0PCcooQKGXeKIu7qNUH5UWRz6bAwwWzvEWXAfWoIkzZCY2TknNfyz
qe3hrmWgAI6P+iXIOf1G7zUUbDNjhG/amAswtvdYHEg0i1MfJT9HpkEvdatEqLHPv3fAvI9mbyM/
0w3SH80kyelc6125RY1iOFUbRAIXCoOuMovsD20ma0LR57Kb7OHRbKrokMxej9vLskPJ+COkZ+0r
KePioqayDl1vNG7T/AOZVmqhmS7cKcwDlCSUry26NLJ7TZRFE3Wym9NKh6GGYaCa/Oxc6HqMh2hw
WSbmscKxLPT7WjMZm08arurc97Ffyub2GWqQAuF1F46+rPtCbETZXBO1pJd8xBM+UJbjswOBAxjJ
KNLAhE10YKPs2eOCoi3GRyRLudG6FK+0PyzqEon8oSttgs2tGZ20TlivFmcPYnhVdXX8xt7dpIqS
QidiwN2Iu6/T9AQ7lOefmsIy9rltRD97j1AnEK36qCnyCIYtW7wT2c9U+dYeBkJ9bIxCvKSKh5Ql
W5vGhFj43LQHPZPD9IA2SyzNj3UmTdyddnM39fE6shKqNSrFMGhJsoBQyHS2G4aTpvuTwbONN71e
xKYop7vZUdXN16o8vEfxuU0MfMyFKQLlYnrWSkr77N8ngtIhnK67zmVsHUxrvSa/UXAX7RrKBHfK
hs6XTFF7iocpe4Uzs2wU2f91zvZ3bIepw+4o+mnjN4BGMexJApdpdBxzV31p023aOJZxHZplPZ7H
eHa3FPW1Dzam945ypqCq4sdRGdSyMJ1aL7ZubgXFQ+uamDxDZ0cPLAarO5/lJ+zjjhqcrM6OtaFZ
VwJ57trvLPvEfVYdKq7328Xx7vA04HGgyimz/fzLoUth48DN23lJhWkMQ2RPAnwV0ye1rtqZF9CY
66C3xnk9Dk21o53GuBhTgevVSU+JjY0GkeFpxG5E6hbrlz2YnxUt1AdqVShpKK0XiYh+Hw/LbRwG
m1xvP9u4w6RGGicaxnyVA9FnT8vuPawEYSqHHu2oV2xsi+9f2EmzlwFq50VZcc3q2DTHzrvFAMb4
VInM/YosfCJqas2XNI3Fq99h5HKyWaxhKeB0l1nl3iVmNd4BbGLgOMTYMBeEE9KIY8+QKs3k0RGo
6nWafSMJwgHSJNpsMYZhZFq0F2OOORRqcKq9rr6LjPLJVqT3TToSGLBnztbqnQOX8/Qxl+65KRTW
O7MNO08rThZhhUwxBCI5W+wzA1svYDZoH/qwcaSHdReHdOnRL+R47GRDkv2UAPGYS1qfee++l1H3
NNfyfuE+dsZu+gOn2Ds5wOSpFgm5pdjEX1A+SQ7ahzJNvhX21LnMkUnjwdoPmE2la6EVnCapOfoY
lYo3eTOM+yyNmjXGfxpLCqff0XvlbMp5RszIaCfxQBtel3J5bOvK38RJR+WMmsiExnhaUvuOT/I2
BmzPEF3lg6R+az2X7KB2LyXSZfRJzWm6kjR/3/B+pL2JVORzQtRAjwE+sYHhEydAxNCafEul5JNL
l/QpBwmxdfCFxjgWnbgZ9lgGy3Ph4CSOZa1WS99UK4ssOYdR37zT08JeMfC0N2NH4Zu5dLv45kDI
5OhvmEA5D+Mk0Y0oL4nmTnF18kiuZvTMOOSLR9ciYNDpF5S8cVXhFGIy5n33pKZ2U5tOV7tMmbkX
3SbO/OVYEVIkHQEw/UTvZ1CNNpcu1Tq0mmmIop6BdZU1snZtLAKafZKtVd4laYH2B14JsbToDkzm
evzS9KC9dgpZrUqXUz5NPjmj+nUpqhtSewyshksOFQclkBhTHz7i/Hb2xRXwaHYx2Fmczjyok9Pi
IW79Ht9hba+pCOuDuehuDnk8nGSw437XN2Inem1HcQidJZ5O4eOK9jzJo8c1c4m6nzHIzBBwE8sx
bSfobR1ONHPQ5qBV+lujfo7xRLCn9CknlOn0No6DuE6JKX4wO1kY8tR4ZDghrYSCzGEwtNxMeV1u
U8d+UKVLW6e07ttcfOBseKS/Lz7Y9W0kunCV7GbvMSUttDNxdHybkMm3DdfyqXSfO+HXjKkgVRTN
fKGaQg88QeAzyUh0C+H1YVnaBJPgUTNy5ahfn0RJo9QM5TEzUQOFWX+qfikf8/iGjqkcfWvHOTUR
rRuwsyz4ch1isSXVp23Kd9b04sD39ObOL8UcMzMz6isXdvOh9aabsa1aKPKYHxz6TjY0Hau32sy5
KVNhhVUjh3nQYXGzs9t1c3Juvm7cae3CfYnvb9jo4+3X5PPCSkyegZl2FCsT5i/DNs4OsszLDQ9Q
6CZZvhUTR2B9Oo00d28Ud/G1Fz0IZOzzWEVsWQLXIWL9c+0VOzvu+NAjOjfShdvrotPA67MuLoNm
P1p1or1w5sZ5QMHGHkZL9MMjDrcm19gf6FoJFpmr1zbvD16OEVvWybz2RG0F9C/5geaM8pBBjKRu
2pL6s8KIssU5pJ0XNI49jjC18draocWlTL4Wa5Y/FqvNNm1GYP7vS4D/K+dnqH//RkYEi52+/z43
2321y1dcc9l5/4uqyN//J2hL/IY+aFg+BGzYWUjl/zUyM5zfGAtBGmRUZbuUaPB3/ou05fwG29Zh
IGba3o2mheD1z5GZjRzpWuYNAIg2ZzIY+ju6IsOYv0pnTMss50Z6Rt50mFo4zA3/rCxCEiIvO9g0
P6F6LStIWmwMYDz9s6EvLPIoR7gOOOPRSeDEHknJduldctPxLV44dWO2yRA/IX6qfnyPu9F4Vok3
ZABKlgpCQdm2WThROkl2d+CiAxvmRut0zKLx97A5cM2bA6JQQBYXV+cEGr29OPpUgUFSs/4T9+XI
AHlwI9T1oaDGwc214kXjFMlhwzXjZV05Nxd0hBx78MyOVTXFBf8iNDt9beMkP7U3FX9lFL7zONLS
wo/ncEZe1QAeCS3LnvCZ4438HzhHd0Z6m980lcDRAiulPXeiJFhQmoo+qwFjOrCnwg1jr2+PqV2I
R70UkJXmiKAtOgDXxcofLiP9XpcUUztIv2xAUVgsmM9EtjA6drluhnz3OSizuD0WJVYNLEWzytcp
3ZrRSl/mFDZVY6A5albWPJAz736qhGXkWNj83oMm13D+ijIVaWCNVF9BEVLC2i220qNT3uYpDX2O
TpVbo3OcJGafoDBSBfR9hH05rIgYiquVUFvGkWB0BEGuIj5rmXK/a9THjKsecNSPOte9H/QAU4RI
JSeHP0dMgGfwd+ziKMPoYPklksBQRMmzh/O4XY1eNWGF1PP8Uvpld1Gm0kEL+QMEMy+huXed+N04
rPBvmic3lziS2j6C3VKl5ovZavo+zyRRNmOGLlQyXGzJKkNQhPBc9e7KKO30mcQFmx7vhXzOvDL+
qAiu4jemAtNfNdC3XkvGj/GqjGWphd5s//6ldZ31m1Q3PmBdd+6WIS25GUuIxWimWE82uCvN6Oi6
PRAo7hdM7/zINY6YWjD6yjZFEpBZliBvoMI94p/nW2u83qTRWGT7gvN6tpdzgx6UlePFc5f841Zm
eplcahYpt40Nilepvlz1jhs9drTzuAzcFKFdFGBkC3qerJKjbE/cxu1camjLBsdOV2ms/53X2Tyu
cvyu4lv+aJkUFDW7KmdjvfgqedTg5tLunc7+jzQbtFefkSCn+J5Uj1mTJu4nnRJfOzOHhP2Zl27j
8pe3VeKBBi49tBWGeJGLbBFl1kKSyDVenAbvySofVPfkm5E9rFuqg6cAYAMUZ7tMENbJG9RZ4Ogc
htZxo8X1nRgnuphnznWfRL7BGgihLXd5LqrXdCrMHyIqMSGMVmPg4yr5xc35rf15/EZKZvxW6Gb+
YI3EkrcDJnUYGeRex2095KSeTahFD9EAtZUYkaFsZP0J4+xEa2VJbsJvBbgFvcOEb0TV/ejOOK3+
D3dnstw40mbZJ0IZ5mFLgrNIkRpCIW1gUkgBxzw4HA7g6eswq62r/rKyNute9jYzI0MiAfdvuPdc
nS7mOhhITnXuRlQ5LH+EDPCmKzPrMaFbSO/xHdUA9bxxBF9MCOdqAOV5HGRbQvjpavcbt7P7PhBI
IDb2nFiK51kHHldzH8VTWSXuOhLD/NrnFi03AUyEYvtc++42nAkoZ1tp1V/lXFlUk7RBK2FO5riZ
XEXrjqA6lBu0MnV48pLI+tUrytBVLe9FfEKj9Kty/AkNQ1IA1iAn18fyzYyU6vTeXOeYz/5wTxg1
sXRdO8OigJ5mRMji17wEQbZmXVqKjUGb+kbuNM7+yMvMe/2nmmXV6ilDRk3x4eEocRAyGkShBGu8
C0N1qdK+hnoQ5vZq1lrdCPFldljQ2j/ZQWf+yKm4ixUXcnRjtvJ3d+ew2AgHo2Xx4gyBb3EM+DSm
ddAmuQHsoRGERZsLM7awRYJ+zybzONNT39iPtJLjupv8tllVnFG/rCgCJyECtBH72knDZ6MsehTl
SIa9rRGa5oUHq4rWfj8wEusyQHRxIGXWr600Jay9hgIJbawCsrLAKSqP/bwYxivjcv5zwYUVrcmL
HKwNu+YhPKGoS9tYt1ZkbBSX9kekAwdYh2aEuSqCYAi2hjLsi+kXy1PT8J3GkQEeBtSWP32pui7f
fOU2at80SXBKXKsESJBJ9WcQmX4cjcG/u94C6HMU8Xg3agSihqiIRZcFkMhECfHxXyqS/2GBd7+3
/3PRH3Cvu6EbOmhx7loY0PL/eq+7OJE4ydETRkMurxUZjQfu7QAaGVg1O6+9mHFTfZqxSf4/1Iz/
f/JW7x/i/6Eq/Ck/YTz+SxnIH/iPMtCx/43LhJ39HWHukE7HBvc/lFO2828gWCnAwCPfc3Icvsn/
VQZ6Pv/Ktrx7mQjKHTP3/y4D2TzfhUHokELIbMRcRP83ZaBNxfevzwsbXoLP7llFrE95q/97HTii
vS2yxCaCMLELhkGo+rfW1KHcVQv3PbM1MEEB8C2Wab0ywoNH9t+oCWPEFLeUp67Mgl3t1h+dCXDD
inBML40HvIEQ92jhErZbzJhsyqOVkuatTtW8h0NSPrP4BE0H/uXOZTsSV0OJmRsKPzqXMHQlzDpS
GbHHKOiIxYNgv+Fukx5VXCvXjCGEYAu3YFVFzjYqoQ+wImkVpic2a1XAcS0Cr7pNjKT2Y9W+t65k
L5qLeFQIxZJUPtblwtJBu3GfCPMhSID3pU4qt2Yw4Hjt3zMr6K4d1MADt7ZepQHUjhlAGImoH6U3
nEUTmpu0Cf4qbr+NN5oQn3LUkaHTPZfkQwL2iM52OfLji/k94FduXetzaMhCRjh/0lbyO/dKHRvu
WF1sjB/r2hQgnArlkOIYCLElFkntGp3AOeqdxeC+YSMCxC7/ZYU0pvNSNd+zCxhH57rfC88NdkyM
H6yW5MsKvQ+0FVgObPLcY8/khgxuf35xfGtmvxCEh6oyVLhiZH8wfEUVB2+tXasGemEEnfW1K9zv
qMh6hn+y2WKw8XF5wwFLlujTM5ZH6HbjGpSavR3xpmL/KRh0M3TANOjdRwng7lmTkzpk9deJZNmz
weaaqUg0r0qnjA5z17D+lHmwZqMY4UhWB4cdC45GZoRjQwJnWxQewMiScMkhO2W99RGJzti0Bohd
YLsQr5gzzSiBF0MYUKsgv1Ce9h+WWS7Q+7pyL3SH/bvzoJhQrWrmYiODA/8zB69wJ2DNlvGQllbs
ll1cFBQBk3IY1cgHja2ts/wH0XjHtK7efLbAPEUYeRELQObKe+t1kndWAdmhXSVwT3asuVJ3P5I2
COUI/bzVW8sewEe3MT0sRfWU4b5vVO/xpKOZ5I1z5a9hKr3wHnFPlG2mu5MwkvGlVcsh4U2BOge0
iU8dwxFTjGCxMNiilM6VvRtZfQqJcYYNQLincQ0fmdc6f3KDR89gB7iWqZIb11Tt1jU1thrRQTpv
bGN4sMzJORIO7TJF6rtg02DW3FR3j9+g78vJ4u5D0yAwnTE754nj38pB4jaJhP+ti/kSVcMG+suu
yZwmrktuxTa0x9j0cnKDE9okWF3Vq9tg/qkQ+gKPSfNr1bYdrnhvPmpwy+tkxA6gHTXtikUxXlYK
XsriDdPVZc4dSFs9L2lqg182IKYghACpIe8AjmE/5ApEa+Swp5iTHfsGaCVdCGFgVKV3VAmJ1ndt
mFNqvRMMn1eAUAZ8XTlOh+Az8LvgNI4dE/isoFRiBX7uewUyeA5C8GAuxZuyekyH/mLcMltiMBlz
ThZG2muhp2TTZ/6rzzu9SEHfZ4e7qKiSQzoGGzIxcYiF0ZPfWCO2r8BYY62oY/Y8wRYgEkdljpoj
kwaefujzxw5nJv1hanmXpk2wYQnOAZF7ybVp8dmi+6a4g9OS+QbEvuhvy7SxaiF2jlnx4fW+c16Q
bM8cDGczwIQssaPy947eg8Hy0YHqwQNLV+2t3FGpxxE0zgMIk2EvpgyQWodHikF2DI63u4jQK18x
UYRrwyJrfkoGYE5Gy8IsCtoNWY7tznEkDQ1BBjuTmwMTOkynzVgNitLahdckSpdAaYdZL+kQMiP3
t7mjJcaS7amEe4gBAQFdIazHKqre51mRQbm8FJz4aR8cSbPYsDtYW9G4cVXAZTSv88hnqzWvMaXB
FEPdq3z55dP3Y1/lx84eEnTuyrUv5RRe0yg7eh5UgFHxMja3qgj7TTfjyMHcQXc7eitnUO9EyT8O
45t2xTObPISP883FXfeHXXjJrNcA88rvNkXlNQ0aikFWb1Dn6AdoHRQdTt6yV/ga8/A8MwHHoTig
l8GuLG6BcMzHqGmcB4pPwopLdsRrx1ZDPE9AcqOpwbTOifvSpuE3wsGKXZj3CjBW77wuGkGsEAi+
qrUNQcXrxtNojQyyR80QxRR/ebiA6Xt5Ycde12aQwMxqwyA5B2jrzkh2hsl4w4SAXwr4/6NVQrpJ
yUnScmJrS/N1muvhbAs6vpUldbovhyI724DFCpobjxyXma1foLvwqW3C9NPwC+uXH+LoWUHEGHZu
X2WsXFmenCfHKo4R49Hz4pjW7wEkxDTMzpcI5nSdytz/6gvcoZKF7w43KBe/M+G3lIPt7bltOI8L
k4sHr/q87+qye9F1HV3mwGwfpcw5KAQzbd5Av94VZIDwuN3/GWOfn6bHWpthH+lVxE5uCIV/LXKA
O4Zk5Op77P/C8Sjg3L83SrrA2Ke7dELwXpaIG3qMeBtporKAkfVnWXDucCiREzYJMs2RyTAr4bDf
gth8bgC94Z8evpI6BVlQw1itSNBmWr9YhzRsu23QRP3G8P3qaxxFdObB+miYv6z4ilKGFbiqDl1W
4hjqvfBJVCq4lICr17Nc/D22y0sSivcqsYfD1C7vtVfdOXGkBANdX/U97Zkmse9F55N5GIqo3Cvs
Qdvam5q3qmq8dclVzJcuurOhRweCfbYkVPs6fJhodTZGyyUGSBxd7gwunieIZJp6WB5SpnM7vWAX
Un77mEew40EMEA2olPZXLvPudc7gg8iifj9gNXtDo4gC8W7sramD5s9sTJr3GlTA1m3D6ZgMtGdx
KKGbSgHpJ3fw86vIKze2E96KIRDbXpKtqyBMs5SPAGSUdbZTFtrwyrKhXwzcWUhrw0029gmwZjKF
or6M4SdTrfVnmdL1ItNQsXa9szEQHLkMDJ9MSOe299w11QdatueyMFeZCetoAIJDDM8k/OSaWgnM
2BDIDGYWcDDgtTbCnF+WpfDeFM1vNWfzLiLO+k+IaoaJgKqPshbjtZHhoz83CK0KDy9zlQ1f+ZLo
yyItQ681E8qN14Y1qMT0OvRj8RYYrvfq4JN/9Ft0RcSYQzAkoYeFR9q8lHyKD1FqD3HmMZZqxqCI
1Tij+rM1G0AvGtmBQIcaxmT6LpIQxGdobJ2FJfoggBDkSfUndSbMj8DZvKjdBoW+9JENixTWkq9B
ZfjAKHlIvbZ9Cqbl4BYzANn04CtHUAO4G+mHa4izRzsPf2fT9KY9cu88ExacRyk3peiRRoc3k0o3
nO+2RsjVs2jGfZWIXzmotxlCOSwvddMKrEkCRdXLoqM1m0hddBJrDES7ZVFPYevjkCqRRBqbrv5j
qiCWwjwV9czIzhH9R2WEH6pJgHjAixzD5nUMq7/hbG+x56Es422tdXiBqcgSXhrnepx2TjgcWSxu
RAN9p26ec4zVTOABPy4WmFv7KdVp9TPq0o+bKZiOnVLeQ1sgecSDmJ8k+N+L1BAXytCN2cb+g16g
VEoDSqNAyLORYhtBefAYpOa7Ibl6pwo7sOsy3Wg46/iRsnLfpO5bnUGSlhan2IJJlrsYfqfV7DBT
m6wBZyilUB4nePEt0B6zxi9HKlSMNaE8M3Vw9mObWdeWPfgebR3G1kUgvNQXA5JAgTuawxGdxW3w
3Au7wGyV68ne4RUreJBqvQPBkz5VAAA+9YwscylykM2m+nEEUBUGsXdGd6piq1dQlZNAP6JVnDdR
3tXkTHvOI4u8C9nvtwk/GFOw3PoMsrLdUjyJnzzL0PxPZv4FYfMy1SMHWMC7M45vZp3XrxF5Exqx
oV+LHVEbd/jPilsBbQSgxDVjxemC8Orbr6124zj9AIWEq9QxMe0yhWX75vk/wsL3N49Ao83W2+qO
PTselpA9dtvdUwIS55jVzU+ikIos82yfIyd9lTZz98RtUDfJrzzH8AxhBkpVO+Oxt4qzPeQpYaJh
Kwh2lPmybvDgrhMrBJzKpPCT0ZHENtdn2zFcNoWT6Q1lp70mOg6cqAy2OqhYEXDvVfu5d/cEfJz9
YNHPQLhufogJN6i7W+OJZ5GK30E5nBlBTTgEsy+Mkx3OwWxDSsfeyJsj95tYGabKjj1X8Bn+W3vg
PMpOwmESFMrBj82KJKkpLx8wxHj7qKuXnTuC+8G87Lwl/URsq9v4n3XnDO/IaGJngJXsGHE+Arem
WN00gLhF6/2qiBJa0/lgA3T2WE3Wteqjfc8FtCs93modAcFQd/GZTl/HDvzEFM43u8y+fDeBylSF
xQ4Q2+fYIA5BvB16xeegwcC1kxOAHbHNredRQsuWswg2y8pV2PksSIYPDMV8sJ/l1eCgTBIzWJGz
tLeMz7EyED8gt9Cuvydb8zhVxtVj4P45TCNDWTsvD6GrqWSNkgsl9dAeLLiIM+05L2TKorLw+nDr
O8QMSDyEq6CDN9Na5pqF1h+V9QcHxP3JNs384i7ltImCQjEFVnTVdv8cFXQzqFmjVRO0H6FOon04
hv6eafQ9eQlUfJdbHK7RcnWM6pWlMyAIt2WZg4GY3+foZN0vpnoZFpkRdCu6A1Y09HGnBVXlxqW+
r1Ffu9C7eD1XETtYcNxmRaFcua8krJaAVCxJ/WUbh0GWEvhBUD8YAXKmXjJ3G4KKtxtxFTyaZYEF
OApAadmd+VdayHqwu4hr1uJH7SxCirWg5iBydnxouOd/IpgnyK9MsjjMbH6oPP8VMhF2ELusvghe
6l/wftubbsHx1zNHPo7uXG+DycWWZRMAVTm4XyOc07FjOwmHjlNsG3jrvztMoO+tU6lP1pCMKDPv
J7cVu5mwZBMDWHbLELVYIexO0YKHbMSEeVdkEdISTFw7DbHvRzOcm21SOsUGNcvyVYjW2HVY77Ct
tZjnktJon/hqcGqXUbtOkwy25Ozja1Gqg9FVj8EzOm9m3Aj3bxAnnKfBCWCO4Faq9sMIyXBWU803
M/dQRT11dcauvdKAhw9NbWrk5fiHJ4PFOjuGcl2EijFIjpe3myQVSIPY0RBtuqkXtI9l4GeHMDPM
F1Cv2TkpbZD8RlCccyjkjO7hTiW5POZJSgJGb1Tj727kaximaD64ZmMeZtMjwgTugh/+9QYUkcgT
Wl6duwGtnuDWq9p+tHvE0t6IOwCFEjK/lTkPdMxM/L9crGM7SpgaSjyavQC22ZMSy2/HrM6pVt3F
LNtw4zQFD2Z610U0g/XdJX2iV1bO9e97AI1WBVHgdPaTLJ+ncvpqC4OsHTa1z6V07tEF5GbGUZq8
k6RBMALIdB3btNX3dp4fXRjEctXNzKBPMnQBrRFcZhdRgl2k73YWIpnLMLeR0ZCdMSaS5AVu4c4k
ye33BJb2PvWHkQOq5WNzM8JAWjA2ifmVeHOzsvl0TtSbjM5cVOlDWz4jxn03SKHAlW4xJhqruBtB
UqX+fDQgzsWmDBxK0dFy6akgYM1VeMdb5UBMCoMtkDtZSGN6w50OnS7TaKVR3hHjlmaxhdY5nmaG
FsNohnu/UeWboyxB/m3FJji3llPPs31KGM8/FqmLrJGcobewNB/7rsUYKtuEc7lb2FSH0vTjIa2z
jeG15Ha3YMq0uYw8hMt8wROKJ26qxa1puupoLhBV3RQDjEAHg3aIWGveh+GH2UwC5H5ajsRR2ftE
GX2cQ4LwMfntTICljzOJE/AA1h26L8cpwD9OU/LS1s1f5JkhKwLqhHWuCwzsEcFV/WLncHOBdjMo
hExlSuPQW/S8/4yYVz4+lbVtpLjUZdLCnrZoJEEYoIfJiFLyUOdnQ6jJroq2Se+TjoODIoc+3ZF4
i6Oe3JMucnD/G+30zEYtfZBTYm+VkaSHxWaB2NKHvPvw/MvBWfZ9LfpTpQGFUPpefdO6FCIoX1pP
0i+1GZOTVocH3yspPMECQBzpnJPtJtyekzSPwzBDUC2z+bGZKSRpQm1cCkMV53aarFCA75EQD/MK
t/rWA/8UW9X4adrBd4KdvBQZFS6KwIpkJywXxr6N0AoHE7lEnbAYScgEamQ+wkstixLJsis+JttD
vE6yRUbO1jHVBO96lkugUr5YN3dq7hEZyxaiYUhWaxTtHAtZlLS6W5QNTJiHRzixZ3NpH3VEJTyb
+Jq6gYqIKQtueptjq1Ubv1K/eKTpHYV3q9gCrZLI/E1jdow0RTj6ak6bcdewpvnL+IJxsPFcV0FK
3dql3wngzQytwbYWLpz1pbdXmhP8jYjS4zC6T6aHdBvS21+o/hHGo6r+BTkugPZUw1Rd8AR1zvRl
1TnJi7p4AsHG0qlM9Bts2OIy2EgD1nkJ+WkEAOFb4r1lkqJb98kIkfpVx8YArWPwQUZlBEan2TIb
WaM9s7Fp+Ei7hTwFvtPT1rfjxR8sn01wUB2dvmcp7T2AFAbHlCtj3an5eV6sYTOn82+392BrmvVf
q5ewKMxkl5GS+lDONkwNHe40w+d9ltfdaWIvuxlbcYQVrs6zrPQeuTNnCvjaUxEF74Gvk2+b2aYm
tcFiHv6S+iUEkAyx8wlTwhetuQWTjTmBLAKukjkjwsSb1w3lL5lkI3rKHuRSRTmdCZjshlfPD1KZ
Rc+4NgdOprSB1DAYskczWzhy+tly5BkDQ7OVYHkAOrJMZgZXKJATczuK6gs2RiGRvbBWJYlLQaGf
WV/6/OUExTOCRgQLWChbSJ7zDLoCnXjJeunK9tsfIvfS5KlRHJMwB2mPJyl8t0ZEtsQNWc0fIH1R
GHd2n30NeY07V6Z6PRoWxrxJ2fT0RT38gsWHOG+ZPog2F6gdojeTlfFdPJqLY2g4COmWFWUSmk9T
MmZj2f1g0po810GXrt3JMXeYwEze1SG6EHVbPeu6EKcFrcmAJt5jmywSMx6TUTEhdsHc1UVubRW4
LkI7aPNCMxUns4UbDyTDP0SOFXsix3kGu/6m4FeQfvrRCo+863A5IpzDvkOS2xx8D2TJsM9vmIXN
PyrLq7cWwsbD4CZH/lf90VF1sG1Bwaz8GVxwNMOgTxbsMcvdbBSJNlzPZPzsTKk/dOTdBmvMD0uL
5D+ddfoElgtkPW2NZ3AKGfVSvCZJTinSst1N2HTZ1F8crjpHri03RYDZiQTw41jQ6Fnob1WXjzFS
r3ljJfDsJ5ulRlkx284H0pw9hDpW5zNyEzdrMqM/4yinTzkbCIEWrj+29d7IroYgQsQXaWzrYSFL
pE7UrVLzlU01p4ZzL1UK/zIPvd64jeYl1k2pqeTsnZMt4iDT/JXu5pVn1F73kOkax3wXEFNh6L+o
cDn0dXSrhXb+MvPq+MY8iNpmxwsk6qLcKPT1Av1T/xLOE1lmpvmdatid5Uh4xUo7+b5xM36rBF7Q
FLQXKHQ/7sJlDPjXeezZ57g+jiMNLofJ/QIjbEWi4lqF3vLBvB2r3oSRJiG7DW825Gtpo03wlWBH
U1jeXkHrbXyJ1cyFrAMHH2nTcEhkwmIoomfmtAdTO4JPGovOwjHohI9zI9Sha0L/OlRaraukUlt/
TImcalNiM6a+wDEW+L8jo/E5YUwsDuiCucIr43deQvRe3Bl9C2qI+qnoVPmbPVodExkP1U/UyNez
vwv6la40/sBLRpCQtihy7XI7UmylRWsdULJAq0nUrm3q75DnnAseO4uxWjrybeyM7UlRN90+aWio
h6WLdgwBXjCyK0beFEFNFn5zEZYo7GE2WQspBEl9zh1vBsxdQyU0Zf/sQok637/MIYDh6/WOC72n
fDJNM+PBW1yA2wwodYnJFUE86YqkAhBwtTxWeVvvWgkfIhjBDJPrcJB+nq2aqviDtujVn+qjFsuq
NAr2mh6DbYHvaCAiBAxc/ytkO4QZDCgbtsluiwyIVWtnXAMXZB/vhls92lM10nNnew8y3Yqog3m1
9KH+oDy/DdlYXjKCK38FJGczL8+T2NVe81RDgaI0Kdz7ID3fgKYSDxoH1lM354g0WFPdTNuBaTs0
Aakp0d3IGW3rKbXWZWYazH6WtnyRlI0A3xOUNlVkHMIhyp8Jm5NbHkM13An90xqZ5LytMMvEnIIO
wnufhCO/G2LK3D/cnTbWBc1t37PIvLPJc+COOPi67NkJDf/kVAhK/L54aMUIoaoVVLel/JUu91kc
SR0YiX9sazhYZMJs5yprX3sRnkkVcZCcU83g3cRQibeXxCHP/lTgUTb9FBLplVoXOzWbP7WnsFGj
Il+D3MGkG9AYDq3ZHOYkqi+hn3mnZOb6b81+5VbpU8IPfkxltJ6L+zJLwoCNzQJX5rjU7ikqERmO
6JuZ2LwNsLbZagXcZs5wbibDPXZ+p/cthEdjGuoXekRQ2tp+MQj1WrVec60tSeQBEL9VGkmP2D70
6WpmbSXAdro9Oh7HSZj0VmpDv1QT5mEnNEzG9AdxXIaspR6Sm9/AJ2+N2tz1TIAL3/g2FCZQwBII
F1UOvzrvWHrXffcPANtlP9zdHUHscclS+jUo9TNoLDpNTcNONDN/qvkdptNMEcBc1i4deRXLtJ56
cYwSvRlkssG1yDqbAfK66eyXTlTreshPXedHsOxyvdzSJfcvlADNZrExw+YmeXKFhslpZavM4nhN
+rv2vUrhCqskDnyesmJgO4HwkHvUkUirSzo1dYtGvzhmsnnIRpIrOj87Z4FnshmtChJPgPJtta5Y
BAfu68jqZJ9qI39MOnRkwEMZ5BpFz4y0dsLjMDFhjmiWpmx+r1hgpLylBz4hbEJEBQSEU9CiOOvM
riIo2ewAXVY2ey0Td2eJXH3POcxnOaXDUxEtLRXsiAEzbybmp3YybLy6IelNW/mEsj/48JgOnix8
9sw3/K0E8zbxyDDmdtBfUYuETe8+h43I2V5P7d4dGh+RXH0P2lD5pcusgXoJISq82pyBeG2tzI5J
8HBnXrSVdUUX25/UzPUlyOCLI4zSfInSDEkadQeMjIVLyrP/ru/HXZEQMuQHivWFz+Kxqm2Q1g02
2cCy01MS9EdrqQ1UiEwri/BdAqjip0JjiWQW1nGiCDjipCVdwjlrLMJQ+Pep6L8lgD8JkXOYul0+
lE+Bj0ZrPDFtWwsbYUPHK56x97V8eH7tb4svCJE+tWh59nCagU/9XbZMl8Pu2fAYqWQzz6ch6daY
BQ/+whw+32qbUWtn7wbkm/5oXYYp1FvS/Jq1HWkyQ/ujNiFKhwr9RWsfGNcyXRs35jzGFZb1nPeo
7opNC31z0ub99WcrjBavHoqZZBKHsUJGXdpyUi84S7rKPrTkqmWG9RXkGGt5U/KQVWGKA7WXvJTg
izvs2cQiEWQxwATQQBCjEbu4c6A5YNhgHIUVBCyiKyb9rAuTcmdRdh6WxrUebay3PDMV9O4mmMj8
xVm4gUxnrpmaXkda511RlNNFDEQo6Fbtc49dETMmPkPTfF20sRPNVF9x2hGTrqDYtG4oHm144DFw
JRyoBKjH9qCAQyYMpgpmjGdL2x9BkCEKaaziwLvhFg9ZWnVXTJfueoCnfxg6RR/QcKOZUn5NvseO
1mweFxTBscGKlHvcfR1C1ihtJsrf3BaoBeoG1XeeRDvRE6go2RDiuSzh3bcLKkDzJ6zd+TELMFBk
k1S0khnh78QjMb8O/LelUrzAJVs+BuukwO7we656uAq54bw7NCykEe4im8Auuo06ZBzh6DZWHbEu
TKHXBcfixmusfRJ0sevjtLHC7JsuZtN3zS5AELxPM3kEOdptwmJasGorlO0yIePRd8iHdhiS/Y5m
6+Bk2I1HHecNQmLvrmC17OlAAsO1ye7nYv4zd9FWEJekR19w1GYLWB7nHBC0GQKPqyTaX1QoONuB
FRD4mI1n33e3nsmYn2SHwDKsm6THo9cJnwpiKgwXsm45MaJFcogLjeVNDl+fBii68k0Yjy1tw7tj
SdpucuvDnYIoh85dZvYFLSQ/BeOs1lRxgIir/evQ5LFQrKZwP46mXBvz7CLhBiroCdYAU5Thc0Yb
y178JFO2+bbFtZY7d157GaYP+OOeI51UMOM8THE+ka6MaujUksygkiEkwSlPKf1+kydrM/eviGEf
g6x7WozsF8Eju0mmu7D3r5kbPNlZ5awWJoDkHMEtTK3oObU7lleYBzZWDtY28wRuMreDn2nyfWFG
E+bfwArxpVlG0L9ZjahwbgtY1J4T5q9YkUBNjEKk+Za1tIpQtTMCXzoHY5QJoToNbo3E/QoUuGoV
4xmLWw+DYUoiHpGrUAh9QqmEZzKRDrpGIFq2IwjwI29kjFh28V+iewJeIwCJ92Nqvk4QA/OYrt+L
Yv5yXmevQffslRjwa9PHPzYszQ3jYXqkmgy2cC3uEy2Tc2nEA/YjCJyDrhyu5n6Jm6G0D7SopLd2
brUJ7lNOQjvIz5wpiNCbXTwZlGtpWo9Bg1sQOU6Lz44Inii5OyrvR6yDKdO100Mg0v4sEDDCZAe0
PsHMrLJZECYxvKHPpkNwECs1fZXe5pKrOWQFkRP3gLjrxyTkZdF2RuJEOG8c2THxXxzw4NHYbkI/
h3kiWxOkoIfjUlxNjiGMJbecBw6MYX9sy+ZiTkBUi+b1Pg3dSvRsBxeLzNrRMLlNh1VBBLAa7GUW
vc7T1JNXZ1z6wuZQ8Bk4EF2EkbTvn5CZsdxcNhOz91VTpls3XR7DIl0v/n1RPC54sCznyTJmzOhg
Gz2zfCF5vN2ZXkOcTLKwMyYZNQBjj0W1Y+BFA99zhzM+g31jXFo5iJ0hImVAIsXvKpr5q0JXHQN5
j9adh1naEczZ8qF7GAPq1bpbSKiUaKN1MDdP1JP+KVCm4vapjQfY296utP95pchUbt3OJoEvT9cq
mp7rmWZuMLtdFk7TJkhM3CZiJLoDxwXVWcpGHIQVrxTmltJSSOGdDG7w4tjbOZuO1CXdqW0bY9cX
zUAwYAX5xCmr9xSizTogDOyhzqj4ulb/xvyq97lrElqcyCY2U0I21NIvO1Z34SWT3c/IZgHuQqo3
45RlV2OUnGmcz0S1mBsZJX+qWlHTiZQwACn3xgiDrRrvlatLVca4JnmITP3BGlbuEWtyfeIpiQ1n
jDBjmynJoj6D+kWnV8V0ltBIy4sLxfIlaVzzgpgOe53dTi+SquXI3/WaORlGO4SoOzAZJsnUdZcQ
KOP2Gy/nfCAbxNz6wVi8UOlP65lBMkgCJ7r2IutvXYPncYZ2yrcKYyDtTX1CXb+cweZiOfJhZ26i
MPEOrt9SGkUKNLulIHzgarg5pWefaIf0ub3zEFcTahdymuZgiEMfigJzsPlWyWL41pXX0k7nSfji
jfaVMhL/Xz3AhqFgHNiYgqXF9z6LngCJAoVbGQNoN2ODFTG7CxaiscFPH4891scZsPjfprVF99Em
oM/XJTrfv/bYeRxqaLpWIpodQqU9F3EuqFjrJB3ZUB+18twPYsy2w3zXgGBLTkNMqU56LexmubV2
zZAGDxvFWAMJVmD2EO09PAKUOuVGRiGTLZVJ6nDuo07tu03rtMGW97mPsQP8aT0s8N4Cl7ivUN0D
BqFqg8ck90QaEK4RXu0arFBAv5KpJbop35Ix0lbz5PYsyzZuVgMeLlxtRXSTqEMMpn1xVEynxLFf
2iYqH4WmHJrH4kG7UXuzRiLm81J9Np37SMyNg1eZlXEV2t0Ry6exhzvN+9oQoGynDNGEy//ZZ6QI
r9c6E31K8FUDySW0rk5OtO6/c3cmy3Uj2Zb9lbKaI8zhgDuAsldvcHFb9o3ERhMYSVHo+x5fXwuK
zHyiQqmoZ1ajmqRZpCSCFxdwP37O3msPZbmzCue6cGnEO8NTRE1LUNDOIkes7YZzwbcTJ/VL6YWP
Cdu4iKJ2SzfgItDeaeqznZB0+agNd1D3cdWYg5Hue3ZHAI7aCs/qkOgX7Ksxh5zZOF/A4G6TLrIP
VEEuWVqjdR4mimtOTMyZIA1fZDvvq1IEJECPzt6MgE/okBII2IA4I0hY3dUR09BNGQXmS+sksLqG
KhgeFgweq501eemwWm2jGQDvtrECoiotUo47itsIAUkTXJhZ1T1RgN1ixycQF1UI4RhhOxxIlMf7
nZcJO1ufvOs8hqKhq7vSsoliVPN1JMV7qSD3VsYJz/eFSEoijqeruhr8dmyQ89kXRtncB4V6JfaU
LbqwOTc2QEL3kRsY+ykxqs9aMijeIM6+SpMYz3+N6xcfOGipXO0gUbBpo5vHwNW7U+a+ZI3DmMAC
muI3S0EIA0a256mjsovCGCtQIwe860Z2ssZC7aSE414W5nU/Nv1IAEykLvRII3rD4T58joil2dhZ
qR8w5C2bdCqyE10TEPaxRT3MnuiM3XUeCfk5TzMK+yhG+lMD8yUvnMipwQz2lmHIZ5qud4LJ0JmT
8XpwQDC+5r0y0LTHpfc5r3hM0nLG+FW5yXFSBV693FqeoljS9mCA/I6cory08zn5FKObZUhhGKdC
1tyPynwZlHyrPKpfl/CFa5Lmnvusty85rsyPQsrgiIS6uZ2RAh1aNC2vmjPCqa/q+lqIyr4ZYy3P
cQglFy0395pVmUlGk8GbSvkm06YYT06Spq/whFEFI9PwphWG2NP0s+amvyjkEl3lxpzvwrzZzjpM
dk1jekQ6eeIxmZzXJBq682Gk+6wzVN3EA5pXiZo9gujs27wL0/GYQib5EhbttHXwB93zvvrMTHGR
x1qcUEdfpPn4jaTn09KF3flMciASkyGB/dRX0JmVPb2PBXqwOJsLmkzzvgz6Zqv6+avhDB0cpaq8
9fqK6NS0i9mxzOzWGWZajcIlYqaE38Ixbdb3SckPJqiBmGdRElbvpFABWvWls9OU3HYS7NrO7b86
LHBoPNTSk8y9hssPEU2qdjGrQ+xIeVXBHduZVvJahgZjhdEmJydq31vQI92RBlS+L43euecEJglW
C0FSgONhwl59SQYGjqMR89oAtt1W+fy5NDD1ebSHfE+pkzTc8op+kH1Oj43leH3352R5JmyYMEAx
ey36xeIehBdbQYvC/9iO+kvUe95Fvg493KkoPueZtjdLCIZ+GfhSixQdiuOErN/x8F5qC6enzLHO
lvSEl0LIvdWtQb49kRkHK+jibWEZy35sBar7PMqcY1cq2i+T1Rbguob8aA2DYrqOx2t0FueZswfz
406fAKCedzX0Z+andn/UQgXnJrEeB6czCAXmIEv3wwxOc45JtF9hHbWXEP3luFgiMGi5EdHe6crR
KlwHarXcAaHGAzGxA+kEim+wdCa6E8c48FYsDKWW4JMEAPdWuB6omgihJSVDdlwWNyENGQW2oOh6
QRWINlLSAHZotFP7mfNFjYBqp0CCwQQ0HweCIEl789D3jnQaWbtF+IW+CcWRbsR9zjjfD43Q81ut
27us9c48yyoBTEyXpRO9xQt4bMaTyQXjUQ54kP93CfIJ2PoFZx4LUtcRcD2QInQS/jClb3hBHqqY
szCea4RzdX9qMd4eO4M8hGlR5r5syYww3flhioxr5Ng0pgGg97EkpqEUzwP+P8CMBH7EYpUT195J
F8VVkdn3ngc6YHRa8JFp3uLcJZ8uHhS2OCs8FEUgdkNd3km26tuxTdtDbth4iCOSIS1Dl2Ljoo0i
2i4bP8uiukV/oPyELiI62nUmO9ORFeBf1vSRK6YKu7EmKbn+/oAUhcLZySoft/OyKyOqNSnpQhGv
zsS8c901FrMdt4JsBkNwhI3BRXi9Rf6eKboTqs74SL3N0qMX9wGDFTHiVU1LrzTqY03Ote/plKDX
AP55ZBjqqJpEXUQdz6Ub4jVAg9t9D92zijcENc4xxtQZ5pChhzK9FEYsrvreMP2otgPuC8HjOfvP
3sOu6JeKqgadCDPermfNQZQ7WXW6DfE58qRyzgWhByDDrG5GWVvXrYvs3grn1VDZTf0DQvLx2AzV
dEH51TBjM96WIVr7Q6ZF8iqcsbam3pmTnN7SWm+FOaiNxRovgFDPf8Iy/7+Gulq/pzH0WfjSxB/4
C+u/+NN4J90/tMBVx0v33ScHL+Gfxjv5B6RQ0/ZMaYPT/c7T/Sd/wf5Dwjm3XCFtsK+WjVvvn/wF
jHeW0vwr4a7EV/O/Zbxz5c/8BbgPPK0mvyMXssV3PsMPZFd7jANgATxEYxgm1wNUqa0yqNAx8JYC
gmaEJGpm7+H96EtpEkVLUL2fWj0G9lhwCtdurU3m5Cq9auw4aP0Z3RR5DEtuBhBZuuXJtI01tLop
MWIQty5bRibd4vjppGRJyTc1CPDJVbpbLAp9tt7Qhjf3fVISRaZ72xvKMTbmJDWhlIAC0eTKDG24
5YWIkEy+HUqy6SGJ5uCiCxYuy5A7Be9SMb89OSpzyDQNGKLAgOpT4riYP9dIwcficQAPjivxWlr5
daS6J4PIg2l0Lw3FfJqetpe3iInT/TptVli+ZDjtApnvomoCyo5boTWP/D1U/Ik17GAxIlN1OZ+h
sbO6m8kT1quSD41XMnoVESEt9C3Rq/tV0OzwVh5pYr3UnXMVGDDt3OS8qj1GqxM1ky43BnFoi8m/
7J0ReXAFtCHjNnDMmYhpalFerv+zQ5DVkM/qCsAG1sw/AYYRRIZf4Vd2eusJ78h+LvJT53qVuTdq
eswurLqYvcSgxSJr03ifF+wS5pQ/xLSaurS5jXX5GqLF2eiKHjDhLqcVbqbBMVUm/Lb0k73U+7i3
I5SM0W27iH2XZSdVDbdE+/jc3qdGPyS4NErjOXStfdKWiJPkNrOIK+30JeIvbtKEbrkEfGqN4ZPL
cr5XLZmDwN3uI+cO4O/nQa5y8ugQkqeG8ILmAbODLVo69D+ph/qXgNAU2hgtjFgh+gN6japSnpdz
cspn+8YOvN1qw3LteFeiwMvkyDhU32mRnTujib1gbXt4PXcuLpCB5j6T3m3sIExqMaaZnJfUfkke
RJbtTY1tHvtU3MvPDGnP284+hF6GMND4okvnsqygAaX1G6NJAEKahjSbG99a7LQ3bdjspkbdMdD6
1tsIVKb2wabatxmubV169hDDdrDwrmlgbFtknglpdxPyBTv3nN1Mpi49KYbCq8vrzmVOYXACHIK7
YDRAKBYho83sxgN88TkakYRP+EWyIDvqdGBoiizdEdVOCuNMB3H93NSXPROZDYoqhXOqeTD4a9JA
HDgH/XVeRv6UzReOa3/K8oHpvZvAFh6IA9HkIIbEIc8Cd6GoQB3UZKLkI/hgU0MayPK9Gcfnqg58
umTtLqCVgYOSCXzmnBSYOdRGlyA7OVujaxKxezXSPxnIByC46iiq7Aw8B+irTt841XRq0BqXYmbL
DfAuUGEyDGp9b0yv8MOcQFUdadd/myBxMqjYDzwh0shPYkSDCLtN6rG+To3Ou7EWxGwtMKT8bGLy
Q/aM3A5zdJ/qxaFJVt1iSzkHlwTGIxnF0WAsFzbZu25q3MOBv9ocumwmmlSUzL7T51k08JV77I82
JLNEC3QGsDgZYh4jizuaMV9mkFai8cZheChCZFIc8jLPvh5RTXSR3Eq0y1OGKiHOe/zICL6dOr1P
TH2fdzx/gfysCAUL0uaQBXx0NzxzzJyRSLuJjZrjDyPFc7otN1MeXs3Tcgnx6UL0E35lulW1pJXt
nQAb0jq1j5KYuijVAAetgXRCFgZKfl7cbxNmGVLh8Al2R5PqFf+jb+a3lD7FhsEp7dIyIlh6PLeD
+Vq29ZkuiP6M0OqZAk4xMjGFutROTsw8+XpSfUQlDaNhrpEhdzOGTIHAfeiR3aMEcUv1ytieLpDL
R/I4bWjdXIoMoUcSnzmGeSnMGvWWlyPff29SXT1WFimwaRDuJeoCZjwXgUi+2Ks9NI5OOf2I2l7u
sVReRnboawdPCmFOtGTPEPXzOBW1b/dqn9maZMjmVmTWt8Ut92pWOREIw3ScNcUSpdPUujtXTY9O
2u29vKRLEI0XTq9PluhQPS9MBUbH5xuIfRzTh8Bwzjqnvy3t+mJdjqYg2qq0lqfJfjcCj/x1+t+W
83Wi7SxA5TrxDUChYQ+QCD8rfHKn3gADw6lsfJuCS8YXZzYe995NLhhNMFwnebZXfO3WdDUS5saR
KL2egpmmS46Kh3MBoImbEdBJaAMPKpe7uHrK62p6cyJi9cp7t8HO4MXksYnLujOAIwc5ylHPzGf3
zJlKYIzuVOKSwujLsud0oN1oYwbl147u0FM0dtUjYuGeYMiG6CGch5ZHUzEZcQCVLVuLp01YjgjO
H6bFyx5RW5EgjtlT3Ux0+qH1gaP6wjADxticq9e54NIbHBIzB7ikLS6UlTBWrNMVj4dqUqHaRzpW
jY1pbMjOXkiCiySNdC8fTD/PnTW6OYvaV69xjHurb1XGvNcUF1Y54+dPgkaWOzS6XrzPOIyR8VF5
I8mWXTLupkmAFLcdnAR0Z4mHGu1A+Fj6uQmDmFldsoo3/KLM7PydwfD45liNiK487WpMdDMsVd+j
I3qo8S5j2HCMqj9ELkbtlYEWuEdka+jli5mJIl4+O2jOp3a2njrd8WmpkFAq1kyXNvNkQ6+KOSXQ
axiHvLzI8j6JT2gRdXsqOyd1L80iV+CklhSkYN/g1oQFzBFBasNFhOwAdt/MzG8NjkNQRi6WBD/u
YZy6HFQIiy1ODFofAcYwzodIFYRh7yZkeMHWwGTBaoAjBTOCOcxQKZsUhT/ZE+vLnlZG70dLIHKM
uqhfdkk/zTnijVUM62KBPzrDIjEXtWMKcsgLMvdiSJIx9iczd/SO0U85Xo1TRIvVMytd+J3bde3B
GdokuK5yu9FPUI1BiZNiQOApFAcOMu0QInWuBhO2ZqoWDsJ5Cx7mEsdHxCrSaebSdC+KJwK6pg65
Vt0OW54Am32YLj098yHV0W6JSzwEOBJpEreipMaB1QrjTnnMOH1b2mo5MjiZkt3ggcXyzRLbE53g
BZM4748Y9yNd+m+mben8enQFUgO+/G5VMmMOOSEcbXsfP75xRktH9dc0263PQbk2YtKqqYp9VdEp
POqRH4UYMZihc9kBb4x2jTg8dUG8dkoKprUr5FBFz1lOnBt5gswoacpPvd4aLh2jjVMGxQ3P7FKd
IcGZMbzgMzrrmMsanNVKGkwMKLvq3Frm5BEYEnj6hc2lOSr0Jo/4FIeLoCbIbiM9MH/whjXhd8JC
Ae6E3GXa0y02l2WiYczUhT4HUaa8l63o4snvGro0J7BefbaKbB3UJXqCPUV7xP7SFIkd7pJwECTu
iRnwUFbgGbaSQZ/3U4VIdTRSfTHyYiZbEUTQEzhUYPgxzJ4UHqzhNPRC2aDwYb6NiUbFtB59j7KX
/wc3Z7WtJ6cjh90dJe2VqHFXSwoY6A1YsfbL3Dv4j70qGIlJjLEA+24SpM6WzYc8wcBG3btBfBYh
07Ii+pE60AhUnBIo/S7MlvJr3tbDa2/R4UYN3OsVJRqoi5jO3Htbh7hJB/I3ZjyJQ9BvbbrfrSnv
a48fbuYRMwKRREDqlcW3FGVZfgSorCz61tRJzIrGRxvdFIHs3YTGvk3KbZuM8lXRIM8pA8cVITGa
MUrOsD0HxNFmSDCDIjvkZR7HpDQq43aW+YInLCzDZ+U8hDwhfpTb/deO4b26UlHc36ZDY9HNChGc
b1wdem82UnSb4rebr/GWd7kfge/CH2k2ATIah93ZyHom6dxgfe9UtvVmlR12Ijkq6JG4VKo3FwBU
swOtXVqHPGDMuxlFAGSOqbQ4RXhVFhzvOY14lNiOT6HEeuuhtX4rK9f6poIRxjzs1G5r1JP1RY6W
IqrAdoiFYGnG9g3cdWTVIx8uZ1Trmt8Y3NG+t6qBXiltxZRyfSnJtKzwy1AkqJoB0JKWzl3ZYrAg
qDht36Z2pa85Y8/X19V6QN5VCr4kS0u2JAItup0lZxw8YKUxNWXZndXUde7TS0YVVxJcXPsklQY8
TY7HxosEEHmDzNeOW1tMa2TIYtpnQ2VhPkHRFGowDum4nysHiK4eArIoRqusbyN0AfhO+iT6UuvG
+2oaDH+23OoKFiCsW4Z8IRSZjaXHISFtOpruMqKVbzk/9y/GPCIAJHuAzlSPvZpJGGu2s4uioDwh
S2oGuKySiRppnkA5latgHjo5ztwNc7LF3i2C9vTGxJyLRZFJ2XVVaoVMQ9Mc87O8QXruwdey/wy2
+n/XsXmb/hdf94x5OOr+89+Sl9br/euvtf/5H/+4/vale/nwHyiQ4m6+7d+b+e697bPun7E169/8
v/3D//H+/ad8mqv3//0/38q+6NafFqJJ/RGPpMFa/nue0va9yF+a9Od/8Gdbx1R/0KCBjqJND+md
5/wLq+n+IRxX0gC0hWeSQLY2fP7JU3L+cJTkzyQRUiC+1mbMP9o6yv6DHyc9b3XtEVVv/7eS6Og2
/QDfYqlyLa7MlaTtaJt3lT//oamDqpGJPxI0GtVrAGoNppG0CywCcV0ef7gnv+B8rRyv/+J8fb+U
a8J/ghNqmhY5ex8vlcZOQBgkm7G0ODdxOYnLv00vJmcoLiIRAs1v8uxzUiHmqeIhOv3+8mtj7S/X
d+hhrehQInvXTtmPHxVpwQwSfen82E7D6MaUkQuKAufCno4MoHfDhmS7sZBtXM5Qkd5DE+wK0+fQ
vHeswXkLEye4oQvXYGfNZtZrTPY1dheTKp0gbyM3STdK8uLgoPH8Vo81SSKFjpBb1C63tTGyHKHJ
UNJYiJq6oKAv2eVymTicup3OvA8BeIbAC+vgFWTB8MiAQn7GLVVcegOL9m4ssujz728KYea/uis2
oFabXF/L0utd++EBmCuBqQrppj/GHpV2T9/vpRgUcOm5UtBPDGyNj5y9zJes1YhAwL2S8VyV6OrZ
T6z660KeK36AKECcHGXgCFpaGW+tOSFbQjWTB74qEtdhQhGq5EAla73RoFPmgZ2r+xR0EoBHlGTZ
q+qjOtsb6Puno9tV5dPUu4wnYh3MdwoBOLZtN5rWrGGDOF8ixrq3pJ+RUaROm+8MPsUIhr2PrgaO
UxK2PKPSawqMJCUJ3snbE8eHgkIjIdx4k3uV7reTlsAr0hF5APQKOyLwjrxxh6C2onsRGSLaTaFn
FDxtLx19yZnQMbZta7lfApN1/8jYZKx2rOPmso+byXEgJHkx1cbSd/c4HcPwxgKfI6mf3OjFaRyp
j7KUClskpq/B1wQ7SM5oxVLv0m5FuFQt+vutWJDq+1ETi3SbqJiSnlYdwox6GeyeUzIKL5uadhL1
tlvG1LoYOE065y3BK6hMbJ3dxWiNxQ5pUWFuJU59ahWXwfMxNidPvvGBtTpH1K1R2rArx7fQG5zx
MghJFtovsVvF+5jZMBAcngrGWYI+6imwLEThwZC2ctehFymuExOwI/p9mrdYZ8aMwELenGupi6Xc
Wpkzev4I/hazdDC0wWu/2FG8tzvLCX2+pJm4bwMROIorD86Fk3ro9UUB1RXFRNJUEHWw7xlpQIi2
AEU0bH//8P9qQWIwS8qyhc9PKNb4Hx/9lgFvOgiYrSDRvIOOOJy1uqUVBOADRunYTbtlMMr9AD6H
4Ic++Pb763+MCfy+IHq2YwstiDfUzrox/Hj9zjTCGHPD4FdJWOzApNvnoJviM2nn5qE0veRvQjrN
X6yARD2638UG7B7qp1xCjceQQ49N1E2BaqmzEYQ2UwGloCndl76eMJPJxd52ChHYXA/ilNWV9VqO
DP7300yjMkepu18w054TWBz+A8fIbg7j5hcbhPlxwrDeENIpSF9VCNMYMVji4w2RufCmusa6Tcov
P9CbGdByKNmNIsVdABWHNixwrGMxkKCJwEeavtXZmB9zozu0HOX+Zsdad4SPOxb7tVCYsj32brJi
P/4+hdEWgnGw8FH20iobkjGkUb5Ov37/IPxiEVbUCDZ7kgcMU6mfFmGzStWIDV34UTkONyRKGe2u
DgbjPbdb592gA8PkOlEaMQBRcERKzjG7ta0jJN9mPyJnTpt5fKrVYmFwox0JCp/Yb6ai9HO2fZlz
gP/9r/zXZ5fGNOMgdH/cGOqQj7fGVY5yhmD9jYelejWtsj0EU5DvY5iD9zHatcPvr/dTZqojhK1c
qSXyIylcXpmfXlYs7iVJb3K1P2T2A0o3j4SARo8kOodIIXU9wvfIGfFAB0rTh3FskC6O6Bz3v/9F
Pj4TlC4UL4LkVoJnlEBo9dNLGy2qMiszoWHoGuNt5rpyQ5z8/On3VzF/dRnIseusT7sOb8bH+wvy
kI0xjWrfKCfvbkYITHurzvVd3GfzW29Xwb4Drfx5bm3jfG6T0PIncCdEWSU6TffY5NN8x39Hd4ja
s7vf/3YfF871HjBrpHK0pSTtF2zdx1+uchPZ2kRo+YCtglOtXGNHEFR0gJfyOezTZOdCBtkGNW5M
lGTt/X//6pwpXaG0Ftr5eQ4ZN7hJbTBQ6D47KO1dVjKpSWOD1kkUtttlKo1LZodAFk3037sGJMrf
EGs/1kx/fn5a/4h1LdZtOuQfP7/riIgaj2dgADCz+F0VMOnqkhqhFpx4jP0ZEoC5HXa//+A/rY/r
dZUAOyrhdbJW8IZ9vK5Vl1o2FXpWgHVlzHgRu0MW1lRGBM1Bq0y0szNaYE4q1wntwSkap32s8MjT
gM+Wao+YJZq2v/+tPq4E338ph82LfZRsUVt6Py3aPCPCwsre+0uQIXQjbuLUC7QEdmYv5xAT3cff
X2998v9rUf5+PZCL2EO+l/HfB94/7prWtIAYTNnEzMLytikKil1q0hwgUbu7zzmH7xDHzyimPP03
9/+v7yRL0L+urKz1TvxQKqPIKjKXebZfJ1SKpA+mu8CBF/v7z/fTLv3nB+SUxCJHKLWD6/XjZfAD
60zVzeBnVZQfQwRZl1ZjpbSjzOJTnznNutW99q3p7O28JRsndsLPXheKSxuc+Vmbl+kpaeziRQ3K
/Zt3zxZ/ffY5J6yqAqFJmhXuT88gRnEEnZ6u/bYab8IaWlpsTC1ifJER4oN/dusgx0Sf3K1ERNIM
8x2sSTzHxsGN0in1UfGl52DrwbeGnBLFBugS25u1QFog+qDTbzk6KuYnEXLYLRhOy8EcZ0ZPmnC3
ZIfUbToAdc0OPPgLBlfvMQlFeOGwZQS71HCRp8NMd24iIoEgOVK3fVORFz3ZxkRDp4CjseyEqjBD
5IB7gdNN1fyGU7wmhWx05YneUU5zLofcQlMdvEpTaFpVLrkxz3Y9imujMt0cTZke6k2HwB1IGICm
NWfGHJytoIt7LY0RvXtbmfJEm9lrMV1JeOESov06Eq+Idyhxk/j9CNdn09iBDP1ingdwMo7Gk8Xh
AFxBgcmtPQNl3+3zuCQ0lerZ/ebWhjFv3EnXD9oE5LupObdN27BNgWaorm7eif50ct9SuVq2VWbE
Z0xSKKZDjOSgtPvu06Ss8ikL4vbdDa16wRmaQ9lWbZO8RyYngBPPps1gqp3BTwIbHV+p2mLCgCiI
Pgkb0c9eM81BxMqQ3iVmC+j7PoG9j/aiNOfrgnDpd8Su06trRtEVZ+PB+gS6JX6MHWfmBEBm2yUa
JiZeTQk/FE1fSfhNMyGu8EH8otMLuhx2pSSYIN1pBznmpgpZwzZjtfCbsTPU7lVWWfFTZC3mlTPS
WMCWNdOfBRqIZK1DXFlvJxl5B2DQ8EjIL6XnaxbzAmJLWaeiybAjQkZABgA+Mv069+nyYBNbI+D6
qeBEs89k8jZCvvHTah4wXiuS9kASt8mDi7bkJRngIPgMqMSzpDb9ylFirgGx5ss3DdDpKUphKkOQ
mMzpNGezgj8NLuZTY6T1M04H8vik6d0aGcaQLVP25Aylcljh0ObGr949okYKvUxX4FtKHEv0HB1m
BL3ztkrkaa7mTCE3srStM5W6OsDLLVcLXmn1zU5WKhzOQ3vgiGiQtSsP7cQkaB8lYwLOqR7Lapug
6r3GFUrWBCyTkhMoOVOnBJ0XgT1YGfksvSviM0uT07GNhxRHCPxM8hmWIOJ8auqyftF52rW+cgLU
H7QG0KlPNLNJKaum+pudTdGLW1qIFtW09FAPYozCuFNhNm9CPN8IIRlfpbsUb7d7NjfahoWfpsZp
mCXTwzTKACd27PivAQSHaeNgZK/O+PhQ2/pZEVqZRjMlWG8JRVummpjUdKgzafIvFod4VES4RA92
1a6DL4W7YtWU2O22D8RcHOKWh2WTGm1o7TMJGRNIYymfOLmPCQTbwLpKeQcZFkNgzo9SD0x5wfjr
arcSBeTWxtL4yesRCDM4Sb2rki/K3XKgFojYec0rvsa4u6iNFaEdarwBgLxslx+Yh/KJGGZ0RqgO
wXIuKtEPI/7pYau7fs0IRvn+ZFvgWDeO4fbGCZqlA4y6M8jeBDHyNZud+tYYaqZ+PfEW+mDEBmhP
gh+K8wZHWr6jD0NzXDcxcxoXLdEGAI73LA3L/dZ5XkCSRbF8KvOsX+/rtL6Altd+mudF8nvjqVkZ
CXA0NioO2WtaxzWeTRVSeHUWSB3i+JQFqxL51p4NURHRZZnysgsBbO70wq3BYpIxoqmGmm5CBQcG
vuakMB67LY4vTnrRRqb9eF8xmkX+M5jtvLPnBNGilKrhAVmG/CKOTQXpz+1oZSdeKc6RCCw3GHey
e4GAY95UGZ4A3NGNop8D2LLE1kvf2O9Ry5GrqypmoF0xRH47afOqKhNrWj344dFc1ie/oHb+qkw7
zPwpncRZzBPhbXNSTuxLE6hUxhAj93oCtgbD2LudpuRqM5vjaNout8Yoi3dQSskjP8H+1hoB8o1k
qotnN29GPCBLGjPbDWKUH6HFKGs7uzamJCZFTJYiAQKVUJz4zgQPu5yD28QkYEmruHZl1QV+WUM+
80Xj6bspqOcHWCoD8gLpTo9DVk7VGXq7vj4SaDSn8Nwb6HlgQ01321Zzlh0ncyGPVWEo6ZnMj8s3
1lDzyksCjvJ1SwgYfGE8B9slsTqQxJXA7z0SPwcHvAYRsRElYng01GWKEo7YiVRe96y040UU6ZaA
P2BFTLFKjQwC+TRTlGYC9V0RafulWBYH6Vkg6Eb5RJV6rAhmY8+HmKgL69LEnr3ircpEYTq1HWNn
SWZ//hwpF04CBpBgX4p+WLPhTDDKsxkBNbMJCyDoVQ+3aan6PSo9/YBS27hbSLPuTkuWQ1WcWvbE
SEZipUT1fX8A877LxtK4YNBYxUc7SGtI480dSRxsF2BukJjX7SUxvO17ToDqo1mPN83A6I/q5gyJ
K3Owvynx/nqAIsLAtYTJUNW0OKp+LPGyktczbrIRbEMKGaXA/BH6oDGr0scdlr7FKunXJOFkuU4k
g3MIJ2uJAFmLsTmP1LgmE7JibrCVufz6TtR/IQQTp1NXGzYZK56Ald2KGc82LZus/5ua/xcnEY7i
669Ou3fVrP50Gq8nZEvZBCMPFgoJ9K4FQ2cm/3rbV2b3VTj1vR0rhvKRmTYnuksCZ5U9fYqtibbx
IEAr/90tFdZfzgX0I5ClooW15VpFf7ynaKXAIqZM6zyPVflsEMz0jtNYWi/oM2jBelXsoQqU+HFh
9QCFqZq0dn2CU5KHXFh4YkfXHG69guRu/BWCxikvsnY3NGe+k+rN6F1JHeVbjwRF9OCR28yc9eRA
PoxXzBS+6MG+IkmDCQC5Hwy+7CXvQ2hV2WvdYBo4WwqPiOcYkeqxR8TGJmEajAmHYQ7ukclijR3L
OfwU8Li/kI81WeDceusb7VrxnC0hEdCpV/f5d3weNnQgXtO2HZ0xXasQHJ4BvjNxxGeF6EuHZCRm
8YR7Ogqs5jlilHQPAxvdSF4MNepScIsHvM2SSq/rsIDbdNmNc6tMkIWSDImdSGsykDOcC4TuJrVe
TUU4OEaKCrW1LRt3cgt9DioTW5M7NMsLfpcEgxbm2nLjtJ4wtkWoCAfLR2MAgZNhhQfaEnfE0/Yj
AqsCsiu6njLYZWFfP/YegVjbXjmV5ecdzVm/aL3sSwiyg7VElYSvSzWYB9dp028IVQIbd81g7zvK
R5YiwK3RxuLalR8nZHb5eEu6a29Zff00iDKUigbG7VpUVcvsFLP0hgNtdUmlqkxkTUZqbEYvKr3N
79/3vx6R8bLbGlwUt19xTP74aDYhgB3RBgOQEFRl5ndSQWKxF5AHx3KJdO331/vY512ffboStFGJ
1mFyqL+3G384qOLUFGpsXJZlWahzD57KI2Q/JJdwmsK/udZflzLFRI1r0LaUzl96tn1pgNYIys5P
TcQKfNKJTsgS0hRxjHOa28VOdthA0yQRV7ro5P73H/Wvt5ZzOGNVWg8MS21rXRV++Kgm/HvQTiTt
NlhGr5YoqA5wNm1ITj2eWQ2v+PfX+8Xx16LdwdrtrDJ956dVppoWd0xbygvEACiRK4AchbmGN1Ow
fEYxQEIffZDb31/UXJfTn3oerKGabqAkJMk2f9ovGBA1AwoasiS8uLrIPKD5SSuGs5kh/mZqOKGM
AcYvcp4C5qcF8xODZOfIq5o/PRn/tkX/i4+/mtWBoDOq8lhtP95uAxgS/QgEOW2JF74F3bLzxnFA
5Itvy4nQkaLuFKfff3zrF88Yj7P83mFCZ/bzoCa1Bwcc7dD6VtYOX8lpVbZvDg3bzRiDh993BhZR
OFOo7A6FnoA/B140v0QdYGaaNV0MRYtMnwIv/RLua1NhVAuyvr/0JHosXzoNBxQbKGe3h6JlPAur
pUSWUJ2WucI9EyU2hrx03qWlZ116CvIw1mdMwHB1mlL7qh1KdOGFO1UbbGEZYitZhFuXUTbJcDXh
q9uQaWJ7wK7WMpoTBtJlQUL4DjFfYP3NG/mLNpVjSaGZSOIKYZ7w8TtiePB/2DuPJbuRbMv+SlvN
kQY4hAOD14OrQwsyBDmBMZgktHBIB76+F5j16jFuRMa17FEP2nJSlYK4EK7O2XttWRAGMiKHLMRP
IBHUhu0WWdaJ67xTiJNUYEkYoUliUgx9fR2DK5NoFvbgOS3sf2xsOVJYODxA1t6FDifMNTv6hoDs
Zjx1j2+HvceAwNRCX8D38La8vvYcBcL1NPpNT8TWPnD1iJIu9dd1sEBQ0mA8seF553oOegyHercj
TOe4E2QOTTU7TdGtwyiYr1nRFZ6xUoc3HYOfcG4aNMaJx/v2NdIUDHjCNu0wzzuORZM9sQyy7n5l
UDfINX0kCnzPKII/Hl1vBxe1HPCXNuu/tBjcrx+l1Vdt2zhM4HJCK8yYTyG7c/aLrMZ47gsqHi57
8jOKlcPWLoz09uPLv7NWkfIkuT+XfRhHxNeXN9EAzuaAKmPQnb/re7AGVl/rdWGa1fPHl3rnJYLi
DuiqsGCRF300i5oA5HJmaO5UztOnuI9ESJKqhDEWcPyBid4+/vMLwnRbXh6tK1Q7r++NkWgaTbUw
mXG67hB9FQeCJ4rPSnp4N70xPXE9saw+r9cJaCueoEdFz4jxdzQkq3LyWs/km2kKzleYa0q7WzEN
lBtFcNveakk722djP32uwRfh7VaBg6cjxZrqSgVIy8vSuCaczOuvY6q8UMLSCBMKkvf+Pu0MF81m
DaR6NVVBbW7GqLVONTne+RyR2/LpM1NIgoOPnlnRx6012dSYkKtO502vM+j/uIOEcoHOSTeKzvVo
2DicUqwuQs/uifHwdoljUnNQxLhLrZ+Wy+uXFlFa60t4v2vZhiC0/cLea3Oqf3YhtgW7izQQcyQa
H38p7wx2ZlJhujb6Glccz9l1ADi2bQgh0pjhiXXNqLrF6Xz1z6+CAovOLWN9aTAc3VqFygincbfG
hDTfNWyWYEPI+uLjq1jvnMRkYEtJ59JmmhZHQ5pxJamvQASjkvGV+nJzgW2UyjjHjrOk7rASwzC6
pShMFb1TMOKSWFwPxLzuMtPD3B4NeWOeeKtv+sfsiX3LY/RzuEPr5IrX9z7MTaCSTAOOiIzwhpy6
+uBPafXYWfXUrz1z9LZ+HRYm4blJ+oWPYEl+xgd24tkslzkaoeBH6OGxNqOxkUeLc9lFKNYHgu6C
XjkSnqwjHtqsQEJMaiAJr7LvYpoADgZfE6z2D78ZAtI5ktj6zj6aWKMq8/3oRGPrnU/ep9FsLW1F
wTM6ejbt0PoFIaLoQozwW+lE05mNVPTcHPS8DRJOiSNCiBNP4u3uYRGg0ECilkcrzznauPu54ec6
inGclzO+oDDKN5YDiJM6sVpLFoPtDGjgMoZN+/3jd/DO3WKkZV212cbzC45mmEgzKacBPLqR2Ojb
mJ7rjSFwd0SUVA6T23QvHFOrbx9fVLy9KgHq0uJO/WWhOx57VVJES72MsedVDVBftxfdNRsbMEct
CyxAqKzrZ1zdAW2ckM1hD/EYXMMlvLTuCQpDypm5duJyPWEPJcYocgiFcfw+1ysq3WNKabO2rtGi
oZjNfOdH3LnMX7YVUqCJXI05UTkFoX9seb19PCYCq1vUTlfFHLYnFtq3azqyB1Z1E3UMY/24FGPk
RKNUPnVEchHhvzvgfNlZYSsKk+rs4+f65lK/jp6SzVkgkcIuEtrfz39ZmIIJrny056L7PCtD78kK
cNd1HLv/9INlGedovfSz6aP4x4Mk8QviFUZKXlT3k81oqfAMH0m5Ng0LnmtrhXDF6vbeFmW7+/ge
34pB+Fh9a5GIubbr8Bte3yRJ17YbYq/CTZWbn1B1Y4WYqI03eH8P8zR7t3mJLNCYafDRVLGvW0y0
d1asnFXfRRLOnWqv22qZPj7+ZW+WLY9fRh2dMbwokr2jBcUMCpsMB2tewwoKr2K/9y6QotvnH19F
/Drfvpo12eKjk16EypJegLMMrt9O+W7Wi0JVAsoqLk9/lxB+TCS1JPh6iyXNf0bJXz2bGt7BunU1
MVxhmY40UO2KDD0c0tBaR5qXOZ5EyjQrEFLN10Bn/kuFX8jaxiWx1thNZ+Jlxsw0PxmGGm4Kv+0U
eAczjVZskRReaQF8hRKiCaHJIiIkPnNGJWCrV1G3mJRpCqHHnO14q9tCNTtr6P0rUoxCEjElFe+V
mcUUFycnMUmNxTFnLynVFA5hKH5pLQstqCgaNE6OLIgDpMk4/+hVD8a6inPCqJqYjJfzSC1Bc2PT
t8NC6TfbszHzCKnxyJSdzurAwKtLKItvYCXBAXfoaZbK+8KfyCmbIz6In7Ya3YdA6eFP16/m8hAX
RYp7S9o14sOmwVjI/FPbO06uNM8ahMpgOIaBVDmgzl/pKuENG4yoYG/Za2r04FQUzGswjKBeixAF
tDSiH66MSJpqTdCoNGyV8z1Rjqiwpan+S1aFzk/a0OJi1gIJqdFkdbD1yKwqgbnm5RXNICs9n9MM
k4eHIgtdjx11n2gCwsgzOeZRHp9+8YVRvfQr05tyG+1oy/FIJh4bVz3aENtap24+lS5QNJDYqJE3
7tChbR27cn4s69J8qDrHB7OsFwkCwHPMxnR4qKQiPVXhpm/H+obQjfE7wBptgjFrpq/dHC40TFUX
D0aviBiLswV6EHuZjc+LM11BmIYwQ6RxI6jLEdkvOSmzlcEmFlF5MJElNQeqB3CtM1VDPXfSxfYq
DU1SEnrxxXeSTbgOUbSInyDImnYdNuDXOSMxxcGqNnzQbKZFAG65GMSCUVRXSPUA80I+o/lZFNkY
4Qoql9ZBURn1mepqImSQtY0T6qG+dzD+lyYekTCS9p6wNv1S0/m1LyG0BzuTyEpn20+NSknw8QgA
ShOneW6Y5W4rL/YrEuRUf4UMqXxKYxjHPT37atvmGlNUD+UHQpFogvuAWKDPaaBJxMTfHL7g669f
2nkYYQchPn4u2KxhFVfWjJoexSkqngT2zEr5yl0iJ0jFWZEKYmwaixIw8lNDPIC8qKE3zeo7J4D+
rMhsG2dagcNvE8MQ+k51FadyOxByUToztefOdXgwQwvgBM6R9NUupjPMK56MKgdVSV91FfhopLHk
MSRXcaGCP93KU8/5vEB7uth20LcIq76wgJD9mMYhYi7w4oEB3Xox1vMe8NhqSErwVdSBYWzb6KTg
JfvuYO4A4bvJRc7u85r9P47mxqgExmuC3MWJNertfLwUfwWqVQ+JDiE5r+fJpIN4k4wUfjGmDYvH
FCeFUc+n1qM3ezfqLnhTAkovSD9Ror2+TBcirqKDScO4H2mhNnwuX3MLZ10cGv4531J7K3If76BT
T/s8rtQXxAd8M0SmAa1apGIQRQ96QkYjEOXs6Sp/Ae5oPFS8hubEGvXe6inJJsfn4tMdenMKbym8
DXR6Tez0jix3kSjlQ+n5NC9SWm4XNAFTciY8re+ZeMJ7Rav5DCBycjeWUdZfLGooD1S41TzREiFV
9+PF7Z0NDKdcyCH8OitgnX/9LNmD5iVOEeAVRWq/dAvyo3LK9ktVxSe2oG+PQLw2NryImUn0WhqQ
ry+FoqLKYWICEaT1S+oxSn52nX76g7KId9PrQO2rfvLXdI6iqzjR1cVAt/fE6XDZErxeyiX1M0oT
y1bGogX6+kfgdLRZNGl9Upw09uNESoCv9Bfb7Zzroa+tE0ebdy9HK4TGhMUXe3zPeqAM6UuKoUM8
2NeRWRQv2pkzOFOL5ylIwlNj400JhodM48VDy+7Jhcnz+v4IGUAvrSlgedBhDuh068+VBakpB84F
6D7oDmEQygNBMP59S2tqW6O7P1XDeO+uOeKyXRIi4CEfbRhJwp1GwCFYrcJm+GI3s/zmpukPxOCk
zs6h9fRPv2HumW0ZBRtHoLQ5umffyjOZsRNc025qz3JwqKjqCu8gQWecuNLb4SItCxQp4k/Ob0Iu
//y3nWAYTEbs0H9d099KknWCjkWv+sYB5D4GsodqOLRfqDvk0d5JXaq0JM4ll3MYsrIzsJ17Emb7
p8RIxaeOzKluhQtl7veDW1sPnmGFwDYS93rJmbozaboXK2XqPCezaCTEwphr8wVko4PVE+HhPqfU
9lDWQfyNFJIItRbH5ItxKIOrORn8eCecASbP1KXFLalsUEc8/KlyU1tq3ms3yJNNmhO5s1VNWn6b
pBUn28Kw6xeXeCU4uHp0OK85iGU6AxAbQI/CFKS4GrG7l3Y0/KT2TCShaAF+rbsxaKIrOGla3Q1F
jCoA6CE58RTPivr247fwzudl8WV5nGcFr+H4PELTofNcW3EU0jlRAZ641AX3ZQwjeixkHuWJOfKd
6zFZUNLkhEf76Vd/6LeX7ttBMiNQYucSQDzlkYQG6iwJZ4+E1HyjY8c8NVe+853hCXaoXvGnA+c8
mqZwcbmGxRhChDvP15qVbBXVdnWNXKb9VnUxEvuqtUhmsKYdxbAG0THac5l5z3VgTgfEa/52SEn7
TcmxaU5Mau/+OFZ4WGAcs33/qIJhqJE8R4fjkLJ08mTHQQakeZDUrjxvPnHAflO34OTlmwxqtB40
WI+NCF1fjLFhS64VwDFNlFKXdT+bF4hOSYyFFL4PkVufuEHx3hvniA3jYanXS/9oRumrlFR5lzsc
4gCDFNxLL7woYTg4u9oRhEb0LTmmOznm4ilWBmZKEinMlQUbA6oeiEjSsUp8GXAnqWQBeyFipvZD
O6cFmKondFrdJ0LJgJc1hA/p3Vwo/4Y/05FbKnL9diCynKDBOq1+ohSmO9gbQ+ef2K29VdFwohfC
8jGBOZ7Nq3w9mQ0MWU2cpLX2vb55TChFgY5yiFOvrTLYRiEZ33TcjXVEVPc6znHMo1WEJRWC8bts
VNAcPh7X72wf+T0+pDgO26Z57G1prDoM0FIj1SrrLGH7SmdmRdMoOnGgx6J8vAn4hZDD4szkgcb8
aHQ1uFGDuh3HtRlNyaG3zIrINSSzd5Ms8elDD2IBHQG0fAMvQWyNxWIKF6UvALhpVAyrPLTjM9i/
Lv72yivuTTYV8lw57Ls5jbcWeHE56TtKRvopyQ0TjlYyQh52YNIkqK5iECIh7cWLLMpmh4gtr/qT
I6/1IxNacgo33fIeQ296Kacgvs1yRMUrzyDbZecT4WqxcwzVkzXXiLcyiZhtjZbI+wmZLp93E3wZ
hoZI3VMtwV+V81ebJ6R9NCFZ1+lhOXjHX38wUSehWSQ1EUFxQPqYB1RgAdHZI7qYeUB+KK0nqnLi
HpBj0G1QyerivC585zFxQxsshFNGdyGgBGdHVEbVXxqhLr6VE97oTU2MGKJifn2/lS0khE9Spkpu
WUuT5i8n4j8CBfyt/f939///vql/lJ+65seP7upb/YsE8B8ywF8sgP/83/83QAGLIOTvQQFbcDrl
a/7j8h/8h/9I5w6Fh8niSct3ke2MP9ruv/4lrD+kpPoFyRH5h2AN/B9QQPAHdXTsGIxa/HGWFP8D
CpB/cBBkJFFix0C2VM3+G5Bw+9dHxSP7W+XHm2MU7SkWAq7PvnJZC46mZE7ueKWTFOUDytoLObfP
deS1e8Oa3ctunoLzxCrKC2aWYM+GUO5p32GflhIP6SqeJShlgMfnZUks3G+P8N+/9H+VfUGUSNm1
//Wv47WCH+aTaM4PA07JWn30w2SYGumYO+ZG6VpdlKxYgNvakR/KcX7t0mc4sR05niaR/jA5WjTs
FtcmE9DrUeiYY5O0mqgrYB496ly/OW9so3v8+LaW09jvY50ll3qzCbwDrc2ysX59lVm1BKn7jb+Z
fU0LMpxp5VJEIGTNsMVDagv1FOaIDF2z7k/sst908Oxf6hEOy2Ahljs9usPQt9UA+Tna2rOXfUUB
m5+3ZT2vaJsOnPdzu9wj/Rl3gZdCCGh99tFz3It9gdn5Opetd9Ohhvny8QN5Y4xafhWwHNfG/cc6
eDz7SeJuAzuMwg3CSGPHSV8elFW1JN8Yiw6c/ASoieNNovr2op5AysfoKA8eqv2nrETU7S5ui76A
wdbYsjhZZ1heyOsXxs/jAP/LFGuJX6v977vUWfpzRJluQ/CADxozIOEtdZpvuuo1R6HMeqL/AsPS
S8ClWhbIhYCE0WUxr2iQwgz/+HEdb9x4Wii9mTMYq/jWfr3j336ON1P1jtsmJkPCZyA2UH63HZsY
yqmV95V4mHxH7uypLsmbUv1yWY4FUJ3ZLqJ6PPp0hCSTOyF4ectKBnM5H+wNkIb8Tuc22WkUlyk/
lAB44pr8gsb1x72heKUgdzB3i6Ddg53Itjhj6nMDNumDOer5xPh958nQyqEDS6edra04+om6bV0l
chIIQ5R+d00XLsGGGC+cKNTkLqMzk00RnHgdx5MGYsFFNIfYHhkRnvKj4Sz62u7pf6XbSoYkAdnE
E8xuXt18/NLfuYqzzIWU931Et+4yV/720kvPaIIkw5ioM9QLKw+vyjrv7eL+48u8eYIWTVs2inQ0
2Z7zwo8ukzB1oOiEsE3d/QoLl3NWeijq0KN34X6mY7Hn3OPdfnxV782UyGV/0YwpNdgIlo7urnPK
wFVm4myqYjbCA+dg46dj6bjcLfS9XTGSBkWIbe4iTTGaCVpVWQEPb+YROCzgbjI9DdZLMpSCpvuU
GSqO95UNsJEEePyyrQuLBDfeVN83kpDZlcRydJ+mbnTJp2TfYJ2y7pRrt6Q6dFSuoUOF7SXuc0uv
096d8lVdmEsbLKz0vscMs2/NVFTXPEaXPK8hZgCWdr1ThhiwAJHK+ivZED037InuMa61d20axVju
hhiEHt8JnSctA4CEmROTkp0lGV5n0cv8U+snOZRzS0ViU459PaCFwbJwp4eSkBePSuvetnB10WAa
8q+dCzRvC14jfwT/kYQIkgxj2Mwdi8fazfCnrImU9tS+UQ6U+l6dtTXBShCf1WPupOC8iqZsNx+/
zvc+ImYnG44AmxfmqtcfETa6WYTIpjY0LkilREW8R6TgbT0U7ht7zodrkrfK7ccXXcb2q0l6+YSQ
ZC10iUWfcrSDHmmj9nZUuxsMlt52pmWyVSVxFaS/nlJhv3N/bBEWUbLFX381NX8bi2RUZOykAi7F
gKB1QIhPGMfZurZr55zt2oQ+2TjlHn7vonB8PDgaKPJwyR891CgaQj1n3saqgu6KLtINZlCco0Af
N6Zku+J1jfnPnymlCGoRNINRuP8CL/12oxgQYyOaHG40SZxdwAtf14lf7mx404ePX9/xXo9BsxAn
LK7EFdkXvb49NnP9oIeKb2bGtzRMZNmOUe1tzXR0r3PdtCeu93Y5o8KFtn0RJiIJw1zy+oK5dFXV
kxC/KbyO/U7hBz+J7wpsCoAaEYYPrndvVvB/gGiq+d7EEE4CF/w/ucZBV+09GiTVhvwA8xb6J/4v
avvTWVsa/ikJ2TtfNsIm6s4uLihW4GVp+O0thG1Qj8YSUVvSab7s+wRCdQ3A1KuJLPn4Lbx3Kbam
fmBZQMvMYyHlgCYnUGUE7YgW42oEXnmWGga9HSbjEy/gne+ZVsEyWtGILv6e13c1xaIl9I7Ew3Z2
w8sercpqploFj6dN4Ht0eXqBPWk4cdV3bhAIzQK5gLewVLZfX7UKgoTEilluepmV2yym4NuIdlr1
kRb7j5/l2y+aw4QtEesQaUG966iWF+tZ5qAiPPJK0POkCA+3au4bqte4Jqysy/+hBpCpCAEJZSMP
JSD/++iDDmM7w0FHOAYNTnfXGlN3GbCwnvhC3rsrYGKUa5eZ3RP+6weoks6oA6d1N4lHlIhhJf0e
J2N/bXtBhchU+Seuxx/Jn/h6YmdeQQyES4LaEhvf11fMsyDgSFYiwPAIyN2kiQbuXVrOEOxw8KLm
KysbvG07xfV5qxUgcgBPJKiGyE2Hle/X6b0MfQy0LU1PasoeOt0qGcgnwAkdkmsJk2FdtZrdA61l
+xDM3UwkIhTKVTjV+fckrKY9ybXjzxaz/g06i1zsFCrucZXb8Qh9fmRdXYF1jaItqQLJtZ6L5iuG
ZXYraOk5/takF63ooORfVKq1t3LMaAlHNZv+R1xV+O+HGhrEarTF+BJW7LrAoiLp5HSdqgvOa+Z3
h7oZWGtYrQ9t36uHjLf9M4vb8DoURFyyB5lJ9YScZi61W6OE7KVkQb5saznpyjV19eJWTheeBzKH
Wpom4XTrGjB91jDF8nDXZgkN8amIm2vHaACnpmQEgXrOsF6uiGmVwNGzKkNPEekfolNyybTyim9e
3aliq/tafObIMDzl2USKQJaPVnTZ5wR2UXea9Es4NOBT2hqL7EpB6ic5BUT7U0z2Xr3rZpsjHbFi
BbIJAL/z2oqnOdvDa3PZMWm7g4hElFaJISYvvpPRYtzXWUBGZaVCfsjIPgd9SjMRO0rcL3+HnaD7
vWjC+KcnhpH7ypKo3zXJGN0TXYc4VijkHw1Vtkd2bB0R9ZB4lxiaufRRHCi87hjmiKIaM8OOiKET
qQa0bSFjSOe2M1YDoZTligazKS/REoT9WQ8u+CGvCo8DUI8ffGUTzHjeidKmtDv7KCbsUgV7pb3x
woQ3gsPEcqA110FA6m+QgPMGDF6GF7xBba3ZdALymuYl7HmKDMIfeLf8i7LGlr1OQ7u/7v2qQ21q
NPJzapZGvUkWBenV6BfVmeGW8Z+iEkG2J1s7PJu70cPkkqryLLFLoOiDbUZ3gzeLz1zIxCHdNtXj
qMv5nu86IbsnrocfqmqCfp8RuVsiX2KRA0gaqht85zI/sdNYJsM3gzxA3Q4ozPOd48kywaaXW/QH
N4pa+V5Rtd2wBIur3jPGLVsOePfmOG5kODZUKZwTrZC3ZRE2cjQjsLxiw+KAe1S2RgKilCCLb1OX
RlyuAD0oUJBi3vgTzqeiw6gOmYlYBs8oNzV67pvAqeSN4IVvfBffNOai6cRh9u1SxXCm07zsUJaG
0NFSBbPdH6lUexvlc6hwHCKSDR8sJaF6J21oy5919PjZci03D6+U1sXRtYIMtIQjO3szhHZ5QaQH
2cYdOhsxNPrTRHPzW+zKcoNVDWFRQ74Y545qPflknioPMarsJyYqtNe7j9fQt5sECG0oQDn1Uuin
Ov567k9yb0QtRgfSbEgHNfsRB7iNDGdX+aBo0O2Xj0Y3jCc+xjftG7aErDdclDlL0K06WuTMoG/m
bMB4mmdedF4nTPh0T1pCskgdmVFo0jLI5K1MOnmGkb4tFl1v+xVBTvHcdrSaP34KFMKO3w+1Y3pl
0sWaTTn4+FhuNVqTQmpH7CCG/pzghtndkY5AQIyysb6TBjMlYg+uv78mwoejiKj5fFbIFu3ziG/4
z2GifLoO5lKe6czibFjkhAnC5kGVSpea/eU6dLOmPuOkzFxX0nw/j2o/6BFoqbxe15HtPma9acLK
yBB5lZZCJFW0VnMQaRzRwibIriI13WIZhTXY4m6aXO8pdqPSwzo4WS35CMIOGUx9cp0LES8ZsfRW
V4WfEdtMBQ2gNNAzFhYLRdcZ0W41wGe3GR8IWbCBaRrIv9a1M0ZnVt8lz3ZtAxQkNoasvEahguRf
Ttriu4oqjHrF1JsolihQsa4lhm+hmZDayitnZydS3LhIeh+8eZy7nQXs9KZn3rXXmHgs8njTyZw3
ifaaz62kgrDthS6sAwwhg469a14VVeOVtwNzSrfSWtrkc8Vm/qh6DHmxRly173RJnYuEUnLOFOR+
m8iZTkWEUADUX9u96m511bl/ppVP/DzrYl78APNsdp+TGa3PwxzErjgoooiRr09NapL9Wcv+nIW7
PZvpUV2DZvKGSwRGkGoym9bPZsp15Zxhg1LNfoq7jC4q5AjrTmR+D8HVWbAvDZl9CCH8hl4ZKYz1
usrb+CYZVIAHHO78ZzPSLpXEmN4DbzOC4Tn1DU72KkHcsEH8SCBfY5vt9zgMR5TIU/Rd8hGhsQTu
/8KmdwHOY5oXq8ohNRYjDgtlGZtoN2ID9EGeNvD34ypBZe1PY0JwTzsOlOiKjCpBQB77KslaQgtG
FXef29Zbpn495ftuqvwWa14hP1dqlIjrm1zvagBD6bqS8CCQ7IVZtu0MjUF4LvlMCXrLamR/uExv
0inxyU130wIgbNjFaAJF1z6ya2hNyLEB6HbCWoqJojxV0B3YhuqrIvhyWjk67c4bikwpLvzRZadn
DPUPxIxVfEA90CN4Ki2BWdLLIA4BvcmbvcoJ80xxpiwp35EvLomP4JJyMtpDqZ0YTaHtUHBPpimE
edWB7Qb3OvQbvkddX6KMNB9iKN/EngSu8YKhjBTukiQqUDhz68KnBar+jPh/PBhFgG0kCQMNGtLK
7ecZr9iXvusnY9X1oeesRUaLYTO1DTvEjlxkcznAGmo9TeZEkORU6q+jQSlxY+tcP88GEr51FPDR
4Ydyqr1q9LLJifxnozI08VltFpQbM3AWZWTdmg9920Ut7GVbnevZSZEHt8ZdhIt5Qbgkw4vlxY25
Jp3I/JKpwPgM4gUIMRtMgwBOGwdpQrXmU0fIMUkr3pB/yVLfex5E0H92rTT7OQ7ecNVEdSroSNST
XsHOnB+w90cveYcgeUVSdV+sU1SRmoixmEARhhx4sgkYKuHbyvLZSkMtAufguxgCkY2jwQ3DSbqr
EaVLsFraT1vhRAQViDC3EkZobt0QNxJCLUILUexLTgBfkd9kcp1najr3h7FmhLhRKs4WUXm57Tui
LFfCT/zvrXbJoB4X7NIFBmdn2M0cMm9DrcZnBDXkXwLS9R/ALrnnrVIWRP+cNFmW9jm6sgZsAeCN
pDWtkdP5OWrvVuCLzgqp6NZMtntgoWlibC5Aas6iXJvJWd1LssmyoUiui7KBRdF0HAbXtp/71rbx
ornYlBbap7quqkfYXSaQzcCBmCbE0P5pGwZTmx+lxs3AhBltqQIQB9zxYIHiNSm0EUNn5uPYGQFQ
CQZoQzogsYvrRDjxI8QkGwn+3BAeC7xm2lcJnPoNdFeaWpFfZdmNdLrS2+DH1NN+DgKk6pPCdjdW
vfHEmyavuYIRVvMIRnbcLsEV5K4PVgIBEWfrc89xAW5+lJLz66dUCfIiJfcjyHrvYQhLlq+or/I/
E2s2y7UNU/SpIx3gTpm0GjZWX5aXakpmm9C12XFXbe/ocN05YNc2Wrm5AxWOIPFV41f6JfIEnm/B
FvoZFvT80sRGOBziCnzxqiMcD8u5IElKOwruP7RUqrVdBacJauOwQRMO+cfvlo0aRD3ruWi6ujnE
pb0kSIhiIDU8TEaECQg2qQEXtA/Wv3YL/78F/69FtvL3LfhdUubfyj9/Z/Uv/8FfLXjb+oPdnGR/
S/sdt8lywPh3C978A6UV5Vp8Rji47KV/829WvzT/ICHdQnNNWxIop8+x4L9Z/cEf1D+WFgltJsQm
vvOPWvDHshmKunAQyAygqoLZ5vj40zvZGJPbY2zY67qPSYnIe41Qnw5oOlqA+GbdQISdkpyu9Nxb
mAUTizQUkziIJ9xtCMR+e3K3f+38f++8v+FSLFVm/ETUeXhUqCqPNt5jRJOv82Cis8+jlD3HnnEf
RTbENCdR47dJYA9Zpx0nuXUIT4yQHsiDT0Chsm+F2Ynh/+L3sP/1aEotcm9Uoq8PAlQ6p9F3J2Nj
Gm73Yhm4deHWjQtlJTAWY3uu5q+yFr5amURhkKhsaOuuUGj2NxHH938HYvytaOL4vGqy9KHS4aBK
+d+lvPf695iNUYYR/aJNXBbWtFHVTJ6Q8EZwCV7vDdaKcBxd7TxO5M0qzyrm4CCMuhMlxuUqvx/b
aJu7nFmR5zpLwVYeHdtaSpe2X/vAhLpBPaEbZEJGG+H360lOCKbGbow+eQRZEopVjjI7fPyVvL08
GgIgudSJGR+4cF8/hK4vSdologd5LGUhMt9cJjaHvaXYYBwQVxCkM40hssLPFJMjmG0+vv6bcxrN
aODRHnAYyqv8dfQWRgJqK21KIrl4SN/8VCKrVX5fwXBquvGZTGP8g2Uygb2TnjvZKxiL9edhZou8
otvffhkS0zml+38zdvhVSHkQMlPa5tcde/VdgqlCEI/mdowz8ZzRREDbW3cQziQ4qnITqUm96Dpm
oUDvyffRizy/wsHftjQF+5OacVDax28KoTh9J19wtF96x/KoNjw32PA6ym8gTw3ZrxKzsUwSvc3R
vOxNbCV3zAORtRl9O7rDE198KiZNJZFAhpJ44DqPXuyxoLKaMyzylVsPpbNSRQZbSc8cfOOJHGrK
ZMqwPjE7Od12wBA1n0dTapDK13fWo99OiAHStBfJfmz9eFwCIQ1yTXsRD5tCJIBncy8wvuixyH6a
g1WV61H5hDvETL7eCjq3T6bS5JALOxhZAF8x8WoCrKiN5U9eEbEnTQMFu2aUVTdcEQTtRVsPuxFQ
de3k0HTHGVsU8MW6PozZCNK4i1C9brwA4fUK4O0o6HP18lMRsNtfO3A9icSaOzY8pU1qMoyOOU/W
lAvDYuu74Z9pEAZ3yBi7CHxNXOoVurvaeLIMgahW+GP6E3IuhBinTaxoXUU+P71zvC7aZUOE9bsO
q0+9JlOIir3ZLz9fgB8gezDkAJ5UgyBrKeAAksxDiyynT4t413eiw1Gcs9FZd8msYXa5eZOt22hs
ug3tBZkcaHGY3zQOXcqNTVWm66Xbk5EkOfTZRYjsnKiu2OPUPJDmM0Hpbf1brUTm7tEDT2In+gZ5
fNsPot/EtHjxqKF3B2MXBpmzzmfL+ZwMCfTDyY5Ju9IFqfArl39qbYYi69U2akRyG5Yk2a2VRyCi
i/hstRy14QjCbjc8TRVXC+fcVp1M/8S1fV6GXmLczkNYb6k6eJwHperGleWwbV9T/y+TswjyBcmZ
KHHq27yYsOqm+DrFyqmpsiIHFjGWsoojgCNaiKyGw25uUw3deNbjPpkuo2T+zsEn+EK5je0mdWoQ
yyFxpAR492qd2NM9tXQCJD0v4jyjhRbdJ9Rn+Y6dK9XWlpRFI/3C5o9ynMywMw0Ag6g79555Hxst
59XF5e9+i8jufMY5CNTWNaMfKCnKTQMj0iR6Qd9oYjEBmI+Z325y9FBQEWxCaDZpJGjQV0G2DqLi
MMx0MIK+/UyKoRev0lyG28Qpw7WJ7UQABMYoimJb72gRaA/+mr0bqUnbZ/FUDeUK/nRwqBoMgzje
7b2ca9Yepy7kjSOz+jzqcuOK6dJfGWZc7A13eMhjrHStn9dntZt0vP5gsHw4D2V0PVqdwEOf3dP3
sZ4KM53dc9dwdLaHuluOa8y6B4bB3hw5eQ1E2awIN0KcYj5GVnw1yWL+xixX3I3KaL8BcMaFKsDD
3bdjWsMtzh3jftCOPe3dyPd2Zmc81zlKe5zR/X4iWfbcWDJk+TeuKjbfHRWRQi57IrQ4BdbQLGde
KDnJ4MMhhU5bKX9SjhxLja1BtiAFp3Y1ksIn1fQcwkyrdpkA8npox/iKjvqXKtTlVolx16baWQVE
uymy10mC7w6cNA+Uwi+GBO4sQPwQH3JexuPBGXLVnIWtMJjgF1dcGPsXic6yYum24I41sVZ2phgB
WRUF2HqUWu169tLkoe4hMa9a2RBCQpDrpyrTGxViEzUoPq95H8M17SrT2npZS5KybA9RIsLLypHD
/2HuvJYkR84s/UILGpRD3AZEqNSyqm5gmZVVABzaofH084Ec43T32rJt7taMNzQWMyMRgOMX53zn
h8SX/eGmJk3PWC2keDgPBMacfbJ1c3974HS40bG/gWp9KQoWnOBk1/euZKKT7mdFVhofvJmOmeTE
gxjP8kvP4zQhwDTNHGKCFxYScJ22yr3rteqnr5lHfcrabybIkjtfZNsc6cq2+XNtYMrL62T5JNss
iQcJR+/HB2KUiaZOvPSogWTM1wwOn8gvM9TP05oY3qWB6NrPObZTYz3TDQYZWXMEL5MGGhHH05g3
feOL5L1yJvHgg8AvqafMFTcxLv3yUZ+adzJK7WenLdX2YpDufbfMdf3TmrWPOlnSe+b48D2kaea3
A/lt4xd9llFfd+9Jdudi+TG/lZY1u2FqNrwDAZIW4CA1k5VSm7XwdMfUduI862loLWcxrcBeC5kj
+HGKX1zn8cbgJmjptIvlrjMmc4rVkq1u2GjG9O67TVcdWbEhTdXnnmDKCcBuvRQbL8Ape00dP2Oh
11Zj2OZaT5vvzMOR9eUsY1G0ec+eeN5O1pDpp8zIdet2dqrqd5WMThVK3ZpDrXXgrNj92n7osCEi
/ubZi9M8FZGsvDZutYUtn5O2uh+2Tu7hepzqJ4JdFmuPhM690M0qERLQ3vx2RhdtjLZl66s2jFPJ
zTfN3tHh9nvICIR0YgtSPaZjNbV3hmLqHBAeSF2zi+HV1Ld7Bp3Rphf8MNu59bbx27gZJCZsnT5k
weTO8pqPiQ+moh+EGYweKcHBlvY9q/1cpB+ESwJFGQgYelJEnm5hh9TudvSL7Nx4mVeEPQNBHzav
Zg6nGSUfoblJ0xWB1o+LRpGPodeDMkmm1F0DEOPblnhktS7dlDrs6KjwQjEIY4ds1SXshMJJwPRC
L206W31JZaO8LdT4TropUZFDYT2iESNCcctRxEqjU1ewOpre8VCUxpGXYB7uI6JkpeGxSmdD8zcA
yQ/LpKhQKU/ZrD30BSPF2O51PcWiOxdM1x35S0pzA3zfjaFubT62+HGr43UQvAJnsJ4ONRZkc9+u
4qqEY1AuJjN8zT1g3jlzeK/c+UxG9Z7EKnagD0Sf8lJmX3L0JxTYsdHWxak1suGmZPyJ3lIDy+zG
TTK1yyNQ0jbO3P39pLE3ZYuTazGZsM5dI9obs/tRjmZ9lH1WvQ51ZV4zU4tschh2XxogO2e6SruP
e1R2TC3cl3pKP/yRveSCAGDes9Ec8ElGc18aVQuPd7oZFxHNfl3Ey7Y9OVuWhnlG5lBbgj1N09F8
KraU5EyvIE9cfjhEiCpQ5kimrjxg5p0J8vTdSbtNhg5laHUu0QcbZ70vdOw7vZ5dukG6JXo5BoVD
oHWbi51Ljn5PhTqTRZCntzlc4OYpA5k0P+i1XvlfvkApnJIEny3+b4OCTb8vS0Of3o1ES7NIllvS
xUs2IwOMGTpvXqx6Zy6jcdMcFZEKqbGCIItBd2P+6LX7pqeUNHtZySo+1hgKj8tdbXfdfBwIQuDR
SO1S/trqugGEOibr8IREVpJ1Wbqkfrt5bjJyL7MsKEhXe8Kg9I3XWz9CfrDffHYq71CCIKsOTnnj
kEUQj53Z34u5kC9tT8yWk4CRtpx8OYAzL8ipBF3RlU53389L+8WkWgaV3312g1l9LS2TafYF+xrR
q8/O5PqPaLD8W39oSYadWmLckxluNejLEDA5932GdlbCPL9Awh9/rSN2sEEueaTZ9rjwyC7Du539
MzrWa579XZywbeZdLu3dTDkahN2ijKwrlmaEyMEmNWY3fUbya761du6fxmwmwVe4y5GesbxO1TAz
boXSUc0qI39zyZ9zFu5HnNoMT3Vinu1Nv+eEFo+w4QFFZKL45pMjez+ybWfSX8ESaFpzeQR/hovH
V29D3ePmJIwtYovQnnQ+cmgQDnx2YaddZa1gxaMjvlfz1EWAi09tkRLEmjrad+XOdxwHK0eLkMQP
5DQlIYGhdD0JaP13TtfrMnRsM3RkS57d5hWl7/A5LoYfsrw6SLeGsb62XpyZRK/XDHYD8GofELRf
WyntK++suy4hJ40B03zQU+E9Sa9OY23/Qpy2cY+weolC6YlWSLrkwSB3Ilp8yW66yZ4sZ3aj1RQv
vI+yGOdX+tgydg1L1y0CXKz9R6nXS5TMWXf09a748gq7vmSZSds74kLbY545BjZeCXN7sTuvvpYw
7UJ+0HqQvad+QZXVDm02Vq8qn9C8+uMDClXjzusz52OpYVCMsDLv+8wqP6m7fo/SjBo753jztqu1
+B7E9qm/Zv14FmXuHnNQ5d/TJnsVxsA+bpS3ZVqb2Pp6+7nyjITmcU2jlVYM+vGI97UYPe+a0SXf
2BtuP9mk660uR9bP5njdAE2wGaHntFsjyPf06cnabkpZfBoSETEz4DnXqxdVjy/K65oHH63ES4Zm
IyAAgtgMw/ow7TmE8Fjegu26n9p2iRVWrxvOwvJEnZMcVnfcjv2mnVdLf6NfRNih+IL2WImqhTPu
5KHI7W9bmpqH1bdeiR8JBLgOB4vpe13aJ6bcZpjYornpDPt7t0CS8SRW3jrNyC5fyb5L2/6956NF
jq1bhyqh/NIVSRMWy1q4FuBe8sb9qm07OSirfYfrEgIMA81teoE328SKp1xNmdMpCTTTDORKFi9W
HkEWX0Orta+O5r800CuQ4dhlDNoveXAMymBnZsNK5MOzWSZviPOrk0BffMg9ZHAEbCA96ZIy8sYV
iOqkmfE0UKz4VtVEkyqG+1pvbkU16KQJ2GkMF6C7buq3xV/fzO4P7NZfhV/BDsl5q9msYUFAhOkk
jYDVWREsiJUi6NrTjwyUfASj/6vd2n3pfLektTr73jYfFGqCoFi6cDJ1Ctb6sq1j6HXbYzI1J6su
wrEU59zrrkKM5hinyqLxtMb2WkjM0f5cnGwknAU4/Ek/YPLkW9NU/eDjsA2SvHZeVYPuqy5NdZyS
7ur5aRf1vEsFoXNspdMuVeUtEuujAnLJQgKGm5Zg3na7Kvm9ekt1Ki0FLzFT56ab2qut+oHVcudf
vXx7ZG5Xn0s0PYMxiICVd/pgOn4wDqReGMXKQ+EHwjL53/NCBIte3uprc7+Ny72bDo8dwwOUa7m6
LFW5HXPUXhf2JRWLVO5Hs9MBDCzbo9NsPwhOfpvBDqRu/bJm072jDxxS9e7IMIYTGciA15zNu0fQ
GYne+G1u60PRrlGvDWdJJrI5Y5JfWNoaS3+mqbgxXRRLup5nj1hPAmgrl8JZRIBI+LFUbyot74bl
VHbl69ost1mnonkg5tj+Za3ah2Y29HwEYpjaLcFmB9VW94RUndVSHTKtitxZ43gxIh+YUNDUU4TW
6JjULInAwn1tmfe9KvRA9zxaSBrcSZBubl01cIlTywyJg0p76nTqnoPvblN6l+Z+mn3522Ql96or
hPbC8KSog1azSvxTpbf2gSErdHA55DQZk6wg1pvWE7197hHemyfGtPly4sIM7RHADpEp8HsNYCJJ
ImUpUZyhqXzp2pXYNdoijMS0bhYTgoOAIOzfduRIDLetzOwxPzTt7JsHEwap7eFld7Xum1hF1767
Xdsk9+ncKvMbwAK3etXTIuGtqAHAoruczQ3thLkMw8lInOoOm5GZhi4xa8N5qIDO8S9ds25pIlIt
/5UntHyDO/4ABmOSut2/2WL84i4I9hp62ebXac+oTqykgpeVWh+Lr3ENRDVXZ4YyBrUjFQVKSLl8
YKe66PrcHhmSjEQKTGNUiSH5zcS1DxOQTwe7J2zu0GcjBUWlHgdndWLgHmyzdyxUmQ/kwZX+LVrx
+Z4n2zwVi1Pet8w9D5OjRXqm1x+lkdYv/pKnNdTmQoUMxNLQT7VXG23ED5PSR8JfyLOFoz17VrNl
R2m3ZBGrVh47Lx9+OKl8ku1IigzvvB9G218UsfAxZMhHmxinV4+U28B05XlizKi59WnI7coA7/XB
9hSRN0v4eGVPefAL44F9eFeGcmh/+21xO1MaPsHqlazH7d58UY5/Hmt/i+sGnPTqFQTVzFtHJqw1
MO3Koxzl5kHaY3pJywIk92AXpxxeH5OjgamMtqeseJXQ8e43WrAM7qUcRu1iuOCnrPSnxk3GamEP
sHceSFSEqZ6w1WfbTivcEZJ0lY73TR+L8ypGxRtkPknD+I4WE4pimpMLboHPuuaOqjA71A+9aNsz
P5AtkFxNkiL68TpotXuAqvcgTCt/dmqtPCxa9Z6O1DrWmveILBiYjqUWT/Xw0GplcmdPY3dTgF5A
GnviWPcf0BfwPVjMLgj00MYLWpEtBA8wMYzUunPqqInIgCKJM7bjQZeY+TeYoEiEvOHFVkTnqGwZ
z5s2rLfGbJ1odZcjiZj5wXB1FTLjQUI1pwzg1ED2Wun76g4IiPaReWYWYbxkdbNSmspmsqISuQGl
siReGJMz9xwYJtJ8xXpgsfsup2oKp1q4Mzy20YrMwfzRkFjH9IFuuVvRzLjiqbQkiilLaCH4KvfF
ojohCgQFaIxO+rX0/OzEo8WZvE1PGsvnACV6Tk60Z5/0wcNJ0jDjLcf12lJyhX6uaQFKTnKdCPe8
bZJeYF3c0JFk36208m6WZG5ODDwRN9F1IMaaqN+TpbiQI9Ece8Q+B6+z8QuJrbtLmEkei7TUbrgP
CVDB9yqCDvbIq1rd58E3UkZyjk3Fs5UfeW8+Dr6KK1aEYS9newr0ufJOI3EhJ3OxfwhazlknY3m3
FVxL+HHv/UDgVjfld0ndzpC0NYafLikLRVvcaHpFAhAQhRgA8ffSze6t1IqmerzPGMcFYyvmIx6K
K1HtjPlTRCEtig0xm9ZdW2k1lnyummHj1Rxq6nroqxmqJ2MXUBNqhHrnuztX4jKNK4g+HzZXIhjh
II2H1WSeUDylgXR40uWUpCfh93ds8X915rDELm9aBv04jS3ujryoPj1pZ2c4bTM5PcWNYwub/1bW
B3QO1YHZUHHdB/TB2jofYrUZCQv3Wuf5HUawUwcoLiJk0keT61sFAxJfv9kKFW8sQhhPpofMq28r
b1PxZM9TXKPsoR+ipV03/71b1f2s/DernYFFYkHOr0ld5E0wbemxy0Z1WFjAHGtpf/DK6V4Tf3pf
F9a0nq7VB0qdB5/ajAnlWqYnW7N60EEpmVmaSyaG7vyc6rU/6GNSfpIFqwcjQX2hY5KqpVbUWTQF
+yomgcKukyqVFPJoYwI9OQxUb6tx86Pe4aW8ls7Vaiv7WMLkJbHExZVabsit1+w0zYMfJe38apvd
98xzX/aIMRYoBDDlcnskCS2CI2AdeWApgHoDA4wzd5fKcU9gLsS3tgASTiLHgCKlPHbj9qNpsFlV
bfHl1AJew7oeF9uoYg1+5q29hwdOPgkgos2OzNL0uw7z+WFhihEqQMXfDOBvMWtxN8D+bkQt1pq1
b92js2n+m09vFZrIoVC+2fpDgTSamcL9om1GYA6TE1STrmK0T1y80r8Qb/ddpkYZzdW467mTt7Hq
0RapRE9fm0nc94yWIpCL89Gwku7VU0peumxhV4huX8UFT1yMFGSGc8PRLDzpRbVGDO6YKCtqMmt4
HCoTubw//VKTawS1hFI0WigAu5b6SNZl9yLrcaCYMH/DjJChOQxoEm0ZogmZKJNACFUqB4XWXSZt
ehiT5KZtZpRZlqfdIQr41aU2RGXbfTWz7axX6sJ3EIqkHc7VXLjPfTn8toz8hDtfo1mB9Ne3gp0a
oiaKhXzGpLlsP9B9wrQDB3kQ7L3JVhHgYIc1uzXTqY8XL6kusyPqszeN7t2czBgF8qd1yfpoGH1i
DtwpPyVOR3HJ5gglZpgyO2MHRTYjkS0XZMTFyU8hK7sDV2G2Ru6ebujX0G0mDjNLIpNG0vyqpYP1
QBlsv9ljz2PI4OJCjTyHFlXNVUmNFD+b3L1ITHTtrHi6K8g4DgL+NSVIdlPoHAvEvpevMh+BJqUU
sB4nZevNT8ZiGrQ8FrFuzTqFy2Bg72hyc4jGtPZPjIoudCZFvC0TQ0y+0MixdBwFJjjekZxR9hSe
c2cSMxjNVhL1i66jh1wzeExKxmZJteQrvbiWIwpfoXgx6hQloS/kZZFNeTJspnEMZZ4TGCq/JjWh
mNMmquSlpOKEBfnlAcC5At5/hcM5BEaDSmgq2zpwd7GE3jPuM7TmrmCWHFKRMUAr9fKexyZ9sqQV
T5runlZ+5WXWClxnffrg2A1srJaOBgq1B0iZkLGQvIlbo9ER3jFKpRYTj+M2lmGp2Y91q1PKUHgi
TFSXoaqDZpAfAyGOhruwuXAASApFBU8rvUz5F/tPEeRldrX1lencXFv0YOwnjsLyf7qDOQXjWMZ6
yrsXy7tLhpW/ndLUH86u8mQkEepzCyBuPBCfpj5KUlSPk+XcotS+TZ3GOdHgNK9Vx1KVg+oncU1T
tHnIy+Z8Lm5Xv37yEl7p9Vw+1mmVXXP66ThbNPOsVIpfivggZvvfplrJkHZqPTd10T0yoFZ35Inj
Lsefcig1JCJ2N7i3HGQ8O1qehaO0WSq6Hb6gAvg2ho5dDbCMdx5d0h0Y/JPLpz6junPOrU1daBOj
l5itCyynSw6F6WdU24g1tXKYj5nIu/OWwCq1EBX/lOgqsjCVKyblLTk1k17cN3YlGcVZ/Ys5UrFl
k3ylMrGCefLae9KFGWgN7Cplo8qAqV0daLhqiADjdBvF3IYc/MWhKvz2RrPd7aw4hQ4gZIdw3Nz6
WIvMOuWT1jWHureMm15WRuSlIF+mrS/M2HWqnq00AttQTTYa7yrB0BECGGZU0PRi/kWkksHpYObL
TdHTHh+a0hqfkc2MFJCJofyDibTDuFT6amtRDxnzYZPE2sWVhEV1YIQ2PQ9ulT9j32tL6sZ9wimU
UzEQ0UrnRSYZ3Ze0xp4gmTJN9cCwU+ZdSWUSztVP7M72t3nzbetU/lPXNP8HUp7u3XOoTHBzwT0J
StJ/gaZP+HEaJg4+La1uvVG1L9/6FeXNYTRGLws0YE49JYWeTLfDVNNPu2J0vZABnSq/euYV833B
rPiro68AGDp3dRbPHlLUa6+I40T5a1F+5yvDLIZECftES0/qRxf9yETDZIqTIGpNj7ta+Ayl+jz3
ggyV03emORNzH00g21xXbb5WCRtglDAzXiSX0LA3pNA8K43IsvRaSqPOmPy2WROZ2WzcT4C3fviV
AoFgLHU77TqrVaKm1Awr1mZm7FcoD8V3i7KyOVVd533WpYMFSt/S5n3E7gVnmOHxV4so/2dKxGIW
1QM0GR4SR/qBX7uwS1ZFo7/225fN4ov7pai6X7WRW48szsofpZZxV8JxaYy46KdKnuEJjohOi860
Quq99mc6jBxcVQqSLxLkc1cHNXsF2tm02KVggOxz9lyF/D1p6HsvTjeARU23wTvpNAh2b9y1onr2
mtUmztOtzkva70drWwwPvqRwDTcGiB8GPDtSwIzRYkqtClERCcswmLAdZqnX0i0WAcZz3b7lmcSd
M7a95p0z1nguvjd7eZ2z2V9PLCsSCsYsQdFjDIlHBh9J9myPWmT5xL3W3bPo7IFYJ5v83UO/gnY9
+3U5GdFWIh9qM5QhAXPPmbQZ9FM0+kwkcPY7dSnYgaGtCO1iMV/xaDC1B4Y3t4fGy+f6PLZ76eYS
toJxzKiSBFv9UoCG7N1AAb/7gUTBk4B5/clDdluhaUjl3H+mpRyxndUVywyjtxlNpJ3nMyJZ+z5Y
TUM81cAASKTOHWJcIFsoEloXohifkJQVfFjdUXeTv9neWTMZ81qm7JbDMrYLRMrqn5lpVbaWEeZ0
58k3bR4vvZz7O28VSgvy2ZDfi1lN75nLUlyfBMpbMHj4P/pMLFRqymBVBZoemL/HS/RigxArIt3K
kBgkKKTTkIDCrATZKPy3FiHz9zqnh8HO1nQpWPoCyBrJcpj7nHn7LixEjjz/lfVY7ZiMA/+YFNGt
US+qYhMY4CovCR2ejLKndU72O5aBnAn0OM/fl602hrhUQ1fEkjvixVjUBBVSU6i9ZtgNkZ1hWAsd
lyDZwExd179h553vbkDP2W6JbKrICjRyhBWiV8ZzTcd0V4DnSQ4SDf0aTHrja5GsG+/LGPb0ZCsF
n7XbIhTH5Tz+c3ep5T1CmKy3A2Kj9PPUYpIIW+bmbNdzv8e2ZgnjU41yniOMqVj2GNaa03EpJBYF
K50zSTs4UAfXWj9xp+oN+Zpewv1+wEc4/8y9qTcjHKNKkHhfGe5up2GdDHt5ZjJsoLUL/R6eIrcq
A1zuAcNjfVMyLDsUM/EHnLy1+cLQRHOpSh3rvtl9fMyj9tTc2TWIqOqXieXTtBRdsidk2l81XcRF
onYPp3HLSdnCCO8EQ1sal4Luyj1kYmbTxE/rJS8UHKOH2eodKzDE2r3l02Qggt58lPRL5xLE3IOz
+g7FbURf3ev1drTddnyybSk/CQxZ3jtGFmRag97fotQZgO27G0Uq+0XCu6LNINuRCAecGXMySEif
TYmKa2hJhGecWLlcx5IJaWELB1aHIZ3vWUpJtgOZdR4CRZq4443sK7O6ML4xwIXN7tONO5HMDAdJ
OuA0mNvU0fmhxrvGO3fkJEc+1KGZ1xIlfxQVW+BDI02+e9Ql3IsWh/V91q9AyeEYqRdClcoi1MuK
3+AYI6u6vmWSibXYeNSwbFaXpE4ggWvZ0EgE9Y09HfDeOcZ5gxu/5woT6xsxANPBJhe+0tgSmkz3
BdAVl3Y2ERsr9MJvQrcaqx9G56cOBWan4WjxU7pNC3p6fhDTUALBq3o/ObD7ZBxR8q33YesNHIRJ
6Ref3uglLHklhgwkQut6SJDjiAtMBCbgWKvZ/PuDsJCp9ytxs07rSnEqNCd9dKTAF6ARTZlH7End
6rTwfT5L5c0JKWgGM0E8pQDa/w+4krUlP35l7VUkbzZ+szQeXHvJYmokCFMQC6bvOubULHYM9CNc
OcP6OXsLf6xrWBpfvmnTaThTD0nlb4SiO0zgj0JZLoXhup6LjY5EA9PffYZ/QCjMdbsCsyQJc63N
FUGDRhgooj3boSC1/D3sVDOoI4aCPF2UOXu7obsYsLkU2et//ix/VQ7zUfgUqL13sBn60N32+YeP
QqC3W7JRBmGDRsIPdGsgdSmpOtcM9LrbBYZqM3zc4moQrFKbgpecmVr/raj+X7kE/iOC70+wvv8n
0m//ff+fgfqQ4v8nl4D6qH/++qNJYP/3/zIJ+DgBgJ4zRkPZDwB9V3X/yySgiX+gO/e4cTzixj0H
SNG/XQLC+IcOPg84AdA4w8Kx+2+XgG38wwLyhqHZgc5gu47zv3EJ7Br3/7mJhQ1L1MP75wDf4v7B
rfznO6foRKISog1w53VLcULotr3ZhIdfalX1NwTk0sT+4dI8/Otn/9EG8H/9RmGDt7HEHs4BNOOv
jw1TwXbod/V2WStsNZlwG3ScM7qpZlGqjekhtsf//CuNXbP+p78STYaHrJuvYv/PX6XKTUdgfaIX
IzUDJieqgbVC8LrsnqjN3NxgIaUiclwnkVGZl+k3gjM0G488qRPs4z5xZRG2i6Ryefcxl3l/c5Ls
B8WfPx1iWaI3dtyXBT/3L5J3qxnRXaTMHQoiPHCw1r2zhskGF08YDW+TDcNWWIuGXeXfXJddov2n
3+yYUD3gboA5AgDm7NftD+dGPjquzAgYOKyTALnf6J51TEtrU4e2yUb9DHsOnWPumOp+TFtlXLt8
9Dne7Z6mV6WdAwaBY7x8ErBH/o5fauyn1l8+HUGt2KYRmWPR+KtfxF7sppqdptn1WQs+PctwHpTd
M3pSqOcOqqty96Qp0uppLCA1HE03a343ns29VIBa+DGKIX+sxrrQbrM+T7VwZXXd/p2NBPb+nz4o
LwDHQh8PhHO3UYO0+wt2pvJyx18EF0OKhP0xKN6Iv0Zei6LUT6wlvppSbpFhIyDJ0tn+7GqJ0tcu
3eFeeXV5s8pUfHfgjTPwJrj0UVvooeRaFpgBPdU5Z7Rn4puVgyBD4pfhDeknYXyMyl+HQM77q7ZY
i+zYpX6ZhYunDdvDvPrl8mj7ufEJLc+xT62ZMAY+tKOqC3pvRLgHzW8s6xH952ZGFvuSHIBE42GJ
pGRokJgMqVqmGIbCJh8yh2LtyEa4Zv6XFuwIBg63FFIZlp7h2VWiNfiiFu/TpecvQ5WjzD2zDBri
aRVVfRymViIYJ29UHAAGtLRSkntO24aG0G/6L/N+nepkPW+OCwIAyO8eOajohQPHnTRFKzovH6mb
MWQiGZuHAQ6and+sUDYw8G/YdDlw+Ilbu29BJn3C9p20lfmosAmETCoEfk63z29thMXqts77hqBA
nZAgfIglgekaxvw5SHEWFgcUqVzKoUHAdSRki71Ts5nMdSskc8tx1XT9E2nkeMt24XOQZiqDVJDT
RiD8P+v6tLu0CeUjHJI6K1+mfuivHqNjEqOLTK73o77jmY2mK9/w4fQee0vf+yrXDSiHUFYWVMaI
/KnyN/dTX1WPkpDAlfKA/GthajdwVCO3EVc406zBabpNcSCxklONKC39p6eygo4G3P2th0UgdtaW
UV6VYhCO8CB6IYLYLdhg2iCYWtPxbG9aym1oIkVmoUYOTSLH7HEjVPUrb2Y27Cv8JPaJSDv7yjAe
oaYN6pLIYh5Y4wl/eRntCYWDsprMjwHKG7h96+5BpEut6FaG+l3jcJlOkJid55Zch+UstIkloKzS
+REpUb7SO6T7lgomoYiIMG7Oe0V/1IrBuFilx/5DqxDSa03xsQ22Zv5snUTFvV7Ir1UKPNR0M5xW
yloJaRJj3UV5VY9XAq+uOGW2LwP1+KEbh/5o5eb0c59k3+q44F/cQa9ozIj35TNsy3AaZmXdDYmo
WEeO/TuzWiu0BqyVWCSqsMFrHWSwe2MBJmI4rIu58sVjmE4RYxK3rjVTjNwU1XYtMHoHNjqDeCHw
iI03K4Cwhj/xE+8zougBWf87YxxUOQaxbFbQTFKdFPITymxeFezO3F+4O+SLJm3/d6d1JCcP/P/9
oO9LmEMtg4MDxLz8As9BC1YqwZB1SxuJrW+fpa3BGeyGWr4XjV6EOTHfKVJbE6+0wddtHhCQpXqk
pz7TiL7nCNvmdbu46yie7U2Kz3xZ63vggyRUdAwu0xHYA7ym5qZpEFceWl2AIxX4m5G/Ohahc2Qr
D7EjKTXjErxJTFyP9qsBlXRLj7ZFI1MinChNkl1me82sgwcw7XfTb3kAmZpc5jXTgEAUjKgfmNx7
/nFxAbj1uQKXhpgZ6YVnw+HuZbDIXsMKMOzL7bLTigCUjoF3YsC70Ju6ito57/2g1nl56fp2X/ia
y4ttwMTFVoibFY2ZdWv2mRv3Y5c+eEyxjrIoGJQi2uiRhQ7mY8HgKeTKWCe39zCijY146/y2IUxi
zWEkZY22xb4yceflptkgqJTeCaElmrlxtvPLOnbrUUctP9w0KYwZq9bXIxl0JvsUDXYoU83xmZd/
+ek5uXUrDTXFVbUkyeNgbEyBLZ9Mx0OHff4JnxcMd4SQ4+NqOSzz9DwhQW3yveI6DXUWTeuyPWg1
w0Ohz6iNPeYyQZr1HW6pfvthpT3NG6NQJ958d38BAbXwHouxqTDNc6e35xz3m3/inawlZ8aBSxXO
Pc1Wxx3Ls13Yd72Lhhj3yByhoJpD7NIaKAA5hlov+stSiofJm88Mu1+aBEJBMa1rPGvD0SzMY+ca
P1EePaEi/9Ub7ZPRkOFVmJ9rmt6rbY7tLX9AYmKzG+m7e9tS7LfL3qMzHvfFU2Y8A++4HehP4579
vmcu4ir9DJgA4suDncxGZPAgv+4+ubgzhRMTtiFP08rCC+2LdeY9R+wEs6hfCbJmuuS0O3L7uVHh
zMPnZHfLlZkDPgKdmztiPIlgG7bxWwNeAlKYrp1ASC19rCsP8JSwhjq/KLEy3VSl317hlCAqVDpk
E9WYKDfsYvyQ3RYzjNXzWwcb0xwaWqbH7NUU4yiuZZJ+MCNgYeElnvbc5mkaczRn6TmXDgjP0qpK
cYJCqXswmArhRfgl+pdG5zw1ZUuaxFxUETqSMXmqO2sDSmsl8+G/mDuT5ciRLMv+S68LKZgUw6Jr
YbDZjMaZdPoGQueAGVCMCuDr+yCiRDqcnhkusatNSqZIRIKGQfXpe/eey/tHtLpPWtexKImJa8dO
nIc6nLcuCvx2R6GhAr8ZBYmPgO4vS4sHGJTfq+ZsTXLcJIOOdo7xVjqs/Xqo240OG21Ph0Jcamdp
70+WzTCDUS1sqml0mSboZNndpQgB+Ho1Ab7EjgvxUiMf8DdmQZMOAf+MijaP0Ea4VFGPfK71GSzK
pAIIhy6ihQE7f0ok183M2rNNOcCXm4Ec5nePwd9yj1CoNriLkSFOArdglaQPLpW9Txce3QI0V+JF
dp5iVOVqgEvz1M8+pYEmqO5l0m+yPCkPbRwBVWOS1wSZi+bdh7z5iFrN+xabdtEfa9KKGTWg9akO
XWKFbBrDxJAG+gDyv6FcM37312VSN9cVYcnxno0kv/YYuLwgQZN3JMk0x6nQPZJVivKK1t3z4KXt
0c1s86oia+bJnFSx6mOzM74LDoEn3Nv+PoIR8Zm2lvtIH6bdkE7fv3FnxUtHKOeJB8cbw8+DzEno
H2yCJBfNs1NXBg6vcbY2EyrS9VQ2PyDF4gLiJAfCpZf71sQ8sEKDM6757CkA8EZZat9HOS3krAMs
wCjkaNSVCyZx4O/MFDSvbWYPZI9lTJLmKh553uN4ZAo07PpaZWslqwEpsEQlAz1sNUvHO+pFVBuB
K0eeZA89dmsTW0ppZWTqPDjWKYnS4ViEjYNqhYysUFfuj0mn20P8p7Pp4Z2FVkoQjzdPYsOypS6V
YZ3UlFd3yDLVHDBCHA5qBDRea9K7UaIzHrJYlKeiM+rL5MrpZkKlAF08L/3tksGDMh9xzqyPB43E
t+8cTOkV+4rRMBvGztM9vAhuYdOCQx270mWqVkj1OQ9xYqzfS9MOz4UxGKem0dpH2E7GPp1sxAt+
x+hbVdFNzTw3SttrlzDIswQPZK4p/4+Rqx3KtMm+OWGlXvGcVY9w5tUuz51bPUt21G/TSicTZmfj
BFl57pCfm160gdSLFlaRY26N2uivZq1w12I2U/ayXG2rvBB0q/2OsFeN42JdyAdLcUKvPCvfTeW0
aMSYAiZJhsp9kmc3JyLLZ+By8clrCPD9xCcTp0DQ1Z63MqyxvbayLDwoh+6UhUT6hFaiO8pBaQ9U
W0gqRKkhJYxnBiw8bp474A54aiBOp8Y2nybMVOCp5byIzxWwf3A9Mi4oQbBsKr9AiZIlwy4LrY/a
bip/22dzAVjGDk+1NqerOCYcsown81orpurBiFukMqW+mAqixN2McIyPcqK7PPeZ2nouU/5Juk4w
atO0z1xNrKWGdqqAk/oQz9knStz2vVB+hjJ49KsV3BYPWwTCnqRXUHGiNN+Rw4SBGCSbv3bK6lzE
xTuNvBACUVyebAfVpGsy1qRbb30HgjQF0RKGSBHeXtyRlA6YVAtWdFFxWWlD/AhFRzhzTh+clEec
ZLvWzubbnjjGB9eO0z3WoXKbK6IaVxJe31WftvOqBAcWtGnNe2AhD9BZd9+gn3gfboO0pifRcquH
oXkoCDS8gjWRYR60vUffRmsTdF2uTlou+0085E+A5FlzBSOuEE9rMPhm82wgqNG6MD12lU8rX1kO
BytjYNfPa71ImG5EZ60ZxFIQ65ukHudzKB1jq7ronmcyrnCSWwyXwnbb++qJxjFRwoCvDuOk37S2
MW8sjf0ZR/W0zQt3F09JubEweUo4srwig1NNa8ibLC+ELW5LlbAcZZxg8MbqDxh9rT1xJMnBo7Tg
OFdab9jAMSr16s7qJAq8ZvDjZx3/bo7HdquZ3oejC/PI02YyzdZy8JNk58t+2jR1dwFTpU6sBRzc
4NvBu7bnfWZ3eRCbJnvpmJxN6IfTqixssq6IMe9pnufTbiDUcaX7bO8Rn/eexle4pS5+KVwV74jY
sJ6L1EWROw0UVVXs4CKZ+62rkA1CLPrR+t69OWAXkGHaBFIafWCAA9s65gRDSUNbrWzrTHRs+l7m
uXpmOsQtgGswHjxFs32ay5s8zYsiUC5iHNCgElU8rfmVU+AeoegJ98hvvyW4JLetbfWcw5CUrNjA
ig0CcYxvluf0B2/EEk2rv++qVdYNPMJ6jquV7XJgQuBMte8xdqI7Xv4Iu+o5H0fvvSZp7MS/WFy7
bR87h7DuxZUdSewgcdPY32Df2EdnqIaLlovpFZlDc6MMOZI3raYa64t4taW+RFR7jbwaHMd+xdgs
b5xURwRla/ZVY5bWjd0WdqBXnCwU3sNbzpLiGHpZifKnl0fLwEC8irTYOJRN3h+10lNXHXLUWzJs
m0ud+PzPAmolsxQLnNOo0diw1ffGHowfheoK1Cod/FtRKnraWZtNe5/0Bgtdo+4fgBa0/AeHgBZL
3KamrHuU7qy/hyTDbvzem96xSbY7JTycGi4SBiTJRs7YvWyJAunlDngVJYgfZigjaKUa3VrHBR2z
q41JvWrawnp0TUv1m7ASFJ0Y+58rctSSACqD+BiwFHaIver6FnFO+mTNXGmdyqG/DV1tOo6NSxs0
y5q3sB79fQaq+xtCCkJ7S/GuIUA82hP0DQ2C8wMV+z3zuORcpxxmV44130JW0J/xS8UbQFT9Xtf1
+Edme9mHZOZMS8ChzGq6HTKh9jgUs3/umpIaqcvkgzfU3q3uNuWGCWK391MdCH4KamqUJIejODN3
eGe0O1MBiZ8WELXob3tyFt5ysBzBooG4ygb1AueGQU1s6J2+qkZN/vB1e9B3S7RFUGUEHa85IIk/
EoLDPQJf+W0Egrsmx1I7RQ50reWGS2Bb0RUSchd+g1YCmyUs4GiVhPICMypo41DFgmH1ct53clmj
gBwbb9+hRAjvJGipbD+gmdO2M0hDVKST8+EqZ97UhkqvYK7dF1Y4Vm9wBRaVyGCK0riNCpfJVUVH
43rIchFugLApyBONbhyNvkEAglPH9Dbw4BR6ZSMb46ea3hMzdUfqPwxfOhNgWNV/J2Owz7YDpohd
iCKbt9CdzRNgE/t2yBqaS95U0DkDMqExdo4kuHnmdBi/EpwUboR0ZFgMeziRHe8k6gH1nNlkk7f3
S4zlh3Km13JmGEwjrQIahb+pFmYKQtGA7NN5HLBQGUY7dj5CiSuFqYrltMxeQR0kS068g6pseWnF
NxVzFLrE2ZA7n/TfMomoZBo6ZldJ2rF4Ikay+3BrFZTcq8xppHFtO2RnsbAMbbpNqVreB8MqHkwO
BD6JhP0dctIxPLm2yp+6osmfOD3hrg71wv4+N5nT75LSE/MFizWIjgTN5kYIZV96vjJO5qmJ5AlJ
fgJWjQPrVVRNGEYKOokosLuwvWmIHS2RB/awVSqUOGvNLotzmUvAqL4XL+VmlY/ol7w4odQcottY
hC7+oJ4OMa8WIV1BWcocCjsd1/USzioegbZ2OTSxhjU9NsCkbCLIlhWlk9Fh11EKn1an2cT3GfrI
8DBzG8a7M23JbG8xywUWayLbDsp55rm2hc/0ZG7r8WaYBz5vJ3Ls4S5GN2heEx7CP+5SdmI7oov3
EEpez60x6Lj08BCoZpPNnYEAIwIoGLhkuIVouxqKCYy7uOCBMtrbCrk8M1ETXZ6Ttu4cRIbbPzPu
UPshi3Nx51SY//NQwN8DcICDjUMix2UBJPyKqjy+QlJHlWj1YxETncDgKWh5IfQgofpkoB9lKgO3
aqcIhzxCx1cMwumhDz5urhVR1HO/zscukUFHBbb2cTa7t7OVkI+78sLEOVhDYtHPkJZC3h9p3JkS
9EABk7kMnLTTW5YVF4MNe8v4gK3FpUpGyBQxl53YQAYbW/hhLpnLE5pesGaMlXyP7cYogp4D9wvZ
5/FNa1nlO9Ht/ZNjKhyRg2yv7VZnxGpWLlIfATJ5lZbFqHa9hRZ8L5zQaJH0OKN3qJqGdm6MmEYh
Wxbtua2Z/seUVTemaU0C52GZP+WthhY9pl1dr2UtfYvNtBKPQp+gGTc+HB3AAbH7OtfK3yIDrNih
x9JzVp50h+I5WbQT1Dutm3wO/kCz3ojdPtu3yqbcp/NcFlu6L61/jthrdz5YQUTSXjiNW/5q63WA
/dGtLC0EOFWRxrHpR5c3z8pMdUQnkBDGiqwFcXKHcT6LdvQYeF10EGXeuqN2jPZdJ+bsNE+ZrgJo
kxjzK1wD+RrbCp9xOhcWqUujTlGlaYZ5I8B5WydyjPnVnSPMHMVPUvYY6mqXTTuMxhD5ZccYPTaI
uBnLlia9RxA2woysxTUzYTbvk84qjrpDhbjhnMaLrVJq/bUjev17IpaSM9ELdW93AOuAdPZ8ETqH
dr63vsAI2Q4s84rohFd7CrmVVRL7vCld4mzwheJ2AxvbFPu5KbJL63W+eW0xOjVpRhiUVZioCgAL
rs1PaPgiQZxJjSOg+ce7rntR/IFKxnQQ8ljlxeRHWms5MN/0sL2DTsWW+B39otWuakXUEYD3Lr+n
jeu9JnWXfZ9M5Ny7VFo5hsaEL2COMusJ5g8w7p6Md3rqLnFJshuHa/A9DnjLEikKcgVEya1PY+Wg
I+biUP3Hq+UWZuZsSCFlDJ9GIXFYphXpFxtQAThz+s1FV/Nx9lHHo4uNUY93rhLoepOBkpsr+gVp
4TYYnA3kKbnNvIrKNa214sz0EsmJb9v2xUYXgpc21/Wd6hqNyWaoEXpBCKy1TmqpxbztRtgddNNs
1a5EGDPudDGjv0H7z1xlKAdgt5UiaQBBvFQVlimWxRWLVu5u+sKsrxEVs96xAfdrehxjuOVwU5Tn
RaF0bu0ZXVqNlHv+5thF9Ta5rmhRMdrmdMIll423bYwcF+amggqKlHBSGPer+lF1LtLiuqgYb0xa
6g13f8yvpsIoioM+QwNF3hUbP6pW+Zch9Zpp246mh4CR/ZF5LfTO+ywdTHM/aAbRMHxsOL3i3n/K
7MklLjfzujsf9KZx8BpVVhusfh8tETcgKMA2IbOx/UM80CpCGOR1T0KE87hGpAeBrcoKQXu7ZpvD
em2rc1hDC93KtvR3QvPo7Xc098s9Qit2hdjJo2qFQPUcGiYug8zzC+e9d9t4ukl9oL2Xxun4eKGj
zDCox6HmC6RJYp7azE1nNL/44Jazs5UfANiGUCwaDXVT2xTNZ1Ohg2dwpmVP0qr16aTGzAxfTPA+
ODPNMcwPVms03aue6EBCzHCpDDxDud5GZIPvouzFRnhvhyiM2QGzjTQ6n6wX8Bj2mu5PskbrQ88H
Cyv7BbOTBLEyd4mjpZJ91gWFyy7xw55RU8+I8Juiv6EZn7a3RZ2Yj3M/V+6GTEhr3CJEi0QAMKsX
172GYawoSWLxBv2Uwbe9Q1ifbRvags9uns1vUUIgkpiRjupYDE5NEs3PWJ2J3qra9s6N5movJ09g
riBK0Oocb59RKl3XZtKsTQmBel2Gs3umkONKptR7jA7CvSfdontD4RXx+vj4xvU4rm+YYOcfhmyG
z3aOxoSvaiJXLB/quySVqX9SfeGdHFk7YCQypRKURMjgVBROzxBfkn2byk1nghJZZ+QVfh9tP3xp
Cfh51Ch7127Hq+BmcQ0GJhIfpCp7UIAs17xCkYu6fSj16xhVn7uPUS2YRxVOhIPmhDpA3E9J/R6E
2HOkaiRynbT6AaQAO23aK23EcbjEBPR1/GpBxt1r+cjp31M+2fT2eBToNrC+aP5xinHLRmPmXmJf
mhtn6sikHVGUZ2t7FDZWLTbIHczu+T5OwBsyviqBmUUNzS1vtjHk0h18NbsWXarrZ9d8QVKD9JJT
ULrY3N6U5ef0DJlAMe4e0nNn46IlfIrXkIF0Qj5oxCl3O/i1T0YbyRHXM71WDOGyZagqIpyLtiHx
Mpl1WNyTbxZ/MsVmsTMGTmtxQXZqQDtZWkFTQGCJhxhPOpJDe0NNWx5VJ612XWdwjuu8r3isRhak
QxIesPwTquB5/YszG/m6r/vmbM4zjO8qZyZmhM9IqEr2HhFqaeCCCBKbOVXN86SMTy+x04vsh0dX
AMvVhipD4IVZg7HpdA07YKEP2k1yV3WKYKFmIb/Q8UyDJmzFkewQpi2o3h9i/LqvE8SQM4khAtDB
8uLPaMW3umj09SigxKU+FCbcRCheFjeHj321MsNDjvfdCkLkzwjv4bHjLNTr+EdhtdqReRuy2YaM
YS1Nmh1QAXieGhdc2/i7ybjhZIzDXdzro1ec0ZBU4Lh0z0VVntp7k3vGkJpD/o3dT5NaYcKrruZQ
+gcOx/kT04Zi3WU9uBsNIlUgQi8BVqR87KNlX30fCaxvVti+qkclPfeSzOn04sva3BBwj9OX5vxz
CVaCbm7HlppUDc0KC2AvkDlFE2vVFPlJaOzkaOacCAC+2RC+Jj9xIg97UcouXy/ioOC/0LNPPOow
XeHboifa25254ba7U4BmnHotCivA5TSkWjONgtxTv8v++lmVg6jDs4Au+iipXVNYztfYoob1Ui8l
lIM2xZ0P2tESpznshzclTMZsOtyzVJlUlX+vyflZHvXHZQVKEkRfaGwduIo/S3LKntiKeeqYY0NV
hEOUk1+O94a7vWkLspPwAQzeb65p/JHj8/+lNlyVxFcSDpfUJGAztv8FzQqVxu8KZLJsQvbSyUwr
nRmUzuK1QjvUNZhmVP8whh2zW4N6GhmEl+6Z9XPaGzJn7jbx5Og/phzEG4enROfg6rajfBZmJ7SD
o9Et51zo9Hn36kAjK9+ksNPPIssxKFT4pijXdWSUpyk1ujfXJ2Bv20MJNdiZ/RKQRF6VtyktDQ0T
zGxdBkP2jx4nXEDpHWXtLfB8AwGQ3stuD2EExzng+Yl4Ehzs9RpeAqM5aERG/QNoxaIdgVrEKspH
R5vM140HP+kXWHbaaQc9nDI450qBsnedYT4Iq3TuRislWzzjnPBDjYq9Lh49+q+UVltLo7hEaW5b
ZDJF2kxZqGHdoP/mYLdE4aIXzxOQ7YOT65zURiHoeSDskUcjcxDXU45Zz2WX1OSAiEr7KEowDStg
rzg/mVMlL05emmKXpIPXbfD9Tm+5N4Jc15qxr1fZgHx2k5JpY0C6np01uJdsOV5WIx8/PTEAcBhn
6kNedIAyGj+jXey7TXPysanyh8wQhFANLebqyK0mLKwSq8qa7OtyFxUtIrmKsK0CO1bXY+xRcU4z
wMh8Fm6kMmI15X1ztI1c97f1OAHt8id9/JNK+4+kpQ8Vgobia6zzX8Wi//0fNaU//VO7j+ryWny0
X/+v/hcKT30kef8ZT737aJbA7b8qT5d/4U/lqSH+pVsudGpUOky7vWUF+1N5Kv7lOcKBZcOYVbcN
sSSW/Q+eWvAvoUSF7mzZPrG0OlLjtuq7+P/+H9v9l7kAq10LDTedElP8E+Hpl+VVJxVn6YFxERY5
VHP8CX+VHs4u0COrQ/YRYr1yMaJDXIpgJYR6ynF1cRE6vhjfmJ23h7/cops/V7W/ClC/qPWWK3NX
TES3QjjURF/WOle1GesacAGaMyzsboyWq3a60AVLwAgPzAuL4YHxTfbRIpKvfqcX/KobZ/VFbSss
BEXuwjn+ohYEByHBZqVVgEmZk/Sc5uz2ntNWuyUw7JF+XP7BUamEwpHhS046aVS7rtXtPz8p3vTo
o/o39+FneaXLfaDeZI8xdf4YXo8v0l+cKXldUxYEKfDNk46F9hsTBnXsMUgmv/nRX3a15VoIjFGn
2w7yXxhyPz9tqaSa6YYzAypCe3ig5+ER3UIW91VnmcuRk/b5zd8/5l9fMH4eklosSDpy41841qMa
u15Hctihn01WkvyE7JB3NLVQXWnjrmEFlReSyfUff3/hf3dfscvym9mgfMqCn38rGjk42ZJaFJx3
41ycMWUMZ41La0mL8O78/dV+fZttJAKWCaialwllzc9XG6ak6McM1ydBIeLUFu07EJGORKERLshg
QJGbkPOmOfPZ33xH/+YGs4Lw5aJQ5IeKL1eWfWd5U2aRCjc64jSkY7aJ0M+s8yh9LxrDP2TLe/X3
v3ZZFf5SpyzvERWZaSAJ5onisfn5146z3ju5VRcMyoX+4095dMpK9ZvL/PoIgZCzdgrU9Sydv0R3
WS3+KjliQhMsD2yilIFh2c/vqDk5///9b/qFOG7o3D4ugzydtZehzc8/ytWQ/tWIx4IhtdMnOolO
hP5T74n9Tvp2M0rHztYdQwJKmB5NzEp1y1FuckeNmVYpKDfiUv0uIOrXe+DSAKKThuOHDeQPTf1f
tOGZp0dVF05V0Me1NZ30sJiCsqOldZXQofvHaxEbDrhU1iLYDGi+f74F86Tb8RjlrIlSiRNNsARw
r4WUobWVfPn7+/3rO7Rsboate6wMnLHZ4f668zisQNDy+gqTeO/vrFSx2hWM+P8nM+M/rq+/fpmk
OVgWRSpRa+w2X35TFxpjRepCFdBqGq7SSct3+BzEOkeutWQb+BE+5bF4gDI4pP/IZLGs7a7B60uU
AFsrm82XNQhMYdSNkt8YU/v/QKI/Tyv6QwmIRzM1s6temmw9//i+EvJmmy6rgvfrR0MiTuSA3AZ1
as7jjTbn+dMfzoW/v8ovqw6mEY8lwF+WPZP/+vPT6+mOpcwO4EAC+rjx7DS8CmvPPmZAYYPR9uS9
wcf7m6D0X7L8DNZWvF6OtXyoXPXLqaxqNGJChxGdXu7H/im0Im+fFyOYnjaePXow8xTtBvQNi0Gz
54Vimhe90/Av960+zP4h1d3M2mdoBOffPOov5haeNQ/awbxhcWDFE/S1nrGqzO+mgSb9jKx655mI
9napIyLUGSbWYLd00xOa7vgmBGgfTOmMBC4dIj7jOftIXPR9gaAdUW08q09+913/8hGQbM48yTIh
0fmUPV9uHLFMNIMt5NUdwt3nphuK77MPYIt2VJ7czmmp6XBVNV5M6kTKQIMZrrmZZpNoKgrEZ+Gq
cm/2LjBzPxrMI9YATLB207sEJ+bNOK3lLFmSM/Kmx02T9uB8Eaws+aTcrHE9AbF9rxpepmAws2He
TrDS1ZbIL5MAOo25CLhHnNHgMkcdMPLofQyFUY77lmZ+usW8ie5KQt4KVxCj6Z2asMHJIPB7SIvL
t9XoaURgSDzyR/h9d4e/ObnRrbDcmkWSMflWY/7mGjkURqUYVQD5i6PA5p7Ap9SG8abKZq1fwZH0
TjSxCYiFnEpFxKnWy15ScGqXRLfGbvP3n9HX58KqTh2P9YwUGsIpvS97zpgz0C6GhRNxyVEcY8TK
N0Aund8FV3Bi+PLF4mni/990KfcJ84bN8mUdTJmxwJWKvZVpJ04Mz0/zGwAFE20eU08G9HkNLJcB
9fVm1hE3MNW2bsKkQaANgoH+S9dYZ2eMxMUpI0nUhePHN3M7b/MsPlujqdGicBZ9iSKRhT0tvJuz
JWvT4sNDGlGASplxw+9MVZgrNwwBMaku+T7DoMQeS/MrgK/gbADt5RsGxvqraqd9hSH+m86UjWSv
MFP3CUSKCKH95MFQ9MgWjPGErdoJa8waZfztsiQm27oKbeS6rrxBse0NZ4R4aUDGhNPsGIOGMG69
mLU/6kMLOajlkvRig14LXbecA5RjSkdU6bm3QP3EVQYd1Mw03dn2sYZhP/S1erFDSGcXx8wMbVfA
1DR6Y362ogTMiLTmVx46ytuWORcqPcAxO82ybBvqgKITq5GX8sB6Avli7tuglWhmeuiRt8YgLQYY
/BVYbWtHcwgs9mg2FnO1TkXe3ob6JO9qOP/3hCwWH3bbk0/pxzUASyOHdIhGDltM2EfXPe1Aa9fk
iIJWetv6n8gImopPTRPfwqGERloZs0cT2BrdgCYhmqbGHfsbxOz1rSGG/IBnLTlDSRFHrQOb3Pje
toE0fuLm65dyshFa2Vq6A47XApoy6E5tIiYy3V43xEccTt+1NMbt0vXK/9bwRt3FmgCqQMIxrJIE
LRFBwtZLp9ekL0IFXZXQStEPmTdoP3Dfzea7kUYIYxLPQxQ9awaz1GmYUPnnOOwjptdXU+Gkp6IQ
4k76BkKuuY+g9A0pVAIu1nyOk1t5QaVRmu4GrzeyCwHBb8hH7pO09VZ9Yyq0Z/Ti0a3P+ZzTXTSe
UGSU0S6MTHMrU6nfEjC05DmLEc06iYPI4N4ahQ+xFzQ82wF1ukTge4fGs2NA59e7EIE7CFOm5zu7
Sj1ozi5fE6tWK4KMUJATfDaGqprWHQ3f64pNGWYLViJp3AcDi0lsYkMkNaPJD1mjW/G6wCO1Y8ol
0s3cTfkzOvKZO5mJnBUjithGNNiJUED6m2LW9B1aGX3dGzZKjt4ZjxyzyVhpkhewQiW29+YeGly3
QruI6tDaxvr81KTiKeXkSKsMBxMBSIdpBBJNr5gIZhauFWATSbOuyLZ53Ru06ZmRvy+YoDooqo7m
fotO6FriJ0WpEEMaHjMrwYul5k2SjzUJkuMCIIvs27iOnUcA8IBGsD4Hg4gh6Ajj4PrRvay7+pa4
2eQ9HpziUFb5Oe1aeoJAsJzC5BUVr3KcX5GCwO9sy2z4TqXz7ttsbKM2/GjG2v6W4t7iXbbtAzCo
LBiG4m70o2ttqsqTjiDumWiRazGCE4QJ/WLM702ZPHqR/06vG9K1Nx0nZFAsUMiD+mHjYlSqZ6OG
slOXm7G1X1BxDEEOXdrQoFB35Aen5fxouTRlC31ETzWCASZcEM3zYwTzZSem7LOf0Mh65osv5A89
Th59oQRMyQrWWV97ZLyMrzhDe8AHcnqjtqPPOT94hOxttZbeh2loGdk8COLJqqtpoUZnyfu1kCWG
xrirwwh2DZvuuQJz0xgE6JoD/pumgmCBNO06tyeezjyMQZxGZ0pPusB5RYtHOiYysEm7FJ2tVn3B
xMbAbcEVdHEcsbesSbtBelTAAYrJsKgjBDml4TN7qrE4dJZ0OQehIsXduSIQ+yFSfySkzhQHot6M
fCMYU5GyMBM2Lb4fGFnX0DWgEqiCKjj5QCltH6jc0Ow0tWmDBzHEe0bRIVdpoY3vHaadb6IzyiOS
InmGwyIDm3mlIcmiUqPmo2AdrrPW0IJBM8d7W4OkYhTloz4Np5n+6qbxlwNGlPSBiT1tlLRGTe9q
bulF+zWtutmQ61z5SPLNAutJ+63MwmPb5CEx5cRjazZdbJtGEY0cyL5iId03SbyRg9deAL4/Qnuo
isA2kJCnRJjCI9IYs/ePKX4zTUS3ObUXU0fiZ9DP3wK2f4ucaQhYXxH/1qLboAV4awEorQeT1bAs
XWQqTVRgxyCFzDezCMKJfDPjBqpd5h0xPzPsystPT0MvzrWTT46GMbFGob4h0zZ+Z1JdnhqmSFvP
9vN7SJn5IxZKHoqJqmOQ2rzRJTiJjkSndRYBU8v0HRXzTiqTZE/H/DDxPPLW0dDo2ym5wsLnHRo5
3cWGvTfUcF+U8tz18g5kSfoNbM1tEgFUhTo0kU/svRlwECHr5dZhHhqTXtYEtgOWPao56Aj5iLyn
Sy5k7jh3TT3cMU5D2a7GncUBSZvHa6uugdpK+7HKOFh49Lg9rGFpRj6AJmC/DLdmXLPI9cPFtLNL
5soHGJxUm3Qs9pkaPiGzYR+Q0xl6COsGCoAB6fFKRYseV9M/kf9IxGvE451ITSfjyES4XLXOqipM
ExyPOsPj3aGBKFdUGC5QtfGWlPfIIlIYdRHh4IFddC9uNLRrd7R3SF9srI9lnF30CFsJxpqV6Zfl
IwOdN0418WoB5Gkgxypyl2n68S7OzOoid7rU7XTsGh8td++/sHiLQCbz95AcpnZlRGzgFqxH5gDR
2UhMHfgi414zF4Eo688ImyNr3GcBAYPEBl5QWhjFamKiA7QmBLMzhEBYZwjwcTWFARlZTIKTDY6J
XexhPLLBSTPzuIOF1gRWGX36jJoDpflukM3lO9JvHBk2blIP9iLc7nhV2Cjo28G6LqmnA2R6D05Z
n508pTljMugsfPkaKeOEPWe8zsKs34vIJogllmpN6NAx1Gug7E5yRdKTG/QyvOBfCjGNJbu8yA46
8jw32qNuXk8gPe3aOCV6fOXG6Ub3GnbmEmmUCokIAWZVrbsQmmlevydD/Oa4REkt9zp25gehN0RH
zbZ7UGJJ0Soa/o2CllxjAhHPYgleZnZ2Mk52mmKUIhrzxkNLL/T7WtjhdqzbHSPkp5ATnEr7ANHW
jaHiYyEXNn0m13Q33sl2PbZJdZp1bdfoJorkBQvXCm0bZdN2cL0bOsyPekGiWGljVBUbukgbgNKb
qnLvlSiu55YsqbnIXtwGdYlFIraHo6Fnt21JFrQHG/My6oqt5eU39FLz7QidHyeXpYKanBL6YchL
jZ5H4gtjDdixvaTAt9LOaXF0sN7jRNv7I29CAv4zFshtI9Xc12hHG43wEI/eGp8cfwRo9Ge9Yzrs
jjpZI/odoKWLjR8kcEbthJMBKoOedUdnguWFNinGghGdNJvxVCVmJPeAiQvcvyDf6PxswmxiRt1Z
Yj36OIKm9DR75Rng+HCBKvfmTkILSJFJz5VHdU5l/ewV9Y3LBPm6n514D4CCr8hjKy9IbzU1dLpT
qD0mnFAeMKT+cEhXJW3oMOj1nedoD4gIgq6lWTg69mfiegNHUhQag+t+130MIkTKFTCSamPVW/NV
4gH8RPWFwtMdXmi1v/aoKldh48oN+b0PjjLMRZa6rUoo7eM8pkevsB6yyLuPY+hLo13fMsu5daOx
uoCUANMDsd1W2rHpJCIJBIrrxnLvjCz8dNsw3BSRvNGyJA/acEQV4ZAuz3qLY7rd+oixmX+IfE3/
/Dr5f+ydyXLcSrZl/6XmSHMH4GjMqt4g+gj2pEiJmsBENej71vH1taBMeyWGWKTdGtfkWt6UXSEC
Abj7OWfvtYPBXbelU++YvNyVdfJCjI2DcCC6KauMo1eHGn7ltfUvZn13Ofq5FTg6WG1O9dQK4Ou1
rn6U1ggIzrePlafhdUpSv8wRWj1UWr3uZTudhnG+6VyFPQV46I6sY/Rztc5dQEP1tyTvL82suorZ
z071DOjXogDasH3FaA5ZO6547OYLdAjPEESddZFrlj1OJzMr6qULIyzY5NIpCNgqvxtdOp26jkAo
lzgGBMU3pHecSMTuV1We+Puq7NiEtGtsDRsBrGxAmUkPpUmZSjTT5txsE4t0H4xccuUn+VM9twfX
m1jRWFxWSGe3GlLxZaYQztICISqveMRM+3NWtXcrcINfCa/Wp9KtzV0e8ytPpTS2mTOGV9ZQ7wTO
q2gkbkdYxvNQcGHk73s/d3mBYCHti8y4JcBj57X6KRy6p9JfOGE6PLpus1+glKLDgdxO1mXZtXdl
by6ip/rSIgjBV5AhUvJS2Ms48wCeuu99Qs4JI4Pn3tzWQn3RhX/j99ahz4U8NktuluF55A714zYJ
20eQAI8yrsVF7ZVYDcL7Wpb3eY+ULJ3jZzHUe2yCoBiUfTnAwF+XrYkb1j/N87T16upqEoQfVxQz
7Nw7tPcsUaW7s/tmj4UP3htJY0if2Wfa4trDjC8xkhT60mzUgLXFP5K+cgf+OVwPLpE1YgyOfpUj
Th9RqeTQGDNJIgX1Le4aimb5q6tg7pskyq8i9BVbIrJxomaSGduisBGUr+VgYXrLzLTc1Mk4Ojtj
bJqe/PbRf6R27B5APgKeq4WR5hsDqQ+LSpIEyC8tKeZrhbg1vXfihl0bfmXWHlDTRVd1a6R3U1jW
v9pyYO0zmpYTZI196trMGoSYMu5s4xRMtH+ASyjzB00d9WQM+XQgKW+87iyHIL2x66enulTlTYVA
m0w+GRvZDrePeRtURsDeLYfAOeIfzbadMlOPgKjQqzeixX1S9ZKUgqiXlyBP3E9O1UW3Jg3mTR/q
m9kMPoGiu8M3K16mabI3qFtZ7ioQIy/QGW9GWMKruDaTkxOi4FjJiJiCHXaS7hkiD/CqqSWnIygd
it9ouFNmjgWK1pbRUjsk0RVZR58mGxdoweeeJnKHqKOzub81Q/+OnjDOsWZkH/PVzRRldEHAZl+Z
kwHMMAza4EVFSXoDKHFbJtjmkZ6sgxlMgq4hpTToXnIzGI8Z82KW9pI02DCY1RohRW+tVcMm04zh
acY6ui2cqbwpi+Zi6IfPKXyPVVuL/lMDN67wqifXRSpGyhKIFJHvMf7QIynK9JDg6qMWWYINw2S+
iP2OCsCNPkepAvAqGzEcchaVVdaqp0x72UNehV9MxKs8fFWpgBX0a9soiWLNOoBCA55v4h+LzqOZ
gBUoDOvI2qDqH0kMQBXYDkfDQmbYWzfdXMao3c3ggpH7S5km5T6M9fQQVUY+EHnVF9+o10KAMY1H
tmdKmFTsZfchJoI15gMYBJ2h1s043tO03OjQO0UYX26noQWs0oRkpveEdMpEUmElUXIpilA98KZ/
a5vpNuaUj5C3SUqs36jcEOcbj0iT6cIGDHsedNfMR7ZHhNVssJ+qnNovw5h960K3O7nAyyGqGydP
urehlXzG3tJflDaq2sj15yfDISkBoTQM6Lb1xGNWUuX3URqRYNvlj/5MU8GJc/VAagNfARcTbnvL
OxKB5KOOc8bbavaj7xCPne9qUMMT2nJrlXX2Uy2Fd4FnJLtBa8P5XE0E/3ikkrFQIpElSGGV1NOE
xIWp9giUZaqUWnkjJvZIMthvp+9gYPBE1EzVxoZU0xhcjaruxhqzLhG6wAb8EEk+Uj4ztaMLRibF
FrVOfiTXALMdNtxDTKrooazU8GhNOkD95ztfTIlGreZwveZIJXeeHjgmmhPmzrL07+gpEWPY96BR
uiRIHyoKiz3mpe9eCdYiMFA/wMPBE+Gmj1VkbNJ5drf1VIUIojm6xZFlLTFabbLn73XKh7ABpbXJ
Tae56qqZVhUaTPFoK1AcplmBqIRI/0x3RNNJcQQJpmjOLtAmi/0CQ1gbBrjtqOtvYUnQElNOdiR1
gShMhaVrVS/gn0FU7UFXyt1M+Sgxr5qZcSy1k1w3uVOdYPYbI8EEutyhDwoJtQjDB1ek6qpI+ksj
N/ONY6nsOUM//Fy0CSxE2ZLClFeu+GZGEPKJX7Z+LrGUTAesCUU9QRTfvLSmDmN2TuZn0kBKqZbu
MnVSnWzwxHMi4d0I7fVEfiQPnAbXtNKc+RYsv0Ylu6vmHp3yxnM7JGftZBvuXSniAjlqb/PAgcBu
6FAYdKp5f0fVr8Mu8b/NAi8KrcUZnuqp9cIqOMkobkoYzhgX6EzTzz3JTsb2TwgiA28nJqMAn+Zc
NF8RPjbjF/AcLPqQsKzwBZgMKGQxd0585Blswy34gOypzbvfkwgCnrc9EEuia0yvQsk1cExbI3ik
gSJ7IffAVix1lJPrlJQ7Thg/4KlyXkI4Hbc1hT6A6d8jBBJq2uTIMRQaLnad9tCLuPLuMmSwwwmu
vGvtgq5Nx0PZ5d3n0slkRJq3w/8xIRhLFnoNk30aIK6RnCJz0vAtdW9BIGrNCTnx2Ogsv7aIlLjN
dJ80Owt00SEaBoKHGhURDwMrLaGHDW1VvOR1LtY56IPyZ2carQ3RCQfANlG5rRiPKQFvOxzRMDdT
2dcHWvH5sJ4isE1bBpaExbJFGXR4hspPT1YcdN42oZO6aQxCr+ZhL2fjTtvYLtj5XnLUcZY54nyr
7qcxHcl7oeXsy+/EmtEcbG+aFDct0kZ6wRXLiS/rAxAMdTfTYt0QOiYv+LWfI46vaP5/ep0g89uF
KUsSMmpaOpC6JYQ4nenZUVnRZ8ClRoXTTaOz0ckSq0fxHu3ssnIpKb820QhqXjgGo6KwJcJwQOO0
IkMsXYfNj9j3cCWMX2XYkZHoDIK0iGkXDmF9w39iP9AmTz9Zfq+ehKySQ6+mF2Cb7NGoyw81x+rt
MGdRj33bdE8ln3WVpK7HT0x7cts2VkGfDnG/n+1t0ZXO3QiRiABgf2AhmBpHY0ofvAiTlp54RZw6
ty57BK4voT2G9Rqe2mCf6nbMLXoMy4gVV6GZEBLTxhTvtkobuEVRRwFAYg1lCPUhUFXbzPx9WXra
vozrRJfbuvKUT6ZZtbjBx9pZYjIM6FWY9zA/8cB47c4ahgmgRd4a6gY9resczDLGpWIbyAoC/I7p
FUZ14UBtIm3kyM8bzweJq2PeBFPH53bdmsUSnQiTVxQcIWCEujPTO47GU/ipy3RmXaaTYClwBoN/
ahYgbyUg8XaAQ1rSkeciuGxQ7He7qfDbaBcpuxKsLsCyFrhcaYF9mLX1kFoj0Ds4pm12EERejAcv
J1KVxNDfywRYDyCqWJ/r+NZurSS/SmtGORsx9m2VrKwqxOjvY+U2rnynMuMDfzOy0IDU0wtJljNd
zKa+Ce2GUsp0U31SZc6WZ6ftDc/w3O2aweqMrYU4YXwC5e5DaZswp/hG1B7gKJpgp2hj3Kaiag5o
x8ZlzvNUd630IJ+1/qYZmViGHDCv55C0a+Zvvwi5+syWSTXFSfuibix9w7rdXcS2c4GyODvkke/s
kSgsao+Rvo2lun1ulvMWCES5bo3GXoON5exT2OMxao0IGzQDd9IeMBcrp7d+9F5i7JiTB1+CwmzJ
VKjs6EvextG4a8FYFFTzBGUcaD1ziByaTl8WDc7QhRfsHBRWbfDcFk0frHv+dT7p6WDGBEfNvZ8o
6o0iwA+S6mTDs8wRPW9hPyyjFEAFbMITNBMec8srvsOE0tu+UZdhkKYvUyj1nSF9825oYyLCRg8A
jEtQ0nEW4oG0UnQ+CrYQkgyHhk2Gad7M2mCta7/dGWFvnmKWCFIRqLz2WO9+ZqGRbFI/qB/MxqR8
oRFn8030PFLnNV8xI42gFKbuK1aIxXtPcGwHJpysKYX3UJQG91THoCUKTSuLjCP7MJPlQpBgMN26
lKS32KZA+5nWZ7uYMSkxnTVfMroFDMvczgT2Y+vHlOHqU5Ra5V0q3S9Y0YF0yNzb5tMQ3AUB2O5t
6ulbQ1ZqD2gCn6dZVFde00ARLzsPKhZgDNp2/E4C4iATyTYdjjBG4Ho4IA5GJNv7alh8DPjYrsHh
9CuXziRltjKhhi6rXR09SRFYF/CYX5rUzLbI+45uHEyXeqqdDTtGd022mHVCUlQxVWqqb26cxsFG
1iYS7aZYeqOJNZQ7JojEMqk6APsPq+alN6IQPyIoOblt05wnLB0d/a120wTMUWCY1PdJDPc9ht5j
6+7LmHlsE5a4I3PZurLk7Nz0FtMgzhbFfBJMi/2NZkx2PXIK2bVGMfywVd3eFXPU3hpNf0qkS39I
EoZ5oHPAaA4cHw0hIHdQ39Jytp5hK3irDtL71ip1cd3aoTg0hFTTpURQiZOjT9J9nohs6yDOCVl4
5uhrFDge1OaSNK6OWTZj16piXfVA0uVEvaxGaEDozMikRsG9lz5uWS/KzXE9Vkpg9K5sG0lA5D/0
C4xOI6DcM3/0meFFgbmPMpO63DUysQ7HYt7NtqivCA9pXjCaW9dJOvzsReHX1EPzkXIlxDcdYF2y
ckMcC/x2x9qhaaZSX13ImHZVMAu1t+sxRgc/B/YdIUTjc9VWpr8JhlpfmYBr7wtYlnu/qbLtPBfe
NU0aD4RpcBgUIR7BDKaLvLFVJaZ7JCDGJ+0U3V3DIIxDa1zuePRRQ/gi2QEotj63UlGd4fuyjqHi
IVxNU+neBzEDf69MsqMPEORQJX1w6CFyvDixv0k8UZ54W48pEYbPiOdoZIcLqypxmjvDDtoN8PaR
qpWQ5ofeGuWXUZnhtYJIw7ZsRvRqHPPGnLAHOksLFZdhsu+VjDeiREqA+o5YTDInKdtaEuji2doH
UYq/vuozThhZwKMf+T+tMYA5kxY/YWSP66bu+29DYrrXwLnrdlX1CE7dtuc6jPGYbU/QMBABeaMZ
caZJspN22523kOuYZe/s2jhMATFLyglnGqLqZJojtm68V2u/1M+4XZItupHHPE+/K+jmrCMkqWkS
XlUhLkvl1zYnBeSBgWlwHALRCmcSU/XOIPX+meFvtil0Ua3pnUyXKRU3+JUpuqfbXVwQGXk/cGiG
yxg7m7KliDB6JpAWKttTOQmeU6WphsPc0BFhF3W88wdSJZB1dPwQLIf+6LP35vSpsmF+mMVYblLW
z+0whnJNSgDKKeFvw97+5IrkhYgCbwe4N9wwA9xy7JKPnUwPdNMTGEv6a9XKdgsxRf40Srai2Bpj
G3eVfpy9ClZHFcP+Z/2fdb6KJy86GXPufyZfMKcp6Wr4X7FMWCYHPAwbb8EX9b9JRvUCNcoWvFG5
gI6mBXlkLvAjwK3sZhGWbZ+OGX12+Ejtb1LSwkxiMhxdeAtHiRR1kl4WthLJx5cYvcSeviH1x0Jg
KhYW0+wPYo1vqPoU/yY1LcymYqE34apdSHcQnfTCdqror1yFEt5TuZCfyJAg6qd1/YuuaNgAVaju
ReDqS3JK60e1wKRyupFfDAfzmjZOIIEhTuHWKS9pVK9F13yNe5Xf9r3CDpjk8Ym8B3nAO9o+Bp4N
yKoWHiDCuv5BlK64gCgbXkiYs+Q6LgAFUPc3CLqgYrGUMVhYUFkjTYu16pIc7yWaQcKxOC6WcOyn
ycIat6C2TNNQHaMJ1d32xAJeezGTiZCa/lOFcek2QGC6JcibfTycJwD0C9JLmNU3AhuKy5Yg13LX
kpZywP3rbGMbS1A36e6FgJwArAHAMOo6VmZixJ2JqutK08q+J/WAYfD8GzpGzoh/goVKm5bT4ufh
N52slqSqC3fa0w6RJ3fMyNUO+AZFg94q+TfkLGvbkzNNoBYarb1TufDQmGuXXzUrzXTgrfYfmjLN
iJBaAGqR27aa4aVRHoCMsgbEWbfVqNMOuau7LVIE3rZYNc3noOF0SVsD8OUGFG0K1auXBDw3hn0K
aZeYaxw57qMdmuJX5Gn/0DUcxwYd2eKxUk57N9q28VjEvXnVLLErczd/Tmovv5qoru6sRDWnPHDK
e7BZhJ9UYW4dHbcm2RF9wAxOiBkYib/A6jox6Sva99lWURMSGEWrvjxmxOLk4BdCSY86bAZ7YwD7
XTtOR3AACe7Fd20VEZAkcw4eI5zwv6w08BmbQNabCJHNQFAJHhvsXgmPPJxoPPsLjc/8DeZDBAek
j8AOUL+ObC+6tk33LGgc1zI1I/miZBxR+Lpy13YL85bZ+gOyBRLwSAW/JXY48j7lI6sfrlW+TmBY
3k1dRW6CXkY28slGRsG5KXHCk1cUwZpi3LEOZkF7QVR53K2mqGSsYU+DAgI2ABQhL6gPf4ouGRiF
uqiycHKeTKuQL1Y71if4CawPypqYVJD6XPmM+cJsKK7K0Qg+Yx59iSA9MIRn3J0q1rExjsGju9O1
NYl051bGWDH9Wwpku/yBF/PYiYrkTT+5Kt3+OeYhp1E4xeY6LiNMVDEsx3rCp7UBCQL/CZFVQZAj
IrMtmjNWPQ7a5LYawHDMGB1MbyXku5hBuZchLuuVo/OS7+TAm4kMvMWD436nQxfvmrrYt0BWtlFf
tFdZMjTQKVPBhApHAgpsZyUkgpakUf4u0k1+NKkX1tbkfYcwhK4B7eQ+r2X3OTFkeCRpL2xhJ9fN
oTfNmhcI7QN1LkDgegpvud/IhpDfXaRTMiE1HUHfzvhudmmkaRDP/EhEVVQbwEixceGLOf80lJSd
GycfPckfFlczZINbD5cvnXeQQ/OJdZUxrMuQmMMTrS5GoDYDH2gBhu1tp7hLjm1YcDznz8S2ZZFm
TpzXYp31qFKoRcIDTnqr2ShBbmSIlmRHZ8/oiQGz70cmiVDGJmZAro3malJfB0tBdZOcgtapiSOb
4qr7MhfxeJBWlXFwgFFGLBbsIqtXjCur0na/NMpAGug2Or8CFJxcjIIQixXnPYJiefSLsBfDxhjE
LXebxbktE37DopyPMb3VD4TX5gKI/8MVgcISYY6z2Hgtj7LXO1N7l/i37KEp/6Oen+EiTIzknd80
igIdj80RgTVrKTg7F3v06HXfmMm7zHq7tsEP41MAH8YgAAFRTwV6VlbD6RajoMdpLJkKsMCd1Zub
Kusi7ImdZgCzcGPHf8uF/7/L75Oufv6v//G97Iuu0fc/0eUUf5r2pECf+3+3+VGJfcNq/9d/8R+f
n/8vnDDoq23eXp//8d8+P2n9a3EAUPZi2ZOkg/Dg/MfnZzvkUqBJ8fEo0CPB4/x/fH7mv2zMGBif
6UIKufzRf/3PV66H9uzf/3TbnbstTAvvA38RjDKT4vovvb6yORBD7VgX5gQ/wzE4zxeN2P1xP27/
/az/eRXrTGQslss4+Ly4BQ5aW+fsFchGk/IxsClsYtnfO2YrnlgdWMRju27ua+hF9yAU8LpbpLOj
OykGxlAkAZO4WFv5PvEmTXjV7AJUgxZPrAG9EBLydENz3KHvfaEKJ/8UpXRDL1Ll8K77llDX/jhE
iH+Y1MLe6olx3FrmQC8eTbTxnAdSPozgEp6GNJ2YuSMCSDZR3vkPcYkDE8alEhuYjclFnUpsunab
ejdeTxfwA4/AorL/Y4FY7g55VPimbIHlUppnEmza4wUOag4sczCvm8LH9uY9EE8cKh66/34u3/gd
Fu/Mexc6+xlmsPNybLlQHfafdVVe14RvORZa4dHaStNfeWBkO8Rd71/27Nfne6ExcXjSKRZYoj0e
5j8tPWEc94PF9BFBNlL2ofTHLaTPEgyBG+w4/yNbYi76wbIrz5bd31c1bYUHxcQwS8bL66vWwrED
TsgIT9FPrUt/iAEML5hVnZu3dUpjatW6TgqjmdYlh6hyP2kbxR+P8gd+NXuR6/9x3znFW5g/8E/J
ZQMQ3tlHafOCMSF0RJoLnN42Qx+pK0yDJjnH1lQz3S0F8Wq6tf1run3jtLGhx1/VcaLiQzhkfr4T
mCUvKRa6YGUFjf4cU3FRFaY9nRSyME9VIxFCD2lY4pigBab3dkLI1a4GZFOvO88gLrkfcchHDYj0
ybCGcZVbWMZXsnbVy7LciJ3IJXWu1dgO2M4y0fcVjsGCUQ5891U9KuNUh0mEREmBhXWHTEwoGdrk
a61TUW/ef2aWR/H8li0uaOD4Cs+dt/y6f/jbMDDBk9E9FoDK63HBO/UTMh/9Ui04//cvJf96Pvl5
XKU8T/oYJRlovb4WvnumEAnNlN5BuVb5iJ1I9uq7S8uo4lusAd2aSQ/JljhKro3UqLZ5Vjd3Kinn
A0EIBYSr0egvlRWViISbZFtaSbKZIJwmHzzUZyvF7wfJY89AnonJCoPy60/qkYuY4sxgmlcYI10s
Px3W7WzEm7JCQpGR9lduP7g5Z1aU5ZIwJGwQFCb2R/yPZ5cciyyt7QFNeyKCG5W53k8ocMXwVVdN
SCJJYqDjrkVEa1pbKPBHJw28baza/pvVWOljl1kKlYhBdEg9x4STjsVCJUDjNjzGrtmzIBj05g/v
f+yzfe33p+akxbGLsySLz5mBRtQ8/bPNTzpWyQNiJxLoy2G5+vuXeePJURLrDGdQjG/q9xr0x1NK
VZw6yHiJxlNF/IwWy9j5svnWlVVxpxvyKD03+dDt9sZqwovhsbC5i0vynEFCXWYZZp8btC41uoc5
0HOyp7MEeyYp++oZxxTgJ4CtI5CzxbSOqpGjMAEMrn54//u/cZsVuBvASZL5tBJnz6OtkVDQ5jNY
Y8E3OZ0179BTBx89g29eBkMY0EMThax7tn7mKiNASlXIZOdBUB2n5TalT0rOhxW46RJPb38dEEEe
yfDFW5Z6U85ayLCmYnh/XWYoCYnqQdoSupF5/f9wCzjE4SCSkkP+2Z6qCciwIuZAzCSibqN6YRw5
7YT//CrOwmRQpuSoyJb2+i2sQmKg6iUwMExkdwsLF+Fexejh/e/yxrvOK24uxQrvDHr+11dxvc6R
88R9llZEpLtDW6DuZH4ICC+4npw0PFg29KE5p0x5/8rLL3i23HMEFY7yBHq6v0zWCB8GlXQ8SDYO
HAJTy4g3lufNuEts7dP+mMorQaTJF1dD++KtDpO79z/BWZ4Vx9/FimuZSij8wDQFzx6yNkSMRMef
HWeEqhQbBbKTBNkCBZu6ybuMqGgYLPu2t4ZjwLnjtESzHVOJjRHwHqadbNRXYLMCttt2/k9436uD
+59H6DdWft6w5SAhsFpCD3390/SyjDmne5DR3UbepI7T34Uth4l15s/DJU3Yqtm9f0PeehiWhDsW
Ng5wf+01UzGhgLckOF8PdnlNI/cCHWv5UhBjRfcduFdMXBrdPk9/ef/Kb6yqkD84c5iS+pvl5fV3
JelS5Ao05tKE40DWkMskq5GsC2ax6BtbJ9hWbR18+sdX5QHE3CqwEnNMPXv4J5NGW7bgi1Oj/uWN
afeVwV8wbLtSLFoCmsrxehrmfP/+Ze3l7z179Ont0kSGveEtteDrb8tsA9oz4bnrjgCViWeubA+t
UZty7yCgBzZdBgQuOKIyth3nsRPxs9ZwssA1/9KdNtjiiEgID/UgxK/YDAg3z+kM4PlL0fiseyS8
1Sb29fwS59ZsHvy+biEbhkOVr92M8PMtlRn5LjLzPOildk7bcOL0c6AjpzT8rlzbcJ5BMYPpdpoS
BKJu1U6XcX6wQs6em1p5zqPpTRZGGoPJSjL2tt6bAHUBgxcJptXO7Qlvmog/qxiaEHwKpgiZ5Qd7
vnzjHaEkBpbCa0wOrH+2G1m+kfVKzLzBmBUugnCxIk/SIDkcMOCOEWO/Rs4sNmDSAESmk760CR+4
8n3YaxrTwNHTpOwkkeVf150wbwZrpMr84Od+49d2IXlZjuS1Ms8Xcm0qFLUDHmNTFM6PhNVsrY16
+Pr+Vd5YTj0aZKxi3A7CKM9OtETZTZofnnNXVFFv5AwrN+bohPBvOwHhMSj1pURn5my8zkOomLof
5Ui+sWXDAaDmkwCw2RaXP//jZNSNaR9rTQaVQ6fyizSBlSa+GV6+/z3f+smpp0CyubbJUqXOvihV
HCR+xQBAJYV1iTnKWPuBne+06odopXPQeSgbzb0ym3jn1VN8a7b4/as4NdNVrpviKcL+ho9zxnom
IyydOsnk+v1P+fdKyvsNc2bp47CwLDynP++F9gkVAevOc1m47A6FhZqiEsnnqhzD61n78qjD5PPU
CeeDXfWcXcKeZnP6Xc7tXBlC9tmaFtkWmiOCv8m2bdSeFD11UzrjuPcqIzyUcwliOxzcX7R98PKF
Ycu8XpSXDkRBFCqEoP/jh5+PsyBEuBsczH9/3D8eCuVKHcdFzVnJwIcBpR6jdkGq/Pu3W/799Ns8
9UpZhLA6Nivr6/sdtWY1uiOuqomx/dZKRziUNF3x/6Dp2xutlATOjPcjRf/zjDSCRKhkTIC/50Q3
xqK0dxkQzy3OPT+n7FH5SJpZ9GK6s7sv6tjGD2l7H7yxyyr/ehfgM/+uPk1AEby3rz/zmMYYZjta
BONYvuAqbCvkmJ3DmVojvXz/Bv29v9q0+4jEJHXZYaJ7dn/C3C4Nqbk/c0B10s8NEcRJZj3WWjiP
+AY5VCjtvLx/0TefRW9ZC2zQzyaMr9ffsM1pvTWTMBZBijghJRgsCHWCHPDCLL+EONBnrGmlTSL4
7KW4zGwQSa03MNGZYp+5HaLW9z/S3/vF0pMxaXvSYuAVOdt5C6uc+pFiCkFQi6F2rNiwWtdO12Th
dNmKRM3ggzOV+XftBoKF46Vp0hFiZT57Ia3IoUHgc+vNwrDu+3FCGAKRV7unvB3Lbj9UE2jf1LJh
jpamYaUwo4U/HsJ4iXgB5pwQmpJ5XbMWppqyDRCdeO86czR98QGHMthn2J/c+DUoXdIt8zxea+VE
8oOt9o0VjbERbRkaJrBefo88/niRcwPGfQruli6QHO+GJIE2yZgU59fQ7OF5ZFfEmS6hm4tx9/0f
7e++3rKC0Pv43U3nJp4t+Rjn/NjCFrRSVh/dxxjlfsakXkISS/IuwXkwxMbdYgC5bAhuVT+FNc6f
EEgm5CMqq95+8HHe+kXp7dO2pbkJHOnsZdJw0qZqkDSP7CL+NNaJ2tDqJZm9n43hS5XVuDVT0hwf
67Gd1onyOaAFVSSu/vnnUJKfghnT0lBWZ09WrCsB1CakTxPK+Zns0MTZtfh2rmLIbvOeY1BQIOJL
7YsMjni2h0kcxozUzan4YLv7e+u3+V2XdjYkHpKTz14rbQStD2Q/pJ2N95UHhEw2HX5UnryxYDom
xarHiISDxvkiBu5Xd/DVWTBBBFQrVScRb0zi4goqnemDr/TmxdhNaUCQvPAXJ6fIYQ7CPDMoTBmP
x03ifeuK/MtoTvLp/d/xjZtH05O7ZgkwUUQYvV4lUzeNlQyXN4u0gmNUgBpIRRZ/0JF+a4sEnWYq
2C9MHKjTXl+GRIZB29DKOJTjEWwqhKkzGXbzMWT29A2oQmQeXby/G51BcZhDmSBUNsIf5tj3zWro
sm9ejwWKkar7K4+JGcNniJGev2yZChMnApTDFdnDP785tD8sqkMXHpl5toXQaVT4FgeOMxPj6bjz
9UqLyv5gcXtjW6BpaNPwhGRHQ+DsuJblNV2QkKsYRU9WKSvqPkYo+0h4rnvJubb9aFNYVqyzvd+h
h8bPwHAMGerZ3o95H/aiby5PV8niDxjnGY4Lwq657fdhgx4Rtx12BUekdLy67hjJyNlinySiLR5x
Nlao3449PUg0gl5+cDBI7GqvMVc+JfOxNKxL2wc6tlAzmg9O4G89rwsDnYdIQKL4jS7+Yycg82KS
lRuQu0YFRZnaxAdDC/3BKvvmVcCX8cIzQ7XEcqL54ypRhyhIkYqxRAKpUzOTWeSC0P/gKm+95ZCd
abJ59HP/2tUIj4jtMeAM1pYB6uzJgUtBzEiyQR2FU+z9Z/mti3mcTnnImP2hLHz9laZZCSJ5NCG9
UR5dInlujmVLf8kuQ/+DMuCtu8d7jvyAVYU94uxlb620HkEYct5TXrcqZNNC2sztu/e/0BunSge4
kqQpTQePqc3rL4SkxG0wrRirAfnzmiKg2UFbYLLc3k9tsQH9/tHe+/f3YmjDO+MtuFvKv7OnQjGW
qqye4i+kyl2l9lTdqM6YPnjC//6hlPItTyGa/V3Jni066O8kHQ+2s4Hg9J0wXMIk8lm6W+lG4f79
e/jWN/LpHbL0sxhQJL2+h/DnmsggWGFNXScwgiIwQjI7f7DAvXEKpatn8UDATVeUpMtX/uN1SnWk
sWJj3gXgZXxvyOBZTTLHpunURI8mBN23SdaQ6Bwm10aL1SZjRL321exDwG4A0iW6PyQumVdp4sDv
bvrv6YgWb0JYcWWbc4LjnHisD05+b/wQDikODACYSNGhPTv4ZUNpxbnPA9Yic6GELJm7uB1hQ5kV
mM/v/xB/P8w0E6Di2agwKJzPl2R8erRMAE2tCY0AtEHk2qXGM4nfAosHO2ETPsTe2KkPvuI5LZAj
xuvrnn1HskT6CdQ/bd6QLqdqrG8gXuA5yWTedHni7YtRPA7AcuUKSaNz4w/ptzz1ScXUJFvshg67
viZb9dv7t+PfXcjXexQfDJsrzTUm2Qx1Xj8yuaMZO/sAoR0R1dVdq2fDeBQVGMkTXReVPMzFYGZr
MwzlL6/lzVw35F8nRDB0SXWnqqHAkdYYIMIc5I67JOoJQ6HH6z0wBIQvzw+fUV2PtnhaFt5yNQZW
O6zRLzsG52Vfbf0qQVNXEkdiEqFaRjCDyHU01h5pJxysW79JT4M/z2ojOgK5V65nQVgnn1EmG7LR
LLGmAyZ+ZqQu3NM0p+adx7G/o4eVIDkJm+L7UMoYNWSvMPEwbrLTVTBZk1rzKcmgqkce78vMpRfK
rrvMdrsSSSPAo0R/BsWSRVu/kS6O4oAgKO6TWV3QWqwh3/geupp0Tsfvk1nzTnuIUZCn1b66dIM0
VJscS2y8MsguxAZdxbx/fY1RxQl8+VQDKCV6bqwQanNmY+oVi0kMWxJyZvT7vZQvnSELyPk9anyd
RcImeYjYk42YIgPRg2HYnxgUh5xlhibcSm90FXbvCZ1hy9GZgX5hWs9uXdg/WoIQTfy9uM3CYMDu
mqlh2BdVYWwmKWA60T0EmhK25GEuYUzz99rqq88OjQp75g6PQYENOCLD524wObuumtEi31Hmlpvv
VJGgMDWTpiMME5WBv5Iy8GjDMBRaNVNUjVDjlqA1srsimCRNnN3/b/bOZDluJNu2v1JW4wcZ+mZQ
EyA6BnuRIilNYBQpoe8c7ui+/i1E5q1KUrrSy+EzK6tRWRoVEWjcj5+z99rVmE9PPTqOp2mubq1O
5WcicwUho3ElvnU9kYcFPt5H6HvLzVLmTQFCUzqvPhQDXLS0uZobm6AIvES21eZYKlKQKN0Moybq
bGR0m16zSA7qMVndG4PyZFh6vfFAZ8RajjlCV7TRXj4YG0g6wF0ckBZ733SRiZPXRwK8OUiHyJ2h
NW883t1bXcBBISPF1x5lNvsveStshrEkXd1Z/K1BHHdPtKwej7aLnbUdv/QG/XKoZRou7A6TmiNd
0IKVOUHaLIRBepeyPcVzRso2CZiBSNxwID3tbh5L0wxLVMIXI8gw6CGTLq+GOSu/Fnk1XpW2J4GE
YOc/80YjP+tKKsKlnvDR0jDs75o8T8kkEFnmhPRqgfIV1mScz00jvC1WMYAVrdW06c4l6oqEKmtJ
8m0Ajh5JcRyT+gtmE3KcLeHwbEhjiJ/tacFwRiYkWpSFuLA00legd1q16X4CBeFiC1ycO2dYE5Jy
THc4beAEJiiBfVHuJz+ZXmtLQ1HSoYfdLK2uCKo0ahwDUyHbh7LK62ZTdv0AU4kZ5lflFYQFt3UG
KKJNyKaO+sqy3f3EkKgK2zGoxXZys7mCFdSxqHSBsVQHbXCK9SWcrcdC9A18YWMmaC1m6L6qyYbv
eLXqe0Nx9gyV6cAPgPY2HqHPet5mgXmH9Xmssm8NdMEy9HQtfoJ92VzUs4/vKRjj4Ive1MOT3UCc
Db2FZjh5EtPohTTeuoL3F55FpAequob5uHa86FPe65a1POGDWe4V2nwU6Zj1AcLKNcQklYt80DtU
8eGQOv31YjjzGmvsmJ+9IY1vMpZs/OJ9pj7SIlhugzlB8FMjI5lBRyzWvEe9AC0htmZ7OHa+jXck
m4WBZNiAM1L3TfmCBDkdiBlFFey0ue1ukkwbbwEEOl+7oeyvcYvgv2jtQf86dqr0NlowFpj59Y4g
IPKW2sgXGUQ74eiPc746dgq7T26RexEurCEIcUn2HR0ucevjj20aOMEbk5nNx9G36DkaWJ6h3We9
d4TFJsXG7mx1WSoZuxvHHrrxPNYUKn89z8r7BPuqv6fjZd8bpiQaw+2K/CM8F4J48LXGURwT8IPR
vnjMZiXvbHOYlgNUcRO/PXHgeYjkSj7qaR2fFiAsKuTiXQnPVVmYwD7k+SDq73szOfMjzAWruCPT
tXxi5Q78C93m2Ay7rm1epBsX6cFTGkEhA2no+A/c8hP+jKXadXjLjNAfsuEOYGOlthxeGbl0s0q0
c61D4rtVSwrMBpReScbCoMTEq9nMsNbKCT5pLMcLS8bppdbF+jN2mwkyGMFvr3MxYfvIW1rSZ4GT
ZwBi7doF0QD++EuhFxXpt+UozlM27fLoDBWmkCA33I1ZW+aVLAX7lnSIITsQxwqSILfi4prJNvH1
CI/QkAXYo3C40MHM0Rqxlm5yc8Yu1ADOotTWZrMJ8TZDhp0zL3jmA0gwlC685V3qS6PZAi1JP43+
Isw9JI+9yHHWllaSHpORF27WBANPEgbW7CA/a03G6mQebhoewfmQ+It21cORxebu2MnLYs8VBlN7
NK+MWBj4egLRgADGKkZ+XD2+2IttjXTZrAqkdh2sA09dTIBnEnyaUeYLt8YVaUM8s2Plf3WBJT6U
LjEqF0GCzRNHFAmVelelT0QU4upWrj0xia1s/dasFvrUSzJa6V5Ki9Eli0PintmOZ37JrIDodc1l
4whnY/ZuJsNgTDvpMf8eUbmpGTaxp18IoIzaptW15jqZ7SCLSBGS+t4EvJIclDEET13iJwgrMgwv
anZdFphOTJcszboIY5rB8VVZG1jdTGz4m6o0iYDtndq+noA0OitaDT1fglwOflyrL25YFIvyNzHA
X/KbSbQjAtDWTslg02AQJeaX6iLmzr06AusgXU27ZPIVe3cgV3NSjwWxFyG0veqZmhBJLqHtPQ/4
YOtDaDikYRI2DhwgpebTIqSNOp4H7HAGkAyflTdWgYl8PcjNK7dXwbWWS/mxjdP0ivSx5DpNDW8+
1j1vr4mTBcaYZUwfRS0A+k04BYvIH9A9QsDp5y8Uf5xAWqcgVjfWMfFjkciKIWw7ws4japX+Fi6O
+bmAP8WiRbwmMXnK9a5KcgyjwFZwzhTAStV2wfe8d0F6mYw/9WVOHbSSoIBQRiUGUZ11AhY6G/Vh
Z1mzcXBwwZCcZGrIYISZmTuPCXb3sTDiYYzaFlDfLe9HillPEncVNbyHxNEmmv95XIPSjm2e1+V5
advDEPqZgnRGyJpA0VLqpdj05PQUZ4Wj25cKjych5V6nQCUadNNCEx2CuHRUF3dsd1VBnLhTBtam
U10t9yZwEH+PUzhrj5OfF9QJei6SnRbrTr4PBmEjj1KzxImupk+l0PK7JjMDANxMHcix6zUbsFhS
i096Q/xXZC/OQMqwUVRELElC4LaTkxfzRg1B8Yh2yjbDOGj0B4eQvnunmSrzaHpTiufQMxaCQgA/
ySLA8i15VG4E8CHC02M/PwSGNQJIG9R4uVrNOUfCR8Oz21iq3hA5ghNomMiM3fZu71lYPrpgwAa/
TIe68L1qYwUTzzVEOG8lBhgV2Ki+8i7KxoIqQl2lKF9SLUigDfbBR4NYeH8HDDh+HQaZeIRslAnJ
sHiuVki5g+65JkTx++AR+XEIKFYuyxposRObkH69Ve6AecY3X9g9pwdeJmeKLCTlt+AdHDombXXT
Gmkan7VmLD7rbVBfo+UuYLjpY7dvxqFA3WCuPNq+NUCqkgntbpNW5Bkn+TK9skn+4Ozc6nN1IRal
JWBLYkNsW7IADpBE8n5jExBd4fTGJbYr+9V6KtyqMDcN6jW4sMTV5pFdgK7c5BUeuG0b11Mk6M25
2JdUSTi3jYfyAYF9d2Vw3Jm2VCg0+/XAbvRtgWSMYcSYFu3W18t42CTG0HVhbHRVFaJ7sOeDY838
K/8nWURhJQr1T+NQYoWUihic5ECGMROZ3vxNC/RnR3sG457NYHAVbb7rHc1or2qyM0mKc8x03xKL
9c0rMI5ltQ1m8TdnWU6qP5xk/TX+BdW9gzXj7UkWDxBVrSXZfgjVw32G8X/s8/57rcE4NvXK/M3Z
+SfCMsfF/OAycj0pad+1qawOrUEL1BXGD4nqugRTRGzeEqyO9Ok1Tqvx3nVqlh6j6j4Vmt9edzPU
WeWAMBcaL3g4Th0GqZJY+32xeAygf31FftbscNGb01xFMYJ7/e0VQUSpN24PymhO+JbTkJZwMSac
g8vgazfgi8i8rZv5N/d8vafv7gMne5RWesDHMvt++6lewq7Ek8ynWo061yZj9afD+tkw4Ft2PeQQ
0pcttUTdGjj761/842fTXVuVpJ7uWAEThbefDfksLvyazxZLDgGwGP1Djw8Z/3b9TDUa30wVB/TV
jv2bru9PpuB8Mildq+sGwZf37mEgBiiYB3Pk6ZudFpG+fFWpTVtjxqNNZnLMa+87Z3GSNF9RsBbH
VB96PHdT/M11p/Q3rc0fbzyRgqhCGKExBWd8+PYyTJkWWM3oYMzQRnXkEFQdLT3utoTaA5yv5/KJ
6Xn+m/u+Pk1v7ztSWSQ7jG4RskIJf/uhGtlDcMqQelpJbh2xvnBcWKiGGggDF/yHcv/re/2T94/r
HXDBLShQFn2Xdx+okx0I+YZentYAw5I5kfI2IO5louZkZyNndWX1sl8ytqVrWWiKjQXpZ/ox0EkE
XRD1Ho1JIWaysyCNRtOmNv71l/zJRWEz5MFAssJE4L0IcCQ7sIXvBI5waIkJhWQOluwiza2d3hmv
v/4s48eRNXpte33vUMigKl670H9p/46aTjhK7eHGGrCmO5Op44+ZwGlEWPgHP7JSzzEjGdjJIwHv
WrK3Uj0oQqJEan/7m++y3u23TwM3hv494RPI9bHpvP0uaPJAKaxaFMKeHXlR45iGi9gu5tVYYtrY
AJnydn7hIlCq2X7szQzvowwxZvivmqaTD/mbL/RjC97XV7EUAaMeImhzvVN/uTiZ5WstgS20+3MB
L65cbMTtlBvtUvi3VdrQ7q7Sdg9R0qdIX2aInFa361Q8HESeD58HOoNb1fbx5tdf7McnZP1ejKWQ
UGGHea/NFuYUWLPkCclLIuOnpdcx0804qRJfOxBa9Duh4o9LJFJYZhHYTZDFMnV9ex0k7tiOB5Kh
ej36jzMjrDCTsMqwo64HhGSm1s4LhUbH8c3xN3fhJzcBjRCOAh4Jl/Hiu5vAytOQ3L0A1+saMmcH
gs1Hzny/efh+ckl59HgXcNTYrv+DLg8L7mKsGsWUA+R9gfT6RpigAft66c/80p1/Z9/5scxhn2NI
xpuCspkxz9trCq+qQ+bERqs6kVw7sAI2dV6D65JI1H79uPzkozzmcJhEVwecbr1b2ofKFAa24wS1
kFowePf5dkJVEy5d/Gf45/8qTf+JmIBP4GGh2mV4zQ97+7MSD6fakOqUDlNanbuqbh9Tu4JGDg3K
v0yHZBpDCIr9RYVv/zAu5ndzyGAvikyPWkk/WXlNc7QFksxOwaCnfxPvXGVj/8TDPx5LBLO/2RR+
enlMy0MqjEKVEezbrzwEE6JReGQRnaz8G2hN4Fezcm4zfVnOfn0nfpzpMLDmXgO0pJHtUd+++ywc
dkXp1ykFHLnE10IVvb+RTTe95qkApeO7Q/m5do1cHPPJTpgvmVk6PHdAGOVWLII8PRjTqbuxGGaY
t20aJMFv6qGTcuLNMoyeglSwYJ3wIGt871C0pN7HJSSkaGFkOD8mGTyuaMT2EUQAImmTgyuay71r
kDu9l5MZzJ/QG/Voiwsv3kyeA8IStYRAB8Iav+varsEi2Hb0rX3eZQKa+167cvOOcd0ECa6J4EyZ
EHowMrXhpOJ6PFaOJS4VdJpiK8tkgjmop9OZpmIgKuBop/mqZ2Zh/uZFOe127346pqJ1Ls4VIJXn
3VqD4Z/DKyCFSFBs7ket06As637xhU6E1WwWX1X5lm6iV0Cjtst2x9ZKJww54XyJIQgVeZc12pq8
63p3PQlo1hfyrqc7K8vnF49ANOIfAnsBly659SFVmPqSVySJh/pgz+U2n7KUtB9SuO9+/eD9sIjS
zcRxG/BO8j/mG2+fu46wkYIqOAWizoEvEI4XtWIefyOi/LG8QlfAqc0iwsunmnTfPd5cKT8zwFVF
MFnaCxDhwbQnTblPN2Vliz0JY9ryaRZxTeObyLUDSrxeRZlqmw0kmAY9Y+0E2iaZJD5u+h6xuR38
CdLv370amOWQ1jLBNAMYF+vV+su+7tL4JvEPGYdnkIWUqB4oOMfO7d//FCJN4U+yefEmvXuY6JA4
OS8rLaWUCDQNISDJZkuetb95ateL+vahRTni4atmBfPWY9TbX6OtLuu+cjMAZG26cTLXCGP6JhDP
Zd3sc7Aa58M6O4ogrPZH4WSFs/v1L/2hPsBfwPXE0I1KSv9B+DPCl7E6APORbTbarrf1JvRwqF1I
b0qggVhyAhlpBHuTseHNrz/6h32bjybwDzg4M5F1Ov/2x08M4RUBFExaR4BuI26VSyaO8UcWHeN2
iovqN4e2H1+kk/DIW21XUBL8dxcbQJKO7pbWCwHd+tlU2q8zDv3f3NFT4u3bW7pavjkRrZ7OtTB/
+6tizufAMcmazNzKeSxoWhe7NCBGIRJUDek270lkYVxJMFyY6aoetst8LecWE+5Ip6k7p602XDdZ
r140IgAgPs3MjT0AsOow1HX5aHnu9DXWUsU60PR023tzXD4idDOJq/GktzPJTVCkBjQWQVt80y9T
awTaVhUFBKKVG+Py8migvjq9rzgiOV6jrpu51URYopxk+l9r2l2GWDD+5pMDOxyw27iwmsfJCraM
aeMqHJETl5tCQy4AVox0+C1t6MreQDNJ7B0b/cQxjJ3q0YwxZW8EfdZb2NVjc99wOp7PJ7Mg6Ifp
iCRFCDYf5xTCHQzIqbKqQawm/RNhA7mxSZOWbK48TZuBK6oacy+LBSRVsVjNtabFntwMc88YC9Cl
e5sgxsICMZXxfa6J4blv3RYhgZ6P/eeWcfSZ47XApzgTEjtwepr/FlXl/y0Y/br9Vt9J8e2bvHxu
/z9IRzdMtpx/8yk2z/L5H9/IjJHzGu/+r38ev4n+2/wGm7L+wR/YFM38gN11VcFScJjUaGt1TuiS
/Nc/+U+nF2SNTkcwwxLwH25K8IH248nGj57fQIX2H25K8AE1p82BAnufZVIa/x1uisln/GUBpk5A
H8pHIKbDpIiu7t1Cn8eqYIBq06Fb1yj6eQQshKXWtFt0mNA/vSAm7xmZDPMzaSC761AThfo4Tq99
MXag+yn+gEMV9/GoCKfE1Vc/Cp3tMG/K4LNdBN5NRll/Rw3kMrPstGc79eKX/z57cj57/dc/2Zd+
+ew91/+4fJ6/veX8rH/z5+PnfVhtIQj6rcCieeSbLPp/Pn7BB6r49WzMIRyZsLs6Wf7k9ngGDxld
JgfcCO3s9SH7B4IImf7rn57+gTKJh/mPx/Ido+dXzJ6TOPs/OwVHCbR7tO1Wx8oqFHyvhs1sjB5s
CcumcpcaVU9D6AgSFXvXQ6c/kOHg+WHCCWsgykeoqy5xVHaOw20D7xpTYHnQtCwj7yemMRjKbqWg
psSuLUSapUDTPYJaHgdHc8uoybzxC1DyzNulMp6WcMoBLSMW1JlX5yZGXY7/gwxVs+gA6FvrxtWz
6btxTsYCCD7SKixUF4HCDrBfqCO6sLbb+jmHl+ehgcnVnWToIr2ZzZxECP3TaDtJtR+yoDqnTbWI
jZVq865fOgRdZMmBqamIIz2OrpO/sHudsVP0VZTTqDi2ANGHaHZb9YARj2FpCkhxD0x42jmmbpT7
OpD3QU0ywc5qxWYVMpx1hQeNz3BqyRDHKvZLqhnPnJyRTVTKR0rX9ebz1ObyS+0PJAqMGBocWf1J
q/jvFvBPkEa/eg0vnuXwjpy1/sEf76DpfzBXYBRdQbq3PPH/fgVN/QMkLd5L1IjU2ujC//0GOv4H
umOMdkxadxxn1wb8n2+g43xAXk/TmYqRXgXH3L+zA3CEerMFYOOkE4cVia/AEsEnvSvYislDRuYT
wQYdpP5eBTL4XFdMLzdNovalpSXfinogMVglk/85XspiFYCo6VLv+s7e0QW3H1yxMDTUDE0gp8uB
0Gxnq132+QI7OxJYfKeI0t3TtwZOnj5s7LKsSZrtms8xQA61zXn+3WMwKeRsQg1mt61Q5vEuOfGs
QjXrzY4GWGyeW7Jwx2gd/d1z1WSBPGSZXiab6Ox95diSiVTr90AVG0MfwdmgZInQT2Y1lFPY8dum
ywyogbY+hs4U6yRiVGX+ZJU+jlnbHYI1bLcT7ZZoAssJsWhYz2U2oYlBbmaTIdzYQj+YY0HSjmHN
odOPy80QxPX3nleOdPCmWsnFE3Gpi7hF2MHhSV/MftpVllmicG18gFWGAnVnKT24lLjSrxxznskV
BhDxgJDPSbeTatOzIMBKucuEb3wmYAm+osubHuy6Ol6eBEUhmVJB3T6jEINcKgtirpC96b4kDcMF
sJcODCi2fi69V0H0PCYmmdqC8jJzLj3lLknYdaWdbLJaqO8QYLOHxOZjtqUFjxutuwd9PydOkDG7
PmqXRori7UgARfIJCDAlZgDn93EAONmGNRgoCFDDgHhAMXiADir75EHqOX0pUTVkxgowZyhZISZT
IbjNKI9Zb0EuZWJv6yBrU4g2c4Eyk0yemkS7mQSUKBly41WpwDpaBNX4JLWKZA08LdRVXzJl2Hcm
P4fba0HfXA0PDqEcgzrCxULaJ2JFxGkRI3GNDLMa4o3sPYJWId6CsR8aZTwBSEK8OyHxQeUCa1w1
2owcvlWVHs42nZ+NbvbqAuhXUYMZrfkOg0eyxAFVBplGmlM/2WAOeGb8ZvqqwWhnt0DgYG+UbafZ
Rip7widNDDOhszNg5whMUH0hENohhcv6jhOBVzwS1o57tCmd4hXdqSYjtikX8nLupkDVc52YJ3hV
BXRjBq7wLIMnORRZAdetdNkovPXWN8hY0HcHSnCcIBr+0Z67wj0MpUq+09kYZyTJqnI3yFiz4hqW
KEKXhvSQblNP7bxPu7FC3hqb4DFdU6QP8ZIEON3JvRc4d1CuhDlQnAdEAHmG4s7sSIadUUKQ/yNG
+DWV6aU7rbBVGaGatNhJ81FeoL4nJKNIRpzbbhfIL5PqrMcYLDyJa8YC6rxtRdxfWn5BuCWpq6RH
F4SMtOdN5dX2GdNDJc5o21T5LluS6ivz/6w4+FpPMmkus/yaiYuiFYt+w4j6fuG+G4gQe5yvMbGz
An20E6HsSsYNSHDf3Ws+VUXUBgFuwQ4L/XScjDS+9+aGt1lfGpSwWZsNt77wG+OYETzsHCYx2ePd
1OqF8aX3zdzYpmRtVSQSG1OLI3vpnwQPAwGyaCemkAPYUEXmnIuOrDEck37UunkhiG+HhtZeE9fu
xLfJaMIWTWOtHzamxEp7QeaZZeyrobbTq8IKsu+SQekQpkUwBCw/aARDKyusfj+4i/7AfDDwt8Tz
Bd/AHWf1Dumsb8LllZnaDwRjF4eJ3GQQrFntHd1iyc0zQhXKlMAgXU/uFrRD8QZLeaEfbOCnJB+L
wvneaN7w0i/F0JwrEis9DP6OfKyruERGYwsbWeCglpKg4IZ8VYcmES7jxpTFFu+Cm9yac7X1Xaut
txUQ+K9OTLACekI2kWhy8dwREuwsJkaEzLpHN5n0ETE0Ci2s7qEnb/JBFHuz1OOjRC5rEeI794+d
XfZfLUAmMTS3jixwGTdai9rDJli+l1ozh8JRPjKxKVbGlvzrJtupBTGvUCV6YQ2vy3cqTeJ4sjy2
GIkOrN1nyHoDa+uMBqtURpCfxwNUEJji2yTu+cFA88sHmoseLZ0CID6pO8qDqG3/CQ3oaBB5bhpf
BfhdwZKRu/pGmBoz7nSJ5XJIs0IEZ0PTypceVrsREji13GtGHN/3DE/J1fD9zxp4/NCu7Hwh6Thx
j0ssxq+OapJzhfV2DSlmGhcin4hUMzX3wvbl5dj31XeFsMLfI/qcD3IF30YxH/HS5k77HXmyjkLR
0D22EEB5JvTehf2LCNBqgu2UTF9YtD1SMHkonxyJxPleyw3/4+K78tHvDDK9hoykdAx+YtwWSzyS
caY1eRTbCt8eN8jZexX3BXn8XJ4hj+60aNbXfCbRuWg3ay9H3klUEvE3HDKQLBpy2NvIl+4aVU7J
phrA92/Jg6TV1tWU56hV9OAzIJeUeJYgTp+LXhF+0LSkGxCtHTSQ62PfsCNc5ZYdsggt3/k9g0BJ
i7N7PzN1ti/iWs+7zUxjX67sz+k6FQS0b92qngJ6l8gcKfJAVaPFoYntIJiZyEWMZ/ePLtt/i2CK
YErD/70PcpHJVD3X7+tg/ubPOtj9AGDO9jiLYkddEZr/cxRd62DmlwC7MEJj/1yNXH+eRB0X7CxH
VM+AMkM3+K91sPUBzpAHjhM38+mf+xuHUXOtcv9zGGXuF1AE06Ix0DjxFd5P0uzYKVlioVp6HkrN
TVuzvCCltM1nDcNCsWmqYX6k7BjuxTR9KZkzRfqSeWRLZwshkTON8n5TcKg6H/qcEMEFhR8rdqP5
2tYcEllvVdYNwQ3c47k/n+D5zBvRu9PDXy75zR9f+K98rT8sz3/9IfigOWuYrLLeao1+3+X1ewQB
C72/jTuS5HFYyAVUe39hNnzsRsEZmSle9pqZIkDHqXffMnZ3N0qw9bMOtllShsLL1tfMWcgwHMw2
+SQrkd248GgsYmBVSfPSwE3KEF9+1BOJ7QLwFglkaMz9YtdZuK7XkM8yOWi0artDb8q5C0ddXwV4
Y4ISbmYc/hSrUT+O1QALy+/HPIXYmY/mTUC+9IM9Z5MXBj0K0yhdOoF/EJTFS4ubDcdQ4oGMSMs5
jqMRyRdpCpnESpFP6GbQOLu5s2XYX5VUKkOBB0WzcAgMK6oL1aFGNnkmiKvFgjwSfNMWNRIpD+HK
rk/isQsLbvLF5En/1vXLLAHKXelqW/QmJ4+h6cmZkhXawYMbJIxblT+Ki5oV2T9yfIrbvdGb7HAu
Ye6vfuZ15MsSd5ILvyL+Kq/FGVYk8Tn3cmETIphYXCSt6wQ5LAYT9AAl9qETKvnsLKO8GVKA2Lty
MjMwM74/XPmLx2ZC13y17GiL5m6N0iNqqsVYTd9jThQWgtjIr6tsIIZ0COrlNZZCyLBKR+t7x67U
8yPK8d4o1aBFpZWa3xJC76jhCpFtAXHlVwboDfO6mWrzohvdEZdT2fAGjHzjykoEw24v16sQ8DlA
CoCJ40dEbhI3WQ86c4e5HZNFRb5laIyLR4yyNZjWxuoyh9Bx2HAR+Qh+s/ErVSU7Q9jOQ92Y/kt2
Wovd07rs5lBTI/O0XvNvmF+80yqenVZ0zDDT9XJa57XTmo/Sm/VfO+0F02lf6E5bxGm3CE47h37a
RXgE2VHK0+5iD2P6PJ72HJq3wecZ8xf/zUa5RfrzukMlwNoSjCSOfWeyg9HlZS8j7Il9zZuw3KEN
LtnvKDTY+/TTPkg7qjzjwWN3HNeNkgKMPbM87Z/lupVyCGdXFZWvboLTXkuchHyM1w2YbMJlvLfM
Pn8CKswOnfnT+MXGszLRX9XaKWw5q5nEotduejaf9vmgadvv2rr5E2FEHbCsJUHVNr6/Txa//F4T
0HvJUbq5d6ki2FapJ4ZTbVHy9p7ra8FRraWHc6pCEp+CpKYykacaZUnn+H5eC5ciJaElHNdypmxR
DJ8FasbO258qHvNU/fSnSohcMuMrCX4D9RGZJk8BEfbykJ4qqOBUTQWnyophhbdFhUO9lZ9qL8OJ
ERMq5hnWtjjVZ7NoqdXoMVC3JQYlXH+q5oa1sPP/qPE0TxLYdKr9dCGoA7VTTZjqZtyG/alWXIKk
p25cS0jTKfpHB3G8FVpriZkMdUeE0qnyVJYtmeOipeiZDRnmvdQK3uL5VLN6JsiIiO4euQ/myNGv
iM2m3sYTQ2+GqAnCaoNhv0FtWkTjqTKmamYkPpwq5lzjoWH+LuRjwZoaRIWZraYUbHY1AZEpMcIy
o0Y+172q2vbZFBwT/j9neDw52H5GOocuQSpWOE1d5dBiL5OPaUDGRGQoBA6R0ZNOQezBTGRc6khM
QQjQY7xmpAA4UWPB1A8FMPE0BO2VGTcJpXOyS6uMpg5k9qrZuUWLMRejo+0hgTcqEnccmVxlYunk
gWND3IXKGz0f5QsZ32GAKefZ5Jx471s9JyHQuu6rqZCib/WhJLXSZSWvXt0sXZiKN6Yb+lTFJh9m
0WfBvhcsR3q3RG/2ucvQrDVrYnFG0682kOqmZ2yf8F4m2dIEwGD44uBt5rzqM36Y42AFpGQuTR4V
SPMuyFx5Pnbl/CkluL3kIe/r26Zv/GsvLcxbM5767xzmzK/jUE8cLwsg9sCpVCGjuO89sjsD+CC8
YbRNOFlIV2xLVuw1uyVNrnO0+LSPQVLYocvTFRar2PfCb2X/zIm+4ICksBKGvsXpLWLKR1ZSJj35
KbO9nN5CvzgZdlU0FoeYTrfOP5Wpbg1tlV/AR+X4begg5CQ8FdlEwLRTvKQMKKcNYHiFiwHJCaFC
dGrusxihfFhWcvCPUs1QJW3ejxuo55MOBlFzER2Nsz9HmimVBQTMARyX8IhtQIj1ktiKDKnA4BCy
SPp1E9yMQkoS7XRor2sE380sGO3QQyLlKzLWKODtqTL5b11MXfzL+eBd2QzPxfuy+N8TQtP8gCWd
cfkq47ZX6NH/lMXGWjAz4sPTaLPooHX9d1lsBx9cw6LXY0DgAlDk8Ed/todt7wMiKAPhBCJh/gbt
xt+oi/lD/qk3lTH4RJrDPBjrtMbhO/Lf/6I4YfhXiLJshygWVHaf1+WaRmKgD/pWGwxyR1smDT32
LDfLEB855SuMKtIvFXLkQTWHMSvIe50D8rphopn+fomt/Ms8ZPVZPJrdZ9qBCjIMfa2EKuahynve
JH25d1r6epUzq00/tdU9Na2zHzm1IbT3im/4WPLzwS7Sp9Eblo+5IKnRH5KLCtPdQe+KCeveUL+Y
VJKbsZ6Gh3boyWfuHO02bqV20ZLvRqyz13c7xxurg6nTqp47VxxtWXOufxjW9mHypUy9XZbbL2Ne
E1Vyk9oPLVKrW2iL3daxquFsYctw1Wi/tolV3dms39ejrjKi1OmLXHmt4XxNkMp/RBy43Hp56j45
uFq1yMvHeI+Cnw07H13cVLjxgsGVx1xHfoYGTx5by4/Q4ZELM9GO1VXuH+IGO3/Xlu5OJJiZA9V0
hxHp+1MwmPYVoCqDU/Kmr6ZxP2CS2GGv0UMmfctVveSfFAlC9Dq7pBy2ABCmC6trx3MCAJddMxSS
Fk+SEu7ex/uYqZnbOy9G4aiNpElyU3vOdDlYVQ1y1DRoB2DBauzsxrdaYyMtfdpRAeS3YxE8mPRT
okno/rmqen5CqcrQTfAENrGYNq1BGlZVtRtd2K8crtyzTDhYy9z6XnM05zJIW8EkTk57RG71xWRi
yXWsPHkcFyx2jMxE1Lm9+ynPnM+dnjg3muQgoHWeReYYkuY4y+h3gHEDt1/39h4j0Euct8hL5so6
sAVrRzOt4q0lrOZZVQ9YRuYVvCluXU2ZlyPHgmgI5Pc2MMHalK0yriuyLTa128jLie+1peLqN269
6OfL5Ax4gG1ZfvRXLus0DNXBK5J6PywApjCjcz/kJB8MSI4P08CFG4pZf7T65RNKk2Hd85Pzoe67
Y8v2uzMdbdwkZUNjlEZr1Zk6EX7dehgT7CzmZI7HeGzMnWul9pcWHe6+T+FKp6LVL5e0m7aWzJb9
0HTm1sYRe503fnfJAY8IZokpv95o+fSZjBQMUhwASLH3MEwOjDg3g5wfdf4EO0GWJGcIn6qwt0gL
jWfpHQjNQ0neOd61CCa3iVap4QONlDkqBFVR7VfzlmNPivyN4GAVaERfQwXY4vz8v9Sdx5bkyJWm
nwg8UAaxmQWkaw+tNjghMqG1xtPP513sJoucFlzMonmqilGVGZFwd8Ds2i+jZ4rsuaOzfj2qUDtB
Ltnd94ArHETf2IgyGBQayrRuH0WprDimsKpDRz3TXpE7LQD5fp/NgUK1obrVISJ1K+LsgT5pOh5k
rPE/3D2fdkYxMXDuSDV9XXu3vEUnW6velWedOtlmq8JEX/hKruNg2YyPzaLX25dXyaZuWeJIpWZJ
UOIiO2IOtPdsxOyqZltCKG0GFn7dZAXKadfCl0af/dx0j2WaTgfZrEs3qfPM54w2HYWil8dI1TPO
u4r9ZGRze+TIRMY9h0/eJgzHnM9UiZQrcozUulF3APP6Z0IzKJNadTMs0ZBWKH0TiKRojxZet0cp
VVU/LvQTMVVnYRnpO0q6h77O3yVkUn5D+t3F1KXmlCRxspdy4N11W/3GMK4JoQOk93cV2Tc3pA0J
k7PM0+gVFJ2SNgdh1K1kz0u3Zni1rvkE6zk/RfgKXDnWzS89X9fnpV9SKkR187ECJN2cTo6PEcOl
n43z7LRsRKeutHWeiSFGG4Wt268beOnVkO+QUX2l6o6iud5fTTWQRv0jlnYGPYeecZsNtdwMlqb9
InFSrwPOqaf1Vo6Y4BfNnEpKpQfw5e2qWSv6kUbb5xLOftNGCjp1Iz60ePDo2mz8pMN2NDVzt+8w
FgMezK9SLjJflks3FZgmyeoUDqGcbhdnDE50WSqm5GlqPh1jRa32o0Ee1zhUhEtv/aNupVd6CUiA
E5NKAVheXsZcmu7mMY1f5WhAIaNKH6Dc1MDFwrpDXqthc6z8dIreKmHuW/UGGK+qfZh1ewefe5CF
OjyaWxYoFHyG0mzuzaENhliiqBpzcxDduoJ8OTZSLwYiCeJZOiA5+00Nx51Q89xHQUeL7hJ/ygSe
+JIyK5csbZuDbqStZ5ZMrV1nbd+AIUyNPc9pZlD1TgabExvMfVIuD4mjRrgsS7Rxol2b36jV35Nm
ilE5luqTVOG/lQvNzYdl/oVCYyHqQkl2E0aj3UYB43tqpNappyTPl2DBOGnox6mJLb+G9yyckbWK
FjVxqNnK95lltkG85S0D83im9X09mPBMnabc85AFipHMuatCiBAucVFw6F7HIqfLj7B+v1YnbU/L
MVQpEzcI8GSRrEEfuBwYDXkfoNjJb3uKpmehaM2u0IkDNjdNvtB9+YGISQtjOTb3Rj/TWZh0v3ED
FoGV2B0ybbu2HvMm0mnRFLLbt2l8lKjCC/vB7HWU3+gTIykSDy305CW2x+YO34XpAOKt4QoE9QDz
LIdQZsZh3IboDDRjBG1L6PaG4+OYIPDbSynn2WXuQV66jIihKeHoXs9zsK4Zu92wpSMmylTfnu04
zThBWE3/S7dWKi/ttVW9jmneNdknOG0Kk9bdQT/YtySNAorwJdvG8Y4oMsi4YZ1/KqygtKdJenwE
M4/PZZZbvgGVGM/TyVQLLdBLSq9HWQ6KQm73MnrLgNIST8+SR0HV3E9OYlFgsGXvyQwuT5M2TP7Y
c6CL5Epx4G8L0ykK4xafIkXXJVvFrmXI8hJ66KAZrfijlzZGPWuvWjYA4XrER+/kuhQYLY08mulq
jSC9gXN3no77Nqt2nZ0dR0tV3XZj8Z4ljcyFrDiLhqiDeNUO9dTohBIsvacVmpfiCz7VVokov6/C
fFwOmx019+tkmPdjZJTBUs4cZOP1G75nHwGXEPXuIGu/W4djSrIGzQPhLTrHzOJ3WHOon1sXQ1pR
VURbaC+tx0FImVtzI4ej6F6VfDtPJrkwNWduQ+56Z507d+s4N5bDpw0O5Er5REl3TzNu3brERO5K
Sd8X60b5mEnsmW1/J4pteknGTcwzEqQ0fXpImewwsWL0qPNXK30MTZVQAp4oy9liK/O0rSudzl4f
1lU8WFHH2Z93cukVLSgy/QRV95zbSoGmdoJrM5m44vporUUTptXVXhOSZjYR9jGun7UuOxKlEHwO
q1xSFzj9dIo6e9oMViRLMHha0TqrZnmxyfztIFjYU07/XU/2izAOqzqeS8Zuh/qEzMfz8dCRYQK0
fNTajPBM3uOoGDQeGBaZxGRvLBSgSCBFp7GpAFvJ9NVj5SmXzB3N1vQzcpa4Rsnwk8zLcUmGCSdC
afizmbwMOriPPH5oVf0I0vtDwtPviCTGWc52SUXMTUMib5fe4h3yFTRRpNSOk2izUWt5kmSjCbSJ
wXecxhOBqranyOWB2tMgGQ0dc/2Y+v3MbF3wwTtGLqxHm8+a08AEOavlQTy9JqgMnEZR2pdtjYMp
SS+xoAwG7JUaaxDyWiueq7pFqNC0L7GpYnLxpoX1dBXlcL/EpDpQZQnnXx+UNluudL7PqH9ZNqUJ
lPlLGrSnacMYSFZNepJ4kvEhHpqej2kZd13XPjUiVX1lsGgjSgVR3UV2qUTVHUjFErs1iXW4dLaT
t4bTudOXkvq72DLxUdANRi6Hm6zlgWn/RjoMfkurhgPdgcS4ueTchpwtFhT2BaF4FYhfwupvdr8m
8OYgHlswDlpUDRwBgdaaNMbLGaq7lJbduUP0T5/KF6/ugPPnXE6D4ZlGP10pnLWeKZlCAAEIcTE7
ETEUbVSOSmQz5fxYr6N0xMnLsX9Vsn52TXu6lsqoBMlW1CHaZ/JjBICyudn0hNmx8WzlIMsMLk2o
1mbtD83Dqi1cNsHZg+UJpSOih9w0lfDCbPgkwBXJtoWsAR5GNtaTNQP8rYNLGt6ljtJDg6AeEWGV
HnorDVGlv6/dUF+J1iLSJJ+w7d5WJliCIJ9jf5itS4pk/9jrUxskACKkAOqGI+YZZba2BEZRn1dz
JJpmMoJb8EJPSr+zyLq2n7Ji2PXbnO3H1rpjC1ApJo2OwzzUfoFJ6lWPbs1m7fyrGikxtYyYZr4h
OqDqYNDvpNmZYwI2yrZbQkLhzuhDHoa2yAJOkQaPc6PznKRvxQT/vZXkppRGF10neTDe+hXqhipg
1jZJ7/1EGr6KNKX7S4t5XdhPAxv1eg+FrBflSyWTeVbYxu9JsR/VOn9gN/SqFDc+z+neMsC/O9WQ
n4sbnDjSyeGSBrS60Vyy6ULPOtvMdRI6A4w2bPflTCqUWRWfaowETE1WySNMkQHCGlJfTjf1G44q
rDjFo9co3LkSIZmKhyrHECkpLGGx1cR+LJryFa2qb5JQfeiFII5jbNiFLRbWzHxRlTilIkYcUFC5
bWGfEpX0KrRBy75RkGaaG4sqEqyHaUU1g8b/XFimzwIW3ZwGVDsXAnIjMtGb3YBsSOdzV1MPN6Xq
96COLwxGV2Q/0Z25bfeqSCli1N/VrNW9omL6KYXqWVYUMZVkSpgo8queI04t9Iq53FIj/xZux1Go
fsHzj/UgSeSzZsAdMfAWISNn88tKy/XQa+3MmzgSjCQKekuEGH8Iy7S4i5eGfNzeLqw9nWjZ2w3s
PAuT4FwT0p4s4g2CLGtW87MqN3KIDH0iR73Ii4OaldGbtE3a60bMjCMMKnDTLJtJExWzl8UjPcha
vIVrUtr7rtuaZ3XkGYvKXhu5DZccObfJgLlOCqqkbKUdxsa4UUrFrAejnb4l2QAosLFKkxGmkopj
yut6MVptZdquqmej1T/GpS/pcK3LQ1urws0btCgTdnjmd6RrZAJRFJKY9UlKdX1PCqXpmUNt3qty
BMma1/KeVS99qoSRBZzwpItN2zrZLoOJTjXS+8ugqRX5UrL0OUf5cD8OduUO+iB+SyVnvnxblbOd
2ctTS2fvTo4LEjCE2Cqn5SEF9Mza13Ra5N0gb/meh3G68kCpuisbEWPddqveBceOHmEhqFnBVVL7
RlO1DzP1gR9jb8icvDqxE4macZf10gOitu1ocRRw1Z4zfddUwtdKfWFviawgliM5xB4mYY9Mi8BU
SGpxmmZL7m3ELeHcIbGzF6WmHp4s9V7rjS/IDvOojD3Yf0bDtZvApLh6P/GHbj0P4qRphU+YItv4
Uull6jfWSlQVKRuYQ2J1CWZb6wJ8itaRFlBLJsqPVopeMlPaCBZzdAeRK1craVp/Mi3yAqqon45F
Kox3Sp7lcxcPg7tOtFmbbd4e8hgrW1cq/V6tIGLLNI8CEjWzZzQ7ny3Y3T2q0U8hgf7RUyyFrZ10
exHFmke8Dzk2CctVThLj7SPUfeqZmPxqz4hHD3r4XDKhEG0FRBdt+xoVz4RnH5GXixA8yMljGkTy
RMkQySJ54jXLqPyI0bQODPl0aJli21Epb+1E0zQh0eIyYkmhvVctvTgVgQhyRRyXFGtMlWBp0l3V
J4NNu3OZHCS5T3e0o9vftVw3BCp10leD8ioYanUMjS4hRpLAAPWZ5EHjUemhyzOEfYfKRNlVVbH2
sMkgSRPwDIatLr6TIvAFtnsJO73V7VpzmUjPmpH2qY2JQFItXu1JpE9xEpkXXJZJWKu99hCNMYtA
oUgglziJ9luqFC9Va1ygk/BIDUs1I4ufo/kxLxCzu6hfJJv56pZyL9KsvCA90141kSjnxWrpZk/j
WyJRHWXyXq9a5YpQZkZNE6/5KUdEh5hTl7LQROh2F8tL/aAD2YAJiGJ8n2tdunkaRfw2s28hhGVN
eKRlXOSusCRZAWPSYtXXIHmPhZYZzr9ODPyvswTpZJD8F1KYcflVfvG+xohf/s0q9G9ejts3/aGF
Mf7CrkcusnzTtJhQTv+hhRGg94DtNAEg8SKxQP47LYz8FwXJNwoag+AKG1PH30D/WzszLMKtl/VW
WYDq418A/TFL/wPmr0ApAPjfdDomOnT5Hxz+ayOSWBtj3VF7NNXauKz+UOLQs+ui+26bxnaXBtA8
yUrlHmQfgLaVND+TM+wKCg/ylG9QmRHSDhTMKn5r23ph7fsS/TaEm0KjowZc7tjx8JmWxifJ6y/U
bbxvFB4mLQOLJdLfBK88yStLs5EQAqkkNySj0xqKh05DIuyDucYPpmT96HpKVJXetPtla01yyBPT
MyxYY/XWqFzZK0GpSfTVLvb8PigUSC5bkj4uc7qStQmntsWyeR4UVlPDWCtOSeyO5A6MfjUQw7o0
VNiAJG6BFSuyl9SlfmV5t3eRMS8nu2OVjZM+8/qhCk1tfbaq6CNmRj6QlnSfRLdARBhmi9TpqQ0z
seaHkaQvJ0fj62I+/EAWda8mWHlho7/NZCkO9lBkTskWtCjR0UoWkvNizQqquvwSxOSH6YCGA5ym
DVg6qOzsWTTlTRtcPhwqTOE5UOnEo8u5VeYlWZ/zYKiIMNPBQ1I8HJYFyLkfrI+mJ6kK+bP6VaPV
RrnemWKnqyV5i9mGiFCuVWIazecKoJqNvFzPxTpI0D0EZWbAZmht0XOvtC2UlnSa015h8+7ay1yv
MAIWqdPEsc4eMuMHwFcBPktGVUPDNcEA6rmgcpcL7UAXUia0lgnCFU33oq0qJgL0NPzjRgzZ7bOW
rYXDWrbCgYgXTJBP8hRZriWWzSsSqJ1mIMJbobZw7rH7s2Fc1CglO3JYLfw46LCKZGV6ldZdSiQR
6YklViFleh1mZl9dbR97pQVY66fzQLiZU1dV7csdca1pswZNpQUkhYNgW8Vn1ESwxMpJtKT/ZjDl
RHskl22KCq+P1C95jQ226Yx3r6mDRpffR/I2nRywl7gVkuCEdixAM504JqenslGQToyJRbVdpbh6
RoQZ5DdBk7pIA8mIrwWAX0By6EITmNX6w4S2uW4WUqlVRs9SG7unuZF3FlE3ThfpP/EsOMpV86vR
6zoWPKCQpF8Wp2AawTo/viMAe2qSJXoUtLXtUqKLfC1JQgsDi7fqBOL11g7iEaELxVmMSiblzrxK
JUhrJGx4PTh5Nku/BxWiZjvt3qHQddgWS4HJNqNdNsKldAPA+DQuu2nQ9nJmWTt71cKG4GRIKbV8
lYfua6AFwlOqevTq24cQJ9ocGISJBiT3fMhj/G1N7TN0k+osgDqeVaCR77kmp7Q3O0QzbDAjcZ3F
VFwaeyHxQeeNrnvzmI+cdtGtbacFn8Shr+jFrmjh8TJBmIN2E1Xjn4d+h6RKAE6Yj1QZqWr+ymm1
CFI9h7js50dNZO9pOvvD1mwUFE0akt+u8KKkyZ1JQejD2qiGeo9yuBZE9tplS/CsQZRJYEnDRXQc
o/H8uMNmQTQC0e0E3YtkShRkWeK5413L9YfV7MWTWVWWh06+8BBXw2tsrP6eoqxHaJg9B96OR81I
fbK5N7qmerSETGAwyUeCu1lVpFRxq0993pYHqL19pDVgU4XZeVGJ0cPeZBO/8nCx4/Wri+Y8lIbN
sFwRRT9JnGosGfydms+kfCO4aDlYqXE0OOm4PY+V+TVF5amYCD1u69hAo91qQRS1r8Vsw4nNCRmH
duyXrfy1gdqFhWm0lI1kURAhKSk6atFqaVyPmSkJb4a/5fHhehT0Rzss079yPPCOTDczGorpvKjL
T422Cdl64WhoafZajArdjAhV+9enjqe65K9/dCATGPNdNyv1BMnwf/5njubwV33zAvf/+KNu4oj/
+Fl4I/8qlrhZiP/0L2wl4LT3469uffiFjmn498379jv/p7/410njaW0wJX/XYzXcflqMMeVPQ8it
0OI/n1zOdfX5Xf/TN/wxtZh/IWYGFxvBZwbCAkVjAPnDTMqvUHjLmI0wTJjEDPzNS6prfyGA6tYs
jJkNr8at7+DfpQr8kkp9AyEI+l9tpv/+wv8qdf2v/KSogv88tcBJYahGJqxSqUNGofoPU4uZyGKN
JhKlW/W+J+fRG4/3wlvdLUjczJt2YDfeKFdO/Ai5dZj9yitDaseu2xpsWe9CZB5fYiTzxO+GWjj4
E7vbG/vvYUQt5WXB/AZvepj84UDeLQCpPHqL5fSXl97vnXIH8+tbwdadkNIAg/pA7mr5IkPwA37z
PDm1y5G0PE/igWT+iQtjFgkmjw6gJYgwGnwIb3TvR67ifnQjn0aIMNkbPr09Xu7AK9xrswvINR5T
sA/nZXSSk3xR74u9zMsRDvTxoTkZoRoS8P5+lLyCHyJ5gBW77lD46lcaRP64e8EY94gGzrn9CRgQ
zCuAkHaKAi31U9ORH6Z39Ty6o3Mfub2vXFEWCeflcP/yYjvn4+1fVrc7Ffve/9BdoBenO3UnihsO
OfyPcyyd0nkLnp5i5wuu/4SowC8fEHI4+UtLEhLHWiwcR1KDgXJNj344ShrHlySoUs/kZ5vOR+o8
8V452X7wBv7b4pnftoODyAVy+ereNS9/GDxUmifW0ctqkzTxDH33AOKVhgT0YlScPbNCT3zffm+h
vG92w1HPvFwHCAmgYQXfdyIj6S52m7DfjY5yHbbJiYHOSl+90v80El+MSMG6zuZd90aGqWd56Sne
cx+8EE7i0I32URyQz2nE6LDzIxp3q/mOkNviDk5G6t38vvkis7nWnfFXc6XVTf8lgvZ+DLFUesO3
0Xhd7hzBJXEZiv3HQuWRhOzKW/msOWpuv6azQGwa3lwgIZzYa3UDARz5Ga4LFZx5Ro6j+t1HTI4H
veh7Vtlkf1cl+/cOW8PvkRV0dIC+swBY8yjvgcxP3fv6Mfcg2g4a5g4/c7tLqBmfYm+IPWUOW9kz
T73sT9MrkWWiuNj3mUPec2i9NufkpJ61x+40h+OzYd5JX/YXZmlPtlLEEo7sanwhH/JL4klXMB03
k8701spul5+gpmQR0OgBp8zXHTHMACVNOJ/MfUXrtCBlBuMH3g1fVc5aDxHrpIYz/gYZVTt8YdTS
B83T+JlkjjgNV8LbuhqT4AE/UZ3sNC86JHfZPjvBf46/o3t+pPcF7OPc3Z0OXH/ryo+tJ7EEUEsF
YJ+8SbXTPFWTo1GQzW712/gwzuUxCe096E3RupJPomMgcYPdTjCSL74xw3EPKKGXYDBySzeCnUUE
5AyTY8yeBOb3xl0Hhp6+Knd574p3T1qd6FH+zgKHSc+BVNrp6GdcRgT23m9eGLauIAnG4G7doUCk
6PiIOpl3hxmLSNuLdo2epSD3bk+wrD2vrwmxKbLTf3FdEWUBbvMmWDdMd3qL7rO7+Lj8GGDvv6Qv
4pnwYmI177WgXXYirOJXcsrV9QkhtrJbz1Wgu8Hq3/BPZ9hv3hW1wfGLRpozj016zH7yi3FAKWR8
Vp7i5L8ihKo+hlrrvfgqJafbqe938dn+xCMFO5TdqQ/aXWozpzN3vW/rfnCVe+2svlunBul5jNJj
dL7lvbKdrau/uWZovUUOVMJpctG2fKl3e+0hNF3lkvzWLtbd5Gr++qgdLu2eQsYA8b7MUS/fY/rS
X/SOF9RdGgxIu9xjWfY/P5Nd1rn2XnYek119d8h8zX31GydxLqvnC85X/rfqqR7RmT/qia8c2dPf
qs93jcWcQ07lrMHgj94cJJ+jVzkW/0VxF3/xi51wN38+XdRAcS+V072QB6VftwMvwUknt9zXJ5Bt
37rWe5nfguTIaZzJhSFh8OL32GFBwv5FHGaPC+Kv15PiAvfWO84ntgZY4+Zn4z3f63jefqNP4Mvi
9zsVMreruAwvVG30xyLkCPNCzD7rIhwBhMupPeE94FjnYNGdfmfqofdQRymdA14fMKuN/B9pAHu+
PNnhxDQl2KqGAxKW6FqUHmJXJRzXYPT4HiiOkDYbiYo8y124PeWz/h3LmHVFoPnxnQjf8QDzGtB4
QHhxeAq5Kz0zhKf3PrXP58zJDo/u7rcEuOupR+NoBc8ozhzUr5HliE8g4X3HvmmelUtOVfQdBTze
GLQe7XDh7e/Bl+5N7KQf7LFcvhky+MdP1SchSL0d9icuynpj2r/MJ6RABiSEk5zt9oOaeumHWB9i
cG5Bu/o18u9tT8xsX0W4ptcp3ukoRdgPCy4Z26CWOb0VNNJOm3bQhAOx4fXBsKX/P+Pl/6bB0WTa
+88Hx0vdzZ9/TsG5fcMfg6NGngiAlnVLR7V007jhTX8MjvpfSLJRiXhE34rpCm3zf2hcCSFB3Mq8
aBmydosh+7sIhFusiXabNhkf/8gn+RcGx38IMyaYwWAIBecShJowp9r8QX+vcE0z5BBDo3A2W1uJ
9olVGB9CqY37jibhO60j/wsvi8aGYWI64tSo9NIVKYJ+R61kS8ZGW5TmHzfQf55G+edhlhxpLLzq
LSpV1vDcEz7654uiObap4l6KXMBl+yVpZfFajRZCBnppwCi2wiaInuJ35WdKzKnk6Ivf01FLPGV4
Ksz65+8+zf+HsUz5MyT4x/XYukAKbJLri7j4z9cjxEwJu2oxKYwmVVRqu+kluogBwlmoTfKYZN3I
8qfrDZKyuiu/Se1MwK7WWAOGWruaYpeirxq3TipjBTQz68+UhIgSwVBTZ95/c7n/9PYh3uJjlWUO
H7rxTwX1lgKy1FlITpKNMowApGF6Ibce6jVu1/RrLMuJHgoNGoxpDyGZG1up/mmkNozDEKndf/P2
qaTL8Ab9zZjHG2gC54LSkr/Kx2kZPB1/f5cRfLHpmWYPLLBtmvtii1QG5FVO7y1ILNPtVoIjw0jI
g/CwKcRWCKMl94BlERoEmvQ2I7C0rfotOnAEx5wTGN9o5GU6edKL6RA30iZw3jdC47dviuYr1Kx9
jo1pP7RdXlziQVDeI/UyROyooojaWVEWz64+9r2BOqMSb1NvT82ZhFwTlW2Dn40/KDJ0Rib8Go+G
vvChr1iX5GAiyTK/dGsCBysU8jaDmk6nzyWqlAV2C3v1rpAntHdUD2ztDo0cSzplAHnn6KIZQKCG
TkDB4F34RYxpSv6IBJN9aGS9fBat0dmeBbBzb5qFyg8RqZYf8jYfa1fXzenHooj7uxzRURLKQIYJ
9gwjeo7SRtlBd1S3QGxMTQ56jGj1lKhFyWPnHQE5dl/VEo54+jTkDT8bUhF8eR5+ytlwqL3SFK+Z
UuoL9KxpS0qpuSVcTe5X7dxKNAJTMDCMTyaqiwqB3rIeVKtLFj8lEvQXYeHIZeZJt+KQsm8ZQkiB
n3VsTGTbDTiNOUxpRpUHS9229E9RH3MC7BnvpWme7qoobhgDpc9+gBcvdM6Pkn23JJTMbyRMBpEm
75pWO7a4+mqKyZwxH11r6XovMegXR6CdIy/rQilZcp8o9HYHYE6Nl1RhUMvs7NRW/bSn/uNgGt/2
qF0tnXkPUzrXRIxCBe9JEYdNWYK99GFn3yyNtttWykdnIalmhQ/U5rtWVz/nfk1urEBWQf+jj08P
sjRPxzUfs4D6DAvFIZpR4cRFnJCEPy0POf8LVXkgfdVYp68V6f7n3NKpPNsfZquWHyXdEMC8C1HC
niprrAt1bn1RGD4HU1Z276Lvr6neSMgYG8iyIcajmG7mQyHdCvLmTBNfapzk8d4a1Ohs1v30M5SS
MlAW1LToGyeowFsUyp02reZeQw0HXmhEmjtGy61HqUAGVKJfVKYGzfq4nEzQjCcMY6mvZOV71Rif
2qwdinRU74qxf60q5RRtyJLGukiDuptu9C/p1seOwNVjvqAGn6Pia7Lj8mqMNr0VVje/DApu4TYb
PyWyxO86hf50h6juAPELupokQifmlXpRf6RpUh+6KsnaYJLrMbskCaEaYccL/VWAPH/oI3ApIv3V
pMo5ypboqKfz0ALXikmGXlVjRmSzlWwKL9Cl72tLKhilcN31tLfFq72T1oVT5SI36EToIx/FrpkF
wsx6MUbh2aul/ygWNihEXUlXn1sdEZLX0YRY3Q+tbP6OF1x3++amDVdINUcXbC3tm6URKBdS5LaU
JwUyZwkRrMTWcUwKRd0ZK75HybWRtgzX1Vq09BihkEJCgZat/pFtsl7eaK8hG4wjbQNzKSENLD2J
bsE8mAwrN4cQD4BtfiGw6K2vWKFbjGNMNHXrrSqJlfk1HmaVQ8rUNeI0CzpKHoEaLbGz1lSVd6ui
oGkya7F2pTP05JGjE08iLNkO+BFFC8hYsPTdIYiwp9doKbFkSo2VNyuZBMZqPGuSpY8vNT09RG2Z
Zp98xiv3jzNom7X9oGpBKU8YsNG0O+qEY8UI0CJYtS8qIXqOmHZNPCYUi5jCtiVKzxuguJcXBful
4dpKrczwwGbX7aJpLLtdPlJj/SrpWV8cJXszNa4WG5dbm+00P+BimJMxaFjKsyrs9G7N7lF1qPOZ
j0gZeFrKRftCQTVYyNAX9r0HwjUs81JVmVb5XdRJ9a/U3tQKrSP8+bIbUm4St8rLtD72lSJk+oXo
C6sAV9qh3Pe2kry1FVdziprKQq7TgddfkLpTYa1hKyZ6rWtr+dnKpM52Yknvqss0byny4tm2Cm9F
1ywOLFlCf7Wl2kxAWqYVwGdZYtA5Ghyl6qNWcy27YdPIE78qYWXbFR1lidRAVxM+z4VEOQ/nrtpf
ra1EQ40vsm230FjH1PbbJK7QU296rCNdKieclKRgzq2NyTOucWFS4qUXKowlBew0H5GKQ3HlGltz
tKP+a0guFFRNzS9dY1Y5j/M6FQeMIaV00dHlikCxeKA5XxtLhzSf51fLflMV1MedN2EFpNrattTY
Q2pdXiZ1GRCCLygO8N7rU3O0ailG7WNHi1k+S1PTqW8GtX7RlTqyBjpBMbdV5/iHuwGZWpbobPeN
XhcDIpe+s8852xnaImR11DwYGvsx+lkE+MZTZJALx2LWGBa7UyHNOUH3CwpmqgTtbNkhxdPVXW2J
Xt/nt1K4kyHXVGM0hoIbUy8sHgV6tovKraZbVy4aXyE9WaiLoquU2HHyY5nbFF8ahEAAFTACj6RJ
KS/0hJxl7biZCIbr0rHErT8xIjN4id67ev4pyRJ2dC0LG/JeF4UGWkyp/kR1r9VMPv1MVFJwvjca
VHNy762i9yETznIb3Rvxl6Jbftx2vhGRslO2l4l3NdUvw0RgTjvmF8oY1QfBjuC203jL49vPhnZz
n49hxnIKoxFSVulHq3xnl/pv3D9+oUfW1VYHINkl2W0ToZbpsNCRkJA9m7RPS2Tu7LJ/a/LmbbCX
7T4a1Ac0UNKeZ6p0Wsp3CJoqgBdZAw8ana0y0ot5i97Qz5y0rH9dVQSmQ+EuohYuRHsKCRnBPW97
gyjjKJnfJmCohNK/O9HTyyos0C47r/d5jjx+2Oz/y9GZNFeKo1H0DxURzMP2TZ6ntJ22c0PY6TQg
EEiAkODX93m9qUV1tMt+8KRvuPfcGwzx8ylms30T2gIANeOH/JeAjoBOR14uOix/xiH77izp1LUH
9IuEyIuKtMLuTsmBvTPG8+SEzU0fxahuiFsbL/RASVw0ffpaT/w6nTf2j2QkdDtdgT6MNW/MjhXR
5WR1cLBJpG4IRNbHDqygOa3LdFP66ZVo0e4tw2U7BU8+yr5gG65t6F9MZsRghDTLTZHdEaw2Xomk
etCQbvm2PsyN1ScELhbz34a/3ipy4IF8MW/3vEOiy+ty6c6CTvkCgOJb2exPZjQi7B+wevho+Daf
UknHPk76joyK+aEkKe9IHi3I20FGp8knuhfWkjx6hvmmyF14EQDPAow14fCzFXd2qZ89NvdXqwje
3eaVjyUw9JNFEQ6MpnqNVXyzBnIlFKJojsvcP6VenfAe43MBOYDJqM9DZi5Zvq8T2HZuOeDBeRvi
mP2xV3yzNCZDFnzZOQwRulbpUPHHLPv81MzH2Ddv+eoacoMJv2CjUt1p6rf9GMQf5SDUbTLKM10A
cf0wireCv75hQg4J+LUP0b2mTfw+4w4xgNA2S1QqiXAIOxVZuk30exL1NSFNG68K7nFJ8OnlNGK+
2MrFnQCSPSyu6e7CdDkMQXSuvcR14yIERUQsvHjcOzjp7MuwVP0LleA+FPHBhRLjdLTdakIeExWA
Ri6Z+A2hPYG8v8nJm9l5g2bzvi3Ugfwmtx0ophuY9+uuqVUw7FcEYUcsJyV2mzh+rkPN39F1sO/4
NOuhfm1CqT6CVWUXmJmu1o6XbGvJTwry7Ya8KXNYRIjZpPqZ64hyahmCB1QhFZegTT/JsA3uTW4f
PRW6C0pm+RovzmN9DbQXVvu6a7sZk4/O+5u5Hil8w4jUD1a8GC7IAMSUgEuhou4t4K8Zf9DIO7H4
jUM/f8oMQ/+cm/WARL9+cjIgRLbIXsYm4tPQ4ldQc2mGnkUdr8tHv+veFta5Bobakl0IiUQgkgZD
jdcWv5hyYJVyIfOFWhHqN8U3pAvme1QFwL/76QrCyUWb+1eN84FmsA0l4v6Mjekpu5tweJxGibwG
kSrZZ/EE+bNMT+US1m9ao1bFuT2fNRxqpbzjAl13OrP3RDx6H1USdVdjYqJjbJtiN7A33IW2B2Bx
zuvop8rc1C4frrbEYaUi9fgycWBWpn5q9v2mfuuW7X7P5/uEbdIj5NkM4BORejxsddK+I/GvmcMr
5qzx5j+AF7sdMrmcGu0FF3HvmmcoeujNKe+OoxfZh8ARrzEjNb2Qdbgci1AXoCTK8Hft+vqZR8jd
KLBuXm7US7vKR7ErRIyZgzQdjB2ORzI8x/4Y4lDkV37bgomViUpD9lczERu1G5Z/zTDRvmA9PrbD
OsIPZ83RlhZhQzExND0/m4EQvDtNPttTnHPuBio8Zk390Y18sdaw679LO38VFoQdCG/9jelWPzju
YQJryvYUpthMk3Iu94gOwEPkVryQDElRm0ocL7mQtwSOIiCaTPWGmP13TDqg2cm+fG9D/KKzJB4Z
yzQOONVl3TnN2QpOP8Op/2tFgcLLU8WketS8XwrzHaUiGaQeuor7ytZnxXu12c2jL0ME8J733eyT
FYjDgP1KVybjUU+p7Sg65ZafUOeg0A2W0f/geNGXCOOB5SkNdPxbJ8NyGS/JzcgpeIoAeLGc0gDI
yTvpt6w7NjZDpzstAaSfBZdq6cybxT12AI3JZqsw23ExBQIpi19WpPJJlgPv9GTJHHQDZVCR3Yg1
KK94HUfkNxg6dpMe3H0vk63hVAynowe0Rw4deYhdtDPLxNwjm+PTMi1EbBF8E5xGnwlvPVdiT5We
74xq3iMPE6FE44m/jc/Riiw+DWab9jOoo6/Ck8OtA523DwZk48HKxAibem/uAKbfT2FzWy84chAJ
j8t+ywd7obIVw1sNsR70fEXXT3NWVjWLVjBitArZBs8z7hpUHkFyLDu3PWItunXrhmM5itc7sO+3
YV9T+qoL4XrWlDWQUhMt894r+jjbLSPmG0IrcyTKuEOzCyI/EZpuREjrQkX7oKui0xr24x0SXIk4
rRcxohzwiAJ13YdIws8Ya9o1MAH95bA37wBefIM9AXmIT7OtIJ+kwWI1zvl8u1LAWl7qcuaYKoY+
CY4R5bx5iUhRM5iUkmG86UuToSyhdgafUvOqUAsZ/2hThgYpfKJD0CX4x+hZLnqBVN8m/x/HOJQ/
QBfTgvyoovgcZH4Ec+Kdi22eS1vdbRUYi65nXCVYWIwFp8zoSF4+R2EuPfljqm1+Y2b9CsBuAqjK
8WZSJR1BbtX8RMNRB5CM7dt0GLPiWrbLT2TMHQKA5tbFxWORre/RwG9Nz/CsakY9lXkEZHnJiI0U
3EAFO5IXACsV5V6Wye2COQ7W1ccYt89NP/2F6fKSOIscceM8HKfqUjIQiHPA/TpPqe2HgZ5fmFOc
zBTCfQTmBMt7gdR3kDhvbXRA8YPB2H/IDLddW87Drgury8UvMoAnLCCh/GyYbttKnnl1GJPaU8Yh
AzbnuOC/xG79An7lX1UVF/OMFi+kGdznYc3quqqaHchYvCn2qq6wz7r0OogCH+GMvBxK94UE4pqI
iMeEgUvtkOZD+uwIQEuL6mlOvfsQ6KxrCCFmr9wEy5OxBnfl8LepMhZQQ3w19OLQwVHwzAuu08/E
PJul+DXq/C4pA8gsc80qK2+vHajfdtTP41rF+5z66DAlggUfXj3N5aWJvB5lhQQzmo33swDp3o5Y
u3T/hIpw1Bd4ikr+x1Rlbh/mzTJdlFqn6o5es79pgnV50FPEm0S1m8BPzelB9gNCrLNkXXv+HnQ+
FoIpr4p/2HLx/QwE7g67Je7Kh4b5Q4eVoWRqn6Se6q6zKRQ3qb9N45u/5Po3o1boh9JO45O/6RWG
dpEMZ8sMmdq7hIgI7Cpmbng+2FR5N5k+XUS+DvEKYpl88al72cZmI6OuYViIXrUqQC2GeYrJvCrx
Gu4BOzVUu7ly4o+nfIt4s8/Tj7mYW2yL5dqfw+3r9ovGDPOZVsZlx44E2Vf4nu4F4SEHnvOmkOZD
tRXruaFN3nPivnGh6bhlUhHRozyki2+vGWvDMi4bOWL6zRb/uWNyQBhrtkx3XT3Lpwm4hjnRgzi5
493J7ME2Lr93ES8dNsXE17fprLtfiMhACKdLH4b3+STglOXDOCZXOpDdn2JYBQPVrS/OvepSy8e2
wqd0adFicfuNcgLpVJfPhVOcsk3VLheEa84bChKQtLc+hPJ7xm39u6rK+NzvafERtZgP7qcyaNs7
UTWNfO2B574tpOKqu3KOk5+KDnU+TnNFh9J0cQaqkfjGElkAj5BLtsL7PEK+fZq7dttuMPnUfOzU
DJgfnNyeckf07WGavKa/TsUcfDB/LOVP3tTFbSIj3KE+LlcuE0YZSHNFP62nvp7A1OncnkWpPbzX
fRlkpTwMQNs/Ix4sWjzoDi2ajIqI7BCsRMdXyrb/FlAubDEMnTPWMD8lgzhDBjBA4zUn4r2rByYH
1XcQrVSk6eBRVFkAszvTQBWlRw30fFP0VMMQLskluUJN5zU4oiCHkjc20L6VNFGnCp9Qv4cNFuPX
Jrd5omXLkOrFo9ec4m6MAN6N1mO1W7nhvm9jrKlm9v0LvKIBYIa612pnsDhzcOadvKIQAXSV5aZm
YyQNtapsa9h0XlPrz1mPaGW3OSr/MoBnU6z8yvG+tNl72C/xL8Y3ZNmyfVjxLPaOxnX2CLlevTJE
oDONy786VMNTLvrttWIQsew8TLk1h5iXCPBwTn5pjM8arUwg+9NsLeushHHxa5M5ztIlnON070+M
5d1uQp8HghHU+FbSjWXixm1meCvjrJ4ucoK9v7TvciCB6YpjWOB2+qPHgZyKuYwSklyGYmie2Gyo
4BSCxUUBtZTYRAPfs2cLuF4+bM/feIyy2v5xSZz9Jb6OyPoysty7Zok5oXVbbGQUiu2lZ+ZSEDSJ
EGEeylwd2kgyoYytSr5bDidsamtkX+xG4vYNVllwOSqaZ8HtpLPyn6m2lY11Rtgz9m4YObw5w3g9
z3UGBZsNCa7QLqxhLAiXcOnxr+GpmyqajlGViZD+bjJvnHPVuo+6IX9krD/2u6GSKE6QZouDaboy
QF8WF6ceVAvSJlrlX2YIgiftz8XDlmcq+yGWdEwvos3UXzNSaJI7ZOS/B03NezROpAgcRYBN72DV
tn03Dkvfwco5wTqZS73cJiLlpM0IpkFYpoZmOMJWRGoeTcEmGYqRKnMeu8iZKo6Xvy+88VP68UYB
JQSBcJSz6ItaG8rHytlgI5xy4o3zcxvcVUzPnupEo6rKp0B4BxHa7i6qh+FNkiDScBrM67aXK77a
O2/w61cgx/2vQvY0+f2UPEZ9ID4qjIVfmRuaxy5Y7XJa1cJg5Nzm4qEDKW/2tPKQYdahcm/pssAE
augo0bHwWfMkNP8U4GsEkpMGbXpbszdLm4EbAsb2Ux7NXrSv/EiPuLxiRlWir5e3DgBaeQm1MPjT
bla/qDJC5NYkCbIETLgsBsK4J90HSlH3e+lMON5O8xq/+oQzvi+BOv8WRTj8k9vif6twQys1baF6
nby++Bh4Dndtm44+lI4JX3WAgWDmbobYyGOH77ab2qZ5D/yipS/TefW8KE/923rN/jUDiIT+u42y
xynMoqcahgLggypg5pYKsdVHhXqbr3oVdm8cz/SnSaBSZkFBEn4FvWauneRgbRCxgzDakZzHbA0S
Rvhs5TC8hoGffhdztv5jS0FfyDIdWB7sv5I+zQ+y/qJJ6WkOUuaTu8jj2h9ZEJVbxj6jirbTEoVa
3XjKxg+1N8X6QgVqZP+iVfaQB0K8dW6QF/ynI0DSZR2xbVaqfFIWLoCdogEPfJTN/5J2Szc82rWe
dkG75uIgYt0hRDNIRXcub6Z3Lp08uaABaR+6cm5/yMwce5CnzlDXuFqPey9qStZOS98x5SsMArw4
8s3FWon0nhNqwCvPnEnstsZvfyHTX/v9mizJE3wWftJYnqGm7Zy8Cq53apu8QcQfSkZc+yULl8/G
C3hWgjSIJ69Y8n+LYHxwEEiktgPbI+kdu8BS/BUmW36lCcOYQ+3i5MVN1v8TFXA0d3K1OaT0xWEU
GJqZozTIgY8cBLzA1w2G1MtKmCkjDWNgdbOonMjjnpg9HWqG2PxtAVwYVssAulHiWzLaW6vrU5bV
Aau3fi7IsIdW9qFyVSNygzCBOChK22fyCzyJRF03LA5z/5CudnsnRhZTKMxShHpJm3aPthwAkA6Q
dMH1g0ZK7zxspxl3Bm3rvmQ7uBx8xyLjV56ldXA7jaGdAIZPPm6Hxg73qq3F2bgsRHrRrW54GHXb
2qNjKPG33JLFHjaQGOnVHHqMuTfbYkV2GibJpYrGGr15LBFBxJNqPz2eh0KfVwyv89aud1CuoF+6
jCkiJgBboj0qcS1eBHlDfWpzpQmRGRX58hNYqw9PGSLLiBzsX7pIivA3sYjTT8EK7HkGn/jca8K3
DhBC85+CeLAHP0uXG9CxcQNzAGfXrvZz73PpBv+9KVIJaiMby0cR0yCA+DQtCtUVHphiE7cziei/
GONnv1isk8+IGacAziN0BZhH9Gv+IMm4OWzar8VxNKHyHiVWyeri/A1aL+k1wr+RsMM5oaGb5+O6
Rs2/bTXht131PKHkL5jut4WK//DiUC8J1dIL+hlYFvhLifiKFzksB1eGzLZlSPu2Y6XevAiT5XJn
QP/+n37B/eTFeXIv6mhBi2fFilE3oALPN1D9e7OhQ6BF8H0AG0WWHLCHgvBRyYqxQXVWXUV4Aj5y
OAdcEJC7kECu9jye9edJ7e28MXiT9ehYyHQu4zKMDEqRRS3y005ZzzzWmD46GJmFrOG7xDBBcqTR
E4xWYnje8HD9mldHghu+rugdJymx66DqGU0WqsDOg9y1Ytkduql/ZLEK3pXOQP5Uc4TKG/B6ek0p
nDyxzlq3S6fLYdhBraE2NGHpCeCa2AbYMxX6ak1sEBzDbkgB9rhe3s3z3D/LWZxNclLxxxfKBBE/
f1n+AbUVlPE63569gCktxvFtpZGJ2+mjyyDp8QlUzefIa/7H4xOGzLoojgoLUfh23ozJbqbC9ydG
MIQR0YvOjI6IFZ7hl6wqPxma+vA4Y2LC6x2W1XexOYb+G3jQv6FSw6utLSUCG6lIHYPY4fdgK51D
xq9zc8lGaLRo/1bcY7hNKcmyXNfrETzlGRxUMVLjK+2Wbc9NYl+D7nwoREmZh0ecfxx8UQZPZ/bZ
HHOtnilNyipsNWYC8rBvg9Y+5RwZ74NPhg4lV6gOYA27ZzhfOeUWg6ccCZCtV0wqK1NJuwZnb1Uc
eW+9H6ApKqWypzEvz7cbkWg1HK2mDBilNNKdvDkJXseiT27Ovih/F+ky+UPwRhJfiHTSDyaz7Usz
ypogQd8VjO1rw64xbfzlVfjegiFZWHXwsK1TojJpv1vbGYB1Zj3kkLYXIUoHDofrXDGAwkXsZpIC
tk1/41Vxt3UlTXusImd+YzUHgOZcOX0zzk0eR11vHAa1bR44Oop7CaiFqqGQ3ecED9W7jnS0MD6j
6npaKjl9GWhTBerEsPzwuom6PWvh96Li7tf7ckkIIZC+ONOw3DjcKqauXCbgeK61c8yHlkir9xbO
913aZ/1j2E8AjrQZz9+D1D6qeF4fuEunHFhCI5+T8w7xUHSs0+k0tPor2wmbl/HIB0kb8I4H044M
IGbdjD3giwyAguSgSe9aVxBdUYlpTi79rqzELh31+odt7fgikGaUV4yeouSgi6V7r2jKor3i5H7s
e55Jsfa0e0Ns3I1p/3+K1Pj54MCGw+eaLXraF70W5aER2fI8Ey8B2WJFfXDVBsondwIQnzkBBwAj
jU37my5KePtxSdLHmJ6XVBJif9mqRQ6HOTK2LTgkZdPBQWhqOEZUfu47Zg8wHn01C3GCcrC9p+Mq
72yaomamfETKH0cZZWDr5ba/Y9JnfvF82d+tsrD9EUyVeHReiPAot+HCC2Tq+iMMSezaFV3jPxXY
1NS1TiRXOWaueQRn1G1vDcCW8qIpMxRnoelJXB/05IG+KJaNCo6e+VXLSkErGXxHJV8ZlMNyjd3d
NCNd2YWrGb/hhtHrbXmOWeHs4aUvmdULa+AaNposYfsgEOghBW5zf0bQBTam30XoADGiFM9eVFTv
TR2y0s2BUO68hdNzB273DOeNvO43R2bLmAZt2M/MLvh2pQTALpfNOE7K6lyXbhKFxnkY6e6DoWIc
E7qtZXMJuJcqRpWzdwdCJWLGabOoPHEOs9FCO6YOq7+2b4R7anfgxFDXRvayPZDLZMD4zA5vhvah
Xu38ekopiwrY3A/LlKtfaTnriP+CJgtq9FJ511SeKw+MKkRy70clYAd/zDXGjzryXgvGRXqXxToM
L+uWADYu/PFTrZWyh8nO5w7PFyo9jn6O/CE1MRVL46dnosrUy+EyQ8C3PqJIO8OgNkIodllCs037
WmffJKHwuaZhXYGZSssL8sLzn0ol9reF8DdCmsmLgB/EZX/cSCRqrsbZ8dk1qateauywf5BBRO8N
4elvlWVYsMtlyWg5QhTzkObb/CZ00s7n6RaQsCQt0czJhKwMwMeDIzA1SebPfrT0UnpOLZem6hkd
4+PHTmIHZcpjL7ZzNMsKeeHyvJ/hKpfh/JwG5+tysY5UKTZ7LJZWdHmMpopYvOdriJHB0qnhkYiG
dWBkSIYTzeC2nVce+XhdS+d9ujGCASr6eLrE69i88qk1n6FPIlMJ1AQp/yLg4sW5QGfB9dm8dM00
PubFAvm/c15w5NUQb3lJQcsgzBv4wrVL69+lsbU4Oix52buQ8VG4b9utuUQ6B0Mo8sv+vaTK/Wk7
tFS7KtgaNPZQXD+8lt9iX2VZ0HM5UTJfJKSSJ6iLSMo5ordr37NEIzg3XWS2a1V1Zxxp3ojv0XjR
3Yhi5TvotwheX4JAcPYH94fgYRyQAyCt97n37C+5ZjWKC7959Sa7eIh8ZmaTIorjj0EU/hOo77gG
s9MXPCT6zOeS4By6pYC5MSSYHgASoir9u8dv+sgArv+IkgAK1ESTlZ5Cv7A/ZVmP3VGKgu+XZ8HR
AW5mfkOxunj/JuRk9xC3JRNz4HlpbErLCchc4TB2AQX1Cg34r608bClIdl7WdC1qdBYVrK5ymesv
KkxkA17OZ5SqIv0Ej6o/umJlwpCM/JVm6vgdRVt1t3lfnNM9E5hkiMAkhVjLLqHdnSdr0yFwTBJN
VtTo8NcZYwdhM+l7bEdbEBRTi1ew6La8bf0z9V+zarpu1nQ4eVlXgfsvUrZbWyh8zpDQdJxXUYbn
fkA1S2FjkvptgcjKheEXzUl12N2hm0he1rZov7uSJFEKpiS6zXrXMk/WGW3sxm+dovT0to/FjOVL
mA/rn7SYnN6TKwBVhbWFvGos1wMwyQxXBgpYu0d8AcdLTxC4j6tyPMNgzvSVnG3t3RVe1f1WAMJJ
ako9ksCWkGkHSELS3z3RMQBdcYXP7L4cFBSI9dSI4TkfOyRzIaO0s+avLv2OPITU4Nn2LSnsh16U
lBOr2BAMGFe6V1POqzyYLAFs72+O66bbLLIqSwMh4Ez93pK+jo7GBeZtbHLOxQhhU7YTMiEbzURN
9ZfE4+Ch3tK04i5s+RHhSrIjFiuy7JmTJIyNWIPbM9cT2CkzayEe2jwZMxLwDL3r4AovP2zU2k9e
YM5tkacoDQnzSNj+z5Svx7Df0pFHIO3jzCqpoRBgoHfptqC7m5C+wT6RbTHdkCHL1tC51b+FtbYs
YAJTM72bakn+CmCMb1E+O86Wzolv4ET96wwOnRcoXgv8UD7xFRiaQrbYditq5IzN1J1H291yYNZ9
flEJTsMdotJpOPipJf+YEAi2duMIA4r3qcHtVqJ5sruN3pEgBNXOP1xM7i9JhWPDYHpW77yAcOtE
McKG6MjTfKFFZbrf4B6/xZTtHgao+dmhj4OGoCMfsObO42Bl+IbTHLS+l+V/ls2NoJXmil3oZhL/
IwAjiOMUFUm2gTArGKXYFiHbfjHKLwgTKWGj2vPvp6nsH2Kb49la1igEreGT4alZGS83JpthHEax
qScUMl1y3wfd+i3TRVzUs2s/48aTbxOOXJjyLPJ4pI4t/ClY3ZhflIMN/qaMjxEreJtn9px+3dec
rAo7GdS4J2Iy0MTMfsPyaTiHkrDers7j8HyzVybT2r8EfUoOom3Zp7IpQK+mspAcrEmFiPAg+SbQ
e5p1+v/e/2z854heiVpT0JM4yA7lROly7yPju6sCouKg5sakCaL0bOsjlRtSGPTbsbdnGuLeK2zh
zRXk+nC43kiYFIea1wVkNNqJAuyDZcpJN8tnQZIEizSgyBnBcsiU/qwbiQmUi2yL9qJAEbIPVAuR
w+u6Yo/g2hSXfKe2dzwBvr+raQR+VUq0/8QW6/dxW9C1zDHR27veT9riBN+JsypOTf8cZUvMG7m5
mc2sXYJ7ZhvonDS6vd8iwcuwz43O3oKRJVtXtrRkGXPUHX0Uco0OEVF/3MSZzDRJgWZHC+aoN/7U
orAuo9iDc7t4zvK5FkG0r+0ceQRXKXQayUpXB4C4pmhqGM18NWGlt+tOGshI/sh3DfKkDOwuZ7uJ
brRdo2/t8nq9REIc4GTsG4Ert9u4lkrLt5ez18vTnYjC8GGs023ZQ3iWH5TE6k+DqLlHwCAC+zTz
Sec72OB9ArGpaFjtQFNqiVBQ8b+ySpP4tonH9E9kkLTuGJYWP1pQOHKbsuB/9eIV70dbOPG6xco8
VTivzx0aJSlLzCr7abUKg12V9NFnrKK83ncTmlvEiX1aYFDweO1rT7+1eu6+RMmI/mA0eJV9s7SW
XqdksgXLUAV3VtFwXW5sPloeepmh9Vy8FF8dC+xgn8Ep+QoBQiBIxMhV7WwpCkM8ZmydwQAAtolJ
2MZgkxY6+z3Oxv+n4KeRhsiY4AFfi33xJBDA25penwCzUeJwQ7MODLsTLYo+Kov11JqieuDOKqL9
HBLhFOch48uV0TfDTX9IQDeGBLrt12itA4b0zHv3kKXIJVpSeAgIOC1q2CSH0nCcF27nk5sHpiZo
cVdzjRPG3IlulfKX4Mc/oj/ZYIv6TlPoF6hnDwnKge6ixKgenrPYeHFUmXdM3rzcAcpkL1KagxmX
VOwdK78On+omSUce1foLuGH0Oo8Dan6JNpcpbT101Qlthw8sr6+uWpRbNUtz4BfnM4SxQezllKHb
QLhk3Q3C34XbyPY+skbWII7Z8x0JI8mZJPSRBqzd9nTq8Ebg62xVO/uHdlG8xYvx87eVTx/sG+rd
co8RK/qlOa2GfYAp4mzIX4ixHHuth8t1zVAu+M1oX1mW6b+JSZg1CDWfZawayDc5emPw+zyq+GQx
2ZgTesZaHUAAURgW2cx0fORuTMgYEHG17xBaMDdbRskSfOzIIgzrxftUIaCfPStpTnhRpdm1AJ8b
3muCAvvLqQZD2tuVeQQ5Pdjy2Sm1qPyknz/Cq/b8T8aVeLG6EV38Ei4rK4WIaFMkS0rbgwviqL5N
MhQde/jtOAuKUPSUuzhGam6nHidFhN6nfizWrf49UvhPF4zCsi8mOT4I7S1dqPIaM0A/Syo0Tlkb
OnnZRAE8Z1wf0RejC3qZISBblXjIdYJlZlC28N3tqbPoRivEDgYWSX4euRBA5aPnXc6rloNMkoHp
fCZW3pJqIUtA6hbvOwHvzIsBN67DoZly/OpRmOgfyOVxfOcql5enbu2JNSrYjGL7gnCoEUsBxT74
cxVfR1NSKXQRSRXvFsc/n1jTmc+qHQa2+UvGh1TFauP2UtHy1tiU6NDzEYjhvZCYd9pZEHzba9eP
exfpCj1SMIY1wHiLf8E1xnFrTkl5L8ZgfITOgmxHNH5Rnzr2YLRuw9aA2Ev12Vm+AXDeC9FG/Kw1
iOpDsqzVz7pJ+iLyDCqIeW3MxnKEiTTidR234rbPYdfe0BVwlGKEqOTVGq/e39XNQYAuJmSEWE7c
eAfQXBEeHllm3KWgaDDLsGCmVqWFMrvMpegjp6VJs+chS+aH2RTnwQmJaR/D6IgU14n4t3mV/4cV
TWF2zN4kGEBEKjtCZLF8K0UiwdwS1lP62JuOa1X5HB7zAIXe8v/bjnGAJGLnOfQ3e+O8+F9A97ue
KGD4fpDhXnFpkX7a7kv+vTwy3mv4ItmGgRN7YMKBRMlmWPRZGPxa5ZhExxEJn9hXCpDvHjEK+EF0
UDhJ8qaCX8O2fE1ReXYzttsttr8ZxTCyyaNSh1+gdBGOlU0Rw32foyJ4E4hP5WUVlCz2ptCHa185
RsW/Zq1L+U8iULKgcgzaX28jZnkXL3P2I8oWEmIxFjHvHGPB6xWZMGKLrotfQJFkALB7dV5RIDGr
KMATH37ysJTlIacn8FC9nDOO/yO5Ms7rUSTnDTM9O3bTtDpM60B79R+mBna0bpv3aCSxyNvYobzo
c5Xp/X+stgESGhKHUD+VH/mY5gBEoOjfAbltn5al7bzdfxQjqWUwYPax1PYLLNf8lUYyfetBB978
RyRoFwbqfOF2Yz8dujJk/VIxKsNduLaP/2UiLzz0Y9G+sy3Th8LrOCa8TCDnb6zq3ulJmu00q5wx
73+dnfxlyxSXpe48WsM0pumamyj8y7SECRUaZkXbrklh4axYApKYgjAUx35M1f3c6YBFN8gg2t96
nKLDf5BnNvxAoWA2NzMQ9ttujFEdIYXl3KmKJ8nKHcJRG4/bwauMDQ5lQqjcYUiUZCFLtO8XVXox
nVaUyJ9lTJDbTVdOaXn4bw0ngtW6GT1eZTdxGbQh2hhpR7SLXbLCwhxtVtz8V5fT3CJiWg+h5KuB
GpWbiAKnYwimAKm//jeW+BWS0QDO9oqWSfv6Xc/URPsZrYc6/rcQlV2VZmmPfVmn0LoE20wq0JXE
DDQ68mQtqeD7/wZ/Yq888Y7gXij+TLnIOOn9WHyZYh6JXIiROmlO8P1/TGcaOqW4BYBC4ARKix69
9+CdsUReZ9yejnWj9W2LY7CW7tYvdPUJoMqkh3A0059uSrP3lN1NsEv7iDiJqI+aaddbx9taO9ed
0BTTlE41esh9PqgJeW3dVNe2i4ovr2CyiVRaPoyRGPAP9qH8RMrOJpxBPw0F/LP+puY/LPcFK6bp
MmU+nOwl9ojLPp/qH6Zk3YcMvTo+hchH/0fdeSxHjqRd9lXGZl1ocziEA4vZhA5qTSY3MDLJhNaA
Qzz9HGT1WCdZ1cmp5W9tLauzIgLS/bv3nnukJcfyuYAq06w8Ao8YsoyJpVht1N9Id/gnInXYmNWe
0+9i+gzY2WLyyNeZrq27P3CQtoaDfrS1ytDKVgKy/9Xcxv1TUQfRbYUXIKZ+NzSeumi2n2CCZVfI
yem9V9v6xx8gzyMWYO20pTENAywzM5YPireA3vwR4ppI68nyt1pO4/kUxAxWRbCwkXsB7Co06m5x
H9jpxvbgEvJNu/bUMRg1ghRWeK+dReEL3XIxBLNRSVZ/1NgXes+qsMIXA94/hZoMf9rqy/c/LKsU
s4lHaWfVhK/Y3Pb0W9HzHWZLVixmYN/mzm3PYBCmTlWUd9QRNcUXaWT5lzQy7m4GyMo04X+Rav9M
JkonHgDhOGGItJpxnRYtD9MoNwa57nthVDxPzDzYDMDBTjWmjZtQkjVdAkmztc5DkX7P6azLgdJl
1plOG8wkcHLDCNPj4mSOU1E/sWpy7gxP+LfmwOYYQHtm336Rql6+54cMMzhIIJOOdGlVkD8j+b9m
mKuy62Q+MGbufH/+6byTsIfs1nuPyZlAV+DsTuSXLC9YMYVprqLYc32GdbZ/+cVX+eshVabLsXRJ
xxMv8j/l0dmq9hWPrnEzuXgD6UuYUY77CM8JUrJNVeNEmM3fRnrGxJWMyejvDNogmKmXmQjXbsHK
Z/3Fd1oy+Z8OD021licsm2WAa4Pa+vXwaFn63jAAghEuvm40z5zXcJWr4ZrnsHzvlZ3fag+8wLZp
hgqwdL+EN1mk2eeMy7GKZmyZ/l289l9JAvIvwXNPSd+xASwISyAKfCIJRHUwW4ZeioXCUo9viT/I
W4OJ6BsXWv8+dIp9Vs/eEpAJtE/EU0wu2bphuwLqSU3Na1FB9VaRt+QJbCnoUGnxp+WZAtlY2Kng
mNoO83c/GpYdRhdnVxPzVQpvsBV47C3nabrk1ZbcTEGenVnlCMKH9ryGnhmTOEPsmc0XPbjmcvo/
nQpPKMARjlDWIth8PBV53OXUyYT2xgy9Yj7zIZIyuctHXa7zJs+XKGRa52uXDUS6DomFkt9rFUal
mmkK0WOLjDdYg7fIMMrHf36ZECe3PMcGYOGqnxyzXxrVxGzgHTAsBj4NhUa7uOnxzLqVKK+jVChu
+ykFGC1UljDPKuxBslVsxLSBSZH8MCpD3TEazPN/TJxAm+D5hLGHdRrshOU6+uVrwTuUuVfPdAON
I5lPmUUmtITIGDXECxOSoLQcNADwgikUfmygLAMwkuGRa1lHsYSb/vxG/6gy8H8cGdjnQfXfMSlX
ZfZSwI54/w8VePkD/27Itv+FKiB4oAmAJGQCeX4M7233f/63yV+RVPmB9l0ed+bS6vz/GrJtWgKh
pPBgRppaCCb/4ev5/yIAa3kevba29xO9908wKR8f/gqzFtgPKdjAshElT/HplhL4/XFtaMHCHXvg
1poT0e3wFgJb6Ac3Mlapain6StGLroJg5iEXS2fcS+xu3hcvVKgwv9zdP7+KJThSji0cFvjOAiv5
5VLVdj3gGheCUVQzgUpQgO2a5maCNP/FXfHVJ32idiiq1CZeNADVx9zZNuyO0KaaBI1ciu0vVwIn
fgrL4n8VfX6FR7trOal/c4AtU/r0Otq25/OO/firMmUS3spNsaZLkToDTWMG4wTsEjE5HnyGPYhW
HrOunHCJzwPmB/aN337/Jf7u9/76HT4d2RnHbOIKvkOkSAxaVu2zoO/1jSJe9sWh/UiU+fMkMod1
XIILnmn+fIT/chKZe0I4r7iePNaaZMYshnnk+w3JCN4njB/SYtjuf//zltP1n9fCn5/JiMnhdjA9
Ib1PP28h1ttQ0+HTcRYjqhApE5MG2llbtsYFBVlyFUTxfPj9p8q/O7OsURRUShfO0edH6xTWU5H2
YFpzqctHz+z7M2JFc7Jt9eAGu9LiqboGWyLxK3iQT+jZyMSxmRpPM/IWkCSZqWDZygVeiw184nlJ
CyTGbdvNAO5dEVaXVZMixCc5i/wby25QA37/I/7uysCYozzL9mxwTcuC7JfTlaUgdDzPYuBqp5Ix
bhqkh2SMGLvOY5A+/f7DWKL89UzZNp5Vn2tdsGf4dKYYSPkjXdQ+AJ8OVxCmyBGYQBAV1/bPgYDV
RxVbO5tQznqA+nCG0isp1qrQ1llcBEthl1EGwxpccZTCD++qM9Ogx2szKNQ+THeF1R0Y3VnFpm7Q
cCEydOMdui8TH457ea9HXOn3c2zHuK3CHtZzQhQI/0xoa30Igqr+IZllM2YwvQL2Yk4flmMWunA2
DNgnhFnAACtVwXY6QLhoGM4lNSVFAmdhfNWUykYOIHsQLRwYNvxGkc7PRTlW2S7HKOicN17f4EQC
bnBLQ6YNtIhhJxSYAnNLmwYALy0SQxsBpYcx42x4303CUGAcahPDSOvV3o05enrfqN6p4b21+Ln4
Z9dvCDV3/VbKwUg3JEjSp07U/hVeDbi/fmNX9w7MLnWOea28dlK8LPup7EvFmm8mfNBV4UgNQSYv
VdPW3zhMDoTjQfZvnmkpmHI23ulNPgdYr8lGOu+DHaGODyZMAUYjWfvdtSeFI6Z3nxhron5gs3BP
Kqebv5PfmZdmhNJ6ctJivmiSIXw3Jzlc67JRXGt1kD6nlgczuinmeQk+TN11l454r/Kych4mOnmI
B9Hucps08KXX1VyKW5ZcYbj1glLfAvLwbmalOVAZm9BhNSYee6iWifsBnQvWvER7wYcmPAaWk9d2
oBgaVRNx8NXCMtRafcdFGdAFguj2oyNpEWM3NtIzirLxvg9Ziqo5T0LpSyds5QlaEJmDnAfVDe9M
ApVEVSVrzRKY//wwBqHQe9fAyXhCW7Ztn8SeliyLZ8yDyZ79T3JP6hofmhfabc9KC9srkw7V3Les
Li0GxL5dUbDo287R7nMkd6VbIOLLKAxzV5wQ/SWzXUc+FTJ2G8uLgUwoOUyzZedvN47LCDCvx+tQ
iEKuW9408Gt5mCGuBZY7bvKxzL5bPyuq55911c3P6mp/abGuhqXQmgUt5dbdz6JrmuHB/iU/C7CT
TnX3Fm+yaQ1mhbnX3GlicvPP6mwWOu1L9rNQu7YhO8ADQAGm6YbKbe1L4yLMo8A5SLYmoA/c0B3O
Ue4ad1PISg57G3fnuPPyCm5ObQVcCliWAM2h8Cq/OHVwTyb3Za3YnkA46G0KXOfa30/Uo0znAbMJ
45zhzTQ9jtDP9RZIkFMDe2dQ8x60UTIeSdnyj5VSgwtNUaoxe5XcZExEh6y9YACR9w/MviBGyE6m
0aVgA05uhRvlFFh91BL+CnvMBbVhPUL1IrM6M18H8TVQ/ys6rs5oLXoKzMCT47zH+eI33QWXgP8o
qgn8Og5VdgOqcNKEGFzgz8dxRDldBoZcwS4F9DipIvuWqR/5x14VCJiqaqwrzQAH3YapACMkZFuI
ILVv9Ac3ZBS31abgCcJDs3TMR4fevStVhcMrBqEZlGhexVgCSUUH9XPpug3z0hI3RCHOCWvXGG+l
yQzmNGD8qw6lG7saAqnuiIuuqqaWxC5hwyv7Mk+NfsIGK0hYZSycGFuaxwAZRW/iMHbvMsJHmjjl
rHgLYg1keMC7ZDiXfZrn+8GuuAh7yeRnA6OsZxdpjt1dbbteRGGyiQEKWwWxWqZXIMxtNaaPkyPm
YAVJwCvXRte7LuGCPtyTlkzzcxtPuDzQDdaWtxjikE7gTLkPae/qO2Jw/plhNhAllYumO6ZMr0lh
kRgtm37cRalLVi60CHMLfGLRrKv7trSCWztiP8lYTYM2n00X5uSYFy9BlAW7EYAGY81iummjqr1f
TKdnGtPNxh08/RAYKCJeGAabQLFOlm23HYyRCF89XiRJ9lLStwmTI6CNnq7ZedN2DazZNkNdhkm0
w7oPx4351YbBnoIczT7yrsV3IXBKmOJ0wh5Iaj/F5Ui+bCAWkzAHt63ME+z0O+dA9CveQefxn5A1
jRWKybWuEAoOueWdpb4fnIumU9syMojdRGBw8V2fjLl4DgbfxfY8NPceDsoVfujh4BmJfnE0GHoe
Jpo3LpZergIPg6Ed6XaHGyHaYR85BKp+rOeo5KFTjd5Lm0PiVGWWH3qAGce0CbJvPq7aw1Daep93
PKLG0fH2PrYtKBpLdKGyx++FXz6mKcV6TRltJ8RHVDh2pKkXaEotnTE5J3ldrVC621OkbEtsEjN4
tgfb3Od0DUCb9lTwavrDkVFtcEgL+Z3aOKYARm4+o4YZ6w6Hz0q1SboHv7TAGBL8alVA+Gwc3Meg
nas7i+fbmtUkUY5pBvWty3Zlqf5HEmEtNPzotG3r76MK4AHVpOAL5+iHZbI3ZPJIHdQVDhZoFTnv
43Q5VmmWdVvILXIzN1PvL8oNQaqs0EecYWIXO9EJ5tw7CbRoXZRoZ5hk692AondIbNLgU7q4ouMa
nLGhyROwCiDaYdviKYgtdHXiiBMhKWldwFUgVFdPGP0aABwYKjUgbp3Wz9QGRbeF1LCGPNHVzqYJ
RizeKqyuSCm5u67WwZE1653lKPNiiB3eLbIuLj3XPGli/5BXslp7bfkaDfIClf5ENjNuuYQOKa8j
mlCGCnxbifjTt9S3oXsEyjfWTrE8QICMTcmGhe5ZpQt6XcnIvFLFBmzCn4N15NL6Lgx7Pk1mtwWR
1UuqQDRJGJShcG0TgMN5PvDm5cWJig+BagLws7Xz9AhsaLp1BuuyT9S76PkztLjKw1I+okvxgwzg
juVYd1kZolvrwtujsLZrIGTfAy9pNvbs0SNiEU6inu9pdFrjaNPjlc41a0owbgxFZIy2YXkkpNw5
21mtanZ5ga7tMaGmXn7bu6OzKpYkwtBSXWh06DN1cIydQWKI8vQ2Lqbr0qZ4N1L5c9hq75Yo20nq
IZQZxI/ySJFfCLzzBY/XqerF9jW7FKO9NTSMdH9at2H0RGjzbupRW3XdnJJikZsqCl/yhBcYAwei
LXVwkWfG1o2pAKNvPDqtSHkbAcuavjO/02MMNn8Ak6DIoOyjlPWwFWQe25ExWeNLiAEnSv7POrSD
fZgk8PmmMnafyomMG4VwP6ANxZuomDZtn8+o7a9VbjFEQgLbtEuLcoUbKVbTsy2ifovpezsbfndG
qzMP1KkkDs5DjXQsyaGMhN+9N1JhuO0mo9kXjaXHxfY14AqqwdfkY2MAPwz9jmUoMet507E4fArp
6+RvZkcTdpAaj8/YTeE1xzoBHpw2PNx6Y74mKxLeTvFYPEaDK2GVOTEYPZ2Huc+AK/Io9xikeFdd
hKqWuP2SseJSq7GMuYhwAelG6NDE7o9dkQ3OhgWIWxzNqJWAjpFN+iefBs14L2Kn9o/VrLqLRE+B
TSjYLq9SgUd6TfLIAjfQRieSVyxbObq541XTyPGIJgeYb8R7tJ7nPuHKafGkr2w/skDdAc5BsM5a
ukAsq/nBYcyQybpCbJYe+DcIeDh1mqC3h1WKvz+m3Mge0EUY8j77/WiDfi8mRx8r6ZsXLcMcDqMh
grtE5PBRskjJGxh5xDYQsZILaoLbFPqC5b2YQ2HOtwHDJslF7UCGsWlMwTJCs3awhWBWext6Hois
zV7A0laSrZ8Jd0A93Wi/Eg/sbW8rmuC9NVxBvpgYarqeYWUkUO3Div+sbY13GmdP9KMihwg2o6V/
elO1RtXtw7KGt+YSTziali6fQ0zaoCiAxnS+00l85kb7OPiqaTbjVHCUFJE8ypH8FJW88kL3LM4s
XCmz1A3/M7ZcrnStWsXmrUdxV1P8gIeEC5UqAXVneiNvL69LgXJFbqgBYwdB89xS18qxmnLMnYHR
1+tqImoRTbVvb5GNI14JYQpvRGHne1boay72GLM6EHeZekJrdv0eSBU/50Ohr31XDM9eadfHrIdy
x7Vd1NZW0XL52DUBy7ysgGeXtmbZsZoGrbauBmZiK0mCsFvHc2++0lLrUyzq8xjKnBD5v0uNcN4A
YHTv28pwk1XDhalXmZUNN7aqy7dU59jNVQh1APNATZlEyap/bc+NZj/SM8bf+n5rF3ujNMt3fAX2
s4CecWe5S9y5BOaAN1w7tCClHn1CG9VTHA+Agv5hbsVieMNKh+9ipnOvXXWuNm/sTHXXYeDkdLDy
ITfZwJpgxeTH0Hss0ilvycElZxK1Pb4ky5tfg9wprycjrPJ17WDGDUpZf9eZmC9Ty8bwxl1W4dHr
w/qOYB4+hc6NqLqs0aSSDV7BDNI74aOEKb6LK7abZ3oJfdhxz24RLPY1whzfoeDSwBWIAEgsP6gl
ZoTKTOXAaF33FkDild2ploxphZvQm8lq8HZRmP9JY0zFvpVVdj+yaqfKpsiLN6PvqeeF/1ffaNCw
iDpzQfwQihHo0SwrxBvIOBiwMOgG8kMydOlzjctyJtIyseSc54Ha2tmZprMYo+CwqZzR+JZpjwyy
OZO1XjcZM1WYImgnuzE1QJ7maeZxkLuJXZMDxjHdRgNu13WXeXRFa8nrIhqSkIJbmTk3Vj4nHomP
WlLtiiaxMlsPG8fcLW3qPrzV7hC5oqi3hmyqo+7xzOwmfK7DKulck0zPFJoYh5Nu3M1ul8Cq0tIH
/JVhOSGEL5MHOo3BYKvEjq4V61J8Mw4FmoCOh7ba1LVHRKG0ctw6frNsfYwmnd89q+3pXSiDgkW8
1saNF5HqX2HUI7EoaSRLd5SCDfeu0WB/Uj4/kxV0UV8TAiAdGQ9MTA+LaJnvBVr1NXELH1/42Ipg
2/xMB3SRZESs00UqVkPL4zzgzc1+TO/IsmDUHSrXewxiIEgUPfOGgpsYyH6Hry99+f1Qy/zLTMu3
xNKE4ztMH5ch78cRGqK1SzQcj21WjOIGP2ZyzJn6UHzml5RlWJRdd0wKky07Y8KwuAd2vSats/iy
zlsIFObu99/oLyNYvhAkSun4zPNQLD9JPrHvtGB5QfRKa/qmcSmzHi+xUfRAb1l/iat//HHIj4x7
pWRIZ5qfBtzEhxu3HwHYwWZOoWPSEwcZJT64nvXDc3zri2Hvcjg/DHt9i/EyLFNf2soU0v54uG1Z
oPALJ950M7aTl7oMGu+BGsNya0eRMT1LvIvINW6W44Ls3H8+SWfkwmqY+YmtbOfTsS1EXjI/RDmY
eHivaA+mTahzxd4oiuELOeQvp1EhcyKFc4XA/aGB6eMPxfOZzv3yUWMzzbs6t9KNRfKKegN3ONRF
Fm5/fx7/ZhS8/CgpsDQoF8vbx89TREaEs0zupWoW+0Y0nnLD8wg2jPGLc/iXj/K4ZcjFY20H4u6L
Tx9lWYNqoijjo0KPBiDBaqZw2A6ADHJOf/6qfyQ3/v/1ff3PEyXR6n4nSmJ6Dl+yj7Ikf+RPWdJw
6R2VLgkdTrW9aH9cyn/qkgbNDhLHA3KVY3GTCa68f+uStlzETC4Qh7t9UeLRC/7d+2WJf3GlUmAK
SgCjpfvP2kqX++g/dzmfYPLtBA8xH9IAJqtFe/lFl2DZlM22SNQ6BGByAXQqvtZtUO88HcYneRGT
T68WPGddpPG56N3o9pdjdfVX2e6TuLPcCOixQvguVgO+xmcda6jCGD3eZBpvmgYpsY51WA/OqQJ+
eMR7zDCVRkzNgqKNL5zcUOxMmL1sZ0+zvCwZnZ6Ojls95JP7DYA9S5F6tIY7GRJ+2AO1cvSuKdS2
GN2v1LBPiuPy1XkNob5x3NDEUP8/Hrua9wqiL7tG1yUicKCMAFh1G+NVx4Qg1dNUE9XawTxDjsNc
LeMjUpWZnk6jbIMv9KWPT2u+iwt/hIG1Z/I6Wh4rH78LjMw2wzA9Qsx12NCHBXnoAxhx6pKqMmVq
kfI4T9Y0wfsDmErBmuj3J9JcHpMfriQ8+z5OIpcKXUrkPj9G62kixhJRslam4zBvfd2zvrKnPhW7
Ed7ZKzoBPF3TTjw8kvlc7sDp6+DQ+Hkn9mOVx9FJyTJi2knDCSZITRQtbLMhZOpsx23cnkoxDPUX
z35zeYt9+NYYBXxuSxKHznL0uG9/vf6Zl6eu2cE/qJ0IfAmGJ7DK+eiPIEGzJXlZQ3iOTkRga7gR
JK5sBj59OYYEZuHf36SM89pth5DmggcEqkPMrY67hy8O7t98TS43V3J2FxXIXf76L7ep50PpEMEM
nxlOzci21utvRVOmu6oX+LGErDuK1MlxyEMyGzK6qKCeJfsxBPfCaHyux207NyAV3KImmhBDx5J/
vgD+q1Pqpw3v46FUqO7KgVGxFHQsLotfvyOXuaSoRJZU6Tphc5nVVtWs6XtYhobT4BLCqKZyl2vf
Znk0YZZBr84YxxqeVAcCEOyhsC17J3MZ9K8tKcMdg850OK0dEi51Au8ZMntzUzpd7a1dy9HGZuGI
2JvGGAKyiFASbeZFSa4v0RICeq546Qf3Y98O94rxjwPPZtmUuH1OEcsXJ+jj4pT7j8EjK1PqeNjE
Kyk+nSA1Z7KYeoJWOkyoN+deCcGVCsFyeRA5Mf8yqPFODoOdbIdJisfI05TKAS5Ehi3ZWq1rGMXq
i6+FOP/p+lY8WS0IapbtOJgjPi+asSoPzNImEOHA/tTRLIf6iF2TOKHPOKh4xbXEll4FcdGfZnl3
LMhOJNtksJgCdt6VX4ggXpA5w1FV2YhWYezapGkeetEPdzhRn4BHWMcMiB9Kbt6b0boD4LFtm4Z+
545IYVyMK/Tr4jLGPYpbTXbFCc76DlBgk2xRIsVdqYs32NILCyO7z8LZvZiahtw3gzHYwICBmNoM
AHXqYYssuC5Nu7utFHy3Jpt+6NpF6qiK51E0E8tiZMzTwWjaYJvTIHyQTZRtWGjlp43X8E0MIXYF
HLV0zeUSvaWNsbAma74vl6rytq0gnbEy4to596cMrzZhYRZqfX8yjePNLHxnTyWPfZirsbo13fCW
eTbeYK6IA/HM+RxbfI33H3jyLg/ral+NdEgbNXGmJLSi84A2YFzPgfvMo/SktRrKt5DwD1MpKMXE
Hn4y1gzDdaiInhOfWHCTTkjZThZK57F2kY5TZdzOCcPENumKI6CucG92It/lMZ219USOTcGGu6lK
ee8HdXopseivzJit8LRUXjQ5FSdxcTaFhnpqyKU/N8A9Ac6LBL1LJN1MG+aAUf/Ep+blfaQX4C3v
2GSNsIasNt232ZhdkW8at2CqcuCh3XMs/XEn+uId0gORK78mNL0Bh8sIkw6omYBsk7yKBnP/mgSB
dpjFBMmPJVLwVrMHuPLt3n1sxsB7r5q56NZMK4nMdRGFAYkb76v2nHWHtPP+6Kq5OEA1IyonilPh
tAwJmTmx+eQ8bG2bir4ZSyN1xWOE4O6G8fXQdcMxnJvgaJV5Xu4HXOIXBHo8CKduw/jQRz/WJOit
1nPpHayKvdRu9GBNjGqJt59CvRmY6wz2SZhGACSGPLP3vY6KI0m07DBPFfkWw8HzUNX6u05D+pAy
p2hePNNpXuVgSS7QwaYDPZbFrdMxZ+mYKUDcZWXDoLIsoxe/QGMg0AfsoMOO4LVV9wiqUKKSwG/j
CW7y3vHIT5Vr9isDVICeiTuuIG9VEwdnep7afcKdhDl6l46uapbq6njfJzbaZh4/hYZj3XqMxraG
nupXHqzpYbBl/RxBQr+q9cJOFWyyzCnRNJ3HNRlCLBIpD9i7OsEYNk7KZUYCg2wjCKI3K0Om8t6J
SS1GDQQ/111QDT7i3zGnVuBsSuv5PGSChldEpGsZxZSWw3j0I9s/FI4rTi1NnSm8bntfD/1rJeb+
3pRcsZTfyPFkiMlOaw+lgcqu7CQLhisU/W9db+vdKLzmyCQUtjz7R2c7S3P4VkLSuPZJtaAwp+a1
h23iBj3AOEo9FPicmTs1uQKWPUTN3cgMo93kNErQHimu+G/xA3UWySFV2oEdrg11RBoN7zKlxlfy
kslTNzHZWBcEVFe5qsqLieAIQY2OfxkhEDA4npo3swQEwxQnKb516aQPk4FAxEGaDgGucnJ4WcDE
2iqa7D6dx2srS/LL0XCn1wVItK6n7hUz8Ltf13ADKsuITq1GZLc5IK+LXib6xxjXgrUvSYczw4Z8
GyRGdGi9mbKj2eL0WengDRuUtmId8J67z9v5rYkJH9hGV95gkx/ACFreSWxgpI/m5SCMHMfveTLM
R5WDSUgxQ/rwtcx8OyZM1UInwG9sNzbtCGYUAk5h+m5KA373rOkk2LZ1VzzI1LMuU4eGbUflIybl
1j2YIkpPZFC9mNTLXGMNSE6YFI57tGS1AzdB/9Xoii1xA6aKRdM+BEUVnKGOyiMIuglrh+6u6qxN
L9uOT8OW74ZbTRUGnJUI6Q2qrELo3Yct9h9WYMNjnBbdRdrkGlIduCBnF5AtIWaaxvWlhw1jhcu/
a1YE7cJ38txQOyrBcx/ww4XbspEY3M7fAjM68O/+bpyzd3yG+jz3imIb525zRaI6p3XB84CaJ+Ap
6+kBz0OxccouoENuBOhg8ScZKjOoS2tsKH0QDAQ8RWLh8Jwck42Vvg4bmZ47OopuzEFS81AGKWzA
PGNIhzwVH7EEiYeajdlZUBruGdN7MEpBRNiDj5b7DO/PtnFidTDL0fjeKIDtfimPxEG8E1b8YLhd
Qsu81XmikTUZmg2QuQT9nn1AQ1fKNkUS35F+l3cVxT2kdnv7zWgt/8yLcmjzdtfrS5qadouUmwBz
u2/zwtw7Wrh3FWHdXTdW/XFOS/ms/HzXQsfksHSz+e6AOVgpENxXAeCYPYvQ8RvBsPkCUaK/iJ0Q
d1IYt0e3Qphf1VUqAENX46kVz9Nl10z1QXf1YjYx5YongHUaI63gJase9ez7J/AyMYUNCjtAFdAH
QboWeceL01OYt9i9uU72eJ6KE7uw9AG/ukGQLyMVFEu5xJYHVL8h29nLswXNkY4RsuB3pDWgQDTE
cvcDWcNd7tnlLXd2djrjbWvXTQNIyWMFvrIDi2oAY7a3U+kYD1ACxEVcpurbaOXqgC5gxlsrCPw1
cSOGxESx522NAHYngrJ5qENhPRnEmgBOw816N9mYXrnFjKza5j0lW0umec3d/CK1fZuDXUQiCfaj
6vzbIB2b515n4CkZD/4Y5jJ9D/0quo4XnL7bGe7Ba5EcCVrCrcSkRRM3U97x6LoQIGK8+J07R9Sj
gLa3YPhAifDJnDZRet4t50zaoTGht/CuSuMqPiQuscE04RaxJlHfQitt2VnYrC4ICVrg2Wdi2nok
JGfpOLyWsiFymztp/IYrUZ5K2TLtrwrD+V6JGO3L0p297QAPPAy6Mq5xdUTgljBpIVr5k/OEz4JM
1pSnt9pyMDqUMTbdNvfeIulAAMFWyRPARuZYjYWYrhxSYGy186VIBmPGJfgGfntXRIykubGyje9z
1+/6cYrOoDKVNz3uVBM/zURuwyH3PeZTI3eol+qbDIdYrQRwaLVi+efd2xhYBGqKD0qLixVeitMk
3Q4i/jieIAok3oODi3RnZr3PG5PxInf7wDgTKmjV5DY8OFwgjMqZRocruotq/1qDPaFMbu5ckitE
dHmdkwCt3APi5XTF1ZGGZ35MudMuqV3X3wxi0s5OYhDK1yFklkPfdv69GfX5m7S66qDZ7P0Ia5fF
aj/k3fnYz+FVPpvpyoPzh+qOEbDnueP3OACUiyJDlP88UgsWITL9t0J0HskeiyC/Ear6G29eOB7M
gQ8iTsjlJmOMjaQXSwGgaDveG6hX7j4w4oq3GHGxs8Q3a+hhCQDQtGN9s+HNU37L65AaI8ilwb3b
eG1Pl8NMg00B7G/Y6NkEGKEMt5ag3HT21g2Wd59B8roYh4a/cb8o1Pw9S+Ml4LUFrQ/TYUo4XIV3
6WgHL2L21LiaqC7YY3ghDkhZnnc/xOlQ7Jmrqm9F2qTtejSsrtub/uQ3oGYgqa8FGJIXENk4K7M7
VoTus4vbA1+h6gRGsrJNLwwIWIQpDYrGVgWOSG/nosDcQDBe1iQeIh6ZuUgUm6FGM1lVsaSvpdTG
hSZGn0EsNvjXaYiH4SQNCu/erK2RLH3qO0CN+74y1gRn/eS5wHx7xq1cGCdCGH23Z3nQz/tkckq5
ZdCTA28HspadEv3pkjUmVegPAHrEQ9yldDyVuMBAT4UG16sscByzdqeFYm0Kh/5Em6o9SAOsW+JT
S+TqAcNJl2wMMlzxFmQlhYCq9lgcFwO0SKq4O59VucjUtU2J68U04JZ3/YSzlWXUHq6AXU4rB6/K
udGP3jcAk8ZIcaZnbQu3cG/KeTwJ3ci9qkUgTwCeGC8yMnOUNXvmgCUwi41FJDIoDKFJSqPwQs9r
eDXkrhmuTCBDj9Wi1Hsl+fNtOVI30oNufhl5eF+UWaV/+MwibW4jo8TNCH/uOo4akJpJnrPn7DHi
VPvU7fpuPUUzKu7s4ZxbGhstIBEUhsEhhQRMk3nk5O3299v+ZQz7YXxEUE2xqVBMPRZpxv4kU9SI
ZK0OzHal6go/DtSVLXFJzD108FR7HyD14sgwwOwUfeK+6GS2cHoO5C54RUvqTFXWhd1lGcyGvTU9
ovMry0ROQZ2XmE/muOu/9XLM3LWRDvmpAMSmuDr0gJzM5W+vIEJ2cq1FTcUaeW9jz6PFn9ip9QSD
RTT7FDJ02FeW9ULqrOGK42f8/UH4ywxNuYx7MAu5BFwcoi2fvO11AdiemCue2zIJv9sCqvRaB235
DkI/hPrcD2thVeY1pn0W/LzQoea5s9mtOyc1z/FHJZdmFttctbE9Xnzx5T6GB5jpMSD3CUjYDM7I
8X3+cgKLeFfVrPravE7uw8Bk49eI2cd/nNe5PoNBm1B9NIp4282JU+5VVut2bdg1e7Pff5ePQtMy
XkRmIgCKnIZ+R5/zxwFZWEmJYQOrkzlNaLq6Oc2xlWxD1+p2lDY5X1ycH8WfPz9uicm5JGZRgMSn
02Ljix3iGOAEeKWXzhirh85twTx3rv/y+x/2t5/k+yha5tJw/DON8H/ZO7Pexq21S/+X754BuTls
EuivLyRSs2zLs31D2C7X5jzPv74f1Un6JAHS6HPZQANBkMBlWyWK3O+w1rP+NJ3MVaklpZrhOKB3
XMezpx/qPBrXnQeb/9ev+o/WTI9lzj//4/o9XyUiSVj23S9r1r//7x83UX/5pvZ//voh6puc9e7j
L/8T/LKYXfrvZr7/brHe/+H9uv7J/9sv/m5Ue5yr7//+r68SIeb1p6m4LP68LBLXpcs/75fuy/yj
iLki3//b9fbrO353vXm/sdhDY80CiYPEuL73/9ouCf03wcCYj79rCSkZcP97u+TyJW4FaElcNVa8
XNDft0uW+ZtjcDt7LKoclocsXv/4m/++zeFN+8eZMNbmvzwgpcCywzgUmxKffB1V09/2S1lGbmoS
6WDA8NdUb2JgyDihv180AJ1aXZNDIlzdyC/5EmOWXGEblXCVtYmz69EtsJzcNFgr5Se6oQ68lWOF
wE9UQrRF1qBqDEq3tb0PJDQxe5hMGfWtXEzo2LNOQN2uS/IJfFCvGhU9plnYa2fUu5YHri3PyvJU
OGai35fYCuy7oSwNua9H0T24/SiPKXLpO7hx7bKP+9R6KZtOq/wpr2y0HWrMb+mvEG71FDw1XUEB
g+ATE4bRIxs3C1h+oUybUQfPZUz6k06dGt7Urj5XW8vLSJg0lQcTprJnjgHeIuMq946KN4ucMNCG
2TBM8Am46shAvSwMZgp5RC69SaDGgjscfR0KWhwNRgHE2dVc9A6wapW2UQpCqF+07ajOGZ3smUQI
BnVpTJR3U7fjSYdDJ6jzh6hf8VeI3zvo0fezg/hnNZM0Yaw1lvubuUkcN8iZplobK0mx+1NqQz/R
TXUVumJ0G7KzJcrxFQNKBaMrbmQcZKqJDZTUmtlCYuyt73ju5mdyMnwVelD7mri1+LXKuWRXFC9V
guR07xwYBTVhuFBCrRStb6jd5+zJMf1bbfuBGSZjr6BgOPBxP0VUFy8zemxZkx1hI7M9CACulDPs
G46J1tamjxIneyLpC71e5WbnqdY6SnJDmAfidnvwI0BkvRi92QAd4Eu3C8qRGqoqE1YO71vwwRh4
w3lMOx+KrX3UscHDqmhUs5bkBSMoy8lfB8wxATGlWdapDtVUr0SjZdHW1tjz++Yi2gfkzaASGxJR
tzZYrYRgDLPgveETel7wBzM+XiIdcLSXAHCzE1uHJMwyiMGRgOXFZlbNwVJXEZhZq9MIAKE33TX4
UpgzCnIqaBsZrBmxW740fVN3tJC8+pUSVX5rtmxvmY4MKb5s6RQ3ZaxdX+rk9gwko6F5LOo4/uGK
2O6gPiTDyxiRZuJ3lTk/9pA5kEExrob+W9edtiOd1Ya+iST6h+dF0VNjLBL9SwiMbhtOZCyTSD1X
P+tWoX7Nwya5FBQ/3UohRLzUhZ2QlkUdT8/eOpnO2ztkbyN8GNhISckFECjnjoDAIfgUFLg/UK91
86mLSL1YebHpXAyglU+c91ZzHYSG2wjZDdU5sSWvYo5njN+u0oZA1+rkNmMpB46ky+2feaSR16H1
fG1Fm0DwYiWH8aSkZT7GWVLeQ0zpgVzLVuzTwkOGj2WsfdE4x7uTrPt5N+AtIgQIKsKZIopyG8h0
grA27xs9AJ98hVHnjn6Lay30NgnQrWGFP6rqD6K2pnSF1q/9UY3a+F2azZLtiy71yICpQECuFkOf
w8BDL1Z/kqfctuu8leFbKQkGWoXDogoecFpjrDGup1+uyq1pwzS9AtkQa/Kpm4ZcrgW9QL9K0PLm
AVCb9MlwtDn0u7zPXwjWHtgPomH7aoq5uHPHzEhWmV1j68IjbLKW6yMWMBot3TsTvyux3suqRwm+
nD3M6OrZhpya6Cc+HkRuKW6sVwe4eXugi2Q5QKcTngpVTu6mIs4e0ajDHCJo51B3Nx1SVyClrcna
zk1GrhGzYvfJFJqHJxF1dLuxjSG/ud6r3iayB7EjUxwJgDKm5I4oC2YuZCOFlzDT8mZNqnB9V3e1
enVIoKV3szxP7filw7Se6VfDfRuZSNxtLljnD6Y3x0EtzDLyLXSbH7k+mhI+A081v+YWttZV5CbZ
Ro6kGqyhaRK8Zqq6vVChgnMdwtJBFRvZhre24N+gWKwy7UCQYYWMpmiXLxkq96kUffe9kBZyzqRg
V9V6Kn1vk8FieVY6gO14w3ntzqgRgkfiV/rQeobbYyOwqsZfPGOQzG6r+QGzkJ1sR6aj2SpBH9v4
qIuTq95viBGEe0WYb8zShT+URl7xzFUj38tWZfjDHRIMVBlZosyyTB6la8mrxMNV0FHF8KhX+QT7
e9URggHitk31e0Ww9hS4ORSwdZVY/Z6CXcCqFPNwv1A9Nit8ei25Ys2gXjLA/rcALfCXAdpjAkvC
NUBgfSqXW6sdYZ67pgIdU5Bh8yNTajzEktkhu9/WmNbGNENeBSPWXTTNwezAiSohtk7mm+F0ylyz
F2kJ3Rgx8JKI4FkvfTYb95pOUtJK4N9AfzhUcjcaBQPKKrGBYuqC0IFNpDlkqY2goeK1TpjUhy4t
ll2tNWJ8dYvcuStmyRGz9LXVsvbKoLSahTXfkbi35OsGfUzvl0q0z70ViQtbclfbcGbpMXOG2Hji
YCrTgz30glOtGZYgjmJTC7wmJS2wyNtex6aJQH9TqmaOfKSCPX+Q1MZXJCp9HjB21G48rBgwvnJy
ztZ5XY2zL3PHJfCNsciVmoHZw1x6hsi21vZf/IwwuyoaxZsievaOJX9sooWoBPdXtBiHfEqjek3M
iMQD5drxg7d0BBLbZdu4Acx4xhwCFfExDGfHZJ/i0TVGc8b9hsEp/Vzw+dzUkwBPaJW1RSNmcRX9
Kim6i4HFZT7koIu3CcDnmrR7pybu050djttQJMDLEnHdHih8ywYA8Wvwll0TXYv5ZhVKhrBQTIDz
rGbW5S82kZIDtUZrPpWpZyxbU4qFAQugRGSi43TdnMxtZAXWgh4VxB2/aY1SlnFib83FsiuLCriS
w03T+rCH7UcnJnluhYWESnBKIu+OVj8eAsrG2DpNgh1pYNOr9oHdaC65CGBv4dsug/jstakAfe+G
2KdSpd6vyfH1IbVRsnOaZx3gabfV7vHPNrDVXbTryHdnQIlGmhApLuqhv6B9bNRhqVEi7XP2lsOp
WdzrrTQblV9xGCQnY7aYVvbxYOtrwvhm3MQsi+7JxzLvHc9M30fJ2AmwcJts7b7PSRDPXcLJ4qrk
0wqJDga96m3zChuHkEseapmO+OsJdKuPdT7HOC1b1yZsdek1h5HPrBzvYvQZEgMU1kDdjtylffE8
DOClAyxxut6sbCcXy7N+Xfl+TuTNpedSsKt+nIhTsznvhVv8mAbMeoFNMLT51pd5J97+1Ln83h/8
GdJwVUH8WyJCN2AhYOG9t+lWELD+XcYSJkJzqqQhOYQvn60mRcxayvzr//xb/ibM+vVrXBumh02j
ZPHr/qZE8ZqqaKn2Ur+y8DNQOGTTgyE7Ho/UjAkRxoaoTg4y9QTgKLWe3iAsCmXcPP7nzeo/dqJ/
6V7/X9NEIkT60zW59sS/t6c3Hzm97gNzz++/N63Xb/lX02o4v9kuBjoP8SPaXrrWP5pWw/wNzeOV
38EsTSCuo5/8QxLp/OZe5bIujSmaiL80rfZveGEsmt9f3Bc+Y/9J08pC4q9DIwn2RafrRFFnoEsU
FIF/ndRABZeDAz51PVd6/mwy7vw0XWKYVjUiSj5QSrPG9Qyz18V/5hFPkxncM2t7sUz8pHExfrU4
F1HEeE25i2aOjoBkYHGjW1Q7foc39qtVRcSxLhftBi8ZC+JrGojw+6qtxdY1BSPUGdUGBr0OlXBu
KlyMyXWhKMytVWEn2xaIv5+U2xklzs6yizZjXoc8GK0q/BBVgl99aIi7A0BtIZocqI9KfyFVmVxN
pmYJ64kSy3MLAxQ/ykSWD7F8YXrbq5ak1taGzYunIUTCA4+Pl06Yi+PzoK/XHiuq7GCWdnNMlYlC
c6xH771JXfi/oZ2Q/DSU2dVvnU4KUDot74/GaCfskmFrfCRo5M9J2I2nmlyckzRKUiU6CPTTup2L
XK3Qm3PaA5LQZFAR5KkdTVoWbyv7IW9WFGitCKam6F4TpVBWMpMYSKHkiCNNZEmmVwGt+t4sphYP
MOo4bvo5xZpNS5UHLb6b11zZ1ps0lP0sCdJ7T2uvvg2deKDRmxyKN2DBkbap0GUQXctJaQKRjAfE
S6KEVe4BOmB7w9YMp3RXus+eao8w4lemhq2vMGIWRb8CGpgPvObTXWNlx7ACOwwKMvKsHa+iqJ11
bcV7lFQ4Ay1/jsWGZ9SHC59DN04l5u3BXV4WrNM7US7dzZLwoFT0ljb+WpFLaoP8E53fk8vOd43u
al0x+MCYjYSgPxt2t3Vysif6nsWjd4g0qL/td1KNd7V6zpz426JJTBThWn3BeiwmqNq97bsO0SWd
ShzujYHs2NEyt2HUvtYpWZQFBcM4bxsL84i4Mr4Rd5peseU4wvRVBqM8lDDB6Pin1eSITQ6AFhlU
tGVlcVpcREcCXX0i81OnuwwZ5AMLqH0SejFi1U48onY2H5xsKb8Svd2bEx9Bd5wmP5IZ2VGlaTyG
g8yuePlgGHX5kNrxNSWSRQnJywxB8eXP2itcLpa0df9TpM3ZcZM7GzrnsfjlVyVR+7Gd3fXVFdOH
/SFSQ3MjCWixFLCTocYMempE7LtWfwekeBObiw9G5cUzPvT5Zrbcder5hsX0SX9BSB0Y4fySpVaQ
N1xTeTVrXrnTq4W21nQ9ykTmSA5xNVoPXBnWd6KXfLTfHWu4hEsHMZ01IdC9ir60rhhX5JM/JjeZ
Y29cdoe6VLctGwUelj4sl03agTpznSMOH9zxxExpyZGpA4QzbVMn9gmhjO+1UML1Ygdjtw8sXgu9
xQ5E6EOvPUXZl+jDI6xlwKyvwkmI0qy/JJ2FHh/jMNtwy669accE5ityKIdUhEizwykat8NbBKD2
OqCR0cPoGY+QhsstOp5PTfM++NQdB1jZ5CQQulKL3NfSy4ikCxtr/SjrbFjrrNWZv5ukh1QXiMWb
0AHsXjujubKLV6frQC6zuJwhm6cTuUIUI3sWpf5QLFuEK+ybhtof+Js5OkkClHA96QxOOH6TykLg
gdULcYkbXGwYcep1qdK72HIDSBEnglF318+0m43hNrRB0vMpJWwzttPjBJv0fuLXjPXwJhk8UNgO
55m4QnNJX5hpbksQCGsptG2b9nt7cR/yBbNrO26EB0tludXj+OBly6YESUHsXb4aiEbHyvvpEf9M
qmfP9iwG02rWRHmjLZ69TS2dQzo0zmYJuYvbV/ryd7jLO1nkyQNR9Fskxr6Vm5dKxrc4uu1YP6nU
3ZLE+TiV8oaO0LJRktAMrau6eZDJcC+0cW+5HYEBdxr8EBKT7sdrXVqnh6L7GIYCLE3bNw8ZIQuD
9pNh8tNsNvdiPHgjGquGCUJFrQT9mSSJQnTbCb4umoFxOqrlJNkdNxrPZSOJb9mFnqCwnCBhwEzh
xhyRSNas85npOhpJwQi/s5tMgEJoTmPkynVagv4hGwiDmpI+aaxXjSFwBKkvKYgH/JIrj2U2a+8K
E2xFGkTBiJhwEnNDbtzPdrL3BFnt4lGGx6LwiES1gTnjX9/JilnvwIRngUu1JszwyRqxIUc1+Vnw
J1QalKlDKz5up4R9IwQjmJ5bG3kd5+zS3TLKOrXhV5PpJyQya5fI9m7Ig/TqKEumoOlzsisEC9z+
s47tE4HjdzQG2JyXDXB8nHUZz+PPRewJjbqVE5MftVraO53IplGHcI+E0ST3hX0/OSrogB3NiohF
7iBgayyW6YDb2zSkUciYKOJs/MC9cKJb+LSS6ic60WM/pwxVrQXxmoUaN96wyeNpOzUbmTOnLoJe
OY+jlYkXUL1XlepJKzIG7dUtQykev/gFn/rGfnOXRnC3fRG7zTSh+1yafjO2WvmZQpA92CgEXXrb
NnSRv87WBsQt+clN+UqnQ+pTrN+RGuv483Ln4WSkx0PNxM1VEvtGqg4nGFzoHQZJnoLxB8qaD4Fz
GRMiqbniLLppV/MwNwwazM6xGNeqk/I0xuajt1NSR48IolmPXxtNcpHSkxpr46Jl/Pj5Wdc71scT
wusb2Dkc/gDAA63b2A1kK8+6DsiJLWpt/M9LtpvN15ZhzLFZkL2M9nmSzU+yT06psQBqqgU76XhN
niLgFY7VlH7GvTWaFwsYJA+mp2USR0VwzuLOHvEOd66SL1OS7skl2eRhtpqmT9eI8TSU07HWqwAy
0FpT0bY24wOSCfIeibsS8B7xim56izYYmjxpIcUYNIn+ggHnKwdjNejzrmnaG8AB8Ay4fcpuT+Yq
H2PT3phe/0M5mDZsOz4j8j+UnbpLKhsJL3mHPul+j47C90Ioorkf43pkmsC8pLVPykTgSq4G+H4e
H2h/Gu2c8PdzdJ9J47Y3Bv2OxTTZS/0qNkjb+FGGrJUNijp4wMy2UBB300d+TYbAYmzND1miNjU7
4zp9NxMX/lbxRs4t4YfzvevUa5PUOnjBMQG5pGRc4hbZOP7mIn2zC6JCScdCccDCg2oQnQTDn9gh
kcMlLMX40TsEefKQTwcDCQWVba4IrYOcbttrSIyoeU20OcXGzo2APF02HdOdZjA0GdBXYZzvUOou
VvnslFeS/dtSvURJO6N6ifNbgmI5p5CPOdZGzcwS0NZlGeOvRStvxpxQzjVZJYLL5hzcCOWzlbdq
F4t6n5BNPw/8RWfiZxFH1/bDKPTwBcM0o/JkR2XC2N1YwV1dZ44WRDBVVPjVW+3s58WwqdSPQVg+
whvUiXAdaOmvB+xkzht6f6TPJdBtDPuOw0eUgIJZX57ojZBzKmvjNhd41s0F9pnjD1B3YTCQhsOy
CfqEeYa/8zzU34g+gYndDvoxrzoSJAtCCPFWJ9Ymqz7daQqc6CSHj6kMZg+fzTUaWYPcgjel+A5B
F6T5bVtFB7srj62eqVcE5uoyj+by3XespAGplDYNMtJH9gelIu2WNiLtCwdJ7FUelb2akHlMrbiL
wasWteie0YDWezRa6ysaveEnQ6QgiqEw8EfLznxgAkdR5BdpvRtlt2b8sI7qItqWif0hWxYlHrHH
62ICcjXKHy3T1lnTH22m8d5SISKro45DGYe8kB1jQyZuEHfaz5iB7CTMH0gVxwtZeByynCeQImYV
Hiz5bbnze90czJnKOyUNdTgmbnSeDXsXz719KSa8NMuRZcg3gahwpzR/IgOXnD6OQI9GQRfcv9wY
+MZ3Au+51OugxrFwLWUECpursLSPxGask0fA+ZvMzvfR9Dlm0y5LzHNCOC7wedTy9nZovmHKBHaM
/Sb8YoZ1213D6bFKJZm1TnqgwWVxVDLbOAw/yTXeGMM9dBriTHit3ooKmOgf+9nhEAFZcRFe7ove
WJeiOCe5uCJ5dpZKN8vw04xpHcT82LTOeVD6yeU5eINwfstExu/H5s5IynWSJ1gUzCTISC73W0O7
zE70YfTaqmY4TlaKkYqrrK9jjoxrwENVROLmg8nYrpL2CXXq+wR+cqcSuZvqKtynjiKqe9FuPdlT
yTAnNJLXTN7DZwGLoa/JjfClptUrnUSoDxO+UC3du0IxKEwPRtIAPNVlMCzSBI+MxfhAPojvquKM
gwjdUK/WhjNv+IM/F4UxniE2On889YTKpvpNqJ5n8gLGOIhNktFYy5wVHCJ2nkHNyHc7wFtDACph
m/Xje+TyqBZFs1uo/HIaYKV/sPDj7oYRHjQCDpXWU86YxaPgBs5pLebGQJBn0LdE8XAgaZ4crNA7
iYZbq4vjXWz37Q4zOPAQG7H2nIR1cIXMc6yyXrAmw1/yJttUjW5tZIqauqzC5sCYvDviLCHOAP3E
t+a5DQl/2ilN66+6DbfsR2wu/bT1RjMKHDeawQCoY2KG1opVFFNSdNTYIOvppJGUJpus2A6MKq/e
iX4yj/ai763e89PWPfdW81LM8y4n+WN28ahD4CE6QWlr4bUfuRq2shZIpHAmBmMykI2wNkdvoWZf
9vhWhntyXh1gPT5RsyspdzgOfHISCLY/dTjjVhLGm6DstArd2cfVpWoxM8ByYntC6MnemfufS7y/
XjvyR92KH5JYMUWJaJJ5YTvvTM8R3CxwE0AZ3uIaPwK5y2H3MxRWKHaI0lBbWyRUhRuc+C66Mizb
LnvHCj6dRo7cNT+ZoB8KyhLdaMoE9vY6v4TsQSgz7wFydh/f2RLeFCQso5OvjenczQ43smbqLeGG
wG8JXIDpBU5/UjtlT6G+dUqHdPuurqvbgUA/zS+XzDiRYsn50nHjxmAZjUoLJmOWd8SXUfFbSQ/0
inWQeE8MqZx9S7AHPPnWtCLCxkp6HtNMjAu1EO3tvAx0lECgo9ckj/l5roJqkTqV15z+/yyym/c/
/vu/hGA898/6mYcx7pbv5u/k6F/f9fs4Uv8NJC7GbJO5mulJi6HjvzQ09m+efYUPIPN3mCaL61f+
GEfK31zd/pMRmxnmHxoa+7erEA4lgs2k29Md8Z+MI/+lC/vT1Fw3EH3qOq8CsIjLj/ubhoYwDFUb
KNiR4PI5SZEZY/gkemmFmZb2V691gn9TRK6D4BM/RLL2jVGTdznqmn201HgsIk9fWYZqb7y2qx4i
c3qv2r7cd2Fv3AKo9I6pliFAnovhzESxxDLXJuW5iNnfxYtjnQevCWxbin2lvGvKF6rHwxQv7p6M
4ZaHXcUjVgzGeCRPpt/2oZMekqbrNkZbLiBOE8OfBttt96VXzkeFxPtoJNMDMLr4PPHdLIUa0+PH
cncgdyA8NLQnRqsdgX5VdclQWAM7ZBkqkcW4sOYitYVByQnWcoKlVh9ft0gAkJqI+pdtL/IUbqfp
klS6xdOJwYLCIUEDUFtbk/7qILtu3GYKlUsu5PDFsd1vGtP6biB8BnoZs7kBT7EmPzM5gLhgjaRR
HGlmM5wBfw4HI6tT1n+Ub/txEDIPaHaRExsmNp4pa6NXvaCTE9rCULFCFz7kSOdtI54PRGZw6kgD
Qg27RvGZw1bbdZ15DWBxau9NGV16aIgmf2h7UwGtHrLd0KbZz0kJBXAP+1NoovGIfokSimIPEjAk
eLEwt3Dui52bV9XT2DAHoPdTZ3QudAWRXdvXDmLYlVHLRlfEGZnfEmZ0j+VuD3NVuzFjnQRtB4uc
V+qJP5cJqpL4F3Nm0WJnVVOpE+1atX5v2z9LxOfHoQE7tITlcuE5Zl9EgUXFYZm1L3vT27q11mxp
8NsjMRKkJJipc3DSIQOvMxU7yTZ0pbioTyKDfsFoON0Y7B22ddGy2EOW6dtuSBI2NK1Hw9IBE1ns
twgKVSvHhlVZTXI7N8TFteZSUNlXW8Jx5Oco0ayIsrR56zLdl5N88UQO8K+jmiPcs2UAUcsDYUjW
mZhvG0s1JrVMxrmPnYhVZW6z2XMXyrm87naVR7S5M3rbHEDkMzpL99EiU3nDHMzQCE0MoyBzMjfo
WAUGUZlYr2XWRzu0YsxriSArjpiBqBj0Fj1+XgJDWlttYrxGZAuRYTgMXyh253WorjZBMMDCxyNl
7GnpYDPpRRxtVdbgRMyuouACfRVGr6uTSdoY3a4hlaYgrbcve/5z5loOq9lh3dABW+zJNZzeIQnq
65b4n89CRPbjsDDxxpC5zozMvDGa4ZjhL13TlRlbU7ONW8/CJNhms7YdnXwIyoqJY5HzFnWDY5zr
eiIfqsirnTMhAMKV1bJWa+0IRTm59f0zqwAGO6HQGcDZ/avmdMsT2LCKGR7GiLbMN/o0lbtCazHC
ao2+dgAoI+LTg5EQvhdu1f6EwyK75NH0LENP7nooqwGIJD6N1FHm7WQl91kM82zuJjicCAvvwr4P
fSvtwA2m5Bbe1OyW+sArE5yZsHvTZ0dMzCjcsaf0HuR3PUXGcXaxLuSG05prQFjx2qxDaNJo9bpT
Ttq9FqClY4DRd/mwIpaprf3J8YqbKK2TYxTlNlqjtNkCG21WYb98MtOZz1FVLj9qsJyMoXNn3lb4
XHDMOBMmKW0ERpV53+z2NdzXbb1FgdBR6+bjUaRAlPHykt2bPqWaZVd+PCYNgDXGx+PBZZns3cbl
bC5rDXflC4JmnYxNXSfSUiuWS6kVZ1fhJjapY/YcZRG2f0KkoXu3gD4zaRWMDx2r2oMLKLYRiWGV
nwjEH2gOV6SrH4QkeWVC37VC4YVLC9b24seDyAI31p7hVDnHJc2TR9E7G6LcXeY0YLIlhn/crFfX
ECuQLQFufliGbOoHzVN7Sh5Q7bjG0H9Z1lZUneV76fBl1riqvD7J92bPTNQwBLaemU9QNEESJRmF
iVCWJQyQcVTHTjIEQ5xvy7xlt2IVpLU2b1mb76U3vMosuwGK+OAgPYY2RyblBlsCVi2BaA8z/lTt
2EB8DBi3ztpcqpNtXD8kptlgdMnaAK2ESW7bpIwdsQwSRmZ7M3s9Pq3QIF4+s/JD5Ba0Q1NYPaYx
CMa4zt2AJn1iMELrVvdDi3BsKd9EVr96w3yTjt6t2/GAaobmR9fUzaYTPc2wUwU8LTD4pHK6Qe9v
seSPh31mt8dOigjSkYsh1FAAMMbPYtTCl45e3TfTIvYxIi8c217BODNO/Nj1eh5mUW/tw4SzUWPj
cK9CoW6hl1k+8V7uJctihtA4cXvCqWv824ONdEMb850Ve/pDNcj0AwwHhXXGpIuYQPY+OGXrLSOk
iaddn73MuM4w6yPacB0G63obh+vQleVrX5WFBRm2F3SEpbNnn25+hijSaD8KPIMMOeWR3DL7RxkB
OveyXL80qFWSlcZLvaVZnbO10x4EPs8DJoHwmWwdOznGJWFZUxh+GdhQDqwLl7VTgtZmj/xAPpzE
nwc4RLWdTQdZyb2XxqMPVyR6q4m1I7sVE84bFL9qX9jhVAQ66FhJSoHPc9nlXzbNOIFhflLa09EW
k3ObzvpMJHFmVBcFTfkDo9LdwNBs2FBWLcYqItf+zCUOAeVJlHMj051nM9Vf2pI7anJbxWowK6FT
o1OCaJptyqbCJZv35pMIsawo+MYw6ik98dNZ5I7XDUUEpjcSre2scl6r2OUcrMzmGBJJdnZEVt2Q
wjfcN6qd9kab1j5BrwuiK3eu1qXJ5ga7vfbFa8yslXFVcq7zwZU3V/vhUUWolzw1s9hF1yPsRjDD
ycPTEjnmNso0GvpRZCBEUg+zb0+60caDIae1VbEj/u2MOMwgioQR8GGwSKjW6J5pnOfFYQxExBtk
T/rXAfFTMIa99d65NqNL4SLdLhKSL13DkT8K9EE74tDnmzKsou1CENdhaozmMRncniMEIv1qgBK5
pqmu74Zaq7pdJh2b9tJJ7F2UOGa9RvFnvDMMTGnRXWNcCy13t2Ws1EaGrvaQRhMPrjLEWdSN8H+Y
D9dvjem4LCfcMfzOzLo3HhA1wo+NKnld0jAiXS+xfG9ipsUrA4eb2DCE0NatrIut7SRY/8r2Z2Nq
PzFJmKy6QpyHudOuIo79HCVplX94ZgUJU8+SepuiWbtpLInPzszd58VZCGPmq9pBCmNruFFGRRKV
D5bVMgyiZdjUBCnds1xAaezGMKnHgfEPVlwdqbVLrQVVpszZoFn21G06LvitrTkvFrXkZrL1EKSE
jIJlmpJvNyf9FTOwub/q63y8+elOp+cOuBL1biJr8amAtRAM+XtNGgLKrQITvky+sWkkp8KjEmNM
Talqb438TUJ3Wsk4Pln28qAaBzZ1pw0fSWffJGnX3LVZqvbUKRf2v5uMfETSbL/J6wrcubjHkf4N
ReqeKdiXmQrglzo6vXIRJ5tiCVfgPsvkXUieHrhGYz8tTPAIpEyZ1JBibkXOvlEOZw9JqQEPQsgc
NjU9wvmMjlnM2fI5JWHEY3NEPS69Lkk2RBe29/NUG94ujMux2pPnnWuXEo2PvGhp/IUhKbkIXICP
EIeYeEcdOM9CQLTVVMsOAgX8upQCMulk5g9hbiZwIKbF7+vOPaRA14NxGZdbD6SkvnK8htECGams
XxeHMGpJeq1vK228jIgi542X6ZofOU1yr3r+CLG3XmPMZ32stF3rJfHOrRa6hSjjdM11K9prKtPu
5FIy6C/7brmxsiH+1qEY03KVMELtpryJQjVARIntO0s0DfI29ovFZCw6D2PT2fZUOUQVbwmEkLyf
mdYGUY/rBjpREwWmxSRsydk9pWNYBFmYXLf8XGAcr43J2WvWx6QT49pw1XQmBe9qXHx1Sos3oi0m
bV9AO6DWdrBZkuBo9qAS6LAS464ivXKVCPc+I1nEL4g1zNWaw6R/yONFD2S/5DsHFMHGdYG7K1se
irwbD0wauy3RksMlqsUps+o7pya3q3VU/aJrjXlfp8zvYRy0PoTp6OyAOg+ssSZuO8kwexLyubeF
Fm5Lnd36TAl+K2P2S6RsCZh9Dou9rGfZksj6kuR8vBcxjvu+xbg6EZU42PFF2mwbrG7U9njPs3M4
1xg6deQ7DM0xHm+6eMjvl2760SNF3429PvqzoYkSGaiKqLh7rbguOCHGhy0BknE0xU+IfblliX29
N3AKvPRTlor/xd2ZJUlupNt5K1pAgwa4wzG86CECMeZYOWe9wDKrsjADjnnY0V2HNqYPye57WUU1
21p6kdQPNLaRrMyIQPhw/nO+swN3AIloHM32oYHcxPWhWLFRCW/iZZTY/CUjMp0AdwbX5dDKCbpo
CWKLFcEAhL+NYqzCsV2+RJikrqld4WkbcK5fElz22iDSxktTeemuKIi2EPo2zx7TtfMyUHcI5fwI
/LoE6dG4XCPT6JZKWX/HClfcKbV0e5joFKw7OEKL0pneGzAWQdoZPHazqevvWhfVs+pUPm66iXWI
DjMm7OS/4+2oQvk01Z6Fdu8Q1K5nkzoYpfbd0uSnycVSmKT2Aw8Dh5++m83zQhKj2DXaLraQCrBY
9CHsJ3Ou2J9TPt+4bsH+s7CsrwUpLpymmwLu0H1DWA4OMm3KLwUPxkU7enQ+csC46qVrbmUzzw8e
CNCtS4nve0hFHjPmNvlhdY73gu89PWVmOz38rVJFvXRAPDeJsuL129Vuab6RR+WP1jZxzTcLS/rF
33o3XcCj2zCiqLM4mrWPUBr50zXJlusUKXLrOjSYZ3PyhWtnem2h+N3++wLd/0my7Sc/4eGjWp14
7a8huf8L429qtW/+hXz3hszz3zZvTRf/j//IP4r5j0G4z//2H5xF8RuNL2AJXGnjIfyHhIeZHN/g
ei//PQX3+Y/+ruFZ7m++EBTDKbJzCHz2f2l4/COPLdnlPxWwEZH6/h0NT/5sfFXKQz/kGqN40ohH
Iuf9bCgMu6iZPEIs2LIVcV3AKpupM5JgSB8lZw8zQvbo3A+IA9ibi3xDDaSxa5ppReIhwvTqjn7T
yDRvxxUSVvqSBZqDGoeHJ7oh6Gqvohu1tvla4hxVrR8Icvgbi9pbGLH5Rc3RhD2p+4h9LgUAHYCj
me7ZGVSx/fef4v/nzKxrh+Q/fwIfs4Zn8OOPzx3u5X94WW3ztzXUa/qrMGsSAycC/vcAJgxPSfzY
V4Qp4UOa+F///uApgc3VsSzTZNkwoXj+14Nn279Jbw1UK4H7VMp/L4D583O3OqC5565sz7WmwMU3
+/NzV3AkSEWPjSPNhH+OwEufEWybzR/ej39t6/79p6ypZhMYBwOYX55uN9GUGusFoEeY4HY3OTMe
J1qq3//6x/zMuFxfDNWa0vUocnRYhr1fXgy6hJYS50PguHwp6hgYVlhExtEndnh2+7J9NAjkXFSZ
lfb/4hV+wpX/qMGvP3vFThNyhlbK0vDzG0mPTEUytBwCFVcUouQ1Sl7CZN6DtkKHidlcFnNJZikF
HD4FhMCjp85qrFfaqOsw4BaJVcLoJQi9yHBFhGvQrMrroje5hvyL3/XPn7lN5mnFqQLi5JNf09rf
3u6SMlprE/+G8QgXf09TkBXL7q71kpTKGLsDAfnXHwfP6B/N/HwcylypmeCvFZPZXxHNaSuo63WW
KehyaqY3sRSTosyJbvcrrxqdBvdbD1/zJfajhM37r3/4n16kx+VBOC7XScvBbrfmjv/wIjGrphZD
SS9wWwMvSDy7F6hKzf6vf8r6Vv30qXv0KwraDglj8UX2f/kptWSWG1m1hXE1bV8HB+loUFI/qWR5
+euftP5Jv/wkAAq2ZJOSdDnhYP/p9ajZp+kYzFuQMJkk/OiESBwDuj6mDuMiz1T1937Yf5rN/l+8
gz7PshSma7EpqfXj/cM7mPQ9vkknZd6P8ITTe6Av06mM38eO//Sn/OkhYUE00TYUpiUGa9Yv3xtY
KqDDKDwJpKnDO4qUsj1SOwrMlMiTMOsnWc357yep/+2f+cs6USSku2wMhIHw6vUSEy6BxVBd4216
7jysjehd7vmvP78/v06WJF6rb7ouBwrzl8QARnJIUenABu8Z4RnOR3drSdgomVFx9Fe0znWbIU/G
8F98Cf/83Dgk9YkEI6wwOfx1TYzQCalX6URQT3V+N6gmfsspROF0UZAGHZwi+xfV4X/6SrAC8j+Q
WPhEhVDi58emoikK0rBS4NE9fWP5utZBT0SRGjkvNU5//a5arCU/fzEEnH82MM5gzOWlUvKXN9aq
ampCiNcGrcN0BsjPkpZnyju75TntGpLWES8y3EfFIgA3dsxicGLP6Dv5ytVUVlNbb1M+mcrcRGRy
m3Or0TvPc+POePybpQYoKmcIitOkMSU3OSa2HSVtobMrh6oc8GFM1DjMbjvJY9+vI7OhwY2K5tUn
zbZo5kLfNBgl7It5cK3yPC7cdZ+9ZWIM20X5tl3kyc9jnwhIYYXsW2W0QOmN/al7t5N6YmzjYVu4
HJn+OcfB7H3rnDqh8c1qCkSQhBnsS1UKV50QwrGN+Sp2mQsM/QDjr6vgOUUmXXQ41wDObQZy5ocE
vgxWJixi2KJy3WdXKSAoDPskNMUhMlR6O9Y+PpHFFd5AEHKM5b4Wrn7Rc2YYe+5CSlObXdvepe0a
DPVgLXh6a9HndQPi3JJHJzIB9pk+Dl/PijLaYJF05ugbq6M92TstIjHHmKdaMrYbPRJkbzfN4tqP
nTlR7QT5Eqw/LFjUTNh5gpkrYlYE3qDsnoBpl9HB5yq9donnGh1BuHlzsRDaOQpSDcbOZpCH5irt
8Iuvu9E8mLPlf0Wb7nrNjHJgNgktunEJx+WTZ92PbBfWFxv7aHso5rnA1kvuUY9cuCtsboafdeNx
WvxF7OMJyC3e5QnFyDCKQTy4VTGVm4oiFCw9jheNu6rr8P9JK81JFgoCzrdU9ZTLaag7rrqWmfP3
YePYKZ6rlYflpaX1nKaGlwXhmKm134xOeyKfBpbfME38BxRbDOhRSkxlA/SofvIorTQxu3cJPjc8
P9k1hRd63iP5hafQZgMEpRnnGNo77dw3DTUCm1BmdXXBus5ho9CowJh0WrGGJ0v11pQtB6ba8/DK
ZVpq7wU7sf0RljHkjAIjirU3jRyztgAnZdDrOdVPQyeNB6Y7U7aXmP5GoEOo/BvyNARvIB0v9KhE
2UiMjscGKF1cJQj2eiDN2obhU9YPNbh2p1/bzuCD6mDRgq8F1Y7JuVoU47Zp6PQXYOVRuTPWAGNg
8CWSfK2QqA5uWUXPdIo2/CGZwRA1agX9YlQjkpOPBsu/TtJqgMcpnJkJhpfNdHT2A6U0yxK7FF6N
ofWd6sam2NoaLOJKz5Byy8/pvinSkJQnuzmbEVnh1TRlNHMVFKNEseGzy+ZjElu+vW9laej9LD1i
QMoWS3+jOViNgRvn2t6ZkN71Q0GRT3THJpgCnXPgajBPkfX1HPoEpa2kK17xO5svxgCWAFiRAiCb
TFTMRGmbJScYn+O08X1DeI8CmvOZr675ijo8R4gnhrgv22jxv1Ic7GHJjW1lwOn0rMb/ijJVxLeS
wham1INVLvw5hZm1jCx1qGrMyYNNqWppjs2zZRdNeyvdvmnBJVr9/SAjFZ/MqoFhjl4TxhCPzIxN
ee/NuWB8J3ITGgaB6/RS55zy9o2YW0GIKHHbu9GtBHZumLIGqMUFFzRhjiRrvlMObU0PRp2k5ZHv
Zpkz2W1t7yNykFD3OWdTCjnpe6JNcTYmMnDjiF0vZxSU33YZuqYgXU4gBfBZie9xGQ6RncivbsM2
w7TYWaITYfXsiwlug+z8uCxf5DzIl8nrMMr56ZDvkjAckkA3RveKqSq7QLgHt4gP/Eecmo06AHJJ
b5iSLc3tiBT7FtbC++qjLTy4Hv2V2zBhgLfxprj9IC083pp2P1hB6KjmI40mes/AuGIE1rJL6/2i
iCWccvizJKaZHgceVVxQSvPKdZgZeOZBLXZUHGkBY3pMHBrinieHLWyaqN8PIiF/HnfOCBDYrpgk
RWbn12dLp9UamKmrh4Q+rxEH6wwKb0pyZ4fPYfQA+qXVq6vIhm0KXN00e3IBIScjyOhtPEsa31oa
8Kgqzd3i2ac79WGRjp43QBKxd7SNFB8T1KlyL+pKdud0FsPRg9G1ViBWfMvDzsuPVZaEzall/Ps2
Zh7kShFP/QvEVSrGCttIO1Lj83Td23r5QrOa0WB6j1xehFo77TWs7IXe7RAijFXmsOErfukP+Bnp
m8zSGfu43yL51kxo2iBXQFy3wyIa8wBtQEZ7uFLMRPHaNA8j7wo+0F4Ob5Qmmt/gnEoOVsx+yFsZ
I8Nfy0nG5DCrrL8aXcZimAknm0EmTdW7Km0jPkXU2w3p6vhlVrx+5idpWzLDGEEAion+1SDOGmy5
EcOSW1IldRN0bTd7x6FYoSmhb9fs3K6mbbFbEuOdkrSRPBjVTWsVzxg7u2yW5ddO4Fu4ntGC+6C2
2TsezHkAHlKAPLwqx96ydnHp6V1JFjk8um2ZfMQMVTBBGy7zRFkqTUUyxpl91qcGHmLe0R8phYpG
EJJlRNF2Svspqpkj7hTwBBChTCA1m+58E3oj09va9RnY+fMcKwZKTv4spjRp98BLFDdYshskohgr
L9u046i8SRdLxXtLjWBcDQs2NyyaKrmdGi0pMkwq662NzBzUpZkQp1RZ5owbQZnvG91c4UtFkg+a
EEghvQ3tST4uowVLNMFyh2Oj66s3w6AmKFCmIOU1NWIg75lMwAecpp0Y8RF83Td+0txhKF7igDuL
pt81o9XpUJIzNLdaa5d2cCXyaZdRP7A3WkGgQHthfca+Ucw7ONMkXW2OOu8Ji+Gdx6ZcYu8NiQcO
3ui0lICsFJKOU1cH6M1jubTgiEOG9RpX7lt7MbvTYHSgBnovs1+xLrdMofqFgE5Lc0a/a8MZfgIc
Adg0/ILmQnW0aI8T87EHEMqpeQrLnKpdcqfmBFlo0eY17RWQB0Fm8qnSoRXfuZxHjWAMMzpXJ9HM
QwC1QO9kQ1h+j+l+eE+9Abt6xKCz24KddnBkdViQWJIco9zaEP0KRsFMpGk8zKLrVHreeOysPs2D
FpILiFFbW6ek1IQZ+MFxAjm4nF7z2HZw5kN4Ho6j43Z3YWSX3ZmQNhI/bPP4SQ/raNmbiA/D9o7l
Ta370j6YI93RR1cWabeTac3BN7Ha5HlcwuGtEfQ17Ii8em5gkw/4ERapdjatDIk208MmfgysjcQ6
e/9sAoGEDtTq5mmQZvbUiUhqVpOQ5zleCpzUfrvyEnyXGo6IYke9tfu5eWIE1LO3u71+nyqGqWVC
0Ktt9EKMo9H66FYdL7rRiYJWrtaaNHeMQKzPNgGIBZYUW3HmlBj+h7QFVAOvHsyTVT+32QBME7xC
eQayvDhB3Fs4g4GCuk9GnOmVfBvhyc6txR937En8Rmw4KwUEWQPfUitqkPOMnGO+ab5VAc12Rjos
bM+9EAUXo03sWPKKmnNVBehauHmWyVIkCF2uwJuG41u46TqzBb2uBu2fZ3BIA7lSx7kv3cnODtpS
5RUmuOWl4WSX7rC0czw0W5+DnGDUwiBkqWlm6OLyOZxDgrIFiPtrPk7CTsNauMLIF6aJ07Xz13gp
GwZ2ANjuuyE174WYy8c2BR6L17sLP4Zkqhm1kzi49UOGtIyoaUfgWZu9ay/s2mnrN1P05C91Um8j
zID+lqP19G2Ii/LaltN61+CDJQO6JG27G8Acc/CNJkUPBq4EVq3OLE/aSzoO/qoS6UY7hmRk507i
2bB7xfiPuSdktiXlzR/Sqjwp5kxU3XJQ/bKwQgL/6Ycq3ft+Et7PAO/fENTgXM4zJHvM873+gfO7
py8VENc7YETSvU4sm5sxDbkKkCPDcli3sIZ53336G0RB6XEFSXqT9wsNLsnUyiaII+AvkOmd8ZUB
JpxqCoPVlTGytgekP6t7fB4EtzKd2NwvGAOT4A3Z4c+hFCO1DSxFj4NO43fPLzVxkCK0b0osB/EF
S2Tx2s6wAg4d3LB7qGaOh4G96r92jaP422iUh5HQIx6AqgqfPB6E7ARjjR3cXN2xXZhanPx75V4i
JyBBNl6XPFp8d/DyJxLAt2Wkfr9Nl5KFfTJsk1JBTS4ejhTPJAcv2/5RtAOF470FyKSLybRhkGjo
ySz5K5GfVvt8RUZcLRuT4vR+N9BVUe3MJfcpXyyKghtKYYKZH43GMHcDZRnTZsA/SRCsLQT9rgl5
vt3imu7Bzll1t3CCpmQ78kvHh4ZBZsgo3pKYOiuWZzV66hUTLv3Nlko1LFRYnninsMTSq5HCahac
BS7wozG3TNswJZI8Wm34BccjB0JsjuMrlKcSQDCdu6ytaXndN5ZTXyMI+iwxDb1MpKms9ZBrNaS6
kXIBgJV9pktGjHN9O/kpfOfI8AHKxkXX03iYjh3Q4Lyl3hpl63WEOfNUZikT7pmtHydxbugPuoUp
H4Hmt+Ck8rmAeYXH4m3lNNmSmR1NA/67SH/QYRzfcbXq4z2j4exrrZLhgwHnVO6nOGETavLGUIep
JfyFwGhjLaxUhtFm7Eznh0NnanVTztKGMjgss7+p7LW5NuRa6mLimwWcGLaoj5gq8Xgbp/hOLAW9
4ByWkbkDNDGSMeEGkW0Te04/EoOQxKYobQyqhSWINLuRnVEP13J634hxzi9lZ2Py6nN5GbWma2wL
U3OljD1HvAmrMC6HZupeyRclqwOQhYOoadrd4Z1QZEm1Gacca63UDDK11u7QUlyVMMp1+M5BYGXA
MgLmtmo4/B4rODTbmA1P/saxXO/adTP3Hgiz8UidTv0WhvnCHi6T6KEH3BCf0rACKGsApbufOC7F
W79I8E0VZU4Foj/4/DkcA9AlZq4d30Vrxy9amfoxdEWCYp8nYXeMMvAfm65dLL3ekEgbCuAV3Ylr
KAfJRjQZrwOIenjQY1c8ZHzQBbEppY5ZVNk11ig/rrYm6F6SfBHHd3MqLxg7KL0Ts5lQG+hlC51S
LoBn8N1aEsjOamuXdPlAlLdU9V0Gz7fc5LZcWD1Ugf0nomp1CdzeJnA91xFHTSPLmi9lCPl+y7Vs
rjiSs+LuDBI8kKuNQUWHXrX6xjYM8ep3q59DaL6UASsw7CKv7xGQNCrJZV/MlXEIXewZQW/HYMIX
uySZXjSu3RxDnwvPW8kki5DYUmB5mcbKfh6aihZWB7Nnvzq1aDodpUrBSngU3SJTLfmOfqEpDuqi
8E8gs3wnAC83UGwL2eOpc0nE0iUwWG89J1GDfvN5AVeueTbPMAyt6Dj4DOQ3Akz/vgccmG8N4LEO
rnsQABfFODf8G4o7KFNa82WcdKS2xEKJvqrG5Xeggj5+qwlo48Snm9e/aFq/Mqi2n+JiU/nOWntE
WRcByVnD0I7L2FFHGS68tfhOyaTLxidWLTLdXiW4wIvT6GMmxzVZsJtR06p9OB/xjEOMRo5l3ySU
We3sSHkiKHzM+REf37BPbRLOgdPyrOxMG53gxUSOgmNQxjScTMbUeZupUOD6mDXjFnNrqz1YaUvU
1qlTpjO0WgvSTMU4PfINXogBk9L4wlVRpceGy5KDATskGtgobY7bRjnTR2ZV8oVrBewUCrGWb3bn
qLOwnImlDrbmi7Jn97lJRfMNWiCBkcGO/Rzs46g+0Ifx9nR2lJCn4Fwyw74T/ffRnciaciSvX336
F7CwatqGSHV5j+xPFS3aGc/pYRiG6gtTDNO98hpbP3ayCDEb4pi4zbGRvaBchBlpv7jjyFy3bR+0
VhsT43TXHd6YvKZa01d4h5VOoCJ43CO+LaFGdCEzSd5cp/TOhBM5rkB0lFvvBy+y38G0hvcEopt4
W7ihqa4Wr63yfRpa81cAgWa+tTrKkVdOnhyPQODz5LZNUAODZolJXUsYX+KYdHgNNw7LbAB6XpeK
ZuoSiiOiZHkrFsE3oid89aOs2n44Sgdb32aiGTeBaAMWc5uay1A8GllaPVLuhzEywS/0oJuOwneM
KZwPOsV18zi4nVvzJSIyg68t1ZfV1LKc2+PgsyoMzBBQ9rRegwy14KyDvnnZ0yGXsz9jTwlGyj3c
jeHDg/F6d/I3VgMWftOtrbrxZ8HuwJdwxvy+Fu9Omg5e87OO1xDr5k0t9cAPrgAIbpK2cG7mBWrq
MbfhBvEQxdGzbyDfbPuZurYNqh2iWpu49nemCY0V0OblQR/EttMEZZWnBPKI1WyJBHnw7SYLy3Al
lsw7sjQPLx42oggHoyo5aZuIS5sIb7y1yaeyh2cX1vq5qqvqww5N6z4tvS7cOX088mEiUG170daP
rJjDtRhcEKQdV0qS4yzQPyTVL+9ilmS8ifIYBJ8JY8qdDUvtJVTRlG77vvHa7TAm/ZWCrIsVN/Nr
ZzdmEw0dRqVIsHaMJYlef3IhFSIvelZRGeS950xjuaZQ5EWuQEn/ky3J5T/8MmclxEmMZemt/8mh
9P1SHKNPOqW9giqx7cOsTA0r9DezHXqPbrpSLZt2JVy2n7RLs8th9VEQCAUTcR4iZur2s7fn/hRe
0iEAW4ISGviZ6YrSDBFS6124AjZNPxL5vhQG2YppRXDaTFX50FJlfA07BaNz+eR1asS9aOd+cjxl
5eP3WuGe4yfnM4YQ+mx+0j/1AAg0+WSCUpPFRKj9ZIXiLnEfB3g97PqfNNFcWtk3xsmttWWGkpZv
hEBgj+ItDF8pfsOuD4hE1u8DNdzhrqtdRGTWSAimFZS7/FSNgE2l6rvv1iftlD2m6c/0FXAfaI3R
8PcYwa0bjDtwUjNrJO6h+iqbgrr2YamKFavasEIYrIjkmtyVYXhpszM/mxZ2+K3NQeUkx37oWDYa
+1suI9CENbXgPrdkr3xOzcQje2DO3k3qaHU3o+Z8M4EQoxlNrvEetxW3IVthGjzgB4JBDUAOUG3p
FORel9m4mtgq4NG0UhwZWOcQhWvHu4jmHrA9kSrOoR2y7IfvLwYrU28Ul4ah3RBUKzRYLulL9k4k
IoViBf8b5b4H3LSpIIdA9vQTamrGVLLAzgp2y3bsSLpuuJt5HP5w73XHSjrueUVZfgcAHCesoMwF
WC/HBHOcx+ezp8VPldTllM0KGaZq5mJGIxO0arjJK6kGHhNuZbQN4Vjm+0vSqbuxlZi/TlR2cp2j
z4QLYtJjM0ShX+MnDGJB2mI+foi1sD9EuSSUf+l2uqa8kc5VM5SAUURSkc2rCQ3dyRhywya0lzYD
zxFDGpURj8UWtDUExoFR5byZuUynJyZo6maU3UDkcJQDisaIerhzGg8VAHvoInacGiAcQEyQHr9K
PFJjSYj3YSwKMvgiRJQHFAt64EI7TaKCnoos69S1nroeK23eWutTzeGKrTaoO20NnDokonLEwHdt
udLqcpxyym+qUhFNl0Yh8MVKiGabkWouf583lQDjZHjoQrIxQu8Qx4wg8cOHkGD7csrGnW5zZG+/
QncBgVk1KY1b6BaXDl9WDpCCjfEqQ/skGYzCtgSFM5SvhecYxpbUn5UQa5PNF04iRgWU1+bc5YI8
pvKEGwEhEkWin1+JVJfFN6U6tERQ8ttR1Mm4QwFxEG/j2VrAs0U+UQuCjf4uJ9ZTBEuGALBly16q
oHRH58PiTsaVOswAv5KPnJhnjKha1B8V/g/acBzv0Ln8g01TNe6JBCGX8YHr5xW9N4TOQuxDJOP0
3JB5F4PMD/Qysf4PfjhccFNy+hNd8MYN8ggQtgRkLpRZU4a0fdZJ/GEvDWC7hGlfDsmCq/O+jVvc
zWaM739rkTIBftU08wNf28LYWTZG72O/sCjstWuGN0ku7WuzktX7kHgGhSTIMi5QkkyT6QwnYLj5
whloa+WpUwWKrxwafM24ae+H2ph3lpjDO5WHPoFDyKDr8o18vnEjyd3U5AJLukcCnuImjFAzeMI2
zpx/XesA18KMH0w06+4bFasrYVXOMY93QcpgpU2B7rmpdOk0B075TAwrhM2CbhaTwaYSNumHtdwG
oPTMfWwvuUBczLW2n9ksO3GUmjTYtkwcs90zqM/TI+m9HiwL4M9rCypecxdnnHSx7q0IddDtwwvT
foRiqCArZV18ItflJ349Z3u294kqKKpciFjuOecDa3fMHAoEZUvdHYak5GtbJSsZ7BPyXtfw3hHx
Oab2yi/ugej7V7hZ5ujKjmwNAgGqKJ2eCP/xvvhEyRt16fcb3PVczqVaetg5n+j59hNDX/DecR75
xNPLT1T9JJfi1WKR52pB06eJgj84rw19rjnDgYSewoGogN6aadFRdgaB99WHL3cx1C1yAxVg6Q+m
E9nLlGCZg1aY99981evmO9cXfFb72Ezg9VUsVgUhHJhmxldCIU3xI8tZnp4XWk+iwMnpotoCEW/m
M+pXRUGa0zMaDN0SEAOFNjSAuBNZRgbizAk3jUy84Qd++ZilrW2QVslZReEDw4a44y41Nm/kEVk9
DOLU0UakNA8cxjgiLccd0zO2tR8uaktKzT5GcMUttGK8lTuzwZa0S9kn70sv5dyLrtSfJt+F+K5o
NH5aWDXrXcr8XV/kpEysvb9YdbKt2R6W+zmx5HSwY4/NN63NjFmRl5szqjy9UeeqYcoYkI2OYtRZ
h5qrxuBf2md5L42THpV/63HIK3Yu6Urad5w4DRVOdjXU4KEijlZvvt/1y5OOQEueKicml4BlAGmU
8znMyP0QehB06hRmneny1ViFaArb8I6GaKoDfV3sVy08SL62PYjeWK49eKqsjAWo2tjHW6QMZzyP
I8Um5VBk/j7UbGVMgmyy6XVGdBYhMF5JdYZfVYLp39Kf+EvJpNjLQTaVG7i9qxg4WwQ3IANX6yJN
oOUM8hbCEgm5jptMxTh8y5zG45unnfZ7xyZ1b+B15y5oMA/cWvGk7W0+2+pkhyPIMYiwPQpiGU5F
YKHmNki1JtEY2VrdvAG7USJ0VBPTUco7vfGCSk+Wt9Hv9HKwelqxzhbj66tl7gQNj25uUSSbOvHW
yWAwHURa0HJh1z2IpCTOMfgSVEFg7xuRHPA2OvzhdlYtjxr3f0qHqSPjAPwwsNptxHM5neAsOt/I
ZPvfrLoblw1BWjH6KGtG5VxxZyBCSIoXwcnXpls8KlT8+JY+pVz/8Eq7OWTtmBbXY47IfxpQREkc
TKj+u8524xukpbbboZ8AKbMM9DjQGOjy5dPMtbVCBl9a95QbUWJ+CTnCKoplaWw7sJebzj6h0oA6
SBJN1Pv2ipntGiEUl1ZEVxuRqj42D5KZYXwzNYnt72LbrfWLYEssb6XhUxOmCGEUWyQLVD6ZOPXv
jq/VrU45y98dqL8Xj/xnx8sv//e//38K2nX/0pt8/9G8/9INs/4Hv1vihfzNNB3Myb5vOWvRC0a4
363JlvebZzEAwZqHqRG54j+dybbzm8VH57oYmh3T/3TL/wNrIX7DkmyDyoCV41Pq4vw7lnjsab84
EIXlrmZHDyinzwnUtFbr1x8diLS6+27UQN0n7nhO4szYITqrs+FG1ZusrP5ZwLEm08OEhcrqrxJx
ZxuLrrmh6jC8ZNprv3O9XFj2E++Ux3MMBmxZ9qqnOXNJUwJTLtVdLxwF2oPOcbpcKJerks8VB7sV
cZGRFQDWXKJg+HXGNcex5s5ox/qaO+4ItHzsb03OKjAqev3ULka0LccYBpTquQJwrdhlXdLuGl8Y
j2lHbyXhv+jUWVjCaK/kJryYU/2Fi7p9bzOxIl+fpe+V6/Wc/JPxJOEWHCcNEn+cx+ViQsLBNh0L
wprWsqvapdgzRc8uq3a8Egp8G7n+aAKrZIXJdhHWfYglcetRAL5G4XveBhm++V6csDqStQu5ftsJ
LixWre8hXNtyjGAkwaHQOdGgwq0P3Ij3KTrehiHWWcj8xokex7m6M+A0HeNIjbf9TOEAee/I35jR
OD6XzTBflqWHO0RSeeCN2sZuluNuWMQ6F2CkRqB2frdotLm3+6I+GbP9UC3l+JqFPsaeyAYsYEUB
lrPrVNgU5FGD+SUsKlZWhtiPI/WOO9fpmTlWxvBA/2KBG0dHpIFwyZzjenS2Xdb2T52cADSPMTPh
yK79G2Ks3wjA7ay0wJXEcRaTBiA8A9DVpnQ7OG3xEB+KWnZfpETYK2nQO+iwZwSrbXKWoR2Iqrt1
2w6bDln9uJZbmtrhQ0z2iZBbMGGuGFVM7q6fniLNZHaezG2U9e+uTO5UJpMdrcpXnCH12ZtTet6K
Jd5DG6mQAJaLbgAbiHHHKDg26OY9Fmx1UQ+msiyGx0GsTvI2ohrQoA9RYy3X/BKt1fSBKDnzuhmw
FUS0J6JK2YXFQO0i9Hh3uFghWDoFgdm5kHuT83kQpdRGJOVurL+LmuAqVycoziKaCEOfQ2a+dMrI
dldPaMLs1iSoARcxig3PVR/vpnLIrhp/hNjnA+HgMnnwUsk2G6HUAZax93QGhDDT6EsPBmL2tyjt
G9uJDlzEqT5150NiEgNQM+hXihoQrwx00WEP8WIj2TyxKVFKXVeQIUVSn8XgfzSNdUIbRBtNuwvG
QECE5YwfrnOnq3iYNPV1ETOFtQB4TC8GwaF06UHjYlAYsBdlF1In1nngSsDMy9yrxoIlJUsJjErK
67bS1+3g2V/AClPN59Y4Y5pHl9LvG8uDBScY93FThCgxFIr33F52rmu8TbrJLlvUwjuo/lSrzBKc
CIhDYTPNopOPBivXgShsMseC1Gc3b0tnw/aLPftArtxllEPnYxdGN7jVpw0TQRgBhXkYcmt86h1p
7+m77O97oa46z+C9io2g1OXZZSKcl/IHRKhTQ//DFZUG9lNWLiLQ+U3X+jWIwtWktpZxy3H8VsLx
pIzYlE8K4G2AKpZcsOvuZcKYpbONF+5oQDwajpNmEz+ESxM4XVIdyrk4uuBm2oCJgnuZJIl+sply
bjlGf8vj9Av27f6WvqYNsM0rsuOryP9UuaLYJFHKMwlLKIyT7xRsvLl9fa0GsutugnTl5Dkhpio8
knlNz0pDt4h6pzkZeTY81UZRXAmPRuTYBTAs8ODuQ9wy3ySYocskKswNN/flBz2gWVDKHL9l7kQX
0BfAimUOy12LwI6RJw3hXnOT4/af79t0mpCQc75PtUYxQs04NGtHFI2tijmbz2rohzGcOHc8gn6I
QGNkKBJFdb2MNlI8V/d9RC8Bqr7wLmZaev4ne2eyIzmWZudXaWgtJjhfEhC0MCONNvs8bgifgvNw
OZNPr49RWars6paA0q4B7TID4eHuNJL3H875zok+Jb4nPUR/TyrTYqwdd9oVvXFz00JOBWNwFyIC
wF+buwlfS/pLBsrFdUryHjU7/rYVCN7a4KavkZXMV9G0zY8LYOZn4mM7ZgupDUNqbpFwTJ8W8tCP
uc6gWFrhiV8Eg3fOeCeSEZQlBgKDtLRD40Qg5kTy3XUaootqDbrqtPK56pbhvtaL/LmdCwgB9nLA
6EkyEgSaO6UawJjNqasTm7nYr8pkgdmFctjV0zshM09hYVbQpxcFA2kcXgeZfdHgYi5N1nAfBfC2
Gues2lBi6x91nADo6RW9fU5+Z2SU2irmw71u7OjUkTbopZT3JRR9FidjrjhBOyvmAWe68mYMdXmm
/Mgcj/WreDRV6N0b5Co9CGaF0RtquttO6YeD62bVGY6P4rVmStWqJ+tumaa4ORuoubAuo5B9YoY/
3g5EsQ4kdPfDZ89imhDkcgjJZpf1M3Ye69FkwAZljeiUCIRliS68q0LlQ/ZJfz/oegNbwinv9Tpu
HyhFCPoYSxvCZ09qEbMoErSRKTD6N9kpWdONba0cZZyrxzjLyfQKl+ypMrVnZn3cYn1Rndx6Mo7J
0kwfXA9q5sWWhGEuCJnlHBPby18i1yxpjScxTxExvJHOGxI9LSK2xrjNyqAiaBElUQncubd86VjN
FtAYHJDQfUhTZqqpepVNeK9k+KIN8oX6bgQ66+ZPNsbtX+Sc2yhWcZ+3c5Bb345TegrreHLAPGYB
n6pOpyfIOIkTIM6ZG85MYKrw7GTEqLL7PjDn/nAGZSpWJ+IqNlHqz7VcPBlV794SxQKcaFrCdusQ
KQz+pvrArKJ4c8QqjtuXcXwfuIJnlNm8R87pEBB8ZD2ZWj96lBHGRc15HavMtXYlkcCImhdfU0V7
N6Sa/dTwOK1Y+Ek+pPgzkU+b7m0cle1H0iBohFrvMtdC8tEvEJILcEGH2ELeBLJ92UVdDXHFZSRm
i/ZzBnrNuK0fuThA6GuVpHNrZvhG7UU+jsMIkeQBeddK7WRB93tA3SZ2SYj0r5nIA6+WPhCx9ilS
9ZkgMxKbWosQNRfoe5QSALapQsRVYbJXZxnoPJcWLvHIqQI9FLwl3XLaLLpJdC+fcbPB2h6dOITK
HyygVCkL7fSi11GAQnI01rTc6Fu22YdQnOZGB36b1pN1NhhN3Fs1DnzT1ONbbc0Fks0wnEplqJ4i
Ozduxr5r9yRJl9gkmAiB7jYDaK7p10CYmT8gl9ssQG+eULsSOMTCw/llFDmSXcSidqDXlLPo4D0L
9Xqs5cSzDjdzdFSznuliEVgjYmrgeHuSCRM/Jef4NiI6/LhUerOfSJyBL55GN+rvvKME7IAvGJB7
WoR4xOKEPcAFu+sXNpKWEbvXcZFkv+NoAuAxaNUTjr8WZejvKCUrxgnFa3yNWFoX4SnBeFase0r6
Ps7Z3lA6X2jhg5ufEwfNMQAxm6eiW2TQo5zDam844SHNB+1XZrbtvi7ik0hQtzZRYpz6mH+7Ad2z
z3D8H5pmTbHvhf4iHa3YYoQH24Th383ZdtgIOQrZOiwok8TvwWvOW3qjFhePFZ6jvs1ARqhp5Pp6
EmrHhvD2lgwj0wg3ArQOT6mpUJyBnGCsut7n0Jvq92bC11uTz0BISPU6AiTn/piTsfC48SNPVZFZ
UEVprBqVGEBWW4YnYruYWfdZY8LIsmLDb6ayRZE2jutUX7jKo9so83JQhIgYjMyls0ldy9jXLWME
VjgTS/h66V/GBpoCcPQENbzdgMkUSa8+lqzacC21yYq4SNkzePmohlw41XnWujbz43jdTdWGeJzt
iF08MtzsfkqNIlCcUOwgE1WeOptojmf0XHzyBQbn2jG29Zww02mrbH7MR9Fuidokj3Coox3swggR
M8F5C6qYmxCtOGmYFuTwFK0e0QZZ9UtX2uUjq1b8cWSPu6mSj0NbNQStu824XUoKDbOjmtOxPLMt
kMZViffWMttnAPGIyLKmuJrEIR7Tss4fddoAXkw0dRwgUL8MfoAxj8x3rk5/YGKM/G8Ah12xrNrV
K+U2bPu32lAtL3c6JYOYkVi4iYbl0BchrzxAp+XN3Cf6ntTDDkFo5G67JqVUMRTogBzOR9nZS8Ba
kWC0plJOo+KAXMUwuetbRz0hOlN8tvo4uRkT7lPLBCidrjMoJmvFazvXgO9rZ52pgsNabOjXtSjm
PX/EgaoifTSDdsy0F3scwJvTsN6zg/9EqFxtUPYxpWSo3HUF5pZOAlvS6ZOLSNIWIf/m1YPw94ZF
obGN2d1tbPwbJ7Lg6/YB+9L92JhHEiUsv7O1WxqG9979NqboAJ4jGPoRsUeRUOOiHEvU8b6i40Oh
M7pHN4ZyNIVEm3B/ZFsYi90rP+hbOJQWWuPqRRkTd4OUsfuwM/NnTOPTwGx8y6x6oxWgiByDoM5J
ga/LdL0V8S/DWo2zKtoJ3Io0DO5g+SItXianFufJ7J/dVtF9FCDRxi3CC5EpwzYb++IKzLHkDZQ7
+2WeWA3SF1sX0fGumoEKpkJRn2o9oeWiqdjYVIueOpGmtualTSWEYoWqF6+ZcTb7MkgIWT1JPd8a
TbabltJ6aJZCIRKxWgKpWW9DGDuvvAizPVH076VaMhZEtBtDd0405Rl+z+LXemUFfPSVF+qtte/C
7HEc6BB5tQFtTt2OXoGGHjVMXd6DdFQmtIWkRIKYVfOgqqMw9aU6iNXuFXqoRNOAL5Q+3JqHJF2+
ZgcIc6wgRYDE1HuMoMNbyUqdyy2eDWKKwHFbYXow3bT/TAdNBUcJ5mPDo+Mb9bRDNEtKkD4pKLAG
9153B7qiJnQuksbI6btLkhX5jZUkLU7bxN7JGRKc3Zm+ZTXOZmTi503oD7dGO8NWgcHoWhSYsru6
0v1KeweAJHjRDQHk/qToJ0jVuod8zvVmRz6x+X1olIplo2SiGGvtGw6rcU9Tyf1qrcBoF/mKHOxh
L83I4TfkQBqja6hp5nGw5uVGm/L3xVSHrTAGse8GGlCaF3XbE/o+yOQKazA6TPTLoubf0J0ksKjQ
N9rM/JXhiu6nUREktubV1kzBo2oIsjq++0BkUdJhZsbo854iM/BLMlnJcW88NhwwGJkr+Xx62IoU
eFzOUHS+48Air/LljizgB6nJA8N6Elsw+XoGhoutNDVIaZF55rxFBhc+ZPqnoo9DgBp73rETSj7h
X5Je2IbHfBDvoh1OHeW61LQ8wNUGuyjTHjgr2ps+7+tjISrGFOgmon40Cf3TlwO8p71uhxGOpXA3
NN0tSx2ki80GxvG87zM2siGOk2aFWNbRShFl3reVnTUE3G7WHQaoJMjJD9y5Yz17dtq+jGxlbtqM
3TYYmle8EPm2rNIgA364TbPwklGP7+uQNAvyIiDmFe3TSLad0aTnqmi+a8ch8QRRBjgv8NYz+Nhj
2cpXQyubO/JOH9lrsFHL0ffyhumCEiP7NWdegOJB2fembA+06Ku+u5q9EFbSNjeJf2Rv1q2RIrPf
F/qd2ySCd6mifdK+fRImBptsLMDW5nj39Hbx8EiGq0CF3SJYwSIDgxNF5Dyxop42ibSsbTy5Eh0a
AtkhUg/w7CoQ5ITk6AX8F9aRBr66aNOwxcySJPJS01YvNRpfzzLSJ9CsVxWzxN5pepMnjxEP6Sa0
9PY8eWiHYnaMGKrQc3TWR2Tg7cvi8qHWp4/OYLKPjq7ZZGXBNUKuSQTLJIldYYrRsDmT9tSw5UN0
ArL9XrflMZIu7SZWNSysIKtzJnr4txJW+FSvLPD2doXCMrLUdT1n35iFc1EprIEUQvzR5DZTsxOm
pBfksulesdVkZ1tNctYc1CnwM0feKFc9xH283iflHo03x0URugGInjsKDxUlj4tilZScQsOhwZN+
nGZk/UNFg9mvYmhKwF+g55wfZ46/sJLYmwH1zGZEWb/hFcVWXYVyJqWBZJKHk3oqCWSPaSJ2u3uL
bFN76dstr+zunniKNcrv1dBTeVj0gn0CGY38aGdVqe+gPgaNodi/HHbqZhIGWb28NSPlRIIFz8EJ
YGyXdaFHz9Ow1zBfO0uP3l0XEQO8IqR5+bke4i/BobjpcaVTxqXaq1Zw4QeGBXZubRdtGO7Yapx0
wMRmjSOmyQgB6SYjwKK2reMp9yJRlo9mVsTBZE6nNmodDo553C2z8cH664ha7gxAQqwKbGNKfvIC
z6Sy3oHmwLCyqzEf19ToII+7k9XbwmscIzvB77ubBj4uInt8VEWUTkURhN2y+LHATNJlaUTLWfp6
uEvs4jGx3YOWkedd5fR9rClrPJTdvGKa3dl4QhX/C/SBdkZeYILSsIydEtvNGU6lQpbUuyqHV4X4
XDdaAQGN/IYfRcBF2+Vr5DAq1yUtvHisSYcgZ/WTc5YNIuzO0QCsmeE3gaVY42qbSq+RP42p+0gT
rwyhMc3kX307veqpZW86oErQsWJjnzZReknGeDlrUrcel4iXO4hM7hbzRUHoX6FJ2LvDpS+Wfi/r
6ItcIThgUp3O49xOXp9OqAGNkLKFQCExnLVEPbH5lHTRM/ZUNDNLbV+Lwr4ATvbdOFu4ekjA3FFf
drplq28JuwZn0i2/r8N2bxCmNik/beVjS9nI6RbNoz9qTaBnv+bluVffBtCnOGxorHKsRkb2gwRu
59Q5BSS+5lt7aXOvB0OFNmjl6ObxS5vmyiFip8b9eEYFqj2qiglN21Dy7xgYAykimD8FxN47xpmG
h8sdz47a5IzwFVzvhhqeR56sRCkfRBpeO8UegwG1CKnDEXlQ7fQ0EkwOD/MURxHv/l5RAEiQ38DK
4FU3CyQXaeuTNhufCFnPL1z+aaf01h6UIz8ogXePjQuWnkvVv/bKq+UOO30mCwk6I2SsYtjitV+9
NVrzYBbrMM2BN6QtB+Ldodvb6RccVj/MopPa6Mjzhu8yrK6Egoa4ydtvlz2MXsmBPBb1pFRRAGaS
K7aAMsM7RrSir6y+whSJBkzX5WgvloPxKUfoINSgn+BbQojtfdyJ5gt2RcoCB+MusU/jFr0JWRGL
ulzI63X2U9jWO9opsvfMur3TB9gECRsD5Pp5yfTW7ji6HfOntYgzZrqiTdOXIfhxBP71t4yHnQYk
3S7jwxxZezvhJmT9mmPbzQ4EYfkdJy5r+E0i3mrQDhxHO9Hb/TFCsHNZ2BTtkN5BX0RGnIitOjNR
YSyOlI3+ruhvezxns5s+NH26oJmOincAMac0VJh9jfd9Z0lEUiOnctM+lVRNyUzd3DSScCELdsU0
sLYoHcCRuK6+pty0tzalxKy2SgABj/xXm5OKIVhzIkPXj8Z+3tgVAwQpeBBcaZ4kg1mDUw/cIJv+
hZQg9t+Vibi4HIn3W3RCbPpBQDtg/FdfpqUh7FEl/dhYRl4qA9M5slLaCwPSX6hjmq0SSl68hOKR
SYHi96YD+0vAiKIgkeSYROUU7WfMwuBGlkeBMG/fKWs4m6LB86416h5Tw1MyxQD17KZyL60cSHru
EZ3s0tJC64A5HtyuloonZE8oo3pk8SBdkTGJlJyvRdpx7BVwgC6hVvFi4gyKfBVTQpDOtM4ahEGP
b0deMLP3T0WVaJoH8n63arXagBBgIJqp1A+z6s9KYSOJKpMDevD4RbcAbAwur/lhklh2TZke9MkF
hjvxLWZteOg4l3/4cKU/lA72IuEM0abIiH0iB0T9jqltMNSGefxToaWlm2Qihjy/3qLtz76s1lTP
cQ6NroG2H9hlN75WYpqeyXkTsL3IZwdinB9jm+E+WhGLcWhivOmmSYgudM8gbSg0e16ENwQqPhVL
F56nzC3vYrqbz0FtZUOYjouF0lVqD9Vg/NyBwIUDAFHiWhJBf8m7Dvz6BBsz1Yiemse+fu3F4h5H
hFA7plMtVW1Oyksb6pdyahqvWMqPSDa3ZsL+AOFcsmktqRziNhVXbgiSSFz2CXxgavWwqjUIIS+s
N72a8abHVjQ+r66bY08SMHMmHFJzjWyZWeSoHt0KmoaFXfuB5LbkbOcEiOMyI/ysm2Aci5x6GOKZ
HSCixDMlGudlNKfme7CQm6PbqnZwYWd/hHS4g0AEJdfoORZH9HlRod2bmVMddL1uX0vdms84DKpT
RTbId6MzOmEGVEaazRyxMbmrixJlPINsMxEGQtH2qVM0RPitEi3ffUJcmJJoYcCo1DhV0zN2fuVD
TF1IZ2R3e1AK/V0bmZEHD4SdXJnkAZ7rFPOg25zasJ04wigukG6sD4/EgJ8XKEgH6iJqPEmmZBIO
417VNfOkRRgh58kqqRBE/lVzAY4L9PA9I4Zu2irLwh4Hl9Z9Q4fv/3eTB7kpHKa3S0q6fDG4oOiX
1mKuuazBTpHjofeIecWYzf+DHOO/GgROs4g6+wud5j9kGh/a/Offql//dvko/4qC+/Pr/oQQAm/T
TGESbCygKiEfAlfzN8mFYv7hMC4iXkTlXYf3WeW7/R0HZ/5hagJWCnNuE3rrGlj9p+jCMv9YLSOW
sISJYdGBj/M//8d/Iov5h0zmr/nbK/noH5QpyxSqqrr41Wi1GGlY6qrI+IviokEdrC9dhBWd8oER
xAcW77VRJ9qoqxLrTkRp4MD1h/qPNPcvV+tPic5fv/dvMtA/fXNYdA6nqGXwq/wzl0zVFbfQR+aj
jlkVuNckqaYN3vYN6xt3l6iajhpsgvJRt2RKtVLNjU3WS2s9ujCcI9VgNaeUzrmlII6ZF2ft7z7F
XTX3+akb+UPVUl+HmWV9TPSeeuJKszM1BCh4kfEsacX0NeLXJ1FURbJZYBX3o8bqXhrivmbyP4tu
T766/p1oA1aBqjWGeIfhONqYSkLKrZPPNVOLZj6HYezeFXORvHeLCSE1Ulgvsb8fp+d1sUv8k/Wh
EN+Aj4KtAetlxu1IByWK3EYX1a+506yLY42u+bfL/P+lUP+NLO4VH/Z/BjVeKyChPJ9fP9/VP4WP
//m1/9BFGSaMPJ444epwoP7+kOokAVmGjQIKLpprOS7f789n1FyRjfC1hIWoF4XUivj8uzBK/cPh
D4FAomfCwvAvoUJ57P/dQyp0E14j0CuNB17V7f+AOSRnVOp0TpjhREXMqTrH2hk4x08CF57s3jQi
9iylqaE4ftfa+jWOlYNtj/bHoigzqeDNtxUhQAK1fouQkMQvwVZ5bxQC7wFR3737ZkQKCc2ZFjih
dqfNrYeM75a3B0ZJpDBhYo3fCyXFWnBS2SP3hgalTu21yn8ZBoCZOm9DP1fd5KHrRHWzxJzgh3bO
CqjsFqDrIrXYM8OS4EB3sS3cV7LxqUW8zCHGwU5voonWUps6IOyVvptRfF9iKtxLUpSM+Uzafjwy
0BrKp7xqnmWxXHCSXDT0twETftbFMKpIkywSVox9VRr+LHAkTFVl31hsiy4imgO1zA4QN7ZFFx76
Jn/qIiJpWlPfJgmcchzx27BpkJgUUXrTVhJjB9O+gsQBqmb0th1xsbI/M1r7jhPtWzrKvrbyhYVU
8SIG1edk1R6lXIxdHznIvUrzwdBQM0Cn2sxFo+zyaXxp0BDN0fJIVtAPMuvhzOrvMavE21KIo1Ww
FTJS/btEGplqyEGnWbkrk/CkunV7O1ikO9Rm5yPLqBhHW+YDqDf32BAE1edLQIbLZ2uXFNXhT6Ep
qidXBNTSyssSzQi0i/jRsNE1GCZmG9FbeJYb6VmTXn6LgjGaPabiPtbzx7i5z3G8bnAF0uJg5n5I
Juyzuds+grL9wLKKTTVlA4MeKW34MQutY1SPvG5rVEu9scgloApqrm2jdzeCHZg3zNS3SUEHFGrE
7LV1hKmzj/ZxA70mTjPfqDrAYRKBPUsN0tXVXCN1GGrIpJk6cm0hfR1lwEYpcX+pEmPONMbvZDzg
2VSGfFOP4pYq2Gd77pwURyF/R6Km4hfGCrDoG91Q4e05hekVFU6Fqi4+k7g6jNrS7rMax2uC0Zip
ce8oVIf6EMwSR0HUh/sxRe5sT4LJvd1um4J3e0+Tr+oVyr3S8fCzskNcSvATBR7krT6E9pvutG8i
VgjWA6fihXnbEiDohsyuK3GXtsxOef+jIzARG/enOTQC7nGvUSWKYZE+2iYxlV6Wy0/25YiKKmgU
kaWYbwqWbv7X9CepPDAIxP4EzmrSN/DK0K0hidiCKLu1qps8Dt8qlO6hi/ishOD20me6B2KCkNCC
jrUnVwiTzdWKl7s2N+c9ho/wJm321Ckl/chymMvEV90GtV1R/eAzwLjNB+ILtB6G4b5HYLdVHlvN
UthrJ2/WkPCGipiT8akwplOJQufg97JOp4cwp3lv897ZW5YYbw2a1qDCvusVrcwDY9AeUGH4vYvR
OI735WSrCOfFL3MxLq5eRVeM9h/WHIprXFus+qsrMWMc16z8t3bUeOYY7SYehXBALaQbezUlXjMt
KO375Te6DP0czSziLej3rP14vtyJFMDIOFSYyjbD2H9JBEq9ifG4biwcYRKTBkX2pio0h/+qv4DQ
AwjqyXbJ1R+If0fCfG9jfox9NsNKZ2Lrgt1AdEJ6pz6oNw4Bm6amnEh42XbrkBUPhVUBAdiwxOGm
1QLFnd5hiTJk0hcQn4bTMciSDOR0kprYvGZbsx1fnHQ54w5AtLeoMMgXmv2QIfkUB+qqP13S+Z4J
Kh9rpuxtIjc2/GlyKiudWIAJTmEOmj7PGOKxG6Uhg8nriuVdzVBJGeJ9LorTpEbJtSnK1BdWMeJJ
n9+0RHh44s5RjgxtNqcvN1I3mUnUiqtRri0X7IjFGlcitk1l7TEu3iY9owwDjeq27odHlVzbkZCS
2n6Pao2s8xpihrADsSivUywYG0/LXrLSitX2w5F4keTwOGGHgsr2Aj9poFGf3uZ+uLDTQt2WY7OJ
JFxXxb1EYuyvuVkqR8ajWNtXceBQYrWVRH5aZVl+IW9SWGcwyW0KYrQXlEqOu9wJ1C+eXSReY93Q
Yn9rg9GdQlnqHhK2r3aajI0dPY/RnF4Al0zvST+4XlMxR+asS+KBg68Nt7oNsdsZyb9pHCHNDXTg
u3SKPqTbnwa12yc2Kwqt0g5ilErA1mN8TXMsZbhMXb80OQ5tW96wit5U0ycpXqzmIhI3XEb7Qryx
amTtk7BKcxa/69TBxWcrEOsk10Srb5HqE4pj/4pqOW9Ve2Co45pHsndDakk38WjgzS0bra86YaGf
YP7dKmr8FIlOC6Rtf81s2XekWJgP6ipFhvnTAsFY9clah4Y3W0XLBg6qp3wVMvelpvwu/b0Uo6Tf
rDeca8b1M1u27tKGWX9rqQrYyKSQV9Jom3vKdeUaFQioq6FV76LRicnsRF7d2YTlkD+I5hrLQRsY
bideS9C2uFJWebZGCt2uWCXbtU7emrvKuOWyGJ/uKu3OOU4oKzL0Y+i+0bWyqFul4EKU/QtRndVH
IxXziKUxZCnG2K1dW153bX4jlTY4KteOWF2b41ZP8/tsCfUbR1ES1mkOyIxyJmCqsfZ90tU7N2Gb
vjFiol9cB6qN2qeAllgjfABwxKHKtvZIRjgjraLRT4sxfyhu2H1nbgbrJS3kI2jN3uN9wdt3Qm9g
z6MnWVDeqREZFqNaID2exhCVrmNqBzl3QDs6uepakHcQEhLXJ9QKiEcsqd7wK8THiIeb13vD2s4C
bnFRW9KmyjxH2f5hEZujYNhB5D2TvS6r+AZjY3+TlrlW+ISEMGywmqa5GydXObY1HLsJhWmgLTGj
0tQ2xyuLXpz4Geotd0mio8J8wiVGm9XTqCSkdjh6XPmEm9qvc470Nh9Udzdjcgsg7vSfIzEctDs6
CJtoZhid6kqGJpSUOC1HZpxCmEw3PUhDppY91R19mfWWSR1VNu/IFleKsgSESiQnvsZmhXhFiYYS
q90ZoQf8fksi7UAKW0Dw2lc+q1uFQGz2OCcxN1uc2Pmh7IbuCUv4NedKW874nhb5SZmZQNn5eMAz
ANuvL4gc7sjV7iOgZrX1+/p2MFHVINSJEkR8cq5idlbjYhzNqsMU2mRsPlKP6U11J6qqP9X5wi8f
pyetLWZWnDmvsBxLns1TtO0nkT/N4fDchkuPecxAqLLEBVvIeG+UJew6UjWrSCt3ks3/DWanS1U4
e9wQTx2kZ8yNg7ybxtHPBvvOjU+jzgNIzHJJ9DvKg7JUr2Ybo25z613hTLdSdlu1wa2ZUYeOoScT
HuJEyattayjVk6Ug6mZaa+rzAVnjplYFWXJ1EoRKcj9GiBngeLHkZ7pWJOHzsnTYIKXwVHphTarP
IaE+0PE4ARreimXn6xZAVKxN5MlU7t0U9YVv62FgZqqPD+vZsBt5FiOv0BrBGB94Ob+y8H/l+D7h
ZGQh01l73fklwYffEOrD7r3CCz/ydz/o4QEUs0YH5NMyjpq9xu6+0KYsx959nLLojCRlh0an9d2p
hW6mqHAE4p1Sx1iVClRPC5r+rH2ZSFbcJpSJOYkHtHu3OtoMT6XTKSq5ovCOoiOuxZJh8gMUC3qb
m15ktx473bMWS+VsONkFH+ji96txLI0uVvtkoNFg0Thc1C47A5I+GlBpt8ua6Udy1oO70jfd7jhL
mg9RgdTS3CPRfZycascs+CfvEbOM0/TO0ilhpb+cAAKtKFlQgQ63VN+5pU+AEr49QJcbBnpHc6As
51RTIlQS5OX4ONo4fJqJs4J/QgESPDW2RvCifW1zvr253LQLyn48ehfVhV1kmckLvjLj3MwSHcfv
Nvpfmin8V5vn4XkyIWL/3+YFp6qthuqvw7z//UV/Dgq0P1bzFOR/mINCU116/r9N8xgUYPwBEkRG
g67hYYIH/vdBgfHHamsyVMZsprAtG3PV3wcFGoMCYRuugYWK4bz5Lw3z1onAP40KGBqaFjMtGx+/
DbZgnff9ZZ6Xp2FaLHZWctS18S3wsvlY0fkdYrMWoArpiYnyjUuEzNFcqRgo2vxZWPV3VOXvw2wc
9b77oHZ2fQvRuF/PNcG01WCwOiFWjRWucRdVeFiH1gR3W4SPUyPcXdeOH32NfZJJIaoWOd5EKQ2h
UYbPoxi8yKZuJbL0tsRuvo8d6Dkjfc68KuTUSLsBe3VbqDNIlWGVoiraBcO4/tCMx8rRjgz8o2Oj
xE9T0v3ovw8qXFhXorsIR2Kh5YV9Kza2xvKCGqHH4hp+au4Iv15eiXo7TyJ7xb7GE1VEJ3xBhtcV
/UGr0cENbnYOdfb1vV3f66peBGWar+ymCAtTp93ROuuHUMlPCFVfdaOqrgkj0Z7aqVxCh+OW/NgZ
z+pOZkwM6inxcWzHu6ZqbwvFUI4mJ3PfzPt0gOUFI7sM3LTwnawNRCXgakgC4gGibibdfu5adbM0
7rahH9ykot6mLsX7ZBgPUTRdZT3wiFf3qjv7sq/39OQUY80hmSgDauMA6uQ8qAbJnP15ZXZOEsl7
wR6hSJmIpvVjnrEGLqV4ctsC3BaxTbNwqy1TAujothYghX7SCc6ix1L2HeT0y2yauZ8iSVRaqgq4
DzTcLNkbFi9iCeq1aMnKWD/EsqaAapdDGYcPBfOTsoB1ZmZET0W45ssWz65lNn6KTU4UAlYlLnAc
1wc80nt8AXtp2Zckd3ZJlgalkBVuiwwFb9aeatLtR7KZtkoKb0Kh9abeq141ja4jK+FdKwM1OJsZ
CuQfaB8tstbQX4aMylrSXveJgM7Qfw0m87K1ONPamWOCo7YussCUCKp4OAJVR1MHZ3SfyiHdqpRz
GKzfcbiRZi/b3dyXZ1Spz0qb3RZ2f0N56WXt8IhFAvBF7mXESmo6VZUOSJQg3yCpwWYmCLW90XQ+
JWFlgKiZAMNw2apaiZlmhDtGQB1Bl+o+1Lr7adAPqmGfjWo64BAZN8NM/5L1iP9qAth23D/PYSmu
1IL0Qr19rzklv8hYnUHtRT78jz2sO2CrdL3zAiAx+V3Q9q5XwDhZUp060Iwe6jLbRXXlizl8GZFk
cSm6T8mYu17iL1NXnueylEcjMkHHm1+LEB9N250iHQ2Mij8bk8ijvi6aejt5YHBIwJd2NtiXGciT
yOTa67/3UfNqikuCFGJUU9aByKY7V0F16Mzuucqnp1imd5HUfSAiD1KP7mr2WknJ3UK5qa8LL9cu
H/WUXMow03YM2ANbJZjQzN0Xo2LdiU3QbMOPZV2TLYa8axBQ1mF36WB/LilDfDUFy62oey2F9li6
aBnq6lt0+SF1vvWcA1VtqweItEf6F5Ad6zKuafph55S8IFa/g7Vu6vKxKRE3mF8OQLuDMEWxq6dn
Q41OYVR5UA/pGOCtYm3RH/kfIDa98OcWMNqiv3GLhjTd+rUQZuGnUlobjZeNVJQjzckOLGR+I1Ot
PNiNtbOr/lGyR0SXdjNoyDboNoOsQo7VqR17EU21Ajg+EXqV+Im8Vmpi6ACZ+8Lp7jl6dRmEo8GY
TvZQKDLPtZ/d8il2nigSCQllVVwT++Qpo3E3JB0v/oUKge68mPTnrGnArIZe68xfFdU0DDDEMrOE
KdG66b5lu+prqKDXDZE1JVc1ncg2NgE74dk+Gba4FIzjKqTQW4NHF3fH4rFhebJEeSssHjbkJTwl
GGkQ2XY2gjvjAOfiLRHWvZkv/4u7M0lyHMm27FZqAygBoFA0UxIkjda5eWPexARi7uaBvu8xr5XV
xuqof6n8RhiFlIjhz0zJkJSMcCUAhUL1vXvPpa6CT1TYT6bVf+tVrzYQlI6CELQZwc5HynWP0SyS
bbUMr20pKkzlwCZFmXzsp+GvXHV8x9ZTz899bsYC9D/+iTlAimHL/GXENLCBcf6xrPV9DlofcwNL
LsCVb2PP/2qtEK1DUcZsKD2OMQUFIHw6o148sRQAb9TGb7ZqOg9T9LW1ip92aN+D/vyFl/4pzLPv
LOfHJtCP2eAtAEOVUKX/qjf9jdkDKQ765sh2kLeZli1mQXOfVYgo+HawA7VRTdZigBk4T7d2Hf/U
bFjaZBlRv3FGbH3dw2y6v1Qwuk91ivJOI77CJnKIlSR3PoCLOY3WPYURpCqh9/douBh8zLxnlTcI
Ty7icJc49nBf1uFf06h/d5PsdrEITgRXsuHDhhPMc34t03BHUviHWOgw8hXWvsJcSTURf4gTFt8K
A565HcZPsZi/5rr2ezAiio1jd7Rm41Onoh8b24EX6HwcnfSBc9NTDqORKvAnc0Fa7iLZtAyJ9RLb
T9dOdzjbYkiKzk05Ggj7lYwgn7BfOZSB+6rbjhQ56JCZr05iPvE4n1m4mvs0rW5S2H6U4kmdqKr+
kzOChHU1oMuES5F7biOB7affxDZ/hohabkkrRSFbPfLpSDdZ9Uflre8aOu1517KnNst9rM0fM/hM
m7F1671Vpk+Ga93mlfsxLlPS6ZfeQBlJVXCxkFjEY/izncAoDR7sICv91ZruLR5CAE7Fkjywm4H7
4pGKTq0a8QGA5m5psWOM866MmnhTxeWnuMq/G0BI+WabQAmJtyBnototdrNzjQEtGluurr83M4BA
FB80T9yUCxH3Ed5PQBQ7rXHvBjdajnmV826RcmFZw+CL0KAmbfbGQ1z9sJGC9AunIKQhxDIcO6k/
pp13iLqx9r1umTaOsbA8tPsxn/eZ0pOgrDxKcGZbI13+im3352zAAHbCHqS81D/MTnLw0E6WAc/J
NkjhtkvMq2PCI0lfWtOK7sQ83dGCApruDZ8EzgJYF/lBVGDAk7llOhfiHt+2tbW0SgCrRecylflw
KP5oX3L5gvM987t4fCAoA4KsTRkhFSRzYATiXIxsFJrZs3Tz41wXv+qBk0/jxQ91iLXJyMdu23Qx
IaPFuDe6iBxqmX7RYv3eRN5+YCHrd8FgId+ekOOEJfJKJHSUU9Ao7htgrWBGkLl00rqHQAXopmXV
SIzbeWgCWNnht1FpfJa5FgfMBwTroB3DLqGH+0hyjkO5gv4pQjxrWeB4E4hvlDAKx3wxKnTqCGWr
fTt3j6xzd4MY7lnJZ5bE+MFxixcHxQWHdnjDcM01HNvst7qE/BxchlrXcehN4wJVzoTnr8WND/N1
l0n3uTPnT3Yf/xiX+cHM4/u2TV6c3uk2jYOfGiXPsDMjNOeyA1o+ewCa7bpiKxBgWtILJ9kZofO7
Er29Y11EH5zOsLmMDTomJaxG4R/om3YYP2imSPyxFh+7SWniqEGMjXIQUzd1JxAq6Ak/Q6lEvN3d
5aYgalBBSXvxWjmWcedM4+elcp9by901mkseiOVtYd8qv/sex+U+sit82zIv0QYB7x80Z4f8laaI
S9TBWKQTmEW8puSUsOjM44+5C7e95QTYj8f7udGDDYtpA5Jz8GN7Vj6v4NMIT4tNMrJGr0le0qm/
h6pEwV2JyeCnPNqoNbYtbqytiFTJMSxuUh3FdFr3H5l9nL8D87Wry+cgKIATUZ3NxQ4Were1EKqh
pAiozddfSOCoFN3/rjXn75qDRlgjwGBD8eKLGTT3+KG+YI77APb1U1tQGB7DnMc6fjFc1Q4x5M8W
8WqnY1sItelWJNnNLMc7KxLHEKXGZugSdlyO3M0JGyoUaE9Dhi8SlTkxyzVwWzbDS5WhtU68D6Hs
crSIA9rtklBnJcib0ZpCT5M+uoNum6bBjdQoh1TesWvDvwMR9QfpiB3Fna9wCwsSbOFs1Pn4LXWR
fGToD3st3cnGO2oWCgvd7fIDfL/+No3sRxwj2Y67t2Et2odp8kBxn56Lh20kUjo1Vh0dFxUUqu4G
+PmA+kFXIl0P04MeSeXNHLcECvQ3c0/br2JZvZ2jTicoF6KDQB6/yOk5qElQEhSq6th7GUiY37VZ
xwbXa33HkbcVxD2YDa22jzFasE3BAS5jiozQ8Ztt26E8p4i/dy1csvo4f2+zCl+YLp8iUgjIyE5o
bpmcQCkbiS7HWBx/deviLg5csQtK4VBySV/I9k64+467BSK/nxrA77TE2AYOEKlF0ewTjXamliC1
rBuC4uFvkQMMlNEY6/hjEyU/DTNa7oCZ3+ZShNuhZkmchHawyrA5ABFAMmhzFHVC/RF41lMUyZdO
UnGLyZTtNJLC6qbcK/oRWMVNM6LIgSOaLu4j8lz2Wx1/CP4eqE873S2/m0j1OPiFdNwjKmKJ9Ap2
z/Nf9gBoI4+feV1/ma7zgQY254sGSJg7N69ehSxPW6LPdvFrFtk3WzT5vhH53mJvzQkWc+as2Hcd
0J99mi7GX5FBypQbVbjlDXNmIuITh5+Z3Zue8WIAD98GBv9UHts6NZfoc6c6MGg1FiBkro84R/ch
4HGA8KjWJwYgJMJZ7Hv6/t+TCO8He4UM+21hAF+Iiy8LpnOOIRRaQeYLuvIGn04Miq9uuVtmqE8Y
fAJBCFL3VA2KQ0k3gziDm2hIP9nig1ckoCEV4Nl0kCnO7bGqZmq8ZEXoE510V+LvxQpCdfXO02nQ
GWbzvQiB8VMdYFHskQ7ahF7xRbc+dvr3aayDo1lZ+4JD7pKLo13g+LPc+ts0QCAJ6uVr7djsYvA9
sXoHI7H3rWj2gSPw8EoVaXDwipwC6PixSAOUxV38SOzUXdzqDyjGHjq2YJFdPGNv/AIS8TPG96/G
aNy0UQTu0mhRbVvYMOcvlBHAcHjtE2HgBjsTk12QOWa7zPwRlJ2xIRyt4bDbf0+SRzqtz00udT+M
2hQr0PzaLHRMWo6mFjuwYFTHeLoxadXjbZIRoTeLbW5lNW2zBoeTLopbwAWYQluykOGeAcqCeQBj
mpjmX8L8NrIgDkv9MR7m6DCE2fe73PYe6LQ/DAOSzinjcD0EH6JmyI5kGNwWjNPks9jCtPndOvV9
pbu0jbGRqh6FLiknQ0Ulbgwfafx9ybHnP8nqBa3dlmyBAiDmsO8q9iR0e7d9i2oY4eUx75Ad9A71
4fLT1PeI6eOcTuUUfZ6Fo93pY9/5nZzTfT0M7PUd/XF2rC+k2FHmpeSa8zdsZnQgN4rXDTUuE+Wr
XMgmcYrlETMRnJ1+PPRNdaPbxmOFFdMIhhu7ab+gJ2j2xfwiE/ni1I5zTKe/k2w6JlQS8kIH0NYv
j5LAGSwVrwa/6JuF+4Lu4feiXsqbvktfy4CrcId5eJxnjK4IAOk2RpTaaqIAujgxd5kHcK7yAmMP
gdwP6ftyzEIWYdvWdix77WBQ4xPU0rfYtx2CCmLz70ahNKdOCWnMLjiY2KgfBulqt7J1kju7E7CB
DMoAhLKlvhVAW2x7+fmfV4z/ZwK5HIutg0A6RtUXW6CwLteY/+//yV6K1/+FeJS/tG9rzWf/oP/U
nQ1Ddw0XoD7hqrr4j0DN8BCYCkScJgJK10IR95+6s63/byldV9rAtAzDEG9FpB5h1qZhkE4ppE1m
q/gnItJ15CQhx5S+qTsjh0M+Z61EpFYDyT4egJ2aJWTqru9HKgf2bZ00A8UCe9q/qcmf0Y2eG45b
gGYUDgASDCWXe1Pj7uzacqUXEVLPcWtXlXxRB2X8bmisUoAznSs6VVUz/2+ZKgpZLk+R7oWkug+x
dpWLmrZEMteST5aj8V/jaHQPkIz6Jz2jUTW3bYaQp5y7owcRZe9x7L25fL2rmv6f8RHK2JbDL3Do
F5xeb5r3seFWuMahM9rHWoeeVyQyO1weZR3jyVWazCtJYDqXiA5sNUqDTMOEeOCb1VjQEW/LPajd
apvr8XwlovTMDWWfZQOMY4sJjGz1AJuqTVxRzXgvLSQvnaeRCCZrj71Imd0YZOxtiVWVu24EIIrp
pbxypYpyt36gJpNfMO2JcDMM+jFvJ5DlQh+rJaWqGu4ElCXsBJ9sfpJSF/OyYUYADFLjxGF1rqvk
IQf2y16ghPwMSrKOPhMEg8MxTa2UaKsySrbhgDfaz3stfALuMb/GQe/8ggcbX5uL72Kn1WMyTdSl
qr/DiqAe45vJn3hL1BMVzeQnz3FnR3mzrfsuJOXO1Z7yCd32pGsPQREYKJ6TZmMPCSw72ytu2lLD
re1FMV1YSvAahvLj5Sm00qmqiWoCndENm/eE5Wq1Dkxk5BVVQLiuZnA2GGunOoTopSjaDNu4ZetV
xxjqm9qcrmTtnlkRGJjniQubfyv57tubUlpxgc2IIJcAVMLe6WBfdNRD/LFv/taH9r8+ZSca+re6
dfW+nawHNg02YUuD9ppFj201ffQRMX9Bkpw/68CBh1F+w630e04z7y4Z6dygM++2l+/su5fzz5BM
eilt12JPfXqBZutGKFfRUYKxuc2HIfvQG8CsCI+4Eub77k4y0J+FztYdfAnKrfD2ThK7AAkkgnxH
KhqM1rbNH4hIqvDIN8t2WZz+ylJwfjy+GSwIfMPW/gPN6MlIbhLpD2UwPo1FVj8MFjZCL22wyBRG
++XyjfyDkFw/POTakuY/wmou9vQC87SH2mczYJwD/c1oiSARC2Ofz0zsd3P6ox3C6a636+5zzstF
hGIrdoTPpFcW9fM/hGhcBxE5jeF1PjQn4BwMhWb5sMiXG8oV9QN+bQGEBHRbTn/yVus1+vgtqUuc
hutjk47Frge2ceWXvJ/O9MXVDsFVywpfutM7YldVFWH4kn5VIyCxQV4fSkTGrgW8ACVUtUHAGV5b
gt8tFTaDKqQoGyYOXt7qMdiFoNNDL9s3NRouREiDz0M5CrJgxlidQGMarYJgYvUbXEx7ObqSlIe6
F9ECOIZIp5thrHUfJSGpTnVzR2lB+BhNuisT5szdIURb8muVSYeE+dO709dWYWM71n3Cjz7ZNgiH
UAT5p6yyf5RdTF23ztzoypjvvk/4DZTE4M/NofC++hRbdhwGLuucX6Z1fYeMTuM0BNWoZHX9AkD9
V6kxUTyyzEHMlfmVteb955HhOVkgcyDJis+kenZvPjG2WUZzAZGGRngLOKOqzS9u79kEVgy0OpB7
IqaW9O8yjfwiUhnBl2Df6RKrPMw6PCQmm9zJqTX3fYVrshn5qqdl1e9sOKuwimEbXX6pz90vPFZY
JBBXgI5dLVrzXFbUfRYy5PFwwLPQGk7TFGox51d+WsbHOnS3pDL8Zt+Y3l0e+8xE9ixMIwYqDp3t
9urtGfjGYyPkWUkyGe4hXhDECxjizs3NHyE52PuQj+IXosWmKyvn+08CT8kzeELsBDgYrCZmSyvJ
7Gpsuj06tZ0r2Kr1xZDsNE6gly/x3CsgdQwzzAq1BV3Nh7qUpCMuve6DCep2dVOxtZgAzoeGER2k
aca38EWsK7Pw3DN9O+jqvkJr8zriSYisdAFLGchXboqg+LXo1pNNbZkWEmVRxP4OIITqn24neAHY
bzNZQJF5vICnL0DfOy34Et75ElYogSR1cy910hHSAmZpAXz+yhw69yjZiiINIu6eQ8ZqPBokpHwQ
oORbORkH+NLSQ5DaPx3+mc3lR3nmq8OlsT1zDV03peeulhYNugBpDxSBijzv/DgNcY0XA52iltag
NyNcrO3SQbAwFP6kqUgKj7Z2oUfmlXtsqJfy9EPML6FOyybWMZFGrR6wtHRaxxGZpI2LTx8KmNxi
XUdqX6TZzikr94PWD9WWFjBdKlk4vjJk3IoU1RJVjAlZk6Efr9wd9c6sfxO7ap3tCBZLzs2nDz6a
ewuqO8QzgtRauCAmdM3qI0ojk8yJBVHHnI9wccgeAZwUbImUaWgysPgVhhivvN/vd0a8cWwObOoK
zEElGnu7CousaXKUATgcicPdwviN98ESsqGXeD6Myk6eL1/8ubf87XirRTThFSYaglDruKmJ484w
EoRFBVDXruKbZNacjw2g+yvbzXNvue0ho3MpcxFMu7pIux8ix4EY7OeJzUHGwt1m5/OD1sGmIkUo
3hUSkXff9CSE4Fy7tgs5d48d6t1Y9Cie6H+Md2++dG68cBJyefGII7SPOFWre0PX7L01oqTUMOfv
JA34baGOhpgOGhwTwfTI37bgyvZoa4qKNLIqs492a1V03kkguPxUzv1CZc31dFYGKR39dBaYjm23
WQpmmHg8+XvwMn2bOVm3rZHK7Weyc67MuvefM3Ru0mKhx7Bs4y4+HW9kKzSnnJnBLkQoWGjjoDEu
pmOABwh1jvGAOGebtUb49fJ1qiXu9M1jXCocnG+Ex55jNS70aJsaKIdWOZvxp1Dl2Q5MmCsP/P10
YxTP5OXGUumyop5enUnWG/QraYDQk86TW9nO1hN9uo0yqzsGKUZC1PM5curg1Z1c98oy//5ZqtHV
DsXi+CjWe17CR/Kx1Lm3nhZ57FylShd3w+cMBR9Q30S7stife5bCoGCIFdVm1NU9Ddo5CHGe4ULy
8oLPGMEmEkwiO+088THOhbuuAMBOt3C8MmvPPU2L3QlBAq6NSFV98N68VyIwmzyJGFkvrPEhZPvi
t0SSXBlF/SnrOSP5euge+iYbu+3pKD39NJfWKqY2zgo7Ak7RX8GgowkMJPHy9Dw7lMH2joQC5o9Y
TRyBYg+uMxdE3sjsGzkWnWnRO78v/3l1kzquOuVTnmJnx77i9KraEMiJleH+G3TYtWOW/oyGIKS9
3VERm3E0/Ysro4yhe38UyM5qkix2sHRkcqNqSKDbtDVnUdPDIGmCj7oy1J8qxfqBsavCaE29nNPf
Kt7B1KrayzsgSe2o92QuVe425Ou51wg3QdA2eTuuNPJjTfxlcxz/ro4nfpVP6FSbRl77NWq097/G
Ywl1XEe+O+YAGU8bIQfTJ5Yw3Y9BOewiBEX+ZLhYGMcc6BHmb9jLZeWHHlBmu5pN4gM1Pb/yor7/
9Jq89oYlmFkoxNeLbqnZYHdwX/tj7g43JSxjhH+bLNEfktxJb/Is6K4s8+fmM3J4g2ovm3qqvqeT
rEhyJCGBZ/iBh84Nc/GC5DMufLdmabg8wc6tQp6qlekYR/nUroaKbQOZcGCplX0GPVpq5OgB5z6U
wmo+0jkYNlTx9YNdA265PPK59ZYliCsUnF6oSp5eZB2J3iITyPSTij5/iRJ7l49GgYK0jHZDWFyb
32dvKrAOSpCcRTk5nI43dlNijRrfMBEgLhB5T1tZFtHecJjyly/t3Ixh8/7/h7JXi4Q7pzTsAobq
5zg+Cn0KdswSNu8oWWA1W7hp9Di6cj+NM6MaumC5BWzAjs1ajZrGpD6Hkcn2GIfRfe7NPQA8IgTi
3K6PE9JQ31vabl8JEiEClJx7MHmwmvBJHSlvgTStRX/IoHFvh2YAnwr6fBch5tpfvjlnnsPJz1wt
M8NQmOkyMeOiMU99uzLbjxQjSoYKl93loc5MMYbCuCG4J2iAV1MM5HiTVhUHhpF6zS1eni8NQMqv
HeU+FpOFNPZ/MZ5DSA+LhStZLE6nmO6EQ6CrDYxyJX+kV93dtIEn900VmodlMZsr8+zsrWQmS5XK
w7bJPB1PC4mA7mzN8NvGCB+SOUMnQmEVfjj0ysuXdm5ycQLAPsNJQBWET4daoMSQGNHqqpCkiIH2
d2Wt24m+RtuMowXwH7q8y2O6564P2JxgD8H6AG3ndNC2JXdyicnE7iG3DNtoEdonohBol9dakgCb
MqwHc+y/ECA7+IDgY8KiNe8xzurqe2VgXq7N30nfGg/N5GFkrIhav1+GEpV1LRqJTyxxiWUn3Uzc
VtVEMmlQRlSkqg63tt742kSu3HZ0jAnQWD7RKgmCapTA6IIBOoNWLKBh68r5innV5BMZBfIWNjYs
AkPLXRwHSzs+TV7c3HpZQcgDMp/+c+1QpthQrnQeQ5OmCSqVLPqQZWZGfGto2i8yExOB4lKQkDnK
MqsPBohKuY8ciAzY1A10n3IOIdVJJyX6LshSdAxGo8xtEjVqTdbXN8uksOU7hT1/z006EhvQJc2+
IsMVb7TWmd9yEIoZrFhJXg2G4lbgy0u6v0bE8J/1WRp7PED8Y62RWdDBnOqHR9Tdp65nX7UZiZSl
AIMSFIPwXGw7W+DezRGuvIayj0mAYo8NYhHtNPjeoWy/ueSGUCxo2uH58hQ5O0MosAFxomFgC/X/
v9nKyqQgG81iWuoFSATReAiQ2mgmKCOq/8UbYNHmpWtjuDqHsNVQhNe65tBRdupZTIpKb/GBE2Iw
SfeDtDrtflm4bZcv789HcLULUsAqPlksKYb9p0zz5vpMFT3cV4Put17q+Jiy5Z2eR2B7Q+++LZ0e
jzOGIZQ59d6bQ2PXiNnbIqmTt4i1ii25uOOuzsRyTJSNqI+j7nD5F55bF9gHO6r5TqfEVP//mx+4
uO1k8px1PwjzEkUz7EtOA4DZO9jFSZCO90PiXNkbmuq9X90VtctHM4EaVB1ITwfNsfLUlRHAQCTL
DqnZgOBog5rZI06BF+OR71psE4sq6MXjxUweIyF4M2gfxN8L5G9/o+/P78OYjMYNVlv9cZngqZiO
0/6ILOl9xHATg/+zw/FnrbXO81TF1msv5sa+ciVnPlAcdx3shYRA02tZ3T1kVlVb5BMFFsIA9k48
/9VWvbWdXNC+XivNKw/rTFWP7jSCEhZwllUKfKc3buwtUtCG1vD5GJn3qbP0vwj8cNAjqpzWTSWS
9Fm6hFrhy5jC5yFxp6/znAefxxqd6iZMwvaOUCsMXv94FtE1d3mp+AsYz1UNm2cPiDJfDPxoOgpq
Z6rRt5MPbgeR/UTAh4qo4a2+POiZtYN8PKqtvF6e7Sqa3Nup2yzuUBM0xhmmjkOqlmULtt9DgYvE
+spQ585WdNJM9Dx/qoauOB0LVWiJ+JQLRB8CGXNGixe4LOHOiAxQaGbgOyWMJm9cONfk7h2WkGKv
1XMCS7ycrtztM3UWpho7Ivqs6qav7nbSEskQyIwdWOHVrCw4WyBdL7dVXJAAo48FLgYkmSjbkH3K
5Fq3/L1IwmbSI5Sknkmp5V1ZcXQSaXYRZUWBOeU1J6vz82ItEr7imGJ1lOJj2rkUeFNcjy4RN5+r
pWpuq07BvCPIcuB6iQOPbU4NrT5fWXLPvZL09tQRmDMRaSenT2ohxB2DCsUfaKcG+TPJg9VMB5PU
6dssTOYrW5wzFX9mBXsytWmkn7+G7GHsFAC1qSdMbVD5NIxMFJ6koxCe28IaV8JbaigbpxPYaU0f
95CFBtAMr3zc1MdrtaKq9ce1+IbqSsF2etWmxHCLfp70KrX0QFYmFHUczJvLb9yZiSc4oaB6pbWg
BAyno9gOOS9tNpqQaWzjYzmbZGQQ2L7Jhm7ao14pfJC1zbEAQHvs6zG7cpHnbjYCIbaq/AeM3LqM
Sa8kygb8I5DdKUkFy7T4hV6C9wjydG8RFOOXeh+Se1d/x6JLA6vrXztDM6+8f+deAMFq4Dh0Yi1k
eauTGplnjh731KtiNLzkYmf2XQ9JhmQFI993gzvfqKo1RbnJBWEIKFs6CSDvAEp/MtqK9pihIo3l
J7caqys36U//eD0VUO/RXkFzAHRy9ZBEoJt47WLKQK02PVRdjVtAAx3UxPhV66jZaDhmSC46epnh
YazSvfvGdJ91t9L2lKCT+7BurZva7YhoC0ei6CiqbiIDJOsClk4sU3Iz0jM56Flp+4OIn/UgFDdK
0fxsonK/iyvItrLjWguywQ4BPDBCwDyUaC0ShEJ3+MN7Jz7m5tLcydHFROngHwuF0V9ZCtTX8N2d
cLkLqKaQdVqrOxErSU8ZCtOfHRws0WIaTw1z+whFibdU4GWYl+VameLcoGwzaTXSVaBKu/oqwX5B
LGWToBSSkNA06aPoi2UPzDa+yfrFuZu7f97qQxXL9gMSKo3Hd02MxPJUYiMjeqPAmoscf28ivKfc
BTIkciKhmo7kTWKAOCxgM5SnZfqSes1LpvTmmiS94PI6cWYNFjRb8UQq8qklVjc+ywu7L8GwoJSO
CXtz7P6gDdVzWzVkX+Vg/C8Pd2YjwA1nA4AqjoO0s9oVpYRrB4IARz82iEBJKskBrmdbbXu9e+XV
P/d0bYJ0dUqKrPnr80pFjETW1VAOcIemW31exk3TN+UmLbUPqZ4BSM9gCVy+PEMtJ+t5zLlFQJ8w
0fSYavF/s0eXrHtZ6GXCp5Hd3QGHpHsTdcl2nAzY8AO2j3KEQpY0GiVzYNTHCnfDv3iX6JOhX+Kh
og1Wz+DNb4hD2bYFhFh/waHL+luSfLU4zwV2HTx4CaEmSfnz8nWfvdcUdnDuoRWgG386ZGLE5USm
A1+bJeoeC2MkVSlokLgQ9+bD6ZijTTfiVro86tnFHfG2kq/CGkHZcTps2VhxkxoBkzcVwbHOcJCK
fm5uG68E9VdjBEmH0t1x0gQwG2BI3C9I+givKUj5nGF76ESU7EYM2xjMeECXf965V4vzhi1VoZ/E
nNVN6bKF4zLuIx+DcLqzG/ELglToezLW7qBnedcWFzW31nMPVYrugl1ByL6u8grptNaiEst4CC4J
F9RJ7MRI90C/q0Mgqt8Et023KVTPD1VatkcigL1tNbgF0HI5bpSBl136eLx8F8698fRmQRTTnFLN
29NnJKuxLyhfWf5iNa+wxtCytdnsd44ortzvc5OQ/QaNIgctKk3b05FCrwUHinDQr7XQuXcs4k6H
cFHJjqTa17h/70iVEVcGPXd5Lvp7njG9KttevWwW6TJRUHeWb2ceKTlGjAcz72FrGiCaLt/Jc9f3
dqjV9SVItOPQYih8iOOOdMzD0pG5xZndRDpSfjGl++XyiGcvDjcDRweHK9TVL3qzkkzGkCVFkyB9
CJ1sO9aWgbuohpbRxsuVD8Ofzf569rJKM2897iX1l9OxYhGFEpAdkSqpTtcrBOKATvauT0LSu6ue
JZROzS7inHyAvGFuJ7Y3pG3P+t6VfccLBYAWQ0B1rDjL7IrFyPxiYAs1l9GVRV7N2Pe/lO8lXxU2
D3L9HMI2TNO2gzihzQ5SgPCl6I3mNgIJjP8uTW97uQwbo4xAvJoUAS8/E3Uoejc6JQXlTFCPRq0C
b54J7M6iD0vIJKE7kxvdsbqDWBhweLXVAacBvrkcbKo7zf/iRVZqSJZZtmnv2lfRSL1RBhkDR5Lq
l+6GuJphcHBW7K4M9ecz+e4iXd5lWrFqvNUtjtwMC8bEa1SSZ/to4MNDMd8uO4/0qsgt6gcyi5Nb
7NsvQIIkmyYJg4QUh0O2mOgbe8K0NGh2rgz9zhXZvqIkbGSNDr3W1VErZeNdyNfiENq5jmM9GGHF
1ta/eF/ZAnD4x6LAR2q18s2Nli0hEErV+5/2EdCenSis+rZ26mbbh+3ArgBK0OXpcW4HYuk6Hx1V
qJWwtE7nh9DmPi3akVtHhu8dHTCxyQPEK5NTQvvs9NkXmfW1z8kkL0syYIYSNN7l33Bm2WDFgDnP
E6Q/86fX8GaKRnT5gtRhoao0oBYGYuoPlev8iCfs+ZdHOnfMPBlqNVGI4hp6EC4sv0MCZ9sgtNEh
42YzyBHrVestT0SAafdUSXpoDyQrk1Ca+HlMHvPlX3JmUaCb7yilEPJoZSM7eS2nzqCLj5zO72rP
/ZG5/TOxV9reTsvu4PRTv9XzmSqMrWko2CBiXR79XNFLNZUFPjD0Sqj6T4cv8znS4pSCRSF6/QYl
CkA9s5N+wXd/I4cBBhkbtN1IhfuYCYEVFrgbqVy4Oa18tq7cDHXXV6+vpVPZYWen9KPr74YXkd3c
hPwa4D/FzWKwVCxzqT2gZ9eIVsU7ffnyz004QwctByUU06G7OuTX8QTFAoW8n9GLgdGppcckIqp2
bET6r4biwI5wiUqyu/oktqEzF6PZWD7IBZYOGbEKSrDXUKjNK6ugelPXdxGw3n+GWpXHijGb6ZLx
GiUqsgeHjb4zW9All+/duUI1XVudYjVyG65pNYxDUm0LigYTTzGTPUoZbisNPd200tOP7ZCyNpJw
d9RDqG0ueBMw25Sq4x7FJ5lnEVk9wB6u/KYzihTVhSEQBHUuUQSrRSyamrae1LeG32sj2EJNGImK
Mo3Z1HuTkPlfcTBbUEWL5WEsq1KFQUWHZOzMK2v4uZlMjY7iDH1+iRD29L1KBMAhMjGYyQVWenKr
yZwTwaIoBfFRE+yKrly5WifePXTVZKNQyXKx7sNWQgaynvA3VfqTJch+lcX0V6iN5KPibubguBQP
lcoZJJ7I3jsZ1rWxicgImdr0a9SM0RVd6tkbwHpG61u1f9a/R844F5uSVzlKKgzveZ08iJ7I2Yit
Bl/OVF5Zyc6Oh8ATbQXx83zGTm84bCCSBMqWSb8QDeIF5AS3WV37deuUexk5fXZlrp1bO6i8cWai
HsviuZr+2jyUFSxM4evk/tzmWTGS1Qg2w4nra9/mP8XG9cM1abmwbzNdTAuri4P/H45kE6BxpAa/
0zE+bSOS6XZRJpvNUIStb5d0CCDYez74GHOb9bkBXTfQ9g2hXFAJxnBnpgQoy66qjjDq8nvXwovp
gq3fk1Km+SPdhs1AZu/NGBEPY4YjPAorKw+1zKNtMQl3H2lO/SHD1bmP4sJEmeNcK2ye2aMCAMVF
pbT1qFnVQ36zAVgsoHw9xHoSBkCMg3T3fDOK7AOoNqJhs44iPynjx6Zfuiur2bnpQ2eLT4+L1JPT
4OnIOKc8t7EAH/Wu0x4gpbRPoa0pJlQScFDQ9X/xelBqIRNFvSLGevYAKHZi06p5PVpn3prxBNmt
BBktq8CA0y7sm8vrw7k7+3a81XokKn2RERJrHFA99KGhIfJci+6p3HZHSKTpY98ABC+J7n28PPC5
/Q08YkHhTh08xOp4FsmE7qmO/gV5cvq3Kwv3FhxPs3WXGTIZVO6HnNm0jWsn3I+Jd03Bdq47b7Gx
QQrqSOoI6z50Qoh3b83kIi+WmdzYQ/EqpnreoWdsDxTBQaE57rgJZiif0M/MvdvRV8FFrd+3pg29
G3TXw1hX4lEPOZgP0jE+X75BZ7eiKtuKfynpztowarRabcBWVI0jInJBxGbWrszJSwKLvh+bagE4
W7vfsjC190Kjmms7dvZBD6Lmyjfr3KOiKsaRw9GVrXy1G5JpZ3STwnNZBudTOGXpNtdS6+guQXhr
97Z96Afrx9Lp+j6eJzqjl2/EuQX17fCrmZJHspmJqqXNNrXWc8BxfEcqODQphHTPl4f607RfL6hs
uRW2Ad/Zf+UFvVlo4iHRPRmVqM7S0PRHcwYyPuo4qy1ZHnv8KZ9C12zvwbAp2XcyH0K9iI6Vu6Tb
qQjkJ3bnr7mZfPY4ot3KVJP4Hybrzhqj5p7GFjj7zEYKn9gBYB5BTPKYdvdRvxg/YN+6/qIP3TYp
FUdbpuVh8obqAMizuA9o+u4BIrh7kNXiXrJduJW9We/7zOx3pgH06fKdOKfT4P6hnaWvaWAdWD10
boNVGD06SL4C/ccowsjrxYaDwDgMttK1xP1Q9c6tmc/1A1uHag+zaLxb4s7exgJkdumQ+UyvjOTd
2nH8HkLL13q0zQ9hXxUHYSeFAcl1/r2ktrmTg3O1NXJuZXt7AatpozWNlqdcm78kvYfdNnJ9+rgD
GRwKIJQZ2lNJhe0YkSG57VqTMLKJ+O7R6swb8nfrl4CMgE2bE1Oqy6FX+HRnO45N9jjEaXFlFT43
xV3U/JT46SiyVpx+ZWgwj4aZgxrtAu7znEdE3+p2eqBk1Fz5wJwp+hF753q40VFCOfrqUwq7nLCq
gf7lnKekUKI32mhJnz9WFPE3/4+779ptJdmy/JWLeY876Q3Q00BHpCGTVqJESnpJyKb3Pr9+Vuqo
+0opNjlV/TYoFOqYEoPhd+y9jNo3KdwVSLO5vJrO9g9Uqwm4gjhl/iSAdkLCSw2KQrIaN5bYysmx
69RnHtC5Kw/48y2B4YuTXUYFdBbo84mKZxRBS2UJJU1OkRzgsIV9pIrXIoNzLemoT0B0dYLdzyH3
oOIWIAzjAunqOF8KSQrBrJZ3TUHtyJXNeLYp3JNQwwEXF6+Gn8tjLJA/A6gQcyZlgCIqRWypFQIh
rOniSrh8ZnlMRCG8fVF2UcHW/NlUMshIO8LV3igrr17Cx8uzZT4rGSDJIIHDx5gN5Gpl7Uz/QMCC
jjvSWqAt8rNJ06XK09JcFwyl03Qz96QYODi5h32wfi3Xei4TCCoxrOXwuodSyfxpX0H1RHcHFFFa
vUztQQHUNAB+x+RgkLEhgVjC/0kCfoeU8Lrw04L62iSaoEFwGwVYhIBK0hmAJnfQNYBQDvojWzBC
0tYAT2o3JYriKKmL2Xsu1EhSwJTFRsnIs4Mqf7q8p85hxgEp4VAkQ8PAocymiocl1R+0C6hP2SIA
y4LmpPLWZQxZ99bNESPDXYWqFbQ44ccLseeei9YRggo2dODecV1YGzDxETciOGimqmml6cWQwb78
Pc9MroK0NiDOeKTg7T2d09+uVIgnhx2XYfE2mU8c34dWmYS8zSLyITJ4ualpncxu7x9NzUYEmTt+
YhcD/gAjOFNSJ4cYHz7el1s5lxFFxlqaxAvQHGbgZ4/iDh48NZK0wJ5AScxToxbSv81eQInGBkcc
hiClz60R34a3eirmS6CUkyvb9Nyg4iGEqQfdTsAh9PMrcM2g68oAXYa+LAOMbBBCgbh+JV1Z2Zd7
e74l7BiUbCaVhtkDiK9FIHomTJWfedkB4o2dXTY+0ucidOs/m/r/2voCxHLwHXGdQpkGgLxJRurb
+P4ytoVt5kcWR18aZd8lys5+0B+JMsDn/4npxEzjnSTizYQt9Mca4/NvUBBGMIZDDXce/ubLGoMI
Gn4INyBgGFNVCTiR//LGIIL+T9xcyDZC9wb+uYr29zXKUIJFkRKfBHFA+RMSNdvgseZpUucW/qlx
hpLGtHoYr6z22Y773cRsY9e8WJf8iCYM7d57bh/iHVyWY9oZ6bWy4c/l/qul+fUQwwUhgvyHf8rM
crG/mo2bjoZ/nVBfHw/8GqZxgiXNMeFe2qSR5Hf+qWMQOGm248m1uLt8G1jfVhUC0wG06e9CSsI0
Ipcaml2pEt9r4GZBCDGdxHghRUxVC7Uh/cW3li0VHdmpnXzl7qHBS5slXIG2MPaEwrahWdFSMTIr
0S1eNS9/qxm+4nf3p9H/dhfE8HJTxhhGZKW2GCFOs7Cyd91srNrEnfrcH9unXqJQoL7S7LQCLw3G
LH7ySxcpFRXNcg5vlHf9ErZ/ISWn6r5d8Y5Lqz1qZ/BRTR1HvbvS9rkFpeKyAAkU14Uyh4kTsF1g
bVb7J/41hax6SbMnCL8+ani+3pUoluwiK8ADqKPRy+WWf0Zyf8b6e8OzbakLpVBysHGFHwWyy5Qv
6Xh8zRaXG5nViX63MtuZFUybAQJr/RNyIoB6549cQXkonQZTgxLyZD40uBlsbi63+0mPmk8pIhIJ
caqsA5U1uwDbIAuhYaVD6DMxyxTUOM8bRhPhY05zGVI1UidyME5QbhJ5ill7MPnaCs4HSr1SeQJA
ZgCxXxCCS4YgPtvEvLTV4XsLyxH1EJLyCb5ZxyjRQjNxExcwjN6Gx8hHNqj+Ag4zOuVbElg9ohrU
Rk/jMKIsOcJz83IvPwPfS72cXb4pPxW+OME/CTbZ1Xtv098GjN8CV3McXvhHmAddIdLPijf/OZ//
GtfZuZGG3tC2wuifxIOkwWqREiqZiQnp1B08ArQHKEJe7uN0Df3anN9ncnYmuLBZaMuC90+FCR3a
hWsOGmvM3orXHFMrxoG6vIcFhJGYPeUHJkKzHJp8sISNFuBhQr8ehkR2vKwWsY3fRztiCCv3ysF1
7gCBEBFoocLnI2U2KmAbcH5a4zuW63GlbxMjvBLMf2aw5zM9hfGoDcFiiptz9IYatjpSGQQnyF0z
uGK2dAMr59vyDVWikQJOZr52IS3utcdx5RvDrj7xkEU3g6d6NTSbWrOU5bAXDhBqojkbTp7hmmCi
AYGlLonFH+BptwCU130Pmf6I7NIbCo4Rb97AyXjfvEV7CK/TbgW7Ggrham//DG/BK4fwJzzyUg9n
axnAbJ4Dxds/wf/B9JdQx9kROloFA+BkNDizu50Ito5/0JbQJR+skblUMKCU/aJQeFQ/cRT2sqw4
+GZDdeOa4sFMmuvPwv8+AbMpHoZhTCXe9U+DHa4Hh/NZdYwWjd0u4N6nTi52du9Aa3ntO+JeX0NT
5/I++MxMXBqf2T5I27yDhjNWAOhQa8nxH2NjXGSsXHX7iN2pi9CAxYcRsVPpVIbOpkUB6AernWoD
Y6xVf5O+7J9f+5vYDKyYheyhYfCveITcChQxehpuspNwW606juabbtVc2cazfOHX+AGYjzgURXpR
n42fL0QB6SEkfoIGtJEuSzzmbf1VtsALskJLNXEm56ZygCXfLnirWX3vGR+XR/Ds2QVwD/AB+A6T
RMbP6ELwPTJoShicgqNwFN7JrfSmACfqpIkJKrWUUFmk3bU35yxN/9Xxb63OgosR4C1ZTJPgFFr5
Tl4Quq/Wte073eraFrra1HTlfwufylyFPDVBU9EWPsfJBieCawVL0CG2ODizK4feLFXyu2ezCKIQ
9SyCy05wkmzX6Y3IcLcuq41+DaNWRrb9CzGHR5T0DYSPtFtWh8hQjeB0ZVbPRbLfZ3UWYahDEo8q
FPZP2JR2Z8OJyo5f/J3/om89RzZhILGBaUi4cbdQjxjsy61/Fll+7UokZFH7w9sOT+2fQ57Gac8n
LsagMUcjNsJdbAQr+PwZcBRh+Uf3CNssA3KejrCCV1JtbDQY713ZW6iHnbkjtSljC2EdkNDkWcZh
aHSYi0kYg4flCxzB6cNh83K0gi1Ecw2suIrBaoi+LDcvKl3BZYqClMhMgZqODbV7ul9KLGE7gXEs
cRL6oNhPFQ2txL7DGeJbt2bEFmvfsCDvj89b7k1UH42Wvhw965DQnbvELcysFUtZaVRUpBtQmWlF
n242qrXK7KebiO7gSEBlakEc3pBsjt70Rrzurc0OPGizYq7BYsrswdi/W/vH21dz2MG4VjBBjqCb
Hcege8gyumoNxdltJPPpzmci/YjQ083xySjo3bHAr19LY2C7DSzwlgldZPQupmif8pZIHyx3Sczk
cwB4C2gCA5+K8gqOyffdEzxK6U1mJPSwHejb5mlEF4wVMczbHS3pOmb42kvDunGOGe3oBv15gx+1
db948ywNXy5mOV3cN8xlbw+ueXxylwHN2F7G9RWzQ4RfZ2yHsZxWR796wXx4FHr36HPGCF3K9GZz
MFpjs6zpnd3Tp8F+WrG33hDxR089OsWxEacm7nId37yyd094qSHm0pmVMBtIQyva1PRWwawOewWf
Au1+A/vOwufX1ARuhUbTL15N2TRtjTK4njB2MJ2tQiN7ubd6+ri4x1cVmd2yZUX3AUVF21iftodV
zLZ0vx6xnNcLBzx6Vhims3bM27VGHd14KOhq0dBDaS5lc41GGCItypDnph/PEB9iiEjhRU7tR4lK
WHF7aB85GsXxvmnoNqXmQkYsAYUr1rDtQaAL06dvoyVjQEXn1TfsziKO6FDBeqbb+8GI7jz65LPE
VjBw5i3+k1MHZvb0ENKjTlUjpSmDTj9dv6vMdABEX5kOz6Zv9p4xy4A5mNEyZbddoyF8T5azzS4w
zA/TcOz3KdAxt2+bhjmNqdN7HGjgxO/N1LTfRxYuCnPTODcD27RGa7UGb9XGIqKLjYjvLzhH7O4B
y2qzu2sNa2CDWRr3x81Opg8LFTuiNTSbs80F2Pv0uFnd4JtHBiIyEwJmdKCrxtwdI4NmxodIDw9v
WMnTNlLpR2KYi/sjM/cOrALo1n7E8CX047h46ChGdzDC7fMaJqB0++ixx8HqTcesbwZDo6PZmsTO
DJ+GK5fibsc/dkoRxFkLDHbugCVt4FOnzwPu2YBrzfSF7s17fLvadFx2uHl46eiqN+DqQ8H2YqJV
0XJ5d4TzAyJRDUN4oxrxPSQOFvm2dFLmVFdekZ84lV+n7LfzbVb/AkNTCaQC5xskAOgDWT2Mxsum
wqo5YqawYZc+20hMwNBn7OXOrs1k+Yq0QbE8aXQ9xa6tWVgiO/y9qBCEUjykod8LGZKfx38euryM
UkCAzAEQa6YHCxI7X8KPLD6EVo0EVLdTFrAwTk2RpVhwl2+fWYr/6wb+1vzsBtZ93Z8MsKeYULh5
yrb9UsU5aEO7Y+sulJ1i5U60K67MxrkLF7wKCGSBSAha96zPnB+hRCh2wQnupHAk18jaD7xXjR+h
bBHAnTkdQUJK+SJiXhdeY9WfDeJ0ZC2V6VEPsS7h54gniQb7OoLWO3Ncch/ah/TYPQhQwkDYqu7J
3Rer6y8lnf+jqWow3oLn9B9QPHx/bv6RffzjUD/XQVUHr9W/TR/2muXwePf8+t9//rb683vvPZuS
vT9+Y6Z1UA83zXs53L5XTYwf/aOEPv2f/69/+Y/3z0+5G/L3//O/XrMmradP84Is/Z49nmK3//39
479+bPuc4MfoexyM7/P//09ymWjqP8FW/NTkBMwJ9QyEzX+yy0TT/ylAHwIyksg9Q2EKf/OVXeY1
/NCkp4WKLrK+AAj8V3KZl/+JsrQIhQKdBzcayo//+b2+8pYYsf9WEB4tfEsOwH0dZa1Jwxr05oln
PYdDNULg8ahWVnZN/KWGEn6Qlo5XjNa34fhq9nu6dFrS/zp/vpqBnAAq02DdgM39c9ENYwHc/Tig
ukfIKqs5cGRfXBGIIH8fS9d0jWdPza/WJoI6msJDaY4pA2dRAcdsrGythJAMsg5AOXUPAVEBEkwS
GBVLudlHSKSB5wUijr+Hy/ET7yaHVA020LdY9uWtpMDT3PWqF5AG7+qKHC8PyIw98/UdgSzkUVae
2Iez5xzfQWmwhyO87ep9QAceLqS5qMHqHha9YUwOPl/cFbywkD1ym0dCQeEBWgBJ0O+lUF9zQr+M
CJwKchn4Jb8ABZX010Daws9k+p/viDWGEisyJsov9w7IfWRAjxSVDXJJQ91ioHxTWi3skGkTCg6R
sgephzsuzI7h1NtvPF+CWV0BDV4xWZQ+eB4caR79snjq0vQwwq0uyyYTR869hvr9eaR+fVOgj8FF
RhkN5Zif64ug+K1CGaOyPQFiwDl8sswgQHJGbMB9gmfVAsYEFVzDkCEeIZl0eS5/Ph6+GkdKiYPg
yuQMMntAcQ3UOCOIldhxGdip4mIfkcfLTcy3KXCOgMtP6xmQ19/MFFCbAtjrhXCV5LQVDOAWgRzZ
fKb8tcorPn9qB2wuYGQgUfrLBkOp+WQIU7+yS718h4JWvqmiIDAzMIChEq7GdqSFEHQcYs8AtS0C
0Kq8vdzTWaLuz1dAJDDRu4Ee+WXmIkNHOo4jUtqRpKOajuK2WUK08kXrhsGqk6wkjld3wynIAwLX
RZd/RH5AAgu+gdWfHOU+nI/j4B0iASCX6mqG90UioiIxKN2Cl/FRliKT6qkv3Y1b6Nu8UJMNNJp1
m4fj6BiOueFLPOWCEi7Vbc7bfKPsmpw08O/1YKHjqbs2yqw+HN170HF4uGZ66wlcuMDXWBPQGswB
sDTL5XvvTqq5SbAGdoidBBy05GY7LRdUE1LNHJUjOLp2pQrgPuevuwhGgJ2aLeuB42FnBeaTonrM
ryNyIh2JLE73UtOT+hcpyVFtgKa+BiCOqbQLUegEU2xrfQ2LFPPydHzCRL+f3NOKgA4D4hRA1VCH
nC3uLGm0uE2q0o4L1zeF0I9YE3Y+w9Fwq+LUSrvgtvb1wC56DX6/MGRobDUtJZiri9w7CGjHphG7
XddAEDzDymbSmKh2lUyOCZ5GGGRBN1UrU6/0cCCjy+TUl/jLvPQKirS19+SFUF4JwmaBSwRwP7EY
4eCmfVzu57kNBqEm0PwB9cZszRMAHtfLYxWXOEAqch97Qb3xxuquaOL3yw1NEeWv8cTVDQQQ/oV6
88+TCl7HUN1u6tLOuThawD2NNEzrYzLQhsOpFTddbbZV/BhiHVyJds/1UUGZGpgcBNzY3j+b5sSs
5CEUU9oVTILfi0rb+ErPP7pjek3rb37dYwgBtYOez2T4Av29WUvuWMl1zLm5PabqXm4KPCdj6eAh
zJBGaR+4+dtfHlTARMCXhhoY4G9ThPU9b8eT1k07qNLZXB1IZiWqDt9D8lxWatjq8Bsp4lkNq6vL
jZ4ZTjQKjy1IngEqMo8ySFbBIS/oSjuB/zCsy8M1UKgA8Et9eqWlWXn+80ycZIGmYxFwCOySn/2T
O0SSRVQAtKjm794Ab0+1G21dRgZah9mM3PVLeAN+FFyVsiqJXv9GR6GCMSEQUA6cL1ml0Fq11LFu
ShEVPlneKH5tge5zpZdnFs0EDNbAtACsAu397KTexEoN39rSzkahtYQxPQZlDFZFHlO4XN3lPMRl
L3dsVv77GlfA00F4AK5Ekefrhi9KqJuRwhZgvHpSvJgJebX0Ax2n7xDfDkOPPKSo5Eul8wRTE8rw
Uatys6sVUFuUblz6Q65cwe2fn2xAGEAJFaAFOF9XCuzdNTh4YrJdzqpVYGsLbXjO9deyh8u7OvbE
lLhmL+sCjKqgBfUXQ3XsXehuK5AZlznQI+bIJ9UVQ7ns9MKWu/AWnk22mwxrQUm3g+C9hABOGJcn
YZrW2YGIoj0wNJiB6ZE0fxrA9Bs3kFyACaw7QpGdivCayMe5lQW+EC4vPLWA1Z7dYZ4SNrE7doXt
lb5kSXWbMoGUwPjzw4PHeavmGp701wtkGsRvLc7V2j3dT/syHdBilrtm6JJ2l5c5eKxp+1zJwI2Y
pZqGcNLV4MfQVQsZoVyjRI/ADW9jJV/oodzboPk9t4mw8QqCGrwq9otQDd4vj/65QwxkQtzsQBDi
ETgLnIcKvthp2xR2RMKjGvebTiy2Moxs/2fNCD/3dtQ0vqI0bWErFZyPSI3URtyj3sF111I6ypnl
9L1Ds+WUxTBXH3t0KBjH10BszaQlu7hRjnXSXzs+5u+jaZY/7zlgUIE/+dzJ38pFHfiA0DuvCjsU
UWNNpXUEryEKgZNtpckbTouXJIoXXAB3IVX2bi8P6bl9MxmqcSqwacBizzra9QHEX3MssURIITaq
aO1LlfT5w/+sldmhDJ8o1BwRmdmDBiM8iGgOXnzl0XEmIoI+JuryEISB+Bg3Wxu97hZuVYg5YI/9
Bt4Qj3o/3vJVuFd998AVSWzIunctQjl7ygI1hJFDq6DHzs4EiCgJ/Yh6nw2lMx6o0t4zx+E2RVgL
a2ccfm4Ay1+l4hdhGsOemZfuLg/srNb45+7BfY5+Q9sOgee0kL8tnrAf3F7oE8xfzj9lRXwifgRR
R7B3eS+574voUcqDj1qIU7OOgPgBM8+4/BU+OeazoxdvZbAawRHDE1+ZhWlZgOUV5WluZ3Lp2mMZ
v0OF8bZNe5WWMlFp6w9QaVDjmwK8bCdJos6uW8H0A0k1e7xTDSRToht4Nfg2X6SOVykoRFRtbPW6
ZoD9izJmH0VLUB1ZCWlRVmbjVpdbDzJu5FCVfrXive44EIAxIGiz6ns9smsomRlQSotsFRbNjBeh
71p3ZBkX6fjQBEiYYjG4DNK2KABhxhQyDoYy2cAHAtzn1Dzq6SBGh86PY5AzpX1equCWZ77j63IH
fgQkUSCuvUm9vF5LXBRDiTgwYUN517dxy/JIdPqyX3taINqRXxQMTg0hS0alpeBkTT5H8BuiKfBI
oR/EVkuKgxIMgjUQT1m6o7jzexHO31mAbDVc7x75URcol7mrIik7uxqBya40bd2CNWsNMGxhSt4A
h8EDbSJVNe9EpTbZm6cfiay+BBUkztJhCflhCGNWOuy9s1JeNTxPllAU+es3P5TRAXYHGQxiANxs
r8OYTtShS5zbdZeGbOxGj/qef8NVwd7Tw1v81F+P+KA2AWgrTlEYOs3l3KDD0ZPQL3I7bfSB5QC6
ssbnTJePHG1sA9bV15S2fqW0cGSD5TqBjMAGk4AX/LnrpNKPh6hSMgSZYJYUcIwxkfgKDxnETkHo
DZ4b6LnZShuBJqHLN0mSvOdZvcZXSzcefNOpm/vxktchzS8H/bCT6zR9kYggWg30g2ioxcEXavu/
TdGeOym0SYcVkvmfpmmzA3KAFirQ6F5uVznYw2ruND2pnTHxd7DzqVgJAWnqhmMIGrTw0RLtIJVd
c+WsOBMngGyLCAHKlDixPgsp304rqStEtW7UDLdNwiaZNoSeMkTH1Wu80WmRzc6kqRCP8xB6bMg4
zM4kscrzpsv6DITj5AlmlxYeHFci7Olo/9UEMuog60O2CCoKP9cAshVFA3/nzI464VgB0c/8ND3G
mb9AXiagU/QDR8YbtZKrKwv+3FUH+AxiBhkK+LAj+NlyCnqPLsKKzg6rwIk0+T2GK6JcJfvBT/dy
Bk2cNGyvUMPOBEQaoruJmj9ZLv0S8NNKDXYvPHobgSQ/uOMBxHJTDSLdktzuSmPnhhaFBOSDIZGJ
NOIsu9EMsZv1wIjasazsQXuLmNQkLBKVVa5mKyKpB7FQDuCMXIH3nRtYVC8moWKwSpGv+jmwMoQ/
MyLxud3ygDdXZi64IY2zoDHygofNvBAjLItOl+/PzxfpbCEhSTkRAyaKGkp6P1uN2iqp4JKBVkc9
WkqkWvM8nmtSJb+IUe/RwBsUqvXJS6DUC6SXjDSKVvygtIxUI4ZF1QHJVCGu4nXDCD8ZAGQoZNZk
WI3guC/DV0mCrG9HKhN6EhVLIfHO+Ko8qJH8AsmBRzUHYz8f+XsxagD64/XtqEbErojuUy3zn3NR
SCiyxh5yjdoKeRpo60uRD/PxyDfLqtCoqpaClUQ6MdqgOFweHmHaR7+GB6k0PCKhEAby5c/hkWNJ
yfXeBc22ShBMqUSiwvQAyyuOlmMmO9LQqFbucs4wRQc+EYonaKdaURWPBw6SAHXjV/DTS5bymIUm
vEgkDEYhsTCQHhUtBErUC3QrU/xrmbIzD0ZIMUIQQUQaAho1s4mtPTnwozLHLaH0HuvxfSiERkFa
rnpvreWY1abQtCt758yjkUedBTUhkF2USUnl53jFcS8L5ShndgmSrNX08EoQYmQgctzLSIHkYH+P
ScJ0mbhWHgc8gyILjpIw5SAFKEKbXH7pu/rYtG5HO268CXOwM/siLiCupZMrwcKZW2kKEiCdhPwJ
uNzzLZdXtVeoDZxuOR2J2jq8E1O3pkEGLmPBef30x/iatQ8ZrxyEiKZIIG3b8Vfupd8HDpRXEKvo
GDSUquYnah9OWvdal9pkiFbxwG05AEujCiYHPoCRg77uAoSwWnXtmfn7/SAikoCeLpKcUIzHWvk5
WXLZQ1sNKHk7bnIwfHndzv0xokM94dNeStc/YJXC/6DZxPWVPv+6i2dNz26Rogp4P4FCMLJWwyJy
+yUU89Zd3l6Z4SvNzFPiWivEvlqAJZ/p7QaKkEiuVjaE4K808+vCn3rDg2eAcxTnxCc071tk4XGJ
0oghBrLrpXLpKkW2AlkgMS8fRufnC4pLU8kcOvpzQXsBdokwLgshq9JHllBLBwA/tkrgv7S6vm+8
xKcoaq2KslgIjfa3GseFD1VraDxAJe/nYsmh4Y3HgIfGc+KkjXjTuOHbENUNHfLnAirSXujDG6K8
S4dseaXj06nx4xSexvdb21N88G18Q0ICiAugbS9oLFmPzVKZKrV49A0KBBfbu0IKH+DmfddX+Rrw
+Sshz6+jdGoeGiCoWyLDiqrHz+a9VO3HLtJTu9Ve/AFmpDAY7oodTDoXqqRfaWzqy6++fmtslhMZ
iUfwgFZTO0lh1AQqhdI28IkRkLW+pkJ0ralpWX8bVlgZFTqehqldcSkkghPm4fTj21sBSfnLM3i+
Jeiy4VoATBZcwh8tieD1Fwr0eu2mViUzV5R0KhX1eMqOw1ZQ5PbvDOKUn8COnCRgZ9dQgoqkjJo2
uNs6FIcCIfJo2ca5BQ4zOMa9GF9ZoWf796292QpRu6hthASTFnj5XuW7TVUWS0ikMw6aEX9jKHHO
gCqNiPhXHSUckB2OQ1DG+QBIgFwDJ6kCAyBOoDQdXSum/4pJp5WPugKS1xD9hCTEz3mrCMTKwZNH
vwZpchZPzKBUto1em1UBz5kYeAQi3l/u4O9bGZV75AMneXpk0rh5Nl0qOcLV7jR5EOOCiQAxKtd/
qYvE5L18SaRkXfhFQL14MNNaPcTtNdmh6SibbcEfX2C2Lxoplzqux34v4DITxMpCQoUi1rrbyx09
c2tgyeAFh5Q1igef7/xv2y8ulFEJegxuBSdvB7E5yGZRc21pAnD1uztIEoLgC70oif+EYX3f5lU9
4tiOEMMqAnkKAs69lcJEsRARwEo2NeEG6d8MeQ91X3F4HSBhbrZI+RmRAN3ioucOESk+oOYMdLUm
tLaqhSUsVJBfgwvXIYIQl6WO5WIQqlWRiZuwF26GNM9oGCj9suX91uoCmVC/LTratD0Ao7xOmCvk
98hPVesBwlV2jXS35ZWptHKTtJ4gLw0gEHWUpTBFwDpHsRwy4rkYBXbVJtpH1nLeoox9eZ1BsbdN
yb5txGQVoSUjU0ad6R1YnI0IsZxWXMF1pLbaSm/2Y0rMrtWjRVvygp2q6H2UjG8wJJC2hSs9eMhv
GT1qvtBiAysqqVtbk8i9GMbxGpP0BFuL/lDjdcwy3YP/F5yIF71XAuM9uOpCyTOAauW4WHYtaQxC
6owJRbhqxn4BR4eY6gnBcyVuihs/lDS7SVV3J0kJbwMlF8M3EBgLScarSeHrSe82oIHLPeZVcwdb
Q0LFVNipLr+M+HzIUdsT4DtX5TBhQMHz0Ue7LJAhO5RAxQQJPzJshojrYHE7ujcwLmtZGoSlg2K5
xgrsMCgHcwqVp+Rh50fROxnFwlGEId9yJULPpnbp0Hjw1w5hfKp4QriGrm0GQVFpWXK+bEpKzS27
1FvzRETtJ4m7ZSBBOScV+YM4eM9uAuJJ2B0CXuwcaAIltM1LING16DWV4nzbjuULntkjuq0bIvLn
VJfG2hbFODQhBbHogC0wJQDCcAdGA6ydOG0BpRVgXEMe7hkaAw1Dh4L/IJpeGMoGysbigijpDpl3
zF3ntr4d9LVKxyaTH4YcVCDae2GzAjinB0padK04hJQjC4WsM5MSXJwyqO55gFzg+lDAFlNNBJtP
PMVQ4RLhSE3VLxLkEj0WQoQy9LKHTKtiy4OlEuu0rrvR6tbF61BslqRyN7kycKeOeLLjCV60L13Y
MppZEwICDsluMkjuWtGIZLiS1D3J0Lu2Uww8JEaAAhCtNlW4YtH2PORLJRilIn1cyimFiRLVBR9O
Vp5vteJY3TQwj7HVsY1wOCsRi1u5Z8jnprAazvNVglLFknC9CXH+0A6zTMGPZ0eVqxc8zJCf5UbJ
lm4o3+IdHR1R24Q7TQsE5BKukPUzxC/hlgCJFJemQ9W9y3Bkl2gsdW3h6ELRaQYZSMiisLkLBn6h
ImFBBej91W5vQoSXQem9htdKrTi9ID+qfs+vCohv0CaPVdqp6ghFeKFknUespsScjGKDF3JRNaXB
N3ix0WxwYyCJ9daO+QJ6eiHpurXgec811ymmW+N+TUQ5FA2h9MZdnQNeZkOgGvBCPHu2alKBcyOW
Dbhy/FB5TExGweJGuIHCAqsEH0GoAFHyvALEWbXpQpaXvcqZapjlO0LSdqMmeutUPPaMxYdNaiYK
qQ7BQPgltA2lCDwxKXjtM3en+hq8pdpKMbNWClgLeaEb0qK8SrsMJ9mQKFDnCrtl21VbSI53zC3S
N7khvQw13MAzYcw7loxAMaSgbuwqS76SvcrOorLbyikUw8SEVTVe0DqyMKso8jua5K4EzXkotESg
hzfhHlDFm46XLN/NT3kZvpVDDtlbnazkON5qHrdQg86Rxhw2goECtqLq+6wp+RMZR6RlOEAwGi1E
JjmOnQEwG3usspWmxDcjNyATE5SpOVYkNvD+eIBLHEQjU6W2Io4/qXCQMuGwBUqpJ+41mA/Qvm14
u/frPXJ2b4mGddFXQ2fA2HHJ+1LHcOUchRh/rNfqBxpqWAwoW120KzcP7lNIcHfiqa1HIDHL5lQp
ycnn8CZvYXlnEy6/7fT6EGnihiRpRKM6W2uBanZEAuipuG1r6UVSgQfqlA4eQAOK0sHCw8jwg35D
ahdb7Kg3ZUWJwplxllqa1mxSxXNULZUpr3c85ZGLMoYCiVSlhM5hKjO3Tt7DFgOoH/1MZ0Wu36cp
PNx4ZZlJ/ocbenaYVBsv9le+DGay1rxzcXrfQhLb7/jOgUXClCxFFK8ANBaKBxDMV7j9GY9H6RDI
NpLnW9F75Ps6xjb3T22ubMRIBSMGlo2si9K9II4LXcFZ0Htxekt47PRoTI5iCzrIoNkw4N6hVsyU
toZIQU9e4Vvd4nT1thKfGFLAPxKpupGiPlvinKGNpj1hTz1F7cBUNTLrnk9fdCT8PD9ZcWWp2Z5+
q7iKRaAS8ZxkIBclyqasedBGWyzHriSLIZac+v8yd567kSPpmr6VcwNsBD35l2nlU7ak+kOoHD2D
3l39PqyemZaoHOV2L7A46EahoJIUSYb7zGuwQ93rfGHQfXmIgzBdl4Y5rG1RrRITJTUCknXuNjGG
FFazMpxpZ5T1XZIPP/ux7s5LevfNeYpinDXsQquL6ucxHLro1syMvJK3vrQH7IIVPkkQJdM5Fcxf
n4dhx9JqqntgHdD8dQj8FsmCP/h2q4xUymKturQ7BEt7cH7Oi9bfjJq4AY37FBj9vnWiUzn1kcSS
njvlXhwqAPwu05QyHzqFZSR3dV2t3NDZp42ySpR7mfbXqNAe9EI582ebvLpknVs/1dn3sbJvG9W+
mOpXkSprjDk/fx0fg19QunDY56LQnF4sQv7ekEoQOC2OGT5a8SiYTzjlKKBBPx/mY1Cq8tA4xoDl
wzJsiZRKEs13/S5F5U/DdjXSPEXhlJjuuh7jmC5cy/JUQfTjgwnQM9hxzaLTdBPmf38TbhsiLMEG
Uz3pTevMUbsVwfbVhPri5w92JBWcIciQi+lA6sjZvR8mjCOR0zqVu65uzwPX3GWhAhqy2orylCzC
sZU7J2YEP2g8ofOzqKIZ0kKey2YsO5MEAP7WGl+1/Mmoi2ml5zVNIR2FbUrLhXOq7zn/6g850l9D
L+GRMqsgvDa8zTEdL4KI/oGbzld/cdY7iTfhG0of1D7vDOfvp9pvn3m5Z/AsU9AjC+VO990Htaq3
Zl5s2zK/1oZT8pDHVgwlBPxMVdInQPnvp3KYzGQocspOCHbNge0tKcpKOu3fUlskBZzzXRUiE6hI
5nHZggk0qVoT7f1d27ee5X7R0p6Wk74P62STKPYJqMqxRYMpJLQcgD/oPv32h3uzD4TV2hpyyOyD
sT63RHeeyU7ZV07ybarwSwXKkCFpqz8GZXhu2adwoEfeKYPSuUaICvHAJXUrwRuvk5lk+qaMjkAz
JtvYtqJV1SL3/flO/HjEwPGfmT8aOur0nRe7YyzqLhqqUu7CDvPJwsymbZZpHc2HPtonJiCuqZ6G
jTM11om20ZHM/s3ICDW/XzgFTo6qsHlIu0aogu6h7xi7zx/uyDEz14CYRgS8wB4tjulgQuBxith/
5thc5PAL9Wt839fINp4Y6MgdBbgIZA3S4fi/LEk+meXiXtVzxjhJ9ayVd9WY/JCKsylrTAhq68Tu
PrY8kB2lig5LhJ7k4vScUPmvklk5nJbZqmqsbSWhqQ6n3t6RCZrzQ2wz0Mqk5bq4C6oonUbEweUO
SMJXNGA3lWncfj5BR4egJUCxHnYWO/z9GhjSfBKFYIghGq+sLCs9rTlllXRqjHmRvNnKgTbkVuhy
QMWZuaLt6DXoHn/+GEcmBEM5DkATMMNs3/t+CFAvfUE5I981rnhyZPSjK4x9KMZ/cDvz+2c+IIkq
mOHF6+oGJxuExTi5PT11Wfyt0/PQAzX+j57nr3EWr8w2gq40C2p7QHWQlknQHnCch5KK/ufv7fjU
/DXO4u5Q+lEHg8fzQPG7xSL0VsnCU62Co2OY0ItmPpULGff93LSjVVkYqHE/2f6m9dEkrk6FGMeH
oDNJARGbgmUttnBGZwCWQAG4Uc7jJr/sOmP/+Zs6cpJRapwdZGZpQI7r908hOhd0oku5V07pL8Nv
r5A2/lbW2eXknmrnH30aXMzR/XUwil326dTKTy2mP98NxCdeOPFI3d/GqgCJAR2D3CaTj8Dn/Bne
7EkVPRS3S6x8Bw7p2lVk6XVOtzXKaCVi5wQK6NjzzMEflDp7Npxcbk5UhU1XCsZqxO1U3wX+qRPm
2PbH2YljH/4uHerF5Ei1klZgdkzOmF3OWaX0E0qM0Qnsy7FhgKAgIGpjI6gvG/EpABIn8LlkdDtG
EW6gREnWg2PQ50ttoXj4O9TiurSJzumeYHey2JUTtXDHT1kAFKFv5Eg1MdwiN+wVRbm2C3OrxCDQ
XHvdVOaZSTlHDbRdX78kVuTlFlrkZb5KvmfTHEOgMFJm3qS5u0QWa+Lh87w37nM5bRQ72Vd666n6
dWeaJy7II9fxuydY3Pt1WIMEcHHFSRud6vK3xtB2sZBXmlFtDK3aff7Cjo6G2hjmsUCM6QS9X8yB
24rILljMEQqyYrpRxtFTwtIb5K/IPdUkPLYIiDT+M9jiaEZanZs0YjARUqtFkypsbc+2vvyTR8L9
ew4MQVEuIow8TJraGXiBA04lbJjVIMJdAO69ILa3bO/z0Y4/01+jLXZo11FzLiSjTdLe2vq4M5Wn
UDsRbh4fBByHNqPjoDm/nyW/s8s0K4Cx4A24UfJb4cp1UpUnHuXYOU3E/p9R5rXy5mBLu0nUtoWV
5hgjIuJeTM3gOZR6VeP/8XEWS7wAHN2NOgN1ulw72fdUezHLU46GR1c2SCXdgSNE8X+RHHDXOV3W
qnMcUO+U/pdulTup2GvKXSuldE8kXUff3V+jLbk0YBeitu4ZLTDqzRC46wk+6OhoLPG/DT7l/kH+
yVaBidBXXC4GqxSFLvCZ3UFSW0FF2GaOfeIYPbre3gyxWAl1i4l8pwysBPStqSo7sl2H+j9abxB2
CT653MD4v19v9HMin+5GTp56ZYYC5obcFIKs+BQJ8ujkcME5XD2zKcXicQJjtHPL5hZtaLkNtrUZ
VbTntNwzsofPT4OPI1FbU8l+Z1wewiXzi32zhXKtcEUcEerkJnYsenlWI0qalu1NTOL9+VDz23lf
n2Eo6GJAxWc16CVmpdOKUG2hvO18xd465fgE/GEXquG1koQ73EFo1+Zxc2LQjwuDQamxWQJpGKDv
8/O/eb5kclMryyeihWTaCPuLK9PrrD5lO/Jx6zKKyX2Esj25wrJ06KotmO2M+erjaQOlhAYg4n3i
S9RpVBWsE3N29JlIm6mIwgiGYfb+mUpIZWZQsp8aJcGQDViwQr+wHzafz9eRYVTKaWxYaoeAEhdh
I13INAnjMSPQ0lZE3Jc8uVe2+YmD6GPESL2d3pmBHDgormXKICYQvlHiZPghiwQh50I0D05sxadQ
4sceBz6Z7dqA7S3Q9u/fWpB3adS46Fhk0rg3zGKt9uYBcsvfDoBneP0suEoeDz5lcUaoU5LqmC9n
IEgTbKFMMJKRYp64j46sN6zqEbAB1goefAmTbJy4K4ZmynaaO25MTV5mwr3sxnKjocGSG/m3z1fC
qeEWz0Rq3fv0bbNd2Y9bWhI3jqZ5cxfALfFSlfXLPxgOxRH0eyhWAxJ5P1N5KIXWWR3DFdUKhZ2d
b067MNe9NHK8mN7g58MdOZeAvHACWjAjyPcXC2N067CvRJbt+inzBjV4NadyA7xvZZvX0Tju29He
K8GpwP/Iwftu1MUmbq0iwQs0z3agEVYFPtJqN2zGOtolmfXnRv5bWlG7n3IWVfogCvVOIuoq+s5s
yV/Ne62o38JHfwlJPciM/5ff8k5s6n+HutSsVfvf1aXgzDWv/3MXfX99qzA1/8y/Faa0P6hkQGym
lAHDGfLMXwpT9h/wKvE+AKcNJIyj5t8CU+of/ACoBLg8nDS0T/8jMGUiPUVsB9l/5hvZdLEWglKf
CUz9PuPfXqZk19QmTBhXaCWQCC8iBCWbWpGObrLtJReER/SDGD003XMFRq5cudkI3y9MtesK2O5G
UaxwDUAAyE4Wy28JKJ0Te/YDRI5aCXJLuGNyHP02CX2/aaeAzlrSOTaG7I76ENaOflZZNRq+atEf
8raLdp0VuZdyRgWVo/C/5IiG3uZRNT28mcXDn+/grSgW6E2GevduaJvO1yP1IUwuPvCBLGifdVji
gdqg5eBNTqZ45tDJs3wM1AtNdX+EVTqshqqCheBYI7iAQdYXTtjZG1D+4nIyc/VgAohYjZOuP2u+
Yu7KCiGoKVKBIOXptg2bBkVViJpXjR0M2xpoDeQLcVeazXdfQ+lbpl17aSSxcwXAM7yW9SjOSWWa
VU1n2vFkFVWHGsbZnR1KGkWZbV64bdF4PlAqODbQgH7pg2HtsqT1L1Izya+AJ9p4+qUXsgcxDhNB
riIla3e9bnzPGmApnUy+8kHAHJnh+AOsQg7HQgFUUhv6KrCDOyNNLwY3MJ7Sxiq3kZ4Nr1glh9sh
vE5TkCul0L/bSvJixeK6D4vHvmvsbUlHdqXl0VUiw/QZd4ZqhSl5eAswN/RskPieW6vmZYUvridU
rAj7uqqvptKc1nrvD9skNOvHvM+TlePm9VmdSHicqaqfuSOiVdFgjLpHFJqAcNBv3F4a30EtRRuz
GCxgT/H3rHSGgsREETd+q/QASmIga1L3Q9BuYvyZTwHYqkyEqJZ2ibZqIrNuV3ZoVcZr2pdReo6+
yaWihpG/r1x1lfQTgYzc150iVkr3VJji2bKZviIoXS8LawsURvZNGatzvQ5/0beFRhw2G651HEnj
RuwDRFiAjsnqIha1tR8B9a4HK/3uOlhqA/UGNyb7s2IcRs/pzOYqN/Rm15pR4XWjEWOR11+I2A0f
tchJVonRoGw5wWboJii0Uv8Wu/62HlRxBoAuW1PkhBSoa+mDDdLGgzt7GaZhsVeK8UcMFGxDKRxC
RI+yk6b0YlVZ4U81LvZyzJ+TelIBp/nNviiS3quTuNn7iXkfDAibGWm5txUBUNB2kHzt7RsdHFLq
KY5TnglMETd0Gu/8ttJ6j275CpkbcShSxDu2reO7oMws4xD4wbgfp9Z9nJ1cztzZUGoqhBJ5Ze1H
534k1BtpJcMh0ps8WzmjXVzQILUOCBR3lzkQsnklQ8zZFMCjzVWrFQB6WsXCmNCt+/BCcpqsI83B
MiUvAljF7fgaCZHcKqW1U8x5DU6JodhXdSB1FaWnxPIvLPwHwxvZ0YpeRSCkKJXVRa5Nnt+PIN0G
2CeOFxbloN4KaQ7TvpLVKLe2id3yzuiLFECYk9z0/nYwg+Q5n+SZGWcPIirMddMhptn4rb8am9T3
kgkG2WROgm8Ni3Pd6M27McYjJJiA8WilBjFZKatiZUjtNUWr/5UDD+ydGabS83F9O+tgw4Q0/kfz
a2b4yk+Bt++t67TiQelgx+p+Bp/B9+3yhyL9aSW1pNwqaLZ5aTV2XiWK8KpR+8orh0Hb232NLoYj
gND5Ubi202ba6X2atStzCKO948bTF6BfrdcPon4cI8vdOW6319S632t9ZP9KGq6PtVCpMErcBO9D
PCrohHaZddFXRRR7U6ECBImBMnaE2okXG0W3jkxqB7mQVLBK8D7myEKrtArNdscakrucFcaZxnI9
ZIPZPIUJsC1v6jBK3bamEp9h+OcnT5PbW85DrKuZswMTWjWT52CiWfycHEywAfzFqn8dGUa8dd2a
QmncxNaGMqFAXyYvzKsiF+4qA61rPdlSqA++nV9qow8Wjaz94Jh9VXlVEDuekRjq86hNm6iUQL+q
vGq/96nawvyy9bNYx/q4jwXCYipoW1m4hc6NFffreDD7TdzW6spBfeJML2yitbyNM1b7ILel6w/n
ra9P+YyxUx8gbeLBUXb1CLDLDqjtiWoYDoEZfNUH30WWenQmzoncvywTO32k/AM1v41aDVFWGcff
R9u8jyoqK6jrOcMhhx11YMkMBxuy7WUui7DwyjxUMCCvC/Vh7l0+KBHf5Dqpedb7IHjKjgNDBKTV
BtiS+9Cp+j1F9ew+QJ/8XrOUA/u9Pwt5/1et0dKvm3xRXQU4dW6iWlE3AWfuqgdtvI+yNmMSc+Jj
2Ua7oepY4N2U3VlWh2J/qRs5/pS2c+nG+lmBj0nk6Ui9PVRTqb+MAA3aVTa4anMfzWTDRh2DbSC7
OIH014ATDaVTCcB1BnqpoWF9KTiHBs9qZXzV8YpXSpAGsZfjc/tQNlnQrcs28u/4W7nD+DtbRXkC
LU0Wya2eN8AMc6EhHNxX1i0NSbX1wDFVKvb0ubMJymK6ya0S1eDO0Heqpejpxkr09E7J8ZV2iuTR
lJkZ7M1Rcgx0Q/OQjfblYHT6lkUozsYI7dxk6rKNm6o++6XrJezTvm0fxipODgH25Ld5J3XPnXSx
y6x0uszUQnmCap6uFE3sFB9NRxCG5rnaTz0CdEn5kk6lsx59qb9ojexXoo3dvfSVksMhzB/qKi5f
glJYV7DUisOIftw1ji/u1goM8Hrj4PJO2XeB41jbkWsjApOrd9oKaQUbJUwAhX6MB3YTxc/06JI7
tGPANIke97yp8i+mxGnuhZbgc2e1QszaYop+FspWB3odtz1gMLvGJMcxihe3HpxLvy8fRB4Xr5HR
sg4H3GXYDM5rMmpcdUosw0OXEKSCJ67L7SCidD/2YfBoqXkHxjrXrFu9KlvM1NMx+xKjFwLAPs3M
czNUIM76ug9+1Zbc/VbjVGsLbq/PhRpW52Yd5c1ar/X6RzMEwTpprE1pV8nWUGL/UE2Gs+0Ls15h
EpvfuiItrmbfyB8hhFyx/r0HtSllsYS5hUqgAYp5bMJpH3NdXcR+G6+dYBR7LS3TlV6qCJ2HXXo+
RG7x8vuACKKovYxd13+ZUhDHaeP614VaZjoRnGCn+UkenY2qEhorVpbc+II2shd3hgjOp15vjSsh
U+2hajJ0yLtIe0jb2ogijzeLQbgbO3pz75dp8yPC0kZfWVbPMeM0wwEBnjp6DCHKIpYfY2C07xSL
vabDs1tnTsWCH0A6IwPoE9VZuTYcfl/LpVYj09bVpfsrDwP30gUm/iOvhdvichsY6kMSC96tiiEj
IPOqUuVat9UOLGzZ+PkKAb942GY4FR2qunHWILf6Z+o4UDK7wD+EmQVsBkQrQol6U7zocqqvfFfF
EtgojeHw+4tEGizI2NT50wJ4rrNb+uIF8ZCqW8vWdKIVRS0eQBqApWFwEy2EQ2F9D80s+WXp2DYD
X+DHDAu4v5MFCMv0gzoc0PooXoDjF881jG5CLzuGUaw2Fv9kdcXLOHXi0BH574oBP2oPt0vMR9rS
Vb065h66z7qsv6hkh/SIITiYgrHlq7jJBwc3RsTg9+sP3M69Mczyz1TlbyXmx7Pp/7u0/H9hzj03
fP97zr1J/+f+Ne1ef8jqbdI9/9C/k277DxjHFDapRevgYGaF5n/JOrviDxBppHXwWecC8tu02/iD
vHMWHoKsP+N09P+k3ar+x7zI4fmJmQ8LlfnvpN0fiojUQ+nOAAYhySUaYJy35WQNaOxoRp257UJE
ToNC90qr3YgmOc8i7dzCKI+TLQHY7nB/2kjJFUkL9R4Kqiy/JDnlMsuZ6sObd3gk44Xwush4sQwm
sVANnlSYgNnmjPhNlds2pmGkzmxu485/aGnH3SeDIl+1ypr2Ra25Z3VuphcGCMnaE77ZbFq3YMfX
1XwldJ2jXlZqVh2aQKYrK3KwjG+MecPWmtIVSHCZ44tU6/HCsgqOGpDpw03g2H64Eqh5oNvSDOs8
UnOygDT66lt6fldb+gQhDk/yW4hLJMeumlwUMgv3dhBAzDG1wfKyAYECGzzcOpO2/a1q3HitmdHU
wjHvrHjj4wm7aWdMJ60WoX8JI0XH88JMxuc8rgtcF0JLXIV+jWBDOWXKbVyNzW2mZuaPIspLY+1O
oVZ4bV2i+ddWkYFscaeVDXoNdQCxY0rlXk9Js1Y+z4FbgBnZ7j7mXGm8MtOswlOhwr9U0p4uB01N
tiXgiq9RQ6Fn1SgpolKpYUj4JqPpfin6wHhNMnM899NMrFMn77+SrvgYCNW65PcZ6xh9Am+sneKH
kqc4wZv6iOhsUswUKyYgg14fNDephpuvXw36lUojON4gbyHOIaLv8h5ToMS11pPl/BKB2TwEWqbH
XkP3nfRxGgOuYQ35WwCk2ZWaKvF1XmQHA1bwD+QcMNaKKyue6JRKDmfIKAGiM0oqHgNiAR+0QStf
5VAL2CudG+6bHN0zMTbPQ1IWBPq5sk+zBPsFPLcZs6/Wfqy9ZEajB2u0HRSOd+XaN2fdqa7rgl8+
RrQI4FHOKGP1MVGr65q88qryWx00g2t87arwK8SRadWYSmQTzwf1ha2UIT5xKZriZQ8xtiTG1qPi
nMwm3/YE91eENlej1V4Hs36EnWSGtcqcoealAHIALoLma6ak460/x0pJjuDWzOp7oD+TfDcbJM/M
ESfcnVlA5mABOc6XaVJ16lQx4WExPkyhDLaQ9It9ozc+BjG5gwyWrkEgrJt62ARVQyUgDjFQrtL4
vkPzZTc45irI5gKB06SbTM9/WT0sG5yluk1QK8pPU0WdY6jb1yrHwlG0zXOvjbepRHpEJCpQDpVy
UUg2K2MFh5mw/WoNWUHCWufrXNW/lVaFeUpoaYGnITph15SqSpJ2zzcdZR+n7XiGXCoCxmFRb3O3
rtY99L+hcW9rP+H7YzV/SEr3J6Ua0nCpZZtWVofCbJK1JHbxZM06VVQF/+HKRoN4amhErzLFNjoP
TL+yKbDm3PdJEH2VrhDPlaFN20Dre+LLscAs2tISSgrarRSJXBVOTJu8UaONNoj+pjGonaWZ9YTf
YLpq5KB/AzpkmV6n1vozaazJAvKrFsF2JylWZR67gnTPIpvT1EPVmuymRDFYq5h5j6ZEh0VB4bFB
PnullvAIK2vsVpOjaOcBuvMbvJRTLy5aA8S55t7ZFDE8u5TqphoNl6JZ5XqjEdRb6asygMhiKb5H
ous+acNcKnKKkQNITN1m8FNHX+toND8YMCXN9VRysF+LHvKtMdKUUPRIr9c0CO6MYsrpXdl+c6AS
AButLOsvsI/8+2Ece+OA2gOUJBUqVqhE3xIDwE4vxuTc7fvhkKaxdQ+C1YzXek/IlEShFa8DFQrb
VNfyPsA/66Hp7GlvJA0pe9XU68Sw0fMSRb3GpTPYgsSPVtlIQZGqXQI1YwBbjL5IbMEdhFmQj7mL
oE483HTETZdySItxVaZkDfxzjiopdCivsNBmmszBP6fWOxzGOIYVHxMc/TTbeYehZfAa5QZ3hjvk
/q/WJVU6+IFTfqnQSGQHW4V1n5d2rV6mdoO04ef33G+g2tvCrjl3I+m+myrS7Nx2i9tXj8GFhVCT
tq0S6qtB8b+Yaf80yR63najU4fZOD+pEnt3m33Wm3StTWcNbVR6SyLqmmE9wLmOCzJmm7kp3bZhZ
5glAsDpkdQLd9hc48MmDmng+T9PnH/+39uDy46vglekPovYFePX9LW1Vdl0EvsHHJ9HeuYDZwbtf
BbAenQEvsFm1ynLlIaWa4OGSvotTYVB5Gjx9KDfomO6Czs/2kHZOSOR8jB50WrCAL4AfW6aN9cW7
6MFQLNdtQEFt7bRoVvALntIw073GJG0OAB/oTfcnwPL/W+D7Ljz+b62t/4XRMSLab9bM7KfyzvDk
8Jq/Zu/aUb9/4F+hsW3/QcSpOWBFmSP09t70o/Q/QAzRCJqxauBsXALAf3Wk3D8sY5buol9l/Cnk
9Z/QmN9HNwqII1KVoNyQPf07sbHG8Iu2Cz0vNIvsWQ4YZ8HF8s5ZWbXhDsambMJwi/S9eq/ZY7+f
IAasNWfQrpWsa846cO76yp9PZhfZjStTpPGlrohkrZEHr6iwdwA1DBPNyqBEGXugQO62kdhZIb8n
QBoCduCQn7150cdi6HmRv92cZB2OipwW+HhSCD7/+01AtAR4wHf1TapYziEL/ejCdTMNkcpgjNZN
br7ImDt8HGPiYjvJw3PqvKWnF+DUPWnAl4ydMN92ItpyyhqbwYDlS6UqOa/zAuUoq/1ah/LO1Kzy
2RaG8Jood7/6qS3WaqxTXdSGGBbnMA67Ug+7i9AV49qfmmaducA+G7ri16LLIsw+lBqCitJtk9bR
tuUg44sqy4Y/t+h/1Uf8+D5ImmA9CAMzHFgJi/dh0hGn2ZToG4ez/SEtoppWWlsGF74bVjgq6clz
KSZt8NqqO3VQflxJFmcklj4oSXJxifmzvUlnaA5k8P1qddP2/DFRa3lsoEespRMN26KAJ2+jYW63
WUUFr3tSkEM9H9Xi++dLYnksEowjnQ0VQ8fOh/rk4raRISIMkADoq3a66imVKT3Rp78U23kytGw6
4z2c0s9dppcM6cAIROafxJe27qKrS9vCb5vSbjZOL6yVZjnPWVnd1c5JK4GPs8tAkBrAz9LEBua8
eMMFvQVzspqNgfY4tXik4Ha+NJttXmrGeqCYRnLoaIDRY/MEDeED22t+SFqd7DHSViCvi7F9ZjYo
ipaWmg/lKyvKYuNYebJ26sDepKJ6KHIf4mVar2t1eqJqeUpk6NjDzy9ad8lACCYWb7lGUzbxu6rZ
SNN/Fr58HUrrOdbp6pV9gzyqus3zU5itjz1pthHoXshfRADmcklHlLtETipLv642z6IooLKUOMXj
50v24/rBp4HDfDZtR3piieZrB6OuMV2pNjYh5Hp0KcmPY1N7eULg+flQR6aRsSyDmwXKLNyFBUrH
tvo+KWuzmsPtC/K0x1I1fyohGrc06HB/jqtNKcZ0P6npWmvqLyeG/7g7ARlR8OE6hLLnmIszojYm
uv86wze69qNK5KUYqq+2aL7qQbvHdWoribXoL+P7FNr3QnG/9jFyuOZEQSAaaOgHBMy0+SIEI09g
IY7MwruPtljgDXoDnR/w0WwT7f3cPbhG842p2Z94BR+PSV7BrEek6RxPnJfvN7GlkPfG2oT0hzHc
24ACHKk/pTptLqdtN7USb0MRXjk9eSlyU3DyB+fvQnshxWl4KjjcnYQlUMvef4QobijOtAOLwCnl
xjYKd90X+ilrvyVW6s9RCCuA1cyYx8VdJGRMeC46Rontx2C0H5q0ecq5bauh3nz+Uo8tKzYQ4pQc
j0gwLg792EgRPTLbaqNPRbWfAvs5kvTvtDY0djTzzVlxaPQ+H/PY4+lzZAfdyIIWuphHtwJROMQ1
bImifQhcuqpWWEGjgKsc6j8+H+vYtoXmA2zJRp4d9uRi25b01jV/rKpNOqJ+nSnlgJAjzMZghOMS
FjFWxU3UeVhgPEtkQURZaP9k3f7mCMF5Ag2sL/ZH2/uKQJ6vQjPPuHK54i+issOX0p/Ww9j+HJkW
JF/jaD1AvyFuvYu6Sjnxzj/gleY1RcmY8x+gIZfQYqITOIqlFubVxhzkM6T5u1HVroBZPxRq8URo
R9nMwqzc/GVAktMH+XpiHj5eQowP2xmIEih8VvX7nQOfMGuDGjmjru7GDVZ5l26ChHHix+GmMfNt
DSy/S6Jka5Wu4g1ug95SqJs4p2jKpml01NJH0CwG7CS/VCg5g+EFi5mfsmH7uDipmQmduJTaMmrZ
i8UpnNwOJ9C0XFzGY4SA1XnsOjvbGWncdfSGP38tH49OrhJw/AAYMH37IH9a95rVNnGqblyz7n4k
SXRv6lJHfvtUePsbIvs+3meTz+gwlFY17H8WZ0qMRWoyJIbYqKV2pqTF80STaTXm9WFAcwudK1Qf
ggrd3DLLz4dAw4PWFf2eBu66FQmO0zZF3TgEnpIn9tfGcrp901NgLvJM2zcmwYQahrdVN7PHoJJ5
FLyrddGM644O4Iou/vegyc8/f3vLuQKpTQ7Ps7C1WVXL07hv89AqwhKzehKojWlmzu0QgLdyJsOH
FZGfOpeXQc2f4wEAI/MkkVxK24dZE3eiqKgZEp1fyFiYt3XgW+vPn2p5JM+jIBI3y9GyColZ3++U
FKGYLBLZtNH8KV1PRfhtGqKvjVFc1pnYuMCgTwy43JoMiCydBoxTxUuW1fh+wKHoQ8dUk3GjgZp7
LsoEc4a2pJuiflfTpPKyjm5tLI38xLgfCkTzwMTEqLQzPpTNxZOasdPEjeMMG2wZEJfjFtKk/uA3
mNklfa2fa12xic340Zl+hZZzn4voxnLQcSICmmT2rKkalsJuKE+clctNycciUeCMgmkFHXZpAznk
QVPn7IWNi7vZ2h8C46zwAyTtUH07+3yuP2A3GctBq2ROgKhO6kv+aDIqbZMq0cAZiG9UNeXBKtCL
tWED3wrIEjYT+Nq1NamvJvisEWzNisxPAV9lbFkejpf2p+p2R5YDOF6wWVwXxFm/PUffZKNtaYSM
lQybuEZfCnuyDFgAflUohb5q+vgct0DCgigNtyfexXwFvD2i0KoWaCPyH0fwnDS8X4fUbDjPB5wa
xzr5lYKJw1qdLka2pvpKad2Jp8s+b+WFleoUHqAb2HSZyubH5x/jNwV5+TGgCFFuBRmEPMHiBmhT
MF3AgLqNkfb6D7PwX5IuuunB1+Cl1PxM+tZ6oIVoBl6tusFdFRfjPk2ndaa54a3iVGfJjApq8Xfc
D5WNIQcdQNzQFQCU4AMqUBuTvLWVKrwpJsU8ozaunrk5qBiJXtWLmZXmXuqT+NoUk7bzDenu2rBt
qTvkJQ25rF7Vg/CyscjWKVKM17JHJbPMAa2OZbay+lw7G4z4G40g/Osohb3WjToAHJJ8SGS98JyQ
21zTnspeH+7GFPSWg3bqXrNq87qUZuxFXSpvMni6u9DN7E2IjcqaYDT11wHF+6s0KY1rGBlURSxR
ORdDryaPiS1jc1fYjT6d2Iwfz3guRtiBjg2lG5eZRfA0lbFjJCl+mH3Wmj8cehOPmurn+2wST2bl
niIBfYgXqUVR+qA4PBcmGHNxJikj0DezdcEo5fqDGRiPzOE3aRdf25o2Q9QHpFT1vrQRPRyV758v
vd/cn/dLj4d10KH6P+ydR3PbWJvvv8qtd48u5LCYxRAASZESFSzJYYOSbRkZOIgHwKe/P7h7pizK
r3Q9u1s1q150yYc48Qn/oCFOsookvTwBZbpUbmIXI/DQOHocNIFaWepYASi46BvkKuw6C2AdCLor
050tI/kR0FJ2nxStc4yd2v4xZiMbMZuUY1+CAd0oRQoOjY4zhItovc1yNH/vVBRsfY/uvN87/EOq
1ak7YdTayexAur39Ta9vE0wcLB1jg7Ug8ModqLBmBICl5DS1ceU7ok1v8NZycTCd2Dt2gs8tDN2w
1x268G8PTSCw7o6zCaXowevFL0Aw+/wsJ1rUx0BD+zBKMsTi8gy1OloD5YVeu3QfhQBNU6c5IOgx
npwLIJ9WubFLpbyOUKn8Prlp+jFGZo9cMk0vqs4ClRRZERWkfDCP8IrnT66dGBe6GH8Uw6SdMnQI
j3quIfgnNTKnBuk6Ewsk19v3QzmNWyWd65upsT5XmnZSnULb63ptHoVbt+jUlQ+LVz4ZFbg8EP31
hdF1+sfWKZ0vc+0JX9R1cVVNGNEWUevshaU3N32hOz4Ri3cH3FqcpKl3LuqGA+11UZrGheIV7T5x
M/2+XgVxglExwoX3dl9ZA4ikXtV2WWRXfjENDgqnAuHNlGfmU1LW8oG6jRfmJiKRYTTXqS+aLM58
BA8UnG0MlYkoy7a+TLuiu54UxCJpOI31EaXFZdw43bg8KfmgPBFna/edNKwna2qGxlewjqg3Wkdf
Nus18XkqQEIsjZxukbIstkiDYioPpO+6iNz5FmhW7Y+CrqXS6Q518izTggSV9KdEHzS5UYwRW9uN
ay1WKKq+NoKuqZoTipQ9+ohNFfnJjK+0JZQ6gMYaN1vInkXqR4qi27s56pkLW3b3Zd9j1ytjVXxe
VqnqrinrdKMZinfSUg0T4wFYbt6m1RfXaJIjYpxQR+vYCbwYpuCKZt2MttNnYVvneQagsCo/E8sg
OUjlVG4SZBr3wCCcsHLjAanfujnMuPfu9bTJv6vxONzMMy7jc+6haqBJWArllB1mk9aYk6VIVlZL
5rtIF/qdWrLVZiMLE4xJkwiD7I1S48nRj54NyK1zlYOGOO/z1KPBRCChxgDHyXjj0O0pc+1Sa3aB
6+lts0MzlVbi3JIUY4KxIvAg6aJxKIwVgApeoNmr3uSFWZ4ofpxBbAFzboBJa9Kd6abDSZ3t9JBk
Mdp5bbfcqYqetH46eiN4GFnMh8WZ41vHJmhZLOFd5gaY7SVLP+DOpV2iBAOvU7TqY4ukwjG1hRXW
coYS0KpaGappNeCklTdBU9neY55543bCquhLOtjNfqnMqcEKOE/8KQdUmWKvwfNazVdYJU6+riu9
u1FLTz9I6C1+ujihNrsDjV1b4ZBp6V2mT+Jg1o73OI+jFwJQne5ahfhis9Ruc9XiRLOtx8IX4+ww
I7126qu48RfqYVeRPYdT08lDnWvOCccKhAxiVwtsr0ckGfhwv8H8w7U3KGEoh36WWCLaWfuBY/J5
cFojsF1R4GKYjbu+1Z0Lr8+9g+qmyn6x+jRY8E67T/Mek7Q48j5NWjbdTYm+fBMFiznG0t1iAl3c
5dSXrwZV9EFV5O4JnLN95TjReNUOi/NV5xX45lUKSxeV2Sdh5fru55rKLrfDYurMU5RONXlcP9dH
TXjJtHdoqAdd2ZL6zenYX0WmpFuVIiN4j7s1QUPlol6L+oqPlHVzdEU8XyvIHnlGN90MpT7dAXlI
j9GU1duRwv5WdyJUEXRXCQvp2cg9WO6xIRs+5GX2JO3JGzZ9lCm+qvTGvrCtW7vseIxE64V6amc3
KSnqTRXnoLmoNQLa1BcFtdl6Ma5k72QxcJKaYDHLkWLBuCdPy401GFd2ao1IphfyoVKa0K6X5UMq
M+3kZOxfhmipmwL3srMcCFDbtsAtf76CPW5cyWGEG0VCkq7ixBFv7ecCVMmpAs30WR/a7NgZif1d
TlXl942sj4Yj0l3pSi8sqxKES9rmEEYlE/GpVk1+ozaN1Qko+b7tI0Q3i+5CJG58PXpuuwXO3xxM
yomnNC/cWyWrVkjY0NwNrrt8Wdou/WjP5nxbecmHStbKs704JndPavnU0LSTMatwWjIcSTPYKTdO
1CXahRJrwwxLABbDILoV7QN62bkWWdaCsxgr945iisABLNdRLXT5Y2Ij52F0xikNJ9UDjlQN8Tjt
q6qNb9PCnLyt03tDwAxLixRRq7SAKm02BTiIKRvZ4Em0G+zY2Sb4FtENpL2LQmozgvpfNKT/RVXd
ihz9H9/FH81vs/ahADDjJ21rX9cyqp8zTZk+FglOQtXQjXI7alP0EVU1BE8SpU62shvrTxnVcQeV
VcWuwwQNkW3ntXmCiHbvHXtH/Y7e9Mps67d9jkaMMTYNvKPIuuqyKfvoqVWxSyMHoEiBRAC4tlTe
UBwfv2B6lD/lapne12KKt2VlWLByJqn3W33Su5RbXFmQcB2rJgCX4grUVZdyb8UL941aXEjPKG7p
j9Y/lsrIfTiMFb7u3iAf7MmYb4QyUhWJ5eSDL6xLiErCOGhJ1kALqIbjaNOTyfG6Lh0ZQgcxn6Sn
98jXGNNDFHli2SJFnZyi2jSeVTX9KpzRuY57q/2uiII4cUB4+mGCUSLozoIpFtpEVJML13lYFp3u
YW2pJ5Bs+YWXDTqFx366p2CKGLbIiyNPavF5WCCUjKDUNn3VIScLXK6t4w9qPh7JdzrfmBQNmlJ8
LNrsFseIauON6HQoE4d1BK94QdXRNUI7IsHZab1Cm1tIYlBrqu5mtdB38Gz6IKED+QXj+zJ9dLrl
85yaibrlka5iUpw1uDBHFqirOZ1J4h3mCZQTcfi+REiQlIOcZ4e90U0hlSraOBa0v02iN7xyAOS5
gk2j5Wl3KvoIzAk0EikjeCM/oyBviOHxJMK6qMcuXzZTWjZ7bUoPLr/xinClu+EixR25dx5La41j
2sI7ov2FIGo2QsWL0y1Pd3aEi35UhxIYl91A4SGatkpsyZ2BkFopRg24bLEfZF9ygaKaTZqH3K/u
fKyiMpQJvalBcTQeZP1HxJ7aW1a1bIRaWiGIqrBUBnsrkhKEfFS5K7nuE9bDgBE73MgnKRjQypNH
Zij/WjZJBQJXdba568SnxmuIrl3vAt1fZBVLvQOM5toXw1o0aptk+mjbZXroipgbqI3mR1Ut+mPt
cFRQhAxlAZNBQ/s9GDrsx+HNOb4zufmFahg73O5G3+gkEiD1PhXTHJhxds9hLvw8Xk6I96AIr4o8
7Gbjprfh5uXgv27dSAPlb01wtKYZ75g+TarrXIr5Rl9EV27bViSnGSz+0aJheNuuKpyLramnZc6u
edsGsEFqSQQ7E2+ULeGotL0OsLGNhxUX3a01DfRSIVJcYofX3EkDxL+rld8iUPDHoqCAFdiY9lxO
6/9QsZiKfRNyBh6Y+NAmimlukrRzw27K2z050LBxxmY6JHKyqIfFwwP/znHkdB1Gum1r1V7rn+Ly
aXbAZQGElkHNrj0M+UxEBktz15iFSZwcZZf6gMaI7ARrGEdNmEblabIq7aQg8LOBdrVR0FbZRx2s
0aTzqk2keyZ/Lr8ZqPCFwOrmUwK9KrAIBi9UmRsPSlQ3l0UVz3djqqUXRp+rN/EQNbtRV0ly6iFX
7EBT5VQGNEwnrk9tvnQWHWmB1pwfbAnjNvPqDPsJG1gHGN3Od0a9BqJZV9aVEVe5sUlKBzxhrbDr
FxI3FMyd5kiPJG033jwDSAZYzOEZFi2bfa1S862XjEkYG12MDj8ydkGmGMuzDTpOBohX4m+woGRM
nA7x6QabV4Ot47b1l8wp4g+jkouLPoOSvI0j6cYBJYvxthPkuX6mLvIEJ0OexlqftrAL4c3Gc8Q1
VbdLeT8UmXJZGKbFc7/YBAA1iE4m+5MAXxMMSK2DF2XpsUyY7jqRWU/TWP5QssYyt1SyDBZdbQM9
xVSuoAoiOlApGMXvJCI1l5SilEO8GNlWy6vsDhMS9MQazfsMAaT6iB90jzIWVJV6ffO1pCJ8KVIm
dWlnLt7eqd1g1IkETV5B/AhEfK3aVU+IvaT7rtYrKrmWCKdCaU5T6fnVaAHT7FU4YJ3l7iD9rir2
9t3cL3NYzo3YYtrhRn7X51EoU8PZj4CnQwzmxbeZ7RWosWNtIxetGYuokd5+P2cgAqNZubFKpOzJ
EcTlTzBNb7ZaiHA5fEotqlUw0LUd2K2rHaKsF3TGEtcX1Lk3JDjutlsq0NApSKWmcIJOWgR1Bn5y
ahbJJzWP222hsziAEg+NN59Wrf7HRSjfcSaPH0dppF/HXlW3C+5Y3walBN4BZBZHx766k8UQHzoL
37FZGbnbTZCv0H2MjWVKkL+y8rQPnhmj0S4WC1nc9ScBtA/jsbh0+1YTIMrRAx68MfJbZWwuMWuC
H05M1/dC2Tcib0Jo98NBpXqN2pgXHbTFKHax0iOHUkVqELuCw9rScdLjSh6xOoEvK1ryF6XzrijQ
L0jBLC04EYque6v3pnFDxICXRlVHPe9rE/f3+rzYycauNSk3eZk0YS6LXUtJ5AoylrtpDVhvtux3
i9ES3sbGwCwatXkhJ4C6sYEPYJ0a40dTz6FRCwWhragr2L9Va4VU2KqjUnq8d60ejMn9YpnJQVG1
Gnx1QsAIZJf2jeA9ReWwJbqrDBKB7D6WaYThtBoHFSWJ1YT5Q9yl9mEe4zZIXS+e1xrycBEZ2rit
jBI0LYYL2AlwJXlFXUKcUBfhM2nop2LZ6nvE7mGWyTyC5upEuBiIgTcq6zTnss3704DO2oZnxx89
Y/wW06n3iaA/e3o3nWbc6DFmMe2b2IRhRWXE3NR2YftjFF16DoAzu+/kdokyLzSU+mJZWp5sU/k0
tdlFB8W70iASSnNN4iTuEX222OG0rLwwc/R2bS/Q+AWALqNmuR8r/thIMnD2K608BpadYaewIVfx
uxG50VrGDWUQzDJV6g6hSBxlW6vAhwWMAvS6eREy5LSxeJOXbkbFTzdr/AdWunsRzVAejSpQnTwP
IWM5VziiWD5s90ujytMQ4C08h0SbQ3dWaZ2k0xUiTzE3YHEXwWrbWCnssUn0xLvTTrfVBxbhqY+z
RybqcbbyvTTb3TzBPx7K5qrhRTbDsY1RR0wjt4tAzBkeIcoye3h1OnPlY48z3eDZ0h00+DfGsmSA
v+HGbxrTQjkgNYr5xl3a6dZMG5QFBF49d6aVN5smznRsKbLxOfVscPla9RFOgVZvzBzBqC6meOKh
9R3OZh+jDx8Nu2zyzG+cJ2+DW2S+xd1GP9oW8vEbQbEI3iaOPhgNgNuzb9D5xNBRG3GR0Ix7d9FN
X5alOFmA+jagvD6mpZ4Gjjfn4L205Vi1TREKVnOf1rrmp55BZuaNHZEQgjGFFpPPp4b3Re+Wh6KL
SSXJ2nlFoRegIPGd4kTuN176oE/KABgzGX3Y4N9xyNty27HlTJJrypv6jaVjPp4Cub+CUejeGu7g
ntIEDqAmhmwPNq48xfiLrEyJ01r1TjaVHLAOwpP5MZrnmuc7t0590utXBRT9k9ogzNg38VaVxic3
1nA5wYYc+2ndurKntuRwSXtvW5n5ydGmaa8NnY8mO/84oQHovn766klF3NUZJFPcYBwcM7TlQI2b
/oFtUC2zJkds7aHp9ogDlyelyXDqSArvq1O3aKH0KRQFlBIUqmkFgILWj5tK4aVIVDt96Cny2JRx
pkj/Zi0OD1Sh2bBwSJARx1RNAuIYTqlQh+TJoSZybDgTtw5rcIxlUx0r1ZjdwF2c7tmz54Thkoy2
xNz3+yqb42vHETik8CZ/n7JM+SBaI/8RiXK+nIpYfO5KI7/re3XUNo5KRcvBbCKYpaXteiwfaPh3
epBTrAmNOGHz1LEVGG3jchT19lOsd/O9hmTKDkv38aHDBOiW1e1VCI1pso8iAp84U7NLp42LkFa9
OMIjj4qQfGfaEPrYx8hJY/Lz3vQHa5KoKyX1EugMfQXbJ6WD1g4XWTMV1B0zoFsdVNoZzhCwwLE/
eTn2MfE4JzdDpJQfynZs921qEdW4OQIGYZPhK5RvyI+mO9hgUwQlXqPQDvXHeoqXlEIFiEovHMuJ
ZRoIGbKj3nO96K5TfPVa3qnFkZCLJsvy7hs7sfzGKIW/FKX5WM1G/FEhtHHq2QvdvKkxBtINJXCb
ZiUJTzwT5aJ4vsDr9zHtELjsnSn+wB1/R0XPV7HoRWMEccjkQ071kUDN2jZ2s5uMNgNw7F7EKQ+Y
68IV0dD20zS2yeAVX/qS4kNXTw5NCOUHJBukJhNBhRuI/LIMZkhZe5/QbPCntKoCxUWmAozj1mvy
/jFFTIOjO3xrB4o1bSG7oE7swUeF+07Uq2VcpFAYSHDRyPn0jTNbaKloCgrxjleHy4QwSDHm/UVC
FTuweGSf1YgnurdKfWsulvU8T5rnQ88wgoFAzx5hHWfSG48p+gCXKwD0gnq9An1et4J2GetuY47Y
3SZIHPsJf3cwGiAWTB2VPkqw3YcBQa4N5avxSsRcFLoaaff5MHihOhgIEY5YMxPlxiRGnYsCht2p
ygbQqs1mmtzbhrLW5c+EG/Nt+RAnlXZpGND1zQ5qtIqn6t7NCjxDRuke084+YEZXJNCrtrPbU7Nq
wLZjh6oPHzRMYnajOY9bitWFsgEAne2MsfD2phymUDfgGsNNcZ6qLM0/tVrfPVJXg9GNN22cBZme
1MdynLrvEV2CY0WX62JSKBOj6VNcNostbrw4x+NqjiHTVzBvqjl5fLvh8tMv72W7ZYWQ8Qm2A+cD
nNHL/pWkGZUnqt6EEHFM7KmhHloaPj05NelCXFeo/Xyw+FUP9FyeeZ4IWvRSdYDqGYX19JN6LGPX
3jkNqX6hFg+azOpDVy+wBtMK1USymnd+82868Bb3PEASAy4t2pBnv9mkwhRJIwe9WWcmGiFQhJLJ
SEgCBG5eJkCtbr1x9KH+nhgcJBwZ7SNOQ+aVcCvoQzqgT4Kj9h1kwOu+meWAxNZQ0CId1H7aPP/S
hTfUqokXJ0bijpJ3B9KEftQtIgE8Rw2m1maUo7WBrsh7gKS1xXi2hABc4EisXUgbGMTLJXSshR3d
p0241Fpx8Gps4WYbuk4QJc69yIwn4OkPM3hijGazkRSBQN2iYbDpG7e6KRZRgFq0nig95Fc0It2T
TM36wmmgsi0rdx0HsBr4rLo2qVqNZgLs04Bmxw+EP8wNFW2HSA1zDPIZ/VvUNicUSMuNJrSwSqS3
Kxdgexbt+UtvqcpvygxrwCmwdrK9MuddWGrSbtu+pxyTXKjjMn5uc20J2gjlKCXrYLdh9Ec0U352
oR7AvMw0+9vC2dlw9OqjucTz89uH4hXyDgPUn8r9MJZtVEfPkbveXIMYlcBFhWLNgWznHQbU3olK
fL4raptqUGM7yf3gKinXTf491WzkhzJL5u/0Q83zpQVYoeueDsiHFg7yui+XduT/iHRQ67CfDfvW
hshGr8KQNz+/93+5TvezeP6Pf32rh6pv57vnOK2rX0n9GjCif68E8J9VPKRFAWryuerTfr74/h//
Wv/iH66Trf+FggTPPIKdFvtlJTT9IwNgG38BBACQAw8QTBJ8/P/mOmnuX6ApbVAqK41ivXD/m+vE
/9L411g/HQwLjIc/4jq92sNIDCA+DjWGTjqt/J+E/F9uo6UcqcejvBLUyA8FlkpXnGp3iGXXt9rr
v7qpezs00DcTPReHbhxiGKeEmr/M2M3fl9CvSnevsBmwN5gFw1wVZ7kbrfOrmhK340rXDAZMc4+D
Ox7cCg3ILLuflO6YZgrZEEWlTV3Vl8inyHegDD+JEr/ejev4DrO8IjTAsp8D5by5FVoHPiooTQ5r
QDROxwgpm2tRWsmEQujSlxtDQROVO9NRBXl2o6A41uVyK4tK2fSlTK1NTLtBEENmSWA3AyJf6HEB
zhGi/htg90dH8f9N4/JaPFcf+vb5ub96Ev8fSF2uoLR/f9g2T+1XNDe6F4eNv/jnsFneXwhjgKxf
CaDsmPVE/XPY+F8ApF3dM5CXcHGiAwv5X1KXxl/IcGiweSBHgaFdgxt8EfuEgwwdkTgGlg8KlZYL
yPmPiIXnODh+lMe/BueXs0afYsUn/nLYoIN3KASaip9Z2iU1qLgPMqpg4ZJbEbiBYQIgZODuRHpB
La3wO0ISxU9Mq+03JeneIenn7oe1YIhNa81TnwbiYLlN4PenWy1yrU3bCfuhtqrsqkWr6R+/ov/d
dv9avXf+/ba7T57/z+YpgdL6Yuetf/RflFb9L3DDxMf47mkALFdmxz87z1X/YjeyKVcnGagR66r/
s/N05y/4mUDgiMrWv1n/1z87T1f/gvcEF3Ylmf19Jf2B3Mt5gECc6QIFdongUXXlZXm58axW0rvR
LLGjoF/7liGxsWxtsf1lUn5zja9w4l9v0b9HcWHz4Zhj6efiLXqJNgAANGS8kVvh0vRKDBdNSTOR
un5ctWXQiD/1Avo5JpV2FJZ5Et1zwfKlTpALMW2xK029DucWqThcTLu/79t/yyF99UCh924iSgOg
Y0X1g2x+OYGw2ZPURXphh4uWfTA1ffqcTnQ+FrWeHzveiFOMxMlhyUygZRRqFXUy36MbsrvOphdx
ZxM5oTV4pxF+RlGS9eKRvY44Wi6KeaPUXUp6C2nJL6LRenTT3r2dpW7eLVrqUPtomtAZ8CeetWqg
I9U48p1Jeb2puGNRIiIIAQlIoPJyTkZPAchS4bEu47yFeaCYNGPb3n97U63/yotNBYgcbqWm8h/X
tldZ41/vTCVVKzWWMZ1joDq+izTwQbUpf9KSad/5oFf7d+Wkg5XnOELXRZD85VCm1euom5CNmmXV
HOFrTx/h5KGZ4tbVgzpNynctbsfsjz+QqhAhD2uLGQPx+8tRoyaz+xHPc6xqTeeaDrxx6/QDQCjS
+3dSz1dzCd2e5M9gStfn8XzFYp0OqNZrzS5lOQ9J2udh4c7ZsS8a952verU5fg6F7hV3F1Hsz7jz
l6cuEl5uTp1sdkrfgWOFWdkpTvuOu+N6bb3YGwzCWpE2gURFMWAFif4ySFbpALkzIYB9eMWm7ad8
r/fTeF22XntVDJbzpxccSFedO4BAAllsyz67BVKueEqlE24mrrzRjfRyMTNUU6hyltg3gYYQm7c3
/29mkQo9Q3JpE+yf22fg3SqXCuQH9RE7RhUli4LKoJr4PxkF7hikvVXx/2wanaHSSxuY005Dy4C6
x9CFGsTT/8koTCDQdPwxMeV8uVhO2uOdUJgClcsmCudMfp005z0J/Ff5DIpmvKdw7SE5EIm7Z0sU
YXTdsCv5FtNY6EdJCn/aAmBv0R5LCseXNHvyfaMvCVjrIaX1DCK3Bsv2zl3yu5XDb4tgk40CgWn9
/79sTR2TBkuPWDmaz8LvCs/YLpUVvbMh18Ty/ASAZWdrYHDB03D+ueBLbbfT+FwUH8g8ejo2WTKG
eik/zOV4nzQCwJphbAwYeXHaXERC+zLRwoMRhnx5rcHF82j0/vl+crjMmH/otAh2vPx2E61hnKuJ
A2ZjuFciXdmazfxesPG7CXZ/ejKxa4kC1rvhlwk20M6EpcAgNFpwLldWlJtpxu9s2t/NL0GFS2ZK
+ZPVfDlK17l5TRtB7KK2UvdDLtJ7emjNYeqcbP/2rK1FmrPLjNuZ3AUMjL7yFF4ONbMY49AOuP3W
yL4CECpDV7WqQIAn84cpR/u9RJW8VWfxzke+PjQQI7Ggg4COYgOdwPWn/TKXkR1HyB/XYmcDw/uc
DVZ1qOjE7cTQCcrJqXUcHFk/AxiwrmSZF4fCRNTUjqz0nZ2zLtqLOcBwz8Brj/sBQj7k/5c/RFFt
o+5rGtN63PxQVYUe7jwWYdRHxiaHePPOIX314DPLsIdtPp97ifj95XBd5MZdWeDAmJlllqOf3MT0
Yti+J7TG5T4va+CtJfXDh7eX+tXeZVyPeGZVqlmP7hkfqrds2WaQHHeS33SFQwISul5svfM6/mYU
SKF4NOAwiKikd3ZCFK8rJLo11S6ZZ5gmKgFgk42f3/6UV1Q/lcQC6ilKGIjlrKn3yzmUuoJGXT5V
Owwgv8UivZ5sOAdpmiq+p41pkI/VTWIocPyWkJKstZGRvUsGlOmMvKJ5BXQFAwMa5957j+ers7v+
Mkg3nkPiRZnr7OxaDQq0A2IVu1KiiTWMlkQ+ArR3mQ51+PYsvDq7Z0OdTcIQpSOocsyZgJ0PF4vW
ttA7DW+j65nmj1rMXtI5TxBA3Xe28G8XGf4vARD2GNhFvJz+eFx0qQ4wxdyW3jRa0AlF58TavP19
vx0FXSFSIJVy4TlzNTeEAYx73bDdoO0MeKOBsUSPfz4IXQCSODi/1DjPJlFVrCZV6SHtWs1tggVY
5aaWUntnwn63VCSnVF4pq6LCcHbF2EYbg3HJ2BW8ncCqzPwTHsxWMAOAvAIFYx9k3I+wQRQ0R/78
A9f6IpIMnEuek5drBQk+HYpqKrEAMtNHs1BpsrbS2r8zynmVaT2RlKpYJg69prpn535Cj8eZBuyu
ikHpHxrXnbGoKIY9/h3KcYYG5LtwFi6SMkkw3nKKk4PHSYiLsuvT5UREWrGHYkZDVNoiyNzFDdCX
9h6cwfxUmuhR5ogFXpLYjztb77iX86YBegwAeALNcjDo4yOhPw2BoljDLeZSYwiWLN9Uxageq2FJ
jgiz9wHoljQ0UKD0E1SB4P4QhuRAHndlMeUnUS52MC+EMm9Pzm8eGC5CXhlqIY5B4eXlEixdNMNR
SPGbKhv7iD6TBMI0IB8eg4NrYzN5enu83+w2djPlibWGyPO6HqxfXlZ9krTz7azcKWOn7CwDach2
jI1dhtX9ph9oyOujwxtTze07m239krOn1CTU5l6GckhVan37fhnZK9xiFXMvdstctoHVwYFYhqUN
aIhmH2x2fBg7VRsAHWs2tRDaH5qhsQlfDH92zAZOmFCGrtihkT/5ZQ1Sf7Lb6Z3I5TfLuRZ8YXKz
akgwnS1nDvZFoHjLKJ5p7Seizn0WA3TS4I9tgRD272yf15PKS4LKBQp1Bg5b55a9izIRUWMfs6vx
/AqqrP4kuTI/u9i8+d4AqARvGfNaAUSBRcDoXry9mV6HK1SuubhWZWjkRs7zNADQ6ljbqthlTX5t
mUghFALkDKD86cj+Uk/Abt+5LX/eSS+30VotxxMJHQvaROrZnTXEdd+B+BC7WiubODBRzQSIrOtj
gqxnjTyS2afx5YwpwQwUTikOUBzBT7daY100Kiq+YPXLr+SxHu4vFSL8Hyh3GMNOF44J8WLulEvw
FYp+M8C7BjuRdnFzN8dpcv/23P2UeTv/EJaOyNoDDkCg8vI8aEYj4zSO6p3jAEW/oyYmn820FfI4
wQt/Jo2bvOu5G4Yo0OMBFB1NO+B4MNboqyLT7n2cisX1B2fiXbDBEn1uO210AuqGyhO+EshjaJgX
tJs+c1trVcbFDcVZ5v5OzRUHgiWAdwRx4wgc2YS0qbaF9949VlY/XIDFqb8MsQMVULhCCOh1nXtN
nhboyNy4nw28EJCKrSUyw4BCn9+emjVEOJ8ZMnKEGshX4SKd3RSlteTVgifMDl/D6NgRkm2m2DYe
Deqa72yn3+xgJM9pfBjUoVBBOhsKvwQDoR7E0hSqNFE8XWrSczeRUd27tOA2QIPe83F/XblF6mDN
qxgPoXW6Jy/XvVHTLnGhdu5QhBggh8noMKs1yATDjg+eHqE6k0tA+aWA49q2enbdOZCa357i19+9
/oi1lk/5Da2vs3uqnLo617sIGJC3phgF9JrD0CzuhTbFyLyWDn5eauQu398e9ncfT5gDxX4FwtCE
Pvt4246SGFxxuetTJ4ccW6vANF0FFYo2CybZ9wAkM/cLwhwdcDSEqbMmW3Zv/4jXd6aO4Ia31pWI
twh9Xi6ApyQtplZYPCqVIe4Lw0lXgFofOrLJfHg7EGop22fHLOnl1sxz553xzVfb++X4ZzdY1M8q
LEV8LJt0eEKqxr2zzKV7553//Uz/8pVnwWvdERQ3EXyMAYml26ZfstsJMG6YjhJbLMsSR7i6zlbB
nAWQaK1sUiRs33nyf/el9ChoolOi5P4/O12op5s2fJF1lxnJTYdPx0ZDV33/9nr+fhQ65T9XlHD9
5XomcS4HgYnczolMNei1Ur+BcOS+c2JeV7bQYwNJb6HxtUZr1npr/RK/GCPa36bbECxn6IeXpkw+
oOzcB7BTlSvchCu/GabxBnqZdVUhQk8AP+XPrllAgp8UG8F4INd4YOQrpS/74+jm5Y87C7EHGwif
p3XsKbdednpRzbcK2NPg7Zl+fTEzyk9gguVQnDnHZiSJNJoBP5ZdZYriwTCa6nJpgKJnZvJOqeB1
HMVIsDCAqODGShr5crIj0WKqhLrTbsYZEPwXFqXANpNQpO2X3qney/TeG+7sOlR0nra0rRlOLSIM
2YyVpRJHFyTx2YUHe/+difzteNRgedxAShGIv/y8rgfwnAIW3anIGT6UkMF2SpfYQdI4PaX1Ovrj
sJTpBORH/M0z4pxLcsmotHHeYTwgbvCYJHKgORIOvud2806P5Ht64r/5PoOKOoMRHlIIOLtiKyxw
EjnTI8OIbMHoZUhC16qfQJvjQ7CU9fbtffmboFA3CILxIAFosWr9vZxPJca8LaqVfEe5YFxp1j96
QfIIr6COq2tFTYHfLUThaX6ZKc0BfkPglHXQYjyh1PFlTRM1yIdsm9rV/yXtTJbkRIJ1/UIXM+Zh
CySZWVUqSaWxtcHU6m6GYJ7h6e9H2Vl0Upzkqu9GG0kWSQweHu7/gJlnFWgZ8qlN6MeZfJRxrDv3
NrlZ1X9XkBMv4bcdFAWkKih9TZwFlieXKTcHLwyNIB5/LPjFu/bcObDabOsgFO8OSwuRy5dsk8rY
7QwhDKRAWkbpXJOb8awhcsyjOxHYjKTvUH8yHyJrwXY9MY9kH3eiMw1MWomgXQA1OZvbbojKBUGi
SZznsTd8qUprIN/xkRn5K3Z2M63gtYxXdTuQwduniGRB4CvDWJw7ATs0oz8XWEWMVEjnWJexWZIH
sPjLz6xLNJwkexnmyORcjawRPlQQeBkZFKj7u3InWvI+IYKtpdVVgvJ2yqGKQ8JdUnFeCdHX1TvN
hw6q4Hpg/3bLFqTHGk5WPDTlhO3+r7PBpkzN14tOT86FnPKMj7r8is7Dt/sftbOcBC2aw2SwVPm2
V3qu1rJut3aKEFSYg9GrG7jvdvr7U0faR+ynJMYh2UoxtfKsz3kFKh2YuTjbg+J8sjU7+QJZ4ugd
trNK8Dwpga0+P5h+b0IxJiMDGt1aenYiZCLo4kyBlTTzg90X/wOS+19BG7tDWaAGaGrSjHqjISyV
+ZSoXXqO82HhlkHXapk19Wr2qX5wf75G9M15cCwFtjTPcloKW3w8qhZl3w8OVge6Mn7GEUH3HHTC
zkY1NH4j8vbSyI2MrsmMn1mNWiiQ6eKq0QV91Ow4/BhjBwlSw67/0jBYrF1pMv5uZtgGxQQJCWaV
QGWZJoiGF86jKSDY4bY4vBdIoPpGCLK9nZvsAHCys/foLYKi460Ghn4LGuplU9TtwjdNdGx8c6hw
4DB6cXBXrknp7cxpFMcU5GKBknBpbpJWJQ/bJBuQ2CjrZQhKozJPg2H3Z6TOyrOJo0lQ86Y4uMHe
bg0uhVUjDSAN3b0tclub427Iszg5UzYSQQI6FpIAZQrLGj7fP8A7D4O1yqzSZVpBCkgC3oalSUrR
LragHfRNKZ3H3tYDRevUh76sNSQDVEDiZd29x9Sz80eUITwzao70GN+uJOBisF+kIhqAs20ujflg
CxwVr6CGSktglFl3MiajPFjJN4QLLlj4nZTwwRKvDhybT+171J9QoI/P6G8opACw7U5NKoe+tIQT
HecQkuzcdk9wCotrHDbR+9kpfkRhZTwt46BhKDU3j9q81OeDNVhv280eI1rblB4IOZzQzaWoUE0G
Oa+uayCFV3RBJtiWUXsx4Cy4c1FMz4WKq02eDkjvqYt1WSrERpcmWU5hi970/Z+zt/koBdvcm4R1
KBm3O8Iwp1GvsbE6R61p/AHzUA6gN6t+PEE/vD/U2zRk5eyAHqECTflhK3hpwDY2tc4QZ5ntTem3
hfDdU4uf0Qx2Tfyc3S5CD4ICyFHhcG/f83ZBnA2cK/ifbWNK7REWmLVanNXUkU54+qauSU2Vussw
XrqletJn6R2Ka7k7V7N6tmOt+XT/43fmmTeNLeMiZ2hEsG0OhotpD4lFkIXD0dDoOiADMSOaR+7g
3x9qJ4ipXDSgEIHtM9ebDaYlaYxf+XqrqWr7IMWm/QCwHpqYbSObYQw1xDKkqe8PunOqkXYFMEYT
W5apbN7uI8ss4McKBp1hD0KTVxqftst/SPWQQyeXZAgOOG6Ft8NoBfSfpdbTMznR8zKlKPx1qTT7
adWNPpw60ncc9q5mi/pDn5BTF2FU8w+5bu3cyK8wfKqv9798b2UtxPopJ5F/UZ6+/UmxFmWmPS3p
GcfVZ2Hr9VNqw7mMnVI/ECLem2OuiNVxhqyEp+PtSLpQugovV/h69Wo4Z+YIIFt638YHMWF9MW0i
FP41dIhWRhFi3psvIv2SEFIqSL40xLBDHc0LPWn/TlX5PeHqyDdib7vSHwQjBaJVJQrdfhWiZHJs
gIM683AMA8ixZMlJjcWCntdBbEWZjy6KfrBd9xbtVdIZzAMfuOVYpJnj1OPkkGQWZQI92sTryyGf
1QasZe/vj1fAynY6eQVAsQREAnpucxPJTqLEoxyyQSTlUwwbNmm6Z/LOp9BQT0NsXVKjviL7GSCe
jY6U9SLXtTuV7TMGe34RUXEfm2c9nL5Y1f84Rv2vWenKQXiz1JDwcP9aKVsswu3kW6hRzeR46Tmj
4ukJQJ+eOVXQqJVk9M1cGMGYNtXzYqjllU+MTn24DGcL7SCgQNFR6eB/+TmvSC18CfQt9qduSYVE
w1lKh7k6JRBkHqe8+Zn1OKKNhRVdOIDIbgC59YTZTagWWkWAPWhzjgVNvfsL97ZWzFPSkFcoLKA5
2my3c4Pz0iSrI7EGPTP9Sr/acYtKrhFIlNUrPGVgAbFjfivVeLjMS/Uf8iSGp1YAh0QHVbapawxQ
FBGhY2mcseLpruCiW5IXn//DR/JYwIyMaEpd4vYjw7Ig4cVN8gwiEx4HRc6vsj0rPrVhA19yVfbQ
bJPddNTz5xZVsIM53gtpNPNWuCxkXkxcbocHwKrmQz+mZxu77FNbtK03ZlF+kHnsnnaLhvdaAwME
uf6Kf5VvLa2P6nFkW+FMgOiKNslB3sWJ33eO8/n+fO5+0KrdzlyuMOpNNMPPeukdsd4GkmIjbTxD
Ru+z30a7v9ZFdcYBWkGBYbNqtXBS8GAyPOvIqR9GE60MU1LL/3DfrJZo9JYpZIOUvZ22esLFNTNZ
HL2H3BqFcupL+fTbOHDuMhgNxEdexnCjN7daNRkiK2hHnilc6SCVkHyxRREGojrqLe7ca4zEd9CX
wDVoe6KModHjVGevz9gFPyEJpXuIBNlXrRQw20VVHmy7nb0AaUbjvbVC3mDD3s5fvsqRCZkvm2Dq
+HAH0E9bVWh+e8cxCiefkiuviS1dkZdwn8ukQue8b3IXhTIT5SJukP8wCrZlOOGxSG+yHItUa8zW
uSvMuX7ElnzwebTkB6WLnYMKSg6EMonAKyzpdsa4fxZVi/v03KdKFOhdDpM5KlZR+Co6uJZ30o61
JP4KXWA0a128f8UEqVHCupQN1N4Mak2VY//dIy3mQjf/IDdV/1C2tn4Qa/f2A/c6SKgVHceGvx2y
iRFDyG2KdFaXS/7USsspRsjnoFLy2h/Z5BvgOHljk4xTKdk+8gfM8kYJZ7tzOhP3EMxEf9CzraQd
L4hZxe+RxyqXU6JaokGqI+4MbyHjHh8aPbdTt4nDBb9gWUe6Z9JK7GJkVXxrED/8LBbnLyNclpM0
dcZXhUab7MpWl+guYp+oqyozIAS3RjNSf+iNSsXWx6y7T5E89risKOMwnqfZTEnKLWVGH4+H1y8L
xGsgEgcSmBzpTvFALKuVj6HaOCgSDfnw3WwSzEWzJkfbqjaG3nJxrqhHD3NfE2Y7IFAo/qX6h8yz
Gg3SUs+vuTKodBs14xfAFwOnz5yCf2GV+fumngO1gHmJvH2PiEqJdcSH0QYyAfpTzX5UHQJJ/L55
upjRwk/tHGMQXmvn5veskuWXzsSV0LXRcP6GZH3757LQxfXCHHyXZ2MT/NMU05n/iWW5kRn6CSKz
0btOZaSd56iD+YcmUm1V8+8M0FajEEiymWPs1sISkztbZvmxAW526XOlSv126ZUn5qxfHpoqjb7U
GEJdZwqxH3LMjE79jKIAxsLqu3pU+kA25vziJFYiY5ygTo4LkZhio2XWyzdEc3GOtUMp/l1fj7WT
QV0OHAF/YLyzednK8ihjvsaurupiRisJfHQg1lYMQmpLoIUYVyNsJc5jbn+5H5P2jjC8IajSq7MI
tefb81QM+UJFZErOqPd2gRRp9guqzNRw83lEilCV/8TeITyIG3uXCLQR6NkUGtdb/nbQrFdR4Ebu
Ft9wNEOZ5eGq5VN5RljpF/0b+SBm7EREKpGrSRB3yMoIvh0OW29LKcyWNx9anZ4jjNKvquQvXOnV
gw/bS74ZiiYC5U866tteuq0uTStKnpem3eSfQ5yszrLdKH4NXsNL9NpyFXrNJ62FUT6GkfnYqFV7
ihZAlNEgH/E2dhb35tdsgqWMSJMUooJ6ZgkpkMWpN8woq6MV6HBYpPyapfI/9/fT7lxr4EPWRuJK
C7qd667jsFsNt0HbZ85JN+LK76vZCBYLsff7Q+2VJ1ejCciTkGUADG6y+9FO+0kF+nu2FgBaUToB
N4n08pQkTeyZCDGd6hxAm0VxzqsmDeuwMpSuZVoUgVqNmtdlloMs43SQsuzs7pufta7Kv25FYmpk
c3eQKS8iuwC0l4MoTVfxaYyz5Jb69P152HljUaMlAYSCbvEA2U4D7k8mNgbsNEgRPu6RFXXQ4gfK
WvIpxZbl1LV6fZYbIV3Uqj86XG+UhIhdwJLpia4kRNrIm6oVIBjUqi2U70nOBH2O8lQ6Nt7l9VNn
9n8vuDTrcxKYovkajukVCMQT6ZbH7kBQHT8BpfxuqeE1M/P3ljx4U9Z/VntnPggBO2kDHSr66WBL
4Wps08gBSlFUr02J0cTovUkLvBL6cvz9BA/ZDeYBrhRYOG3zpBBg6eVCiijLz/bo9r2Ka5otlINv
2WH3rBxdYMg2L06ZYujtBpMzNFOrRAmDRgJ+PNZOfjJFJzBamcLrigd8cqQUmboiC1GljFHHNRv5
nLfJP/c33tuNTh0NJClbbiWHb3MxuVejBsHfMLDmFKHYFDDPtIjoVMez4VVqUx+4gR+Mt31nj2Hf
zlZYU+CK1fJJGG15qSVNPfNgLH/WNUKr979vB7JE+XeFupkrhIbNfTvRqpSlwIEsJ0gb9Sq0XpOQ
umyc1MW5IvX0ecb3sZxnFJ310FVaYbmxrlYsfJK8t2u04xNHWpD1RInEx4jjKP69De/0QKhRqxYy
FOgQrJv+X4EmnRpUa2vbCVqrxb8kkj1AVeh3FQZSbpbikSi/0OrXqdOPEiAg4RoV7hO6Ttv0xZwB
SobtY2UVn2ZMe+5P3c5SUc3V6RsBY6E+uP79v36aVdWzEhKPkKGPn8ZFQziskeSPInSmLzb+WQcr
9SYEkr1QlsBbDpbJSpW4HS7q6jSO6wUJX7RhcQuRbW+J0+GdreO2NKXoqDYhStRC+WOqlu5gHd4s
wzo4JBDqvLTLYPPfDr5MudYPcZuc4UPHbq5FH8yx+KoIrPiqvvrH0IcP9yd3d8DXiusqNsQFeDtg
Ii12PVbYe4xDFZ4zUXSfzBnovzPL9kmvDdQB7e6IiPsmggIoBvxCpGeS1yNxOyi+DEsRD3yl3Jvc
mmOGEDKKxQdz+WbfrKNwjxFPUFR7A8RwxGQ5UsSn1ZFSXSNDFt4iZfEpbuf+hNXZ7wptYT3Jcxyk
NH0XQvfWdahGYhfJXDLRFCM/N1+iIQiH9gj3ty7IzWtyM8omjhQT9rRZjCr6aFg4d8HLpNhgY0tS
zK419pY3qJXxIWrHo9r0znQSnVfSECZ50F43F9Jk6u2gJjN9UowLztIirKDDovBk4i31ThiHtLK3
VxMZ30pS4jCu7dDtWZCiSFLTsI7PYaWqF2hH2ksVTdpDFbFTWztBQHzuszNajeGjgg+WHyZ4AKdO
Kn2+f0beuGiyssDbdZIfkOIomGzeGHhJGY1kw4gKsfRxgcikniq1f/MwBLRPZHcp016degrSSPNm
6iX+XM6ph1iP5jph6pEkY3tLg9AfhYytyMoOmePTnNhXkZSdO8nyx7FNP3S5814D/eQmtdW41BMe
KYiYp7br2t/NLjZftHkkVlNaY2KNL4Isz78KQ4ueEwBA1/vztrdj6HiuvQwazAS022Ne99UQWqqI
z0gV6e5oFO1JmPIX0DCDj5rJEanp7YNp/Si0PmH98AAmc7odb7JyKV06KzrHQ/2XlWSqn8669gED
dhTpQ+PF0GZxAqoSPxGAO0pLYRag2CU9Dqvj7P1v34mr3KOgpmjAEuK2p6XQ7K6EJR2dnQq/Jkkb
I2Rf2sUL1ZEHcWbqgZ0tR0/Gndiw1mzha6+YGYAptxPAoyXKlY5VTdruY4HQ82cn6vNPCj3Kz0qs
117RU85zs8oKD5b6FW68CUsMzSOcBI6avr7ZUISLRZmTBAFNq3yMlCV2BUK9gAcy+mgWpZFOJLD8
pu+ThaJ0Hn7MLOuqmfUvXrh/1UboiRELsiwf/jFjQUspg90tDT+pU18iqFZ+2/TvQG6naNXUPy2j
bE99XnSnCH+p+wu3bpI3H0JKDDOY/ssbzbu+L01jdpjDqcACxrE6K0De1zgoCu6OwgOCdaKpCwPw
dqWogvKwjMIIeZx68NnRqicN85Fv+c4mBIiPbS0MZ5L8bZLbC4G5zYh6DN34xYPTidC+yJQrcmF4
fywFmuHUVA62wu6nARdHtAqIvrZVIhIyUueDpUXnVnd+1Z2inIwoyQ9ywtcq1ptlsriIqH+v79TN
BJZNqKc2LU9Y8mn1Xq9NxUWxBmvQITIeikjLfB704gTqSPoiVXXn1U0mn4CMJZ/AxIzeOEw6lTzd
eD8sne53Btq7BG0ryExhP2Czt+DzV2TuJHr+lFCyD/7DPrPJEig9w/bdpplpmiRhJ8msDbaTrqmi
E4Os8T//ZRC6GWTmhOBtLbASZdjYNYPIZtudtRSvGbMpqoNYt7fipMsgvlcMCMt+u5k1nMNG2hGs
+ALlt5itxuvX9OD+t7wt0ZAorj17mr+rNOY2Vc174eih1RFSIzn96rRx9gDqZnrGWgMdEx7svmJh
z2RbY3QKq6nzBio6rgCAexknXC9Kgf6UKA79ofcSFUBMq33ziusnO7r9fjWqzDyCwhtwofQ/gbSg
Hw7pxJPzpX6QjTbFv4wLBmyzjkJkBs0Jq580rdqjGVoH2hwK6PeA61YlZqBGazz410tpWUqM80Qn
BTNqa+9x0HiqI8m+LHKuB0aq5e+LalxFscN/qGzm/4R6RKqxDNPHyiiVj/eXa2dT2MRPg/f863ty
k6dGTjs2rV1KQZXNtY9CkeLGIbD+3x1l7X6RcgMbgeO7Lce2pQKwe0E6x8zUycWpp7nG+OEdbPC3
cZRRTMgvhFHO0rYSq8uzKQplCQPeqarfVPN8ScJhwGowmS5qroyeXKjTwaDEgTfLybDcQFyslJvp
yN8uZ5vMWmNMlO+zHjWeRHmq0In/tYxUi08IvY/nCkyk41ZO2When7fZixFaWJU0dDoVd5QXbuLK
kl9A+8wfAatI3MTyezN1nE/RoIsfUwki8uQA8EvOGnZBn+NYU3/ZNA8UDOaSUvfUSZt/9JmST36t
27PkItKe69epmZB5dWhHIaocCrX3M21JP6ercSKMqsSZ3SSPw8i1NIBLfqukzuQnRhmFPmp0qNfb
ktqkl9TMonfD3CVPTd6Hf0yjhDTq5FQ/k6ifM1ekkKhcFZzex6Gv9C8KBkf/FJ1a/JlWEaLySyQb
Iz0XY2A7OwmPAyn5U+id85ygEGP6bYFfKXAp1ZrY5eZEGmaNFUgDE8btMoj4V2rXnIBStMlPaXQU
/DelCY1btey/mssM9Rbg+VelXKrFbTBsEec0Vgtcl7oeLi6Yul+TrvTvzaRwQH8ZZnOZodB+zIGC
G26uqNKT0uhJeNLiUb/EvUYDTpXk7Ecs2eO3otLbj5muLJj1yO1Hm6YCSvX5k+hzPIYau5cLt14q
qi7FGK6GW8Yj0cX6nFG0+linaYg9ENRIvykcTOnp6TkXvNfo/Qn0pCS/sdtKxi5O4IWpj06SUMFx
JgO7l9AZA3il0Q+lWIba7xWlf06HWMznxqgk3fs/WZci2VKrtI0SK4b7WenOR0mYBcYRhfEFKb8i
d1EMDDG0dbqXCA4YXoy2AK2p5JJNZQh/oC92ZkofxyTPv94/8WsOexvjAHNAlKUzQjHoDVw5ahxr
CkUaBlFblV4YF7nXl4p6tlrzy++PhPIPmRPtVooIm2yalKJWmyinNIpKw2PVxv90UL+fZadNDnLO
vW9CCE+VDbJ3WkvbZCaNoniYYkbiTRDUUd48LlVoeG0vfb//Ta8p32b6gJcBY6La90p3v40pwq5s
W2JTBlXUIv6j4aclWbQuiQfahctj9mO9pXUJstGPowFelsiPwumriv3bH8EPgFfC41DdBLax0rD2
GEMnyCNzCbLJxLlzwris1Isv6tw/QszEFyq0R88IW5wPbMopvVM+NlL3d+T8SKXxsevCPxLbfMSG
2fynr5bo0qZadbk/WzvrQgUJPBRPWOpIzmZdptpadBlvkaCTVv/B2P4ra/P+BCA2dO+PtHPD6LDB
QNSARCef3TyV7SgEY6NhO4tzGWbNuUFvqbcwny0mGeZ5pk2uTmv79/cdlfZVA2lVaeLpfLsZohBj
VIahJm1F8vehU2Y3UtPxwr81/8NUwqqgcMTBpXKxOUyW0ulOXDAUHtCy2yfYlACBqBHh65aDr9rd
4woHlv0Nph967O1nOYboR7QDnGBoRvr+JWiAE3qk7aldVOeUqcZwHblwT5KhDH5tV8W1Jns4uL7X
udvucbRHeNwhGsrJ3sytiZ7ErFi6EyypkuHipub4eE12kCw0LxETbT7XE8+SzCiOVnV35BX0vb78
Vunb28835DxOpYx6ORZ6wwkb19rFSdV+kAb0KDGFib7MZYrHLRbVB4v8NucD84SRJ+qXFJMp/NyO
bEfINzQRdL8eeC0y8RV5BI5VB6PsnUplZQ3g7M5u2npVjLXoMYjGlha7o8RvUzP8CbvkCSCUddB9
3f0eXh2AKaAKcEhuv0cn8alxmXACHeDMMy2qkp2bHMGQ1ll5s1OoEIHiIk8B+3s7ikHz3CHJYJQC
DZyh0dpAU6bsnVylzbuCkutBrNlJK6mQsS8AaVAU0DZHcUDhZKqIt4FUxPV7Z0ZkI6q66lSWeHTp
y4DhXKehaI/V8fuiGY+avHvbk2jK24C9QotjE1THSglB0TB8O2Xyr9YMU1yU8ySAgpN/nB29gcnY
6L5kmZ/vx9iDgbdhARldcqqagZEnkgNVj7Jvamph66OiPxGnZezXWpz9KfLwALe5F9xhYqCdCJSD
R/jmWdaZE4ZT6sAC0zxDqKApfVvLsovc1Y03d3H5Cf2iX/c/9vUO3e4qetNU0Ak/Jt2W213VYz0W
oiHjBJOR/TmbZn6aLH6Im2da2HtDoasBHtrFQ4PGqRtJeLKGnUF4nvEARIdlpmFifTOkpv7QGp35
rC4YMOXsjkDlOrnUujN6w1DnAW1U9ZpRUANihhYlGLSC/7p6QRV59HL/o3Z37spgBitGNWursNR2
ejk3HRNJMyct3Bw5p6smzeLay8bgL+HceGofikfMFDMv51lzvT/+ayVjM6lUdFkN+qT06LYokbhZ
LB5X3Cxd2XTvMGTO3iWT3b9rLD33Fq0o3/FDclwqMalrOwevnrgeP0g82/xCEbJvCiu75v1kX0gn
MZjFqsbrFnt8bNGjwot0hDUf6QBuESnG7jw33yV44J0gz8tfDHuY3LZqLd9BJ+4kRy1unNiUuxOj
e+aCdRsqdWhLKRoN5ClZPNGfeo1WiY6GEJ11Pe7qs50vxTu9T+bvihKJo/l5G8kQz1uloNYWGESO
2z0n91ktyQ27yOhWYy0bFzQ5ibWD+LVzjlckN30oNIFX7uTtKHFuJKFq12SPSIyfIhyiwSYrqR9h
mO4ms8h8Ne/yoKRYE9xf/1dox3b9eX0gHUmoXt/lt0OXiTKMg8HVCqIwx8ldq4dHWLBq79nmJIdI
SFbzj0ntNN/Wm8nyFkOIrxmmavBNphkXy17/A2e7/lNXIdOOFackP9m4pOGpjZnrV8QglBdJVvpP
yJuOH2J84n6bRLHC4OlHIGHO9oXxefsFYhY2Yuzr5BWKdpGirPMsFYPIJq5LH7tGfN4NDdA/Zb5A
cvojFNnO3c3bAyAEFIq1lrcJhZGCn/zclKRmOZDbWQ11t6va7GIo4UG0fwVUvFkrWCJk7woS49sA
mM2y6JfFxNrP6tvPWl8OjzUmil9BJAqsZOrOcUu6+X/CcVS/Q/wYG7ftnZ9SQwWBMnIyv8eEPP0V
gklqfH2a3qUUUnM3NpL0D1VSEHWbUQf8lgmji92mRDfQm8NQ/S7CVDligO0kIhRdmDhWDE0BXbtd
NZyqLeTDWDUlGaIgsY3Wi+RIPjhYOxVW7gucx9jaqEXzjLkdBmP0JG+XhiS1GUdMQ9rEblzQpBMS
rGSbmVfFSXJRxyL8UeQi+tTilPswhlmSXRIpS+jfAFfkLVfOHc5gk5N8Ojh/OzfpWuyDGAVhGgTa
ZvuUjiWloZU5wdiZfi05P6a0WeXU8lMRGZeqFI9DmT07IfWdSH/JR/lPMSzvqjl/iJoKr6LxNFaJ
Z8jFp4GCftVpnrCmi6SUJ9WoPMmBjhxxBHqN26R3GldFjeNgkvc+YTVTInRRGaWeeDvHCYbSAlS9
HfDQA7zZA7DJq173Wt14Upyu860V7Hh/3nbuTYqkdEsQcdOIXtt17ZH8jovZDjrnZ5blyyNSqvm1
qIAC2wPKv40sMAutG4EhJyDu+4PvtGUR9loporQHiLlbWHAWKqFVgewJUlrArpXWj0rYYsvWfJYj
m5a6UgRSn33C9vklNqV/dPgMatIeSbvuzrtFt4iXEUisbfdAQdg3EjXO1kvkPOM8t1brFy7PIolO
TohloRX+ff/D9w4tEGweQq+533azrvaxMOtY6UoZETrJbcsrY07u/VH2iikkJLTZaVlSBd9StspE
RjOi567rovkHPMH19KIkVNEruU6iaC5TRldGzlvzsx1OkOQSSz+bSlSfl2VtzibFeKFdjRs3YnCP
SJBpQVZRnZ3MOHtG9fr3m5JoewCQWXE/9lrvuD0A7aJJRVtpdlAPqnikjacG0PpaN47U5uwsqfQu
kqTp4NTtrgWpMKxKlGlITm4Hpdy9QARd7IAiTEqxsjZdrayNg/xg75xRk8T6jxIOlaPN5WouTdVo
2NkHmWKXAYwLkwro6AT1UqZfDCNpn5IlcR7zYrA/NVmdHQy/HuPtjQf8HsAM5OfVDub2I0H2104m
MXwj1h56ZiKsMOD6Qm/AiR/gTPxzf+vtTuqK4rJ5HOM5s5lUqUpAUg3UNOxYV9w5tPRLB3Hf//8a
ZZv04xNvTdTA7UDSmvapbwsIyI7UHczd7regg6BQ5wNxvaUfUYuZKZu07EqlR3W9Vyxc4pGC+A/f
AjQF1RRyV8BUtyuUGULL9X5gGyZxRLA1PxVoqh0E3L1dyCsTwha8Jhqym0FUGyfDViHSTXGhvs/s
JXleHBItabZxus4slAemFh453sInh375wTfupeekljRE6VrRcd2cbzAHcTXUGTOZYypvpL1CnkUA
hDI2XlJej6dO6w1vkq35ID3YC/EraRFJH04fPYLb2RWqWpt0iQm4SxR/aFCN9mtTfFea5pPd2y+x
hUPf/fXcO3H/HnFz4PXMBr4hE3IRKPXpFfzKLHW5wHTxlnGRDrboW12tlbW+IpzQyjRA+WwWtm76
pBc9F0o2SsX3vCmn2q1Q/T3VLUzwmEv2acF6+1LM0tfY7JyHEck3f9Js4fV2/1etWPHBWu+cGgBx
xBwO/2pOsVnrxpHsnveKHURIKV2KQh8e/h/y0p11vRll893LEDdRtMaZeUKBKolCPUBly6Rd1rYf
RDQnqModPR92v4zApqxVG4Me0O1eMkpplJw16mjlMpIlLrNnrs/4+/tnr8ULVIbGMlVxuoJbLkFo
aaLU9R7YiRJbKDvVo36VZDqlAAXMs93xXZ3ppN91TUylix+TvLiJbOB6zzNkMh6MdFhsF9efKsKg
pwj/6Qcqz64jlYPtg7OzWjcvDPQ+lZlzH9WlUrla40BN7pe5pvBDWX41KnNyDOx7/sQTu16biJaT
v5BLRC+ak7U/7n/13juD9yckWdDVMLO3thAmys5KCcaR4pE6fDR6J/bovtb+FCvxqY0U+2uTdnMw
t2Hjt/qsPZRaof+ktTi8V4wwe4iFJHlLD4ri/g/biZzgTFegJ78KUNYmgCA8qeO2hepFvJg4UVsA
n4cu5PFAfcnLRU5fDJ/PYDC0b7bcDF/uj/5WmAIteOAjSH0AITXwM7vdcznv1IU+RRjwihoaz0mj
8V0cGkPlJQ48s2LCL9oXdhu9KPWqxyCWbkxcJcw+qNQTYjcZWjrVdsED1pdoAp9SPO7jIC2TbI0A
xBRX2Jl+8LN34j0MWt6MK/UPoZn1JP0LdGJNqiGl41pfctTxHe3CX9Jodmcni1EtGJBhsChzBXIb
mgcUjp0j+oo3fC3G0abdhAUnzdLBXGwrUGZUvFzHrrTWNfQqPwjyb8MPLVlQjSsxCneELYhKzqwG
x/jBCsLWyXxZEvFLnDapZ+iTdZ54cLi5E4qX+5thZ9C1wQGKhyci2fLmZmGfVJVQMKHQQ7Wt3cV2
5g+lo3wLTbV5Kqul+NVYk3kQzl/hMrcZJB0IQIlQcSB9A6y7Xcui0KYKyAbg1J5cyQ9lgcFdaHea
5S4IkPfPbTVUn+VmTCKvao3ycxK2WkcqHfYamZO1Igrxyx0gwRbaYxe39kxZNo5av4rM0T7N1MFa
r48BcnqtZuQygJJQeQkr6Fxu1iZTiqd6mapPdjPXNeIzfRq5cd/Ird/2k/az5xx0oKkKyBFyE5Z/
OYUYf1rUob8nVtlBMkZdsnQbPW0Gv1va5drAoqmDtOWo+IU82pmnC0QUXEWSFu6TTH6hyiDLLjrv
nY2xcCjyS2iUteMl1JSehqTLej8ypRzOu2QsLgUso1pRKsvgGXVUZj4IxQqwaj6Zwuc1mX2chNXj
6T0n34QhtdVJDsMp8yyYJN/ncNA/TnZSVy6d3Sl7REVssn3UDUdraJUg4/We+6azmAikDvn0jl+f
Pg1N3uiemAsBTLaXNZCCfVocbLid7ILKLfxHEiccswCj3K49LhwJlb/YChBHjh6ocrcvs0ENxI4U
DdlMVAVrpQqfGwdczzSZzjPKGlVQmjSNWxu0gG5Vv/9qU1EdoHJBPk4NYftqi3sbt/JWM4PMCbOL
Jur+jFlpfbp/1N4mcYwCxxS9NbBzPKFvP7zK9DjBYMsMsGXLLg2prY/Iho9TyMRLsTzSBz0abhO2
Ws1pOyKKGUC3Mr1WrpqTMwCVlq3VXSAZfv/9RI2cFzcdTKwN6Ifffl6SSY20SLMZTFrVnKeOnndW
SeNB6Hh7CzDK+nTiWY+m0pY42rSmhmR/awZmqApfC9vp46BFGjBHifFwt32yQHh4SzIdMevW37+J
WUh5UPwgSiMnsoVOZFHl5NlcmXhtC8mbsxa5Mz2rr4mwht9V9qaY4/CoAdZP3xII6mYqU2OxDDEa
gbE4zZXwEl4HS5WPHM93vmjVxsEGAbTEyuO/HYbCTR4VSWkEWSxFjyJJ1csAbCsoa6s8uEN3hoLC
ijsxL8VVBXkT8PU+Rq2giOFUJ1KJRtpSe9hLOH5VLkcFuN2hVgWz14o8DYDbr4rbOGmb0dGDwkjK
gByBPuGojmeFoHiwGXcuT5y9aHpyf1J53GpN0r1sunjR9QBDY0itIkTcL46MZ3lJxDelUWSk+ADe
3Q8jO4U4ppFToENfXr0yN2gBWSE9x2hYQ6eU8kQ9/l/2zqNJbiRN03+lrc6DHmgxNj0HIAKRikxq
FnmBsVhZcGiHFr9+H+T2zGQgwhLLPu+hzVidTDrgcPGJV6BhNkku0dwx74Y8a9A5HMwPY6z/TD0j
+ZgZQDUx/EjCafE8BLMs7W5BjOJg52YXxm6WhwtaH3RmshgJzOjz6497ZY6eS5OkbgCFqeCcfw6S
44iUY6HLg609hx1nQxiYIP9umiISN68PduXM89D0RfGRjwFEeX2YFzEijVHPRRnJDDG4Nu4JCK2T
MisDgnYYXMxKMf4yvQJZIeBUoGeRXiRuOx9vzOXIFgb1HC1AYxsNim/hFsnOW11Z0c+sMCJ1Pjvw
9/NRnHRIa5knjGLP5gfby+djnC8dcu4c569P4GWsy0GwsuJp2yGvsYUC47GTl0bqUJqdG+0x8toY
xYFkL/+55N/zlVb6KRIiAAdwfDl/o7pwJgtJTj1EV1G5Uzw3+tBmsaQfiKRI5iemUh3dWk632GRN
T0XVzGE5mdNtgzbDowOh9d6z6UhbSV0tqLbkeVATxGJ7kQi/d8TSBoum2O+sXMzhr04QBRFqyquM
LRn1NgvpjLrqbOnqSJ3Q2shl9NN1m/hfGYSSPsQuZod9cz49Wr0UPSK5eojx9AAksWq/23Fdfnr9
VS43C7pr6CCsETjdki1tziziLIX5T0F/0SKquL0Ilq4jdwMrgwpwsuffdyXvPB9wk2soIxFrOtlO
qEulu5vzpgqzWRRPY5Uld+JBQKrU+iGgreygstKTHieTCNEVGr8V2BkR2jreh9RGEsQFXhwSBrg3
rSz029fn5XK78Zi0/9Ya/trG2jymkSw1IEnHwQcqq4O6JxCUo9r7ADCMnQ99hdLBWDAoKKXDm0F1
8PxL40vjgZnDIzqJtSyA49cctKrSAhrIUxiVknYF8sy3qqzaA1I/82HITCWwy7rcOWMuNz4Pgm79
WmMny75YDB55M4waJ5x6ZA3HCO1wY/b26phXIJMMw3vSk4GQBLzm/H3jcsnbCOAArZ+Y3AVW2E0c
id6v3ZrM2pIor8z6GORYTd1LEOe3I0Xune977VWJUSkjQraFBr/uixeXRJUKUl5gF6GIHROXQFEF
htqbv3ySEuiTVK8IElILdRNcqdLVqtX1J0y60TlE8zjfpPjUH19fq+u/ch6UMgpsadR7VnWN7fpR
+2aCpaSv3EEH0KWrTTfa4jyNwqEUomswysasuNOJAXZCn2ub5FnGGvUUcppt9R3t0C7Ka5NJXKRz
37VWdGyjHD9rrdwb6to5BRSL0JviJXCozZpBM99Q5Mz3GvupPAwpbUVNS1Ksfzsudcv89UTmOUWj
Twdimeh78+U0lIxbZRqd0Nbn6lbvk9zPB+HuhA5X34rzffWO5wDehg6DNuMGrkxUlUrHDehnSUow
SXmTFONnY6rzd68vlGfoxsVKWbuhxGCEj9u0O6NJqEbCtcO5q0pkvnsvcKxkOggk/YM4NqTfwpC5
Qf/TvhkJD0LIJ+iSj414XPK8OQgqhr4CoYOkBCuPvDfHYFYhkwxtoflIeQ9veuxGHkRPJjt3LZrL
kS0fXHsYD/2yYj/HeL51SGgCQGJq5Xtabd7IJsKEF2MBox0n365cHwl2164mXH9S66TPRnpfTYgb
/JvUmi5OmgYtxQIipVSW9g4pqB4uzeh+fX2yrn2blYO/+t2Dxt22jo26N+S8UIlTmlwP8zyLQkoW
YGHgb9A/NrQd/O+1XcyJuPpH0s0ytnhmqdUitxKq862n137TFcYXq7O0xzpKjaA2dPuE0JkVeMC4
drbxlbOQZgCSZh4ZIKCJzVk4xZVntk7CKTVY9UM/oSmt5W178/p8XjkswOtxwzk0CwE1bsI9QLpT
ZsOqDoe8w+Uut+RNYlQPkzW1O7vqMtugivlipM3dXRQGEs95zK6KYysw9HLEAQCMuLKAFHIUrE4b
VWn+lUmEukFIuMZsW4F7BTpJV7cph7BVTqfSkwrdnHQPTv2MAt/sYO6RVVcUQSiyjk2skNBEEiCq
uTvBgh4rIMZB5PUkbvkchXpsxLeLMag3LnVk4P7JdKeDW4UaJ/ObYkI+mVSvO2hqZ96qqYHATjHk
h05J/pTdqL8BEKFBkrCqG63T5F2XDd+WHBKap4GCGqKif5wQjHhQusgOOg3kXpxGJYyoRZxeXyuX
AkbocmFOzDTiIbfWDM6v524ovaQrCic0YjHroWZIRQaxYrh/5JIeoZ9Uqu27UL/QvEjG+RFfBbPx
I6tu793RlO2hRnD/xp4rEFvoG9W/Z5067dXyrq1o2jd0kdc+qbVtSIpaxNKUFDGzpkemSFXKYKxG
/a5TrD0k5dWhOI1WSBUCde7m+hNKk8SWljsEwll9qD39IwzP9KatgLHsTP2102BVyP3vodafv4yM
irzPHGHboWJbzhvPETJsoyp7MOHjhZMXye8lGcOnxCX87MvG8WOqcael096nsbIcOhSUbnPYHzsB
25V0EfLt2msnYNQgY2yei0o9kzswBaaw/dESocRsdvGc75q3PAoFGKSqkbyYsAxF+s7op5tBF2/G
FWLeZ8m7WSq3tlZ+qawumA31besowbg0e7ogz1fodoMSQMOB507nMN/k6ZQ5nKXNKfC6ihLRRe3H
+d6z4uHYJR2FeBxzwkJv5U2MN4MvlwoClEBwSRfLACouLY7zZIxHBZnzY1bM6Y2S5+Zbr0+XB3u0
wc2bdDZSe9G+/puO3MBYESuFo57NNygMj0fAQiZt+sbdOd2u4OpW6jMR5lpZ4b028dC81HPsZIy1
6rL9nGVb+ejxDIdUNctbeg5doBiDflL0YnknvBKMo5eQwxeFheE8oem/sEgpttE84rrCwWSzGLAJ
neY09exQrOCZtinQI9Jj82RFZuGn+YLwqaskEFDRtFNz+6kZygGOep75BKjoKTZqHzYwXnemaf24
Fx+fmgDAOPgu4MXP946nABvKueTDVkQPhE7lRzuL64/dgKirVNUnO3HkTQE7ODQWVA1fn5RrG5dk
gw4lul7IcGwG18chS+00skMynvmgJfAvCJa8nZTmSlhEfR889TrtyIdtgoVei8aWGi69wgonUyvq
x4dyzj+bcDyOaef9OlQKVh3ajIA5aYaiNXs+oyvNo08axw57ETnHaDKSQ62jKPz61F3pRzEMKjYm
tTXAvs/L/8WhV7TC0JSRPkmZZb2PRlEeUDn+uui1d5j58/dxRpmjaaw7I67Q33XfuIp1EP305fUH
uZxdrNVWRzc6ng6n3eZ1G73V7Dgf9XCa82/kXHpgKfCmY0zUwbyV3c56vbxWGA6E97NX46UyTG0N
OKTZpR6ai6L0PhCv3h/yQtzrdmX+cj/jbKznqsCLKSaNalqnyKhnRer0UObZX5Gs9oqKV+cPgxSq
voSZNGnOl0teRZnV2KA85xlqq9t76tGYZXV0mo7Uypn3EvxrEwhgB3QJeE/AiZugFufQeUUba+Hk
yM6v0Ld7JPwrj62lTcfXl8a1oUAmoc5JlQ6i5/rzF/NXqgXiEwhnAX0o1WOfgLlROxeHKCfKdoa6
Nov2+lr0nmBYbmcRKVp45+j+k/WY5qNRSXnXRLU8xuAM7yNZ1jvLcF3V58cmLgPk9qDF4XSiDXr+
ahzXcyaSildbVCpbI9WpY4I5JZlhVxwjtS4OCmTGw5R7ezvg8tBkaJ1SNwRe2kVbXMfU64nexrkW
4sfdnCq8yPwS2uTOhF4fhaMFLiRqfdvqxYInfa25iYbpqGYGXU+hBJmEPRumayuEVh4pHDJFBKXr
Z32xQmTfSCAFfLZVHR2G2LzgMCjnoDbrZueFrq0QvBSo4pHwgK7arPvCRPqramotVNM299N4sg+N
6PVDXPeD38E93knprsQfYI2hxkOQX61CtiX32ktp/peRGiZj4gZFo2QPiou4kKnGlp+hUH8sWEXC
N5ClBtMQ6TdqrS634DHqoCmdPSD85VTzOJSHUZwh9Aeucz7VpVppAw+LX1rrQmpS6yQcucBCEBOf
Xt/2lzN9PtL6JC8+atSSyMJlUEMSN/s4V24PAjPD70qoxRGK2I/Xh7tcqRawKrQQEZchLtt6bLUI
MBRFyYut0iAnr47GY66V9Q5J9cr0aRY3D2VD8jxC1POXctsS2EvlLYjTteVtYuVxWAKovSX/3OuU
XnkhgKzoOBGVrafL5kZtgaV2emUt4WKh1oy+cR+AzEl3sqYrX4lRaJe5dIDXuGjzQpFq9Y6tL6HV
iprSfP4myqK32tDaLI55Dzp1+U7U3sCPwMOA1M9Vdz6a7COmzJj0sNeNOkRJJUe1p1U+v74Unr/1
+bFMURJu/TPY1rqQKffKuohztVHDvm8jIxjVKfq+lLplHOoReSV/UNooO4x5tBDPYpt9nwJ6lmHc
VKK/468gjdUjKVTeQ6DNF79XC+2j5uD+eNA5LA4gUeP3aTqX421ULvILLg82umjSS+b3qtf8BdxU
fsYPKtX8SPbL13SJmtHvmh5CqhgUneZEOub5o3BHuz4UWlpr4JgUllLWAMCenOqzmo9ajz/cWsab
1i7L4fUpuvIhyJTRUwMNgmrotkyh4nRdGvaghlNbdKdmSlSyUyG+vT7KFQjriqhB325VhsGvZFMN
EcTysOVQiY8mhW5vMoq3Zbk06BOiPZE+WHJW0nXivOQQtWxeH/qHMwdpqlunuIrMD4mtyk/dkkWQ
MAFW7Sz+y+sbOAfhDwJORFwXGuWjmiX6VGZzaEx2eb9yUw/GKIq3TaeAioAOAo27LR8xx9jTp72c
f0amyU/djbDd3tbPsVSkl+jR323wnLjRAZweDLccdt7vyijkbPiIgjiCSLG1BiDEM5UxZXN3fToi
/LogVm9O9o79zZVZpNe+igxS2NPAAZ5v6qrBnZJtvYRIbzdvDWyje1CKK3NQ1cugdFvlqBRzfzDk
sKeScIW+uuJxVn1AgEAs5HUGXlwydd4YQz3rNNjNnvRYTEX+tSEvaO5yRV9qv1Xy+qGd1Li8V7IG
BrEwRrw2YnWuFD81FNc+dovZ/ZBSDA9k6yI6mdFcf/aouIqgkQpMMAknDuGq2lN8r1n6ya+rUn/b
RZAsD0OtpXsls2tfjZ42wRqAWsRPNvOZ1VEXGw0uJPVS94einqvQM+Cgvb4390bZBEKaVTturXZL
GFddcm8DDwsSu3B3VuDlfcn34QtZoA1ANG3DrdHNRgXJL1ZgVtZ+1SSGb2blEsQcQDup8LUX4t63
kFcFngHs9Hwp5OWY4miSMlRsqoc8heaeupN6+PVpAzUD24F6OVDuzbTFgEOdZHbnkDSEgp1VjAfF
iPaC+8tbeYX8ky09wxusbcrUqE0x6b0JuH82xJfFGroTYLf8VKHaExSw4Hfe6gpln/oaHW2OIhpG
FyCdcbHzpqehFxZAp+/zTh+qQEuWr7ERoc/NMvEnKctgUqzy94it9Ug4B2i5lcofTbm0txifDHgR
AWRWBhWJtqQCEzPq9Y3Z1Crt8vRPs1PFZ3ZyuXP6XE7VulE4SAkpaHtvrxi7lU6v1uYUNqY2hil8
h/tez41PkTXpOID29k6ceQX0sLaCyPqIYvhAWyAs4IC8FetUzbX03hVpEt+pU/W1N8o2nHT1sz0Z
aYioCHwYtAlviPULVGvlnu7ateeg0r1Gu2unl7v8fL3Xc5Ta6tSNAB5L+TuwnxyeE+2yd5WMm78U
hWoITeaxKI9GPc7vS81pHAypnB+lORZ7ahOX+5ykatVmI6AAi7wN7KY8sQaga6u2N004o3H6Bwth
uEMx5/rOkXK5z4GbUEtYCcoUmraVCycV+P3kDDUMY/wde53+0AL/2An0r00vZWNCFro5NBe3dycW
Rp492PkYUln+hPJOFOQD7c15QeVlyh+WzrqbnNEMFH24tbr0D/L8PSDVldyRHI1sZs1nmNMt+lCf
LWfIZzGGY4bmkaVVJvZ1evyYm0btU1SrbpLEM8Kp7IugG+f2LkoxXaiSuAuKZDB3DokrE49wKxJM
9NqRF9iiYDNJzWFQrCEsEtv4IGHRHMa+indoT1dWEux3okWuc3qCz3Py4kbXahd4fcsoyNPUKObH
7cduAcnvq4rR7rzRc2/zPFFYAQXUK+lNgSvYiqQsSFPkjdQ6GpATzj22FAGAFxc3j9FdpsNUmcri
WwqstFM95Phvazm+5oE1KPDh22g0u4MHO+uePlP0w2qbpMD7N+/yW2lHRnHjeB3VtLSrDcCsSXu0
WgcBfqOWyQ+QgYN3ihOLAQT2DIvfGlLLEM5wndSvANuXPmX/UvPBnMo6MNsqujE6+tzoC+n6W9j0
y0PitM4H1ZxwN1brrmwPkTOrsY/8rygDdNz7o6ajBhhokeVNflqpAxocg94+zKnMgxSNGPR4iqz8
0Volbu2tqmjfEkp5b5IKj7abuZjtnzn+PfrRxVmnAiMMBy6IUpw+/FY05nTIXasfHgyvaOlNGAJB
QgH+DGwFXdzXL94L4DBhHsRjEA2rUC7n3XoRvFgYqiwVE/EyaCogsI46V+E3EQ31CQ0i7y2UYdwG
OuG+zyMr/+4qWXxrVqPzxqT/6iMgTT8qQWlbmkNz3xSOPvtppnpfGo7FG4Cp6QOdw/QXI5L1iT0A
civcH+LEFqHeSKlALu/rcDRLJxDL4hBGjstOIHfRuGOYVTuBdi6vSlrhnE/MOCJOwBqrQ21UdYwh
0w4lPVUXiY/sY4kAFKkrhntj0omDG69cpcGu+vtcq7/rRdHj9qeDmg3mEfS8Hwtzyv1OGhh6dTVO
dTeSDho0+bS1H5MeC1Ikm8TwxRHV+Gc+VPhKlXZxmw4qxx8OZPavppC8HYgBZpC6wdrA2wRcOQAy
MRDkh5WwxVtnrpMHIxfee72zm1tNoRBvddj14WjRVB9gvs4fUqdauwEzmJPUTKUeLG1lvF88c09e
fXsgro/GBUEhjUAdKtBm4ss5pfYg8fuesJuGOmiIMKviPROKbXrFKPQyGAXcPIWn7bp3ahVrGToO
oZib/C1stPYNnLAh6JPSeiOj0n6DlG12FGjz7m25NWR+eTyuQ2NBg44li5c8eRNiRIWOmB9mLWFu
FV8Ku2J5GOpY+k2m9h8n7J/eRi1UY7ONvsnMRuA5m8ade3h7HVjc83TPXa4bKDMXUT32vZY+OsYQ
DotRBUljt3d1I5RTPxFcvn7CXB1q7WBxGRgAitbP/eKAQVJVSToX7bYlc5/abDZu5yr5ahdyD+d/
gSNdX8qmHQ1lGlYB0MDzkZAbrwrpFENYR1i5qgJ7HyfLjI/23ODllaH/MiH9d4jGvPmUqeVyNI1f
xsrzDOSXa+TokWXATD1/BjteZ3vw+nBxARYYSdEFS93tHYFX5nTNYjHCIQlEKmkzClQgD05o1EOv
LTNwgm0UwCnu7wvqEjuX+bWh4BxZzOsKaXmGYbz4fKIFzudUdg+8IlcPGsKFd1U113fTuCewt92R
69RBO2VfUEU30JA/n7rFMqZRxDTihaOWgHvov/Suld00Bk60xmK0H3A37UJ3QuHs9SX6jJ1/uSPX
odF1ogSN+NSliD7kSqMZZdOHcTL3mI8Zmm/JHvkCD4luTSxl5XP31x+xpKemoS4nuwdJ1muNvJ+F
J28iXTgHtpsVGkaR4ZVnLp/qqEx3krJr34IkfEUhQs/iT+czNNDWiARC3KE6AlWwUbk/NbEcjmBh
rZ0pWXfl+YxoK4aYsIAjgmrjZi+Rasw9tuJ16HUS23dzQX10jKads+EZnrYZxuJuVcHWryHjNiyt
sziLhqSSodbUtXXI5nb+w1BZBX48O+7dhFEPpA+sON/mU9s2/mzaoGNTwxo9H/NhWfmZ0VpJKEtb
P+TCNBp01k3nmICfxXFGw431FFUqsV+qzcaTTMq68lvLarm/cXS4o3mkvBkjU32CLqzA1slF/N2g
h8Mtn9c9pXsVb11/9sYWkFHaJG2Q26X751Bk6pNl9t1naRpxfEiHdiiPPVYYyCQOlvvWxfMYYXJL
TN8SRViR30oz/QLLEoM73R4GEXqR5bQQ5rX+vTVo+LnGRrbKA6Hvr4pi+VRkEZgmkjGqfkYR4G28
fB51IwlTs9YdX0FrLw4oEbrgbm3ZvjMjeDG/GGoBqKG5tsYIK8MRbP75gsvdLrea1pKhVQiO1Rmr
6DY1y51R1gt9swjokqzO8oRba8HkfBQEW2bAyYUMQbU2h8LTowPCwRmoHLrb0lGiA9jHvfv/uad0
PuoKIVlrTibZF25w56O2VQ5BDv2UlWVhDr5EinQ+lGaimIdZKOY7qWvZYy6LdgwW1qiJymKj/rQc
oR3dZYaYkdhz9B19oGU8znYyv637rLJOZtW1IjR1JHWjJrIzWlokN8cJYf751vaa5MMMUxVDZAGN
+ZjUXaT7JQYSx8gTKPwZFBimQEmNCceiVUzqQG0YgQGn6GJowbHd9SEeI0mGfIWmIndv1JiVYkM2
4R9ezqN2GqUR2X5bO5SUZnasubLUZxVrL8Yx+08K297yzRGF5ICDWOt2vuZF4IxXBAwtyGnP3agL
N82y7tRCkW1GtYbPmSop3dai75d3ySKzAlpFlfm62hglD+EO7ru6yCgdly3GOEuOOtatugzVk9Ev
Cfg4iMV+X7BXAzNR0zpIa1yx2WJLToq4tN0xlRJ5WWSpuq/A4Ly3Pddv4pMJe+NhLOeqeLdzV6yr
8Wzd0HEGXEDKjisclMLNahWiN7qsb5Kww4wZes5g9svBNJT6XTR7CiZArsBtSroetP0c3lhzGCbp
IQnLpAARstMvo4d7zPNT/fvP6T/ip+rd/x2//a//5L9/VnIG3Sm6zX/+15vkZ1O11V/df66/9j9/
7fyX/utRPpUfu+bpqXvzQ27/5tkv8u//c/zDj+7H2X8cS9CJ8/v+qZk/PJF+dM+D8KTr3/x//eHf
np7/lU+zfPrHbz+rHmUo/rU4qcrf/vmj2z//8dsqKffvL//5f/7s7Y+CXwt+zMWP8m+3bf6j/LPd
/t7Tj7b7x2+K4/0dZBTnIfE2i5KqxG9/G5+ef+Rqf6dHhSA1uGJuII6h3/5WIp8r/vGbxm9RjSag
dEHQEfzwWzBE//kjeH6sADokZM6YQfz230949qn+99P9jVrROwxwuvYfv11uGBIw2kgof61PcXHK
ltMwlqUUaLskWXcqY714zOSXDI9Kv4l1cRI26pedoSXfQIL/6Y56/M5RJywzlvag1toSyGyIOBsq
70bt5sqPmzk1fJm4+nF1RUelSJ0DdCpuxGD+xMajfUoiZDayBSjsi8n/56udvcp6IZxtDl7FpS9G
xRnJEihO54eqQLE8aQxaxIvBAo2zz44ky9XrEcl9exL923meT6KeOz3QhSSsSuVkBFVcDTdUOZLH
Sl/kKdcm+6FWJuNOVam5SbecQG3nQ/+xcTP5YVrkVzXfU0Z41qE8e3Rw1Cs0CxYYz86fzx9dd7Ok
jgG8hq3OnX/UzOYTajfTt8qsEcHxIG4H9iSrH9Vslh9kPX7GB1N9U8Y4mCRFWRiBaZTpu0Et5Je0
XnKu+daLOt+2e4IZrxifBCrct6XovoF8M24LVQw/gIfqxABzUb7v3L4KFHWm3IQ62W3jISHse4Jw
z686gMNmXspwFslX1c6j+EDLMOISmS3h+UZCofT/nyfdvJ4n6w5/5Tzp//jx8hRZ//Z/nyLm31dH
7DUUWukqCJv/7yli/p2lA32KiiU3JtfD/5wiuvF3PJQoM9BR4P+Hu/jyFAE4S0Zs0B1iqxi/cohs
43VSAnSGyDeBe9FC2W68qu66rO26AbtLumiNocWHROjLTlawTUDWUVY7N+4+wkGCw/M9AsJ6pLda
DCf+2k+rQxEqciMzQL5F/cUCxXakTRFIKpUjRzsfToqE/DXVVQaLUKSHRDF+WaCWcwqsAvpRq80K
kN/zl3LdMTdzXe9PVaXEMG0t5aEYxhb/yE7I0+B5EstxtaVbrLXfRq8xWEH/s8KuHJpXPh2lVaTL
QU+v0jebg4dacrQqZ/YklbpNPR5bbicyqp1Pd20UKqYsDhovVNY2n04bC1dZVMxzsxb50zTtxTES
3i83rNYz/8Uom8/WStFq0SqVo0lFuU/jStxFNP4PhoZY0S9Pm02fEC1vg3iT3Pr8s5VGL2PXibqT
rkYevZvO+UhNptwp1l2ZNmIAtCM88iCIR5sX6qnvJrk0u5N0O/N+rqYIm4h2j826LX2w2okAYFpz
PoC125JEEI9yV6ZQd4r1srmtNbPzJQXKW3oezh0WpE6AgIF3wNp5TzDz2vtxYUMcIwknBNrMopoq
ZBZl1536nsoHrDV5HElsjq9/q/VfeXm3MnHPRQuqjTws/cXzb+UsKop7hS5PZaRVAdKRuJNNiR0g
atD8Yo1kHYqG+8q2oMZKMe58qAiug9rKSZ5qrXDuFr13bovKbt7WjlXevv5Wl3MHcRadU+4Dc+V9
bYYaBqWXOLFVp4JNAXXV1OjwxNlOjWRvlE0ObtQYhXZFLk8oAho3lZlZ91Nc7L3LtS/08l02h2BX
DsJcioRRKNAdShg0QYUDdqgs+p7J7dWhVuzK2r9hvW+2VFKkc1HHMUMt8XxjCX1EMtJKoA6BBPwX
vtCLodZ996J4OUSii1rKwqeIatIt/HQqd4n+9Poge++zqcrZPZ1HHHSqk0wB+gCEdNBnUDTa58Ne
br0e0tt9hAIrYAgy0BVdev4+LHdSetWtTmlrNae4g02VqNhNJG7xk9Mw/1eWHpWRNTFZ9R82X0rA
30uhFFSn3EmUUFnbn5niZL/8kVbQAY1pAiiShi2xuh4Up4TaWZ4y0X3ppyE7Ss8cw1/8SHAECd6o
aLrsQ2Kk85mrulTH8lbNT52Ld6YNKf1PA0uSMJINBnCvj3WxY5/Heu6nPgtnGOdjiQUaqldp+amm
/vMtignU1chK95BZF1VrYlAoLYhfEnhSqN0q61dkM4Uou/ykupl4q9heAvWqxWYgw8pxacr+UbPF
9Ab/7/phtZJ6zKgkfe37ckkDTXEpoxhieeP0iiDgmNJ7boD2Ywk/Zgesf7Fq1+dk0ldOBR2nC3Ie
aglW0iX5qY9773vTRdZbza7qkxKbzkFFR/NX72zoDhQSyT8BriMrtvnWJjp2ZRs7+UnXlC+zivxz
jo/Gr65aBgFpjRoSBC3aeZtBsgXIeqbW+SmL8iZ0ino4opba70zdJct1pW64FAdWcfAVsHK+lqhB
G6rSK9kJO0bxQ+bCmA+2YpQUDU2X+libyiGQ8BeDcimm3w1DeKcaHaxPXE26L/RWfnS1WH8Y59p5
KAwmwq+VYcz8YmiXI/WIKhxlpVXIcg/y/a/uAyA24E1WTezVjHs9OF+cvjqEE1RDTfohOe7iRQ+w
pkEHfGdnr2fe2ZkI933tFoP5BSVFAnY+ihJ7au9Sez1FjYy+zRLKejXOcTgPdnLfDE3zEI3zk4M+
xcfXX++SlL6OjOEOO52+I12S85EN6ZQgXbv05AiRTuhSpsZHa5mtH5Vs5iQYe8fB48I2pvdzqmbV
oZZznSFdmsXLw1ofFH7Utd73bHLr77Gw5ynILMS09/xbLrcfuQXxHeJF9NT53/ljAqbUxomK8Qk0
ogE8P/1uiRKr7K6Yg3kx+p3T79r3QDLIAdtFeH7hPZivdahGXdJT1kMSQAC6A6BDUhDYXRKd7Eya
3/GGt09ytsvPr3+Ry4MXxTWPUAy6Ck3RC1Y8vr5zK/r0NEV2dexEZwd4QGSn10d5bkptVhxpB8Ax
onUXgZ3NikMd0R6TJk9Pddo0pZ+rqJDaCKZ+aNvJvHMogN3NsyY+L1RvggozmNuxHiLzMJTddItX
m/er1/RKAaCFSQ2CtXih450gl6hV0k5ObaFmLH70NZuk31tGVyYXrIJK8I6dCgJhm9XeLPO09EhI
nFDQnY4UKeVRSwGQvT65e6NszjstieZecl2cxtkpjhn3ua+X2a6a/UXMxpSRMxIH0AigKLwu4hdH
U0RRD6StKU7zUDy6pWp8FEnc4B4krDpH5NzGiFDMZWXgKqxr7/VIV34HmOGVoQs89DZBaW79o6f/
qbOp/pKTk+wZ1V6bCRgU1JU4QBHI2sx3VyWKhjOrOKVIBtwUi7u8M3MjPb4+39cmgp3CUjYpC7B+
ziciqxctTjEGOSVZMd5ZXo0OvEdtgMh92Pm067bYbhvQNoBNoDVQUt+8kBjzFkZGJ05UV/6aUuex
TUyElzvns5RRmLr6H6+/2iXWlOoAJRUE1anSo1WwuaKFqw1LM5XipHR1dirwnYv9JIq7Q00K/6hp
y3hSGru7n1KUhxYrLsE4GOIdn9L6+vqjXM7yehLSeIA2AsRgi7ZCAlJFNy0RJznkyyfbTbWDAMdA
5dYudg6Dy9P+fKjNLFeL0Yl0YCidsDpEST+7sdCIO02JFz/YPfJKr7/a3njbDWu2g1pHjEfpOgvt
Shp/Jlk2BbRh0G4CwLdz3a8L8nwV8VXX2M52MXbiRDpfsCmxTueplTgZItJu6kw12a8O/TLcHwft
jULjOBgdlN+jqHO/5Wmk/fX6C19bVkwxkEDumlV9c924L84OYWRKjcWJOMW1Xr9vAOt+ceh0BX0U
GfcjX/lYO0V+ymczu/PiOjr2rkA0Tw63rz/ItUVl0Idc/VyoT23pvWKqHC/OG3GaRk3x6U+oQT/0
DforAHX+haEYAmU8CqWkn+evHE1Do8VVLE4oHmTBggain82zG+S63FM0uraeYIEAtsUWer1lz4fq
qhRJxdyJT7UqxJ0hpvFYNPCj0zmBDCjydGc9XR6zENXW/t8qPc9BuNkv2dAoXp0Y8SlbRHVfNoP2
l+qUe3SKy7OPUXgbqsw6hJCtBm09pbJrsfA7qVU0fJVQPfw+NrRQdwYRTORlB1yvfrnky+5AxYIG
JfGYDhf/fCpjai+EmmV8og0tPy5VP74XmjHuHABXwiEDpj7xPUU3cBrbqEtRXMTklTQ+LblZvM+W
bP4Za2Z7RxMyequPtXOHTas4mqUuqSmlJf6vzvQOKkKxKvXv8XsvpTt4axYOHf61Fk18dv7Wol44
QNKCqSYJf8yI4L6UYlG4QdsaW4vM+KC6pdX41mzUT1WqGUe1mM0bnBPTN1KP41ujzMTe3XdtldkG
SFsA1nSPtgTnQtVGJVHq+NRIz3hS1XIICnsAYP76Pr2AQKrry9PFxgYWjWHS4POXn0djbu1OxKee
rtQflS6xHG9AqXnFYt3L3q5uZ68Rt14Me1AWUr5fpnnaixSvPwXMRTDl6FPAITx/CtaC10eOguLZ
nC6/lyMGAgAV+0Mn8hbt1M6lBOxleCSk6Vsc4cBiJV71++tTcWXGKTk8A9tpjLEwz59hcDiyQI8o
YaE62XvFVa2j62XNzuK/clrRwFuxmDALWXCbEGPdduL/kHYeS5LjyLp+oUMzarElIxgpKrOyZE/3
htZVNU2tBUg+/f2QZ3ErGLSkZZ9ps2mxKARAwOFw/4VdCQVP1uG7Msz9U5qUYdVaM/HL+/L2lPYG
MyBHERnlFbgNIkaKPUY+DUo4ZzkYQB57Z/IJC0Xjyn0k6h/ZgOwtoUR/Ea5MKEHbjD/xMmgIxcjk
DA9SipaLQEmd/EAFfncUOqfw/l/ZmZsAPFaIGdhjp4TOWBd+g2JRmEXzUbnG5XNv0gbg3vL5y/+4
XjY3WIx09QjhWQkziKlPQyOGx3ZYvMvU1+YPxxDRXe+60wUzkCNtqp3QfzXyZovQXknWrmV+U2dl
L/Hilmevl1EHE2W08lrxCKonff+iymYScBJeatzbm0HTzBj6jMp3CLBwvqgTUT9TRH95e0PuZCBs
RhofTJAv+Aps+S0TSiU43eowNddKuwjmbo0Dq/Z0H6viI3jG3lDcY1TzpG3lDWB9ijqtEEnnhUky
ud9c0a6PIjbXBwyMl9Pbs7qhxBBESXIgGVBx431oyt/y27T0oVa7Fd2u0O6MOZyxSgVgFmUowaSz
+tPQRBWumZr+sjO3WIMZit7PGnUcbMrV/OLY+XTC/jd+6UdDiX2UdzvNB8WoBKDWmqekstzTMiKT
dfCrd6IDYhPInKPDxXNu61ei8rKJnCjF/zovmmezED0qfJrRAQp1SyB0bIAxQRbNUZfPabECefTU
JP2ZK3X+Wc+t6CVZHD31B5wqsZ/iuze+jaZXBYMlHuOXt3/tzucE7cvDE2E0HX0meVx/W+KxzuPM
o8MZjmrXjSdHV5aE5KD2niO3tM//YjCJXJAJAZWhzfdUBbDJbpBWkZj8fOS26O91fRZP7bxGB19h
d16/DbW5ddrcG21FG/GLnCrt7KFdgVquUpydDjzr/21Wm+xumUQUYTvkhgmuXF/RuFDvHLo1H9pk
FAdD7YRo6a/F4hGjecBugicGudY0L1gzD9awBkrirmdPwK17e0L7o2C2I+UOJDvmek8UDL9kHWtH
+X70vapX/CapjkSRdt6PzOX/j7JZtty1VhW/Jbz1prb9jvUmre9IMT9AEcKIaTAwMUNc0wrUETtH
0FvgWP/FNEkCLRk5aeVtkiPhFBp4c8w+la5UfHT7Fh8hcCv4F6OQeoHexxMEks/1Yq6rl2tp3rDn
NTw++beEFS3jg/Rn95ORHEhXbHrgWxMKd8nwTykrN3T0PPazqMlRrsaW/u257B4qntqyByKfavJX
/B4sKOPw4iRYpO1oPieJUnwXimtd+iY6KrodDbUJFXWHpwAYa/xD86F8RMPduwymWINsbsrT27Pa
yQsgPui0wyDy0EPaDGU6UWc7I4cKNgBuK07RBpMoG8RI++liqHMTgCUs339joxzxemfzYqPper2U
uj0l/+vSO6kxTNQh6x/mpUpPnhic87+Yn/QjhpBFA2uL+YiqHnGKKeOricl6aJc0fSiAr90hOWD4
qe52j1OVNH+8PejeJQjxCigWNqw8fTcxZEJsoZpyG4rIJJqzbImd5yFGpNzR4nlG+NVIDyL+/ohY
4mG8jL33VvS36TxncheOQJPl9nMphBHqrtKcLYC2T05iHPks7xw56bRNUif7TiBtr7/glFtrow4c
bPTWqtOYDvXJqsWR5cvOrNiSmDICWcRZa2tGaRIMF3ViFDgG01nE+PEZswUr1dGUr603Hl1me0UE
BpSaRgibkEluEtYM5l43scghl2tW0qPU+096nFZ1aI+V++dYECvNxqhe4h63rSaVrTWBeMVjlcf6
vULucnAb7UQCjA8hSdJXxw9zq3loqOiEIPqPfncdpQgujF2gqlEbIvP7bz4pKTq1Cqwh2L369Sc1
QWt2OS4HYQME+tOElrFvxpN7UC7c2zgoaJOpw/fmNttcfLZSC7Xncoe3wPYc1aw8pWOfvP/egb5H
vYlqoaxNbrZnPK59FmWM0gCdDzNn/HtFa/cgiu1NBeIV3rVU928RIzkeTk0B/zpM+2w9GwtiqB2W
D/9iKlTs+Qt9Yxuy7vVncb1VT4sCywfD6zBE1fEhEG4yHnyWvX0GLEVy7EjcOdPXoyAzW3R20iPz
3y/unVBi7SFSkvITV3p3ejs47g0F5AqUkGzjIThxPdSK1A0yTeiTd05ln+zYTs8KL5GwSlTz4Avt
DUWPRxrjgfyAxn09VJ5ok7POSO4DXWhOazGUd43mlCdYnUcJ3V49nn4SKR31LjiEW609TcugbYD3
gENo3ae5AruoVs5Uq//jKAOewrHzrfKQ+WsrlZjR63+Jof3x/pWl+oMeLkAHkFmbjxiJNMpzmoJE
r7HCgs2lvJeb1blrYSG9PdRO/ipTIcgsjqQ5b0E/1uwOeYmEYNg3uvIY15aOvanO4ynStCcr1SE5
i6o9Q3GZPrltfySesnf06DeAdqT5Tb1mE0Vib8hhqCFnXmDm6zuYHAQTsfIg+N5WEKUeClcPRS68
lniSXe+fGvvrJZ1aROfxovDdAn9qblRnfNIiLrwGYZpzV2f1t1GYU5hWI/THbIV7+fZa30yWX0G8
BC4DgkmKTl//irXV9BmROjscXLV8NO20eEDc74+3B9letVC4qZqDgwEALFPpbcSEW9q47TRdYKzW
Tz35dDAMVftHrOnx54rS2FGReHs2XweUBDhUg4Fgbt9ZGKzm9LShCthd25+zvIBNMkyqX3V9f357
bnI3/F51o3JHEoaqE6hRjsW2h+0lUF/1ap3oYZvLP9QOf60qdk5lF7d3ue3Gd/Paz3+/PeZ2eq9j
ulzDJC4MvD2LibNUnT6xnmbR6ac1ntG4SWo3AAK2HNwQ209HgYjkXZLGkXRgvE3SYrmZEhuV3V4i
Ijwu6tKpqlbxoQGV5yt25R2QIrZnX45HuRmEC+rS/H1z+HT0Y8ppGtvLXBk94sT6ej/FWUtem+bz
WUvwMabNa9/PXCmPtIHx63p7bbcH4vUHUANA01Oeyu2ViOpu4UYQoy94+TiQT4m9fqnO5RHv+Hbf
oAFL8Rwq6qsQyObguSMKMMhHNRfPTeMqaCp9+jnbk4TF11V672qjcSrBOl7ent7t1mFYyDiSscON
sgX24HYNyoy2wSWfir+wG8uCrmm/rppzxKPZWUeqGZCC0BoAtLZNr43GFUqrLfUF6p91X7ZQWpdY
We7ePR24BK8StDSFIBhswlcsVLuZuvoCKFP8IYxIuadfUZ3USskP02WZPFwfdaB3xEr5wfA72DYb
qzYyvLFKyktTwR8IoBen7SdzpOR4BsWC8XYl4LGd82R2Y19MDfwaje/6UfbrqINHYv3BwS2mYFGj
pTwlQjcvTWMgCzUUjfOg9nk/+3lSNz+s2ol/5QmoRSqGZTQ8rnaPah6+1aMdlHT0flHGSb+KspuR
GimX86Tq3cc8E53hK7jUoEFadFV5Ec6yxkAwkNu5U5rV+K4OvagvvbV0EPFshP4jzfirNXjCAno2
ynNjt+rfKfIh/1UWU11OziAgL7qdp/5IWmXRzth1R3cmTt3tWW/qcsVg3KE2rJsx/D2sUdKD8Hq7
jVhzlFbZRPAr6MxvPrCWY4i9ZNUlUaBymk6v+aAkj4g2t1HOpWUJV16atZr6Fk6r1ouaAlEtL208
QkHXBoR2beMiTC0OeiU6UqTamxQPB6qAtOSpZsuN9lu1Z866Jq94+V2UevICOgFxWOSHbvM7k+Jx
gvobgpBSbmh7NrQ8W8vEqi+jnSNGsxpBlpt3/VBmvkB77vT2SdyZEyeLyhXlHjLiLWgFMrVjkanV
l25W10/GUC+h8NT34m3lgwufMPImCn5QU+Sv+G3lzAgVOa3V6gvGsOYHAY32u1GrR+L8t0GSUXir
I9aC0s5N7CqWCsGkwYSDsKpRCDWKEjfi55e5NI7oxHvLRvcRZBqaJ/KNdD2hTLXaPFfU+jI13eir
AANp4I9HSl97o7C7gUpQjoUJtbnFFYrbVjEX8DeE0AK9WQeYCMpRG3Bvw9HtAIUrUXZY1VzPxZvh
81aNV11E3rr/SZZeO4+LZ59zb8qDzmmjg3fl3qwoLyJSbPDeA4B9PV4xamXe6mt1GTE/C11HSYIS
26h3JwSUbGQ1AfYiO+4VIv3blpvHBlMbUVSXGtDRueoLAP127RyMsrPlZN+GPIs4RJVo84WA4Mad
hjncJRET8n9mVZ5Xlg0k6vBucS4OEQ9Jqc1FdwregszBfptRUwxpqWRczVTvB9/NXNDLxh90jn90
SfFPWUyPyVh9qRfvsUm7d3ZtX8em94ifhRRB3aZXoosKQbGhvnhjjFy3NjV+4lRHU9xbTSpj0JRp
hFCr2QRYnbDYR2bNKDXaJt1AgMW04VPqdkdh7zZfRdEFmygeUQ7NPmezlhi62wosifoCICYJo3a0
fLc3xktU9NmzscZ6UAP8uAMPGn9uC/PIYXDnCJDOMTSQakprW4oG3vZO045pfXFqbwk6RbdCGqTv
FRWWH42CGiV82Nfkh5tJwkAsVWuCvpQMVv+SrQro7xTbMd7hJA1+lavvdZh/HVF6XfE0pmZkGddb
NNfKSkHAtLoU/dI+Ijo4+01cm0+dhoSkTxqk+8Ad2iMrs5tHuRyX6iwqsWwbTuPmzrTmuK+UKCGE
zTinR2OqfIu7Kn9wO938iahn6pPuGS9DWnUPOun59xH4z8GTXI6xSTMBuJM08ziQP0eG2d+OZ2qW
QhtVr7xog6c8ZHNWPJkq5e/eGiCWZvr0BFTgCHyws5EA78nbAWE3js3mxMCEHzqBstylA1J2hzeN
h21kPByk67uj8OiBtQRBDTLcZmpEa9cq9fKi4q32aU2a4aRQbji/nYrIe2a7gLLELvcq33G7XRPH
qcaqEOUlagf0NtZG/wj5E6kz9CdPUQMZM2sTxa/bMT69PfJO3JECaxKTjQ4glLXr+Q3lqGdG15aX
skHxV+V1ingXKuyrrh7JG96AANmqsEAQY2Cj0ivZ9oH4r6CKRFNeFNv+yTvjg6UMT0PqnbKie9GH
6c4WpUdG4d63sNNzJTu3RnzXNfUfb89555tSpqYESmFSwsM2xR29auNq4NKCXt0RAdEJ8Yc8X9+/
c+DuUmKRz1dsTTYhyMjgFBXxCuHQ1FKyZcMKY7s/AgHvZDAsJi8OCX6msLMZRZ27VutLkM0mDp9+
VRXKvQIYDYWS2Mdd7719cj6hpNexU8kuuIc3S2dEszYOjYMQZtcgPN9W3Z/mJNYDl92deCJfUDC5
uHE9PtT1piydWKSGlucXy8vnv5JZ78+Y/HZ+PWfeQ9FO2kM2xdoRQ/TGwUNOjplR+EOQAVjwZnLJ
6mVVApvjAlC1Fvh25MWlhMdz5xT2cMmyWJyjctE/rVqpnWAq0IbGdjgUvWkHiuUWQcyDFbe91jlI
QW4acfwyrjL0IWStg1Rg85UXBaVf8K/5pTbqyc+UyOHVXeHUYHofXDN7jqI0DXU1/ugk5YesEs9l
6+p+Zs2/3n1ycBugNEp2Sda8bY9nXWWiygxrTbEH7WHsvRbV/nE6iIY751M+Mm36fLKitkW2NNMw
j1alZBezBR1X4FrzEA3Wz7enshP4KO/KTy0FFakkX++xvircxlzs7BKtU3Oak2QNvB7m1OiNByPt
HFH6O1JDnyYcIh+b3WzMgHLXbMku9rzmQZwS33on5uuR+a9/rHF+9Bi8ab6wXSBRYadEpZ5/2LYj
+krkxZTChXNXFPuR8ETTqYyV9IsYYuvSeHNxUua0O/WF6/nzsiSP3YIX+Gqn5cHO3fuUaOlIlrFF
srfFoshMadaiMrto6tSd17pUAgWc5zvlJeR8pSQ/mFga8Fyk19/SdZK4SGo1g49bx+FYYsboAbM5
IQqlHoSm2wlBYiTLkjc1D+CtQKG6JKZwIiAgMLOUezOaf/TCVO/f3ps7SR2j8A5ga4LhBPF4PaFF
bbNs0A14zNgi/TF1nv1nm1nYF2tK96kpE+1JK02X+6TTH5wKKx/Nzd/bLSSt4jdQxAK4T2a3PSC8
hwod1WdCoL3GuD1M0hfD6v3BdI5y571FdaiYmQA72blbnMEocGTr8Zq46C0iX/WCYRVp5vtfHgDY
SHXw7pFUpS0A3msMq2q9rrgkeWTcWaWYngsIYAd7cW8uJDeQP0HlQfXYJFRmnLOkq4Bq1NRfEaGP
L1FUKgc9h9vghbzJb4Nskv5EX9IkXxgkT7PK7zM3vzSpnQQ0do+oOLtDSbMUxG15L26bxlW8jrXT
TcVlitUeGlMbhREgR3+cl+FgVreBklkBJSH2y3CxDRYrUJIFITU+EB6JD30z6IWf1KUaFGPXJH5R
odb+9kG7TTQYkTuG6gL5PWi563OWRV3qdRkj4kluPDnU/QNrEc6pc2s9kBIi4ZQZ7y+cMKhE/8nq
GbXHTZqR5xmFNdQmL/aUioepNlLfgUbApbActWx2NiM0CDY8MRHSkb6pb7mzmNaq8vLLkpbiqSh1
+++8dZT3lwThdMg2mDRAgny3mZHTlzWSmgbDWLp41vu6/3Oo4vIgKu58LE4UtxrJrs17c7PpyXK5
YCA8XLK6iIOkabV7xP60OYD8qz2JKbVPU+e4B1Cy3VFx5KYsIyW0tiaScPdGe2mX/BLDoQpb02gD
bZizZzvK1bCO0Q9G4NS6vL0v974bc6QFJL0Db8QyKIfqskqSX4ZGm+5Sb4j81knfK6NFhMdJjNtM
Ao9Isze7n6U0tb4e8otY2/jD3ERF6dfWVB9ERHn7Xj9ur4eREea36sAyJLY5o0Z3sQY3u7fJuxww
veVP1E/yEKsQ+1LgqqYES5m4D8YQHdn/7nxBbi8H8UgSEblJr8fvK32JkjbKLmtlDs8TUlTBbMZt
ME94oU692d0rZRl/f/sL7qTs9BGR6qU8geYVtMnrUdN+KbOmbVFcsKa0PXPReM9p0zk8zXrjH+G6
3c+pU51H2nMTyrvZfJcoin6x4eI9qchMH+yonTBOR+oVC2mSLW1hRiWxU5+VJrtAwBYBzMDiXKFV
fGoTIzk4pzubF6EJqb/B5uW1slnv0o0WvZh5JLCxBz9L2vxcZeNRm21vQo4slphAAeHZblIkhIc7
FftO8vc8gXeM7HhYqZmLX4R4r3QN5wSdFE6K1KuldroNb7Uaaa3FUEnr/RXbbvWgpskROWhvlwKN
oHnDHYi2/+Y9Ms4JRAlXzy6GG6VAm9v53FRL/MFMFiVIYtu+B4949FLY+1SULFGwoSZM8WCziFlU
1iNG1RkU+Ej41NjE53mq229vn4Wde53eFJesxNdTrNzEGQS4IlMveQA5Vio+5nHcvVRZhArHWGEV
PUSGdRBx9qbFlkCogXyPyouMSL9FnAy3smGKOx7yWu1eLMXsQ2VRj/Tz9rJ0iQxFblpqa9NHvB6m
UNRyMvMpu3jFJB7URMz3otTwbGnG/CWOIRaTyBT39TCkf/f9Sv0HCfk6eHtxd84BS4sSGDpOr4pg
1z8CQhlQ3DUmzrir+d1TstRvVeQVumg6gvzvLCuHzeIEMGmZpV0PNYpRzG65pJeqVqu/vdRkd/Ze
dXp7QnujkI3RycEgXoJJr0fJdAHAeMmRNFG0v9oS1KCBC8r7wyF4HWTmbfY+jI/tIOjqxXmVpJc5
j5WAMtOEL4G9+KVuDAfz2ftAoACASUt0+A30qVxFZXeNk1y0RPmzjefolAr9RcFR81/sBOqrEvOO
nJq7LSJz+zXT4iCfUjt2HNRLr54RrE980HlHNILdbySNJzXJybupOprogkD/RwV7QYfZhx9UhaYS
u+e3d8JO4oBEEqBYjOEQCt/K52adNZV65aYXmlKIG4Dqj9LQwX2nP0M2mM9isTHQjUBjrL4oYB6A
51CsA57LTfDi7UM7TrYZAOlivHG9HdFZd4a453yh91h/TKeshxGSRj4YaOeEC3f03rKxHA+4uSz1
wZfQN0EFF7UOYaYqu0yOU4aeKkbfNYf4YP/ffEASSNJKLEukPBeqSdezMm1kZnlwpxfNEz9bZZxO
qtZF/tvf7/W3XmV+chT4A5ShqHtxe12PQnGakmbapheFWkLjL2kPQEFBlK1IeuOzm3r5sy1wltXN
Trk4mTamftnp5ZOjI4YX9/icB542YdvTx71ftGiTdoaAPAKcEJsmRTl1aWIFSTuuSuAY7fKiLKl9
kMjdHF85B6AB3Fy813gBXM+hRP+w0wdWykT8vz+1bWWSJbt2kfozCe1BsHh9kV0vmUHB7hUJzt2F
lv31cGZq5hl4bPRDdB0lgnhps7MbUbJ7UKmdRA+9I2rTL7oZ3Hs0t7+6dYmfvVrU6KtIn1830twH
qMXVr8Q2lEu96HPp97FVP+G+Mj0nuYnfN9bkT/UqHNClIw5p8FaDyljN+2HI3Es1qd1dKUzjvo2U
v4H8HrG+b/ceU5QoYrLjV/m86ymmmlpptOmRHKoL63nJ+8zPzSY9OEc3Nq/UG6V6M/kGqmes6WaL
25kRawWKypdITz1/XPVQbfTPSTuAyva+96P+CNvrBb24wjdLM+RVfO+Z+CpHVRdg2vEyV9PXaKLS
LlSh+p3owrYYDX9BVKY25oPSx+2aUJGiYiT9OUiZt4Ql6MmeYtL5Cs1qWia/qs0S/81xVA721200
Yxz5AADNAAVxW8CPc4QdILu7eN+uxpfUyaofNWXoksZxUX5eQQMeDLg3Mck5oNMGNAlHp+uPnffO
3I1cDWHkTcq9l/HuMuakeG/CR/IlW+8e9Sk6Bvbm1Fhe6k6g1uBrNJ24xwEoPUk9uH8zF4ALJOiy
GrB9B9hGPaxNyVyyYUmeYrUVflPm6cHz6Tbg8KqB40SVg2yLc3K9YlY/FGYKlj6M8VObTo1e4CiT
9MLI/aHqjoASe6MhEcMJATJE8U1umN9S5cTV6ykXkCSGtmlPdpv4k1v/twKbcbB4OztP5o6U9RD+
kv3064EGIx5q7JzssIrj5VG0BQ9+w+GlM1niW7vYR1FmfzyaVBJ6J9ly1+OlpjWULTldWEJ0+UuM
iE9ib7f4A2KUZ1Fr1ve3L7udjS45aWAxyRKAEW/CzZpXg4bWlR26+qA/RomVnalQzeHbo+x+LhIv
IJIu4W376oVe7iHpJWdlAJxJgGPc9cYy+9ZiHxH09xaQm48wLUFeNwYoxuIix2essD2oNT+sa2t8
nGYAuusHq8uag01/u3pSUg8lNvrKEo23+VpDatW1EaVG2OmL7Sddx4cSinF+7+rJJhRMHUqvlEK2
wLgai76ZYfTQbb0fq51rAabnXtipY3FQNdybj9QjIxfnGgfGeL37Bhx0iT+6HnaeUgDMtzC3j4vo
3WGP+YD7JA3nM4HjuB5lMWJVxLGh04TNMj/NR+2b0mvj13evGrEOdWsqkRR5t2r0HrKMSR0JPcQ1
JgpRScHtrLHUL71uRQdD7SwbqAJUsehbcg1u4QWriUBw7c46WX5730+m9TiWzpE43u4gfBzA9xjj
EGavV21uIxXZXgaxi2qht4ClXSqUo57WbQFQ5h2y3UvhkdbWtvZeTQW6p2WpYTpZdV+7ZACRwdUy
JJ8Uk2fEixaJvvdztcmhbEVVo/oNDOP4vouLIqUuKZKajqw1HQXG2+mzH8n75eVCNXQbGNW4HEQK
lyM0Yzv/bwHekO632h70SW+jB0V6Un7qPpSxb1gxXrmUfWFVKotMN891F6TX4+LDlLQYnJVFd3Cy
d4eD2UhfFvlXWjrX31TN8EMGtaGGHJj1vmpMPUxt9IriqUz8Geuzgzh8s4isnEw3ZOOZGsI2kkxR
anZmZVqhOdl4/WA6dlZX893gHkZBKQLmC2Q3XiCbKIKnJaJsIwaW/ZL+MqfBCbp+MWHQDz8VxSoP
Xrp7c6IkAnnKNijybFEDc5NmfdupVjg3ZhGgzN6cY88oDiL9zZdiTnSIEAIANSzL8ddfqoW5lzaK
aYZeYseX2aPnYE6ruO8bB8SkmRxJU74u0tWLSnJQSW0kkx2vIHdzMYtmVoyJCmRoAspczms7ai0u
hiXuEOo0ziFmj8svuiBK8sCRayE2Lpn20Lp9vvplMcfUFsxUm0+DqFFtmgbVmy4TXpX/YLmdW743
O1Dju6iZHrlGWgwSsSGcvsydrn5zekQ4z5Mmn2yVpU2Vr6A5fbCgr7K4NxMky2EbSqehrVd9OtIF
GxFJDbM2ojHbrNMQYRrSF12wtiYEHdNsmoRKv46oe78WuuW3XSy+48BhZadEcc1vExa93wogTZrv
JmLQzkWtYbxpqW09YDE6ALouRLMc9Q1lWr795bwFwapTYIeftLn1x4wvl2mtGRLz5j8qcBXnpVLs
k9HAD0Qryf0wQ+Y5qErcBmY2BGJSdColYA6YxfUOHGd3VZ2YJ1+8JsVzvUzeo4fcxqNbuBietfhG
+Lldi5MVNwrW8vwZIbXV+tmss+jHZNjjwUt159xRKwJyBlGa5sJWaSBG0mEyM4j5XpWYzwvSS75a
LP17cwVmzR+OzAil6ls4BxXIAV+ZASGMwVw+mKKxKQw6+vtjCK0LZL5RJCLp3oIevQLncXcpzHBc
jey0YMGBWWt6xC7fiSGgw2RYlGYlgK2vv2BGDUlNZ9cI576P3QA5NQXkrKJ+GebF+CBw+v38dgq0
84n4NhCo0OuEALUFqMy5s2iFQXqq0JX1QXZwqgevO1i8nePg6jqAUUkB4OKU0/7tLSYqc1TbUdVD
U4p5exrjnNFX0zDHJl3xU2I+BoL28P3tyckAuDmF6BywN1Sox7zVN6tp87mQ2FzIh7Q59sdlLr5m
YnbOWrO41Aej8Vy7kfopcpd/3h5Y/sG3A8vOE7wO1nZTG2g1B6lyYyJJ1sf+PEzl+JwjR3+/jLZ2
cMZuS5EU3kldccuGRio7s9drmzZeyexXLZSkI79boqEJ0FvrmfXcKPkpon75MzEz6wQW2z3T8R/P
duZkZoDL8nBGQK57AAiznoauxOSRlsRDESc4vTgD4r4K3UdvrNPHlqPhJ4uOUc9SdOpB6NrZhtyY
oG+JFiAhtlwyDykulU+jhZ7V2XfKnGdBRAPq9PZn2R0FrRBIhRLxsxVZ6UtTpRo1aKFidx+7PnJe
hijTDjad3Mubbw8jjuAL4Z0LYMtfrHsKw7M6amGqrITadPrhNaWOtth0v/RUIf7FlMh2Hbqr1Dm2
iO8qNRJMnhstHLA98dXBcO7zFTuqt0d5pdNuJ0WiwUuJACitlK43WYUTUIeBsRqqlVVZAVzz7k9s
xCivUlVyfyh5mXyvEz1Lg9lAtI267Cz6sJgo+PpxNqrwHV2t/6c15qjxO0Q+/2s4/fq3iLop92e8
MM0zPIcuDZTOtIqgAz+dXlC348YqMLxtkNf27L+tsvE8zG8XRMz4P2jMtSHtd7Egxt43xSr6r1JE
7i9s1LP/arzuv06mK77Ng4KfsrUY5p8YNeSzD1/e+sOMe3gBcFsGzVeh4oFa1V2ggIUZq3NQImz7
2c0n1Q0wMKHNBGmz/lKkIv8z7to5Dgyz1Cc0s+q1C7TGnSvJhCkGnx++WOf/cWvHSdy+wmU1KjLb
t2PAv75au9WPg09zs93AiBJb+fSgYulDX38Zzy2aFRCZGmq8H876XDT+rKQNdlDzkUrTLc2BXYZ8
BIQYjqh7E2pUa+zyfm3XMOGZ1wa8aNd7ChIVF25Zpt393GWTEuRGko2nYozt71iNND/0WpSPY1pF
Y7AUgmqzmVf1z3evgpSeppEl36Oou16vwjy3TVbDR4I63eqBB9PxRCNW8/WmPWpk3MZ2ZI2k7QdY
JeL79jGhNX3sdVayhl2kiTPauGaoqK4AezkdLfjttclQsjTBJSZzus2pG9VBGdzaWtDYjHhRa23U
fNJWE89d04yVF8S5MN2JFwOxqreX8zZQkoUg2EbTleSbzuv1clqDVSSROS/hIrz1Ia+jfzxLqAdJ
we1CImdBvwSTAuiP+OBeD2LjCDS5esEgFJzJTIcRCdDa7SlpWkckxNsJvabG8j6WMmbbCY3URYSW
NUuY1lMXxKPpfUxEUvx677KRGDqoP9N5BJG0TXO0dFpqY6nmsJvMJ9Qm7Nz3eqLAu78O0i08+nC8
wdEApczrhcuWUZkaTRWhCt6S7hiwoEpdjjTSbu8xmqegfMGXkfjiQHs9irtiLI+XnQg9ePhPZZaU
L13pFQ9aZBlhW7vGAaB+5/Uiu+E0iyTYnbO12e1r2hqrZcUiFCZa7daUPJbdVPqaMX9XIKv4btWa
QYsMj2+tzpe4zD5l9vBh7N6rY285cIAkts2QGcnN7+iGaeUVqQ8wxTJxJxpEdyvUJN79ERkFehN9
PGbM6/Z6eXMd0ElsiCEExAjmuHP6UxEjAfr2jrw5Y0RqEhEKBLy+qDpuSgS1Mxd4RE6IREViesoK
dECJGdZlmNMieHuomyOG9j39D+77V4rLtvwxzEMTr1NRhu3g9EGXVOlLP6fi4Ij9b1/tOhUhNqHW
ggY6ZHO68NcL16wYu8+a14dRLXLvrvWGRTmXprbmZyNa5r9Mq0UERK1jo/btwbO/T6mbqQRPYaOe
0fZRdErqudBOk1Vmuo8gt2L66WC0qa9pQkvOs9dY+pnHwmyeE2tuv87eWieBiNI5Q2gEWZw73EUp
4belN7dhXPQoU1hIlZ+rIlqMu1UkTR7MPd0nnyyx6HzaYVkcpBF9gOemLPFKWtbCyYLS0uP/tMvk
KkHjTol78qrG/QAGODbv7LgFyu90tec3udC/quPYxj6SnQqvliiLp/Nkd2V+juIy/WSjAlLS7o7d
IXj1fjhFoxqrvqHzlvTRX+r+23RaVJwMbbEbP4/08j+t3RVf4e0UnyY3tn+10ah8ARFMS65VGu2L
02raH6MxupAzm8ooA6z+2spv+9qyIWXo4sksNB22hjV7HytOYeR7uZNZwbKw68Ieb3ZExx1lrT+U
SIiBaVlriG1TqowxiAeX6k3buF76TLGmVNEidKYvXHW65uOMoX5rJ7dIg7wxphzRobUs/TW1yshP
DYSOLq3dJCV0Tj3KTmAxtM+m6FLjLAq9b+7KpBu/G1Zi/E3lbEAeSYq2pJ09PduKkhS+G2Mj8C1K
m/4xTVZ9PbemJxLJEK2Ny8Bkq8BVc/uUuXPp+qYVm/94XWRbFNWsBVyvmcQGPoKL9nESpGV+ngr1
u4nsShfybom9Mzul+1TUylTjuqFhsKat+kCV2E68wXeWTLnrW9AfPqKvSkRmuC5/5n3esmiuwt2e
jMqC317TU7iZvIZ7P01p5Re1lTQBLts1DZ54/THF7ZJQ73J52Yk17z9QJV6NsOkn4+s0ecXIa01N
BvKDWHiBrc+6jQHfmPxTGbX5QbdE+gJaAyEXpXDTl4I362c3bosiKDynmk5D69K5VDOt+dmtAn+z
0SkIgqPSR3XAPSuwHBiN6aFOcutHDhALOAENEOZTeqt5jrN4+afpcuuLLibbwXJBpzi5DPYiTsKh
HBBgpkznBWushHSmdsf1DmRjXwbREKsvk60gU2EDkgr0MqFoO4v/x96ZLddtZGv6VRy+buhgHk6c
qgsAe2/OIimKGm4QFEVhBhLIxPj0/YG2bJJSSa2+6q6ocDjCMrUJEkhkrvWvf8iSOax9f4ZsWOTi
i9k6yUf0xt2HxkdhHMrJt64kUz8rMgOgJmx4jP5cuq+9MT3rcpHcTKLTvvjVLMuoGwfZRLgxew+T
PfcfyKc2jUMfVPayN0errk8r11YqnPKiv0eg6DQkWGZ+tjeHrMzD3h+LiwZRQxF59uLfia4bH3Jg
5ivuToLJD0tnjnQ8kR/aIBu8CLsJrQknsnXvCKUYbpZl0sWhxUSd/+sFo4qt2rDaaMDdPQlXURY3
zFDYonUoBUbYYKzxSQbgobuFAFsnHpaEdVFWTvKej+VQaYfJDct0KrIodzpvB9fapXt3NO9a4XU+
HDtF6YeWIdVlZQkM+8gQ9liMMttSHfKAZyAbLxOhhQLgNJjMpDtOSAsY97xIwWs3tX3iA+cFOpJt
tH0aSteEx5FjhumFzAemG7omjNx5hFNBq2VYp37rLtdWXejRVFgI8yd9sU+6NTBYtEbmTyfSnATK
doASFeG3nNYhv+BEiqTnylPNcfOrxFVzE5dN5ZC0NOr2myRL6is366TLI2wNQv5cZRw5TD4v28BF
/OcxLaYTwy+s20mbEBItUA2c4yE/W7EpvulIy1n3riec7qQhh7KLZD5iv73IYA2ifCyzsy3XibVh
T+68b0Xtjft1Vm1zGIdCNCD6jd8clbjHwtTLa2j2cyvfV4wyZZRB5Dj4SWqzz4qGuIVaTs6ZP/RY
MlRmZ1zoEEvdaKoLjAU7idFfTSLqgYxbNs+GqM38hBjzVJFAlE3GwXFHtsoOf6ebviyq+8zUpvTg
5P6c7tVYNPmhmlYdyIQW2DrkzhTQzoqMHalIc/GRC8zMbjI6GeTngfGGaJxyDHlA4+fO6fqP9mT1
Yzjb2lJGWeVV7y1XudqhH0ZPPyIC2sxChydZ8nByYUZzUM9OaA2J34ZInNX72s917EoKHVurxrPX
9+TXE4G41sq88s2yOrYGeFZhPnXtHFoWLhy7wktzeZSwD+uxmQ6eFqJrpJYjGQCK4+xqH3BAqcWx
5wlNJzvArqrQLJrqocqH3gYoyNMPEI360xYv5wSKq9EzzxEebfuyiuUyCVZtJCuqqdm++8SZQ68o
sE8oNLvhUWP2f1zNiRO2gAeHofP0aE0pIYdMXo6T5uj7ldavCE3SACWFkhi5Bbi+EAqYbgG2cHGG
Szuf0yKEZJt+kI5WD5HTj+iOmM0XJ/rgiM8tMDx4jzM4RVjYOg05bbMm4qpoaJqTZemMMBVum8fL
4mlnQ43lL/Crk32wbOWer0s35Qd2S2uOhWZylGVGwY0a7dqNVN8Z5XHSFfOlMxTyQ90mVRtZrZcv
bKgOruggGSKJV+hxZdhOkzPGvDRVsEvrUd2tzGEP2M0vPhOhvDzqes6PuPDoae9Kp3TXXV5OqXGc
NVr20dNHW8RW5phFrIzUDcVcG1vl2O5lLrBOs62yM6JmEfUZ97IAtslb2Ub5qqUiMpWvX6wVqvNP
9jK3IhpK5d6I3rEessBF6O7KatJ3lfLJimj4ZYewMDipQ93v2SJU68rXZd93D6rjtDtgMApR1pLJ
AhbE1isf0mnwOZp0ZjdNoi/v6BPqh3E1TAqDrl/sm3LUpnvVf86qvVHU62dS2v0Pc7U21HKCKdGc
KEhxJuwtP9RGz+1inpsDD4TU2Ktu8NW9GqrxXYv5XBV2SPdv89kbPwNnUNgJ1xBTuJiSws7GObR6
s1UmV9mwaNlhrDJsYQOi8cYQIRUyuN5RwxRhhDNn0TqvSBv1IB9v+t703gnfUe9LP5fDBTYfzT0G
AKUb+dLw+rBOtP7Cm2X+xVGN+d60bEH7aifJFzY3zmdp2qC0RCzXacj3aa4HuzHelnrtvRm7RYd/
WGvZEEGBqrp4ZqvTYt7GKjimgHLnXdka87G7spwQL2yrp0SdheNQhnDcT5V3RbReWYVzJjJE1LgT
XultZaXxpKnmg0hK56HETo/yuRiDt5pjZhZOHk79IJNAe930S3NeTMa8y0ejXHaN0ddbqEk+3NV1
290vnUIJWyeJWG8mhMDGiTdP4l1BWX3UWrL4MAeWfealpeERa4rhXzgmDCr5ZcoFg4CmLd9y58rx
ZMQm6TZrtbxCUNZq4oL+zdDiUWemEXts/iIE6uZ0Ksrc8Q7CMBh1YLKSOrRcyswBOGRdvNYnd2nf
ypzdI5K9Za9xOetQzdkS1FU2d72ImsBbVFizZi+avtevlkpzyZ/RJ/Y56rBmCQXDE3rWjCTl0B+K
YAnLAAPUEFqCkx6ZAeGPhELOfR5CcRHDrlR+ekusdPC5ZeoOa9mbszVUcI/flJ1LVpZyde1jTU7R
SjVdZdeTyZEa5jkI9tzbyRqaGZOPcG7Ttg21hOfKe9mkzYmjjDkjSGa0LmrmB+ZBukP+ZVbNACJn
lkkcFHPtIbGdt/ajsAwVESMjhqjHcFc7mUipy3Fo8bObwqtGm41w0eZbcr6X8SgAHVh2NegRoam6
20HRIYmYMycwNYehhzuIvZuseXPUoac6M3ullri0CiZMaxWU+yQ3W4mVp+V82bLYKUynxneO26Gd
P0N098RJbVtpH0rNS4B0zbSOSmRe7y2r5ZUqlceJ0vbDLF+bJHvXR2k/VEHUT05exsa8zreNpYa7
BAp4GpXDmMnInJS4y4O8TyMY4t59U6yEIw9Ns7r4/fL8opyweye0NdW/Uzp0AaiqtX9XtQOGp9hB
glPXtZOeEc3QaTtduUaxs6TIiH/kmLbCGVlOGlduoaextqYjt2fNN4fUtFzrw2jWKMaI3yty0ovw
9Tm4JDCw17gDg5q0aK3pAhOZZrocpee+1Tx8pCJzqdc+FvZk3sHBm6wbT4D6cbtn7agzF3UD8p/a
kZ5b1Rtfmzh7wZ5dZqyJDyiO/zTOosj4Fmj9wOyRk46dftTJyjI/VIQODRealMKPsDZrzrMl7drj
oFyyi5rawiW7oLGbkI5VfcCqS132hpc64by2ThEFGgVsxE6Aqnh1zCGJGldhiFSZMHBCv1sKSv2i
Kt/g0lZZ4TA2AQm7cpBT6GLW3kS1H8jpoFgV/iEPyMuJ/DQD8DEbK1hOqaZIZPGE4R9XndAhDTf4
MkdV4fVvKqMcvjQlO2g8lUt3Pem2c1UPJY1CkdJJnhaJrNhrEH+R9ydalZ1pQutnuA+9GAmbrUuc
9fOZF3POprYPceyy73CQkFlcuo64nGeyio40yoZDWcJg2bWjnnxcSh5I3FMOlpGvOv1KDB2FpjXp
bbEbh1Hrt1vjDVeMt9ogVuWgZOivQWeFRWNx45RlpoIaVG8Hap6Z9QaEDH8IjrJjnJY5+9NJNvaq
pWJJxTtP01V+XKKv/ODrmJPE65r2a1wHTTLCH1gwpKXiUgc1MFzBfDwhqVct3vxQY3FyIkeHPndc
CeALkfBi2KWLrk7Y1fx6ZETYpucSaf2lnwn3ytR8tnijS2t9t/hdYoajS8XNlKYoPSCVPAu41lCK
KMj8QITmOun3/thjyWiKWX3uCkSyRwh5k307r0ESu41s7gdp9Xr8v6xsbAVZhNO+3HrntjQpNjtt
1n8WQPPtqJeJOW5oWNkBDRkvpeeAWnYtwesA7SpmOCMnj1vcz8lI5699QKUHJ/5nRPxvwDXMuXR/
UxiitGL++gKHrQaSHJXuAOE1RRkZdaHFHqy+CBPsX5YzettlGFlgoAcX9+WvZ67SWRNHLXubFJow
p3I6rNB1foIWfgPhPV4FeQyiFubWjwjtkzF9VdTNNNgd8wahrTuO8zVcjfaXjbm2q/DvFpsOXeUl
gzStvckzVLMwNpnd0KGx3ueK9MZVan86Zv/X/fzf6UN7+QcsKP/5P/z5vhVLT+6uevHHf74WD80b
1T88qPM78T/bR//6q88/+M/z/J7su/aLevm3nn2I7//n9eM7dffsDztyd9VyNTz0y/UD+in1eAF+
0u1v/p9+8beHx+9ys4iHf/x+j1JUbd8tzdvm9z+/dPz5H79vLPP/evrt//zaxV3Nx+K2zpv8/u7l
Jx7upPrH75prvIIUvzH8DBd2BG4ov/82PXz9EuIcvO42463NegsUvmmprv/xu+G8YtpFKWIDJeOy
vrEaZDv8+aWN3cFw0IWNwNoJfv/6sz17SH8/tN+aob5s80bJf/z+yKV5CvGyYZCEB5Me+iFiyZdc
cEYbRaZyo4tNBTS4Fj669so2tTDRkF9H9WAxYvYErqahjTFhEOKSI2PHSNy4K2tPhJPS/YeyKU7s
cdE6EC1xaTSzefDm1rfDpW79Y8g3QUxyg072V0lrEJaGxRYJDmscmkLpr4sc2mKYFal91vvTcFb4
4/JOtNROu8we61t3MMy3TVcPB+Ll1pOgy+fTZBZtB7xK5U3gqid2bVNfCkN1w/7xcf7Swv6Xy/XZ
Ev/h8v9/cGEznPvRyj5vWTIPfX+nnq7txw99XdzmK+YdWFowxAHARGvy9+I2WffwCDEJYK3CcWXo
8nVxu6+YomPtqsNvwOmD8+Xr2nZfwayBLc//JOzQwGDgF9a28XKshkcOzBNSZPhnGySbz8cXoz9J
dzbLOR5cS74tRrF+yMr5MNiVDu7cG+VlOwXyvK2k9olK1r0sWtvuQ9w5+vvBa+YzOXTLRZDY9bVm
rt2BNgLc5z+rSy2P2+YPF9fXbbP57fpBDJ+q/P7pItuYVV/XmP8KFQqkVLZODjMUWn+tMc98xc7K
gmQ5bTTBbW/9usaCV9hq2XAU8a2BgrRRB74uMu8VOYesMGh/TPu3lfkLi4xFzip6uoNyduM3hSsI
w9RNfLetwicnudAqs1isatoxyve90wIMctm3Cp+2fVlWxY3JqGba4UQForgmshj3ErpXFw6yq06l
obdmbGll2p5Ip1r4i4E+HgYDHDTKhyy/WweTGchatdZnpitk1ZWQdOpQCHt42xT46ETeBLMqNAlD
K4AE8r45hk7QunHl9f7bvDFasG0M+OlNlKWWMG98uwylR/Mfge6Ap6GF9svzpqplGvbjFLBND15S
RLB8lvQg28JDGSs8/aIxpvnGK6UJD2fwyYYw6hn36X6V7L9J640PweB44HFaM9/0eu7VRyU8e8A1
27XHiy6rsR5NRim6SAsyvPWDIPm82SUOIcJY045Hesc3UPwr97wxpAiikiL+fArGYDgh3tdcwkVI
H1ign+t6DxZjotabOMJwpsMrJTLAGPq9Mvy8vuCYV1Pc1KM1hIs+dP2Ohn+EZ88E7XJ01pTpCDnV
d8bclE3ouXwygo4/yx2+nyQQWG6imdGk580Ut7Maso+ZavTX9P26CPPVbwGdmZ6PF7QI9nSQ+dS/
k7UzMm0LkHGNOy1HIXTUCVHeAEaUdjTmQX1m5dk4hww46/PEG/W7yfOL13DAvU9449syTCjeOYOJ
dJ9DIy1sAwXnUryu7EDdii4o/cgSvp6HzYw+Ls4Szfq0enO6hHIu1rcp5JGJOUcyM4Z1+yHfd+hu
gKm1VcujpZUQqXqBEzrJz53jXRUeKA6A5zo6h1VrO+vEtrPMpOGbkjFq2a1JbHMMeY3Xi9ftsV1L
zoUzKjMGHfMeNkZUdQFqZ16r0dL9s8IeTfdIDJZZxqu9+uSyz0lZx349V7j9J8jRT1sUhNNxo4E4
RqO5mBNNfCJVLNUs0qhSKQ5WhYGHbWSMXWDvdYZvWjzUTlXGorSq5KB1vn1uu3WholRJWGE9oZHW
YeZAqfdlvkAYzlo5XEsj8+gBE2+6N+ppHkNXg0AegoFn41mjGGgh+cAlNqNLnKMAUF2Entn7TqSV
43o82FLi4OVOOmZerjUaYLMNviqA/V0Q+33ZviHcImHI0mhpEOH3aaBPr+DHfhgcLfGZARLhEDpz
qb1TEpPxUDqzdtvn4zTFee05t/406e8CJs1JSL/WeDzxTVIAOMtqzZnzWf7c3Qdth9GjXegUUE2R
L8we+vGT15TjpTbPMy7942Ix+kQo9AXcj2yFpYQfiM/aNopQ9cOSwAc/zO66zNGal4kRjoGPnWJu
2DEbaF9HVTU7ZVRmqbxXEPFUNFWrfyZS6F1hW3S8Nl6WzzfZUDoXNrN/8Ngm6IwYsmS99zDVArNM
F6KcZCvS47rit40NpUwAeXw467gVpdbFtG2ijU2nDyBBG4o+t8ZKlSAvuycLCuE0065gWOWyAzj1
zhnmGCLSPIcZVDCDZEfNmJP1uLr1ZJ2aqYPzUK3r97WZDHdNb4OpOxMpmHgdVDa1p7sOxmFGn/zW
LooGYAr5xBuHRShwDMhyJjapM7zTXXDVMFUYfECGXGac4jDYEXE+snSRbWQwF3x7AiLLeQQGjP40
/ZQmmX2uq9KZsBo2LY19swzqKJ1dvQt94o7TvT0SLLf3B6ssDk/KsD+L+KdF+yPT9PmRYyFBhB6/
xYu6VPDPjxyz17NBzj2UOGgoKuTpam6kK5bpMKzFeVboPVPoIvk4lZlzaqyMbWMb2fH+xz/Hyx6W
K8PQ36x1iQi3KOie/xhWPlv5Wg3TDne/kv3S4tZVxs94+i9bf5fvTmOCq7T9eM5vX39yvmbS6qbO
tbqd29bGCUDv+MERhXzb5Y1NUfFX5/adG7sRgZ7f10cxh4WyHfYl7dfzSzVNEhiyygXKlQG9wWjP
jtyVJKFPYaCEb5z1XQUrNqtNyMUQ3fQhkkWb/2nk/Z+O4/fNIuevB7J16s9a6UP/0Nx9ftZJbx/4
Wggar1jvBKCjt6Smg2j/VyFIkw3wDvOKgm7Lo92cSL4WguarrT+BWLk9WuAjmuyvhaDxisYTYye6
FAxKcTL4lULw5TKFTYd0GwrfRqyDVf9i7SyQeRvhdUVsFVoRSbtzd5oxyiNnVl785K58Z5l+4++x
XQvnFfPRFY5Z+otrGS3mrTNJC3HnBNp5BSYaJontxoFcPprlBsGXVbbb1KkkvIvLfp7UYcLGiqLB
wKjCSYuoVN1hGlZwYMDnjXEt4YZqw2Gq2309tgUnbR8wdGOY2vilDNfVtiOrYhDnZoLzImhXKkZl
Xf34V3uJLfKbgYbBgcSrB3XVS+mP13BmlQmXXzWj2itq/siYZbvjzOhCC8VfWA2BG65UA7+4mf1x
ZQa32xJzIXs+f/cp1xHjYJkTG0aT7jANAgjW7eWPdu8ZSPZ0637kpT7dYrgMTw21Ano1GuOXTjD5
6MKe7gOsJdKx+Cx6U4N/6Wscyfq6VhjZi1wQjZQm9+gl0g8Lzr3dVCxeZJSa+waO14nH4X6A2sYw
0qEr+JJNfn4Fb041IbHjlh0bWzES9OWwE+agLILr4K4heAWBhwBmnWpqgVZhBwwuHh/ef/at3wnB
ebKOv9m4Tu7quxcQ4OMn/ty5PPfVZhaM1BdEYms4/4ZJPLpbdrItWtTxyFHZjpyvO5fPzoW4FcmY
Bw6N6O7vnct79UhmZaECjPlUAb+yc6H6eXHubV5f+KSzeW5oMWzP52vfVBDCA2EU+9XQseLCcyC/
83ObsmiybcI/iOYTW/EaGNctsdFMdCVZ8DHROeMSVjrT5Qi5D4lpdS0FExDNsEkuZOjCFpF5ZwD3
Vs1AZRuszhbF5eBW2pGXV/gGTcO4EOIarEmYIIszoQeN5Tuh8DbfEeZzkiVZfb1UhSUiyK6Yq7mp
X8ENJdfJDms2JUh0kKWa0MTbNN2tYKmA9qlj3dakt1lxAyH0rErM9n1XQYEC0nf5AU0ree1XbcO8
q8QgACf6ISgOnSONSznpDMUzq55vXV+D8QGTcO0gEOpDHdXdZEOzkQsZ1bbmX7TwB2a6VmN+SI0A
ZBO26vzWAEU9mo2yqiN9hUPCH+thb2KV+Q6fdvMTzBwUsRxj+d1guv0UdmaZYiOROma+U4M5Fztj
HfRbyOf2u1LmdX4E6zD45OVdd2pDNPF2OPBoIiIrGalxgu3jtPdaN/mkqcBjQNy65fvAc226LLiT
sNyGjIcjLb94LzypweDZqEohIzJphp2RJEvoKaYPEQ2D9pHB+WjQoSbOpm4d/V1v9d5dq5l+E9Za
rt4zYM3utwPHD1tXJK9NnFDyEMPO3orJP1AfIdRYFmW66bN2PNtez8apLN5raD0i6Y7+GOektA00
acqZKbS1/GNva6IMtdqRNrS6wHoYuwH8GbX+3MJk7QtSlJ38/WgmVrVzUzpzzYZZFM6JOeEbB+3V
DHstmJJoTLItkGMY7StXQlQhvSebTuzFxreeC6DYip686985jl+e/OhGcM6gZORNxQ0p2N6uJwVq
0Up4A0yg90xxmh1Qdh7yYpt7FTC//fGltoP96emBiwqRyx7SsC0bEPnD80tVQ16lPYrHPaS6S81b
C0CeCUd3p9d28AsXqKT5eCb4z0uj0Kc/ZAO/tL///4dx05X865Lz/K4ntCjvhoen8CP20H+Xnfor
Nkc2RQ5rBCCP+N7fAxzqFDRDHhMZxNeb79HXzdt+xba8xYBy2GMnxYP6WnXar9Ah8CVmN5vdJifL
L8CP2wN/uiCYAnF08JPhLrf5Er+oBJnOG3aTYp/puDKIodzox/qi/UyH9Whv8M1l0LzRhLHASe54
se7kwPC9zZo4azqIMoHnJUcF6pshdJdlvanHzIaCWHr7ebLWOEuH6Z27SvuhdrPkTmjeESHBJBGZ
oghwapjNDgqZdmhI5UFZNWtvbIVMfy364CYv8Mb2pqI6DOYUxHMpmo/dIPWbFr+RBymcqzT1Ojdc
LH2McVfrTovRzF4DvCUnzPezyG17zwrNRdoX/saU92poqVBGfOOzWw8OzEuvv1xGK6OmneWbVJgS
1pWqHfK1cku9KbSGtGlHVF+AGoH77VUAGenmqN0aZmd9Xgt4quHEu30FCDmEqSUUzMnZtmGRQKeA
huagqanU6LR7a5QQK1pj2SVWur533QThKAfPedvp48ek7rww6Ce4nli5k6i+eOB4JWKg4zYozc9V
O6aHrgz2xaBfimQy3jLvF59putWtpbVQnZhI6EeeSZDcvFJLxuSpYsU3F92xC2BVhV6w1O+RO0A1
X+ZhCjMo1feP78u/9aaApc6PNoU3dwxLfzvNlZK/3TWff7t4GHP5dH94/PzXtpQGE1EddAj8cCjH
ns/A8NTd4v4YNgDXbB3r1/2BIQTMic0xjbwukFG2jq8bBMUd2IMPE43k8F+eT/CNnu0QSDUp7xg9
M0pmCraN/J6dTiJfjNxP9RjfhuLcbe3y2mosMm5hWZqXBZxD3Lzb7MRpcyMFsWxYQQuUm4/Gksk9
JKP5AQrijLnfZNy3TCT2OqXNbb4s5MFsiskLBBc9hRwTspp6MehPejgHVUgP5NI84twdQYHoHzCN
GeInj+U7J+83Kll+OQ5B7ixaKLwvvBfnYeC27H1k1sXw7JP3Xes5r4cid6tQ6P1nLO/QmgQaIBaI
vHGs4Rv2JvDrwAj1Pmk+2cK/ayfVz38c0v/eb8RmCPOvj8k/3oiz4T6/e/YebJ/6+h5wTno4TjCf
QiLPcWk9hWewz92ii7awG4NX4u/3wH6FmprIBcTEvATI5/5+D6xXhJLh4oYEjUqR1+VXDspviQ7Y
R7LEwIg2dwre1ufvQb84KhEQ1uJ8sfbg8nmwk3jZ73XWftDNzj0yje4N8LE6qwzojZwwkmiUpT3l
VG1gxTs2hDHlLVfNyvghdGp7vYNRmp2paWrOVlcvKrjgXQf3MMmG1+bcn1l1YF+WmhncMTbIL9Ml
Wa+1PDei1Hey7lwuKKs6X7nEK5ZSu0o6mX006kXf1zRWzU453XiL8dcVko2hjPQqqY9m9SdH6N97
uW7hrf96ud5s4vjHrTuiL2/lb8eyYiN/vodv3+Jrg268wveTFYhvIC4m7CR/rV1mzCwZvKaA2TD/
RFby19o1wQ9d/vZGhAPbRl/419rlSywzArt0XNUfT4VfWbsvQTEHk4stZxB3I04SDPSeL91FW8jm
VOQnmVOpbpeaiQluUG3sVtsgV+VfRrwUby2j5eX966Z9Z3v9prHZrstbC4UCLTcUpefXNYYOH7SR
644wDK8LXA4iKbWW9qbXfjmujWthKQTGj5UH+Nt2D540UdzKYRxH/DUrP4X3WefpHt3T+pMDgyfy
7DDc7iTFKSl4+BdAh3txJ6W0vdo1NhdPUs93Stb0zYlRHkkI5cg05vpMa5Md+fS9nH45eYaOW9cd
PBNYSR7cwue/oYMGefUrrj2jAd95GVwnbT2HG0zoXp8bu15QQf7yA2TzBNaB2oVD1stkIou4CcjH
DF6npMujpNEtbm+xRk7nZD9xhvrOnXU5gIG5+OXIV+Y1efb8gkz0k6ZpO02K/NJk/hwHa5MfJ45X
nmrg0k6pn/qIlo8qBQrw49/z0c72aX/CQ+UN3PogaMJ477xYPa4mS67taDs8OqoYmp++A5WyQhoT
Hxtqo48tc/WQtS/DPi9W+gM1arHhT6EzGvVR4bd+nOn5zyIkvvMCkYqDW9Z2vIHWbzftyaJeDSeT
WJJqO2CqYO92a0VKADPiFPXd/tdvAdCda+K6B1eGScjzaxldMeV4/mb7MQ3a03ZMnE9Z61cfaZEc
JL50S4E7RUIvmuOhPNMYnEYIzIpdjjRzD/a9XpVGYvws1PcbvJsnsw1XWBnMREzSzJ7/WBItWYqh
b7rHFrqHKlJ5NVaKi9/GuCkxkegwTLup0sW4sMbVQlkzLcSZg0jhR25NJ5M5ae8Gd+ZTmGdlMSmZ
a5Q2jejOzIHxRmN5SazqNIZvbZ/lqfapLoG6sox07VCfMvMYxKh55xKG8zNXgUcX9eeLDu6mx8Kj
rKHD3yDip0+39NqM2SVPt8+8cu/AAT/1ggKVr2x1pshJm+lf5qRF9ICaY45RnG0kg2U0iT1jVBT2
c7acQ6BxVCRGEbwDPHWXuEvTDC0J8bm7H6+QR7eUFz8vpDrc8EjEAHl46SWa+MNgJY6b7KaycU6b
GSOfqG0axBYwAE6RZBvXssqMNupMO32bWdQzWV35J6S3edCGOn24rQoF5lYsCZorLFKg/duWQnUw
wz4Kp1KCA08MhUJlBnBBZxMlKbPz9A0WbtMl3yG76pOUHlhrZw9FeOlcIg+orvPKidKq2aeoHBV6
emUfukyaJzhxOde5m/hzZMj5Z7OY7fk8vx+A7jodGyRcGwj6xRtjjc7opJad0Jvn49tKLPqh8Tvn
J0fO96/iAwLh68y4/sXWJNasSLRAT3ZB6st4MpeHVrj+TzbAbyuEbX7A7/IY2YER4POlCHEnXztn
SnbG5KrYKVbvfW8SUZ6mDQUvZgXhIKY+WvrGPP7xqvrWGZPx6WbARXtJ9A9GHs8v3WdurmWFFezK
voUj0TiZl4FGtO4OwR6utBj4aHFt6BrEnKmmil309aida+FgpzJ6l5lS9U1W6svnQiZn3VTL2EyS
WYVokfubxCy00zHzrJtN6VgjRWuya61s6ntGCPZrSwTF5Tz8NOjqO/dzMx/EMoeuBY+UFxt3IVWw
5KYMdqNjFRinb7LdCSvPpZdNmHpvYYNkt5rf/CzV79tTFBtmJtWwwQEFAJWf38xZkD8hhB7sMhGM
e3vygzcgvdeyVGzpuLjuWWAXvkVmSoBx208W0fcepbFlsbg6FiYofl9ABSXTFPID+mDXlmI4qN7O
okQjyIBRg3coym58XeEOE4plSmKNKSYWF065XyvduoSCs+y6xr8tvaRF7pOssW2uaIJ1rzkSre3u
UCF1Ud1PZix08ZDCsAmHur+DbZFcqI1B8+N1+W18bcBwFUMXdmYSA/Cren4r03k2xmz0vF2Xmt71
WlpemNhBfprVyqBFmzxxtADsxjlZcXHldMEx2Hp7WSGPePt/8aMwzCandpsAfuPqPjfAgnnZspp6
FFFCH/q7cUDJ7VqDPPZXQyNxedXDzkaX30mE4uXinRlWr65/8oNsRdiLHY82hpxKbKZwq3m5vAKe
JoaoGT9I1581g3m8ro5+DNciP6Mow54VNCpCdHq2SM0+ssA/DwY5ibHIzZ+JiL6z0i2LmSO+Stjc
QaF9/ngy/ERqjYJhh8uJ9TbNSv/cZYOAENt0Mb5w3sFLDeKh1HKq4YD7Ez+s72zKm3kruyV7F6ZA
L1Z622GiUXRcfQ6S5DyRgb+3aqjfj/f7lzrrf0/lALXsk6X3zTw87HOFiu+3WzSeefPd7vvphMV+
BWtng38QXXkYtvO0vk5YGKNwrMD5QZ6CVczm8PgVQfVfMe5gr7SgnjGD2XjhXxFUhuoMsRlUALvS
LzOu+IURyzcAKnM9F7tpLMCY2VAwPF+py9r3YpZuQO2JLNmeZhk10kXydxiqXzUz3WaIeP3Dad/q
tEeu+9OSUpdodkdJmJFqnAHjg7TYuZ0udkEmb588kO/09t94mT5e6tEjluLn2zzCeWXonuT8Wngo
EdwTnI7+bVPPU2wsdrmve2TT8zgeu2WiYR0r3qN4jNdEv8zytP1YW1/G9Joxf7HDl0GPGSBjFwC3
2ipNaHNWvcuKn9RRWx3xdO/afl686wxuCyABKM3zx1D8b/bOZLltJUvDr8KoTVVFNF2ch01FiIMk
S6Itm7Jv2RsGJMIgSBAgMXCq6Ije9EP0uld30bte9s5v0k/SXwKEzQRpUlJm2W5H6ca9canhIJHD
yTP85z8NyLYhXGhCyEKR/yaY478sPfC6Sxy7GQXFnTx/1D0+S3H3PempOFTsMEEAh8tORYr8VEj0
q060njY7szGo4Mbce2PNF5+cUtN5U1v5veVgJHLiS683svMrCDmL3cq61uwtiBW6pNM6cCV2bLvx
ZkSGGqqjcrscQFVkzXuzxftVfrI8t4vFdZteecQbN3UiK1PIMxpW8+O6Wms5k5nXX/q1NytA5d2w
kqdx0GhTAT7RGHWrdVg7q4VRZzAF8QARxbrt+82ADhEzAcJ1fgv8fLu8WtgnmlLElYmZKYF8jIVI
Up5Vzt3uHiVdZS3tSQgMshGtOn59Wm2X15Mh5QN2y+ZG7kSB9bdpSIl0EYOuMGheOdS8UbBg1S6O
r86B8D/hN7CANGpjSCWhOHaHsvYm9coU16kDwwMoAWE7rmf4CTSLnEJbPuZGczCm7FJnMioCqw7C
sL2u+KBH5r9BlXSKenlPU4ho4M5wMpqiWYFgZbKgJrkpsAwA7K3Oouw38bPf+0uakR1/e/Fy2XVg
X0IPSo0VpAIZWxFqFAr3F80G3cQGTqu5DBddqE5OxeViO2nvMShRYRfSpSDLNTetzNYObIvNjpN3
QLoHTegWSwGu2eZiDePZ1WyE7TYoVq/W9dm6s2nV6hAaB1Sjg+6oBxe11fTtrCxKxp3FpevWh5Rf
BMDPe5FTHPSob7ba+XJ0PnBLiy6M2Bf5Sp7WLdgfrebiVXljL9rzUfOdXy2+pgK/cj2rQa6xCSaz
1twajVtNG3brGaX/69o0fFVcdxpFO3pJffUUKhYM1Gm+flEqTEbUgUOqVFkFPkyqAyNfGA8n7vID
7TXnNw2aB+Sb1qbTWBWA1DVRJxP73cIWNIi1eRGezICQw2g86k7cRkAJv3vKMz+4j2lBS5QE+5uY
QWbjjFYOjHkTh+Jvh4J6QPremI4BZbfqXYbV/B3l+t51sTCqkbcY5Vt1qwPgnwDKYnJFU7n749sq
6/pQJke9hohPUmZNylBs8p2YVb05i8LGYNDoUD00ggUGsqtpwSu0Cg/NZWsWLAPolcPCib188KHY
Y1BsApiAClJ+aGGznKIfeKhr3S7CsHlu1RZhq+LPexvbJ24HWAhu4w/H3/SgJsP2Ew2yQXFUYuW/
86rukkzWgpr6TlCNXgZkrrqN9WpysaBG31vkm+18EH2se5t8a+HVP64LE/t6uqheNgJKnk6MRCxw
9pBxujCCytjmpIrl9x+E1Y03i6xmx/KXFXpYw2I1KFDSMaovwZDNIaPbEJ9v0/jTvxr441VnHoQN
MJ35V1BWrK4atU4eQo/WClbgy+ND26OjFvuBbcnlR9walzizHyZ4ReDSUDPN6Ydyfe68dta02wO+
tqydk74rcnYEvxqd/splWs0M1j0IDMatRdWOuuNpNexMLK6nYmHRAh/mQ3DY/BBMy9W2E4ym7XH5
rV3yofMKxs0LMKxIK+GC1N1au9yIWoPFuDdvLBvd2TT/YWWvO9ABQ1w7MWqQi7fya3bHyrmZLMeX
AL8G4IMttw2B+rgV5udUJtdGRhX8TGu0WZ8HXnEDwc3rOXWdbVp1w/pnQX1WmEcdeB7HbYeJtqzV
uEOf9nrHhnOqXZw7ZN4qJwLlhy6JOol4TF0Sz8yQvNTk/WZuNKg3Ostxc9EpR3mSgWG3FNrv7FJp
29Hmnx7IH4jy72zkfQ/Ecw3bN6VktfiLNFndeFHEdxBYV6o8Emxt6nI0XtB9TQAwiGhlELmlF6Bw
i/WdrN4Xl4NSVM5JHSUhUhH88VNcjqytSzqRsisi+aI2n6x5NqbmWKQOBiV4LBfzQRemzuZ5aFHy
5FnW/GV9TCuBKSSkJ6ypvQw5T0UFgXMTh50sXMaagsZsTGB+WoTFMyz+NqqBfa1PKusA9qJm/qY5
LXuvB5vJtNusboCXO/P3DLzQ9yuVwcvArjWuq00OXaWw+dtgWYHaaD5pRO0CNiAJ2gI0Y+CBl1N4
Q4ugRKrl0XkAZxglkZuou3EL4UOlNKm9iyILoPHSXzU/TBy30cPEqZn15rIx6kRhGHXCsFjsrSaN
Wm8J++D5Gp4AyiOno3OBv6Yhj7ccfKgHxU0/3jv/PEYco/KxY9QmFPVgePIx4i++HiOyH1TVENYW
BBZwUXzx3JsvijVy6pgQRBMT9zz13DlGYmuQFqJDJQEgNlrquYuSHLprCMIM2lOQBX6C477nvAEb
EScR763CCAlTy6p2bRcq+REo5M6mLth+pku/2KWrNdGkxcwvXE4WFNBS4uqeU0wNr/em8GHTKI2v
cbbqGO3QoG0ooZx3SFYVcSIge31j52tUUBZJdbYqywB2u8os8PtWcQHTPsVj9L0ce/XL4qgZOJcu
JcSfFouC/XLjko2j/wnnaTS1u4sxQeceJHvXE78uKIDtzYdGZU6BS7W5DOrdQgAd2qY8u2wGYGku
rbIP9S4cr6TP1guf/HE4iE50js1eSkLhcLtDBFInACy0l2T0wZdE2aRLJbo3WFw5+cEtUY53lUl9
1bbLk38SaggqGkF5gC8m7KMvGIu9aynBUSWg49yfzn3DfTD/vHu6thLS81V6gUtA+IkGg+I/guEi
vabKL8gtikUj+ULkTARQ0/PF5cZdxL1Byp9mwJzX9Hg1XohQDxVOgCCSOrknnK/sLQWuhXo8EMGQ
g1OyVc0cL+gKqdimtUGHUzHiDOFhU/d/7c58XKlp6aLs2qskovrt8ikRb5ENZVKYPBEEPMgabml5
o5arkNquxs1yZxxslpf1AP7WYNKh5q0CM+eqbS3JVLoL6tv8GqDoWYgruXLOGz4jAbFWuQg/2RT9
XoaTDQXclXDaKtijTsV3b+oTetbtLO1tMqrdWi8Ba8sOlhI2PAtK2fCnsqmxUgN29gVr2Am8+nu4
6Wi/AtX2TaMx6nk4U6sZ2dH5rPGuRhvyTn1+WYCm4WK8oqB8GjQKrSot59qzaFJszcuN+4k9v6v7
dr09C/PtaX1eaK2qUJOVGuN5Z7zJdybehFZW9iK8sEb1K3gvaNmWnzndKnR/HUIz5dLMa7NGw2nN
X7yZu9WXsJ1d+zUKFm17CLOE1WJQM2Jcg6vqwKt2n36F/qNqB7b3uDhte8xPCUXVlhcqZkG68573
S+lJEY/ZF7QtZD1BJSW8aUk7xIJiFqtjAhwDDRMNYZvKF0EH45qz9Slajb/+kKNQyUp/Xqu8oJEC
bntiHu9Mzf6Y94mznvc7x4aeMGwJ5SicWrV3L4t3A4lGPUby6mik7LuDduICA2glvhLb5ieaA5wH
xUmoFDCeCBDggyTvyDrvzkH5RRWNL3JqyY8Lyaz/RHNQUT4D5eILIGb0vyCjeugM1KkUJ2kP2Ch5
1E/08oKqQe0QFNkA8Vchs/LV8otkSwiYofj66TSAuK2VXr5CZYRoEyNK7HY3PSBdrHvuWvK58ddP
t+7ct4rvni+XYoA9wYrM21drxB4KWIOEMeMvDDGm+Sfa9aIwTmnh85xoouNUe+CZSCvfpH6a4htR
ARd//XTqDn9K9eVLZfRZjaJXEXoSX7zk7iRUMfg5ExUi2T/byqOGVd8etkDWl9w7hIHxV3YLVHFq
QALiiCTbn5//XNufhIbiJOC3QbRLGD41+rKWDwwD/AzVkExB8wkq4BF64osR3R7ZzjA2n20z2CFf
PfkLqfG8L2BrPAoLkZgQuHHpV4U9nQhPDEnx+a+UmX1lao313M4PU70XP2n759tX3H+49Kz0vdJv
Xtqmb/gPdLCKWWK3A01YX1sU/Gzk8DLb7usw9uhkv6i/Y1LbXgAlztsMlYSo8laV3HVyfcNZGEPP
T4WJGY9D4t/mwH3UoC8iIzSnhmPsChYZPNUxX3rukPhjkEqKnQgRX1EV/IoJ9g0rkkYclyyoSr41
XKhA0hHGAxZEMsfFHtqdX67v/T0re21P//l2NPGBI2jzFRu1e2KIyHwd9IkDd+R3gx9zOtssg8wj
JZIdX1/oeacTeirTFXVkqSgxhcIUVRXcM1dUqaVy4l0jLCZVsUmw8RYt5ptxMVxP8BxgOKSi4y2g
40C9c+3QHOb6IZpAOq5wcqUPOxgZeZSCaTMRAIFzZ1PTz6jG5Mb49kwxmMc9wvDt+3vTkKYGD1ok
NwhBfnMlEvk/7gAT5SWskl5Yzz3Au+P/x92Yxsinrj6dzHiXY8V8c2ofu3LrmR9Je06UYapKvTA2
BtvZt2eprHi8wqVWFf2SoH8qJRYqgvrKQgPfMJ1UTiJWw+Qy1rkkVNCVqY71yvOHmSkQYVFVsdfR
0rDDVE48BSL8oyr2xrw3XFllxqx0qnJfTzNzILKgqkLfEJqW7DvACOpS+0Y0tHNnvnGfqf4XUGjV
IffpJCEZTCWBVFaVur2QxJhzXdqh791LAj6s+pDfaOOQaxnuJBUlNh3InvTj82+8D+bUlJQEQBR1
qa+8HJvuj0Eua8NASKgu/cJDbK4f3Q/tAMX5IB1FEDU61PJd5N4fqiagbhyEWswVqujMnN1HuV4U
SDtyK13DHP39bbffffu+2/nXnNg8ps+EZfc/2DDCGeUa6H+gPwK7cPI+272/u2ICcM6/jwMBRgpY
IPENgEp1quWAUn1na+TQu+8EJiTTKJ2bR/18qx7iM10EXC1J2lpJRzyfPcfnyO/+IC/p7JM1MlxO
q3wTldV1wdnG9O8NeywL1qAYz3wUo3xfaLjg0OGWYwzNYJS+erzqGiaitzbcqXwlCzCf6s1DX+rs
omm4z1p+5Jp2OjoxBQKxoDrWtjG994bymgmmcFW5fd/O3XD5SqpaQMBUBeNFubJQDRuXWJaVo1Wu
leufvU3HKKa4WNCwci/doeeagTzJVFWmD3q+JYLkrFQNx+LKmMmqAcCC+liv17613mTVGQAcddGv
RFsu1s83pZ0B/7267L5HX69DsjVsjGv8WPi+M8qCvgHqw74xvCCVEm9kQbqievZ6Am26d0RE3lhZ
MmfPczJ7WUdkvWc4Q3shh71I1mkYMSH1dfZM1zSs3CtzZsixAsGXrzrBtwZQYdM5aJ4LPlF1+ZM9
U4WeUBoEk9OyZzMbBZoKi69/kWVVHXTfdi1jhtpIRcWSixp2x93IsLN+HOjd9DnP1/h3xpgm81mV
EbPFqM7GnWEvZb0P94qGEcP2JszCvTHr0EjvNvfmgekQDCuq0/HeNkPSRamgeGvoUHWv8b+9Re5l
GPnRLPeXXDf0fC+Mtidz93F0VhFMqKovsn3gdeQawcj2eWT6v/ahh8JpqsGG6M+I6jjrQ/oGsIQO
26dnD4eOmesagRzLiGPu3540tMijcg7bWeuPoP7ggmbWvvxvQleYLozYGCAgRBvX9FvPP95cV8ba
YIF82/nff/uPYCI+Xfhr8mWM4NK492hlcGhSyc1TH6QhonpnTz0/fyPiH+nriDekOTlk2To2holT
MEm3e/CXjm14a/wlO/cmcodyMQt0gIAINTy0402GHhN4Z0xwI205BwxwqQIzavq2z1+8ayOyfVuK
NxYhhBftmNWF3xp5x84/0FKQXuRRKk8szfYZGta+j6d9QLIGHXRjzMJRxqxJpuak7XEohPR9wmcg
eeuFR0WWiOq5qOkTUSXvgRTmid+RwDM/LPKUTeTCDZjui/R4bF/5kdr0zCX18RBm8sPA4vaO3RPl
ZixwCjIVJXYj35tJqo/eK6J2RL6GnzbMxEE9lCGPIR5Kss8iDAqIuIx0iLGlIriZ0288b8kSx/fA
mAWMbU/ZPG0+XouTII+4VqZQETYhWnTQpIsI+35u7GnPuCXbZnnZpwhVDxkJ/8LkQ1BcFNTLKxt9
Ba891lZgzxiZjQiBFzWtgnKPkmRqxCDT0vCgluFwhg4gOaiO4jBRzw/MVLQlah7Ncz32vXomVDRY
P1N5qUR9POXZlJUVipg91LvsHY9nTGLPsEa+eZ/OUmx0UEQg/oFaGZ5SWKaOOn2Pfat2iiahc0A4
Mn3hp/G3yS4Qjz2UNjm1SX7cLZWop18w/+GQ2pc33p7W2dlmj76IwFj6kq48aYGQG6JC7RgyNNbB
8lhFfX6ypVL1+/TBAmOFa1h2QY8dtUfOQcsLmNgYc3Zp+hvT8haZmLpg3NMweCOD/dm/m58xJ5Fj
cYClFSxrGG7HFKkgyXjXkdV/6ZvZOJAgT1ed3G4QZq82TFVlse2NKTyMVFCsgzXM7bm9B8wUjT5V
J+Hc8D3zkDN89D565CFJqr/TQSbXQvrp+Sf6wr7HVsvAgHSESS8i4AqBuU6HKAZ8Gtt8WrNdmD6o
FFmsBs0mwLoPpjRYDaei7XuU4krblxr79CnPX7XLiDixL00C5Rzqcl8Skc8AlqkT0SA3NBx5tHEn
GOzncP38Wbgy/cwGgzpffbBXBNd6xlpGVMFZoC75xggXmd2gI7V9Y4cjGpZnJWu4mPu0DDMmWcEa
5vjGRq+HpktQL4PxFSzSqnr4JlqZoAgiXw4e6QjC9zxnyJykYxRajah4+vH5e7kHAVUG0y8IMlRn
gvBtKA9WRyz9G24KfVjUR0xkYmnIukLH1Qz/Rlax6cD/3ZLoj6xMHFFHjcdb4uqZE03Fqvr0ihOd
hUQRo9IgONaavu1KhSlQqmsQPcsUAsS0CKpHo78wcOj8YTo+cZSpCk4/Pv8o95fmUL48aDOjQ6wd
gpPLbuOSjivv3UTUWkjmD3Ei9TFvcdXXpLWHnuw27gdwo69xrkeaxO8xrh7Yd23MiHSw8TICK1VX
nZ7LBWVavryhdXg1feCO8qUKj5b6iEkDmjnvE8aLBAaPKbDVpSchYxA3JuAxefRx0wv1J1x7gbeQ
ZhvyBtofaDBsP/+7ODeHXDM6zhRhKoUkBmYsmnzFTTSO65YfF1oTaY9fMbBmUaknmSkabo0zAeCS
hGrYRy0vDMCkSGJF97/jG+a0V9viTpYOreBnUxYKoAM8ZipIaEYdEJf2yJAuTR0XxVtzFt07ZBJQ
X4TAczSSsiRNIFjpVOejY069B1AgPOb08zTsQKDMpu/JxWCnqzNOb5a2ByJCRlPG7TEU3ekvdbOf
RLbV/TJH6cSL/XM0i/PIW7ttzMzce9MfSvbG0bzXIyV3xjZeXyjteEFsprpxutZ6FqZixDTogFV2
5xAheOg9J3cRYXxJOkUwoyqPmq4qGQCyDiujC9OoN5PVtQ5IzB3H/gLwvyxZUNSoTsQFKCVJuQqS
GWWh1MJIS6bDTNnfCBSVq4+1/fm/QzM3/OPLhZchuYZCX138temupak4gHmInmzc39j3WauAZp3q
owVJ5oUj6XLByNQg177PzILo3ae6zXoA7SwjgIAklSX0D72K0o/P91OJcXqhDKqDFEyHXMdYSjq4
KJrXqs+EkxGq4RT3uEgfsnE3LXMLYDK0oyB973jVRLMU9WkQkrOxoaKOa67nbYT+hfQjHWYyag3b
+JWNiS9J1XFlxFLl+wIu+vQxzz8ZiRrOt+wgMKJUXDwX+zijpyu2t59/j1xbvpHowJs+5/nDfotn
ItPYlHRUi/XN9cPIdBxT2szQtKuPeAvpig3OVJqYZxoqpB+fPx19Eb2RQ7MwXGuQKxhyjNyNSQ1d
Ki0etCBaVD3efeK+WeicDsaPfjSUo0Jx03rV0d55spdGUy0NU/D5P73cnTf9/HuMCLn1P/+X+2DL
EEiasas/CHoAO4OSI/6jQa7hbrIKmj6a6oLfWXsHXEf+sEVBDHib3LkRSGYRjZ3Uxwz/nZ2x6Us6
6ui6xGEAOUsmAb1+1Af8cc8HKenImX20p/fG/VLWGDpIXBIdun++dSTjWlTn3GHMSeV/QGHVZ/ns
fi3XjtcpGaP2VnQGoQGnaEVw8sD8uDhsjBP/BQOxB0Hx1dOUbz9wJVLSNdXV2H0FYXMcY0SRntUV
YbeYQeV05O7Mj+5lT1nDSeL5cFPGd2XL8O+56FOhsVWSfni+IUUkPbIdOZauoyZVjBaGUcms1IEL
EpGkljGCWVMSrYMzoG2sycsfyiPpAJe0M7tDh9vc8abckg/SntBxn6VyD8eJdRS0A8nL0nLqgGzA
PzuE1TKSDUodjt0lhHKSPVLUUZ94xT7OrB/tetRPddJVaM/b15FJAMwUBsJJkoLmcZ9SVY/jFlhp
6AnOY9lU1UFJlhCgXtthGMTa9JW5sGUNoqP6OXnKTfQgBy5KWjQf+Bt7aAzj4d9599QbpRslvgt0
gBjv8BaS+WmzL73gkDIs6QDWJxP13qbnlRvGbyQyg4lW2GNf0BFrfWwbesU827v+0Ub3Gjzo1re6
WSqO/Jvt/RTl9g3ZKiqJtg2qmgIujTDXpRYRN1GOw5Z0xAiT3YkJE44+/+6Y03U6YnHQqnriTLxA
z+AJMpoMJ0lH/jF5geQWONpb7uji7prNXy3hQ999FIveKbLy7a6IlVlcUSqZ4lu7HTv86+b5f0dG
frB8VgdCEwDXJ8+ZbPX17nYVLflgrm7SGKVYaTQoAT6ZWjm0wt+pCD6u9v0F1923xK6Vk8o6eEla
8Fhlyg50ECi3fGMjB4Z0BH/bsCtJMTIdqdm253hZYIEO5pzuA76E3CFDBxH/OY7Pw0igQjIQAx0h
vXPDmXwTC3ky5HY6xHERwWEpeZvQgaTK5vkxiD5ZT8iPpK1R1FFWJ3jICJ9I13fcg+nrFfK89g+3
ph+l7y3uq7i1karQd36UHWzcKkxV7ntyZRuaPUgLF/chOi75x10Dh+gZfsFLIelhAe+zMfWkxdFh
YbaopcyGCzVkUPpC3XoHo2Q6yDXbnvA6/3Rt0lPJtf58yP/U4Q3GeHdBuY2JLBTxoefoqPxqe15q
k0nBBh3lX+f2WApI6SBuPKe6RRDkp/1b4ooD+8HfZ5Q92grlkZDO7V0o2ifvMdbS/EvZS9zKj5No
YrFFlcAXbiBBGJxh4qiqP5IApFQKs88rEz0ZLHdpUsm03aHxO/QeOgQBnPR70s6CoEP9La5hFrvH
tU4lxVecjqx8e+RDzUjs/oCjUtRBrPDKXObahnOgjEVHbc8rOwOf0oG5fW+4gIVlc0JHjOSVQYmA
tII6zqyY4I8mxIFy6yvKbNJHPd8OvLXDB8PmoCach/K+1gEWvjVmJNPEKxwA4+rhzXOyoDINx5FL
KoDP7jCf7j6p2dM1TBIuujQdkjL/kjsLCMoGgNiSSLM4saTF4IRsR+5IslMgm1Jf9Ttvgm0q7dSS
DlPijjITebQ6GLrvIkpLM4PVAJn4jeW1k8j7eRRCnprOaxwN05Er3DMySzpYKNuCLllkbdJDuzvu
KpRn9TpNQWjGCjNlpaqj2HtbdtqP+8vletQk+7nXEeyv2IuHFAcP5ckF0RaWKJjoh37SEf6Bjs8B
xjhVx2f3bbZB1N1vdUUIOO3g+n2ifIfo6r7vWyahDhGP+tLBNh3AMeatC9PzLTm1p4PO/G0UZKGK
OpLLd5//B+zf2tw9kpARph+/dU8f2hzfZ18c4hVMlyVeq+32fUoOYPdtfo7df4jQ8Bd8ywNsij/Z
W+5uDUkLJomqLUjswcH9+uv/AQAA//8=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173102</xdr:rowOff>
    </xdr:from>
    <xdr:to>
      <xdr:col>3</xdr:col>
      <xdr:colOff>851647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A65EE-863C-4BCA-85A5-7AE40A188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504264</xdr:colOff>
      <xdr:row>9</xdr:row>
      <xdr:rowOff>172850</xdr:rowOff>
    </xdr:from>
    <xdr:to>
      <xdr:col>8</xdr:col>
      <xdr:colOff>56029</xdr:colOff>
      <xdr:row>25</xdr:row>
      <xdr:rowOff>17369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6A1B33-0C4C-45E0-B679-2B306325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572620</xdr:colOff>
      <xdr:row>9</xdr:row>
      <xdr:rowOff>56029</xdr:rowOff>
    </xdr:from>
    <xdr:to>
      <xdr:col>14</xdr:col>
      <xdr:colOff>93569</xdr:colOff>
      <xdr:row>26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5BFD5-9FE0-4EDA-9409-8F230859B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</xdr:col>
      <xdr:colOff>1042147</xdr:colOff>
      <xdr:row>42</xdr:row>
      <xdr:rowOff>33618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02B02AA-DFAE-45B9-AFDE-0101109A3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1441" y="4840941"/>
              <a:ext cx="4605618" cy="2723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1067638</xdr:colOff>
      <xdr:row>26</xdr:row>
      <xdr:rowOff>172849</xdr:rowOff>
    </xdr:from>
    <xdr:to>
      <xdr:col>14</xdr:col>
      <xdr:colOff>217674</xdr:colOff>
      <xdr:row>43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63C401-58BB-4C7F-8908-D7EC411C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1304643</xdr:colOff>
      <xdr:row>26</xdr:row>
      <xdr:rowOff>172850</xdr:rowOff>
    </xdr:from>
    <xdr:to>
      <xdr:col>8</xdr:col>
      <xdr:colOff>840441</xdr:colOff>
      <xdr:row>42</xdr:row>
      <xdr:rowOff>156882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7AB1FF-D86C-4482-AE92-A8203A083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235324</xdr:colOff>
      <xdr:row>44</xdr:row>
      <xdr:rowOff>56029</xdr:rowOff>
    </xdr:from>
    <xdr:to>
      <xdr:col>8</xdr:col>
      <xdr:colOff>441792</xdr:colOff>
      <xdr:row>59</xdr:row>
      <xdr:rowOff>124103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C58ABB-0FE6-4E4A-9C02-7BDA1BC82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Ru Wu Jin" refreshedDate="45559.854292708333" createdVersion="8" refreshedVersion="8" minRefreshableVersion="3" recordCount="767" xr:uid="{46106FAB-FA1B-4B81-BFDA-FADEBB5FEC95}">
  <cacheSource type="worksheet">
    <worksheetSource ref="A1:U768" sheet="Sala"/>
  </cacheSource>
  <cacheFields count="21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/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/>
    </cacheField>
    <cacheField name="Propina" numFmtId="0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/>
    </cacheField>
    <cacheField name="Platos Ordenados" numFmtId="0">
      <sharedItems count="547">
        <s v="Plato_7,  Plato_2"/>
        <s v="Plato_17,  Plato_6"/>
        <s v="Plato_20,  Plato_17,  Plato_19,  Plato_9"/>
        <s v="Plato_11,  Plato_16"/>
        <s v="Plato_12,  Plato_7"/>
        <s v="Plato_8"/>
        <s v="Plato_15,  Plato_19"/>
        <s v="Plato_5,  Plato_16,  Plato_20"/>
        <s v="Plato_2,  Plato_7,  Plato_12,  Plato_15"/>
        <s v="Plato_18,  Plato_20"/>
        <s v="Plato_16,  Plato_2"/>
        <s v="Plato_16,  Plato_19,  Plato_8,  Plato_20"/>
        <s v="Plato_9"/>
        <s v="Plato_3,  Plato_11,  Plato_14,  Plato_2"/>
        <s v="Plato_16,  Plato_13,  Plato_8"/>
        <s v="Plato_16"/>
        <s v="Plato_8,  Plato_4,  Plato_5"/>
        <s v="Plato_9,  Plato_20,  Plato_10,  Plato_15"/>
        <s v="Plato_20"/>
        <s v="Plato_8,  Plato_1,  Plato_14"/>
        <s v="Plato_20,  Plato_3,  Plato_15,  Plato_1"/>
        <s v="Plato_4,  Plato_18,  Plato_9,  Plato_8"/>
        <s v="Plato_12,  Plato_6"/>
        <s v="Plato_10,  Plato_9,  Plato_14,  Plato_20"/>
        <s v="Plato_18"/>
        <s v="Plato_4,  Plato_13,  Plato_7"/>
        <s v="Plato_8,  Plato_10"/>
        <s v="Plato_4,  Plato_9"/>
        <s v="Plato_1,  Plato_4,  Plato_17"/>
        <s v="Plato_10,  Plato_3"/>
        <s v="Plato_9,  Plato_12"/>
        <s v="Plato_15,  Plato_11,  Plato_10,  Plato_4"/>
        <s v="Plato_8,  Plato_6,  Plato_15,  Plato_10"/>
        <s v="Plato_18,  Plato_10"/>
        <s v="Plato_2,  Plato_9,  Plato_11,  Plato_17"/>
        <s v="Plato_2"/>
        <s v="Plato_13"/>
        <s v="Plato_17,  Plato_8,  Plato_19"/>
        <s v="Plato_19"/>
        <s v="Plato_9,  Plato_11,  Plato_16"/>
        <s v="Plato_15,  Plato_10,  Plato_2"/>
        <s v="Plato_5,  Plato_20"/>
        <s v="Plato_15,  Plato_18,  Plato_7,  Plato_17"/>
        <s v="Plato_10,  Plato_1,  Plato_13"/>
        <s v="Plato_4"/>
        <s v="Plato_2,  Plato_18,  Plato_14"/>
        <s v="Plato_11,  Plato_14,  Plato_3"/>
        <s v="Plato_6,  Plato_5,  Plato_11"/>
        <s v="Plato_7,  Plato_15,  Plato_4"/>
        <s v="Plato_15,  Plato_5"/>
        <s v="Plato_14,  Plato_11,  Plato_5,  Plato_4"/>
        <s v="Plato_11,  Plato_17,  Plato_18"/>
        <s v="Plato_14,  Plato_2,  Plato_19"/>
        <s v="Plato_8,  Plato_17,  Plato_4,  Plato_11"/>
        <s v="Plato_11,  Plato_7,  Plato_19,  Plato_15"/>
        <s v="Plato_8,  Plato_20,  Plato_5,  Plato_19"/>
        <s v="Plato_5,  Plato_3"/>
        <s v="Plato_12,  Plato_14,  Plato_4,  Plato_20"/>
        <s v="Plato_4,  Plato_11"/>
        <s v="Plato_20,  Plato_4,  Plato_2,  Plato_16"/>
        <s v="Plato_2,  Plato_12,  Plato_17"/>
        <s v="Plato_3,  Plato_8"/>
        <s v="Plato_3,  Plato_20,  Plato_19"/>
        <s v="Plato_16,  Plato_17,  Plato_12,  Plato_20"/>
        <s v="Plato_19,  Plato_20,  Plato_4"/>
        <s v="Plato_20,  Plato_19,  Plato_10,  Plato_2"/>
        <s v="Plato_14,  Plato_16,  Plato_15,  Plato_1"/>
        <s v="Plato_13,  Plato_7,  Plato_11"/>
        <s v="Plato_1,  Plato_18"/>
        <s v="Plato_2,  Plato_14"/>
        <s v="Plato_13,  Plato_4"/>
        <s v="Plato_6"/>
        <s v="Plato_10,  Plato_18,  Plato_15"/>
        <s v="Plato_20,  Plato_14"/>
        <s v="Plato_2,  Plato_4,  Plato_7,  Plato_10"/>
        <s v="Plato_4,  Plato_7,  Plato_11"/>
        <s v="Plato_12"/>
        <s v="Plato_9,  Plato_11,  Plato_3,  Plato_13"/>
        <s v="Plato_5,  Plato_9,  Plato_7"/>
        <s v="Plato_17"/>
        <s v="Plato_1,  Plato_2"/>
        <s v="Plato_6,  Plato_3,  Plato_15"/>
        <s v="Plato_16,  Plato_19,  Plato_3,  Plato_15"/>
        <s v="Plato_1"/>
        <s v="Plato_4,  Plato_15,  Plato_17"/>
        <s v="Plato_20,  Plato_12,  Plato_10"/>
        <s v="Plato_14,  Plato_18,  Plato_5"/>
        <s v="Plato_8,  Plato_13,  Plato_5,  Plato_6"/>
        <s v="Plato_9,  Plato_7"/>
        <s v="Plato_2,  Plato_15,  Plato_11"/>
        <s v="Plato_12,  Plato_15"/>
        <s v="Plato_11,  Plato_12,  Plato_7"/>
        <s v="Plato_10,  Plato_3,  Plato_18"/>
        <s v="Plato_3,  Plato_9,  Plato_12"/>
        <s v="Plato_2,  Plato_17,  Plato_12,  Plato_9"/>
        <s v="Plato_7,  Plato_5,  Plato_1"/>
        <s v="Plato_17,  Plato_1,  Plato_5,  Plato_8"/>
        <s v="Plato_16,  Plato_9"/>
        <s v="Plato_13,  Plato_18,  Plato_4"/>
        <s v="Plato_14,  Plato_17"/>
        <s v="Plato_3,  Plato_6"/>
        <s v="Plato_15,  Plato_9,  Plato_18"/>
        <s v="Plato_9,  Plato_4,  Plato_3,  Plato_16"/>
        <s v="Plato_18,  Plato_14,  Plato_5"/>
        <s v="Plato_9,  Plato_10,  Plato_6"/>
        <s v="Plato_15,  Plato_5,  Plato_7,  Plato_9"/>
        <s v="Plato_3"/>
        <s v="Plato_2,  Plato_9,  Plato_4,  Plato_5"/>
        <s v="Plato_6,  Plato_2,  Plato_15"/>
        <s v="Plato_15,  Plato_8,  Plato_19,  Plato_18"/>
        <s v="Plato_4,  Plato_14,  Plato_6,  Plato_15"/>
        <s v="Plato_10,  Plato_19,  Plato_4"/>
        <s v="Plato_17,  Plato_10"/>
        <s v="Plato_10"/>
        <s v="Plato_7"/>
        <s v="Plato_3,  Plato_1,  Plato_11,  Plato_9"/>
        <s v="Plato_16,  Plato_18,  Plato_3"/>
        <s v="Plato_16,  Plato_8,  Plato_7,  Plato_2"/>
        <s v="Plato_1,  Plato_4,  Plato_7,  Plato_17"/>
        <s v="Plato_12,  Plato_3,  Plato_9"/>
        <s v="Plato_20,  Plato_4,  Plato_13"/>
        <s v="Plato_14,  Plato_19,  Plato_13,  Plato_8"/>
        <s v="Plato_15,  Plato_18,  Plato_17,  Plato_4"/>
        <s v="Plato_7,  Plato_15"/>
        <s v="Plato_17,  Plato_20,  Plato_9"/>
        <s v="Plato_17,  Plato_12,  Plato_10,  Plato_2"/>
        <s v="Plato_1,  Plato_8,  Plato_4"/>
        <s v="Plato_7,  Plato_14,  Plato_20"/>
        <s v="Plato_19,  Plato_12,  Plato_9,  Plato_18"/>
        <s v="Plato_5,  Plato_2"/>
        <s v="Plato_20,  Plato_5"/>
        <s v="Plato_9,  Plato_18,  Plato_3,  Plato_10"/>
        <s v="Plato_18,  Plato_2,  Plato_4,  Plato_9"/>
        <s v="Plato_5,  Plato_11,  Plato_3"/>
        <s v="Plato_14,  Plato_13"/>
        <s v="Plato_11,  Plato_7,  Plato_20"/>
        <s v="Plato_19,  Plato_4"/>
        <s v="Plato_6,  Plato_17,  Plato_3"/>
        <s v="Plato_1,  Plato_16,  Plato_2,  Plato_19"/>
        <s v="Plato_12,  Plato_10,  Plato_19,  Plato_8"/>
        <s v="Plato_9,  Plato_17,  Plato_4,  Plato_11"/>
        <s v="Plato_19,  Plato_7"/>
        <s v="Plato_17,  Plato_2,  Plato_11,  Plato_5"/>
        <s v="Plato_5,  Plato_19,  Plato_15,  Plato_7"/>
        <s v="Plato_7,  Plato_13"/>
        <s v="Plato_14"/>
        <s v="Plato_12,  Plato_18,  Plato_17"/>
        <s v="Plato_5"/>
        <s v="Plato_13,  Plato_18,  Plato_5"/>
        <s v="Plato_3,  Plato_9,  Plato_19,  Plato_2"/>
        <s v="Plato_10,  Plato_9"/>
        <s v="Plato_6,  Plato_15"/>
        <s v="Plato_15,  Plato_7"/>
        <s v="Plato_7,  Plato_10,  Plato_13,  Plato_12"/>
        <s v="Plato_2,  Plato_8,  Plato_5,  Plato_11"/>
        <s v="Plato_9,  Plato_2,  Plato_3,  Plato_6"/>
        <s v="Plato_15,  Plato_10,  Plato_3,  Plato_8"/>
        <s v="Plato_16,  Plato_6,  Plato_3"/>
        <s v="Plato_13,  Plato_16"/>
        <s v="Plato_6,  Plato_15,  Plato_17"/>
        <s v="Plato_18,  Plato_10,  Plato_9,  Plato_6"/>
        <s v="Plato_18,  Plato_10,  Plato_7"/>
        <s v="Plato_4,  Plato_20,  Plato_8,  Plato_14"/>
        <s v="Plato_1,  Plato_9"/>
        <s v="Plato_10,  Plato_19,  Plato_6,  Plato_14"/>
        <s v="Plato_11,  Plato_2"/>
        <s v="Plato_3,  Plato_14,  Plato_9,  Plato_16"/>
        <s v="Plato_18,  Plato_6"/>
        <s v="Plato_9,  Plato_8,  Plato_13,  Plato_6"/>
        <s v="Plato_12,  Plato_1"/>
        <s v="Plato_19,  Plato_20,  Plato_7,  Plato_2"/>
        <s v="Plato_17,  Plato_13"/>
        <s v="Plato_15,  Plato_9"/>
        <s v="Plato_10,  Plato_8,  Plato_17"/>
        <s v="Plato_15,  Plato_19,  Plato_3"/>
        <s v="Plato_14,  Plato_18,  Plato_1,  Plato_10"/>
        <s v="Plato_13,  Plato_2,  Plato_7,  Plato_20"/>
        <s v="Plato_13,  Plato_4,  Plato_1,  Plato_3"/>
        <s v="Plato_2,  Plato_10,  Plato_13,  Plato_16"/>
        <s v="Plato_6,  Plato_2"/>
        <s v="Plato_18,  Plato_20,  Plato_3"/>
        <s v="Plato_18,  Plato_2"/>
        <s v="Plato_1,  Plato_13,  Plato_6"/>
        <s v="Plato_15"/>
        <s v="Plato_12,  Plato_6,  Plato_14"/>
        <s v="Plato_15,  Plato_18,  Plato_9"/>
        <s v="Plato_14,  Plato_16"/>
        <s v="Plato_11,  Plato_14"/>
        <s v="Plato_3,  Plato_13,  Plato_6,  Plato_9"/>
        <s v="Plato_7,  Plato_17,  Plato_16,  Plato_11"/>
        <s v="Plato_1,  Plato_8,  Plato_19,  Plato_16"/>
        <s v="Plato_15,  Plato_16,  Plato_17"/>
        <s v="Plato_13,  Plato_18,  Plato_17,  Plato_11"/>
        <s v="Plato_7,  Plato_6,  Plato_2,  Plato_10"/>
        <s v="Plato_2,  Plato_7,  Plato_17"/>
        <s v="Plato_11"/>
        <s v="Plato_11,  Plato_5,  Plato_8,  Plato_15"/>
        <s v="Plato_14,  Plato_2"/>
        <s v="Plato_10,  Plato_7"/>
        <s v="Plato_17,  Plato_14,  Plato_4,  Plato_15"/>
        <s v="Plato_10,  Plato_1,  Plato_11"/>
        <s v="Plato_20,  Plato_12"/>
        <s v="Plato_4,  Plato_17,  Plato_20,  Plato_19"/>
        <s v="Plato_6,  Plato_7,  Plato_8,  Plato_17"/>
        <s v="Plato_18,  Plato_9,  Plato_6,  Plato_1"/>
        <s v="Plato_5,  Plato_4"/>
        <s v="Plato_10,  Plato_5,  Plato_14,  Plato_12"/>
        <s v="Plato_1,  Plato_10"/>
        <s v="Plato_1,  Plato_13,  Plato_9"/>
        <s v="Plato_17,  Plato_10,  Plato_18,  Plato_16"/>
        <s v="Plato_1,  Plato_3,  Plato_15,  Plato_20"/>
        <s v="Plato_5,  Plato_17"/>
        <s v="Plato_15,  Plato_8,  Plato_2,  Plato_7"/>
        <s v="Plato_8,  Plato_15,  Plato_2,  Plato_1"/>
        <s v="Plato_14,  Plato_17,  Plato_6,  Plato_2"/>
        <s v="Plato_7,  Plato_1"/>
        <s v="Plato_15,  Plato_16,  Plato_2"/>
        <s v="Plato_7,  Plato_5"/>
        <s v="Plato_19,  Plato_20,  Plato_18"/>
        <s v="Plato_7,  Plato_8"/>
        <s v="Plato_15,  Plato_5,  Plato_1"/>
        <s v="Plato_10,  Plato_12"/>
        <s v="Plato_11,  Plato_17,  Plato_10"/>
        <s v="Plato_5,  Plato_10"/>
        <s v="Plato_17,  Plato_7"/>
        <s v="Plato_20,  Plato_8,  Plato_4,  Plato_16"/>
        <s v="Plato_7,  Plato_14"/>
        <s v="Plato_4,  Plato_3"/>
        <s v="Plato_3,  Plato_6,  Plato_12,  Plato_11"/>
        <s v="Plato_15,  Plato_14,  Plato_2"/>
        <s v="Plato_7,  Plato_12"/>
        <s v="Plato_3,  Plato_10"/>
        <s v="Plato_18,  Plato_1,  Plato_8,  Plato_17"/>
        <s v="Plato_16,  Plato_2,  Plato_19"/>
        <s v="Plato_17,  Plato_19,  Plato_4,  Plato_18"/>
        <s v="Plato_15,  Plato_2,  Plato_17,  Plato_13"/>
        <s v="Plato_14,  Plato_19"/>
        <s v="Plato_9,  Plato_4,  Plato_13"/>
        <s v="Plato_6,  Plato_19,  Plato_5"/>
        <s v="Plato_3,  Plato_19,  Plato_7,  Plato_4"/>
        <s v="Plato_20,  Plato_4,  Plato_10,  Plato_2"/>
        <s v="Plato_17,  Plato_10,  Plato_9,  Plato_3"/>
        <s v="Plato_3,  Plato_20,  Plato_10,  Plato_7"/>
        <s v="Plato_15,  Plato_13,  Plato_20,  Plato_17"/>
        <s v="Plato_8,  Plato_14"/>
        <s v="Plato_18,  Plato_8,  Plato_17,  Plato_16"/>
        <s v="Plato_20,  Plato_17,  Plato_8"/>
        <s v="Plato_10,  Plato_2"/>
        <s v="Plato_7,  Plato_9"/>
        <s v="Plato_15,  Plato_8"/>
        <s v="Plato_12,  Plato_17,  Plato_19,  Plato_7"/>
        <s v="Plato_1,  Plato_16,  Plato_9,  Plato_13"/>
        <s v="Plato_4,  Plato_13,  Plato_6,  Plato_20"/>
        <s v="Plato_5,  Plato_18,  Plato_15"/>
        <s v="Plato_15,  Plato_8,  Plato_20,  Plato_17"/>
        <s v="Plato_13,  Plato_5,  Plato_18"/>
        <s v="Plato_16,  Plato_5,  Plato_14"/>
        <s v="Plato_15,  Plato_13"/>
        <s v="Plato_5,  Plato_9,  Plato_7,  Plato_4"/>
        <s v="Plato_2,  Plato_6,  Plato_10"/>
        <s v="Plato_13,  Plato_17,  Plato_8,  Plato_15"/>
        <s v="Plato_8,  Plato_4,  Plato_16"/>
        <s v="Plato_18,  Plato_4,  Plato_6"/>
        <s v="Plato_13,  Plato_20,  Plato_17,  Plato_14"/>
        <s v="Plato_1,  Plato_16,  Plato_14,  Plato_13"/>
        <s v="Plato_12,  Plato_8,  Plato_7,  Plato_1"/>
        <s v="Plato_13,  Plato_14,  Plato_7,  Plato_2"/>
        <s v="Plato_2,  Plato_16"/>
        <s v="Plato_13,  Plato_12,  Plato_10"/>
        <s v="Plato_7,  Plato_16"/>
        <s v="Plato_18,  Plato_13,  Plato_15,  Plato_3"/>
        <s v="Plato_9,  Plato_14"/>
        <s v="Plato_20,  Plato_16"/>
        <s v="Plato_16,  Plato_5,  Plato_8"/>
        <s v="Plato_18,  Plato_14"/>
        <s v="Plato_8,  Plato_17,  Plato_15,  Plato_5"/>
        <s v="Plato_2,  Plato_12,  Plato_8"/>
        <s v="Plato_5,  Plato_2,  Plato_8,  Plato_18"/>
        <s v="Plato_12,  Plato_15,  Plato_4,  Plato_7"/>
        <s v="Plato_1,  Plato_3,  Plato_6,  Plato_5"/>
        <s v="Plato_10,  Plato_4,  Plato_3"/>
        <s v="Plato_5,  Plato_16,  Plato_9,  Plato_10"/>
        <s v="Plato_13,  Plato_2,  Plato_10,  Plato_15"/>
        <s v="Plato_3,  Plato_7,  Plato_4"/>
        <s v="Plato_2,  Plato_7,  Plato_19,  Plato_11"/>
        <s v="Plato_16,  Plato_5,  Plato_1,  Plato_9"/>
        <s v="Plato_6,  Plato_8,  Plato_20"/>
        <s v="Plato_10,  Plato_9,  Plato_3"/>
        <s v="Plato_11,  Plato_7"/>
        <s v="Plato_17,  Plato_14,  Plato_16,  Plato_10"/>
        <s v="Plato_17,  Plato_19,  Plato_16,  Plato_14"/>
        <s v="Plato_13,  Plato_8,  Plato_5,  Plato_3"/>
        <s v="Plato_18,  Plato_15"/>
        <s v="Plato_2,  Plato_12"/>
        <s v="Plato_11,  Plato_12"/>
        <s v="Plato_10,  Plato_11"/>
        <s v="Plato_4,  Plato_12,  Plato_6"/>
        <s v="Plato_17,  Plato_19,  Plato_9,  Plato_11"/>
        <s v="Plato_5,  Plato_10,  Plato_13"/>
        <s v="Plato_12,  Plato_8,  Plato_13,  Plato_5"/>
        <s v="Plato_3,  Plato_13"/>
        <s v="Plato_6,  Plato_17"/>
        <s v="Plato_16,  Plato_11"/>
        <s v="Plato_11,  Plato_19"/>
        <s v="Plato_20,  Plato_16,  Plato_17"/>
        <s v="Plato_1,  Plato_12,  Plato_5"/>
        <s v="Plato_5,  Plato_4,  Plato_15,  Plato_7"/>
        <s v="Plato_13,  Plato_3,  Plato_20"/>
        <s v="Plato_10,  Plato_20,  Plato_3"/>
        <s v="Plato_3,  Plato_8,  Plato_1"/>
        <s v="Plato_1,  Plato_7,  Plato_18"/>
        <s v="Plato_13,  Plato_20,  Plato_16,  Plato_7"/>
        <s v="Plato_3,  Plato_19"/>
        <s v="Plato_20,  Plato_4,  Plato_6"/>
        <s v="Plato_6,  Plato_18,  Plato_19"/>
        <s v="Plato_9,  Plato_20,  Plato_12,  Plato_6"/>
        <s v="Plato_1,  Plato_17"/>
        <s v="Plato_18,  Plato_11"/>
        <s v="Plato_18,  Plato_3,  Plato_1,  Plato_15"/>
        <s v="Plato_17,  Plato_4"/>
        <s v="Plato_10,  Plato_19"/>
        <s v="Plato_16,  Plato_15"/>
        <s v="Plato_5,  Plato_6"/>
        <s v="Plato_11,  Plato_16,  Plato_1,  Plato_19"/>
        <s v="Plato_1,  Plato_8,  Plato_14,  Plato_12"/>
        <s v="Plato_20,  Plato_14,  Plato_1,  Plato_17"/>
        <s v="Plato_3,  Plato_13,  Plato_16"/>
        <s v="Plato_2,  Plato_7"/>
        <s v="Plato_10,  Plato_5"/>
        <s v="Plato_10,  Plato_13,  Plato_2"/>
        <s v="Plato_11,  Plato_10"/>
        <s v="Plato_14,  Plato_12"/>
        <s v="Plato_18,  Plato_1,  Plato_19"/>
        <s v="Plato_14,  Plato_15,  Plato_10,  Plato_16"/>
        <s v="Plato_14,  Plato_7"/>
        <s v="Plato_3,  Plato_12,  Plato_16"/>
        <s v="Plato_12,  Plato_11"/>
        <s v="Plato_4,  Plato_19"/>
        <s v="Plato_8,  Plato_14,  Plato_18"/>
        <s v="Plato_17,  Plato_5,  Plato_13"/>
        <s v="Plato_6,  Plato_12,  Plato_19,  Plato_1"/>
        <s v="Plato_20,  Plato_18"/>
        <s v="Plato_16,  Plato_18,  Plato_11,  Plato_5"/>
        <s v="Plato_16,  Plato_10,  Plato_1,  Plato_7"/>
        <s v="Plato_8,  Plato_9"/>
        <s v="Plato_10,  Plato_6,  Plato_5"/>
        <s v="Plato_1,  Plato_14"/>
        <s v="Plato_5,  Plato_2,  Plato_16"/>
        <s v="Plato_11,  Plato_5"/>
        <s v="Plato_12,  Plato_3,  Plato_16"/>
        <s v="Plato_8,  Plato_15"/>
        <s v="Plato_7,  Plato_4"/>
        <s v="Plato_8,  Plato_5"/>
        <s v="Plato_5,  Plato_8"/>
        <s v="Plato_18,  Plato_9,  Plato_17,  Plato_16"/>
        <s v="Plato_7,  Plato_18"/>
        <s v="Plato_7,  Plato_18,  Plato_15,  Plato_20"/>
        <s v="Plato_18,  Plato_14,  Plato_7,  Plato_13"/>
        <s v="Plato_2,  Plato_9"/>
        <s v="Plato_4,  Plato_18"/>
        <s v="Plato_8,  Plato_6"/>
        <s v="Plato_7,  Plato_19"/>
        <s v="Plato_19,  Plato_3,  Plato_18,  Plato_7"/>
        <s v="Plato_18,  Plato_17,  Plato_5"/>
        <s v="Plato_4,  Plato_14,  Plato_17"/>
        <s v="Plato_10,  Plato_15,  Plato_18"/>
        <s v="Plato_9,  Plato_2"/>
        <s v="Plato_11,  Plato_13,  Plato_7"/>
        <s v="Plato_20,  Plato_6,  Plato_16,  Plato_11"/>
        <s v="Plato_11,  Plato_18,  Plato_12,  Plato_17"/>
        <s v="Plato_2,  Plato_20"/>
        <s v="Plato_10,  Plato_2,  Plato_1"/>
        <s v="Plato_6,  Plato_5"/>
        <s v="Plato_20,  Plato_13,  Plato_16"/>
        <s v="Plato_5,  Plato_4,  Plato_11"/>
        <s v="Plato_20,  Plato_1"/>
        <s v="Plato_18,  Plato_19"/>
        <s v="Plato_14,  Plato_18"/>
        <s v="Plato_10,  Plato_12,  Plato_3,  Plato_15"/>
        <s v="Plato_12,  Plato_14,  Plato_3"/>
        <s v="Plato_7,  Plato_12,  Plato_5"/>
        <s v="Plato_6,  Plato_20,  Plato_5"/>
        <s v="Plato_9,  Plato_18,  Plato_17,  Plato_2"/>
        <s v="Plato_1,  Plato_9,  Plato_18"/>
        <s v="Plato_14,  Plato_8,  Plato_17"/>
        <s v="Plato_3,  Plato_20,  Plato_4"/>
        <s v="Plato_18,  Plato_19,  Plato_14,  Plato_16"/>
        <s v="Plato_4,  Plato_16,  Plato_1"/>
        <s v="Plato_13,  Plato_20,  Plato_4,  Plato_9"/>
        <s v="Plato_13,  Plato_10,  Plato_15"/>
        <s v="Plato_7,  Plato_9,  Plato_8"/>
        <s v="Plato_20,  Plato_9,  Plato_7,  Plato_13"/>
        <s v="Plato_4,  Plato_9,  Plato_14,  Plato_2"/>
        <s v="Plato_2,  Plato_14,  Plato_11,  Plato_16"/>
        <s v="Plato_2,  Plato_6,  Plato_9,  Plato_4"/>
        <s v="Plato_4,  Plato_8"/>
        <s v="Plato_12,  Plato_11,  Plato_9,  Plato_14"/>
        <s v="Plato_18,  Plato_10,  Plato_6"/>
        <s v="Plato_16,  Plato_6,  Plato_15"/>
        <s v="Plato_11,  Plato_17"/>
        <s v="Plato_15,  Plato_16"/>
        <s v="Plato_17,  Plato_11,  Plato_8"/>
        <s v="Plato_18,  Plato_17"/>
        <s v="Plato_1,  Plato_8,  Plato_18"/>
        <s v="Plato_2,  Plato_7,  Plato_3"/>
        <s v="Plato_2,  Plato_3,  Plato_4,  Plato_13"/>
        <s v="Plato_20,  Plato_13,  Plato_3"/>
        <s v="Plato_2,  Plato_1,  Plato_5,  Plato_12"/>
        <s v="Plato_14,  Plato_20"/>
        <s v="Plato_15,  Plato_13,  Plato_1"/>
        <s v="Plato_15,  Plato_1,  Plato_11"/>
        <s v="Plato_4,  Plato_1"/>
        <s v="Plato_4,  Plato_14"/>
        <s v="Plato_20,  Plato_9,  Plato_7,  Plato_17"/>
        <s v="Plato_19,  Plato_20,  Plato_3"/>
        <s v="Plato_15,  Plato_4,  Plato_11,  Plato_8"/>
        <s v="Plato_16,  Plato_11,  Plato_18,  Plato_13"/>
        <s v="Plato_18,  Plato_13"/>
        <s v="Plato_2,  Plato_5"/>
        <s v="Plato_13,  Plato_18"/>
        <s v="Plato_10,  Plato_19,  Plato_4,  Plato_13"/>
        <s v="Plato_11,  Plato_17,  Plato_19"/>
        <s v="Plato_4,  Plato_5"/>
        <s v="Plato_12,  Plato_4,  Plato_7,  Plato_20"/>
        <s v="Plato_13,  Plato_17,  Plato_16"/>
        <s v="Plato_15,  Plato_8,  Plato_4,  Plato_1"/>
        <s v="Plato_10,  Plato_1"/>
        <s v="Plato_14,  Plato_18,  Plato_13,  Plato_15"/>
        <s v="Plato_18,  Plato_3"/>
        <s v="Plato_5,  Plato_1"/>
        <s v="Plato_20,  Plato_17,  Plato_11,  Plato_19"/>
        <s v="Plato_11,  Plato_5,  Plato_3"/>
        <s v="Plato_13,  Plato_2"/>
        <s v="Plato_14,  Plato_7,  Plato_15,  Plato_1"/>
        <s v="Plato_16,  Plato_4,  Plato_20,  Plato_7"/>
        <s v="Plato_10,  Plato_15,  Plato_17"/>
        <s v="Plato_18,  Plato_17,  Plato_8"/>
        <s v="Plato_20,  Plato_16,  Plato_14,  Plato_8"/>
        <s v="Plato_8,  Plato_5,  Plato_2,  Plato_20"/>
        <s v="Plato_3,  Plato_20,  Plato_8,  Plato_2"/>
        <s v="Plato_1,  Plato_6,  Plato_10"/>
        <s v="Plato_10,  Plato_4"/>
        <s v="Plato_13,  Plato_19"/>
        <s v="Plato_6,  Plato_19,  Plato_16,  Plato_3"/>
        <s v="Plato_12,  Plato_14,  Plato_4,  Plato_8"/>
        <s v="Plato_17,  Plato_14,  Plato_1,  Plato_15"/>
        <s v="Plato_15,  Plato_17,  Plato_4,  Plato_19"/>
        <s v="Plato_6,  Plato_10"/>
        <s v="Plato_17,  Plato_16"/>
        <s v="Plato_5,  Plato_8,  Plato_1,  Plato_15"/>
        <s v="Plato_19,  Plato_7,  Plato_13"/>
        <s v="Plato_4,  Plato_20,  Plato_13"/>
        <s v="Plato_2,  Plato_7,  Plato_9"/>
        <s v="Plato_7,  Plato_20"/>
        <s v="Plato_18,  Plato_3,  Plato_4"/>
        <s v="Plato_17,  Plato_20"/>
        <s v="Plato_15,  Plato_11"/>
        <s v="Plato_2,  Plato_7,  Plato_5,  Plato_4"/>
        <s v="Plato_5,  Plato_20,  Plato_1,  Plato_8"/>
        <s v="Plato_7,  Plato_12,  Plato_13"/>
        <s v="Plato_11,  Plato_18,  Plato_1"/>
        <s v="Plato_10,  Plato_17,  Plato_12"/>
        <s v="Plato_10,  Plato_13,  Plato_11"/>
        <s v="Plato_9,  Plato_1,  Plato_14"/>
        <s v="Plato_13,  Plato_10,  Plato_9"/>
        <s v="Plato_11,  Plato_6"/>
        <s v="Plato_4,  Plato_17"/>
        <s v="Plato_9,  Plato_16,  Plato_1,  Plato_3"/>
        <s v="Plato_13,  Plato_9,  Plato_15,  Plato_8"/>
        <s v="Plato_20,  Plato_13,  Plato_11"/>
        <s v="Plato_17,  Plato_19"/>
        <s v="Plato_16,  Plato_2,  Plato_8"/>
        <s v="Plato_14,  Plato_3,  Plato_12,  Plato_19"/>
        <s v="Plato_20,  Plato_14,  Plato_8"/>
        <s v="Plato_15,  Plato_6"/>
        <s v="Plato_12,  Plato_2,  Plato_20"/>
        <s v="Plato_14,  Plato_17,  Plato_1,  Plato_16"/>
        <s v="Plato_7,  Plato_1,  Plato_19"/>
        <s v="Plato_4,  Plato_9,  Plato_3"/>
        <s v="Plato_4,  Plato_12,  Plato_5"/>
        <s v="Plato_1,  Plato_6"/>
        <s v="Plato_10,  Plato_7,  Plato_1"/>
        <s v="Plato_17,  Plato_6,  Plato_15"/>
        <s v="Plato_14,  Plato_8,  Plato_19"/>
        <s v="Plato_8,  Plato_1,  Plato_15"/>
        <s v="Plato_15,  Plato_13,  Plato_12"/>
        <s v="Plato_20,  Plato_8,  Plato_2,  Plato_1"/>
        <s v="Plato_12,  Plato_4,  Plato_17,  Plato_13"/>
        <s v="Plato_1,  Plato_3,  Plato_19"/>
        <s v="Plato_17,  Plato_14,  Plato_16,  Plato_13"/>
        <s v="Plato_3,  Plato_8,  Plato_18"/>
        <s v="Plato_9,  Plato_12,  Plato_8,  Plato_7"/>
        <s v="Plato_13,  Plato_10,  Plato_16,  Plato_1"/>
        <s v="Plato_4,  Plato_3,  Plato_11"/>
        <s v="Plato_11,  Plato_13"/>
        <s v="Plato_5,  Plato_3,  Plato_20,  Plato_17"/>
        <s v="Plato_19,  Plato_17,  Plato_10,  Plato_9"/>
        <s v="Plato_17,  Plato_3"/>
        <s v="Plato_14,  Plato_1,  Plato_13"/>
        <s v="Plato_20,  Plato_17,  Plato_16,  Plato_11"/>
        <s v="Plato_8,  Plato_2,  Plato_4,  Plato_3"/>
        <s v="Plato_19,  Plato_13"/>
        <s v="Plato_3,  Plato_4,  Plato_20,  Plato_13"/>
        <s v="Plato_14,  Plato_11,  Plato_2,  Plato_6"/>
        <s v="Plato_6,  Plato_10,  Plato_14,  Plato_13"/>
        <s v="Plato_11,  Plato_4"/>
        <s v="Plato_4,  Plato_13,  Plato_6,  Plato_16"/>
        <s v="Plato_15,  Plato_13,  Plato_2,  Plato_19"/>
        <s v="Plato_13,  Plato_8,  Plato_11,  Plato_1"/>
        <s v="Plato_3,  Plato_12,  Plato_4,  Plato_14"/>
        <s v="Plato_11,  Plato_9,  Plato_15,  Plato_10"/>
        <s v="Plato_18,  Plato_2,  Plato_11"/>
        <s v="Plato_2,  Plato_6,  Plato_1,  Plato_4"/>
        <s v="Plato_13,  Plato_1,  Plato_17"/>
        <s v="Plato_5,  Plato_2,  Plato_6"/>
        <s v="Plato_20,  Plato_12,  Plato_9"/>
        <s v="Plato_11,  Plato_9,  Plato_7"/>
        <s v="Plato_9,  Plato_19,  Plato_7,  Plato_6"/>
        <s v="Plato_13,  Plato_5"/>
        <s v="Plato_16,  Plato_8"/>
        <s v="Plato_18,  Plato_5"/>
        <s v="Plato_5,  Plato_19,  Plato_14"/>
        <s v="Plato_4,  Plato_6,  Plato_15"/>
        <s v="Plato_20,  Plato_10,  Plato_19"/>
        <s v="Plato_19,  Plato_7,  Plato_6"/>
        <s v="Plato_15,  Plato_7,  Plato_12"/>
        <s v="Plato_14,  Plato_15"/>
        <s v="Plato_5,  Plato_16,  Plato_17"/>
        <s v="Plato_10,  Plato_16,  Plato_4"/>
        <s v="Plato_16,  Plato_15,  Plato_19,  Plato_14"/>
        <s v="Plato_7,  Plato_9,  Plato_11,  Plato_16"/>
        <s v="Plato_17,  Plato_2,  Plato_10,  Plato_12"/>
        <s v="Plato_10,  Plato_4,  Plato_14"/>
        <s v="Plato_8,  Plato_7,  Plato_1,  Plato_6"/>
        <s v="Plato_15,  Plato_10"/>
        <s v="Plato_9,  Plato_1,  Plato_5"/>
        <s v="Plato_15,  Plato_14,  Plato_7,  Plato_19"/>
        <s v="Plato_7,  Plato_6,  Plato_16"/>
        <s v="Plato_13,  Plato_1,  Plato_12,  Plato_9"/>
        <s v="Plato_17,  Plato_12"/>
        <s v="Plato_11,  Plato_6,  Plato_1,  Plato_9"/>
        <s v="Plato_7,  Plato_16,  Plato_14"/>
        <s v="Plato_13,  Plato_10"/>
        <s v="Plato_6,  Plato_18,  Plato_7"/>
        <s v="Plato_10,  Plato_16,  Plato_13,  Plato_19"/>
        <s v="Plato_2,  Plato_12,  Plato_3,  Plato_14"/>
        <s v="Plato_9,  Plato_7,  Plato_13"/>
      </sharedItems>
    </cacheField>
    <cacheField name="Monto total de la cuenta" numFmtId="44">
      <sharedItems containsSemiMixedTypes="0" containsString="0" containsNumber="1" minValue="31.39" maxValue="395.11"/>
    </cacheField>
    <cacheField name="Fecha de factura" numFmtId="14">
      <sharedItems containsSemiMixedTypes="0" containsNonDate="0" containsDate="1" containsString="0" minDate="2023-04-01T00:00:00" maxDate="2023-04-08T00:00:00"/>
    </cacheField>
    <cacheField name="Hora de entrada" numFmtId="164">
      <sharedItems containsSemiMixedTypes="0" containsNonDate="0" containsDate="1" containsString="0" minDate="2023-04-01T00:01:00" maxDate="2023-04-07T03:56:00"/>
    </cacheField>
    <cacheField name="Hora de salida2" numFmtId="164">
      <sharedItems containsSemiMixedTypes="0" containsNonDate="0" containsDate="1" containsString="0" minDate="2023-04-01T01:11:00" maxDate="2023-04-07T07:51:00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" numFmtId="21">
      <sharedItems containsSemiMixedTypes="0" containsNonDate="0" containsDate="1" containsString="0" minDate="1899-12-30T00:05:00" maxDate="1899-12-30T03:23:00"/>
    </cacheField>
    <cacheField name="Tiempo de degustación" numFmtId="164">
      <sharedItems containsSemiMixedTypes="0" containsNonDate="0" containsDate="1" containsString="0" minDate="1899-12-30T00:00:00" maxDate="1899-12-30T04:04:00"/>
    </cacheField>
    <cacheField name="Cobro" numFmtId="0">
      <sharedItems count="2">
        <s v="Cobrado"/>
        <s v="No cob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Ru Wu Jin" refreshedDate="45560.748807175929" createdVersion="8" refreshedVersion="8" minRefreshableVersion="3" recordCount="767" xr:uid="{0597A908-D193-4AD4-817E-3028E21482DA}">
  <cacheSource type="worksheet">
    <worksheetSource name="Table1"/>
  </cacheSource>
  <cacheFields count="25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22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4"/>
    </cacheField>
    <cacheField name="Hora de Salida" numFmtId="22">
      <sharedItems containsSemiMixedTypes="0" containsNonDate="0" containsDate="1" containsString="0" minDate="2023-04-01T01:11:00" maxDate="2023-04-07T07:51:00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 count="3">
        <s v="Reservada"/>
        <s v="Libre"/>
        <s v="Ocupada"/>
      </sharedItems>
    </cacheField>
    <cacheField name="Número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 count="547">
        <s v="Plato_7,  Plato_2"/>
        <s v="Plato_17,  Plato_6"/>
        <s v="Plato_20,  Plato_17,  Plato_19,  Plato_9"/>
        <s v="Plato_11,  Plato_16"/>
        <s v="Plato_12,  Plato_7"/>
        <s v="Plato_8"/>
        <s v="Plato_15,  Plato_19"/>
        <s v="Plato_5,  Plato_16,  Plato_20"/>
        <s v="Plato_2,  Plato_7,  Plato_12,  Plato_15"/>
        <s v="Plato_18,  Plato_20"/>
        <s v="Plato_16,  Plato_2"/>
        <s v="Plato_16,  Plato_19,  Plato_8,  Plato_20"/>
        <s v="Plato_9"/>
        <s v="Plato_3,  Plato_11,  Plato_14,  Plato_2"/>
        <s v="Plato_16,  Plato_13,  Plato_8"/>
        <s v="Plato_16"/>
        <s v="Plato_8,  Plato_4,  Plato_5"/>
        <s v="Plato_9,  Plato_20,  Plato_10,  Plato_15"/>
        <s v="Plato_20"/>
        <s v="Plato_8,  Plato_1,  Plato_14"/>
        <s v="Plato_20,  Plato_3,  Plato_15,  Plato_1"/>
        <s v="Plato_4,  Plato_18,  Plato_9,  Plato_8"/>
        <s v="Plato_12,  Plato_6"/>
        <s v="Plato_10,  Plato_9,  Plato_14,  Plato_20"/>
        <s v="Plato_18"/>
        <s v="Plato_4,  Plato_13,  Plato_7"/>
        <s v="Plato_8,  Plato_10"/>
        <s v="Plato_4,  Plato_9"/>
        <s v="Plato_1,  Plato_4,  Plato_17"/>
        <s v="Plato_10,  Plato_3"/>
        <s v="Plato_9,  Plato_12"/>
        <s v="Plato_15,  Plato_11,  Plato_10,  Plato_4"/>
        <s v="Plato_8,  Plato_6,  Plato_15,  Plato_10"/>
        <s v="Plato_18,  Plato_10"/>
        <s v="Plato_2,  Plato_9,  Plato_11,  Plato_17"/>
        <s v="Plato_2"/>
        <s v="Plato_13"/>
        <s v="Plato_17,  Plato_8,  Plato_19"/>
        <s v="Plato_19"/>
        <s v="Plato_9,  Plato_11,  Plato_16"/>
        <s v="Plato_15,  Plato_10,  Plato_2"/>
        <s v="Plato_5,  Plato_20"/>
        <s v="Plato_15,  Plato_18,  Plato_7,  Plato_17"/>
        <s v="Plato_10,  Plato_1,  Plato_13"/>
        <s v="Plato_4"/>
        <s v="Plato_2,  Plato_18,  Plato_14"/>
        <s v="Plato_11,  Plato_14,  Plato_3"/>
        <s v="Plato_6,  Plato_5,  Plato_11"/>
        <s v="Plato_7,  Plato_15,  Plato_4"/>
        <s v="Plato_15,  Plato_5"/>
        <s v="Plato_14,  Plato_11,  Plato_5,  Plato_4"/>
        <s v="Plato_11,  Plato_17,  Plato_18"/>
        <s v="Plato_14,  Plato_2,  Plato_19"/>
        <s v="Plato_8,  Plato_17,  Plato_4,  Plato_11"/>
        <s v="Plato_11,  Plato_7,  Plato_19,  Plato_15"/>
        <s v="Plato_8,  Plato_20,  Plato_5,  Plato_19"/>
        <s v="Plato_5,  Plato_3"/>
        <s v="Plato_12,  Plato_14,  Plato_4,  Plato_20"/>
        <s v="Plato_4,  Plato_11"/>
        <s v="Plato_20,  Plato_4,  Plato_2,  Plato_16"/>
        <s v="Plato_2,  Plato_12,  Plato_17"/>
        <s v="Plato_3,  Plato_8"/>
        <s v="Plato_3,  Plato_20,  Plato_19"/>
        <s v="Plato_16,  Plato_17,  Plato_12,  Plato_20"/>
        <s v="Plato_19,  Plato_20,  Plato_4"/>
        <s v="Plato_20,  Plato_19,  Plato_10,  Plato_2"/>
        <s v="Plato_14,  Plato_16,  Plato_15,  Plato_1"/>
        <s v="Plato_13,  Plato_7,  Plato_11"/>
        <s v="Plato_1,  Plato_18"/>
        <s v="Plato_2,  Plato_14"/>
        <s v="Plato_13,  Plato_4"/>
        <s v="Plato_6"/>
        <s v="Plato_10,  Plato_18,  Plato_15"/>
        <s v="Plato_20,  Plato_14"/>
        <s v="Plato_2,  Plato_4,  Plato_7,  Plato_10"/>
        <s v="Plato_4,  Plato_7,  Plato_11"/>
        <s v="Plato_12"/>
        <s v="Plato_9,  Plato_11,  Plato_3,  Plato_13"/>
        <s v="Plato_5,  Plato_9,  Plato_7"/>
        <s v="Plato_17"/>
        <s v="Plato_1,  Plato_2"/>
        <s v="Plato_6,  Plato_3,  Plato_15"/>
        <s v="Plato_16,  Plato_19,  Plato_3,  Plato_15"/>
        <s v="Plato_1"/>
        <s v="Plato_4,  Plato_15,  Plato_17"/>
        <s v="Plato_20,  Plato_12,  Plato_10"/>
        <s v="Plato_14,  Plato_18,  Plato_5"/>
        <s v="Plato_8,  Plato_13,  Plato_5,  Plato_6"/>
        <s v="Plato_9,  Plato_7"/>
        <s v="Plato_2,  Plato_15,  Plato_11"/>
        <s v="Plato_12,  Plato_15"/>
        <s v="Plato_11,  Plato_12,  Plato_7"/>
        <s v="Plato_10,  Plato_3,  Plato_18"/>
        <s v="Plato_3,  Plato_9,  Plato_12"/>
        <s v="Plato_2,  Plato_17,  Plato_12,  Plato_9"/>
        <s v="Plato_7,  Plato_5,  Plato_1"/>
        <s v="Plato_17,  Plato_1,  Plato_5,  Plato_8"/>
        <s v="Plato_16,  Plato_9"/>
        <s v="Plato_13,  Plato_18,  Plato_4"/>
        <s v="Plato_14,  Plato_17"/>
        <s v="Plato_3,  Plato_6"/>
        <s v="Plato_15,  Plato_9,  Plato_18"/>
        <s v="Plato_9,  Plato_4,  Plato_3,  Plato_16"/>
        <s v="Plato_18,  Plato_14,  Plato_5"/>
        <s v="Plato_9,  Plato_10,  Plato_6"/>
        <s v="Plato_15,  Plato_5,  Plato_7,  Plato_9"/>
        <s v="Plato_3"/>
        <s v="Plato_2,  Plato_9,  Plato_4,  Plato_5"/>
        <s v="Plato_6,  Plato_2,  Plato_15"/>
        <s v="Plato_15,  Plato_8,  Plato_19,  Plato_18"/>
        <s v="Plato_4,  Plato_14,  Plato_6,  Plato_15"/>
        <s v="Plato_10,  Plato_19,  Plato_4"/>
        <s v="Plato_17,  Plato_10"/>
        <s v="Plato_10"/>
        <s v="Plato_7"/>
        <s v="Plato_3,  Plato_1,  Plato_11,  Plato_9"/>
        <s v="Plato_16,  Plato_18,  Plato_3"/>
        <s v="Plato_16,  Plato_8,  Plato_7,  Plato_2"/>
        <s v="Plato_1,  Plato_4,  Plato_7,  Plato_17"/>
        <s v="Plato_12,  Plato_3,  Plato_9"/>
        <s v="Plato_20,  Plato_4,  Plato_13"/>
        <s v="Plato_14,  Plato_19,  Plato_13,  Plato_8"/>
        <s v="Plato_15,  Plato_18,  Plato_17,  Plato_4"/>
        <s v="Plato_7,  Plato_15"/>
        <s v="Plato_17,  Plato_20,  Plato_9"/>
        <s v="Plato_17,  Plato_12,  Plato_10,  Plato_2"/>
        <s v="Plato_1,  Plato_8,  Plato_4"/>
        <s v="Plato_7,  Plato_14,  Plato_20"/>
        <s v="Plato_19,  Plato_12,  Plato_9,  Plato_18"/>
        <s v="Plato_5,  Plato_2"/>
        <s v="Plato_20,  Plato_5"/>
        <s v="Plato_9,  Plato_18,  Plato_3,  Plato_10"/>
        <s v="Plato_18,  Plato_2,  Plato_4,  Plato_9"/>
        <s v="Plato_5,  Plato_11,  Plato_3"/>
        <s v="Plato_14,  Plato_13"/>
        <s v="Plato_11,  Plato_7,  Plato_20"/>
        <s v="Plato_19,  Plato_4"/>
        <s v="Plato_6,  Plato_17,  Plato_3"/>
        <s v="Plato_1,  Plato_16,  Plato_2,  Plato_19"/>
        <s v="Plato_12,  Plato_10,  Plato_19,  Plato_8"/>
        <s v="Plato_9,  Plato_17,  Plato_4,  Plato_11"/>
        <s v="Plato_19,  Plato_7"/>
        <s v="Plato_17,  Plato_2,  Plato_11,  Plato_5"/>
        <s v="Plato_5,  Plato_19,  Plato_15,  Plato_7"/>
        <s v="Plato_7,  Plato_13"/>
        <s v="Plato_14"/>
        <s v="Plato_12,  Plato_18,  Plato_17"/>
        <s v="Plato_5"/>
        <s v="Plato_13,  Plato_18,  Plato_5"/>
        <s v="Plato_3,  Plato_9,  Plato_19,  Plato_2"/>
        <s v="Plato_10,  Plato_9"/>
        <s v="Plato_6,  Plato_15"/>
        <s v="Plato_15,  Plato_7"/>
        <s v="Plato_7,  Plato_10,  Plato_13,  Plato_12"/>
        <s v="Plato_2,  Plato_8,  Plato_5,  Plato_11"/>
        <s v="Plato_9,  Plato_2,  Plato_3,  Plato_6"/>
        <s v="Plato_15,  Plato_10,  Plato_3,  Plato_8"/>
        <s v="Plato_16,  Plato_6,  Plato_3"/>
        <s v="Plato_13,  Plato_16"/>
        <s v="Plato_6,  Plato_15,  Plato_17"/>
        <s v="Plato_18,  Plato_10,  Plato_9,  Plato_6"/>
        <s v="Plato_18,  Plato_10,  Plato_7"/>
        <s v="Plato_4,  Plato_20,  Plato_8,  Plato_14"/>
        <s v="Plato_1,  Plato_9"/>
        <s v="Plato_10,  Plato_19,  Plato_6,  Plato_14"/>
        <s v="Plato_11,  Plato_2"/>
        <s v="Plato_3,  Plato_14,  Plato_9,  Plato_16"/>
        <s v="Plato_18,  Plato_6"/>
        <s v="Plato_9,  Plato_8,  Plato_13,  Plato_6"/>
        <s v="Plato_12,  Plato_1"/>
        <s v="Plato_19,  Plato_20,  Plato_7,  Plato_2"/>
        <s v="Plato_17,  Plato_13"/>
        <s v="Plato_15,  Plato_9"/>
        <s v="Plato_10,  Plato_8,  Plato_17"/>
        <s v="Plato_15,  Plato_19,  Plato_3"/>
        <s v="Plato_14,  Plato_18,  Plato_1,  Plato_10"/>
        <s v="Plato_13,  Plato_2,  Plato_7,  Plato_20"/>
        <s v="Plato_13,  Plato_4,  Plato_1,  Plato_3"/>
        <s v="Plato_2,  Plato_10,  Plato_13,  Plato_16"/>
        <s v="Plato_6,  Plato_2"/>
        <s v="Plato_18,  Plato_20,  Plato_3"/>
        <s v="Plato_18,  Plato_2"/>
        <s v="Plato_1,  Plato_13,  Plato_6"/>
        <s v="Plato_15"/>
        <s v="Plato_12,  Plato_6,  Plato_14"/>
        <s v="Plato_15,  Plato_18,  Plato_9"/>
        <s v="Plato_14,  Plato_16"/>
        <s v="Plato_11,  Plato_14"/>
        <s v="Plato_3,  Plato_13,  Plato_6,  Plato_9"/>
        <s v="Plato_7,  Plato_17,  Plato_16,  Plato_11"/>
        <s v="Plato_1,  Plato_8,  Plato_19,  Plato_16"/>
        <s v="Plato_15,  Plato_16,  Plato_17"/>
        <s v="Plato_13,  Plato_18,  Plato_17,  Plato_11"/>
        <s v="Plato_7,  Plato_6,  Plato_2,  Plato_10"/>
        <s v="Plato_2,  Plato_7,  Plato_17"/>
        <s v="Plato_11"/>
        <s v="Plato_11,  Plato_5,  Plato_8,  Plato_15"/>
        <s v="Plato_14,  Plato_2"/>
        <s v="Plato_10,  Plato_7"/>
        <s v="Plato_17,  Plato_14,  Plato_4,  Plato_15"/>
        <s v="Plato_10,  Plato_1,  Plato_11"/>
        <s v="Plato_20,  Plato_12"/>
        <s v="Plato_4,  Plato_17,  Plato_20,  Plato_19"/>
        <s v="Plato_6,  Plato_7,  Plato_8,  Plato_17"/>
        <s v="Plato_18,  Plato_9,  Plato_6,  Plato_1"/>
        <s v="Plato_5,  Plato_4"/>
        <s v="Plato_10,  Plato_5,  Plato_14,  Plato_12"/>
        <s v="Plato_1,  Plato_10"/>
        <s v="Plato_1,  Plato_13,  Plato_9"/>
        <s v="Plato_17,  Plato_10,  Plato_18,  Plato_16"/>
        <s v="Plato_1,  Plato_3,  Plato_15,  Plato_20"/>
        <s v="Plato_5,  Plato_17"/>
        <s v="Plato_15,  Plato_8,  Plato_2,  Plato_7"/>
        <s v="Plato_8,  Plato_15,  Plato_2,  Plato_1"/>
        <s v="Plato_14,  Plato_17,  Plato_6,  Plato_2"/>
        <s v="Plato_7,  Plato_1"/>
        <s v="Plato_15,  Plato_16,  Plato_2"/>
        <s v="Plato_7,  Plato_5"/>
        <s v="Plato_19,  Plato_20,  Plato_18"/>
        <s v="Plato_7,  Plato_8"/>
        <s v="Plato_15,  Plato_5,  Plato_1"/>
        <s v="Plato_10,  Plato_12"/>
        <s v="Plato_11,  Plato_17,  Plato_10"/>
        <s v="Plato_5,  Plato_10"/>
        <s v="Plato_17,  Plato_7"/>
        <s v="Plato_20,  Plato_8,  Plato_4,  Plato_16"/>
        <s v="Plato_7,  Plato_14"/>
        <s v="Plato_4,  Plato_3"/>
        <s v="Plato_3,  Plato_6,  Plato_12,  Plato_11"/>
        <s v="Plato_15,  Plato_14,  Plato_2"/>
        <s v="Plato_7,  Plato_12"/>
        <s v="Plato_3,  Plato_10"/>
        <s v="Plato_18,  Plato_1,  Plato_8,  Plato_17"/>
        <s v="Plato_16,  Plato_2,  Plato_19"/>
        <s v="Plato_17,  Plato_19,  Plato_4,  Plato_18"/>
        <s v="Plato_15,  Plato_2,  Plato_17,  Plato_13"/>
        <s v="Plato_14,  Plato_19"/>
        <s v="Plato_9,  Plato_4,  Plato_13"/>
        <s v="Plato_6,  Plato_19,  Plato_5"/>
        <s v="Plato_3,  Plato_19,  Plato_7,  Plato_4"/>
        <s v="Plato_20,  Plato_4,  Plato_10,  Plato_2"/>
        <s v="Plato_17,  Plato_10,  Plato_9,  Plato_3"/>
        <s v="Plato_3,  Plato_20,  Plato_10,  Plato_7"/>
        <s v="Plato_15,  Plato_13,  Plato_20,  Plato_17"/>
        <s v="Plato_8,  Plato_14"/>
        <s v="Plato_18,  Plato_8,  Plato_17,  Plato_16"/>
        <s v="Plato_20,  Plato_17,  Plato_8"/>
        <s v="Plato_10,  Plato_2"/>
        <s v="Plato_7,  Plato_9"/>
        <s v="Plato_15,  Plato_8"/>
        <s v="Plato_12,  Plato_17,  Plato_19,  Plato_7"/>
        <s v="Plato_1,  Plato_16,  Plato_9,  Plato_13"/>
        <s v="Plato_4,  Plato_13,  Plato_6,  Plato_20"/>
        <s v="Plato_5,  Plato_18,  Plato_15"/>
        <s v="Plato_15,  Plato_8,  Plato_20,  Plato_17"/>
        <s v="Plato_13,  Plato_5,  Plato_18"/>
        <s v="Plato_16,  Plato_5,  Plato_14"/>
        <s v="Plato_15,  Plato_13"/>
        <s v="Plato_5,  Plato_9,  Plato_7,  Plato_4"/>
        <s v="Plato_2,  Plato_6,  Plato_10"/>
        <s v="Plato_13,  Plato_17,  Plato_8,  Plato_15"/>
        <s v="Plato_8,  Plato_4,  Plato_16"/>
        <s v="Plato_18,  Plato_4,  Plato_6"/>
        <s v="Plato_13,  Plato_20,  Plato_17,  Plato_14"/>
        <s v="Plato_1,  Plato_16,  Plato_14,  Plato_13"/>
        <s v="Plato_12,  Plato_8,  Plato_7,  Plato_1"/>
        <s v="Plato_13,  Plato_14,  Plato_7,  Plato_2"/>
        <s v="Plato_2,  Plato_16"/>
        <s v="Plato_13,  Plato_12,  Plato_10"/>
        <s v="Plato_7,  Plato_16"/>
        <s v="Plato_18,  Plato_13,  Plato_15,  Plato_3"/>
        <s v="Plato_9,  Plato_14"/>
        <s v="Plato_20,  Plato_16"/>
        <s v="Plato_16,  Plato_5,  Plato_8"/>
        <s v="Plato_18,  Plato_14"/>
        <s v="Plato_8,  Plato_17,  Plato_15,  Plato_5"/>
        <s v="Plato_2,  Plato_12,  Plato_8"/>
        <s v="Plato_5,  Plato_2,  Plato_8,  Plato_18"/>
        <s v="Plato_12,  Plato_15,  Plato_4,  Plato_7"/>
        <s v="Plato_1,  Plato_3,  Plato_6,  Plato_5"/>
        <s v="Plato_10,  Plato_4,  Plato_3"/>
        <s v="Plato_5,  Plato_16,  Plato_9,  Plato_10"/>
        <s v="Plato_13,  Plato_2,  Plato_10,  Plato_15"/>
        <s v="Plato_3,  Plato_7,  Plato_4"/>
        <s v="Plato_2,  Plato_7,  Plato_19,  Plato_11"/>
        <s v="Plato_16,  Plato_5,  Plato_1,  Plato_9"/>
        <s v="Plato_6,  Plato_8,  Plato_20"/>
        <s v="Plato_10,  Plato_9,  Plato_3"/>
        <s v="Plato_11,  Plato_7"/>
        <s v="Plato_17,  Plato_14,  Plato_16,  Plato_10"/>
        <s v="Plato_17,  Plato_19,  Plato_16,  Plato_14"/>
        <s v="Plato_13,  Plato_8,  Plato_5,  Plato_3"/>
        <s v="Plato_18,  Plato_15"/>
        <s v="Plato_2,  Plato_12"/>
        <s v="Plato_11,  Plato_12"/>
        <s v="Plato_10,  Plato_11"/>
        <s v="Plato_4,  Plato_12,  Plato_6"/>
        <s v="Plato_17,  Plato_19,  Plato_9,  Plato_11"/>
        <s v="Plato_5,  Plato_10,  Plato_13"/>
        <s v="Plato_12,  Plato_8,  Plato_13,  Plato_5"/>
        <s v="Plato_3,  Plato_13"/>
        <s v="Plato_6,  Plato_17"/>
        <s v="Plato_16,  Plato_11"/>
        <s v="Plato_11,  Plato_19"/>
        <s v="Plato_20,  Plato_16,  Plato_17"/>
        <s v="Plato_1,  Plato_12,  Plato_5"/>
        <s v="Plato_5,  Plato_4,  Plato_15,  Plato_7"/>
        <s v="Plato_13,  Plato_3,  Plato_20"/>
        <s v="Plato_10,  Plato_20,  Plato_3"/>
        <s v="Plato_3,  Plato_8,  Plato_1"/>
        <s v="Plato_1,  Plato_7,  Plato_18"/>
        <s v="Plato_13,  Plato_20,  Plato_16,  Plato_7"/>
        <s v="Plato_3,  Plato_19"/>
        <s v="Plato_20,  Plato_4,  Plato_6"/>
        <s v="Plato_6,  Plato_18,  Plato_19"/>
        <s v="Plato_9,  Plato_20,  Plato_12,  Plato_6"/>
        <s v="Plato_1,  Plato_17"/>
        <s v="Plato_18,  Plato_11"/>
        <s v="Plato_18,  Plato_3,  Plato_1,  Plato_15"/>
        <s v="Plato_17,  Plato_4"/>
        <s v="Plato_10,  Plato_19"/>
        <s v="Plato_16,  Plato_15"/>
        <s v="Plato_5,  Plato_6"/>
        <s v="Plato_11,  Plato_16,  Plato_1,  Plato_19"/>
        <s v="Plato_1,  Plato_8,  Plato_14,  Plato_12"/>
        <s v="Plato_20,  Plato_14,  Plato_1,  Plato_17"/>
        <s v="Plato_3,  Plato_13,  Plato_16"/>
        <s v="Plato_2,  Plato_7"/>
        <s v="Plato_10,  Plato_5"/>
        <s v="Plato_10,  Plato_13,  Plato_2"/>
        <s v="Plato_11,  Plato_10"/>
        <s v="Plato_14,  Plato_12"/>
        <s v="Plato_18,  Plato_1,  Plato_19"/>
        <s v="Plato_14,  Plato_15,  Plato_10,  Plato_16"/>
        <s v="Plato_14,  Plato_7"/>
        <s v="Plato_3,  Plato_12,  Plato_16"/>
        <s v="Plato_12,  Plato_11"/>
        <s v="Plato_4,  Plato_19"/>
        <s v="Plato_8,  Plato_14,  Plato_18"/>
        <s v="Plato_17,  Plato_5,  Plato_13"/>
        <s v="Plato_6,  Plato_12,  Plato_19,  Plato_1"/>
        <s v="Plato_20,  Plato_18"/>
        <s v="Plato_16,  Plato_18,  Plato_11,  Plato_5"/>
        <s v="Plato_16,  Plato_10,  Plato_1,  Plato_7"/>
        <s v="Plato_8,  Plato_9"/>
        <s v="Plato_10,  Plato_6,  Plato_5"/>
        <s v="Plato_1,  Plato_14"/>
        <s v="Plato_5,  Plato_2,  Plato_16"/>
        <s v="Plato_11,  Plato_5"/>
        <s v="Plato_12,  Plato_3,  Plato_16"/>
        <s v="Plato_8,  Plato_15"/>
        <s v="Plato_7,  Plato_4"/>
        <s v="Plato_8,  Plato_5"/>
        <s v="Plato_5,  Plato_8"/>
        <s v="Plato_18,  Plato_9,  Plato_17,  Plato_16"/>
        <s v="Plato_7,  Plato_18"/>
        <s v="Plato_7,  Plato_18,  Plato_15,  Plato_20"/>
        <s v="Plato_18,  Plato_14,  Plato_7,  Plato_13"/>
        <s v="Plato_2,  Plato_9"/>
        <s v="Plato_4,  Plato_18"/>
        <s v="Plato_8,  Plato_6"/>
        <s v="Plato_7,  Plato_19"/>
        <s v="Plato_19,  Plato_3,  Plato_18,  Plato_7"/>
        <s v="Plato_18,  Plato_17,  Plato_5"/>
        <s v="Plato_4,  Plato_14,  Plato_17"/>
        <s v="Plato_10,  Plato_15,  Plato_18"/>
        <s v="Plato_9,  Plato_2"/>
        <s v="Plato_11,  Plato_13,  Plato_7"/>
        <s v="Plato_20,  Plato_6,  Plato_16,  Plato_11"/>
        <s v="Plato_11,  Plato_18,  Plato_12,  Plato_17"/>
        <s v="Plato_2,  Plato_20"/>
        <s v="Plato_10,  Plato_2,  Plato_1"/>
        <s v="Plato_6,  Plato_5"/>
        <s v="Plato_20,  Plato_13,  Plato_16"/>
        <s v="Plato_5,  Plato_4,  Plato_11"/>
        <s v="Plato_20,  Plato_1"/>
        <s v="Plato_18,  Plato_19"/>
        <s v="Plato_14,  Plato_18"/>
        <s v="Plato_10,  Plato_12,  Plato_3,  Plato_15"/>
        <s v="Plato_12,  Plato_14,  Plato_3"/>
        <s v="Plato_7,  Plato_12,  Plato_5"/>
        <s v="Plato_6,  Plato_20,  Plato_5"/>
        <s v="Plato_9,  Plato_18,  Plato_17,  Plato_2"/>
        <s v="Plato_1,  Plato_9,  Plato_18"/>
        <s v="Plato_14,  Plato_8,  Plato_17"/>
        <s v="Plato_3,  Plato_20,  Plato_4"/>
        <s v="Plato_18,  Plato_19,  Plato_14,  Plato_16"/>
        <s v="Plato_4,  Plato_16,  Plato_1"/>
        <s v="Plato_13,  Plato_20,  Plato_4,  Plato_9"/>
        <s v="Plato_13,  Plato_10,  Plato_15"/>
        <s v="Plato_7,  Plato_9,  Plato_8"/>
        <s v="Plato_20,  Plato_9,  Plato_7,  Plato_13"/>
        <s v="Plato_4,  Plato_9,  Plato_14,  Plato_2"/>
        <s v="Plato_2,  Plato_14,  Plato_11,  Plato_16"/>
        <s v="Plato_2,  Plato_6,  Plato_9,  Plato_4"/>
        <s v="Plato_4,  Plato_8"/>
        <s v="Plato_12,  Plato_11,  Plato_9,  Plato_14"/>
        <s v="Plato_18,  Plato_10,  Plato_6"/>
        <s v="Plato_16,  Plato_6,  Plato_15"/>
        <s v="Plato_11,  Plato_17"/>
        <s v="Plato_15,  Plato_16"/>
        <s v="Plato_17,  Plato_11,  Plato_8"/>
        <s v="Plato_18,  Plato_17"/>
        <s v="Plato_1,  Plato_8,  Plato_18"/>
        <s v="Plato_2,  Plato_7,  Plato_3"/>
        <s v="Plato_2,  Plato_3,  Plato_4,  Plato_13"/>
        <s v="Plato_20,  Plato_13,  Plato_3"/>
        <s v="Plato_2,  Plato_1,  Plato_5,  Plato_12"/>
        <s v="Plato_14,  Plato_20"/>
        <s v="Plato_15,  Plato_13,  Plato_1"/>
        <s v="Plato_15,  Plato_1,  Plato_11"/>
        <s v="Plato_4,  Plato_1"/>
        <s v="Plato_4,  Plato_14"/>
        <s v="Plato_20,  Plato_9,  Plato_7,  Plato_17"/>
        <s v="Plato_19,  Plato_20,  Plato_3"/>
        <s v="Plato_15,  Plato_4,  Plato_11,  Plato_8"/>
        <s v="Plato_16,  Plato_11,  Plato_18,  Plato_13"/>
        <s v="Plato_18,  Plato_13"/>
        <s v="Plato_2,  Plato_5"/>
        <s v="Plato_13,  Plato_18"/>
        <s v="Plato_10,  Plato_19,  Plato_4,  Plato_13"/>
        <s v="Plato_11,  Plato_17,  Plato_19"/>
        <s v="Plato_4,  Plato_5"/>
        <s v="Plato_12,  Plato_4,  Plato_7,  Plato_20"/>
        <s v="Plato_13,  Plato_17,  Plato_16"/>
        <s v="Plato_15,  Plato_8,  Plato_4,  Plato_1"/>
        <s v="Plato_10,  Plato_1"/>
        <s v="Plato_14,  Plato_18,  Plato_13,  Plato_15"/>
        <s v="Plato_18,  Plato_3"/>
        <s v="Plato_5,  Plato_1"/>
        <s v="Plato_20,  Plato_17,  Plato_11,  Plato_19"/>
        <s v="Plato_11,  Plato_5,  Plato_3"/>
        <s v="Plato_13,  Plato_2"/>
        <s v="Plato_14,  Plato_7,  Plato_15,  Plato_1"/>
        <s v="Plato_16,  Plato_4,  Plato_20,  Plato_7"/>
        <s v="Plato_10,  Plato_15,  Plato_17"/>
        <s v="Plato_18,  Plato_17,  Plato_8"/>
        <s v="Plato_20,  Plato_16,  Plato_14,  Plato_8"/>
        <s v="Plato_8,  Plato_5,  Plato_2,  Plato_20"/>
        <s v="Plato_3,  Plato_20,  Plato_8,  Plato_2"/>
        <s v="Plato_1,  Plato_6,  Plato_10"/>
        <s v="Plato_10,  Plato_4"/>
        <s v="Plato_13,  Plato_19"/>
        <s v="Plato_6,  Plato_19,  Plato_16,  Plato_3"/>
        <s v="Plato_12,  Plato_14,  Plato_4,  Plato_8"/>
        <s v="Plato_17,  Plato_14,  Plato_1,  Plato_15"/>
        <s v="Plato_15,  Plato_17,  Plato_4,  Plato_19"/>
        <s v="Plato_6,  Plato_10"/>
        <s v="Plato_17,  Plato_16"/>
        <s v="Plato_5,  Plato_8,  Plato_1,  Plato_15"/>
        <s v="Plato_19,  Plato_7,  Plato_13"/>
        <s v="Plato_4,  Plato_20,  Plato_13"/>
        <s v="Plato_2,  Plato_7,  Plato_9"/>
        <s v="Plato_7,  Plato_20"/>
        <s v="Plato_18,  Plato_3,  Plato_4"/>
        <s v="Plato_17,  Plato_20"/>
        <s v="Plato_15,  Plato_11"/>
        <s v="Plato_2,  Plato_7,  Plato_5,  Plato_4"/>
        <s v="Plato_5,  Plato_20,  Plato_1,  Plato_8"/>
        <s v="Plato_7,  Plato_12,  Plato_13"/>
        <s v="Plato_11,  Plato_18,  Plato_1"/>
        <s v="Plato_10,  Plato_17,  Plato_12"/>
        <s v="Plato_10,  Plato_13,  Plato_11"/>
        <s v="Plato_9,  Plato_1,  Plato_14"/>
        <s v="Plato_13,  Plato_10,  Plato_9"/>
        <s v="Plato_11,  Plato_6"/>
        <s v="Plato_4,  Plato_17"/>
        <s v="Plato_9,  Plato_16,  Plato_1,  Plato_3"/>
        <s v="Plato_13,  Plato_9,  Plato_15,  Plato_8"/>
        <s v="Plato_20,  Plato_13,  Plato_11"/>
        <s v="Plato_17,  Plato_19"/>
        <s v="Plato_16,  Plato_2,  Plato_8"/>
        <s v="Plato_14,  Plato_3,  Plato_12,  Plato_19"/>
        <s v="Plato_20,  Plato_14,  Plato_8"/>
        <s v="Plato_15,  Plato_6"/>
        <s v="Plato_12,  Plato_2,  Plato_20"/>
        <s v="Plato_14,  Plato_17,  Plato_1,  Plato_16"/>
        <s v="Plato_7,  Plato_1,  Plato_19"/>
        <s v="Plato_4,  Plato_9,  Plato_3"/>
        <s v="Plato_4,  Plato_12,  Plato_5"/>
        <s v="Plato_1,  Plato_6"/>
        <s v="Plato_10,  Plato_7,  Plato_1"/>
        <s v="Plato_17,  Plato_6,  Plato_15"/>
        <s v="Plato_14,  Plato_8,  Plato_19"/>
        <s v="Plato_8,  Plato_1,  Plato_15"/>
        <s v="Plato_15,  Plato_13,  Plato_12"/>
        <s v="Plato_20,  Plato_8,  Plato_2,  Plato_1"/>
        <s v="Plato_12,  Plato_4,  Plato_17,  Plato_13"/>
        <s v="Plato_1,  Plato_3,  Plato_19"/>
        <s v="Plato_17,  Plato_14,  Plato_16,  Plato_13"/>
        <s v="Plato_3,  Plato_8,  Plato_18"/>
        <s v="Plato_9,  Plato_12,  Plato_8,  Plato_7"/>
        <s v="Plato_13,  Plato_10,  Plato_16,  Plato_1"/>
        <s v="Plato_4,  Plato_3,  Plato_11"/>
        <s v="Plato_11,  Plato_13"/>
        <s v="Plato_5,  Plato_3,  Plato_20,  Plato_17"/>
        <s v="Plato_19,  Plato_17,  Plato_10,  Plato_9"/>
        <s v="Plato_17,  Plato_3"/>
        <s v="Plato_14,  Plato_1,  Plato_13"/>
        <s v="Plato_20,  Plato_17,  Plato_16,  Plato_11"/>
        <s v="Plato_8,  Plato_2,  Plato_4,  Plato_3"/>
        <s v="Plato_19,  Plato_13"/>
        <s v="Plato_3,  Plato_4,  Plato_20,  Plato_13"/>
        <s v="Plato_14,  Plato_11,  Plato_2,  Plato_6"/>
        <s v="Plato_6,  Plato_10,  Plato_14,  Plato_13"/>
        <s v="Plato_11,  Plato_4"/>
        <s v="Plato_4,  Plato_13,  Plato_6,  Plato_16"/>
        <s v="Plato_15,  Plato_13,  Plato_2,  Plato_19"/>
        <s v="Plato_13,  Plato_8,  Plato_11,  Plato_1"/>
        <s v="Plato_3,  Plato_12,  Plato_4,  Plato_14"/>
        <s v="Plato_11,  Plato_9,  Plato_15,  Plato_10"/>
        <s v="Plato_18,  Plato_2,  Plato_11"/>
        <s v="Plato_2,  Plato_6,  Plato_1,  Plato_4"/>
        <s v="Plato_13,  Plato_1,  Plato_17"/>
        <s v="Plato_5,  Plato_2,  Plato_6"/>
        <s v="Plato_20,  Plato_12,  Plato_9"/>
        <s v="Plato_11,  Plato_9,  Plato_7"/>
        <s v="Plato_9,  Plato_19,  Plato_7,  Plato_6"/>
        <s v="Plato_13,  Plato_5"/>
        <s v="Plato_16,  Plato_8"/>
        <s v="Plato_18,  Plato_5"/>
        <s v="Plato_5,  Plato_19,  Plato_14"/>
        <s v="Plato_4,  Plato_6,  Plato_15"/>
        <s v="Plato_20,  Plato_10,  Plato_19"/>
        <s v="Plato_19,  Plato_7,  Plato_6"/>
        <s v="Plato_15,  Plato_7,  Plato_12"/>
        <s v="Plato_14,  Plato_15"/>
        <s v="Plato_5,  Plato_16,  Plato_17"/>
        <s v="Plato_10,  Plato_16,  Plato_4"/>
        <s v="Plato_16,  Plato_15,  Plato_19,  Plato_14"/>
        <s v="Plato_7,  Plato_9,  Plato_11,  Plato_16"/>
        <s v="Plato_17,  Plato_2,  Plato_10,  Plato_12"/>
        <s v="Plato_10,  Plato_4,  Plato_14"/>
        <s v="Plato_8,  Plato_7,  Plato_1,  Plato_6"/>
        <s v="Plato_15,  Plato_10"/>
        <s v="Plato_9,  Plato_1,  Plato_5"/>
        <s v="Plato_15,  Plato_14,  Plato_7,  Plato_19"/>
        <s v="Plato_7,  Plato_6,  Plato_16"/>
        <s v="Plato_13,  Plato_1,  Plato_12,  Plato_9"/>
        <s v="Plato_17,  Plato_12"/>
        <s v="Plato_11,  Plato_6,  Plato_1,  Plato_9"/>
        <s v="Plato_7,  Plato_16,  Plato_14"/>
        <s v="Plato_13,  Plato_10"/>
        <s v="Plato_6,  Plato_18,  Plato_7"/>
        <s v="Plato_10,  Plato_16,  Plato_13,  Plato_19"/>
        <s v="Plato_2,  Plato_12,  Plato_3,  Plato_14"/>
        <s v="Plato_9,  Plato_7,  Plato_13"/>
      </sharedItems>
    </cacheField>
    <cacheField name="Monto total de la cuenta" numFmtId="44">
      <sharedItems containsSemiMixedTypes="0" containsString="0" containsNumber="1" minValue="31.39" maxValue="395.11" count="751">
        <n v="186.55"/>
        <n v="101.3"/>
        <n v="195.87"/>
        <n v="217.68"/>
        <n v="91.33"/>
        <n v="96.57"/>
        <n v="182.54"/>
        <n v="291.18"/>
        <n v="215.85"/>
        <n v="164.6"/>
        <n v="120.89"/>
        <n v="371.27"/>
        <n v="109.06"/>
        <n v="177.76"/>
        <n v="252.77"/>
        <n v="65.900000000000006"/>
        <n v="149.16999999999999"/>
        <n v="284.09000000000003"/>
        <n v="97.45"/>
        <n v="209.7"/>
        <n v="294.52999999999997"/>
        <n v="258.40999999999997"/>
        <n v="176.46"/>
        <n v="271.18"/>
        <n v="80.150000000000006"/>
        <n v="136.37"/>
        <n v="80.27"/>
        <n v="135.22"/>
        <n v="187.83"/>
        <n v="138.29"/>
        <n v="86.81"/>
        <n v="239.25"/>
        <n v="326.38"/>
        <n v="125.08"/>
        <n v="229.75"/>
        <n v="75.28"/>
        <n v="31.39"/>
        <n v="251.31"/>
        <n v="156.36000000000001"/>
        <n v="161.68"/>
        <n v="219.24"/>
        <n v="151.57999999999998"/>
        <n v="235.19"/>
        <n v="79.41"/>
        <n v="167.97"/>
        <n v="119.98"/>
        <n v="183.31"/>
        <n v="206.92000000000002"/>
        <n v="92.74"/>
        <n v="262.08"/>
        <n v="309.88"/>
        <n v="303.88"/>
        <n v="210.36"/>
        <n v="300.49"/>
        <n v="91.2"/>
        <n v="214.45"/>
        <n v="112.7"/>
        <n v="193.89"/>
        <n v="121.53999999999999"/>
        <n v="284.87"/>
        <n v="185.93"/>
        <n v="88.34"/>
        <n v="322.77"/>
        <n v="210"/>
        <n v="220.88"/>
        <n v="277.25"/>
        <n v="263.64999999999998"/>
        <n v="265.49"/>
        <n v="146.26"/>
        <n v="160.01"/>
        <n v="90.28"/>
        <n v="115.50999999999999"/>
        <n v="248.82999999999998"/>
        <n v="154.22999999999999"/>
        <n v="175.76"/>
        <n v="118.88"/>
        <n v="77.02"/>
        <n v="343.01"/>
        <n v="160.05000000000001"/>
        <n v="85.69"/>
        <n v="118.6"/>
        <n v="194.94"/>
        <n v="75.11"/>
        <n v="253.96"/>
        <n v="61.84"/>
        <n v="128.46"/>
        <n v="146.93"/>
        <n v="171.28"/>
        <n v="64.69"/>
        <n v="332.1"/>
        <n v="94.75"/>
        <n v="74.66"/>
        <n v="281.36"/>
        <n v="177.68"/>
        <n v="209.63"/>
        <n v="207.22"/>
        <n v="183.15"/>
        <n v="172.55"/>
        <n v="181.15"/>
        <n v="153.09"/>
        <n v="183.65"/>
        <n v="99.75"/>
        <n v="88.12"/>
        <n v="156.63999999999999"/>
        <n v="90.72"/>
        <n v="301.77"/>
        <n v="147.26"/>
        <n v="211.95"/>
        <n v="210.91"/>
        <n v="222.82"/>
        <n v="55.36"/>
        <n v="97.74"/>
        <n v="291.81"/>
        <n v="283.45999999999998"/>
        <n v="316.69"/>
        <n v="81.650000000000006"/>
        <n v="258.32"/>
        <n v="145.5"/>
        <n v="157.51"/>
        <n v="64.3"/>
        <n v="125.38"/>
        <n v="70.88"/>
        <n v="232.85"/>
        <n v="208.66"/>
        <n v="206.82"/>
        <n v="104.82"/>
        <n v="288.36"/>
        <n v="155.30000000000001"/>
        <n v="73.13"/>
        <n v="199.41"/>
        <n v="236.96"/>
        <n v="221.74"/>
        <n v="150.1"/>
        <n v="294.7"/>
        <n v="110.25"/>
        <n v="75.400000000000006"/>
        <n v="270.79000000000002"/>
        <n v="82.2"/>
        <n v="223.13"/>
        <n v="62.56"/>
        <n v="197.29"/>
        <n v="98.259999999999991"/>
        <n v="196.22"/>
        <n v="137.32"/>
        <n v="100.4"/>
        <n v="111.14"/>
        <n v="258.26"/>
        <n v="241.92"/>
        <n v="198.43"/>
        <n v="173.51"/>
        <n v="81.569999999999993"/>
        <n v="245.84"/>
        <n v="161.19999999999999"/>
        <n v="161.72"/>
        <n v="75.03"/>
        <n v="299.48"/>
        <n v="358.75"/>
        <n v="300.81"/>
        <n v="182.02"/>
        <n v="102.86"/>
        <n v="89.55"/>
        <n v="285.94"/>
        <n v="217.53"/>
        <n v="131.9"/>
        <n v="89.95"/>
        <n v="194.74"/>
        <n v="61.09"/>
        <n v="170.62"/>
        <n v="268.98"/>
        <n v="185.56"/>
        <n v="113.17"/>
        <n v="225.73"/>
        <n v="108.24000000000001"/>
        <n v="171.94"/>
        <n v="93.5"/>
        <n v="183.39"/>
        <n v="239.6"/>
        <n v="75.3"/>
        <n v="212.61"/>
        <n v="69.58"/>
        <n v="76.36"/>
        <n v="266.69"/>
        <n v="229.24"/>
        <n v="119.07"/>
        <n v="287.55"/>
        <n v="225.4"/>
        <n v="96.95"/>
        <n v="233.66"/>
        <n v="240.88"/>
        <n v="186.36"/>
        <n v="90.99"/>
        <n v="244.85"/>
        <n v="107.41"/>
        <n v="60.06"/>
        <n v="233.65"/>
        <n v="149.11000000000001"/>
        <n v="274.26"/>
        <n v="136.72999999999999"/>
        <n v="91.84"/>
        <n v="230.19"/>
        <n v="196.19"/>
        <n v="97.56"/>
        <n v="87.49"/>
        <n v="66.960000000000008"/>
        <n v="226.54"/>
        <n v="216.7"/>
        <n v="248.49"/>
        <n v="209.67"/>
        <n v="180.13"/>
        <n v="263.85000000000002"/>
        <n v="115.1"/>
        <n v="261.39"/>
        <n v="193.64"/>
        <n v="177.69"/>
        <n v="127.17"/>
        <n v="207.34"/>
        <n v="185.96"/>
        <n v="72.5"/>
        <n v="210.82999999999998"/>
        <n v="129.57999999999998"/>
        <n v="81.62"/>
        <n v="69.61"/>
        <n v="203.02"/>
        <n v="210.48"/>
        <n v="252.05"/>
        <n v="79.66"/>
        <n v="152.57999999999998"/>
        <n v="229.84"/>
        <n v="257.10000000000002"/>
        <n v="205.43"/>
        <n v="83.64"/>
        <n v="235.22"/>
        <n v="59.370000000000005"/>
        <n v="294.81"/>
        <n v="119.15"/>
        <n v="105.02000000000001"/>
        <n v="85.76"/>
        <n v="327.81"/>
        <n v="56.97"/>
        <n v="165.29"/>
        <n v="141.44999999999999"/>
        <n v="175.65"/>
        <n v="287.82"/>
        <n v="369.75"/>
        <n v="115.07"/>
        <n v="243.69"/>
        <n v="127.71000000000001"/>
        <n v="43.21"/>
        <n v="122.69"/>
        <n v="145.81"/>
        <n v="188.69"/>
        <n v="333.43"/>
        <n v="38.340000000000003"/>
        <n v="72.78"/>
        <n v="164.99"/>
        <n v="127.72"/>
        <n v="116.55"/>
        <n v="186.42000000000002"/>
        <n v="157.82999999999998"/>
        <n v="163.96"/>
        <n v="231.21"/>
        <n v="192.48"/>
        <n v="123.75"/>
        <n v="162.66"/>
        <n v="91.16"/>
        <n v="289.17"/>
        <n v="112.13"/>
        <n v="60.11"/>
        <n v="125.72999999999999"/>
        <n v="159.30000000000001"/>
        <n v="135.93"/>
        <n v="170.67000000000002"/>
        <n v="90.98"/>
        <n v="103.28999999999999"/>
        <n v="182.36"/>
        <n v="244.53"/>
        <n v="153.07999999999998"/>
        <n v="110.3"/>
        <n v="93.05"/>
        <n v="121.07"/>
        <n v="187.99"/>
        <n v="52.94"/>
        <n v="109.96000000000001"/>
        <n v="233.67000000000002"/>
        <n v="99.3"/>
        <n v="164.56"/>
        <n v="54.59"/>
        <n v="275.44"/>
        <n v="113.72"/>
        <n v="249.11"/>
        <n v="346.36"/>
        <n v="293.42"/>
        <n v="88.07"/>
        <n v="218.46"/>
        <n v="278.24"/>
        <n v="211.68"/>
        <n v="328.38"/>
        <n v="239.52"/>
        <n v="135.88999999999999"/>
        <n v="226.49"/>
        <n v="301.05"/>
        <n v="165.92000000000002"/>
        <n v="48.96"/>
        <n v="94.66"/>
        <n v="255.79"/>
        <n v="208.09"/>
        <n v="149.47"/>
        <n v="92.27000000000001"/>
        <n v="164.89"/>
        <n v="275.14"/>
        <n v="59.18"/>
        <n v="181.6"/>
        <n v="191.13"/>
        <n v="202.55"/>
        <n v="39.08"/>
        <n v="298.05"/>
        <n v="142.02000000000001"/>
        <n v="164.59"/>
        <n v="109.69"/>
        <n v="252.3"/>
        <n v="158.6"/>
        <n v="186.5"/>
        <n v="94.85"/>
        <n v="162.08000000000001"/>
        <n v="48.85"/>
        <n v="245.89"/>
        <n v="249.17000000000002"/>
        <n v="209.61"/>
        <n v="145.21"/>
        <n v="85.19"/>
        <n v="190.5"/>
        <n v="155.56"/>
        <n v="175.93"/>
        <n v="119.28"/>
        <n v="309.62"/>
        <n v="123.6"/>
        <n v="202.52"/>
        <n v="224.05"/>
        <n v="122.06"/>
        <n v="216.01"/>
        <n v="51.980000000000004"/>
        <n v="107.93"/>
        <n v="118.52000000000001"/>
        <n v="116.78"/>
        <n v="192.63"/>
        <n v="179.21"/>
        <n v="249.93"/>
        <n v="239.37"/>
        <n v="210.57999999999998"/>
        <n v="56.53"/>
        <n v="64.92"/>
        <n v="194.87"/>
        <n v="208.1"/>
        <n v="202.2"/>
        <n v="272.26"/>
        <n v="142.72999999999999"/>
        <n v="109.21000000000001"/>
        <n v="289.02"/>
        <n v="205.28"/>
        <n v="142.97"/>
        <n v="249.57"/>
        <n v="113.62"/>
        <n v="160.65"/>
        <n v="276.83"/>
        <n v="119.78999999999999"/>
        <n v="232.51"/>
        <n v="53.17"/>
        <n v="186.62"/>
        <n v="68.349999999999994"/>
        <n v="115.3"/>
        <n v="73.510000000000005"/>
        <n v="114.96000000000001"/>
        <n v="89.31"/>
        <n v="80.61"/>
        <n v="159.53"/>
        <n v="171.69"/>
        <n v="106.8"/>
        <n v="139.32999999999998"/>
        <n v="159.32"/>
        <n v="71.14"/>
        <n v="127.96000000000001"/>
        <n v="113.84"/>
        <n v="318.02999999999997"/>
        <n v="72.14"/>
        <n v="185.68"/>
        <n v="70.599999999999994"/>
        <n v="152.72999999999999"/>
        <n v="220.54"/>
        <n v="95.05"/>
        <n v="78.900000000000006"/>
        <n v="117.5"/>
        <n v="184.79"/>
        <n v="170.96"/>
        <n v="234.32"/>
        <n v="240.96"/>
        <n v="57.87"/>
        <n v="204.76"/>
        <n v="214.56"/>
        <n v="120.56"/>
        <n v="189.03"/>
        <n v="117.98"/>
        <n v="141.13999999999999"/>
        <n v="251.7"/>
        <n v="99.65"/>
        <n v="105.94"/>
        <n v="58.010000000000005"/>
        <n v="46.17"/>
        <n v="178.51"/>
        <n v="37.9"/>
        <n v="177.07999999999998"/>
        <n v="153.51"/>
        <n v="81.09"/>
        <n v="273.49"/>
        <n v="102.57"/>
        <n v="186.13"/>
        <n v="158.02000000000001"/>
        <n v="68.430000000000007"/>
        <n v="294.8"/>
        <n v="249.74"/>
        <n v="190.6"/>
        <n v="88.95"/>
        <n v="67.09"/>
        <n v="99.82"/>
        <n v="147.77000000000001"/>
        <n v="133.15"/>
        <n v="184.48"/>
        <n v="66.14"/>
        <n v="82.56"/>
        <n v="52.3"/>
        <n v="202.56"/>
        <n v="122.85"/>
        <n v="206.31"/>
        <n v="256.07"/>
        <n v="231.48"/>
        <n v="120.26"/>
        <n v="95.28"/>
        <n v="56.24"/>
        <n v="209.68"/>
        <n v="172.68"/>
        <n v="106.25"/>
        <n v="120.9"/>
        <n v="138.37"/>
        <n v="201.48"/>
        <n v="166.82999999999998"/>
        <n v="272.62"/>
        <n v="67.7"/>
        <n v="169.94"/>
        <n v="154.26"/>
        <n v="283.20999999999998"/>
        <n v="116.77000000000001"/>
        <n v="225.6"/>
        <n v="120.51"/>
        <n v="120.17"/>
        <n v="110.07"/>
        <n v="202.5"/>
        <n v="165.9"/>
        <n v="166.63"/>
        <n v="185.31"/>
        <n v="120.28"/>
        <n v="162.26"/>
        <n v="125.46000000000001"/>
        <n v="133.49"/>
        <n v="150.79"/>
        <n v="94.63"/>
        <n v="199.66"/>
        <n v="193.55"/>
        <n v="261.52999999999997"/>
        <n v="237.85"/>
        <n v="150.78"/>
        <n v="91.58"/>
        <n v="177.63"/>
        <n v="94.02000000000001"/>
        <n v="81.84"/>
        <n v="93.74"/>
        <n v="97.76"/>
        <n v="183.07"/>
        <n v="197.76"/>
        <n v="222.38"/>
        <n v="171.27"/>
        <n v="238.79"/>
        <n v="152.68"/>
        <n v="226.62"/>
        <n v="86.67"/>
        <n v="183.85"/>
        <n v="296.95999999999998"/>
        <n v="262.42"/>
        <n v="179.93"/>
        <n v="40.989999999999995"/>
        <n v="180.69"/>
        <n v="130.62"/>
        <n v="166.38"/>
        <n v="171.9"/>
        <n v="172.84"/>
        <n v="85.31"/>
        <n v="180.76"/>
        <n v="253.42000000000002"/>
        <n v="74.8"/>
        <n v="96.26"/>
        <n v="50.97"/>
        <n v="172.95"/>
        <n v="165.37"/>
        <n v="76.739999999999995"/>
        <n v="212.84"/>
        <n v="61.79"/>
        <n v="166.85"/>
        <n v="126.92"/>
        <n v="95.48"/>
        <n v="279.59000000000003"/>
        <n v="323.99"/>
        <n v="225.18"/>
        <n v="119.35"/>
        <n v="126.41"/>
        <n v="102.91"/>
        <n v="229.87"/>
        <n v="76.02000000000001"/>
        <n v="76.95"/>
        <n v="93.62"/>
        <n v="233.91"/>
        <n v="190.19"/>
        <n v="278.39"/>
        <n v="154.94999999999999"/>
        <n v="170.59"/>
        <n v="315.45"/>
        <n v="258"/>
        <n v="91.68"/>
        <n v="183.35"/>
        <n v="260.89999999999998"/>
        <n v="171.85"/>
        <n v="235.7"/>
        <n v="197.05"/>
        <n v="255.37"/>
        <n v="114.91"/>
        <n v="142.18"/>
        <n v="139.81"/>
        <n v="247.04"/>
        <n v="124.88"/>
        <n v="197.34"/>
        <n v="152.32999999999998"/>
        <n v="188.54"/>
        <n v="253.28"/>
        <n v="247.38"/>
        <n v="185.6"/>
        <n v="71.08"/>
        <n v="90.09"/>
        <n v="212.88"/>
        <n v="224.26"/>
        <n v="123.36"/>
        <n v="142.53"/>
        <n v="309.49"/>
        <n v="74.069999999999993"/>
        <n v="189.07999999999998"/>
        <n v="266.11"/>
        <n v="120.62"/>
        <n v="295.83"/>
        <n v="203.13"/>
        <n v="159.52000000000001"/>
        <n v="123.4"/>
        <n v="103.53999999999999"/>
        <n v="120.21000000000001"/>
        <n v="212.07999999999998"/>
        <n v="51.52"/>
        <n v="255.71"/>
        <n v="74.12"/>
        <n v="122.8"/>
        <n v="85.960000000000008"/>
        <n v="77.539999999999992"/>
        <n v="136.27000000000001"/>
        <n v="74.23"/>
        <n v="278.99"/>
        <n v="175.98"/>
        <n v="138.07"/>
        <n v="203.79"/>
        <n v="83.03"/>
        <n v="134.93"/>
        <n v="312.95999999999998"/>
        <n v="162.94"/>
        <n v="164.32999999999998"/>
        <n v="129.67000000000002"/>
        <n v="257.8"/>
        <n v="185.01"/>
        <n v="112.33"/>
        <n v="263.7"/>
        <n v="195.46"/>
        <n v="220.31"/>
        <n v="199.97"/>
        <n v="185.35"/>
        <n v="308.81"/>
        <n v="282.5"/>
        <n v="86.2"/>
        <n v="147.6"/>
        <n v="244.38"/>
        <n v="214.57999999999998"/>
        <n v="96.9"/>
        <n v="65.55"/>
        <n v="55.29"/>
        <n v="81.900000000000006"/>
        <n v="122.28"/>
        <n v="254.54"/>
        <n v="308.56"/>
        <n v="98.48"/>
        <n v="351.42"/>
        <n v="155.88999999999999"/>
        <n v="180.18"/>
        <n v="344.93"/>
        <n v="148.44"/>
        <n v="147.27000000000001"/>
        <n v="132.47"/>
        <n v="257.05"/>
        <n v="140"/>
        <n v="180.73"/>
        <n v="156.24"/>
        <n v="65.240000000000009"/>
        <n v="183.03"/>
        <n v="156.07"/>
        <n v="218.62"/>
        <n v="105.71000000000001"/>
        <n v="151.41"/>
        <n v="247.19"/>
        <n v="373.25"/>
        <n v="158.86000000000001"/>
        <n v="153.57999999999998"/>
        <n v="120.71000000000001"/>
        <n v="170.97"/>
        <n v="268.29000000000002"/>
        <n v="247.68"/>
        <n v="187.11"/>
        <n v="61.81"/>
        <n v="106.86"/>
        <n v="220.03"/>
        <n v="82.59"/>
        <n v="140.79"/>
        <n v="73.430000000000007"/>
        <n v="271.98"/>
        <n v="275.20999999999998"/>
        <n v="229.27"/>
        <n v="193.26"/>
        <n v="278.33"/>
        <n v="65.98"/>
        <n v="114.7"/>
        <n v="188.23"/>
        <n v="240.2"/>
        <n v="117.27"/>
        <n v="122.24000000000001"/>
        <n v="223.91"/>
        <n v="238.54"/>
        <n v="144.63999999999999"/>
        <n v="155.80000000000001"/>
        <n v="153.27000000000001"/>
        <n v="154.32"/>
        <n v="51.86"/>
        <n v="56.489999999999995"/>
        <n v="219.61"/>
        <n v="191.68"/>
        <n v="131.93"/>
        <n v="216.2"/>
        <n v="186.19"/>
        <n v="301.5"/>
        <n v="248.29"/>
        <n v="223.74"/>
        <n v="165.6"/>
        <n v="156.57"/>
        <n v="230.76"/>
        <n v="235.43"/>
        <n v="174.06"/>
        <n v="112.07"/>
        <n v="44.04"/>
        <n v="204.42000000000002"/>
        <n v="228.15"/>
        <n v="73.89"/>
        <n v="117.83"/>
        <n v="82.53"/>
        <n v="77.7"/>
        <n v="175.25"/>
        <n v="228.22"/>
        <n v="79.900000000000006"/>
        <n v="198.92000000000002"/>
        <n v="106.31"/>
        <n v="180.66"/>
        <n v="134.22999999999999"/>
        <n v="64.760000000000005"/>
        <n v="233.35"/>
        <n v="224.89"/>
        <n v="96.44"/>
        <n v="255.66"/>
        <n v="141.82999999999998"/>
        <n v="242.07"/>
        <n v="85.24"/>
        <n v="51.29"/>
        <n v="155.07"/>
        <n v="98.45"/>
        <n v="225.39"/>
        <n v="95.8"/>
        <n v="219.15"/>
        <n v="166.43"/>
        <n v="215.74"/>
        <n v="90.210000000000008"/>
        <n v="395.11"/>
        <n v="235.69"/>
        <n v="285.90999999999997"/>
        <n v="275.73"/>
        <n v="178.67000000000002"/>
        <n v="57.21"/>
        <n v="124.23"/>
        <n v="208.28"/>
        <n v="265.13"/>
        <n v="105.62"/>
        <n v="153.79"/>
        <n v="80.12"/>
        <n v="186.66"/>
        <n v="167.38"/>
        <n v="53.24"/>
        <n v="229.28"/>
        <n v="146.97"/>
        <n v="129.02000000000001"/>
        <n v="78.349999999999994"/>
        <n v="349.35"/>
        <n v="221.09"/>
        <n v="185.82"/>
        <n v="180.43"/>
        <n v="240.91"/>
        <n v="142.09"/>
        <n v="151.37"/>
        <n v="79.69"/>
        <n v="309.05"/>
        <n v="325.31"/>
        <n v="176.51"/>
        <n v="159.69999999999999"/>
        <n v="102.5"/>
        <n v="302.75"/>
        <n v="245.9"/>
        <n v="62.23"/>
        <n v="122.55"/>
        <n v="94.12"/>
        <n v="140.82"/>
        <n v="219.35"/>
        <n v="106.27000000000001"/>
        <n v="189.24"/>
        <n v="279.74"/>
        <n v="237.65"/>
        <n v="81.75"/>
        <n v="70.03"/>
        <n v="79.039999999999992"/>
        <n v="355.7"/>
        <n v="144.42000000000002"/>
        <n v="190.85"/>
        <n v="148.44999999999999"/>
        <n v="126.88"/>
        <n v="105.41"/>
        <n v="263.77"/>
        <n v="197.57"/>
        <n v="184.98"/>
      </sharedItems>
    </cacheField>
    <cacheField name="Fecha de factura" numFmtId="14">
      <sharedItems containsSemiMixedTypes="0" containsNonDate="0" containsDate="1" containsString="0" minDate="2023-04-01T00:00:00" maxDate="2023-04-08T00:00:00"/>
    </cacheField>
    <cacheField name="Hora de llegada2" numFmtId="164">
      <sharedItems containsSemiMixedTypes="0" containsNonDate="0" containsDate="1" containsString="0" minDate="2023-04-01T00:01:00" maxDate="2023-04-07T03:56:00"/>
    </cacheField>
    <cacheField name="Hora de salida2" numFmtId="164">
      <sharedItems containsSemiMixedTypes="0" containsNonDate="0" containsDate="1" containsString="0" minDate="2023-04-01T01:11:00" maxDate="2023-04-07T07:51:00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" numFmtId="21">
      <sharedItems containsSemiMixedTypes="0" containsNonDate="0" containsDate="1" containsString="0" minDate="1899-12-30T00:05:00" maxDate="1899-12-30T03:23:00"/>
    </cacheField>
    <cacheField name="Tiempo de degustación" numFmtId="164">
      <sharedItems containsSemiMixedTypes="0" containsNonDate="0" containsDate="1" containsString="0" minDate="1899-12-30T00:00:00" maxDate="1899-12-30T04:04:00"/>
    </cacheField>
    <cacheField name="Cobro" numFmtId="0">
      <sharedItems count="2">
        <s v="Cobrado"/>
        <s v="No cobrado"/>
      </sharedItems>
    </cacheField>
    <cacheField name="Día" numFmtId="0">
      <sharedItems count="7">
        <s v="sábado"/>
        <s v="domingo"/>
        <s v="lunes"/>
        <s v="martes"/>
        <s v="miércoles"/>
        <s v="jueves"/>
        <s v="viernes"/>
      </sharedItems>
    </cacheField>
    <cacheField name="Minutes (Hora de Llegada)" numFmtId="0" databaseField="0">
      <fieldGroup base="3">
        <rangePr groupBy="minutes" startDate="2023-04-01T00:01:00" endDate="2023-04-07T03:56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urs (Hora de Llegada)" numFmtId="0" databaseField="0">
      <fieldGroup base="3">
        <rangePr groupBy="hours" startDate="2023-04-01T00:01:00" endDate="2023-04-07T03:56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ays (Hora de Llegada)" numFmtId="0" databaseField="0">
      <fieldGroup base="3">
        <rangePr groupBy="days" startDate="2023-04-01T00:01:00" endDate="2023-04-07T03:56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s v="Mesero_3"/>
    <x v="0"/>
    <s v="Tarjeta de débito"/>
    <n v="48.55"/>
    <s v="Reservada"/>
    <n v="1"/>
    <s v="España"/>
    <x v="0"/>
    <n v="186.55"/>
    <d v="2023-04-01T00:00:00"/>
    <d v="2023-04-01T01:07:00"/>
    <d v="2023-04-01T03:50:00"/>
    <d v="1899-12-30T02:43:00"/>
    <d v="1899-12-30T00:57:00"/>
    <d v="1899-12-30T01:46:00"/>
    <x v="0"/>
  </r>
  <r>
    <n v="6"/>
    <s v="Cliente_538"/>
    <n v="6"/>
    <d v="2023-04-01T01:28:00"/>
    <d v="2023-04-01T03:49:00"/>
    <s v="Mesero_1"/>
    <x v="1"/>
    <s v="Efectivo"/>
    <n v="43.3"/>
    <s v="Reservada"/>
    <n v="2"/>
    <s v="Colombia"/>
    <x v="1"/>
    <n v="101.3"/>
    <d v="2023-04-01T00:00:00"/>
    <d v="2023-04-01T01:28:00"/>
    <d v="2023-04-01T03:49:00"/>
    <d v="1899-12-30T02:21:00"/>
    <d v="1899-12-30T01:25:00"/>
    <d v="1899-12-30T00:56:00"/>
    <x v="0"/>
  </r>
  <r>
    <n v="20"/>
    <s v="Cliente_911"/>
    <n v="1"/>
    <d v="2023-04-01T00:29:00"/>
    <d v="2023-04-01T03:56:00"/>
    <s v="Mesero_2"/>
    <x v="1"/>
    <s v="Tarjeta de crédito"/>
    <n v="30.87"/>
    <s v="Libre"/>
    <n v="3"/>
    <s v="Brasil"/>
    <x v="2"/>
    <n v="195.87"/>
    <d v="2023-04-01T00:00:00"/>
    <d v="2023-04-01T00:29:00"/>
    <d v="2023-04-01T03:56:00"/>
    <d v="1899-12-30T03:27:00"/>
    <d v="1899-12-30T02:06:00"/>
    <d v="1899-12-30T01:21:00"/>
    <x v="0"/>
  </r>
  <r>
    <n v="3"/>
    <s v="Cliente_129"/>
    <n v="1"/>
    <d v="2023-04-01T03:03:00"/>
    <d v="2023-04-01T04:31:00"/>
    <s v="Mesero_5"/>
    <x v="0"/>
    <s v="Tarjeta de crédito"/>
    <n v="34.68"/>
    <s v="Libre"/>
    <n v="4"/>
    <s v="Paraguay"/>
    <x v="3"/>
    <n v="217.68"/>
    <d v="2023-04-01T00:00:00"/>
    <d v="2023-04-01T03:03:00"/>
    <d v="2023-04-01T04:31:00"/>
    <d v="1899-12-30T01:28:00"/>
    <d v="1899-12-30T00:40:00"/>
    <d v="1899-12-30T00:48:00"/>
    <x v="0"/>
  </r>
  <r>
    <n v="8"/>
    <s v="Cliente_938"/>
    <n v="2"/>
    <d v="2023-04-01T00:01:00"/>
    <d v="2023-04-01T02:06:00"/>
    <s v="Mesero_4"/>
    <x v="0"/>
    <s v="Tarjeta de crédito"/>
    <n v="24.33"/>
    <s v="Libre"/>
    <n v="5"/>
    <s v="Perú"/>
    <x v="4"/>
    <n v="91.33"/>
    <d v="2023-04-01T00:00:00"/>
    <d v="2023-04-01T00:01:00"/>
    <d v="2023-04-01T02:06:00"/>
    <d v="1899-12-30T02:05:00"/>
    <d v="1899-12-30T00:17:00"/>
    <d v="1899-12-30T01:48:00"/>
    <x v="0"/>
  </r>
  <r>
    <n v="7"/>
    <s v="Cliente_965"/>
    <n v="5"/>
    <d v="2023-04-01T01:24:00"/>
    <d v="2023-04-01T03:32:00"/>
    <s v="Mesero_4"/>
    <x v="2"/>
    <s v="Tarjeta de crédito"/>
    <n v="26.57"/>
    <s v="Libre"/>
    <n v="6"/>
    <s v="Perú"/>
    <x v="5"/>
    <n v="96.57"/>
    <d v="2023-04-01T00:00:00"/>
    <d v="2023-04-01T01:24:00"/>
    <d v="2023-04-01T03:32:00"/>
    <d v="1899-12-30T02:08:00"/>
    <d v="1899-12-30T00:11:00"/>
    <d v="1899-12-30T01:57:00"/>
    <x v="0"/>
  </r>
  <r>
    <n v="17"/>
    <s v="Cliente_306"/>
    <n v="6"/>
    <d v="2023-04-01T01:57:00"/>
    <d v="2023-04-01T04:22:00"/>
    <s v="Mesero_2"/>
    <x v="2"/>
    <s v="Tarjeta de crédito"/>
    <n v="10.54"/>
    <s v="Ocupada"/>
    <n v="7"/>
    <s v="Venezuela"/>
    <x v="6"/>
    <n v="182.54"/>
    <d v="2023-04-01T00:00:00"/>
    <d v="2023-04-01T01:57:00"/>
    <d v="2023-04-01T04:22:00"/>
    <d v="1899-12-30T02:40:00"/>
    <d v="1899-12-30T00:41:00"/>
    <d v="1899-12-30T01:59:00"/>
    <x v="0"/>
  </r>
  <r>
    <n v="11"/>
    <s v="Cliente_974"/>
    <n v="1"/>
    <d v="2023-04-01T02:11:00"/>
    <d v="2023-04-01T04:49:00"/>
    <s v="Mesero_2"/>
    <x v="1"/>
    <s v="Tarjeta de crédito"/>
    <n v="49.18"/>
    <s v="Reservada"/>
    <n v="8"/>
    <s v="Paraguay"/>
    <x v="7"/>
    <n v="291.18"/>
    <d v="2023-04-01T00:00:00"/>
    <d v="2023-04-01T02:11:00"/>
    <d v="2023-04-01T04:49:00"/>
    <d v="1899-12-30T02:38:00"/>
    <d v="1899-12-30T00:55:00"/>
    <d v="1899-12-30T01:43:00"/>
    <x v="0"/>
  </r>
  <r>
    <n v="15"/>
    <s v="Cliente_740"/>
    <n v="5"/>
    <d v="2023-04-01T02:03:00"/>
    <d v="2023-04-01T04:25:00"/>
    <s v="Mesero_2"/>
    <x v="0"/>
    <s v="Tarjeta de débito"/>
    <n v="46.85"/>
    <s v="Libre"/>
    <n v="9"/>
    <s v="Bolivia"/>
    <x v="8"/>
    <n v="215.85"/>
    <d v="2023-04-01T00:00:00"/>
    <d v="2023-04-01T02:03:00"/>
    <d v="2023-04-01T04:25:00"/>
    <d v="1899-12-30T02:22:00"/>
    <d v="1899-12-30T02:26:00"/>
    <d v="1899-12-30T00:00:00"/>
    <x v="1"/>
  </r>
  <r>
    <n v="17"/>
    <s v="Cliente_33"/>
    <n v="1"/>
    <d v="2023-04-01T00:02:00"/>
    <d v="2023-04-01T01:53:00"/>
    <s v="Mesero_4"/>
    <x v="0"/>
    <s v="Tarjeta de crédito"/>
    <n v="16.600000000000001"/>
    <s v="Ocupada"/>
    <n v="10"/>
    <s v="Uruguay"/>
    <x v="9"/>
    <n v="164.6"/>
    <d v="2023-04-01T00:00:00"/>
    <d v="2023-04-01T00:02:00"/>
    <d v="2023-04-01T01:53:00"/>
    <d v="1899-12-30T02:06:00"/>
    <d v="1899-12-30T00:29:00"/>
    <d v="1899-12-30T01:37:00"/>
    <x v="0"/>
  </r>
  <r>
    <n v="14"/>
    <s v="Cliente_881"/>
    <n v="1"/>
    <d v="2023-04-01T03:46:00"/>
    <d v="2023-04-01T06:33:00"/>
    <s v="Mesero_1"/>
    <x v="0"/>
    <s v="Tarjeta de crédito"/>
    <n v="32.89"/>
    <s v="Libre"/>
    <n v="11"/>
    <s v="Perú"/>
    <x v="10"/>
    <n v="120.89"/>
    <d v="2023-04-01T00:00:00"/>
    <d v="2023-04-01T03:46:00"/>
    <d v="2023-04-01T06:33:00"/>
    <d v="1899-12-30T02:47:00"/>
    <d v="1899-12-30T00:56:00"/>
    <d v="1899-12-30T01:51:00"/>
    <x v="0"/>
  </r>
  <r>
    <n v="14"/>
    <s v="Cliente_890"/>
    <n v="6"/>
    <d v="2023-04-01T00:04:00"/>
    <d v="2023-04-01T03:23:00"/>
    <s v="Mesero_4"/>
    <x v="2"/>
    <s v="Tarjeta de crédito"/>
    <n v="45.27"/>
    <s v="Ocupada"/>
    <n v="12"/>
    <s v="Colombia"/>
    <x v="11"/>
    <n v="371.27"/>
    <d v="2023-04-01T00:00:00"/>
    <d v="2023-04-01T00:04:00"/>
    <d v="2023-04-01T03:23:00"/>
    <d v="1899-12-30T03:34:00"/>
    <d v="1899-12-30T01:35:00"/>
    <d v="1899-12-30T01:59:00"/>
    <x v="0"/>
  </r>
  <r>
    <n v="2"/>
    <s v="Cliente_873"/>
    <n v="1"/>
    <d v="2023-04-01T03:09:00"/>
    <d v="2023-04-01T05:32:00"/>
    <s v="Mesero_5"/>
    <x v="0"/>
    <s v="Efectivo"/>
    <n v="22.06"/>
    <s v="Ocupada"/>
    <n v="13"/>
    <s v="Brasil"/>
    <x v="12"/>
    <n v="109.06"/>
    <d v="2023-04-01T00:00:00"/>
    <d v="2023-04-01T03:09:00"/>
    <d v="2023-04-01T05:32:00"/>
    <d v="1899-12-30T02:38:00"/>
    <d v="1899-12-30T00:59:00"/>
    <d v="1899-12-30T01:39:00"/>
    <x v="0"/>
  </r>
  <r>
    <n v="16"/>
    <s v="Cliente_780"/>
    <n v="6"/>
    <d v="2023-04-01T00:18:00"/>
    <d v="2023-04-01T01:58:00"/>
    <s v="Mesero_2"/>
    <x v="0"/>
    <s v="Efectivo"/>
    <n v="48.76"/>
    <s v="Libre"/>
    <n v="14"/>
    <s v="Perú"/>
    <x v="13"/>
    <n v="177.76"/>
    <d v="2023-04-01T00:00:00"/>
    <d v="2023-04-01T00:18:00"/>
    <d v="2023-04-01T01:58:00"/>
    <d v="1899-12-30T01:40:00"/>
    <d v="1899-12-30T02:34:00"/>
    <d v="1899-12-30T00:00:00"/>
    <x v="1"/>
  </r>
  <r>
    <n v="6"/>
    <s v="Cliente_728"/>
    <n v="4"/>
    <d v="2023-04-01T03:24:00"/>
    <d v="2023-04-01T04:59:00"/>
    <s v="Mesero_1"/>
    <x v="1"/>
    <s v="Tarjeta de crédito"/>
    <n v="28.77"/>
    <s v="Ocupada"/>
    <n v="15"/>
    <s v="Uruguay"/>
    <x v="14"/>
    <n v="252.77"/>
    <d v="2023-04-01T00:00:00"/>
    <d v="2023-04-01T03:24:00"/>
    <d v="2023-04-01T04:59:00"/>
    <d v="1899-12-30T01:50:00"/>
    <d v="1899-12-30T01:43:00"/>
    <d v="1899-12-30T00:07:00"/>
    <x v="0"/>
  </r>
  <r>
    <n v="20"/>
    <s v="Cliente_175"/>
    <n v="5"/>
    <d v="2023-04-01T02:31:00"/>
    <d v="2023-04-01T04:24:00"/>
    <s v="Mesero_4"/>
    <x v="0"/>
    <s v="Efectivo"/>
    <n v="37.9"/>
    <s v="Reservada"/>
    <n v="16"/>
    <s v="Bolivia"/>
    <x v="15"/>
    <n v="65.900000000000006"/>
    <d v="2023-04-01T00:00:00"/>
    <d v="2023-04-01T02:31:00"/>
    <d v="2023-04-01T04:24:00"/>
    <d v="1899-12-30T01:53:00"/>
    <d v="1899-12-30T00:38:00"/>
    <d v="1899-12-30T01:15:00"/>
    <x v="0"/>
  </r>
  <r>
    <n v="14"/>
    <s v="Cliente_200"/>
    <n v="6"/>
    <d v="2023-04-01T00:09:00"/>
    <d v="2023-04-01T03:27:00"/>
    <s v="Mesero_2"/>
    <x v="1"/>
    <s v="Tarjeta de crédito"/>
    <n v="12.17"/>
    <s v="Libre"/>
    <n v="17"/>
    <s v="Ecuador"/>
    <x v="16"/>
    <n v="149.16999999999999"/>
    <d v="2023-04-01T00:00:00"/>
    <d v="2023-04-01T00:09:00"/>
    <d v="2023-04-01T03:27:00"/>
    <d v="1899-12-30T03:18:00"/>
    <d v="1899-12-30T02:38:00"/>
    <d v="1899-12-30T00:40:00"/>
    <x v="0"/>
  </r>
  <r>
    <n v="9"/>
    <s v="Cliente_190"/>
    <n v="2"/>
    <d v="2023-04-01T02:06:00"/>
    <d v="2023-04-01T04:26:00"/>
    <s v="Mesero_2"/>
    <x v="1"/>
    <s v="Tarjeta de crédito"/>
    <n v="33.090000000000003"/>
    <s v="Libre"/>
    <n v="18"/>
    <s v="Colombia"/>
    <x v="17"/>
    <n v="284.09000000000003"/>
    <d v="2023-04-01T00:00:00"/>
    <d v="2023-04-01T02:06:00"/>
    <d v="2023-04-01T04:26:00"/>
    <d v="1899-12-30T02:20:00"/>
    <d v="1899-12-30T02:14:00"/>
    <d v="1899-12-30T00:06:00"/>
    <x v="0"/>
  </r>
  <r>
    <n v="18"/>
    <s v="Cliente_290"/>
    <n v="3"/>
    <d v="2023-04-01T00:35:00"/>
    <d v="2023-04-01T03:29:00"/>
    <s v="Mesero_2"/>
    <x v="0"/>
    <s v="Tarjeta de crédito"/>
    <n v="17.45"/>
    <s v="Libre"/>
    <n v="19"/>
    <s v="Chile"/>
    <x v="18"/>
    <n v="97.45"/>
    <d v="2023-04-01T00:00:00"/>
    <d v="2023-04-01T00:35:00"/>
    <d v="2023-04-01T03:29:00"/>
    <d v="1899-12-30T02:54:00"/>
    <d v="1899-12-30T00:44:00"/>
    <d v="1899-12-30T02:10:00"/>
    <x v="0"/>
  </r>
  <r>
    <n v="8"/>
    <s v="Cliente_972"/>
    <n v="2"/>
    <d v="2023-04-01T01:25:00"/>
    <d v="2023-04-01T05:12:00"/>
    <s v="Mesero_3"/>
    <x v="0"/>
    <s v="Tarjeta de crédito"/>
    <n v="31.7"/>
    <s v="Reservada"/>
    <n v="20"/>
    <s v="Chile"/>
    <x v="19"/>
    <n v="209.7"/>
    <d v="2023-04-01T00:00:00"/>
    <d v="2023-04-01T01:25:00"/>
    <d v="2023-04-01T05:12:00"/>
    <d v="1899-12-30T03:47:00"/>
    <d v="1899-12-30T01:10:00"/>
    <d v="1899-12-30T02:37:00"/>
    <x v="0"/>
  </r>
  <r>
    <n v="12"/>
    <s v="Cliente_210"/>
    <n v="2"/>
    <d v="2023-04-01T03:39:00"/>
    <d v="2023-04-01T05:52:00"/>
    <s v="Mesero_3"/>
    <x v="0"/>
    <s v="Tarjeta de crédito"/>
    <n v="20.53"/>
    <s v="Reservada"/>
    <n v="21"/>
    <s v="Uruguay"/>
    <x v="20"/>
    <n v="294.52999999999997"/>
    <d v="2023-04-01T00:00:00"/>
    <d v="2023-04-01T03:39:00"/>
    <d v="2023-04-01T05:52:00"/>
    <d v="1899-12-30T02:13:00"/>
    <d v="1899-12-30T02:32:00"/>
    <d v="1899-12-30T00:00:00"/>
    <x v="1"/>
  </r>
  <r>
    <n v="15"/>
    <s v="Cliente_88"/>
    <n v="1"/>
    <d v="2023-04-01T02:16:00"/>
    <d v="2023-04-01T04:47:00"/>
    <s v="Mesero_4"/>
    <x v="0"/>
    <s v="Tarjeta de crédito"/>
    <n v="45.41"/>
    <s v="Libre"/>
    <n v="22"/>
    <s v="Ecuador"/>
    <x v="21"/>
    <n v="258.40999999999997"/>
    <d v="2023-04-01T00:00:00"/>
    <d v="2023-04-01T02:16:00"/>
    <d v="2023-04-01T04:47:00"/>
    <d v="1899-12-30T02:31:00"/>
    <d v="1899-12-30T02:03:00"/>
    <d v="1899-12-30T00:28:00"/>
    <x v="0"/>
  </r>
  <r>
    <n v="1"/>
    <s v="Cliente_427"/>
    <n v="5"/>
    <d v="2023-04-01T02:44:00"/>
    <d v="2023-04-01T04:09:00"/>
    <s v="Mesero_5"/>
    <x v="2"/>
    <s v="Tarjeta de crédito"/>
    <n v="38.46"/>
    <s v="Libre"/>
    <n v="23"/>
    <s v="Chile"/>
    <x v="22"/>
    <n v="176.46"/>
    <d v="2023-04-01T00:00:00"/>
    <d v="2023-04-01T02:44:00"/>
    <d v="2023-04-01T04:09:00"/>
    <d v="1899-12-30T01:25:00"/>
    <d v="1899-12-30T01:03:00"/>
    <d v="1899-12-30T00:22:00"/>
    <x v="0"/>
  </r>
  <r>
    <n v="5"/>
    <s v="Cliente_424"/>
    <n v="5"/>
    <d v="2023-04-01T03:01:00"/>
    <d v="2023-04-01T06:20:00"/>
    <s v="Mesero_3"/>
    <x v="0"/>
    <s v="Tarjeta de crédito"/>
    <n v="38.18"/>
    <s v="Ocupada"/>
    <n v="24"/>
    <s v="Venezuela"/>
    <x v="23"/>
    <n v="271.18"/>
    <d v="2023-04-01T00:00:00"/>
    <d v="2023-04-01T03:01:00"/>
    <d v="2023-04-01T06:20:00"/>
    <d v="1899-12-30T03:34:00"/>
    <d v="1899-12-30T03:00:00"/>
    <d v="1899-12-30T00:34:00"/>
    <x v="0"/>
  </r>
  <r>
    <n v="12"/>
    <s v="Cliente_824"/>
    <n v="5"/>
    <d v="2023-04-01T03:01:00"/>
    <d v="2023-04-01T04:59:00"/>
    <s v="Mesero_5"/>
    <x v="2"/>
    <s v="Tarjeta de débito"/>
    <n v="46.15"/>
    <s v="Ocupada"/>
    <n v="25"/>
    <s v="Colombia"/>
    <x v="24"/>
    <n v="80.150000000000006"/>
    <d v="2023-04-01T00:00:00"/>
    <d v="2023-04-01T03:01:00"/>
    <d v="2023-04-01T04:59:00"/>
    <d v="1899-12-30T02:13:00"/>
    <d v="1899-12-30T00:35:00"/>
    <d v="1899-12-30T01:38:00"/>
    <x v="0"/>
  </r>
  <r>
    <n v="18"/>
    <s v="Cliente_107"/>
    <n v="2"/>
    <d v="2023-04-01T02:04:00"/>
    <d v="2023-04-01T05:47:00"/>
    <s v="Mesero_5"/>
    <x v="1"/>
    <s v="Tarjeta de crédito"/>
    <n v="10.37"/>
    <s v="Ocupada"/>
    <n v="26"/>
    <s v="Uruguay"/>
    <x v="25"/>
    <n v="136.37"/>
    <d v="2023-04-01T00:00:00"/>
    <d v="2023-04-01T02:04:00"/>
    <d v="2023-04-01T05:47:00"/>
    <d v="1899-12-30T03:58:00"/>
    <d v="1899-12-30T01:49:00"/>
    <d v="1899-12-30T02:09:00"/>
    <x v="0"/>
  </r>
  <r>
    <n v="4"/>
    <s v="Cliente_775"/>
    <n v="2"/>
    <d v="2023-04-01T01:19:00"/>
    <d v="2023-04-01T02:27:00"/>
    <s v="Mesero_5"/>
    <x v="0"/>
    <s v="Tarjeta de crédito"/>
    <n v="19.27"/>
    <s v="Ocupada"/>
    <n v="27"/>
    <s v="Brasil"/>
    <x v="26"/>
    <n v="80.27"/>
    <d v="2023-04-01T00:00:00"/>
    <d v="2023-04-01T01:19:00"/>
    <d v="2023-04-01T02:27:00"/>
    <d v="1899-12-30T01:23:00"/>
    <d v="1899-12-30T00:55:00"/>
    <d v="1899-12-30T00:28:00"/>
    <x v="0"/>
  </r>
  <r>
    <n v="2"/>
    <s v="Cliente_358"/>
    <n v="2"/>
    <d v="2023-04-01T00:49:00"/>
    <d v="2023-04-01T03:16:00"/>
    <s v="Mesero_4"/>
    <x v="2"/>
    <s v="Tarjeta de crédito"/>
    <n v="41.22"/>
    <s v="Reservada"/>
    <n v="28"/>
    <s v="Argentina"/>
    <x v="27"/>
    <n v="135.22"/>
    <d v="2023-04-01T00:00:00"/>
    <d v="2023-04-01T00:49:00"/>
    <d v="2023-04-01T03:16:00"/>
    <d v="1899-12-30T02:27:00"/>
    <d v="1899-12-30T00:56:00"/>
    <d v="1899-12-30T01:31:00"/>
    <x v="0"/>
  </r>
  <r>
    <n v="20"/>
    <s v="Cliente_377"/>
    <n v="5"/>
    <d v="2023-04-01T03:02:00"/>
    <d v="2023-04-01T06:10:00"/>
    <s v="Mesero_2"/>
    <x v="0"/>
    <s v="Tarjeta de crédito"/>
    <n v="14.83"/>
    <s v="Ocupada"/>
    <n v="29"/>
    <s v="Ecuador"/>
    <x v="28"/>
    <n v="187.83"/>
    <d v="2023-04-01T00:00:00"/>
    <d v="2023-04-01T03:02:00"/>
    <d v="2023-04-01T06:10:00"/>
    <d v="1899-12-30T03:23:00"/>
    <d v="1899-12-30T01:11:00"/>
    <d v="1899-12-30T02:12:00"/>
    <x v="0"/>
  </r>
  <r>
    <n v="14"/>
    <s v="Cliente_361"/>
    <n v="4"/>
    <d v="2023-04-01T02:55:00"/>
    <d v="2023-04-01T06:13:00"/>
    <s v="Mesero_4"/>
    <x v="0"/>
    <s v="Efectivo"/>
    <n v="26.29"/>
    <s v="Libre"/>
    <n v="30"/>
    <s v="Venezuela"/>
    <x v="29"/>
    <n v="138.29"/>
    <d v="2023-04-01T00:00:00"/>
    <d v="2023-04-01T02:55:00"/>
    <d v="2023-04-01T06:13:00"/>
    <d v="1899-12-30T03:18:00"/>
    <d v="1899-12-30T01:09:00"/>
    <d v="1899-12-30T02:09:00"/>
    <x v="0"/>
  </r>
  <r>
    <n v="13"/>
    <s v="Cliente_229"/>
    <n v="3"/>
    <d v="2023-04-01T02:51:00"/>
    <d v="2023-04-01T06:02:00"/>
    <s v="Mesero_2"/>
    <x v="1"/>
    <s v="Tarjeta de crédito"/>
    <n v="19.809999999999999"/>
    <s v="Ocupada"/>
    <n v="31"/>
    <s v="Argentina"/>
    <x v="30"/>
    <n v="86.81"/>
    <d v="2023-04-01T00:00:00"/>
    <d v="2023-04-01T02:51:00"/>
    <d v="2023-04-01T06:02:00"/>
    <d v="1899-12-30T03:26:00"/>
    <d v="1899-12-30T01:45:00"/>
    <d v="1899-12-30T01:41:00"/>
    <x v="0"/>
  </r>
  <r>
    <n v="5"/>
    <s v="Cliente_27"/>
    <n v="1"/>
    <d v="2023-04-01T03:08:00"/>
    <d v="2023-04-01T06:49:00"/>
    <s v="Mesero_1"/>
    <x v="0"/>
    <s v="Tarjeta de crédito"/>
    <n v="28.25"/>
    <s v="Ocupada"/>
    <n v="32"/>
    <s v="Uruguay"/>
    <x v="31"/>
    <n v="239.25"/>
    <d v="2023-04-01T00:00:00"/>
    <d v="2023-04-01T03:08:00"/>
    <d v="2023-04-01T06:49:00"/>
    <d v="1899-12-30T03:56:00"/>
    <d v="1899-12-30T02:08:00"/>
    <d v="1899-12-30T01:48:00"/>
    <x v="0"/>
  </r>
  <r>
    <n v="4"/>
    <s v="Cliente_103"/>
    <n v="5"/>
    <d v="2023-04-01T03:33:00"/>
    <d v="2023-04-01T06:21:00"/>
    <s v="Mesero_4"/>
    <x v="2"/>
    <s v="Tarjeta de débito"/>
    <n v="20.38"/>
    <s v="Ocupada"/>
    <n v="33"/>
    <s v="Perú"/>
    <x v="32"/>
    <n v="326.38"/>
    <d v="2023-04-01T00:00:00"/>
    <d v="2023-04-01T03:33:00"/>
    <d v="2023-04-01T06:21:00"/>
    <d v="1899-12-30T03:03:00"/>
    <d v="1899-12-30T02:10:00"/>
    <d v="1899-12-30T00:53:00"/>
    <x v="0"/>
  </r>
  <r>
    <n v="15"/>
    <s v="Cliente_1"/>
    <n v="1"/>
    <d v="2023-04-01T02:16:00"/>
    <d v="2023-04-01T06:07:00"/>
    <s v="Mesero_4"/>
    <x v="1"/>
    <s v="Tarjeta de crédito"/>
    <n v="13.08"/>
    <s v="Libre"/>
    <n v="34"/>
    <s v="Perú"/>
    <x v="33"/>
    <n v="125.08"/>
    <d v="2023-04-01T00:00:00"/>
    <d v="2023-04-01T02:16:00"/>
    <d v="2023-04-01T06:07:00"/>
    <d v="1899-12-30T03:51:00"/>
    <d v="1899-12-30T01:05:00"/>
    <d v="1899-12-30T02:46:00"/>
    <x v="0"/>
  </r>
  <r>
    <n v="13"/>
    <s v="Cliente_828"/>
    <n v="2"/>
    <d v="2023-04-01T03:18:00"/>
    <d v="2023-04-01T05:55:00"/>
    <s v="Mesero_3"/>
    <x v="0"/>
    <s v="Tarjeta de crédito"/>
    <n v="15.75"/>
    <s v="Ocupada"/>
    <n v="35"/>
    <s v="Perú"/>
    <x v="34"/>
    <n v="229.75"/>
    <d v="2023-04-01T00:00:00"/>
    <d v="2023-04-01T03:18:00"/>
    <d v="2023-04-01T05:55:00"/>
    <d v="1899-12-30T02:52:00"/>
    <d v="1899-12-30T01:05:00"/>
    <d v="1899-12-30T01:47:00"/>
    <x v="0"/>
  </r>
  <r>
    <n v="5"/>
    <s v="Cliente_874"/>
    <n v="5"/>
    <d v="2023-04-01T03:27:00"/>
    <d v="2023-04-01T06:26:00"/>
    <s v="Mesero_2"/>
    <x v="0"/>
    <s v="Tarjeta de crédito"/>
    <n v="45.28"/>
    <s v="Ocupada"/>
    <n v="36"/>
    <s v="Bolivia"/>
    <x v="35"/>
    <n v="75.28"/>
    <d v="2023-04-01T00:00:00"/>
    <d v="2023-04-01T03:27:00"/>
    <d v="2023-04-01T06:26:00"/>
    <d v="1899-12-30T03:14:00"/>
    <d v="1899-12-30T00:38:00"/>
    <d v="1899-12-30T02:36:00"/>
    <x v="0"/>
  </r>
  <r>
    <n v="20"/>
    <s v="Cliente_999"/>
    <n v="1"/>
    <d v="2023-04-01T03:24:00"/>
    <d v="2023-04-01T06:02:00"/>
    <s v="Mesero_5"/>
    <x v="2"/>
    <s v="Tarjeta de crédito"/>
    <n v="10.39"/>
    <s v="Ocupada"/>
    <n v="37"/>
    <s v="Brasil"/>
    <x v="36"/>
    <n v="31.39"/>
    <d v="2023-04-01T00:00:00"/>
    <d v="2023-04-01T03:24:00"/>
    <d v="2023-04-01T06:02:00"/>
    <d v="1899-12-30T02:53:00"/>
    <d v="1899-12-30T00:47:00"/>
    <d v="1899-12-30T02:06:00"/>
    <x v="0"/>
  </r>
  <r>
    <n v="10"/>
    <s v="Cliente_167"/>
    <n v="6"/>
    <d v="2023-04-01T02:38:00"/>
    <d v="2023-04-01T03:53:00"/>
    <s v="Mesero_4"/>
    <x v="0"/>
    <s v="Tarjeta de débito"/>
    <n v="16.309999999999999"/>
    <s v="Reservada"/>
    <n v="38"/>
    <s v="Chile"/>
    <x v="37"/>
    <n v="251.31"/>
    <d v="2023-04-01T00:00:00"/>
    <d v="2023-04-01T02:38:00"/>
    <d v="2023-04-01T03:53:00"/>
    <d v="1899-12-30T01:15:00"/>
    <d v="1899-12-30T01:38:00"/>
    <d v="1899-12-30T00:00:00"/>
    <x v="1"/>
  </r>
  <r>
    <n v="15"/>
    <s v="Cliente_606"/>
    <n v="3"/>
    <d v="2023-04-01T03:41:00"/>
    <d v="2023-04-01T07:39:00"/>
    <s v="Mesero_2"/>
    <x v="2"/>
    <s v="Efectivo"/>
    <n v="48.36"/>
    <s v="Ocupada"/>
    <n v="39"/>
    <s v="Bolivia"/>
    <x v="38"/>
    <n v="156.36000000000001"/>
    <d v="2023-04-01T00:00:00"/>
    <d v="2023-04-01T03:41:00"/>
    <d v="2023-04-01T07:39:00"/>
    <d v="1899-12-30T04:13:00"/>
    <d v="1899-12-30T00:57:00"/>
    <d v="1899-12-30T03:16:00"/>
    <x v="0"/>
  </r>
  <r>
    <n v="1"/>
    <s v="Cliente_710"/>
    <n v="1"/>
    <d v="2023-04-01T02:00:00"/>
    <d v="2023-04-01T04:05:00"/>
    <s v="Mesero_3"/>
    <x v="0"/>
    <s v="Efectivo"/>
    <n v="13.68"/>
    <s v="Libre"/>
    <n v="40"/>
    <s v="Argentina"/>
    <x v="39"/>
    <n v="161.68"/>
    <d v="2023-04-01T00:00:00"/>
    <d v="2023-04-01T02:00:00"/>
    <d v="2023-04-01T04:05:00"/>
    <d v="1899-12-30T02:05:00"/>
    <d v="1899-12-30T01:18:00"/>
    <d v="1899-12-30T00:47:00"/>
    <x v="0"/>
  </r>
  <r>
    <n v="7"/>
    <s v="Cliente_870"/>
    <n v="4"/>
    <d v="2023-04-01T02:14:00"/>
    <d v="2023-04-01T04:20:00"/>
    <s v="Mesero_2"/>
    <x v="0"/>
    <s v="Tarjeta de crédito"/>
    <n v="15.24"/>
    <s v="Ocupada"/>
    <n v="41"/>
    <s v="Perú"/>
    <x v="40"/>
    <n v="219.24"/>
    <d v="2023-04-01T00:00:00"/>
    <d v="2023-04-01T02:14:00"/>
    <d v="2023-04-01T04:20:00"/>
    <d v="1899-12-30T02:21:00"/>
    <d v="1899-12-30T01:29:00"/>
    <d v="1899-12-30T00:52:00"/>
    <x v="0"/>
  </r>
  <r>
    <n v="14"/>
    <s v="Cliente_230"/>
    <n v="1"/>
    <d v="2023-04-01T00:25:00"/>
    <d v="2023-04-01T01:46:00"/>
    <s v="Mesero_2"/>
    <x v="0"/>
    <s v="Tarjeta de crédito"/>
    <n v="49.58"/>
    <s v="Reservada"/>
    <n v="42"/>
    <s v="Bolivia"/>
    <x v="41"/>
    <n v="151.57999999999998"/>
    <d v="2023-04-01T00:00:00"/>
    <d v="2023-04-01T00:25:00"/>
    <d v="2023-04-01T01:46:00"/>
    <d v="1899-12-30T01:21:00"/>
    <d v="1899-12-30T01:09:00"/>
    <d v="1899-12-30T00:12:00"/>
    <x v="0"/>
  </r>
  <r>
    <n v="8"/>
    <s v="Cliente_814"/>
    <n v="6"/>
    <d v="2023-04-01T01:02:00"/>
    <d v="2023-04-01T03:14:00"/>
    <s v="Mesero_4"/>
    <x v="0"/>
    <s v="Tarjeta de crédito"/>
    <n v="32.19"/>
    <s v="Ocupada"/>
    <n v="43"/>
    <s v="Perú"/>
    <x v="42"/>
    <n v="235.19"/>
    <d v="2023-04-01T00:00:00"/>
    <d v="2023-04-01T01:02:00"/>
    <d v="2023-04-01T03:14:00"/>
    <d v="1899-12-30T02:27:00"/>
    <d v="1899-12-30T02:26:00"/>
    <d v="1899-12-30T00:01:00"/>
    <x v="0"/>
  </r>
  <r>
    <n v="18"/>
    <s v="Cliente_710"/>
    <n v="1"/>
    <d v="2023-04-01T03:06:00"/>
    <d v="2023-04-01T06:18:00"/>
    <s v="Mesero_4"/>
    <x v="0"/>
    <s v="Tarjeta de crédito"/>
    <n v="42.6"/>
    <s v="Libre"/>
    <n v="44"/>
    <s v="España"/>
    <x v="43"/>
    <n v="164.6"/>
    <d v="2023-04-01T00:00:00"/>
    <d v="2023-04-01T03:06:00"/>
    <d v="2023-04-01T06:18:00"/>
    <d v="1899-12-30T03:12:00"/>
    <d v="1899-12-30T01:25:00"/>
    <d v="1899-12-30T01:47:00"/>
    <x v="0"/>
  </r>
  <r>
    <n v="17"/>
    <s v="Cliente_640"/>
    <n v="2"/>
    <d v="2023-04-01T02:15:00"/>
    <d v="2023-04-01T04:01:00"/>
    <s v="Mesero_2"/>
    <x v="0"/>
    <s v="Tarjeta de crédito"/>
    <n v="25.41"/>
    <s v="Reservada"/>
    <n v="45"/>
    <s v="Perú"/>
    <x v="44"/>
    <n v="79.41"/>
    <d v="2023-04-01T00:00:00"/>
    <d v="2023-04-01T02:15:00"/>
    <d v="2023-04-01T04:01:00"/>
    <d v="1899-12-30T01:46:00"/>
    <d v="1899-12-30T00:47:00"/>
    <d v="1899-12-30T00:59:00"/>
    <x v="0"/>
  </r>
  <r>
    <n v="10"/>
    <s v="Cliente_623"/>
    <n v="1"/>
    <d v="2023-04-01T01:47:00"/>
    <d v="2023-04-01T03:39:00"/>
    <s v="Mesero_5"/>
    <x v="0"/>
    <s v="Tarjeta de crédito"/>
    <n v="27.97"/>
    <s v="Libre"/>
    <n v="46"/>
    <s v="Chile"/>
    <x v="45"/>
    <n v="167.97"/>
    <d v="2023-04-01T00:00:00"/>
    <d v="2023-04-01T01:47:00"/>
    <d v="2023-04-01T03:39:00"/>
    <d v="1899-12-30T01:52:00"/>
    <d v="1899-12-30T01:26:00"/>
    <d v="1899-12-30T00:26:00"/>
    <x v="0"/>
  </r>
  <r>
    <n v="18"/>
    <s v="Cliente_72"/>
    <n v="3"/>
    <d v="2023-04-01T03:30:00"/>
    <d v="2023-04-01T07:29:00"/>
    <s v="Mesero_2"/>
    <x v="0"/>
    <s v="Tarjeta de crédito"/>
    <n v="10.98"/>
    <s v="Ocupada"/>
    <n v="47"/>
    <s v="Brasil"/>
    <x v="46"/>
    <n v="119.98"/>
    <d v="2023-04-01T00:00:00"/>
    <d v="2023-04-01T03:30:00"/>
    <d v="2023-04-01T07:29:00"/>
    <d v="1899-12-30T04:14:00"/>
    <d v="1899-12-30T01:27:00"/>
    <d v="1899-12-30T02:47:00"/>
    <x v="0"/>
  </r>
  <r>
    <n v="17"/>
    <s v="Cliente_963"/>
    <n v="2"/>
    <d v="2023-04-01T00:28:00"/>
    <d v="2023-04-01T04:02:00"/>
    <s v="Mesero_3"/>
    <x v="1"/>
    <s v="Tarjeta de crédito"/>
    <n v="25.31"/>
    <s v="Libre"/>
    <n v="48"/>
    <s v="Bolivia"/>
    <x v="47"/>
    <n v="183.31"/>
    <d v="2023-04-01T00:00:00"/>
    <d v="2023-04-01T00:28:00"/>
    <d v="2023-04-01T04:02:00"/>
    <d v="1899-12-30T03:34:00"/>
    <d v="1899-12-30T02:04:00"/>
    <d v="1899-12-30T01:30:00"/>
    <x v="0"/>
  </r>
  <r>
    <n v="8"/>
    <s v="Cliente_929"/>
    <n v="3"/>
    <d v="2023-04-01T01:44:00"/>
    <d v="2023-04-01T05:29:00"/>
    <s v="Mesero_2"/>
    <x v="0"/>
    <s v="Tarjeta de crédito"/>
    <n v="20.92"/>
    <s v="Libre"/>
    <n v="49"/>
    <s v="Uruguay"/>
    <x v="48"/>
    <n v="206.92000000000002"/>
    <d v="2023-04-01T00:00:00"/>
    <d v="2023-04-01T01:44:00"/>
    <d v="2023-04-01T05:29:00"/>
    <d v="1899-12-30T03:45:00"/>
    <d v="1899-12-30T01:21:00"/>
    <d v="1899-12-30T02:24:00"/>
    <x v="0"/>
  </r>
  <r>
    <n v="19"/>
    <s v="Cliente_708"/>
    <n v="5"/>
    <d v="2023-04-01T03:54:00"/>
    <d v="2023-04-01T06:57:00"/>
    <s v="Mesero_4"/>
    <x v="0"/>
    <s v="Tarjeta de débito"/>
    <n v="16.739999999999998"/>
    <s v="Ocupada"/>
    <n v="50"/>
    <s v="Argentina"/>
    <x v="49"/>
    <n v="92.74"/>
    <d v="2023-04-01T00:00:00"/>
    <d v="2023-04-01T03:54:00"/>
    <d v="2023-04-01T06:57:00"/>
    <d v="1899-12-30T03:18:00"/>
    <d v="1899-12-30T00:21:00"/>
    <d v="1899-12-30T02:57:00"/>
    <x v="0"/>
  </r>
  <r>
    <n v="12"/>
    <s v="Cliente_631"/>
    <n v="1"/>
    <d v="2023-04-01T01:42:00"/>
    <d v="2023-04-01T03:02:00"/>
    <s v="Mesero_5"/>
    <x v="2"/>
    <s v="Tarjeta de crédito"/>
    <n v="37.08"/>
    <s v="Reservada"/>
    <n v="51"/>
    <s v="España"/>
    <x v="50"/>
    <n v="262.08"/>
    <d v="2023-04-01T00:00:00"/>
    <d v="2023-04-01T01:42:00"/>
    <d v="2023-04-01T03:02:00"/>
    <d v="1899-12-30T01:20:00"/>
    <d v="1899-12-30T02:44:00"/>
    <d v="1899-12-30T00:00:00"/>
    <x v="1"/>
  </r>
  <r>
    <n v="7"/>
    <s v="Cliente_894"/>
    <n v="4"/>
    <d v="2023-04-01T00:01:00"/>
    <d v="2023-04-01T01:11:00"/>
    <s v="Mesero_3"/>
    <x v="0"/>
    <s v="Tarjeta de crédito"/>
    <n v="46.88"/>
    <s v="Libre"/>
    <n v="52"/>
    <s v="Paraguay"/>
    <x v="51"/>
    <n v="309.88"/>
    <d v="2023-04-01T00:00:00"/>
    <d v="2023-04-01T00:01:00"/>
    <d v="2023-04-01T01:11:00"/>
    <d v="1899-12-30T01:10:00"/>
    <d v="1899-12-30T01:02:00"/>
    <d v="1899-12-30T00:08:00"/>
    <x v="0"/>
  </r>
  <r>
    <n v="16"/>
    <s v="Cliente_63"/>
    <n v="5"/>
    <d v="2023-04-01T03:01:00"/>
    <d v="2023-04-01T04:44:00"/>
    <s v="Mesero_5"/>
    <x v="0"/>
    <s v="Tarjeta de débito"/>
    <n v="36.880000000000003"/>
    <s v="Libre"/>
    <n v="53"/>
    <s v="Paraguay"/>
    <x v="52"/>
    <n v="303.88"/>
    <d v="2023-04-01T00:00:00"/>
    <d v="2023-04-01T03:01:00"/>
    <d v="2023-04-01T04:44:00"/>
    <d v="1899-12-30T01:43:00"/>
    <d v="1899-12-30T01:52:00"/>
    <d v="1899-12-30T00:00:00"/>
    <x v="1"/>
  </r>
  <r>
    <n v="6"/>
    <s v="Cliente_144"/>
    <n v="6"/>
    <d v="2023-04-01T00:40:00"/>
    <d v="2023-04-01T04:14:00"/>
    <s v="Mesero_4"/>
    <x v="2"/>
    <s v="Tarjeta de crédito"/>
    <n v="23.36"/>
    <s v="Reservada"/>
    <n v="54"/>
    <s v="Bolivia"/>
    <x v="53"/>
    <n v="210.36"/>
    <d v="2023-04-01T00:00:00"/>
    <d v="2023-04-01T00:40:00"/>
    <d v="2023-04-01T04:14:00"/>
    <d v="1899-12-30T03:34:00"/>
    <d v="1899-12-30T03:23:00"/>
    <d v="1899-12-30T00:11:00"/>
    <x v="0"/>
  </r>
  <r>
    <n v="20"/>
    <s v="Cliente_390"/>
    <n v="5"/>
    <d v="2023-04-01T01:30:00"/>
    <d v="2023-04-01T05:00:00"/>
    <s v="Mesero_4"/>
    <x v="2"/>
    <s v="Tarjeta de crédito"/>
    <n v="45.49"/>
    <s v="Ocupada"/>
    <n v="55"/>
    <s v="Perú"/>
    <x v="54"/>
    <n v="300.49"/>
    <d v="2023-04-01T00:00:00"/>
    <d v="2023-04-01T01:30:00"/>
    <d v="2023-04-01T05:00:00"/>
    <d v="1899-12-30T03:45:00"/>
    <d v="1899-12-30T01:36:00"/>
    <d v="1899-12-30T02:09:00"/>
    <x v="0"/>
  </r>
  <r>
    <n v="1"/>
    <s v="Cliente_728"/>
    <n v="3"/>
    <d v="2023-04-01T01:20:00"/>
    <d v="2023-04-01T04:57:00"/>
    <s v="Mesero_5"/>
    <x v="0"/>
    <s v="Tarjeta de débito"/>
    <n v="43.2"/>
    <s v="Libre"/>
    <n v="56"/>
    <s v="Ecuador"/>
    <x v="30"/>
    <n v="91.2"/>
    <d v="2023-04-01T00:00:00"/>
    <d v="2023-04-01T01:20:00"/>
    <d v="2023-04-01T04:57:00"/>
    <d v="1899-12-30T03:37:00"/>
    <d v="1899-12-30T01:18:00"/>
    <d v="1899-12-30T02:19:00"/>
    <x v="0"/>
  </r>
  <r>
    <n v="18"/>
    <s v="Cliente_886"/>
    <n v="2"/>
    <d v="2023-04-01T03:04:00"/>
    <d v="2023-04-01T04:52:00"/>
    <s v="Mesero_2"/>
    <x v="0"/>
    <s v="Tarjeta de crédito"/>
    <n v="45.45"/>
    <s v="Libre"/>
    <n v="57"/>
    <s v="Colombia"/>
    <x v="55"/>
    <n v="214.45"/>
    <d v="2023-04-01T00:00:00"/>
    <d v="2023-04-01T03:04:00"/>
    <d v="2023-04-01T04:52:00"/>
    <d v="1899-12-30T01:48:00"/>
    <d v="1899-12-30T01:08:00"/>
    <d v="1899-12-30T00:40:00"/>
    <x v="0"/>
  </r>
  <r>
    <n v="8"/>
    <s v="Cliente_510"/>
    <n v="3"/>
    <d v="2023-04-01T01:31:00"/>
    <d v="2023-04-01T04:21:00"/>
    <s v="Mesero_1"/>
    <x v="2"/>
    <s v="Tarjeta de crédito"/>
    <n v="30.7"/>
    <s v="Reservada"/>
    <n v="58"/>
    <s v="Brasil"/>
    <x v="56"/>
    <n v="112.7"/>
    <d v="2023-04-01T00:00:00"/>
    <d v="2023-04-01T01:31:00"/>
    <d v="2023-04-01T04:21:00"/>
    <d v="1899-12-30T02:50:00"/>
    <d v="1899-12-30T01:13:00"/>
    <d v="1899-12-30T01:37:00"/>
    <x v="0"/>
  </r>
  <r>
    <n v="8"/>
    <s v="Cliente_878"/>
    <n v="4"/>
    <d v="2023-04-01T01:21:00"/>
    <d v="2023-04-01T05:04:00"/>
    <s v="Mesero_1"/>
    <x v="0"/>
    <s v="Efectivo"/>
    <n v="33.89"/>
    <s v="Libre"/>
    <n v="59"/>
    <s v="Colombia"/>
    <x v="57"/>
    <n v="193.89"/>
    <d v="2023-04-01T00:00:00"/>
    <d v="2023-04-01T01:21:00"/>
    <d v="2023-04-01T05:04:00"/>
    <d v="1899-12-30T03:43:00"/>
    <d v="1899-12-30T00:48:00"/>
    <d v="1899-12-30T02:55:00"/>
    <x v="0"/>
  </r>
  <r>
    <n v="6"/>
    <s v="Cliente_977"/>
    <n v="1"/>
    <d v="2023-04-01T02:09:00"/>
    <d v="2023-04-01T05:46:00"/>
    <s v="Mesero_1"/>
    <x v="0"/>
    <s v="Tarjeta de crédito"/>
    <n v="19.54"/>
    <s v="Reservada"/>
    <n v="60"/>
    <s v="Bolivia"/>
    <x v="58"/>
    <n v="121.53999999999999"/>
    <d v="2023-04-01T00:00:00"/>
    <d v="2023-04-01T02:09:00"/>
    <d v="2023-04-01T05:46:00"/>
    <d v="1899-12-30T03:37:00"/>
    <d v="1899-12-30T00:43:00"/>
    <d v="1899-12-30T02:54:00"/>
    <x v="0"/>
  </r>
  <r>
    <n v="10"/>
    <s v="Cliente_553"/>
    <n v="5"/>
    <d v="2023-04-01T03:49:00"/>
    <d v="2023-04-01T06:22:00"/>
    <s v="Mesero_2"/>
    <x v="0"/>
    <s v="Tarjeta de crédito"/>
    <n v="42.87"/>
    <s v="Ocupada"/>
    <n v="61"/>
    <s v="Chile"/>
    <x v="59"/>
    <n v="284.87"/>
    <d v="2023-04-01T00:00:00"/>
    <d v="2023-04-01T03:49:00"/>
    <d v="2023-04-01T06:22:00"/>
    <d v="1899-12-30T02:48:00"/>
    <d v="1899-12-30T02:39:00"/>
    <d v="1899-12-30T00:09:00"/>
    <x v="0"/>
  </r>
  <r>
    <n v="2"/>
    <s v="Cliente_792"/>
    <n v="1"/>
    <d v="2023-04-01T02:47:00"/>
    <d v="2023-04-01T06:24:00"/>
    <s v="Mesero_1"/>
    <x v="2"/>
    <s v="Tarjeta de crédito"/>
    <n v="37.93"/>
    <s v="Ocupada"/>
    <n v="62"/>
    <s v="Argentina"/>
    <x v="60"/>
    <n v="185.93"/>
    <d v="2023-04-01T00:00:00"/>
    <d v="2023-04-01T02:47:00"/>
    <d v="2023-04-01T06:24:00"/>
    <d v="1899-12-30T03:52:00"/>
    <d v="1899-12-30T02:35:00"/>
    <d v="1899-12-30T01:17:00"/>
    <x v="0"/>
  </r>
  <r>
    <n v="17"/>
    <s v="Cliente_881"/>
    <n v="4"/>
    <d v="2023-04-01T00:41:00"/>
    <d v="2023-04-01T04:06:00"/>
    <s v="Mesero_4"/>
    <x v="0"/>
    <s v="Tarjeta de crédito"/>
    <n v="33.340000000000003"/>
    <s v="Reservada"/>
    <n v="63"/>
    <s v="Colombia"/>
    <x v="61"/>
    <n v="88.34"/>
    <d v="2023-04-01T00:00:00"/>
    <d v="2023-04-01T00:41:00"/>
    <d v="2023-04-01T04:06:00"/>
    <d v="1899-12-30T03:25:00"/>
    <d v="1899-12-30T00:30:00"/>
    <d v="1899-12-30T02:55:00"/>
    <x v="0"/>
  </r>
  <r>
    <n v="3"/>
    <s v="Cliente_265"/>
    <n v="3"/>
    <d v="2023-04-01T01:40:00"/>
    <d v="2023-04-01T04:02:00"/>
    <s v="Mesero_5"/>
    <x v="1"/>
    <s v="Efectivo"/>
    <n v="34.770000000000003"/>
    <s v="Reservada"/>
    <n v="64"/>
    <s v="Perú"/>
    <x v="62"/>
    <n v="322.77"/>
    <d v="2023-04-01T00:00:00"/>
    <d v="2023-04-01T01:40:00"/>
    <d v="2023-04-01T04:02:00"/>
    <d v="1899-12-30T02:22:00"/>
    <d v="1899-12-30T01:22:00"/>
    <d v="1899-12-30T01:00:00"/>
    <x v="0"/>
  </r>
  <r>
    <n v="5"/>
    <s v="Cliente_946"/>
    <n v="1"/>
    <d v="2023-04-01T01:54:00"/>
    <d v="2023-04-01T03:03:00"/>
    <s v="Mesero_3"/>
    <x v="0"/>
    <s v="Tarjeta de débito"/>
    <n v="14"/>
    <s v="Ocupada"/>
    <n v="65"/>
    <s v="Bolivia"/>
    <x v="63"/>
    <n v="210"/>
    <d v="2023-04-01T00:00:00"/>
    <d v="2023-04-01T01:54:00"/>
    <d v="2023-04-01T03:03:00"/>
    <d v="1899-12-30T01:24:00"/>
    <d v="1899-12-30T02:35:00"/>
    <d v="1899-12-30T00:00:00"/>
    <x v="1"/>
  </r>
  <r>
    <n v="18"/>
    <s v="Cliente_614"/>
    <n v="2"/>
    <d v="2023-04-01T02:28:00"/>
    <d v="2023-04-01T06:18:00"/>
    <s v="Mesero_5"/>
    <x v="0"/>
    <s v="Tarjeta de crédito"/>
    <n v="10.88"/>
    <s v="Reservada"/>
    <n v="66"/>
    <s v="España"/>
    <x v="64"/>
    <n v="220.88"/>
    <d v="2023-04-01T00:00:00"/>
    <d v="2023-04-01T02:28:00"/>
    <d v="2023-04-01T06:18:00"/>
    <d v="1899-12-30T03:50:00"/>
    <d v="1899-12-30T01:54:00"/>
    <d v="1899-12-30T01:56:00"/>
    <x v="0"/>
  </r>
  <r>
    <n v="2"/>
    <s v="Cliente_352"/>
    <n v="6"/>
    <d v="2023-04-01T03:45:00"/>
    <d v="2023-04-01T05:10:00"/>
    <s v="Mesero_2"/>
    <x v="0"/>
    <s v="Tarjeta de débito"/>
    <n v="21.25"/>
    <s v="Reservada"/>
    <n v="67"/>
    <s v="Perú"/>
    <x v="65"/>
    <n v="277.25"/>
    <d v="2023-04-01T00:00:00"/>
    <d v="2023-04-01T03:45:00"/>
    <d v="2023-04-01T05:10:00"/>
    <d v="1899-12-30T01:25:00"/>
    <d v="1899-12-30T02:11:00"/>
    <d v="1899-12-30T00:00:00"/>
    <x v="1"/>
  </r>
  <r>
    <n v="8"/>
    <s v="Cliente_784"/>
    <n v="4"/>
    <d v="2023-04-01T00:02:00"/>
    <d v="2023-04-01T03:15:00"/>
    <s v="Mesero_5"/>
    <x v="2"/>
    <s v="Tarjeta de crédito"/>
    <n v="45.65"/>
    <s v="Ocupada"/>
    <n v="68"/>
    <s v="Brasil"/>
    <x v="66"/>
    <n v="263.64999999999998"/>
    <d v="2023-04-01T00:00:00"/>
    <d v="2023-04-01T00:02:00"/>
    <d v="2023-04-01T03:15:00"/>
    <d v="1899-12-30T03:28:00"/>
    <d v="1899-12-30T02:25:00"/>
    <d v="1899-12-30T01:03:00"/>
    <x v="0"/>
  </r>
  <r>
    <n v="5"/>
    <s v="Cliente_118"/>
    <n v="4"/>
    <d v="2023-04-01T02:02:00"/>
    <d v="2023-04-01T03:57:00"/>
    <s v="Mesero_2"/>
    <x v="0"/>
    <s v="Tarjeta de crédito"/>
    <n v="31.49"/>
    <s v="Libre"/>
    <n v="69"/>
    <s v="Perú"/>
    <x v="67"/>
    <n v="265.49"/>
    <d v="2023-04-01T00:00:00"/>
    <d v="2023-04-01T02:02:00"/>
    <d v="2023-04-01T03:57:00"/>
    <d v="1899-12-30T01:55:00"/>
    <d v="1899-12-30T01:32:00"/>
    <d v="1899-12-30T00:23:00"/>
    <x v="0"/>
  </r>
  <r>
    <n v="17"/>
    <s v="Cliente_61"/>
    <n v="4"/>
    <d v="2023-04-01T00:11:00"/>
    <d v="2023-04-01T01:22:00"/>
    <s v="Mesero_4"/>
    <x v="0"/>
    <s v="Tarjeta de débito"/>
    <n v="28.26"/>
    <s v="Libre"/>
    <n v="70"/>
    <s v="Paraguay"/>
    <x v="68"/>
    <n v="146.26"/>
    <d v="2023-04-01T00:00:00"/>
    <d v="2023-04-01T00:11:00"/>
    <d v="2023-04-01T01:22:00"/>
    <d v="1899-12-30T01:11:00"/>
    <d v="1899-12-30T00:40:00"/>
    <d v="1899-12-30T00:31:00"/>
    <x v="0"/>
  </r>
  <r>
    <n v="18"/>
    <s v="Cliente_440"/>
    <n v="4"/>
    <d v="2023-04-01T01:57:00"/>
    <d v="2023-04-01T05:56:00"/>
    <s v="Mesero_3"/>
    <x v="0"/>
    <s v="Tarjeta de crédito"/>
    <n v="24.01"/>
    <s v="Ocupada"/>
    <n v="71"/>
    <s v="Paraguay"/>
    <x v="69"/>
    <n v="160.01"/>
    <d v="2023-04-01T00:00:00"/>
    <d v="2023-04-01T01:57:00"/>
    <d v="2023-04-01T05:56:00"/>
    <d v="1899-12-30T04:14:00"/>
    <d v="1899-12-30T00:49:00"/>
    <d v="1899-12-30T03:25:00"/>
    <x v="0"/>
  </r>
  <r>
    <n v="17"/>
    <s v="Cliente_258"/>
    <n v="1"/>
    <d v="2023-04-01T02:42:00"/>
    <d v="2023-04-01T05:51:00"/>
    <s v="Mesero_2"/>
    <x v="0"/>
    <s v="Tarjeta de crédito"/>
    <n v="15.28"/>
    <s v="Reservada"/>
    <n v="72"/>
    <s v="Perú"/>
    <x v="70"/>
    <n v="90.28"/>
    <d v="2023-04-01T00:00:00"/>
    <d v="2023-04-01T02:42:00"/>
    <d v="2023-04-01T05:51:00"/>
    <d v="1899-12-30T03:09:00"/>
    <d v="1899-12-30T00:54:00"/>
    <d v="1899-12-30T02:15:00"/>
    <x v="0"/>
  </r>
  <r>
    <n v="1"/>
    <s v="Cliente_742"/>
    <n v="4"/>
    <d v="2023-04-01T02:39:00"/>
    <d v="2023-04-01T06:09:00"/>
    <s v="Mesero_4"/>
    <x v="1"/>
    <s v="Tarjeta de crédito"/>
    <n v="34.51"/>
    <s v="Libre"/>
    <n v="73"/>
    <s v="Argentina"/>
    <x v="71"/>
    <n v="115.50999999999999"/>
    <d v="2023-04-01T00:00:00"/>
    <d v="2023-04-01T02:39:00"/>
    <d v="2023-04-01T06:09:00"/>
    <d v="1899-12-30T03:30:00"/>
    <d v="1899-12-30T00:20:00"/>
    <d v="1899-12-30T03:10:00"/>
    <x v="0"/>
  </r>
  <r>
    <n v="19"/>
    <s v="Cliente_865"/>
    <n v="4"/>
    <d v="2023-04-01T01:04:00"/>
    <d v="2023-04-01T04:13:00"/>
    <s v="Mesero_4"/>
    <x v="0"/>
    <s v="Tarjeta de crédito"/>
    <n v="30.83"/>
    <s v="Libre"/>
    <n v="74"/>
    <s v="Brasil"/>
    <x v="72"/>
    <n v="248.82999999999998"/>
    <d v="2023-04-01T00:00:00"/>
    <d v="2023-04-01T01:04:00"/>
    <d v="2023-04-01T04:13:00"/>
    <d v="1899-12-30T03:09:00"/>
    <d v="1899-12-30T01:40:00"/>
    <d v="1899-12-30T01:29:00"/>
    <x v="0"/>
  </r>
  <r>
    <n v="19"/>
    <s v="Cliente_79"/>
    <n v="5"/>
    <d v="2023-04-01T03:36:00"/>
    <d v="2023-04-01T04:49:00"/>
    <s v="Mesero_5"/>
    <x v="0"/>
    <s v="Tarjeta de crédito"/>
    <n v="45.23"/>
    <s v="Ocupada"/>
    <n v="75"/>
    <s v="Venezuela"/>
    <x v="73"/>
    <n v="154.22999999999999"/>
    <d v="2023-04-01T00:00:00"/>
    <d v="2023-04-01T03:36:00"/>
    <d v="2023-04-01T04:49:00"/>
    <d v="1899-12-30T01:28:00"/>
    <d v="1899-12-30T00:51:00"/>
    <d v="1899-12-30T00:37:00"/>
    <x v="0"/>
  </r>
  <r>
    <n v="17"/>
    <s v="Cliente_42"/>
    <n v="3"/>
    <d v="2023-04-01T02:57:00"/>
    <d v="2023-04-01T05:24:00"/>
    <s v="Mesero_1"/>
    <x v="0"/>
    <s v="Tarjeta de crédito"/>
    <n v="17.760000000000002"/>
    <s v="Reservada"/>
    <n v="76"/>
    <s v="Argentina"/>
    <x v="74"/>
    <n v="175.76"/>
    <d v="2023-04-01T00:00:00"/>
    <d v="2023-04-01T02:57:00"/>
    <d v="2023-04-01T05:24:00"/>
    <d v="1899-12-30T02:27:00"/>
    <d v="1899-12-30T01:37:00"/>
    <d v="1899-12-30T00:50:00"/>
    <x v="0"/>
  </r>
  <r>
    <n v="3"/>
    <s v="Cliente_374"/>
    <n v="1"/>
    <d v="2023-04-01T02:46:00"/>
    <d v="2023-04-01T06:15:00"/>
    <s v="Mesero_3"/>
    <x v="2"/>
    <s v="Tarjeta de crédito"/>
    <n v="19.88"/>
    <s v="Libre"/>
    <n v="77"/>
    <s v="Bolivia"/>
    <x v="75"/>
    <n v="118.88"/>
    <d v="2023-04-01T00:00:00"/>
    <d v="2023-04-01T02:46:00"/>
    <d v="2023-04-01T06:15:00"/>
    <d v="1899-12-30T03:29:00"/>
    <d v="1899-12-30T01:37:00"/>
    <d v="1899-12-30T01:52:00"/>
    <x v="0"/>
  </r>
  <r>
    <n v="7"/>
    <s v="Cliente_636"/>
    <n v="4"/>
    <d v="2023-04-01T01:34:00"/>
    <d v="2023-04-01T03:03:00"/>
    <s v="Mesero_3"/>
    <x v="0"/>
    <s v="Tarjeta de crédito"/>
    <n v="20.02"/>
    <s v="Libre"/>
    <n v="78"/>
    <s v="Colombia"/>
    <x v="76"/>
    <n v="77.02"/>
    <d v="2023-04-01T00:00:00"/>
    <d v="2023-04-01T01:34:00"/>
    <d v="2023-04-01T03:03:00"/>
    <d v="1899-12-30T01:29:00"/>
    <d v="1899-12-30T00:54:00"/>
    <d v="1899-12-30T00:35:00"/>
    <x v="0"/>
  </r>
  <r>
    <n v="16"/>
    <s v="Cliente_753"/>
    <n v="2"/>
    <d v="2023-04-01T01:34:00"/>
    <d v="2023-04-01T05:08:00"/>
    <s v="Mesero_3"/>
    <x v="0"/>
    <s v="Tarjeta de crédito"/>
    <n v="34.01"/>
    <s v="Libre"/>
    <n v="79"/>
    <s v="Venezuela"/>
    <x v="77"/>
    <n v="343.01"/>
    <d v="2023-04-01T00:00:00"/>
    <d v="2023-04-01T01:34:00"/>
    <d v="2023-04-01T05:08:00"/>
    <d v="1899-12-30T03:34:00"/>
    <d v="1899-12-30T01:36:00"/>
    <d v="1899-12-30T01:58:00"/>
    <x v="0"/>
  </r>
  <r>
    <n v="18"/>
    <s v="Cliente_632"/>
    <n v="6"/>
    <d v="2023-04-01T02:14:00"/>
    <d v="2023-04-01T03:46:00"/>
    <s v="Mesero_4"/>
    <x v="0"/>
    <s v="Tarjeta de crédito"/>
    <n v="39.049999999999997"/>
    <s v="Libre"/>
    <n v="80"/>
    <s v="Venezuela"/>
    <x v="78"/>
    <n v="160.05000000000001"/>
    <d v="2023-04-01T00:00:00"/>
    <d v="2023-04-01T02:14:00"/>
    <d v="2023-04-01T03:46:00"/>
    <d v="1899-12-30T01:32:00"/>
    <d v="1899-12-30T01:07:00"/>
    <d v="1899-12-30T00:25:00"/>
    <x v="0"/>
  </r>
  <r>
    <n v="17"/>
    <s v="Cliente_969"/>
    <n v="4"/>
    <d v="2023-04-01T03:40:00"/>
    <d v="2023-04-01T06:31:00"/>
    <s v="Mesero_5"/>
    <x v="2"/>
    <s v="Tarjeta de crédito"/>
    <n v="23.69"/>
    <s v="Ocupada"/>
    <n v="81"/>
    <s v="Uruguay"/>
    <x v="79"/>
    <n v="85.69"/>
    <d v="2023-04-01T00:00:00"/>
    <d v="2023-04-01T03:40:00"/>
    <d v="2023-04-01T06:31:00"/>
    <d v="1899-12-30T03:06:00"/>
    <d v="1899-12-30T00:59:00"/>
    <d v="1899-12-30T02:07:00"/>
    <x v="0"/>
  </r>
  <r>
    <n v="16"/>
    <s v="Cliente_574"/>
    <n v="3"/>
    <d v="2023-04-01T03:25:00"/>
    <d v="2023-04-01T07:10:00"/>
    <s v="Mesero_5"/>
    <x v="1"/>
    <s v="Tarjeta de crédito"/>
    <n v="38.6"/>
    <s v="Libre"/>
    <n v="82"/>
    <s v="Paraguay"/>
    <x v="80"/>
    <n v="118.6"/>
    <d v="2023-04-01T00:00:00"/>
    <d v="2023-04-01T03:25:00"/>
    <d v="2023-04-01T07:10:00"/>
    <d v="1899-12-30T03:45:00"/>
    <d v="1899-12-30T00:19:00"/>
    <d v="1899-12-30T03:26:00"/>
    <x v="0"/>
  </r>
  <r>
    <n v="15"/>
    <s v="Cliente_292"/>
    <n v="1"/>
    <d v="2023-04-01T03:42:00"/>
    <d v="2023-04-01T06:39:00"/>
    <s v="Mesero_1"/>
    <x v="2"/>
    <s v="Tarjeta de crédito"/>
    <n v="24.94"/>
    <s v="Ocupada"/>
    <n v="83"/>
    <s v="Argentina"/>
    <x v="81"/>
    <n v="194.94"/>
    <d v="2023-04-01T00:00:00"/>
    <d v="2023-04-01T03:42:00"/>
    <d v="2023-04-01T06:39:00"/>
    <d v="1899-12-30T03:12:00"/>
    <d v="1899-12-30T01:34:00"/>
    <d v="1899-12-30T01:38:00"/>
    <x v="0"/>
  </r>
  <r>
    <n v="19"/>
    <s v="Cliente_148"/>
    <n v="5"/>
    <d v="2023-04-01T01:42:00"/>
    <d v="2023-04-01T03:18:00"/>
    <s v="Mesero_4"/>
    <x v="0"/>
    <s v="Tarjeta de crédito"/>
    <n v="15.11"/>
    <s v="Ocupada"/>
    <n v="84"/>
    <s v="Perú"/>
    <x v="35"/>
    <n v="75.11"/>
    <d v="2023-04-01T00:00:00"/>
    <d v="2023-04-01T01:42:00"/>
    <d v="2023-04-01T03:18:00"/>
    <d v="1899-12-30T01:51:00"/>
    <d v="1899-12-30T00:10:00"/>
    <d v="1899-12-30T01:41:00"/>
    <x v="0"/>
  </r>
  <r>
    <n v="8"/>
    <s v="Cliente_747"/>
    <n v="3"/>
    <d v="2023-04-01T02:35:00"/>
    <d v="2023-04-01T04:31:00"/>
    <s v="Mesero_2"/>
    <x v="2"/>
    <s v="Tarjeta de crédito"/>
    <n v="45.96"/>
    <s v="Libre"/>
    <n v="85"/>
    <s v="Ecuador"/>
    <x v="82"/>
    <n v="253.96"/>
    <d v="2023-04-01T00:00:00"/>
    <d v="2023-04-01T02:35:00"/>
    <d v="2023-04-01T04:31:00"/>
    <d v="1899-12-30T01:56:00"/>
    <d v="1899-12-30T02:22:00"/>
    <d v="1899-12-30T00:00:00"/>
    <x v="1"/>
  </r>
  <r>
    <n v="20"/>
    <s v="Cliente_501"/>
    <n v="3"/>
    <d v="2023-04-01T00:02:00"/>
    <d v="2023-04-01T02:08:00"/>
    <s v="Mesero_5"/>
    <x v="0"/>
    <s v="Tarjeta de débito"/>
    <n v="11.84"/>
    <s v="Libre"/>
    <n v="86"/>
    <s v="España"/>
    <x v="83"/>
    <n v="61.84"/>
    <d v="2023-04-01T00:00:00"/>
    <d v="2023-04-01T00:02:00"/>
    <d v="2023-04-01T02:08:00"/>
    <d v="1899-12-30T02:06:00"/>
    <d v="1899-12-30T00:08:00"/>
    <d v="1899-12-30T01:58:00"/>
    <x v="0"/>
  </r>
  <r>
    <n v="3"/>
    <s v="Cliente_733"/>
    <n v="2"/>
    <d v="2023-04-01T01:46:00"/>
    <d v="2023-04-01T03:18:00"/>
    <s v="Mesero_4"/>
    <x v="0"/>
    <s v="Tarjeta de crédito"/>
    <n v="29.46"/>
    <s v="Ocupada"/>
    <n v="87"/>
    <s v="Venezuela"/>
    <x v="84"/>
    <n v="128.46"/>
    <d v="2023-04-01T00:00:00"/>
    <d v="2023-04-01T01:46:00"/>
    <d v="2023-04-01T03:18:00"/>
    <d v="1899-12-30T01:47:00"/>
    <d v="1899-12-30T01:11:00"/>
    <d v="1899-12-30T00:36:00"/>
    <x v="0"/>
  </r>
  <r>
    <n v="18"/>
    <s v="Cliente_36"/>
    <n v="1"/>
    <d v="2023-04-01T03:30:00"/>
    <d v="2023-04-01T06:40:00"/>
    <s v="Mesero_4"/>
    <x v="0"/>
    <s v="Tarjeta de débito"/>
    <n v="23.93"/>
    <s v="Reservada"/>
    <n v="88"/>
    <s v="Ecuador"/>
    <x v="85"/>
    <n v="146.93"/>
    <d v="2023-04-01T00:00:00"/>
    <d v="2023-04-01T03:30:00"/>
    <d v="2023-04-01T06:40:00"/>
    <d v="1899-12-30T03:10:00"/>
    <d v="1899-12-30T01:57:00"/>
    <d v="1899-12-30T01:13:00"/>
    <x v="0"/>
  </r>
  <r>
    <n v="11"/>
    <s v="Cliente_553"/>
    <n v="4"/>
    <d v="2023-04-01T00:42:00"/>
    <d v="2023-04-01T02:19:00"/>
    <s v="Mesero_5"/>
    <x v="1"/>
    <s v="Tarjeta de débito"/>
    <n v="12.28"/>
    <s v="Libre"/>
    <n v="89"/>
    <s v="Uruguay"/>
    <x v="86"/>
    <n v="171.28"/>
    <d v="2023-04-01T00:00:00"/>
    <d v="2023-04-01T00:42:00"/>
    <d v="2023-04-01T02:19:00"/>
    <d v="1899-12-30T01:37:00"/>
    <d v="1899-12-30T02:22:00"/>
    <d v="1899-12-30T00:00:00"/>
    <x v="1"/>
  </r>
  <r>
    <n v="6"/>
    <s v="Cliente_1000"/>
    <n v="3"/>
    <d v="2023-04-01T01:17:00"/>
    <d v="2023-04-01T03:13:00"/>
    <s v="Mesero_5"/>
    <x v="0"/>
    <s v="Tarjeta de débito"/>
    <n v="30.69"/>
    <s v="Reservada"/>
    <n v="90"/>
    <s v="Ecuador"/>
    <x v="24"/>
    <n v="64.69"/>
    <d v="2023-04-01T00:00:00"/>
    <d v="2023-04-01T01:17:00"/>
    <d v="2023-04-01T03:13:00"/>
    <d v="1899-12-30T01:56:00"/>
    <d v="1899-12-30T00:48:00"/>
    <d v="1899-12-30T01:08:00"/>
    <x v="0"/>
  </r>
  <r>
    <n v="1"/>
    <s v="Cliente_607"/>
    <n v="5"/>
    <d v="2023-04-01T03:38:00"/>
    <d v="2023-04-01T05:24:00"/>
    <s v="Mesero_5"/>
    <x v="0"/>
    <s v="Tarjeta de crédito"/>
    <n v="39.1"/>
    <s v="Reservada"/>
    <n v="91"/>
    <s v="España"/>
    <x v="87"/>
    <n v="332.1"/>
    <d v="2023-04-01T00:00:00"/>
    <d v="2023-04-01T03:38:00"/>
    <d v="2023-04-01T05:24:00"/>
    <d v="1899-12-30T01:46:00"/>
    <d v="1899-12-30T02:12:00"/>
    <d v="1899-12-30T00:00:00"/>
    <x v="1"/>
  </r>
  <r>
    <n v="6"/>
    <s v="Cliente_378"/>
    <n v="2"/>
    <d v="2023-04-01T03:35:00"/>
    <d v="2023-04-01T06:09:00"/>
    <s v="Mesero_2"/>
    <x v="1"/>
    <s v="Tarjeta de crédito"/>
    <n v="12.75"/>
    <s v="Libre"/>
    <n v="92"/>
    <s v="Venezuela"/>
    <x v="88"/>
    <n v="94.75"/>
    <d v="2023-04-01T00:00:00"/>
    <d v="2023-04-01T03:35:00"/>
    <d v="2023-04-01T06:09:00"/>
    <d v="1899-12-30T02:34:00"/>
    <d v="1899-12-30T00:42:00"/>
    <d v="1899-12-30T01:52:00"/>
    <x v="0"/>
  </r>
  <r>
    <n v="2"/>
    <s v="Cliente_612"/>
    <n v="2"/>
    <d v="2023-04-01T01:39:00"/>
    <d v="2023-04-01T03:48:00"/>
    <s v="Mesero_2"/>
    <x v="0"/>
    <s v="Tarjeta de crédito"/>
    <n v="45.66"/>
    <s v="Libre"/>
    <n v="93"/>
    <s v="Perú"/>
    <x v="12"/>
    <n v="74.66"/>
    <d v="2023-04-01T00:00:00"/>
    <d v="2023-04-01T01:39:00"/>
    <d v="2023-04-01T03:48:00"/>
    <d v="1899-12-30T02:09:00"/>
    <d v="1899-12-30T00:18:00"/>
    <d v="1899-12-30T01:51:00"/>
    <x v="0"/>
  </r>
  <r>
    <n v="12"/>
    <s v="Cliente_452"/>
    <n v="1"/>
    <d v="2023-04-01T01:52:00"/>
    <d v="2023-04-01T04:53:00"/>
    <s v="Mesero_4"/>
    <x v="0"/>
    <s v="Tarjeta de crédito"/>
    <n v="28.36"/>
    <s v="Ocupada"/>
    <n v="94"/>
    <s v="Chile"/>
    <x v="89"/>
    <n v="281.36"/>
    <d v="2023-04-01T00:00:00"/>
    <d v="2023-04-01T01:52:00"/>
    <d v="2023-04-01T04:53:00"/>
    <d v="1899-12-30T03:16:00"/>
    <d v="1899-12-30T02:09:00"/>
    <d v="1899-12-30T01:07:00"/>
    <x v="0"/>
  </r>
  <r>
    <n v="12"/>
    <s v="Cliente_244"/>
    <n v="5"/>
    <d v="2023-04-01T03:19:00"/>
    <d v="2023-04-01T06:07:00"/>
    <s v="Mesero_2"/>
    <x v="2"/>
    <s v="Tarjeta de crédito"/>
    <n v="24.68"/>
    <s v="Ocupada"/>
    <n v="95"/>
    <s v="España"/>
    <x v="90"/>
    <n v="177.68"/>
    <d v="2023-04-01T00:00:00"/>
    <d v="2023-04-01T03:19:00"/>
    <d v="2023-04-01T06:07:00"/>
    <d v="1899-12-30T03:03:00"/>
    <d v="1899-12-30T00:41:00"/>
    <d v="1899-12-30T02:22:00"/>
    <x v="0"/>
  </r>
  <r>
    <n v="16"/>
    <s v="Cliente_840"/>
    <n v="5"/>
    <d v="2023-04-01T01:59:00"/>
    <d v="2023-04-01T05:26:00"/>
    <s v="Mesero_4"/>
    <x v="1"/>
    <s v="Tarjeta de crédito"/>
    <n v="33.630000000000003"/>
    <s v="Libre"/>
    <n v="96"/>
    <s v="Bolivia"/>
    <x v="91"/>
    <n v="209.63"/>
    <d v="2023-04-01T00:00:00"/>
    <d v="2023-04-01T01:59:00"/>
    <d v="2023-04-01T05:26:00"/>
    <d v="1899-12-30T03:27:00"/>
    <d v="1899-12-30T01:16:00"/>
    <d v="1899-12-30T02:11:00"/>
    <x v="0"/>
  </r>
  <r>
    <n v="14"/>
    <s v="Cliente_993"/>
    <n v="2"/>
    <d v="2023-04-01T01:46:00"/>
    <d v="2023-04-01T03:03:00"/>
    <s v="Mesero_2"/>
    <x v="2"/>
    <s v="Tarjeta de crédito"/>
    <n v="19.22"/>
    <s v="Ocupada"/>
    <n v="97"/>
    <s v="Ecuador"/>
    <x v="92"/>
    <n v="207.22"/>
    <d v="2023-04-01T00:00:00"/>
    <d v="2023-04-01T01:46:00"/>
    <d v="2023-04-01T03:03:00"/>
    <d v="1899-12-30T01:32:00"/>
    <d v="1899-12-30T01:19:00"/>
    <d v="1899-12-30T00:13:00"/>
    <x v="0"/>
  </r>
  <r>
    <n v="7"/>
    <s v="Cliente_29"/>
    <n v="3"/>
    <d v="2023-04-01T01:01:00"/>
    <d v="2023-04-01T03:22:00"/>
    <s v="Mesero_5"/>
    <x v="0"/>
    <s v="Tarjeta de crédito"/>
    <n v="17.149999999999999"/>
    <s v="Ocupada"/>
    <n v="98"/>
    <s v="Bolivia"/>
    <x v="93"/>
    <n v="183.15"/>
    <d v="2023-04-01T00:00:00"/>
    <d v="2023-04-01T01:01:00"/>
    <d v="2023-04-01T03:22:00"/>
    <d v="1899-12-30T02:36:00"/>
    <d v="1899-12-30T02:20:00"/>
    <d v="1899-12-30T00:16:00"/>
    <x v="0"/>
  </r>
  <r>
    <n v="2"/>
    <s v="Cliente_873"/>
    <n v="6"/>
    <d v="2023-04-01T02:22:00"/>
    <d v="2023-04-01T06:18:00"/>
    <s v="Mesero_2"/>
    <x v="0"/>
    <s v="Tarjeta de crédito"/>
    <n v="33.549999999999997"/>
    <s v="Ocupada"/>
    <n v="99"/>
    <s v="Chile"/>
    <x v="94"/>
    <n v="172.55"/>
    <d v="2023-04-01T00:00:00"/>
    <d v="2023-04-01T02:22:00"/>
    <d v="2023-04-01T06:18:00"/>
    <d v="1899-12-30T04:11:00"/>
    <d v="1899-12-30T01:26:00"/>
    <d v="1899-12-30T02:45:00"/>
    <x v="0"/>
  </r>
  <r>
    <n v="18"/>
    <s v="Cliente_965"/>
    <n v="1"/>
    <d v="2023-04-01T03:32:00"/>
    <d v="2023-04-01T06:45:00"/>
    <s v="Mesero_1"/>
    <x v="0"/>
    <s v="Tarjeta de crédito"/>
    <n v="15.15"/>
    <s v="Reservada"/>
    <n v="100"/>
    <s v="Paraguay"/>
    <x v="95"/>
    <n v="181.15"/>
    <d v="2023-04-01T00:00:00"/>
    <d v="2023-04-01T03:32:00"/>
    <d v="2023-04-01T06:45:00"/>
    <d v="1899-12-30T03:13:00"/>
    <d v="1899-12-30T01:43:00"/>
    <d v="1899-12-30T01:30:00"/>
    <x v="0"/>
  </r>
  <r>
    <n v="1"/>
    <s v="Cliente_313"/>
    <n v="5"/>
    <d v="2023-04-01T00:14:00"/>
    <d v="2023-04-01T02:15:00"/>
    <s v="Mesero_4"/>
    <x v="0"/>
    <s v="Tarjeta de crédito"/>
    <n v="15.09"/>
    <s v="Libre"/>
    <n v="101"/>
    <s v="Venezuela"/>
    <x v="96"/>
    <n v="153.09"/>
    <d v="2023-04-01T00:00:00"/>
    <d v="2023-04-01T00:14:00"/>
    <d v="2023-04-01T02:15:00"/>
    <d v="1899-12-30T02:01:00"/>
    <d v="1899-12-30T02:14:00"/>
    <d v="1899-12-30T00:00:00"/>
    <x v="1"/>
  </r>
  <r>
    <n v="19"/>
    <s v="Cliente_520"/>
    <n v="2"/>
    <d v="2023-04-01T01:33:00"/>
    <d v="2023-04-01T04:14:00"/>
    <s v="Mesero_3"/>
    <x v="0"/>
    <s v="Tarjeta de crédito"/>
    <n v="12.65"/>
    <s v="Reservada"/>
    <n v="102"/>
    <s v="Venezuela"/>
    <x v="97"/>
    <n v="183.65"/>
    <d v="2023-04-01T00:00:00"/>
    <d v="2023-04-01T01:33:00"/>
    <d v="2023-04-01T04:14:00"/>
    <d v="1899-12-30T02:41:00"/>
    <d v="1899-12-30T00:46:00"/>
    <d v="1899-12-30T01:55:00"/>
    <x v="0"/>
  </r>
  <r>
    <n v="13"/>
    <s v="Cliente_388"/>
    <n v="3"/>
    <d v="2023-04-01T01:42:00"/>
    <d v="2023-04-01T05:10:00"/>
    <s v="Mesero_4"/>
    <x v="0"/>
    <s v="Tarjeta de débito"/>
    <n v="26.75"/>
    <s v="Reservada"/>
    <n v="103"/>
    <s v="Brasil"/>
    <x v="98"/>
    <n v="99.75"/>
    <d v="2023-04-01T00:00:00"/>
    <d v="2023-04-01T01:42:00"/>
    <d v="2023-04-01T05:10:00"/>
    <d v="1899-12-30T03:28:00"/>
    <d v="1899-12-30T01:39:00"/>
    <d v="1899-12-30T01:49:00"/>
    <x v="0"/>
  </r>
  <r>
    <n v="14"/>
    <s v="Cliente_384"/>
    <n v="4"/>
    <d v="2023-04-01T01:28:00"/>
    <d v="2023-04-01T02:44:00"/>
    <s v="Mesero_3"/>
    <x v="1"/>
    <s v="Tarjeta de débito"/>
    <n v="11.12"/>
    <s v="Reservada"/>
    <n v="104"/>
    <s v="Uruguay"/>
    <x v="99"/>
    <n v="88.12"/>
    <d v="2023-04-01T00:00:00"/>
    <d v="2023-04-01T01:28:00"/>
    <d v="2023-04-01T02:44:00"/>
    <d v="1899-12-30T01:16:00"/>
    <d v="1899-12-30T00:55:00"/>
    <d v="1899-12-30T00:21:00"/>
    <x v="0"/>
  </r>
  <r>
    <n v="14"/>
    <s v="Cliente_517"/>
    <n v="6"/>
    <d v="2023-04-01T01:18:00"/>
    <d v="2023-04-01T04:00:00"/>
    <s v="Mesero_3"/>
    <x v="0"/>
    <s v="Tarjeta de crédito"/>
    <n v="15.64"/>
    <s v="Libre"/>
    <n v="105"/>
    <s v="Brasil"/>
    <x v="100"/>
    <n v="156.63999999999999"/>
    <d v="2023-04-01T00:00:00"/>
    <d v="2023-04-01T01:18:00"/>
    <d v="2023-04-01T04:00:00"/>
    <d v="1899-12-30T02:42:00"/>
    <d v="1899-12-30T00:43:00"/>
    <d v="1899-12-30T01:59:00"/>
    <x v="0"/>
  </r>
  <r>
    <n v="15"/>
    <s v="Cliente_711"/>
    <n v="3"/>
    <d v="2023-04-01T02:00:00"/>
    <d v="2023-04-01T05:08:00"/>
    <s v="Mesero_4"/>
    <x v="1"/>
    <s v="Efectivo"/>
    <n v="22.72"/>
    <s v="Libre"/>
    <n v="106"/>
    <s v="Uruguay"/>
    <x v="24"/>
    <n v="90.72"/>
    <d v="2023-04-01T00:00:00"/>
    <d v="2023-04-01T02:00:00"/>
    <d v="2023-04-01T05:08:00"/>
    <d v="1899-12-30T03:08:00"/>
    <d v="1899-12-30T00:29:00"/>
    <d v="1899-12-30T02:39:00"/>
    <x v="0"/>
  </r>
  <r>
    <n v="11"/>
    <s v="Cliente_651"/>
    <n v="5"/>
    <d v="2023-04-01T01:29:00"/>
    <d v="2023-04-01T02:58:00"/>
    <s v="Mesero_2"/>
    <x v="0"/>
    <s v="Tarjeta de débito"/>
    <n v="48.77"/>
    <s v="Reservada"/>
    <n v="107"/>
    <s v="Bolivia"/>
    <x v="101"/>
    <n v="301.77"/>
    <d v="2023-04-01T00:00:00"/>
    <d v="2023-04-01T01:29:00"/>
    <d v="2023-04-01T02:58:00"/>
    <d v="1899-12-30T01:29:00"/>
    <d v="1899-12-30T02:21:00"/>
    <d v="1899-12-30T00:00:00"/>
    <x v="1"/>
  </r>
  <r>
    <n v="3"/>
    <s v="Cliente_545"/>
    <n v="3"/>
    <d v="2023-04-01T01:32:00"/>
    <d v="2023-04-01T03:37:00"/>
    <s v="Mesero_4"/>
    <x v="1"/>
    <s v="Tarjeta de débito"/>
    <n v="23.26"/>
    <s v="Reservada"/>
    <n v="108"/>
    <s v="Paraguay"/>
    <x v="102"/>
    <n v="147.26"/>
    <d v="2023-04-01T00:00:00"/>
    <d v="2023-04-01T01:32:00"/>
    <d v="2023-04-01T03:37:00"/>
    <d v="1899-12-30T02:05:00"/>
    <d v="1899-12-30T01:55:00"/>
    <d v="1899-12-30T00:10:00"/>
    <x v="0"/>
  </r>
  <r>
    <n v="10"/>
    <s v="Cliente_116"/>
    <n v="2"/>
    <d v="2023-04-01T01:25:00"/>
    <d v="2023-04-01T02:26:00"/>
    <s v="Mesero_4"/>
    <x v="1"/>
    <s v="Tarjeta de crédito"/>
    <n v="42.95"/>
    <s v="Libre"/>
    <n v="109"/>
    <s v="Ecuador"/>
    <x v="103"/>
    <n v="211.95"/>
    <d v="2023-04-01T00:00:00"/>
    <d v="2023-04-01T01:25:00"/>
    <d v="2023-04-01T02:26:00"/>
    <d v="1899-12-30T01:01:00"/>
    <d v="1899-12-30T01:58:00"/>
    <d v="1899-12-30T00:00:00"/>
    <x v="1"/>
  </r>
  <r>
    <n v="5"/>
    <s v="Cliente_170"/>
    <n v="1"/>
    <d v="2023-04-01T03:32:00"/>
    <d v="2023-04-01T06:37:00"/>
    <s v="Mesero_1"/>
    <x v="0"/>
    <s v="Tarjeta de crédito"/>
    <n v="47.91"/>
    <s v="Reservada"/>
    <n v="110"/>
    <s v="Paraguay"/>
    <x v="104"/>
    <n v="210.91"/>
    <d v="2023-04-01T00:00:00"/>
    <d v="2023-04-01T03:32:00"/>
    <d v="2023-04-01T06:37:00"/>
    <d v="1899-12-30T03:05:00"/>
    <d v="1899-12-30T02:01:00"/>
    <d v="1899-12-30T01:04:00"/>
    <x v="0"/>
  </r>
  <r>
    <n v="3"/>
    <s v="Cliente_92"/>
    <n v="2"/>
    <d v="2023-04-01T01:48:00"/>
    <d v="2023-04-01T05:07:00"/>
    <s v="Mesero_3"/>
    <x v="1"/>
    <s v="Tarjeta de crédito"/>
    <n v="18.82"/>
    <s v="Reservada"/>
    <n v="111"/>
    <s v="Ecuador"/>
    <x v="105"/>
    <n v="222.82"/>
    <d v="2023-04-01T00:00:00"/>
    <d v="2023-04-01T01:48:00"/>
    <d v="2023-04-01T05:07:00"/>
    <d v="1899-12-30T03:19:00"/>
    <d v="1899-12-30T02:17:00"/>
    <d v="1899-12-30T01:02:00"/>
    <x v="0"/>
  </r>
  <r>
    <n v="6"/>
    <s v="Cliente_552"/>
    <n v="2"/>
    <d v="2023-04-01T01:49:00"/>
    <d v="2023-04-01T04:01:00"/>
    <s v="Mesero_2"/>
    <x v="2"/>
    <s v="Efectivo"/>
    <n v="35.36"/>
    <s v="Ocupada"/>
    <n v="112"/>
    <s v="Perú"/>
    <x v="106"/>
    <n v="55.36"/>
    <d v="2023-04-01T00:00:00"/>
    <d v="2023-04-01T01:49:00"/>
    <d v="2023-04-01T04:01:00"/>
    <d v="1899-12-30T02:27:00"/>
    <d v="1899-12-30T00:16:00"/>
    <d v="1899-12-30T02:11:00"/>
    <x v="0"/>
  </r>
  <r>
    <n v="4"/>
    <s v="Cliente_627"/>
    <n v="2"/>
    <d v="2023-04-01T01:12:00"/>
    <d v="2023-04-01T04:21:00"/>
    <s v="Mesero_3"/>
    <x v="0"/>
    <s v="Tarjeta de crédito"/>
    <n v="29.74"/>
    <s v="Ocupada"/>
    <n v="113"/>
    <s v="Brasil"/>
    <x v="24"/>
    <n v="97.74"/>
    <d v="2023-04-01T00:00:00"/>
    <d v="2023-04-01T01:12:00"/>
    <d v="2023-04-01T04:21:00"/>
    <d v="1899-12-30T03:24:00"/>
    <d v="1899-12-30T00:51:00"/>
    <d v="1899-12-30T02:33:00"/>
    <x v="0"/>
  </r>
  <r>
    <n v="7"/>
    <s v="Cliente_588"/>
    <n v="6"/>
    <d v="2023-04-01T00:49:00"/>
    <d v="2023-04-01T03:30:00"/>
    <s v="Mesero_1"/>
    <x v="0"/>
    <s v="Tarjeta de crédito"/>
    <n v="38.81"/>
    <s v="Ocupada"/>
    <n v="114"/>
    <s v="Chile"/>
    <x v="107"/>
    <n v="291.81"/>
    <d v="2023-04-01T00:00:00"/>
    <d v="2023-04-01T00:49:00"/>
    <d v="2023-04-01T03:30:00"/>
    <d v="1899-12-30T02:56:00"/>
    <d v="1899-12-30T02:11:00"/>
    <d v="1899-12-30T00:45:00"/>
    <x v="0"/>
  </r>
  <r>
    <n v="12"/>
    <s v="Cliente_313"/>
    <n v="6"/>
    <d v="2023-04-01T03:43:00"/>
    <d v="2023-04-01T06:26:00"/>
    <s v="Mesero_1"/>
    <x v="2"/>
    <s v="Tarjeta de débito"/>
    <n v="46.46"/>
    <s v="Ocupada"/>
    <n v="115"/>
    <s v="Uruguay"/>
    <x v="108"/>
    <n v="283.45999999999998"/>
    <d v="2023-04-01T00:00:00"/>
    <d v="2023-04-01T03:43:00"/>
    <d v="2023-04-01T06:26:00"/>
    <d v="1899-12-30T02:58:00"/>
    <d v="1899-12-30T01:38:00"/>
    <d v="1899-12-30T01:20:00"/>
    <x v="0"/>
  </r>
  <r>
    <n v="8"/>
    <s v="Cliente_949"/>
    <n v="5"/>
    <d v="2023-04-01T03:15:00"/>
    <d v="2023-04-01T06:33:00"/>
    <s v="Mesero_1"/>
    <x v="0"/>
    <s v="Tarjeta de crédito"/>
    <n v="47.69"/>
    <s v="Ocupada"/>
    <n v="116"/>
    <s v="Chile"/>
    <x v="109"/>
    <n v="316.69"/>
    <d v="2023-04-01T00:00:00"/>
    <d v="2023-04-01T03:15:00"/>
    <d v="2023-04-01T06:33:00"/>
    <d v="1899-12-30T03:33:00"/>
    <d v="1899-12-30T02:09:00"/>
    <d v="1899-12-30T01:24:00"/>
    <x v="0"/>
  </r>
  <r>
    <n v="8"/>
    <s v="Cliente_863"/>
    <n v="4"/>
    <d v="2023-04-01T02:55:00"/>
    <d v="2023-04-01T05:45:00"/>
    <s v="Mesero_3"/>
    <x v="1"/>
    <s v="Tarjeta de crédito"/>
    <n v="11.65"/>
    <s v="Ocupada"/>
    <n v="117"/>
    <s v="Chile"/>
    <x v="5"/>
    <n v="81.650000000000006"/>
    <d v="2023-04-01T00:00:00"/>
    <d v="2023-04-01T02:55:00"/>
    <d v="2023-04-01T05:45:00"/>
    <d v="1899-12-30T03:05:00"/>
    <d v="1899-12-30T00:08:00"/>
    <d v="1899-12-30T02:57:00"/>
    <x v="0"/>
  </r>
  <r>
    <n v="13"/>
    <s v="Cliente_140"/>
    <n v="1"/>
    <d v="2023-04-01T00:34:00"/>
    <d v="2023-04-01T01:45:00"/>
    <s v="Mesero_5"/>
    <x v="2"/>
    <s v="Tarjeta de débito"/>
    <n v="49.32"/>
    <s v="Libre"/>
    <n v="118"/>
    <s v="Bolivia"/>
    <x v="110"/>
    <n v="258.32"/>
    <d v="2023-04-01T00:00:00"/>
    <d v="2023-04-01T00:34:00"/>
    <d v="2023-04-01T01:45:00"/>
    <d v="1899-12-30T01:11:00"/>
    <d v="1899-12-30T02:16:00"/>
    <d v="1899-12-30T00:00:00"/>
    <x v="1"/>
  </r>
  <r>
    <n v="17"/>
    <s v="Cliente_523"/>
    <n v="3"/>
    <d v="2023-04-02T03:24:00"/>
    <d v="2023-04-02T05:03:00"/>
    <s v="Mesero_2"/>
    <x v="1"/>
    <s v="Tarjeta de crédito"/>
    <n v="11.5"/>
    <s v="Reservada"/>
    <n v="119"/>
    <s v="Perú"/>
    <x v="111"/>
    <n v="145.5"/>
    <d v="2023-04-02T00:00:00"/>
    <d v="2023-04-02T03:24:00"/>
    <d v="2023-04-02T05:03:00"/>
    <d v="1899-12-30T01:39:00"/>
    <d v="1899-12-30T00:54:00"/>
    <d v="1899-12-30T00:45:00"/>
    <x v="0"/>
  </r>
  <r>
    <n v="4"/>
    <s v="Cliente_916"/>
    <n v="2"/>
    <d v="2023-04-02T00:38:00"/>
    <d v="2023-04-02T01:42:00"/>
    <s v="Mesero_1"/>
    <x v="0"/>
    <s v="Efectivo"/>
    <n v="12.51"/>
    <s v="Reservada"/>
    <n v="120"/>
    <s v="Uruguay"/>
    <x v="112"/>
    <n v="157.51"/>
    <d v="2023-04-02T00:00:00"/>
    <d v="2023-04-02T00:38:00"/>
    <d v="2023-04-02T01:42:00"/>
    <d v="1899-12-30T01:04:00"/>
    <d v="1899-12-30T01:37:00"/>
    <d v="1899-12-30T00:00:00"/>
    <x v="1"/>
  </r>
  <r>
    <n v="5"/>
    <s v="Cliente_416"/>
    <n v="4"/>
    <d v="2023-04-02T03:45:00"/>
    <d v="2023-04-02T06:13:00"/>
    <s v="Mesero_4"/>
    <x v="0"/>
    <s v="Tarjeta de crédito"/>
    <n v="12.3"/>
    <s v="Reservada"/>
    <n v="121"/>
    <s v="Paraguay"/>
    <x v="113"/>
    <n v="64.3"/>
    <d v="2023-04-02T00:00:00"/>
    <d v="2023-04-02T03:45:00"/>
    <d v="2023-04-02T06:13:00"/>
    <d v="1899-12-30T02:28:00"/>
    <d v="1899-12-30T00:38:00"/>
    <d v="1899-12-30T01:50:00"/>
    <x v="0"/>
  </r>
  <r>
    <n v="6"/>
    <s v="Cliente_346"/>
    <n v="6"/>
    <d v="2023-04-02T01:23:00"/>
    <d v="2023-04-02T02:48:00"/>
    <s v="Mesero_1"/>
    <x v="0"/>
    <s v="Tarjeta de débito"/>
    <n v="20.38"/>
    <s v="Ocupada"/>
    <n v="122"/>
    <s v="Colombia"/>
    <x v="5"/>
    <n v="125.38"/>
    <d v="2023-04-02T00:00:00"/>
    <d v="2023-04-02T01:23:00"/>
    <d v="2023-04-02T02:48:00"/>
    <d v="1899-12-30T01:40:00"/>
    <d v="1899-12-30T00:32:00"/>
    <d v="1899-12-30T01:08:00"/>
    <x v="0"/>
  </r>
  <r>
    <n v="16"/>
    <s v="Cliente_381"/>
    <n v="6"/>
    <d v="2023-04-02T03:09:00"/>
    <d v="2023-04-02T04:10:00"/>
    <s v="Mesero_4"/>
    <x v="0"/>
    <s v="Tarjeta de débito"/>
    <n v="46.88"/>
    <s v="Reservada"/>
    <n v="123"/>
    <s v="Argentina"/>
    <x v="114"/>
    <n v="70.88"/>
    <d v="2023-04-02T00:00:00"/>
    <d v="2023-04-02T03:09:00"/>
    <d v="2023-04-02T04:10:00"/>
    <d v="1899-12-30T01:01:00"/>
    <d v="1899-12-30T00:33:00"/>
    <d v="1899-12-30T00:28:00"/>
    <x v="0"/>
  </r>
  <r>
    <n v="16"/>
    <s v="Cliente_791"/>
    <n v="5"/>
    <d v="2023-04-02T03:39:00"/>
    <d v="2023-04-02T05:22:00"/>
    <s v="Mesero_3"/>
    <x v="0"/>
    <s v="Tarjeta de débito"/>
    <n v="10.85"/>
    <s v="Libre"/>
    <n v="124"/>
    <s v="España"/>
    <x v="115"/>
    <n v="232.85"/>
    <d v="2023-04-02T00:00:00"/>
    <d v="2023-04-02T03:39:00"/>
    <d v="2023-04-02T05:22:00"/>
    <d v="1899-12-30T01:43:00"/>
    <d v="1899-12-30T02:18:00"/>
    <d v="1899-12-30T00:00:00"/>
    <x v="1"/>
  </r>
  <r>
    <n v="14"/>
    <s v="Cliente_697"/>
    <n v="2"/>
    <d v="2023-04-02T02:56:00"/>
    <d v="2023-04-02T06:13:00"/>
    <s v="Mesero_3"/>
    <x v="0"/>
    <s v="Tarjeta de crédito"/>
    <n v="24.66"/>
    <s v="Libre"/>
    <n v="125"/>
    <s v="Bolivia"/>
    <x v="116"/>
    <n v="208.66"/>
    <d v="2023-04-02T00:00:00"/>
    <d v="2023-04-02T02:56:00"/>
    <d v="2023-04-02T06:13:00"/>
    <d v="1899-12-30T03:17:00"/>
    <d v="1899-12-30T01:24:00"/>
    <d v="1899-12-30T01:53:00"/>
    <x v="0"/>
  </r>
  <r>
    <n v="18"/>
    <s v="Cliente_516"/>
    <n v="3"/>
    <d v="2023-04-02T02:45:00"/>
    <d v="2023-04-02T05:12:00"/>
    <s v="Mesero_1"/>
    <x v="0"/>
    <s v="Tarjeta de crédito"/>
    <n v="41.82"/>
    <s v="Libre"/>
    <n v="126"/>
    <s v="Perú"/>
    <x v="117"/>
    <n v="206.82"/>
    <d v="2023-04-02T00:00:00"/>
    <d v="2023-04-02T02:45:00"/>
    <d v="2023-04-02T05:12:00"/>
    <d v="1899-12-30T02:27:00"/>
    <d v="1899-12-30T02:19:00"/>
    <d v="1899-12-30T00:08:00"/>
    <x v="0"/>
  </r>
  <r>
    <n v="6"/>
    <s v="Cliente_541"/>
    <n v="4"/>
    <d v="2023-04-02T00:42:00"/>
    <d v="2023-04-02T02:28:00"/>
    <s v="Mesero_4"/>
    <x v="0"/>
    <s v="Tarjeta de crédito"/>
    <n v="32.82"/>
    <s v="Libre"/>
    <n v="127"/>
    <s v="Argentina"/>
    <x v="38"/>
    <n v="104.82"/>
    <d v="2023-04-02T00:00:00"/>
    <d v="2023-04-02T00:42:00"/>
    <d v="2023-04-02T02:28:00"/>
    <d v="1899-12-30T01:46:00"/>
    <d v="1899-12-30T00:30:00"/>
    <d v="1899-12-30T01:16:00"/>
    <x v="0"/>
  </r>
  <r>
    <n v="2"/>
    <s v="Cliente_830"/>
    <n v="5"/>
    <d v="2023-04-02T01:31:00"/>
    <d v="2023-04-02T03:28:00"/>
    <s v="Mesero_2"/>
    <x v="0"/>
    <s v="Efectivo"/>
    <n v="49.36"/>
    <s v="Ocupada"/>
    <n v="128"/>
    <s v="Uruguay"/>
    <x v="118"/>
    <n v="288.36"/>
    <d v="2023-04-02T00:00:00"/>
    <d v="2023-04-02T01:31:00"/>
    <d v="2023-04-02T03:28:00"/>
    <d v="1899-12-30T02:12:00"/>
    <d v="1899-12-30T02:52:00"/>
    <d v="1899-12-30T00:00:00"/>
    <x v="1"/>
  </r>
  <r>
    <n v="16"/>
    <s v="Cliente_656"/>
    <n v="5"/>
    <d v="2023-04-02T00:41:00"/>
    <d v="2023-04-02T02:41:00"/>
    <s v="Mesero_2"/>
    <x v="0"/>
    <s v="Tarjeta de crédito"/>
    <n v="49.3"/>
    <s v="Reservada"/>
    <n v="129"/>
    <s v="Perú"/>
    <x v="119"/>
    <n v="155.30000000000001"/>
    <d v="2023-04-02T00:00:00"/>
    <d v="2023-04-02T00:41:00"/>
    <d v="2023-04-02T02:41:00"/>
    <d v="1899-12-30T02:00:00"/>
    <d v="1899-12-30T01:20:00"/>
    <d v="1899-12-30T00:40:00"/>
    <x v="0"/>
  </r>
  <r>
    <n v="10"/>
    <s v="Cliente_486"/>
    <n v="4"/>
    <d v="2023-04-02T00:26:00"/>
    <d v="2023-04-02T01:32:00"/>
    <s v="Mesero_2"/>
    <x v="0"/>
    <s v="Tarjeta de crédito"/>
    <n v="38.130000000000003"/>
    <s v="Libre"/>
    <n v="130"/>
    <s v="Colombia"/>
    <x v="5"/>
    <n v="73.13"/>
    <d v="2023-04-02T00:00:00"/>
    <d v="2023-04-02T00:26:00"/>
    <d v="2023-04-02T01:32:00"/>
    <d v="1899-12-30T01:06:00"/>
    <d v="1899-12-30T00:25:00"/>
    <d v="1899-12-30T00:41:00"/>
    <x v="0"/>
  </r>
  <r>
    <n v="7"/>
    <s v="Cliente_728"/>
    <n v="5"/>
    <d v="2023-04-02T00:43:00"/>
    <d v="2023-04-02T04:18:00"/>
    <s v="Mesero_4"/>
    <x v="0"/>
    <s v="Tarjeta de crédito"/>
    <n v="42.41"/>
    <s v="Ocupada"/>
    <n v="131"/>
    <s v="Ecuador"/>
    <x v="120"/>
    <n v="199.41"/>
    <d v="2023-04-02T00:00:00"/>
    <d v="2023-04-02T00:43:00"/>
    <d v="2023-04-02T04:18:00"/>
    <d v="1899-12-30T03:50:00"/>
    <d v="1899-12-30T02:00:00"/>
    <d v="1899-12-30T01:50:00"/>
    <x v="0"/>
  </r>
  <r>
    <n v="9"/>
    <s v="Cliente_774"/>
    <n v="2"/>
    <d v="2023-04-02T01:26:00"/>
    <d v="2023-04-02T02:43:00"/>
    <s v="Mesero_3"/>
    <x v="2"/>
    <s v="Tarjeta de débito"/>
    <n v="30.96"/>
    <s v="Reservada"/>
    <n v="132"/>
    <s v="Bolivia"/>
    <x v="121"/>
    <n v="236.96"/>
    <d v="2023-04-02T00:00:00"/>
    <d v="2023-04-02T01:26:00"/>
    <d v="2023-04-02T02:43:00"/>
    <d v="1899-12-30T01:17:00"/>
    <d v="1899-12-30T01:42:00"/>
    <d v="1899-12-30T00:00:00"/>
    <x v="1"/>
  </r>
  <r>
    <n v="20"/>
    <s v="Cliente_26"/>
    <n v="6"/>
    <d v="2023-04-02T00:54:00"/>
    <d v="2023-04-02T03:52:00"/>
    <s v="Mesero_2"/>
    <x v="0"/>
    <s v="Tarjeta de crédito"/>
    <n v="39.74"/>
    <s v="Ocupada"/>
    <n v="133"/>
    <s v="Chile"/>
    <x v="122"/>
    <n v="221.74"/>
    <d v="2023-04-02T00:00:00"/>
    <d v="2023-04-02T00:54:00"/>
    <d v="2023-04-02T03:52:00"/>
    <d v="1899-12-30T03:13:00"/>
    <d v="1899-12-30T01:47:00"/>
    <d v="1899-12-30T01:26:00"/>
    <x v="0"/>
  </r>
  <r>
    <n v="3"/>
    <s v="Cliente_273"/>
    <n v="6"/>
    <d v="2023-04-02T00:07:00"/>
    <d v="2023-04-02T03:52:00"/>
    <s v="Mesero_1"/>
    <x v="2"/>
    <s v="Tarjeta de crédito"/>
    <n v="30.1"/>
    <s v="Libre"/>
    <n v="134"/>
    <s v="Uruguay"/>
    <x v="123"/>
    <n v="150.1"/>
    <d v="2023-04-02T00:00:00"/>
    <d v="2023-04-02T00:07:00"/>
    <d v="2023-04-02T03:52:00"/>
    <d v="1899-12-30T03:45:00"/>
    <d v="1899-12-30T00:48:00"/>
    <d v="1899-12-30T02:57:00"/>
    <x v="0"/>
  </r>
  <r>
    <n v="11"/>
    <s v="Cliente_798"/>
    <n v="1"/>
    <d v="2023-04-02T01:00:00"/>
    <d v="2023-04-02T03:01:00"/>
    <s v="Mesero_5"/>
    <x v="2"/>
    <s v="Tarjeta de crédito"/>
    <n v="34.700000000000003"/>
    <s v="Ocupada"/>
    <n v="135"/>
    <s v="Brasil"/>
    <x v="124"/>
    <n v="294.7"/>
    <d v="2023-04-02T00:00:00"/>
    <d v="2023-04-02T01:00:00"/>
    <d v="2023-04-02T03:01:00"/>
    <d v="1899-12-30T02:16:00"/>
    <d v="1899-12-30T01:28:00"/>
    <d v="1899-12-30T00:48:00"/>
    <x v="0"/>
  </r>
  <r>
    <n v="6"/>
    <s v="Cliente_8"/>
    <n v="1"/>
    <d v="2023-04-02T01:50:00"/>
    <d v="2023-04-02T05:01:00"/>
    <s v="Mesero_1"/>
    <x v="0"/>
    <s v="Tarjeta de crédito"/>
    <n v="30.25"/>
    <s v="Ocupada"/>
    <n v="136"/>
    <s v="Bolivia"/>
    <x v="18"/>
    <n v="110.25"/>
    <d v="2023-04-02T00:00:00"/>
    <d v="2023-04-02T01:50:00"/>
    <d v="2023-04-02T05:01:00"/>
    <d v="1899-12-30T03:26:00"/>
    <d v="1899-12-30T00:13:00"/>
    <d v="1899-12-30T03:13:00"/>
    <x v="0"/>
  </r>
  <r>
    <n v="13"/>
    <s v="Cliente_31"/>
    <n v="3"/>
    <d v="2023-04-02T01:21:00"/>
    <d v="2023-04-02T04:11:00"/>
    <s v="Mesero_4"/>
    <x v="1"/>
    <s v="Tarjeta de crédito"/>
    <n v="12.4"/>
    <s v="Ocupada"/>
    <n v="137"/>
    <s v="Colombia"/>
    <x v="36"/>
    <n v="75.400000000000006"/>
    <d v="2023-04-02T00:00:00"/>
    <d v="2023-04-02T01:21:00"/>
    <d v="2023-04-02T04:11:00"/>
    <d v="1899-12-30T03:05:00"/>
    <d v="1899-12-30T00:41:00"/>
    <d v="1899-12-30T02:24:00"/>
    <x v="0"/>
  </r>
  <r>
    <n v="6"/>
    <s v="Cliente_658"/>
    <n v="2"/>
    <d v="2023-04-02T03:48:00"/>
    <d v="2023-04-02T05:09:00"/>
    <s v="Mesero_2"/>
    <x v="1"/>
    <s v="Tarjeta de débito"/>
    <n v="32.79"/>
    <s v="Ocupada"/>
    <n v="138"/>
    <s v="Venezuela"/>
    <x v="125"/>
    <n v="270.79000000000002"/>
    <d v="2023-04-02T00:00:00"/>
    <d v="2023-04-02T03:48:00"/>
    <d v="2023-04-02T05:09:00"/>
    <d v="1899-12-30T01:36:00"/>
    <d v="1899-12-30T01:37:00"/>
    <d v="1899-12-30T00:00:00"/>
    <x v="1"/>
  </r>
  <r>
    <n v="16"/>
    <s v="Cliente_773"/>
    <n v="3"/>
    <d v="2023-04-02T00:40:00"/>
    <d v="2023-04-02T04:39:00"/>
    <s v="Mesero_2"/>
    <x v="0"/>
    <s v="Tarjeta de crédito"/>
    <n v="47.2"/>
    <s v="Libre"/>
    <n v="139"/>
    <s v="Chile"/>
    <x v="5"/>
    <n v="82.2"/>
    <d v="2023-04-02T00:00:00"/>
    <d v="2023-04-02T00:40:00"/>
    <d v="2023-04-02T04:39:00"/>
    <d v="1899-12-30T03:59:00"/>
    <d v="1899-12-30T00:26:00"/>
    <d v="1899-12-30T03:33:00"/>
    <x v="0"/>
  </r>
  <r>
    <n v="11"/>
    <s v="Cliente_158"/>
    <n v="4"/>
    <d v="2023-04-02T03:49:00"/>
    <d v="2023-04-02T06:29:00"/>
    <s v="Mesero_2"/>
    <x v="0"/>
    <s v="Efectivo"/>
    <n v="32.130000000000003"/>
    <s v="Libre"/>
    <n v="140"/>
    <s v="Paraguay"/>
    <x v="126"/>
    <n v="223.13"/>
    <d v="2023-04-02T00:00:00"/>
    <d v="2023-04-02T03:49:00"/>
    <d v="2023-04-02T06:29:00"/>
    <d v="1899-12-30T02:40:00"/>
    <d v="1899-12-30T01:58:00"/>
    <d v="1899-12-30T00:42:00"/>
    <x v="0"/>
  </r>
  <r>
    <n v="4"/>
    <s v="Cliente_569"/>
    <n v="4"/>
    <d v="2023-04-02T01:58:00"/>
    <d v="2023-04-02T05:45:00"/>
    <s v="Mesero_3"/>
    <x v="1"/>
    <s v="Tarjeta de crédito"/>
    <n v="41.56"/>
    <s v="Reservada"/>
    <n v="141"/>
    <s v="Ecuador"/>
    <x v="36"/>
    <n v="62.56"/>
    <d v="2023-04-02T00:00:00"/>
    <d v="2023-04-02T01:58:00"/>
    <d v="2023-04-02T05:45:00"/>
    <d v="1899-12-30T03:47:00"/>
    <d v="1899-12-30T00:28:00"/>
    <d v="1899-12-30T03:19:00"/>
    <x v="0"/>
  </r>
  <r>
    <n v="14"/>
    <s v="Cliente_286"/>
    <n v="3"/>
    <d v="2023-04-02T02:05:00"/>
    <d v="2023-04-02T04:05:00"/>
    <s v="Mesero_4"/>
    <x v="0"/>
    <s v="Tarjeta de crédito"/>
    <n v="16.29"/>
    <s v="Ocupada"/>
    <n v="142"/>
    <s v="Argentina"/>
    <x v="127"/>
    <n v="197.29"/>
    <d v="2023-04-02T00:00:00"/>
    <d v="2023-04-02T02:05:00"/>
    <d v="2023-04-02T04:05:00"/>
    <d v="1899-12-30T02:15:00"/>
    <d v="1899-12-30T01:10:00"/>
    <d v="1899-12-30T01:05:00"/>
    <x v="0"/>
  </r>
  <r>
    <n v="9"/>
    <s v="Cliente_199"/>
    <n v="4"/>
    <d v="2023-04-02T00:32:00"/>
    <d v="2023-04-02T04:30:00"/>
    <s v="Mesero_4"/>
    <x v="0"/>
    <s v="Efectivo"/>
    <n v="48.26"/>
    <s v="Libre"/>
    <n v="143"/>
    <s v="Perú"/>
    <x v="83"/>
    <n v="98.259999999999991"/>
    <d v="2023-04-02T00:00:00"/>
    <d v="2023-04-02T00:32:00"/>
    <d v="2023-04-02T04:30:00"/>
    <d v="1899-12-30T03:58:00"/>
    <d v="1899-12-30T00:16:00"/>
    <d v="1899-12-30T03:42:00"/>
    <x v="0"/>
  </r>
  <r>
    <n v="18"/>
    <s v="Cliente_712"/>
    <n v="1"/>
    <d v="2023-04-02T02:58:00"/>
    <d v="2023-04-02T05:32:00"/>
    <s v="Mesero_4"/>
    <x v="2"/>
    <s v="Tarjeta de crédito"/>
    <n v="11.22"/>
    <s v="Ocupada"/>
    <n v="144"/>
    <s v="Perú"/>
    <x v="128"/>
    <n v="196.22"/>
    <d v="2023-04-02T00:00:00"/>
    <d v="2023-04-02T02:58:00"/>
    <d v="2023-04-02T05:32:00"/>
    <d v="1899-12-30T02:49:00"/>
    <d v="1899-12-30T02:30:00"/>
    <d v="1899-12-30T00:19:00"/>
    <x v="0"/>
  </r>
  <r>
    <n v="2"/>
    <s v="Cliente_56"/>
    <n v="5"/>
    <d v="2023-04-02T00:37:00"/>
    <d v="2023-04-02T01:42:00"/>
    <s v="Mesero_2"/>
    <x v="2"/>
    <s v="Tarjeta de crédito"/>
    <n v="11.32"/>
    <s v="Ocupada"/>
    <n v="145"/>
    <s v="Venezuela"/>
    <x v="129"/>
    <n v="137.32"/>
    <d v="2023-04-02T00:00:00"/>
    <d v="2023-04-02T00:37:00"/>
    <d v="2023-04-02T01:42:00"/>
    <d v="1899-12-30T01:20:00"/>
    <d v="1899-12-30T01:46:00"/>
    <d v="1899-12-30T00:00:00"/>
    <x v="1"/>
  </r>
  <r>
    <n v="8"/>
    <s v="Cliente_670"/>
    <n v="6"/>
    <d v="2023-04-02T01:40:00"/>
    <d v="2023-04-02T02:54:00"/>
    <s v="Mesero_3"/>
    <x v="0"/>
    <s v="Tarjeta de crédito"/>
    <n v="38.4"/>
    <s v="Reservada"/>
    <n v="146"/>
    <s v="Paraguay"/>
    <x v="79"/>
    <n v="100.4"/>
    <d v="2023-04-02T00:00:00"/>
    <d v="2023-04-02T01:40:00"/>
    <d v="2023-04-02T02:54:00"/>
    <d v="1899-12-30T01:14:00"/>
    <d v="1899-12-30T00:47:00"/>
    <d v="1899-12-30T00:27:00"/>
    <x v="0"/>
  </r>
  <r>
    <n v="5"/>
    <s v="Cliente_909"/>
    <n v="4"/>
    <d v="2023-04-02T03:18:00"/>
    <d v="2023-04-02T04:58:00"/>
    <s v="Mesero_3"/>
    <x v="1"/>
    <s v="Tarjeta de crédito"/>
    <n v="27.14"/>
    <s v="Reservada"/>
    <n v="147"/>
    <s v="Colombia"/>
    <x v="130"/>
    <n v="111.14"/>
    <d v="2023-04-02T00:00:00"/>
    <d v="2023-04-02T03:18:00"/>
    <d v="2023-04-02T04:58:00"/>
    <d v="1899-12-30T01:40:00"/>
    <d v="1899-12-30T00:33:00"/>
    <d v="1899-12-30T01:07:00"/>
    <x v="0"/>
  </r>
  <r>
    <n v="10"/>
    <s v="Cliente_402"/>
    <n v="6"/>
    <d v="2023-04-02T03:52:00"/>
    <d v="2023-04-02T05:59:00"/>
    <s v="Mesero_3"/>
    <x v="0"/>
    <s v="Tarjeta de débito"/>
    <n v="46.26"/>
    <s v="Ocupada"/>
    <n v="148"/>
    <s v="Colombia"/>
    <x v="131"/>
    <n v="258.26"/>
    <d v="2023-04-02T00:00:00"/>
    <d v="2023-04-02T03:52:00"/>
    <d v="2023-04-02T05:59:00"/>
    <d v="1899-12-30T02:22:00"/>
    <d v="1899-12-30T02:39:00"/>
    <d v="1899-12-30T00:00:00"/>
    <x v="1"/>
  </r>
  <r>
    <n v="18"/>
    <s v="Cliente_709"/>
    <n v="4"/>
    <d v="2023-04-02T01:35:00"/>
    <d v="2023-04-02T04:50:00"/>
    <s v="Mesero_5"/>
    <x v="1"/>
    <s v="Tarjeta de crédito"/>
    <n v="15.92"/>
    <s v="Ocupada"/>
    <n v="149"/>
    <s v="Brasil"/>
    <x v="132"/>
    <n v="241.92"/>
    <d v="2023-04-02T00:00:00"/>
    <d v="2023-04-02T01:35:00"/>
    <d v="2023-04-02T04:50:00"/>
    <d v="1899-12-30T03:30:00"/>
    <d v="1899-12-30T02:19:00"/>
    <d v="1899-12-30T01:11:00"/>
    <x v="0"/>
  </r>
  <r>
    <n v="18"/>
    <s v="Cliente_533"/>
    <n v="6"/>
    <d v="2023-04-02T00:37:00"/>
    <d v="2023-04-02T03:10:00"/>
    <s v="Mesero_1"/>
    <x v="0"/>
    <s v="Tarjeta de débito"/>
    <n v="48.43"/>
    <s v="Libre"/>
    <n v="150"/>
    <s v="Argentina"/>
    <x v="133"/>
    <n v="198.43"/>
    <d v="2023-04-02T00:00:00"/>
    <d v="2023-04-02T00:37:00"/>
    <d v="2023-04-02T03:10:00"/>
    <d v="1899-12-30T02:33:00"/>
    <d v="1899-12-30T01:46:00"/>
    <d v="1899-12-30T00:47:00"/>
    <x v="0"/>
  </r>
  <r>
    <n v="6"/>
    <s v="Cliente_953"/>
    <n v="2"/>
    <d v="2023-04-02T03:15:00"/>
    <d v="2023-04-02T06:53:00"/>
    <s v="Mesero_4"/>
    <x v="2"/>
    <s v="Tarjeta de crédito"/>
    <n v="41.51"/>
    <s v="Ocupada"/>
    <n v="151"/>
    <s v="Ecuador"/>
    <x v="134"/>
    <n v="173.51"/>
    <d v="2023-04-02T00:00:00"/>
    <d v="2023-04-02T03:15:00"/>
    <d v="2023-04-02T06:53:00"/>
    <d v="1899-12-30T03:53:00"/>
    <d v="1899-12-30T00:19:00"/>
    <d v="1899-12-30T03:34:00"/>
    <x v="0"/>
  </r>
  <r>
    <n v="5"/>
    <s v="Cliente_380"/>
    <n v="6"/>
    <d v="2023-04-02T01:14:00"/>
    <d v="2023-04-02T02:52:00"/>
    <s v="Mesero_4"/>
    <x v="0"/>
    <s v="Tarjeta de débito"/>
    <n v="25.57"/>
    <s v="Reservada"/>
    <n v="152"/>
    <s v="Ecuador"/>
    <x v="15"/>
    <n v="81.569999999999993"/>
    <d v="2023-04-02T00:00:00"/>
    <d v="2023-04-02T01:14:00"/>
    <d v="2023-04-02T02:52:00"/>
    <d v="1899-12-30T01:38:00"/>
    <d v="1899-12-30T00:12:00"/>
    <d v="1899-12-30T01:26:00"/>
    <x v="0"/>
  </r>
  <r>
    <n v="10"/>
    <s v="Cliente_870"/>
    <n v="1"/>
    <d v="2023-04-02T03:06:00"/>
    <d v="2023-04-02T05:26:00"/>
    <s v="Mesero_2"/>
    <x v="1"/>
    <s v="Tarjeta de débito"/>
    <n v="42.84"/>
    <s v="Ocupada"/>
    <n v="153"/>
    <s v="Paraguay"/>
    <x v="135"/>
    <n v="245.84"/>
    <d v="2023-04-02T00:00:00"/>
    <d v="2023-04-02T03:06:00"/>
    <d v="2023-04-02T05:26:00"/>
    <d v="1899-12-30T02:35:00"/>
    <d v="1899-12-30T01:29:00"/>
    <d v="1899-12-30T01:06:00"/>
    <x v="0"/>
  </r>
  <r>
    <n v="11"/>
    <s v="Cliente_964"/>
    <n v="6"/>
    <d v="2023-04-02T02:09:00"/>
    <d v="2023-04-02T03:36:00"/>
    <s v="Mesero_1"/>
    <x v="1"/>
    <s v="Tarjeta de crédito"/>
    <n v="17.2"/>
    <s v="Libre"/>
    <n v="154"/>
    <s v="Ecuador"/>
    <x v="136"/>
    <n v="161.19999999999999"/>
    <d v="2023-04-02T00:00:00"/>
    <d v="2023-04-02T02:09:00"/>
    <d v="2023-04-02T03:36:00"/>
    <d v="1899-12-30T01:27:00"/>
    <d v="1899-12-30T01:22:00"/>
    <d v="1899-12-30T00:05:00"/>
    <x v="0"/>
  </r>
  <r>
    <n v="7"/>
    <s v="Cliente_939"/>
    <n v="2"/>
    <d v="2023-04-02T01:53:00"/>
    <d v="2023-04-02T04:44:00"/>
    <s v="Mesero_5"/>
    <x v="0"/>
    <s v="Tarjeta de crédito"/>
    <n v="25.72"/>
    <s v="Reservada"/>
    <n v="155"/>
    <s v="Venezuela"/>
    <x v="137"/>
    <n v="161.72"/>
    <d v="2023-04-02T00:00:00"/>
    <d v="2023-04-02T01:53:00"/>
    <d v="2023-04-02T04:44:00"/>
    <d v="1899-12-30T02:51:00"/>
    <d v="1899-12-30T01:40:00"/>
    <d v="1899-12-30T01:11:00"/>
    <x v="0"/>
  </r>
  <r>
    <n v="6"/>
    <s v="Cliente_536"/>
    <n v="4"/>
    <d v="2023-04-02T00:40:00"/>
    <d v="2023-04-02T04:17:00"/>
    <s v="Mesero_3"/>
    <x v="2"/>
    <s v="Tarjeta de crédito"/>
    <n v="19.03"/>
    <s v="Libre"/>
    <n v="156"/>
    <s v="España"/>
    <x v="15"/>
    <n v="75.03"/>
    <d v="2023-04-02T00:00:00"/>
    <d v="2023-04-02T00:40:00"/>
    <d v="2023-04-02T04:17:00"/>
    <d v="1899-12-30T03:37:00"/>
    <d v="1899-12-30T00:06:00"/>
    <d v="1899-12-30T03:31:00"/>
    <x v="0"/>
  </r>
  <r>
    <n v="13"/>
    <s v="Cliente_5"/>
    <n v="5"/>
    <d v="2023-04-02T03:22:00"/>
    <d v="2023-04-02T06:15:00"/>
    <s v="Mesero_3"/>
    <x v="1"/>
    <s v="Tarjeta de crédito"/>
    <n v="28.48"/>
    <s v="Ocupada"/>
    <n v="157"/>
    <s v="Perú"/>
    <x v="138"/>
    <n v="299.48"/>
    <d v="2023-04-02T00:00:00"/>
    <d v="2023-04-02T03:22:00"/>
    <d v="2023-04-02T06:15:00"/>
    <d v="1899-12-30T03:08:00"/>
    <d v="1899-12-30T02:30:00"/>
    <d v="1899-12-30T00:38:00"/>
    <x v="0"/>
  </r>
  <r>
    <n v="5"/>
    <s v="Cliente_115"/>
    <n v="5"/>
    <d v="2023-04-02T02:45:00"/>
    <d v="2023-04-02T03:59:00"/>
    <s v="Mesero_3"/>
    <x v="0"/>
    <s v="Tarjeta de crédito"/>
    <n v="48.75"/>
    <s v="Libre"/>
    <n v="158"/>
    <s v="Chile"/>
    <x v="139"/>
    <n v="358.75"/>
    <d v="2023-04-02T00:00:00"/>
    <d v="2023-04-02T02:45:00"/>
    <d v="2023-04-02T03:59:00"/>
    <d v="1899-12-30T01:14:00"/>
    <d v="1899-12-30T02:15:00"/>
    <d v="1899-12-30T00:00:00"/>
    <x v="1"/>
  </r>
  <r>
    <n v="16"/>
    <s v="Cliente_580"/>
    <n v="1"/>
    <d v="2023-04-02T00:10:00"/>
    <d v="2023-04-02T01:15:00"/>
    <s v="Mesero_3"/>
    <x v="1"/>
    <s v="Tarjeta de crédito"/>
    <n v="47.81"/>
    <s v="Ocupada"/>
    <n v="159"/>
    <s v="Brasil"/>
    <x v="140"/>
    <n v="300.81"/>
    <d v="2023-04-02T00:00:00"/>
    <d v="2023-04-02T00:10:00"/>
    <d v="2023-04-02T01:15:00"/>
    <d v="1899-12-30T01:20:00"/>
    <d v="1899-12-30T01:14:00"/>
    <d v="1899-12-30T00:06:00"/>
    <x v="0"/>
  </r>
  <r>
    <n v="19"/>
    <s v="Cliente_788"/>
    <n v="6"/>
    <d v="2023-04-02T01:06:00"/>
    <d v="2023-04-02T04:33:00"/>
    <s v="Mesero_2"/>
    <x v="0"/>
    <s v="Tarjeta de crédito"/>
    <n v="26.02"/>
    <s v="Reservada"/>
    <n v="160"/>
    <s v="Colombia"/>
    <x v="141"/>
    <n v="182.02"/>
    <d v="2023-04-02T00:00:00"/>
    <d v="2023-04-02T01:06:00"/>
    <d v="2023-04-02T04:33:00"/>
    <d v="1899-12-30T03:27:00"/>
    <d v="1899-12-30T01:07:00"/>
    <d v="1899-12-30T02:20:00"/>
    <x v="0"/>
  </r>
  <r>
    <n v="13"/>
    <s v="Cliente_892"/>
    <n v="6"/>
    <d v="2023-04-02T00:45:00"/>
    <d v="2023-04-02T04:23:00"/>
    <s v="Mesero_2"/>
    <x v="0"/>
    <s v="Tarjeta de crédito"/>
    <n v="18.86"/>
    <s v="Reservada"/>
    <n v="161"/>
    <s v="Paraguay"/>
    <x v="15"/>
    <n v="102.86"/>
    <d v="2023-04-02T00:00:00"/>
    <d v="2023-04-02T00:45:00"/>
    <d v="2023-04-02T04:23:00"/>
    <d v="1899-12-30T03:38:00"/>
    <d v="1899-12-30T00:57:00"/>
    <d v="1899-12-30T02:41:00"/>
    <x v="0"/>
  </r>
  <r>
    <n v="14"/>
    <s v="Cliente_406"/>
    <n v="4"/>
    <d v="2023-04-02T00:57:00"/>
    <d v="2023-04-02T02:34:00"/>
    <s v="Mesero_1"/>
    <x v="0"/>
    <s v="Tarjeta de crédito"/>
    <n v="17.55"/>
    <s v="Reservada"/>
    <n v="162"/>
    <s v="Paraguay"/>
    <x v="114"/>
    <n v="89.55"/>
    <d v="2023-04-02T00:00:00"/>
    <d v="2023-04-02T00:57:00"/>
    <d v="2023-04-02T02:34:00"/>
    <d v="1899-12-30T01:37:00"/>
    <d v="1899-12-30T00:25:00"/>
    <d v="1899-12-30T01:12:00"/>
    <x v="0"/>
  </r>
  <r>
    <n v="6"/>
    <s v="Cliente_295"/>
    <n v="1"/>
    <d v="2023-04-02T01:35:00"/>
    <d v="2023-04-02T04:09:00"/>
    <s v="Mesero_5"/>
    <x v="0"/>
    <s v="Tarjeta de crédito"/>
    <n v="14.94"/>
    <s v="Ocupada"/>
    <n v="163"/>
    <s v="Chile"/>
    <x v="142"/>
    <n v="285.94"/>
    <d v="2023-04-02T00:00:00"/>
    <d v="2023-04-02T01:35:00"/>
    <d v="2023-04-02T04:09:00"/>
    <d v="1899-12-30T02:49:00"/>
    <d v="1899-12-30T01:11:00"/>
    <d v="1899-12-30T01:38:00"/>
    <x v="0"/>
  </r>
  <r>
    <n v="8"/>
    <s v="Cliente_547"/>
    <n v="2"/>
    <d v="2023-04-02T02:34:00"/>
    <d v="2023-04-02T06:02:00"/>
    <s v="Mesero_4"/>
    <x v="2"/>
    <s v="Tarjeta de crédito"/>
    <n v="47.53"/>
    <s v="Reservada"/>
    <n v="164"/>
    <s v="Colombia"/>
    <x v="143"/>
    <n v="217.53"/>
    <d v="2023-04-02T00:00:00"/>
    <d v="2023-04-02T02:34:00"/>
    <d v="2023-04-02T06:02:00"/>
    <d v="1899-12-30T03:28:00"/>
    <d v="1899-12-30T01:45:00"/>
    <d v="1899-12-30T01:43:00"/>
    <x v="0"/>
  </r>
  <r>
    <n v="10"/>
    <s v="Cliente_156"/>
    <n v="3"/>
    <d v="2023-04-02T02:21:00"/>
    <d v="2023-04-02T05:12:00"/>
    <s v="Mesero_3"/>
    <x v="2"/>
    <s v="Tarjeta de crédito"/>
    <n v="41.9"/>
    <s v="Ocupada"/>
    <n v="165"/>
    <s v="Perú"/>
    <x v="144"/>
    <n v="131.9"/>
    <d v="2023-04-02T00:00:00"/>
    <d v="2023-04-02T02:21:00"/>
    <d v="2023-04-02T05:12:00"/>
    <d v="1899-12-30T03:06:00"/>
    <d v="1899-12-30T00:56:00"/>
    <d v="1899-12-30T02:10:00"/>
    <x v="0"/>
  </r>
  <r>
    <n v="12"/>
    <s v="Cliente_768"/>
    <n v="1"/>
    <d v="2023-04-02T01:18:00"/>
    <d v="2023-04-02T02:44:00"/>
    <s v="Mesero_4"/>
    <x v="0"/>
    <s v="Efectivo"/>
    <n v="43.95"/>
    <s v="Ocupada"/>
    <n v="166"/>
    <s v="Perú"/>
    <x v="145"/>
    <n v="89.95"/>
    <d v="2023-04-02T00:00:00"/>
    <d v="2023-04-02T01:18:00"/>
    <d v="2023-04-02T02:44:00"/>
    <d v="1899-12-30T01:41:00"/>
    <d v="1899-12-30T00:22:00"/>
    <d v="1899-12-30T01:19:00"/>
    <x v="0"/>
  </r>
  <r>
    <n v="5"/>
    <s v="Cliente_359"/>
    <n v="6"/>
    <d v="2023-04-02T01:19:00"/>
    <d v="2023-04-02T02:46:00"/>
    <s v="Mesero_2"/>
    <x v="0"/>
    <s v="Tarjeta de débito"/>
    <n v="42.74"/>
    <s v="Reservada"/>
    <n v="167"/>
    <s v="Argentina"/>
    <x v="146"/>
    <n v="194.74"/>
    <d v="2023-04-02T00:00:00"/>
    <d v="2023-04-02T01:19:00"/>
    <d v="2023-04-02T02:46:00"/>
    <d v="1899-12-30T01:27:00"/>
    <d v="1899-12-30T01:16:00"/>
    <d v="1899-12-30T00:11:00"/>
    <x v="0"/>
  </r>
  <r>
    <n v="17"/>
    <s v="Cliente_131"/>
    <n v="4"/>
    <d v="2023-04-02T02:05:00"/>
    <d v="2023-04-02T03:23:00"/>
    <s v="Mesero_1"/>
    <x v="0"/>
    <s v="Tarjeta de crédito"/>
    <n v="17.09"/>
    <s v="Reservada"/>
    <n v="168"/>
    <s v="Venezuela"/>
    <x v="147"/>
    <n v="61.09"/>
    <d v="2023-04-02T00:00:00"/>
    <d v="2023-04-02T02:05:00"/>
    <d v="2023-04-02T03:23:00"/>
    <d v="1899-12-30T01:18:00"/>
    <d v="1899-12-30T00:07:00"/>
    <d v="1899-12-30T01:11:00"/>
    <x v="0"/>
  </r>
  <r>
    <n v="19"/>
    <s v="Cliente_485"/>
    <n v="1"/>
    <d v="2023-04-02T01:56:00"/>
    <d v="2023-04-02T05:14:00"/>
    <s v="Mesero_3"/>
    <x v="0"/>
    <s v="Tarjeta de débito"/>
    <n v="16.62"/>
    <s v="Libre"/>
    <n v="169"/>
    <s v="Paraguay"/>
    <x v="148"/>
    <n v="170.62"/>
    <d v="2023-04-02T00:00:00"/>
    <d v="2023-04-02T01:56:00"/>
    <d v="2023-04-02T05:14:00"/>
    <d v="1899-12-30T03:18:00"/>
    <d v="1899-12-30T01:50:00"/>
    <d v="1899-12-30T01:28:00"/>
    <x v="0"/>
  </r>
  <r>
    <n v="12"/>
    <s v="Cliente_493"/>
    <n v="2"/>
    <d v="2023-04-02T02:37:00"/>
    <d v="2023-04-02T05:26:00"/>
    <s v="Mesero_2"/>
    <x v="2"/>
    <s v="Tarjeta de crédito"/>
    <n v="25.98"/>
    <s v="Libre"/>
    <n v="170"/>
    <s v="Colombia"/>
    <x v="149"/>
    <n v="268.98"/>
    <d v="2023-04-02T00:00:00"/>
    <d v="2023-04-02T02:37:00"/>
    <d v="2023-04-02T05:26:00"/>
    <d v="1899-12-30T02:49:00"/>
    <d v="1899-12-30T01:13:00"/>
    <d v="1899-12-30T01:36:00"/>
    <x v="0"/>
  </r>
  <r>
    <n v="16"/>
    <s v="Cliente_282"/>
    <n v="6"/>
    <d v="2023-04-02T01:53:00"/>
    <d v="2023-04-02T03:04:00"/>
    <s v="Mesero_2"/>
    <x v="2"/>
    <s v="Tarjeta de crédito"/>
    <n v="46.56"/>
    <s v="Libre"/>
    <n v="171"/>
    <s v="Brasil"/>
    <x v="150"/>
    <n v="185.56"/>
    <d v="2023-04-02T00:00:00"/>
    <d v="2023-04-02T01:53:00"/>
    <d v="2023-04-02T03:04:00"/>
    <d v="1899-12-30T01:11:00"/>
    <d v="1899-12-30T00:51:00"/>
    <d v="1899-12-30T00:20:00"/>
    <x v="0"/>
  </r>
  <r>
    <n v="12"/>
    <s v="Cliente_850"/>
    <n v="3"/>
    <d v="2023-04-02T02:49:00"/>
    <d v="2023-04-02T06:06:00"/>
    <s v="Mesero_1"/>
    <x v="0"/>
    <s v="Tarjeta de crédito"/>
    <n v="45.17"/>
    <s v="Ocupada"/>
    <n v="172"/>
    <s v="Bolivia"/>
    <x v="24"/>
    <n v="113.17"/>
    <d v="2023-04-02T00:00:00"/>
    <d v="2023-04-02T02:49:00"/>
    <d v="2023-04-02T06:06:00"/>
    <d v="1899-12-30T03:32:00"/>
    <d v="1899-12-30T00:27:00"/>
    <d v="1899-12-30T03:05:00"/>
    <x v="0"/>
  </r>
  <r>
    <n v="11"/>
    <s v="Cliente_301"/>
    <n v="3"/>
    <d v="2023-04-02T00:18:00"/>
    <d v="2023-04-02T03:43:00"/>
    <s v="Mesero_4"/>
    <x v="0"/>
    <s v="Tarjeta de crédito"/>
    <n v="48.73"/>
    <s v="Ocupada"/>
    <n v="173"/>
    <s v="Chile"/>
    <x v="151"/>
    <n v="225.73"/>
    <d v="2023-04-02T00:00:00"/>
    <d v="2023-04-02T00:18:00"/>
    <d v="2023-04-02T03:43:00"/>
    <d v="1899-12-30T03:40:00"/>
    <d v="1899-12-30T01:07:00"/>
    <d v="1899-12-30T02:33:00"/>
    <x v="0"/>
  </r>
  <r>
    <n v="10"/>
    <s v="Cliente_124"/>
    <n v="5"/>
    <d v="2023-04-02T00:09:00"/>
    <d v="2023-04-02T01:12:00"/>
    <s v="Mesero_4"/>
    <x v="0"/>
    <s v="Tarjeta de crédito"/>
    <n v="48.24"/>
    <s v="Reservada"/>
    <n v="174"/>
    <s v="Venezuela"/>
    <x v="35"/>
    <n v="108.24000000000001"/>
    <d v="2023-04-02T00:00:00"/>
    <d v="2023-04-02T00:09:00"/>
    <d v="2023-04-02T01:12:00"/>
    <d v="1899-12-30T01:03:00"/>
    <d v="1899-12-30T00:12:00"/>
    <d v="1899-12-30T00:51:00"/>
    <x v="0"/>
  </r>
  <r>
    <n v="14"/>
    <s v="Cliente_747"/>
    <n v="3"/>
    <d v="2023-04-02T01:27:00"/>
    <d v="2023-04-02T03:04:00"/>
    <s v="Mesero_3"/>
    <x v="0"/>
    <s v="Tarjeta de crédito"/>
    <n v="27.94"/>
    <s v="Reservada"/>
    <n v="175"/>
    <s v="Colombia"/>
    <x v="152"/>
    <n v="171.94"/>
    <d v="2023-04-02T00:00:00"/>
    <d v="2023-04-02T01:27:00"/>
    <d v="2023-04-02T03:04:00"/>
    <d v="1899-12-30T01:37:00"/>
    <d v="1899-12-30T00:47:00"/>
    <d v="1899-12-30T00:50:00"/>
    <x v="0"/>
  </r>
  <r>
    <n v="20"/>
    <s v="Cliente_741"/>
    <n v="4"/>
    <d v="2023-04-02T02:27:00"/>
    <d v="2023-04-02T04:32:00"/>
    <s v="Mesero_2"/>
    <x v="0"/>
    <s v="Tarjeta de crédito"/>
    <n v="30.5"/>
    <s v="Ocupada"/>
    <n v="176"/>
    <s v="Chile"/>
    <x v="36"/>
    <n v="93.5"/>
    <d v="2023-04-02T00:00:00"/>
    <d v="2023-04-02T02:27:00"/>
    <d v="2023-04-02T04:32:00"/>
    <d v="1899-12-30T02:20:00"/>
    <d v="1899-12-30T00:48:00"/>
    <d v="1899-12-30T01:32:00"/>
    <x v="0"/>
  </r>
  <r>
    <n v="4"/>
    <s v="Cliente_610"/>
    <n v="1"/>
    <d v="2023-04-02T00:14:00"/>
    <d v="2023-04-02T01:14:00"/>
    <s v="Mesero_4"/>
    <x v="2"/>
    <s v="Tarjeta de crédito"/>
    <n v="10.39"/>
    <s v="Ocupada"/>
    <n v="177"/>
    <s v="Perú"/>
    <x v="153"/>
    <n v="183.39"/>
    <d v="2023-04-02T00:00:00"/>
    <d v="2023-04-02T00:14:00"/>
    <d v="2023-04-02T01:14:00"/>
    <d v="1899-12-30T01:15:00"/>
    <d v="1899-12-30T02:22:00"/>
    <d v="1899-12-30T00:00:00"/>
    <x v="1"/>
  </r>
  <r>
    <n v="11"/>
    <s v="Cliente_681"/>
    <n v="6"/>
    <d v="2023-04-02T01:53:00"/>
    <d v="2023-04-02T05:18:00"/>
    <s v="Mesero_3"/>
    <x v="2"/>
    <s v="Tarjeta de crédito"/>
    <n v="31.6"/>
    <s v="Reservada"/>
    <n v="178"/>
    <s v="Venezuela"/>
    <x v="154"/>
    <n v="239.6"/>
    <d v="2023-04-02T00:00:00"/>
    <d v="2023-04-02T01:53:00"/>
    <d v="2023-04-02T05:18:00"/>
    <d v="1899-12-30T03:25:00"/>
    <d v="1899-12-30T02:26:00"/>
    <d v="1899-12-30T00:59:00"/>
    <x v="0"/>
  </r>
  <r>
    <n v="12"/>
    <s v="Cliente_173"/>
    <n v="2"/>
    <d v="2023-04-02T00:44:00"/>
    <d v="2023-04-02T03:08:00"/>
    <s v="Mesero_4"/>
    <x v="1"/>
    <s v="Tarjeta de crédito"/>
    <n v="13.3"/>
    <s v="Reservada"/>
    <n v="179"/>
    <s v="Colombia"/>
    <x v="79"/>
    <n v="75.3"/>
    <d v="2023-04-02T00:00:00"/>
    <d v="2023-04-02T00:44:00"/>
    <d v="2023-04-02T03:08:00"/>
    <d v="1899-12-30T02:24:00"/>
    <d v="1899-12-30T00:26:00"/>
    <d v="1899-12-30T01:58:00"/>
    <x v="0"/>
  </r>
  <r>
    <n v="10"/>
    <s v="Cliente_55"/>
    <n v="1"/>
    <d v="2023-04-02T02:21:00"/>
    <d v="2023-04-02T05:09:00"/>
    <s v="Mesero_2"/>
    <x v="2"/>
    <s v="Tarjeta de crédito"/>
    <n v="46.61"/>
    <s v="Reservada"/>
    <n v="180"/>
    <s v="Brasil"/>
    <x v="155"/>
    <n v="212.61"/>
    <d v="2023-04-02T00:00:00"/>
    <d v="2023-04-02T02:21:00"/>
    <d v="2023-04-02T05:09:00"/>
    <d v="1899-12-30T02:48:00"/>
    <d v="1899-12-30T02:41:00"/>
    <d v="1899-12-30T00:07:00"/>
    <x v="0"/>
  </r>
  <r>
    <n v="15"/>
    <s v="Cliente_653"/>
    <n v="1"/>
    <d v="2023-04-02T02:45:00"/>
    <d v="2023-04-02T03:54:00"/>
    <s v="Mesero_1"/>
    <x v="2"/>
    <s v="Tarjeta de crédito"/>
    <n v="42.58"/>
    <s v="Ocupada"/>
    <n v="181"/>
    <s v="Paraguay"/>
    <x v="71"/>
    <n v="69.58"/>
    <d v="2023-04-02T00:00:00"/>
    <d v="2023-04-02T02:45:00"/>
    <d v="2023-04-02T03:54:00"/>
    <d v="1899-12-30T01:24:00"/>
    <d v="1899-12-30T00:55:00"/>
    <d v="1899-12-30T00:29:00"/>
    <x v="0"/>
  </r>
  <r>
    <n v="18"/>
    <s v="Cliente_628"/>
    <n v="2"/>
    <d v="2023-04-02T03:53:00"/>
    <d v="2023-04-02T06:30:00"/>
    <s v="Mesero_3"/>
    <x v="0"/>
    <s v="Tarjeta de débito"/>
    <n v="38.36"/>
    <s v="Libre"/>
    <n v="182"/>
    <s v="Paraguay"/>
    <x v="76"/>
    <n v="76.36"/>
    <d v="2023-04-02T00:00:00"/>
    <d v="2023-04-02T03:53:00"/>
    <d v="2023-04-02T06:30:00"/>
    <d v="1899-12-30T02:37:00"/>
    <d v="1899-12-30T00:11:00"/>
    <d v="1899-12-30T02:26:00"/>
    <x v="0"/>
  </r>
  <r>
    <n v="18"/>
    <s v="Cliente_715"/>
    <n v="1"/>
    <d v="2023-04-02T02:46:00"/>
    <d v="2023-04-02T06:28:00"/>
    <s v="Mesero_1"/>
    <x v="0"/>
    <s v="Tarjeta de crédito"/>
    <n v="11.69"/>
    <s v="Ocupada"/>
    <n v="183"/>
    <s v="Uruguay"/>
    <x v="156"/>
    <n v="266.69"/>
    <d v="2023-04-02T00:00:00"/>
    <d v="2023-04-02T02:46:00"/>
    <d v="2023-04-02T06:28:00"/>
    <d v="1899-12-30T03:57:00"/>
    <d v="1899-12-30T02:46:00"/>
    <d v="1899-12-30T01:11:00"/>
    <x v="0"/>
  </r>
  <r>
    <n v="4"/>
    <s v="Cliente_321"/>
    <n v="6"/>
    <d v="2023-04-02T03:55:00"/>
    <d v="2023-04-02T07:01:00"/>
    <s v="Mesero_5"/>
    <x v="0"/>
    <s v="Tarjeta de crédito"/>
    <n v="24.24"/>
    <s v="Ocupada"/>
    <n v="184"/>
    <s v="Chile"/>
    <x v="157"/>
    <n v="229.24"/>
    <d v="2023-04-02T00:00:00"/>
    <d v="2023-04-02T03:55:00"/>
    <d v="2023-04-02T07:01:00"/>
    <d v="1899-12-30T03:21:00"/>
    <d v="1899-12-30T00:29:00"/>
    <d v="1899-12-30T02:52:00"/>
    <x v="0"/>
  </r>
  <r>
    <n v="16"/>
    <s v="Cliente_670"/>
    <n v="2"/>
    <d v="2023-04-02T02:47:00"/>
    <d v="2023-04-02T06:26:00"/>
    <s v="Mesero_1"/>
    <x v="1"/>
    <s v="Tarjeta de crédito"/>
    <n v="28.07"/>
    <s v="Libre"/>
    <n v="185"/>
    <s v="Uruguay"/>
    <x v="158"/>
    <n v="119.07"/>
    <d v="2023-04-02T00:00:00"/>
    <d v="2023-04-02T02:47:00"/>
    <d v="2023-04-02T06:26:00"/>
    <d v="1899-12-30T03:39:00"/>
    <d v="1899-12-30T00:40:00"/>
    <d v="1899-12-30T02:59:00"/>
    <x v="0"/>
  </r>
  <r>
    <n v="13"/>
    <s v="Cliente_442"/>
    <n v="6"/>
    <d v="2023-04-02T00:40:00"/>
    <d v="2023-04-02T04:14:00"/>
    <s v="Mesero_1"/>
    <x v="0"/>
    <s v="Tarjeta de crédito"/>
    <n v="17.55"/>
    <s v="Reservada"/>
    <n v="186"/>
    <s v="Colombia"/>
    <x v="159"/>
    <n v="287.55"/>
    <d v="2023-04-02T00:00:00"/>
    <d v="2023-04-02T00:40:00"/>
    <d v="2023-04-02T04:14:00"/>
    <d v="1899-12-30T03:34:00"/>
    <d v="1899-12-30T01:33:00"/>
    <d v="1899-12-30T02:01:00"/>
    <x v="0"/>
  </r>
  <r>
    <n v="5"/>
    <s v="Cliente_752"/>
    <n v="1"/>
    <d v="2023-04-02T02:23:00"/>
    <d v="2023-04-02T05:28:00"/>
    <s v="Mesero_4"/>
    <x v="0"/>
    <s v="Tarjeta de crédito"/>
    <n v="17.399999999999999"/>
    <s v="Libre"/>
    <n v="187"/>
    <s v="Venezuela"/>
    <x v="160"/>
    <n v="225.4"/>
    <d v="2023-04-02T00:00:00"/>
    <d v="2023-04-02T02:23:00"/>
    <d v="2023-04-02T05:28:00"/>
    <d v="1899-12-30T03:05:00"/>
    <d v="1899-12-30T02:06:00"/>
    <d v="1899-12-30T00:59:00"/>
    <x v="0"/>
  </r>
  <r>
    <n v="20"/>
    <s v="Cliente_727"/>
    <n v="4"/>
    <d v="2023-04-02T03:40:00"/>
    <d v="2023-04-02T05:21:00"/>
    <s v="Mesero_3"/>
    <x v="1"/>
    <s v="Tarjeta de crédito"/>
    <n v="13.95"/>
    <s v="Reservada"/>
    <n v="188"/>
    <s v="Colombia"/>
    <x v="112"/>
    <n v="96.95"/>
    <d v="2023-04-02T00:00:00"/>
    <d v="2023-04-02T03:40:00"/>
    <d v="2023-04-02T05:21:00"/>
    <d v="1899-12-30T01:41:00"/>
    <d v="1899-12-30T01:45:00"/>
    <d v="1899-12-30T00:00:00"/>
    <x v="1"/>
  </r>
  <r>
    <n v="11"/>
    <s v="Cliente_548"/>
    <n v="4"/>
    <d v="2023-04-02T03:48:00"/>
    <d v="2023-04-02T06:10:00"/>
    <s v="Mesero_2"/>
    <x v="0"/>
    <s v="Tarjeta de crédito"/>
    <n v="41.66"/>
    <s v="Reservada"/>
    <n v="189"/>
    <s v="España"/>
    <x v="161"/>
    <n v="233.66"/>
    <d v="2023-04-02T00:00:00"/>
    <d v="2023-04-02T03:48:00"/>
    <d v="2023-04-02T06:10:00"/>
    <d v="1899-12-30T02:22:00"/>
    <d v="1899-12-30T01:57:00"/>
    <d v="1899-12-30T00:25:00"/>
    <x v="0"/>
  </r>
  <r>
    <n v="5"/>
    <s v="Cliente_709"/>
    <n v="2"/>
    <d v="2023-04-02T01:31:00"/>
    <d v="2023-04-02T03:22:00"/>
    <s v="Mesero_2"/>
    <x v="0"/>
    <s v="Tarjeta de crédito"/>
    <n v="38.880000000000003"/>
    <s v="Libre"/>
    <n v="190"/>
    <s v="Colombia"/>
    <x v="162"/>
    <n v="240.88"/>
    <d v="2023-04-02T00:00:00"/>
    <d v="2023-04-02T01:31:00"/>
    <d v="2023-04-02T03:22:00"/>
    <d v="1899-12-30T01:51:00"/>
    <d v="1899-12-30T01:42:00"/>
    <d v="1899-12-30T00:09:00"/>
    <x v="0"/>
  </r>
  <r>
    <n v="12"/>
    <s v="Cliente_30"/>
    <n v="6"/>
    <d v="2023-04-02T00:00:00"/>
    <d v="2023-04-02T02:36:00"/>
    <s v="Mesero_2"/>
    <x v="0"/>
    <s v="Tarjeta de crédito"/>
    <n v="24.36"/>
    <s v="Ocupada"/>
    <n v="191"/>
    <s v="Paraguay"/>
    <x v="163"/>
    <n v="186.36"/>
    <d v="2023-04-02T00:00:00"/>
    <d v="2023-04-02T00:00:00"/>
    <d v="2023-04-02T02:36:00"/>
    <d v="1899-12-30T02:51:00"/>
    <d v="1899-12-30T01:27:00"/>
    <d v="1899-12-30T01:24:00"/>
    <x v="0"/>
  </r>
  <r>
    <n v="17"/>
    <s v="Cliente_412"/>
    <n v="4"/>
    <d v="2023-04-02T02:36:00"/>
    <d v="2023-04-02T04:53:00"/>
    <s v="Mesero_2"/>
    <x v="1"/>
    <s v="Efectivo"/>
    <n v="15.99"/>
    <s v="Libre"/>
    <n v="192"/>
    <s v="Chile"/>
    <x v="83"/>
    <n v="90.99"/>
    <d v="2023-04-02T00:00:00"/>
    <d v="2023-04-02T02:36:00"/>
    <d v="2023-04-02T04:53:00"/>
    <d v="1899-12-30T02:17:00"/>
    <d v="1899-12-30T00:26:00"/>
    <d v="1899-12-30T01:51:00"/>
    <x v="0"/>
  </r>
  <r>
    <n v="3"/>
    <s v="Cliente_646"/>
    <n v="5"/>
    <d v="2023-04-02T00:12:00"/>
    <d v="2023-04-02T03:04:00"/>
    <s v="Mesero_5"/>
    <x v="1"/>
    <s v="Tarjeta de crédito"/>
    <n v="24.85"/>
    <s v="Reservada"/>
    <n v="193"/>
    <s v="Argentina"/>
    <x v="164"/>
    <n v="244.85"/>
    <d v="2023-04-02T00:00:00"/>
    <d v="2023-04-02T00:12:00"/>
    <d v="2023-04-02T03:04:00"/>
    <d v="1899-12-30T02:52:00"/>
    <d v="1899-12-30T02:51:00"/>
    <d v="1899-12-30T00:01:00"/>
    <x v="0"/>
  </r>
  <r>
    <n v="3"/>
    <s v="Cliente_151"/>
    <n v="6"/>
    <d v="2023-04-02T02:40:00"/>
    <d v="2023-04-02T03:56:00"/>
    <s v="Mesero_5"/>
    <x v="0"/>
    <s v="Tarjeta de débito"/>
    <n v="11.41"/>
    <s v="Reservada"/>
    <n v="194"/>
    <s v="Perú"/>
    <x v="165"/>
    <n v="107.41"/>
    <d v="2023-04-02T00:00:00"/>
    <d v="2023-04-02T02:40:00"/>
    <d v="2023-04-02T03:56:00"/>
    <d v="1899-12-30T01:16:00"/>
    <d v="1899-12-30T01:08:00"/>
    <d v="1899-12-30T00:08:00"/>
    <x v="0"/>
  </r>
  <r>
    <n v="2"/>
    <s v="Cliente_318"/>
    <n v="1"/>
    <d v="2023-04-02T03:04:00"/>
    <d v="2023-04-02T04:09:00"/>
    <s v="Mesero_3"/>
    <x v="0"/>
    <s v="Tarjeta de débito"/>
    <n v="10.06"/>
    <s v="Ocupada"/>
    <n v="195"/>
    <s v="Colombia"/>
    <x v="83"/>
    <n v="60.06"/>
    <d v="2023-04-02T00:00:00"/>
    <d v="2023-04-02T03:04:00"/>
    <d v="2023-04-02T04:09:00"/>
    <d v="1899-12-30T01:20:00"/>
    <d v="1899-12-30T00:51:00"/>
    <d v="1899-12-30T00:29:00"/>
    <x v="0"/>
  </r>
  <r>
    <n v="4"/>
    <s v="Cliente_965"/>
    <n v="3"/>
    <d v="2023-04-02T00:11:00"/>
    <d v="2023-04-02T04:10:00"/>
    <s v="Mesero_2"/>
    <x v="0"/>
    <s v="Tarjeta de crédito"/>
    <n v="42.65"/>
    <s v="Reservada"/>
    <n v="196"/>
    <s v="España"/>
    <x v="166"/>
    <n v="233.65"/>
    <d v="2023-04-02T00:00:00"/>
    <d v="2023-04-02T00:11:00"/>
    <d v="2023-04-02T04:10:00"/>
    <d v="1899-12-30T03:59:00"/>
    <d v="1899-12-30T02:56:00"/>
    <d v="1899-12-30T01:03:00"/>
    <x v="0"/>
  </r>
  <r>
    <n v="5"/>
    <s v="Cliente_336"/>
    <n v="6"/>
    <d v="2023-04-02T02:46:00"/>
    <d v="2023-04-02T04:54:00"/>
    <s v="Mesero_2"/>
    <x v="1"/>
    <s v="Tarjeta de débito"/>
    <n v="20.11"/>
    <s v="Ocupada"/>
    <n v="197"/>
    <s v="Colombia"/>
    <x v="167"/>
    <n v="149.11000000000001"/>
    <d v="2023-04-02T00:00:00"/>
    <d v="2023-04-02T02:46:00"/>
    <d v="2023-04-02T04:54:00"/>
    <d v="1899-12-30T02:23:00"/>
    <d v="1899-12-30T01:12:00"/>
    <d v="1899-12-30T01:11:00"/>
    <x v="0"/>
  </r>
  <r>
    <n v="9"/>
    <s v="Cliente_560"/>
    <n v="4"/>
    <d v="2023-04-02T00:36:00"/>
    <d v="2023-04-02T03:05:00"/>
    <s v="Mesero_1"/>
    <x v="0"/>
    <s v="Tarjeta de crédito"/>
    <n v="36.72"/>
    <s v="Reservada"/>
    <n v="198"/>
    <s v="España"/>
    <x v="71"/>
    <n v="90.72"/>
    <d v="2023-04-02T00:00:00"/>
    <d v="2023-04-02T00:36:00"/>
    <d v="2023-04-02T03:05:00"/>
    <d v="1899-12-30T02:29:00"/>
    <d v="1899-12-30T00:33:00"/>
    <d v="1899-12-30T01:56:00"/>
    <x v="0"/>
  </r>
  <r>
    <n v="11"/>
    <s v="Cliente_367"/>
    <n v="5"/>
    <d v="2023-04-02T01:56:00"/>
    <d v="2023-04-02T05:40:00"/>
    <s v="Mesero_2"/>
    <x v="2"/>
    <s v="Tarjeta de débito"/>
    <n v="13.26"/>
    <s v="Libre"/>
    <n v="199"/>
    <s v="Paraguay"/>
    <x v="168"/>
    <n v="274.26"/>
    <d v="2023-04-02T00:00:00"/>
    <d v="2023-04-02T01:56:00"/>
    <d v="2023-04-02T05:40:00"/>
    <d v="1899-12-30T03:44:00"/>
    <d v="1899-12-30T02:22:00"/>
    <d v="1899-12-30T01:22:00"/>
    <x v="0"/>
  </r>
  <r>
    <n v="11"/>
    <s v="Cliente_765"/>
    <n v="4"/>
    <d v="2023-04-02T02:35:00"/>
    <d v="2023-04-02T05:26:00"/>
    <s v="Mesero_3"/>
    <x v="0"/>
    <s v="Tarjeta de crédito"/>
    <n v="48.73"/>
    <s v="Reservada"/>
    <n v="200"/>
    <s v="Colombia"/>
    <x v="169"/>
    <n v="136.72999999999999"/>
    <d v="2023-04-02T00:00:00"/>
    <d v="2023-04-02T02:35:00"/>
    <d v="2023-04-02T05:26:00"/>
    <d v="1899-12-30T02:51:00"/>
    <d v="1899-12-30T01:07:00"/>
    <d v="1899-12-30T01:44:00"/>
    <x v="0"/>
  </r>
  <r>
    <n v="3"/>
    <s v="Cliente_679"/>
    <n v="5"/>
    <d v="2023-04-02T00:18:00"/>
    <d v="2023-04-02T01:50:00"/>
    <s v="Mesero_1"/>
    <x v="2"/>
    <s v="Tarjeta de crédito"/>
    <n v="19.84"/>
    <s v="Reservada"/>
    <n v="201"/>
    <s v="Perú"/>
    <x v="114"/>
    <n v="91.84"/>
    <d v="2023-04-02T00:00:00"/>
    <d v="2023-04-02T00:18:00"/>
    <d v="2023-04-02T01:50:00"/>
    <d v="1899-12-30T01:32:00"/>
    <d v="1899-12-30T00:58:00"/>
    <d v="1899-12-30T00:34:00"/>
    <x v="0"/>
  </r>
  <r>
    <n v="16"/>
    <s v="Cliente_512"/>
    <n v="5"/>
    <d v="2023-04-02T00:58:00"/>
    <d v="2023-04-02T02:00:00"/>
    <s v="Mesero_3"/>
    <x v="0"/>
    <s v="Tarjeta de crédito"/>
    <n v="24.19"/>
    <s v="Ocupada"/>
    <n v="202"/>
    <s v="Bolivia"/>
    <x v="170"/>
    <n v="230.19"/>
    <d v="2023-04-02T00:00:00"/>
    <d v="2023-04-02T00:58:00"/>
    <d v="2023-04-02T02:00:00"/>
    <d v="1899-12-30T01:17:00"/>
    <d v="1899-12-30T02:36:00"/>
    <d v="1899-12-30T00:00:00"/>
    <x v="1"/>
  </r>
  <r>
    <n v="5"/>
    <s v="Cliente_701"/>
    <n v="2"/>
    <d v="2023-04-02T03:57:00"/>
    <d v="2023-04-02T05:21:00"/>
    <s v="Mesero_1"/>
    <x v="0"/>
    <s v="Tarjeta de crédito"/>
    <n v="40.19"/>
    <s v="Libre"/>
    <n v="203"/>
    <s v="Perú"/>
    <x v="171"/>
    <n v="196.19"/>
    <d v="2023-04-02T00:00:00"/>
    <d v="2023-04-02T03:57:00"/>
    <d v="2023-04-02T05:21:00"/>
    <d v="1899-12-30T01:24:00"/>
    <d v="1899-12-30T01:25:00"/>
    <d v="1899-12-30T00:00:00"/>
    <x v="1"/>
  </r>
  <r>
    <n v="16"/>
    <s v="Cliente_331"/>
    <n v="5"/>
    <d v="2023-04-02T00:17:00"/>
    <d v="2023-04-02T02:25:00"/>
    <s v="Mesero_1"/>
    <x v="0"/>
    <s v="Efectivo"/>
    <n v="49.56"/>
    <s v="Libre"/>
    <n v="204"/>
    <s v="Uruguay"/>
    <x v="114"/>
    <n v="97.56"/>
    <d v="2023-04-02T00:00:00"/>
    <d v="2023-04-02T00:17:00"/>
    <d v="2023-04-02T02:25:00"/>
    <d v="1899-12-30T02:08:00"/>
    <d v="1899-12-30T00:21:00"/>
    <d v="1899-12-30T01:47:00"/>
    <x v="0"/>
  </r>
  <r>
    <n v="14"/>
    <s v="Cliente_83"/>
    <n v="1"/>
    <d v="2023-04-02T02:15:00"/>
    <d v="2023-04-02T06:14:00"/>
    <s v="Mesero_2"/>
    <x v="0"/>
    <s v="Tarjeta de débito"/>
    <n v="26.49"/>
    <s v="Libre"/>
    <n v="205"/>
    <s v="Chile"/>
    <x v="172"/>
    <n v="87.49"/>
    <d v="2023-04-02T00:00:00"/>
    <d v="2023-04-02T02:15:00"/>
    <d v="2023-04-02T06:14:00"/>
    <d v="1899-12-30T03:59:00"/>
    <d v="1899-12-30T01:26:00"/>
    <d v="1899-12-30T02:33:00"/>
    <x v="0"/>
  </r>
  <r>
    <n v="4"/>
    <s v="Cliente_339"/>
    <n v="6"/>
    <d v="2023-04-02T03:27:00"/>
    <d v="2023-04-02T06:09:00"/>
    <s v="Mesero_4"/>
    <x v="0"/>
    <s v="Tarjeta de crédito"/>
    <n v="36.96"/>
    <s v="Ocupada"/>
    <n v="206"/>
    <s v="Bolivia"/>
    <x v="35"/>
    <n v="66.960000000000008"/>
    <d v="2023-04-02T00:00:00"/>
    <d v="2023-04-02T03:27:00"/>
    <d v="2023-04-02T06:09:00"/>
    <d v="1899-12-30T02:57:00"/>
    <d v="1899-12-30T00:58:00"/>
    <d v="1899-12-30T01:59:00"/>
    <x v="0"/>
  </r>
  <r>
    <n v="20"/>
    <s v="Cliente_323"/>
    <n v="3"/>
    <d v="2023-04-02T02:49:00"/>
    <d v="2023-04-02T04:02:00"/>
    <s v="Mesero_5"/>
    <x v="2"/>
    <s v="Tarjeta de crédito"/>
    <n v="46.54"/>
    <s v="Reservada"/>
    <n v="207"/>
    <s v="Brasil"/>
    <x v="173"/>
    <n v="226.54"/>
    <d v="2023-04-02T00:00:00"/>
    <d v="2023-04-02T02:49:00"/>
    <d v="2023-04-02T04:02:00"/>
    <d v="1899-12-30T01:13:00"/>
    <d v="1899-12-30T01:51:00"/>
    <d v="1899-12-30T00:00:00"/>
    <x v="1"/>
  </r>
  <r>
    <n v="16"/>
    <s v="Cliente_678"/>
    <n v="4"/>
    <d v="2023-04-02T03:33:00"/>
    <d v="2023-04-02T06:36:00"/>
    <s v="Mesero_1"/>
    <x v="0"/>
    <s v="Tarjeta de débito"/>
    <n v="36.700000000000003"/>
    <s v="Ocupada"/>
    <n v="208"/>
    <s v="Perú"/>
    <x v="174"/>
    <n v="216.7"/>
    <d v="2023-04-02T00:00:00"/>
    <d v="2023-04-02T03:33:00"/>
    <d v="2023-04-02T06:36:00"/>
    <d v="1899-12-30T03:18:00"/>
    <d v="1899-12-30T01:40:00"/>
    <d v="1899-12-30T01:38:00"/>
    <x v="0"/>
  </r>
  <r>
    <n v="9"/>
    <s v="Cliente_74"/>
    <n v="6"/>
    <d v="2023-04-02T01:31:00"/>
    <d v="2023-04-02T04:06:00"/>
    <s v="Mesero_1"/>
    <x v="2"/>
    <s v="Efectivo"/>
    <n v="34.49"/>
    <s v="Reservada"/>
    <n v="209"/>
    <s v="Bolivia"/>
    <x v="175"/>
    <n v="248.49"/>
    <d v="2023-04-02T00:00:00"/>
    <d v="2023-04-02T01:31:00"/>
    <d v="2023-04-02T04:06:00"/>
    <d v="1899-12-30T02:35:00"/>
    <d v="1899-12-30T02:51:00"/>
    <d v="1899-12-30T00:00:00"/>
    <x v="1"/>
  </r>
  <r>
    <n v="10"/>
    <s v="Cliente_146"/>
    <n v="4"/>
    <d v="2023-04-02T02:43:00"/>
    <d v="2023-04-02T04:29:00"/>
    <s v="Mesero_2"/>
    <x v="1"/>
    <s v="Tarjeta de crédito"/>
    <n v="14.67"/>
    <s v="Libre"/>
    <n v="210"/>
    <s v="Venezuela"/>
    <x v="176"/>
    <n v="209.67"/>
    <d v="2023-04-02T00:00:00"/>
    <d v="2023-04-02T02:43:00"/>
    <d v="2023-04-02T04:29:00"/>
    <d v="1899-12-30T01:46:00"/>
    <d v="1899-12-30T02:38:00"/>
    <d v="1899-12-30T00:00:00"/>
    <x v="1"/>
  </r>
  <r>
    <n v="1"/>
    <s v="Cliente_212"/>
    <n v="2"/>
    <d v="2023-04-02T03:40:00"/>
    <d v="2023-04-02T05:26:00"/>
    <s v="Mesero_1"/>
    <x v="0"/>
    <s v="Tarjeta de débito"/>
    <n v="11.13"/>
    <s v="Reservada"/>
    <n v="211"/>
    <s v="Argentina"/>
    <x v="177"/>
    <n v="180.13"/>
    <d v="2023-04-02T00:00:00"/>
    <d v="2023-04-02T03:40:00"/>
    <d v="2023-04-02T05:26:00"/>
    <d v="1899-12-30T01:46:00"/>
    <d v="1899-12-30T02:15:00"/>
    <d v="1899-12-30T00:00:00"/>
    <x v="1"/>
  </r>
  <r>
    <n v="14"/>
    <s v="Cliente_36"/>
    <n v="6"/>
    <d v="2023-04-02T02:35:00"/>
    <d v="2023-04-02T03:40:00"/>
    <s v="Mesero_4"/>
    <x v="0"/>
    <s v="Tarjeta de débito"/>
    <n v="18.850000000000001"/>
    <s v="Ocupada"/>
    <n v="212"/>
    <s v="Perú"/>
    <x v="178"/>
    <n v="263.85000000000002"/>
    <d v="2023-04-02T00:00:00"/>
    <d v="2023-04-02T02:35:00"/>
    <d v="2023-04-02T03:40:00"/>
    <d v="1899-12-30T01:20:00"/>
    <d v="1899-12-30T02:44:00"/>
    <d v="1899-12-30T00:00:00"/>
    <x v="1"/>
  </r>
  <r>
    <n v="13"/>
    <s v="Cliente_3"/>
    <n v="6"/>
    <d v="2023-04-02T01:46:00"/>
    <d v="2023-04-02T04:58:00"/>
    <s v="Mesero_5"/>
    <x v="0"/>
    <s v="Tarjeta de crédito"/>
    <n v="28.1"/>
    <s v="Libre"/>
    <n v="213"/>
    <s v="Perú"/>
    <x v="179"/>
    <n v="115.1"/>
    <d v="2023-04-02T00:00:00"/>
    <d v="2023-04-02T01:46:00"/>
    <d v="2023-04-02T04:58:00"/>
    <d v="1899-12-30T03:12:00"/>
    <d v="1899-12-30T01:40:00"/>
    <d v="1899-12-30T01:32:00"/>
    <x v="0"/>
  </r>
  <r>
    <n v="2"/>
    <s v="Cliente_176"/>
    <n v="4"/>
    <d v="2023-04-02T03:18:00"/>
    <d v="2023-04-02T05:09:00"/>
    <s v="Mesero_1"/>
    <x v="0"/>
    <s v="Tarjeta de débito"/>
    <n v="33.39"/>
    <s v="Ocupada"/>
    <n v="214"/>
    <s v="Argentina"/>
    <x v="180"/>
    <n v="261.39"/>
    <d v="2023-04-02T00:00:00"/>
    <d v="2023-04-02T03:18:00"/>
    <d v="2023-04-02T05:09:00"/>
    <d v="1899-12-30T02:06:00"/>
    <d v="1899-12-30T00:38:00"/>
    <d v="1899-12-30T01:28:00"/>
    <x v="0"/>
  </r>
  <r>
    <n v="6"/>
    <s v="Cliente_551"/>
    <n v="4"/>
    <d v="2023-04-02T03:52:00"/>
    <d v="2023-04-02T06:25:00"/>
    <s v="Mesero_3"/>
    <x v="0"/>
    <s v="Tarjeta de débito"/>
    <n v="35.64"/>
    <s v="Ocupada"/>
    <n v="215"/>
    <s v="Uruguay"/>
    <x v="181"/>
    <n v="193.64"/>
    <d v="2023-04-02T00:00:00"/>
    <d v="2023-04-02T03:52:00"/>
    <d v="2023-04-02T06:25:00"/>
    <d v="1899-12-30T02:48:00"/>
    <d v="1899-12-30T00:46:00"/>
    <d v="1899-12-30T02:02:00"/>
    <x v="0"/>
  </r>
  <r>
    <n v="17"/>
    <s v="Cliente_240"/>
    <n v="6"/>
    <d v="2023-04-02T01:46:00"/>
    <d v="2023-04-02T05:36:00"/>
    <s v="Mesero_2"/>
    <x v="0"/>
    <s v="Tarjeta de crédito"/>
    <n v="35.69"/>
    <s v="Libre"/>
    <n v="216"/>
    <s v="Uruguay"/>
    <x v="182"/>
    <n v="177.69"/>
    <d v="2023-04-02T00:00:00"/>
    <d v="2023-04-02T01:46:00"/>
    <d v="2023-04-02T05:36:00"/>
    <d v="1899-12-30T03:50:00"/>
    <d v="1899-12-30T02:00:00"/>
    <d v="1899-12-30T01:50:00"/>
    <x v="0"/>
  </r>
  <r>
    <n v="1"/>
    <s v="Cliente_124"/>
    <n v="2"/>
    <d v="2023-04-02T00:54:00"/>
    <d v="2023-04-02T04:45:00"/>
    <s v="Mesero_3"/>
    <x v="2"/>
    <s v="Tarjeta de crédito"/>
    <n v="31.17"/>
    <s v="Ocupada"/>
    <n v="217"/>
    <s v="Colombia"/>
    <x v="183"/>
    <n v="127.17"/>
    <d v="2023-04-02T00:00:00"/>
    <d v="2023-04-02T00:54:00"/>
    <d v="2023-04-02T04:45:00"/>
    <d v="1899-12-30T04:06:00"/>
    <d v="1899-12-30T00:13:00"/>
    <d v="1899-12-30T03:53:00"/>
    <x v="0"/>
  </r>
  <r>
    <n v="13"/>
    <s v="Cliente_759"/>
    <n v="3"/>
    <d v="2023-04-02T00:27:00"/>
    <d v="2023-04-02T03:41:00"/>
    <s v="Mesero_5"/>
    <x v="0"/>
    <s v="Tarjeta de crédito"/>
    <n v="23.34"/>
    <s v="Ocupada"/>
    <n v="218"/>
    <s v="Argentina"/>
    <x v="184"/>
    <n v="207.34"/>
    <d v="2023-04-02T00:00:00"/>
    <d v="2023-04-02T00:27:00"/>
    <d v="2023-04-02T03:41:00"/>
    <d v="1899-12-30T03:29:00"/>
    <d v="1899-12-30T00:46:00"/>
    <d v="1899-12-30T02:43:00"/>
    <x v="0"/>
  </r>
  <r>
    <n v="1"/>
    <s v="Cliente_959"/>
    <n v="5"/>
    <d v="2023-04-02T02:33:00"/>
    <d v="2023-04-02T04:49:00"/>
    <s v="Mesero_3"/>
    <x v="0"/>
    <s v="Tarjeta de crédito"/>
    <n v="46.96"/>
    <s v="Libre"/>
    <n v="219"/>
    <s v="Venezuela"/>
    <x v="99"/>
    <n v="185.96"/>
    <d v="2023-04-02T00:00:00"/>
    <d v="2023-04-02T02:33:00"/>
    <d v="2023-04-02T04:49:00"/>
    <d v="1899-12-30T02:16:00"/>
    <d v="1899-12-30T00:23:00"/>
    <d v="1899-12-30T01:53:00"/>
    <x v="0"/>
  </r>
  <r>
    <n v="15"/>
    <s v="Cliente_151"/>
    <n v="6"/>
    <d v="2023-04-02T01:01:00"/>
    <d v="2023-04-02T04:57:00"/>
    <s v="Mesero_5"/>
    <x v="0"/>
    <s v="Tarjeta de crédito"/>
    <n v="48.5"/>
    <s v="Reservada"/>
    <n v="220"/>
    <s v="Ecuador"/>
    <x v="114"/>
    <n v="72.5"/>
    <d v="2023-04-02T00:00:00"/>
    <d v="2023-04-02T01:01:00"/>
    <d v="2023-04-02T04:57:00"/>
    <d v="1899-12-30T03:56:00"/>
    <d v="1899-12-30T00:13:00"/>
    <d v="1899-12-30T03:43:00"/>
    <x v="0"/>
  </r>
  <r>
    <n v="16"/>
    <s v="Cliente_744"/>
    <n v="1"/>
    <d v="2023-04-02T01:51:00"/>
    <d v="2023-04-02T03:05:00"/>
    <s v="Mesero_3"/>
    <x v="0"/>
    <s v="Tarjeta de crédito"/>
    <n v="17.829999999999998"/>
    <s v="Libre"/>
    <n v="221"/>
    <s v="Chile"/>
    <x v="185"/>
    <n v="210.82999999999998"/>
    <d v="2023-04-02T00:00:00"/>
    <d v="2023-04-02T01:51:00"/>
    <d v="2023-04-02T03:05:00"/>
    <d v="1899-12-30T01:14:00"/>
    <d v="1899-12-30T01:48:00"/>
    <d v="1899-12-30T00:00:00"/>
    <x v="1"/>
  </r>
  <r>
    <n v="3"/>
    <s v="Cliente_189"/>
    <n v="3"/>
    <d v="2023-04-02T03:38:00"/>
    <d v="2023-04-02T06:42:00"/>
    <s v="Mesero_5"/>
    <x v="2"/>
    <s v="Tarjeta de débito"/>
    <n v="32.58"/>
    <s v="Libre"/>
    <n v="222"/>
    <s v="Ecuador"/>
    <x v="186"/>
    <n v="129.57999999999998"/>
    <d v="2023-04-02T00:00:00"/>
    <d v="2023-04-02T03:38:00"/>
    <d v="2023-04-02T06:42:00"/>
    <d v="1899-12-30T03:04:00"/>
    <d v="1899-12-30T01:25:00"/>
    <d v="1899-12-30T01:39:00"/>
    <x v="0"/>
  </r>
  <r>
    <n v="19"/>
    <s v="Cliente_576"/>
    <n v="2"/>
    <d v="2023-04-02T01:16:00"/>
    <d v="2023-04-02T02:50:00"/>
    <s v="Mesero_5"/>
    <x v="2"/>
    <s v="Tarjeta de crédito"/>
    <n v="49.62"/>
    <s v="Reservada"/>
    <n v="223"/>
    <s v="Argentina"/>
    <x v="183"/>
    <n v="81.62"/>
    <d v="2023-04-02T00:00:00"/>
    <d v="2023-04-02T01:16:00"/>
    <d v="2023-04-02T02:50:00"/>
    <d v="1899-12-30T01:34:00"/>
    <d v="1899-12-30T00:53:00"/>
    <d v="1899-12-30T00:41:00"/>
    <x v="0"/>
  </r>
  <r>
    <n v="7"/>
    <s v="Cliente_474"/>
    <n v="6"/>
    <d v="2023-04-02T02:07:00"/>
    <d v="2023-04-02T05:47:00"/>
    <s v="Mesero_3"/>
    <x v="0"/>
    <s v="Tarjeta de crédito"/>
    <n v="17.61"/>
    <s v="Ocupada"/>
    <n v="224"/>
    <s v="Bolivia"/>
    <x v="113"/>
    <n v="69.61"/>
    <d v="2023-04-02T00:00:00"/>
    <d v="2023-04-02T02:07:00"/>
    <d v="2023-04-02T05:47:00"/>
    <d v="1899-12-30T03:55:00"/>
    <d v="1899-12-30T00:20:00"/>
    <d v="1899-12-30T03:35:00"/>
    <x v="0"/>
  </r>
  <r>
    <n v="19"/>
    <s v="Cliente_990"/>
    <n v="4"/>
    <d v="2023-04-02T00:14:00"/>
    <d v="2023-04-02T01:24:00"/>
    <s v="Mesero_3"/>
    <x v="1"/>
    <s v="Tarjeta de crédito"/>
    <n v="35.020000000000003"/>
    <s v="Reservada"/>
    <n v="225"/>
    <s v="Perú"/>
    <x v="187"/>
    <n v="203.02"/>
    <d v="2023-04-02T00:00:00"/>
    <d v="2023-04-02T00:14:00"/>
    <d v="2023-04-02T01:24:00"/>
    <d v="1899-12-30T01:10:00"/>
    <d v="1899-12-30T01:34:00"/>
    <d v="1899-12-30T00:00:00"/>
    <x v="1"/>
  </r>
  <r>
    <n v="7"/>
    <s v="Cliente_67"/>
    <n v="6"/>
    <d v="2023-04-02T00:58:00"/>
    <d v="2023-04-02T04:09:00"/>
    <s v="Mesero_1"/>
    <x v="2"/>
    <s v="Tarjeta de crédito"/>
    <n v="39.479999999999997"/>
    <s v="Reservada"/>
    <n v="226"/>
    <s v="Venezuela"/>
    <x v="188"/>
    <n v="210.48"/>
    <d v="2023-04-02T00:00:00"/>
    <d v="2023-04-02T00:58:00"/>
    <d v="2023-04-02T04:09:00"/>
    <d v="1899-12-30T03:11:00"/>
    <d v="1899-12-30T02:26:00"/>
    <d v="1899-12-30T00:45:00"/>
    <x v="0"/>
  </r>
  <r>
    <n v="17"/>
    <s v="Cliente_378"/>
    <n v="6"/>
    <d v="2023-04-02T01:49:00"/>
    <d v="2023-04-02T04:52:00"/>
    <s v="Mesero_5"/>
    <x v="0"/>
    <s v="Tarjeta de crédito"/>
    <n v="41.05"/>
    <s v="Libre"/>
    <n v="227"/>
    <s v="Chile"/>
    <x v="189"/>
    <n v="252.05"/>
    <d v="2023-04-02T00:00:00"/>
    <d v="2023-04-02T01:49:00"/>
    <d v="2023-04-02T04:52:00"/>
    <d v="1899-12-30T03:03:00"/>
    <d v="1899-12-30T01:59:00"/>
    <d v="1899-12-30T01:04:00"/>
    <x v="0"/>
  </r>
  <r>
    <n v="16"/>
    <s v="Cliente_445"/>
    <n v="4"/>
    <d v="2023-04-02T01:40:00"/>
    <d v="2023-04-02T04:02:00"/>
    <s v="Mesero_3"/>
    <x v="0"/>
    <s v="Tarjeta de crédito"/>
    <n v="10.66"/>
    <s v="Ocupada"/>
    <n v="228"/>
    <s v="Ecuador"/>
    <x v="145"/>
    <n v="79.66"/>
    <d v="2023-04-02T00:00:00"/>
    <d v="2023-04-02T01:40:00"/>
    <d v="2023-04-02T04:02:00"/>
    <d v="1899-12-30T02:37:00"/>
    <d v="1899-12-30T00:35:00"/>
    <d v="1899-12-30T02:02:00"/>
    <x v="0"/>
  </r>
  <r>
    <n v="14"/>
    <s v="Cliente_984"/>
    <n v="3"/>
    <d v="2023-04-02T02:34:00"/>
    <d v="2023-04-02T04:30:00"/>
    <s v="Mesero_2"/>
    <x v="2"/>
    <s v="Tarjeta de crédito"/>
    <n v="28.58"/>
    <s v="Reservada"/>
    <n v="229"/>
    <s v="Bolivia"/>
    <x v="190"/>
    <n v="152.57999999999998"/>
    <d v="2023-04-02T00:00:00"/>
    <d v="2023-04-02T02:34:00"/>
    <d v="2023-04-02T04:30:00"/>
    <d v="1899-12-30T01:56:00"/>
    <d v="1899-12-30T01:57:00"/>
    <d v="1899-12-30T00:00:00"/>
    <x v="1"/>
  </r>
  <r>
    <n v="5"/>
    <s v="Cliente_167"/>
    <n v="5"/>
    <d v="2023-04-02T02:15:00"/>
    <d v="2023-04-02T04:48:00"/>
    <s v="Mesero_2"/>
    <x v="0"/>
    <s v="Tarjeta de crédito"/>
    <n v="15.84"/>
    <s v="Libre"/>
    <n v="230"/>
    <s v="Venezuela"/>
    <x v="191"/>
    <n v="229.84"/>
    <d v="2023-04-02T00:00:00"/>
    <d v="2023-04-02T02:15:00"/>
    <d v="2023-04-02T04:48:00"/>
    <d v="1899-12-30T02:33:00"/>
    <d v="1899-12-30T01:31:00"/>
    <d v="1899-12-30T01:02:00"/>
    <x v="0"/>
  </r>
  <r>
    <n v="8"/>
    <s v="Cliente_877"/>
    <n v="2"/>
    <d v="2023-04-02T01:12:00"/>
    <d v="2023-04-02T03:10:00"/>
    <s v="Mesero_2"/>
    <x v="0"/>
    <s v="Tarjeta de crédito"/>
    <n v="49.1"/>
    <s v="Ocupada"/>
    <n v="231"/>
    <s v="Perú"/>
    <x v="192"/>
    <n v="257.10000000000002"/>
    <d v="2023-04-02T00:00:00"/>
    <d v="2023-04-02T01:12:00"/>
    <d v="2023-04-02T03:10:00"/>
    <d v="1899-12-30T02:13:00"/>
    <d v="1899-12-30T02:30:00"/>
    <d v="1899-12-30T00:00:00"/>
    <x v="1"/>
  </r>
  <r>
    <n v="2"/>
    <s v="Cliente_494"/>
    <n v="2"/>
    <d v="2023-04-02T02:04:00"/>
    <d v="2023-04-02T03:25:00"/>
    <s v="Mesero_1"/>
    <x v="0"/>
    <s v="Tarjeta de crédito"/>
    <n v="15.43"/>
    <s v="Reservada"/>
    <n v="232"/>
    <s v="Argentina"/>
    <x v="193"/>
    <n v="205.43"/>
    <d v="2023-04-02T00:00:00"/>
    <d v="2023-04-02T02:04:00"/>
    <d v="2023-04-02T03:25:00"/>
    <d v="1899-12-30T01:21:00"/>
    <d v="1899-12-30T02:19:00"/>
    <d v="1899-12-30T00:00:00"/>
    <x v="1"/>
  </r>
  <r>
    <n v="8"/>
    <s v="Cliente_881"/>
    <n v="1"/>
    <d v="2023-04-02T00:52:00"/>
    <d v="2023-04-02T02:39:00"/>
    <s v="Mesero_2"/>
    <x v="1"/>
    <s v="Tarjeta de débito"/>
    <n v="45.64"/>
    <s v="Libre"/>
    <n v="233"/>
    <s v="Argentina"/>
    <x v="76"/>
    <n v="83.64"/>
    <d v="2023-04-02T00:00:00"/>
    <d v="2023-04-02T00:52:00"/>
    <d v="2023-04-02T02:39:00"/>
    <d v="1899-12-30T01:47:00"/>
    <d v="1899-12-30T00:31:00"/>
    <d v="1899-12-30T01:16:00"/>
    <x v="0"/>
  </r>
  <r>
    <n v="17"/>
    <s v="Cliente_264"/>
    <n v="6"/>
    <d v="2023-04-02T02:46:00"/>
    <d v="2023-04-02T05:28:00"/>
    <s v="Mesero_3"/>
    <x v="1"/>
    <s v="Tarjeta de crédito"/>
    <n v="10.220000000000001"/>
    <s v="Libre"/>
    <n v="234"/>
    <s v="Brasil"/>
    <x v="194"/>
    <n v="235.22"/>
    <d v="2023-04-02T00:00:00"/>
    <d v="2023-04-02T02:46:00"/>
    <d v="2023-04-02T05:28:00"/>
    <d v="1899-12-30T02:42:00"/>
    <d v="1899-12-30T01:39:00"/>
    <d v="1899-12-30T01:03:00"/>
    <x v="0"/>
  </r>
  <r>
    <n v="13"/>
    <s v="Cliente_230"/>
    <n v="5"/>
    <d v="2023-04-02T00:22:00"/>
    <d v="2023-04-02T02:48:00"/>
    <s v="Mesero_3"/>
    <x v="2"/>
    <s v="Tarjeta de crédito"/>
    <n v="26.37"/>
    <s v="Reservada"/>
    <n v="235"/>
    <s v="España"/>
    <x v="195"/>
    <n v="59.370000000000005"/>
    <d v="2023-04-02T00:00:00"/>
    <d v="2023-04-02T00:22:00"/>
    <d v="2023-04-02T02:48:00"/>
    <d v="1899-12-30T02:26:00"/>
    <d v="1899-12-30T00:25:00"/>
    <d v="1899-12-30T02:01:00"/>
    <x v="0"/>
  </r>
  <r>
    <n v="12"/>
    <s v="Cliente_142"/>
    <n v="2"/>
    <d v="2023-04-02T00:52:00"/>
    <d v="2023-04-02T02:26:00"/>
    <s v="Mesero_3"/>
    <x v="0"/>
    <s v="Tarjeta de crédito"/>
    <n v="39.81"/>
    <s v="Libre"/>
    <n v="236"/>
    <s v="Argentina"/>
    <x v="196"/>
    <n v="294.81"/>
    <d v="2023-04-02T00:00:00"/>
    <d v="2023-04-02T00:52:00"/>
    <d v="2023-04-02T02:26:00"/>
    <d v="1899-12-30T01:34:00"/>
    <d v="1899-12-30T01:41:00"/>
    <d v="1899-12-30T00:00:00"/>
    <x v="1"/>
  </r>
  <r>
    <n v="4"/>
    <s v="Cliente_55"/>
    <n v="6"/>
    <d v="2023-04-02T02:45:00"/>
    <d v="2023-04-02T06:00:00"/>
    <s v="Mesero_2"/>
    <x v="0"/>
    <s v="Tarjeta de crédito"/>
    <n v="13.15"/>
    <s v="Ocupada"/>
    <n v="237"/>
    <s v="Perú"/>
    <x v="197"/>
    <n v="119.15"/>
    <d v="2023-04-02T00:00:00"/>
    <d v="2023-04-02T02:45:00"/>
    <d v="2023-04-02T06:00:00"/>
    <d v="1899-12-30T03:30:00"/>
    <d v="1899-12-30T00:37:00"/>
    <d v="1899-12-30T02:53:00"/>
    <x v="0"/>
  </r>
  <r>
    <n v="13"/>
    <s v="Cliente_599"/>
    <n v="6"/>
    <d v="2023-04-02T02:17:00"/>
    <d v="2023-04-02T04:56:00"/>
    <s v="Mesero_2"/>
    <x v="1"/>
    <s v="Tarjeta de crédito"/>
    <n v="33.020000000000003"/>
    <s v="Libre"/>
    <n v="238"/>
    <s v="Brasil"/>
    <x v="38"/>
    <n v="105.02000000000001"/>
    <d v="2023-04-02T00:00:00"/>
    <d v="2023-04-02T02:17:00"/>
    <d v="2023-04-02T04:56:00"/>
    <d v="1899-12-30T02:39:00"/>
    <d v="1899-12-30T00:45:00"/>
    <d v="1899-12-30T01:54:00"/>
    <x v="0"/>
  </r>
  <r>
    <n v="12"/>
    <s v="Cliente_856"/>
    <n v="6"/>
    <d v="2023-04-02T02:46:00"/>
    <d v="2023-04-02T06:07:00"/>
    <s v="Mesero_4"/>
    <x v="0"/>
    <s v="Efectivo"/>
    <n v="11.76"/>
    <s v="Reservada"/>
    <n v="239"/>
    <s v="Brasil"/>
    <x v="198"/>
    <n v="85.76"/>
    <d v="2023-04-02T00:00:00"/>
    <d v="2023-04-02T02:46:00"/>
    <d v="2023-04-02T06:07:00"/>
    <d v="1899-12-30T03:21:00"/>
    <d v="1899-12-30T01:13:00"/>
    <d v="1899-12-30T02:08:00"/>
    <x v="0"/>
  </r>
  <r>
    <n v="9"/>
    <s v="Cliente_722"/>
    <n v="1"/>
    <d v="2023-04-02T00:16:00"/>
    <d v="2023-04-02T03:10:00"/>
    <s v="Mesero_3"/>
    <x v="0"/>
    <s v="Tarjeta de débito"/>
    <n v="33.81"/>
    <s v="Libre"/>
    <n v="240"/>
    <s v="Perú"/>
    <x v="199"/>
    <n v="327.81"/>
    <d v="2023-04-02T00:00:00"/>
    <d v="2023-04-02T00:16:00"/>
    <d v="2023-04-02T03:10:00"/>
    <d v="1899-12-30T02:54:00"/>
    <d v="1899-12-30T02:09:00"/>
    <d v="1899-12-30T00:45:00"/>
    <x v="0"/>
  </r>
  <r>
    <n v="12"/>
    <s v="Cliente_935"/>
    <n v="4"/>
    <d v="2023-04-02T00:04:00"/>
    <d v="2023-04-02T01:04:00"/>
    <s v="Mesero_5"/>
    <x v="0"/>
    <s v="Tarjeta de crédito"/>
    <n v="38.97"/>
    <s v="Ocupada"/>
    <n v="241"/>
    <s v="Brasil"/>
    <x v="44"/>
    <n v="56.97"/>
    <d v="2023-04-02T00:00:00"/>
    <d v="2023-04-02T00:04:00"/>
    <d v="2023-04-02T01:04:00"/>
    <d v="1899-12-30T01:15:00"/>
    <d v="1899-12-30T00:11:00"/>
    <d v="1899-12-30T01:04:00"/>
    <x v="0"/>
  </r>
  <r>
    <n v="12"/>
    <s v="Cliente_961"/>
    <n v="2"/>
    <d v="2023-04-02T03:42:00"/>
    <d v="2023-04-02T05:09:00"/>
    <s v="Mesero_2"/>
    <x v="0"/>
    <s v="Tarjeta de crédito"/>
    <n v="31.29"/>
    <s v="Reservada"/>
    <n v="242"/>
    <s v="Venezuela"/>
    <x v="200"/>
    <n v="165.29"/>
    <d v="2023-04-02T00:00:00"/>
    <d v="2023-04-02T03:42:00"/>
    <d v="2023-04-02T05:09:00"/>
    <d v="1899-12-30T01:27:00"/>
    <d v="1899-12-30T01:39:00"/>
    <d v="1899-12-30T00:00:00"/>
    <x v="1"/>
  </r>
  <r>
    <n v="4"/>
    <s v="Cliente_924"/>
    <n v="4"/>
    <d v="2023-04-02T00:42:00"/>
    <d v="2023-04-02T04:11:00"/>
    <s v="Mesero_2"/>
    <x v="0"/>
    <s v="Tarjeta de crédito"/>
    <n v="21.45"/>
    <s v="Libre"/>
    <n v="243"/>
    <s v="España"/>
    <x v="18"/>
    <n v="141.44999999999999"/>
    <d v="2023-04-02T00:00:00"/>
    <d v="2023-04-02T00:42:00"/>
    <d v="2023-04-02T04:11:00"/>
    <d v="1899-12-30T03:29:00"/>
    <d v="1899-12-30T00:22:00"/>
    <d v="1899-12-30T03:07:00"/>
    <x v="0"/>
  </r>
  <r>
    <n v="17"/>
    <s v="Cliente_390"/>
    <n v="6"/>
    <d v="2023-04-02T03:44:00"/>
    <d v="2023-04-02T06:01:00"/>
    <s v="Mesero_3"/>
    <x v="0"/>
    <s v="Efectivo"/>
    <n v="17.649999999999999"/>
    <s v="Reservada"/>
    <n v="244"/>
    <s v="Perú"/>
    <x v="201"/>
    <n v="175.65"/>
    <d v="2023-04-02T00:00:00"/>
    <d v="2023-04-02T03:44:00"/>
    <d v="2023-04-02T06:01:00"/>
    <d v="1899-12-30T02:17:00"/>
    <d v="1899-12-30T01:29:00"/>
    <d v="1899-12-30T00:48:00"/>
    <x v="0"/>
  </r>
  <r>
    <n v="11"/>
    <s v="Cliente_579"/>
    <n v="1"/>
    <d v="2023-04-02T03:31:00"/>
    <d v="2023-04-02T06:57:00"/>
    <s v="Mesero_1"/>
    <x v="0"/>
    <s v="Tarjeta de crédito"/>
    <n v="14.82"/>
    <s v="Reservada"/>
    <n v="245"/>
    <s v="Bolivia"/>
    <x v="202"/>
    <n v="287.82"/>
    <d v="2023-04-02T00:00:00"/>
    <d v="2023-04-02T03:31:00"/>
    <d v="2023-04-02T06:57:00"/>
    <d v="1899-12-30T03:26:00"/>
    <d v="1899-12-30T01:56:00"/>
    <d v="1899-12-30T01:30:00"/>
    <x v="0"/>
  </r>
  <r>
    <n v="2"/>
    <s v="Cliente_961"/>
    <n v="6"/>
    <d v="2023-04-02T01:50:00"/>
    <d v="2023-04-02T04:09:00"/>
    <s v="Mesero_2"/>
    <x v="0"/>
    <s v="Tarjeta de crédito"/>
    <n v="42.75"/>
    <s v="Libre"/>
    <n v="246"/>
    <s v="Bolivia"/>
    <x v="203"/>
    <n v="369.75"/>
    <d v="2023-04-02T00:00:00"/>
    <d v="2023-04-02T01:50:00"/>
    <d v="2023-04-02T04:09:00"/>
    <d v="1899-12-30T02:19:00"/>
    <d v="1899-12-30T02:26:00"/>
    <d v="1899-12-30T00:00:00"/>
    <x v="1"/>
  </r>
  <r>
    <n v="11"/>
    <s v="Cliente_788"/>
    <n v="6"/>
    <d v="2023-04-02T02:34:00"/>
    <d v="2023-04-02T05:21:00"/>
    <s v="Mesero_2"/>
    <x v="0"/>
    <s v="Tarjeta de crédito"/>
    <n v="49.07"/>
    <s v="Ocupada"/>
    <n v="247"/>
    <s v="Ecuador"/>
    <x v="195"/>
    <n v="115.07"/>
    <d v="2023-04-02T00:00:00"/>
    <d v="2023-04-02T02:34:00"/>
    <d v="2023-04-02T05:21:00"/>
    <d v="1899-12-30T03:02:00"/>
    <d v="1899-12-30T00:59:00"/>
    <d v="1899-12-30T02:03:00"/>
    <x v="0"/>
  </r>
  <r>
    <n v="12"/>
    <s v="Cliente_567"/>
    <n v="6"/>
    <d v="2023-04-02T00:26:00"/>
    <d v="2023-04-02T02:18:00"/>
    <s v="Mesero_2"/>
    <x v="0"/>
    <s v="Tarjeta de débito"/>
    <n v="18.690000000000001"/>
    <s v="Ocupada"/>
    <n v="248"/>
    <s v="Chile"/>
    <x v="204"/>
    <n v="243.69"/>
    <d v="2023-04-02T00:00:00"/>
    <d v="2023-04-02T00:26:00"/>
    <d v="2023-04-02T02:18:00"/>
    <d v="1899-12-30T02:07:00"/>
    <d v="1899-12-30T02:00:00"/>
    <d v="1899-12-30T00:07:00"/>
    <x v="0"/>
  </r>
  <r>
    <n v="8"/>
    <s v="Cliente_927"/>
    <n v="6"/>
    <d v="2023-04-02T00:58:00"/>
    <d v="2023-04-02T03:55:00"/>
    <s v="Mesero_2"/>
    <x v="2"/>
    <s v="Tarjeta de crédito"/>
    <n v="47.71"/>
    <s v="Ocupada"/>
    <n v="249"/>
    <s v="España"/>
    <x v="205"/>
    <n v="127.71000000000001"/>
    <d v="2023-04-02T00:00:00"/>
    <d v="2023-04-02T00:58:00"/>
    <d v="2023-04-02T03:55:00"/>
    <d v="1899-12-30T03:12:00"/>
    <d v="1899-12-30T01:49:00"/>
    <d v="1899-12-30T01:23:00"/>
    <x v="0"/>
  </r>
  <r>
    <n v="8"/>
    <s v="Cliente_539"/>
    <n v="2"/>
    <d v="2023-04-02T02:56:00"/>
    <d v="2023-04-02T06:33:00"/>
    <s v="Mesero_4"/>
    <x v="0"/>
    <s v="Tarjeta de crédito"/>
    <n v="23.21"/>
    <s v="Libre"/>
    <n v="250"/>
    <s v="España"/>
    <x v="106"/>
    <n v="43.21"/>
    <d v="2023-04-02T00:00:00"/>
    <d v="2023-04-02T02:56:00"/>
    <d v="2023-04-02T06:33:00"/>
    <d v="1899-12-30T03:37:00"/>
    <d v="1899-12-30T00:29:00"/>
    <d v="1899-12-30T03:08:00"/>
    <x v="0"/>
  </r>
  <r>
    <n v="12"/>
    <s v="Cliente_872"/>
    <n v="6"/>
    <d v="2023-04-02T01:20:00"/>
    <d v="2023-04-02T04:24:00"/>
    <s v="Mesero_1"/>
    <x v="0"/>
    <s v="Tarjeta de crédito"/>
    <n v="13.69"/>
    <s v="Ocupada"/>
    <n v="251"/>
    <s v="Uruguay"/>
    <x v="206"/>
    <n v="122.69"/>
    <d v="2023-04-02T00:00:00"/>
    <d v="2023-04-02T01:20:00"/>
    <d v="2023-04-02T04:24:00"/>
    <d v="1899-12-30T03:19:00"/>
    <d v="1899-12-30T02:02:00"/>
    <d v="1899-12-30T01:17:00"/>
    <x v="0"/>
  </r>
  <r>
    <n v="4"/>
    <s v="Cliente_425"/>
    <n v="3"/>
    <d v="2023-04-02T00:39:00"/>
    <d v="2023-04-02T04:24:00"/>
    <s v="Mesero_4"/>
    <x v="0"/>
    <s v="Tarjeta de crédito"/>
    <n v="43.81"/>
    <s v="Libre"/>
    <n v="252"/>
    <s v="Colombia"/>
    <x v="207"/>
    <n v="145.81"/>
    <d v="2023-04-02T00:00:00"/>
    <d v="2023-04-02T00:39:00"/>
    <d v="2023-04-02T04:24:00"/>
    <d v="1899-12-30T03:45:00"/>
    <d v="1899-12-30T01:24:00"/>
    <d v="1899-12-30T02:21:00"/>
    <x v="0"/>
  </r>
  <r>
    <n v="8"/>
    <s v="Cliente_700"/>
    <n v="2"/>
    <d v="2023-04-02T00:54:00"/>
    <d v="2023-04-02T03:45:00"/>
    <s v="Mesero_3"/>
    <x v="2"/>
    <s v="Tarjeta de crédito"/>
    <n v="34.69"/>
    <s v="Ocupada"/>
    <n v="253"/>
    <s v="Argentina"/>
    <x v="208"/>
    <n v="188.69"/>
    <d v="2023-04-02T00:00:00"/>
    <d v="2023-04-02T00:54:00"/>
    <d v="2023-04-02T03:45:00"/>
    <d v="1899-12-30T03:06:00"/>
    <d v="1899-12-30T00:55:00"/>
    <d v="1899-12-30T02:11:00"/>
    <x v="0"/>
  </r>
  <r>
    <n v="10"/>
    <s v="Cliente_665"/>
    <n v="6"/>
    <d v="2023-04-02T03:05:00"/>
    <d v="2023-04-02T05:47:00"/>
    <s v="Mesero_1"/>
    <x v="2"/>
    <s v="Tarjeta de crédito"/>
    <n v="36.43"/>
    <s v="Reservada"/>
    <n v="254"/>
    <s v="Paraguay"/>
    <x v="209"/>
    <n v="333.43"/>
    <d v="2023-04-02T00:00:00"/>
    <d v="2023-04-02T03:05:00"/>
    <d v="2023-04-02T05:47:00"/>
    <d v="1899-12-30T02:42:00"/>
    <d v="1899-12-30T02:21:00"/>
    <d v="1899-12-30T00:21:00"/>
    <x v="0"/>
  </r>
  <r>
    <n v="8"/>
    <s v="Cliente_978"/>
    <n v="4"/>
    <d v="2023-04-02T02:23:00"/>
    <d v="2023-04-02T03:59:00"/>
    <s v="Mesero_2"/>
    <x v="2"/>
    <s v="Efectivo"/>
    <n v="13.34"/>
    <s v="Reservada"/>
    <n v="255"/>
    <s v="Uruguay"/>
    <x v="83"/>
    <n v="38.340000000000003"/>
    <d v="2023-04-02T00:00:00"/>
    <d v="2023-04-02T02:23:00"/>
    <d v="2023-04-02T03:59:00"/>
    <d v="1899-12-30T01:36:00"/>
    <d v="1899-12-30T00:37:00"/>
    <d v="1899-12-30T00:59:00"/>
    <x v="0"/>
  </r>
  <r>
    <n v="5"/>
    <s v="Cliente_577"/>
    <n v="2"/>
    <d v="2023-04-02T00:23:00"/>
    <d v="2023-04-02T03:27:00"/>
    <s v="Mesero_5"/>
    <x v="1"/>
    <s v="Efectivo"/>
    <n v="49.88"/>
    <s v="Reservada"/>
    <n v="256"/>
    <s v="Argentina"/>
    <x v="36"/>
    <n v="70.88"/>
    <d v="2023-04-02T00:00:00"/>
    <d v="2023-04-02T00:23:00"/>
    <d v="2023-04-02T03:27:00"/>
    <d v="1899-12-30T03:04:00"/>
    <d v="1899-12-30T00:16:00"/>
    <d v="1899-12-30T02:48:00"/>
    <x v="0"/>
  </r>
  <r>
    <n v="12"/>
    <s v="Cliente_429"/>
    <n v="5"/>
    <d v="2023-04-02T02:08:00"/>
    <d v="2023-04-02T03:17:00"/>
    <s v="Mesero_2"/>
    <x v="0"/>
    <s v="Tarjeta de crédito"/>
    <n v="26.78"/>
    <s v="Reservada"/>
    <n v="257"/>
    <s v="Ecuador"/>
    <x v="145"/>
    <n v="72.78"/>
    <d v="2023-04-02T00:00:00"/>
    <d v="2023-04-02T02:08:00"/>
    <d v="2023-04-02T03:17:00"/>
    <d v="1899-12-30T01:09:00"/>
    <d v="1899-12-30T00:28:00"/>
    <d v="1899-12-30T00:41:00"/>
    <x v="0"/>
  </r>
  <r>
    <n v="12"/>
    <s v="Cliente_811"/>
    <n v="1"/>
    <d v="2023-04-02T00:39:00"/>
    <d v="2023-04-02T04:32:00"/>
    <s v="Mesero_2"/>
    <x v="1"/>
    <s v="Tarjeta de crédito"/>
    <n v="47.99"/>
    <s v="Reservada"/>
    <n v="258"/>
    <s v="Bolivia"/>
    <x v="210"/>
    <n v="164.99"/>
    <d v="2023-04-02T00:00:00"/>
    <d v="2023-04-02T00:39:00"/>
    <d v="2023-04-02T04:32:00"/>
    <d v="1899-12-30T03:53:00"/>
    <d v="1899-12-30T01:45:00"/>
    <d v="1899-12-30T02:08:00"/>
    <x v="0"/>
  </r>
  <r>
    <n v="10"/>
    <s v="Cliente_553"/>
    <n v="5"/>
    <d v="2023-04-02T03:27:00"/>
    <d v="2023-04-02T06:16:00"/>
    <s v="Mesero_1"/>
    <x v="0"/>
    <s v="Tarjeta de crédito"/>
    <n v="46.72"/>
    <s v="Ocupada"/>
    <n v="259"/>
    <s v="Venezuela"/>
    <x v="71"/>
    <n v="127.72"/>
    <d v="2023-04-02T00:00:00"/>
    <d v="2023-04-02T03:27:00"/>
    <d v="2023-04-02T06:16:00"/>
    <d v="1899-12-30T03:04:00"/>
    <d v="1899-12-30T00:11:00"/>
    <d v="1899-12-30T02:53:00"/>
    <x v="0"/>
  </r>
  <r>
    <n v="20"/>
    <s v="Cliente_228"/>
    <n v="6"/>
    <d v="2023-04-02T01:23:00"/>
    <d v="2023-04-02T04:38:00"/>
    <s v="Mesero_5"/>
    <x v="0"/>
    <s v="Efectivo"/>
    <n v="47.55"/>
    <s v="Ocupada"/>
    <n v="260"/>
    <s v="Uruguay"/>
    <x v="145"/>
    <n v="116.55"/>
    <d v="2023-04-02T00:00:00"/>
    <d v="2023-04-02T01:23:00"/>
    <d v="2023-04-02T04:38:00"/>
    <d v="1899-12-30T03:30:00"/>
    <d v="1899-12-30T00:49:00"/>
    <d v="1899-12-30T02:41:00"/>
    <x v="0"/>
  </r>
  <r>
    <n v="8"/>
    <s v="Cliente_249"/>
    <n v="1"/>
    <d v="2023-04-02T01:08:00"/>
    <d v="2023-04-02T02:55:00"/>
    <s v="Mesero_4"/>
    <x v="0"/>
    <s v="Tarjeta de crédito"/>
    <n v="32.42"/>
    <s v="Ocupada"/>
    <n v="261"/>
    <s v="Chile"/>
    <x v="172"/>
    <n v="186.42000000000002"/>
    <d v="2023-04-02T00:00:00"/>
    <d v="2023-04-02T01:08:00"/>
    <d v="2023-04-02T02:55:00"/>
    <d v="1899-12-30T02:02:00"/>
    <d v="1899-12-30T00:55:00"/>
    <d v="1899-12-30T01:07:00"/>
    <x v="0"/>
  </r>
  <r>
    <n v="18"/>
    <s v="Cliente_326"/>
    <n v="4"/>
    <d v="2023-04-02T03:44:00"/>
    <d v="2023-04-02T07:21:00"/>
    <s v="Mesero_2"/>
    <x v="0"/>
    <s v="Tarjeta de crédito"/>
    <n v="42.83"/>
    <s v="Ocupada"/>
    <n v="262"/>
    <s v="Venezuela"/>
    <x v="211"/>
    <n v="157.82999999999998"/>
    <d v="2023-04-02T00:00:00"/>
    <d v="2023-04-02T03:44:00"/>
    <d v="2023-04-02T07:21:00"/>
    <d v="1899-12-30T03:52:00"/>
    <d v="1899-12-30T00:48:00"/>
    <d v="1899-12-30T03:04:00"/>
    <x v="0"/>
  </r>
  <r>
    <n v="5"/>
    <s v="Cliente_697"/>
    <n v="1"/>
    <d v="2023-04-02T02:53:00"/>
    <d v="2023-04-02T05:26:00"/>
    <s v="Mesero_1"/>
    <x v="1"/>
    <s v="Tarjeta de crédito"/>
    <n v="42.96"/>
    <s v="Libre"/>
    <n v="263"/>
    <s v="Uruguay"/>
    <x v="212"/>
    <n v="163.96"/>
    <d v="2023-04-02T00:00:00"/>
    <d v="2023-04-02T02:53:00"/>
    <d v="2023-04-02T05:26:00"/>
    <d v="1899-12-30T02:33:00"/>
    <d v="1899-12-30T02:29:00"/>
    <d v="1899-12-30T00:04:00"/>
    <x v="0"/>
  </r>
  <r>
    <n v="2"/>
    <s v="Cliente_281"/>
    <n v="1"/>
    <d v="2023-04-02T03:11:00"/>
    <d v="2023-04-02T04:26:00"/>
    <s v="Mesero_1"/>
    <x v="0"/>
    <s v="Tarjeta de crédito"/>
    <n v="49.21"/>
    <s v="Libre"/>
    <n v="264"/>
    <s v="Bolivia"/>
    <x v="213"/>
    <n v="231.21"/>
    <d v="2023-04-02T00:00:00"/>
    <d v="2023-04-02T03:11:00"/>
    <d v="2023-04-02T04:26:00"/>
    <d v="1899-12-30T01:15:00"/>
    <d v="1899-12-30T01:57:00"/>
    <d v="1899-12-30T00:00:00"/>
    <x v="1"/>
  </r>
  <r>
    <n v="6"/>
    <s v="Cliente_686"/>
    <n v="1"/>
    <d v="2023-04-02T02:54:00"/>
    <d v="2023-04-02T06:15:00"/>
    <s v="Mesero_2"/>
    <x v="1"/>
    <s v="Tarjeta de débito"/>
    <n v="21.48"/>
    <s v="Libre"/>
    <n v="265"/>
    <s v="Chile"/>
    <x v="214"/>
    <n v="192.48"/>
    <d v="2023-04-02T00:00:00"/>
    <d v="2023-04-02T02:54:00"/>
    <d v="2023-04-02T06:15:00"/>
    <d v="1899-12-30T03:21:00"/>
    <d v="1899-12-30T02:15:00"/>
    <d v="1899-12-30T01:06:00"/>
    <x v="0"/>
  </r>
  <r>
    <n v="4"/>
    <s v="Cliente_418"/>
    <n v="4"/>
    <d v="2023-04-02T00:30:00"/>
    <d v="2023-04-02T02:04:00"/>
    <s v="Mesero_2"/>
    <x v="0"/>
    <s v="Tarjeta de crédito"/>
    <n v="24.75"/>
    <s v="Reservada"/>
    <n v="266"/>
    <s v="Paraguay"/>
    <x v="215"/>
    <n v="123.75"/>
    <d v="2023-04-02T00:00:00"/>
    <d v="2023-04-02T00:30:00"/>
    <d v="2023-04-02T02:04:00"/>
    <d v="1899-12-30T01:34:00"/>
    <d v="1899-12-30T01:46:00"/>
    <d v="1899-12-30T00:00:00"/>
    <x v="1"/>
  </r>
  <r>
    <n v="7"/>
    <s v="Cliente_397"/>
    <n v="5"/>
    <d v="2023-04-03T02:07:00"/>
    <d v="2023-04-03T03:48:00"/>
    <s v="Mesero_2"/>
    <x v="2"/>
    <s v="Tarjeta de crédito"/>
    <n v="44.66"/>
    <s v="Ocupada"/>
    <n v="267"/>
    <s v="España"/>
    <x v="216"/>
    <n v="162.66"/>
    <d v="2023-04-03T00:00:00"/>
    <d v="2023-04-03T02:07:00"/>
    <d v="2023-04-03T03:48:00"/>
    <d v="1899-12-30T01:56:00"/>
    <d v="1899-12-30T01:36:00"/>
    <d v="1899-12-30T00:20:00"/>
    <x v="0"/>
  </r>
  <r>
    <n v="14"/>
    <s v="Cliente_477"/>
    <n v="1"/>
    <d v="2023-04-03T00:46:00"/>
    <d v="2023-04-03T03:44:00"/>
    <s v="Mesero_3"/>
    <x v="0"/>
    <s v="Tarjeta de débito"/>
    <n v="23.16"/>
    <s v="Libre"/>
    <n v="268"/>
    <s v="Uruguay"/>
    <x v="217"/>
    <n v="91.16"/>
    <d v="2023-04-03T00:00:00"/>
    <d v="2023-04-03T00:46:00"/>
    <d v="2023-04-03T03:44:00"/>
    <d v="1899-12-30T02:58:00"/>
    <d v="1899-12-30T01:23:00"/>
    <d v="1899-12-30T01:35:00"/>
    <x v="0"/>
  </r>
  <r>
    <n v="11"/>
    <s v="Cliente_300"/>
    <n v="2"/>
    <d v="2023-04-03T02:58:00"/>
    <d v="2023-04-03T04:15:00"/>
    <s v="Mesero_2"/>
    <x v="0"/>
    <s v="Tarjeta de débito"/>
    <n v="39.17"/>
    <s v="Libre"/>
    <n v="269"/>
    <s v="Venezuela"/>
    <x v="218"/>
    <n v="289.17"/>
    <d v="2023-04-03T00:00:00"/>
    <d v="2023-04-03T02:58:00"/>
    <d v="2023-04-03T04:15:00"/>
    <d v="1899-12-30T01:17:00"/>
    <d v="1899-12-30T01:41:00"/>
    <d v="1899-12-30T00:00:00"/>
    <x v="1"/>
  </r>
  <r>
    <n v="10"/>
    <s v="Cliente_775"/>
    <n v="1"/>
    <d v="2023-04-03T01:11:00"/>
    <d v="2023-04-03T04:59:00"/>
    <s v="Mesero_4"/>
    <x v="0"/>
    <s v="Tarjeta de crédito"/>
    <n v="10.130000000000001"/>
    <s v="Libre"/>
    <n v="270"/>
    <s v="Ecuador"/>
    <x v="24"/>
    <n v="112.13"/>
    <d v="2023-04-03T00:00:00"/>
    <d v="2023-04-03T01:11:00"/>
    <d v="2023-04-03T04:59:00"/>
    <d v="1899-12-30T03:48:00"/>
    <d v="1899-12-30T00:26:00"/>
    <d v="1899-12-30T03:22:00"/>
    <x v="0"/>
  </r>
  <r>
    <n v="3"/>
    <s v="Cliente_928"/>
    <n v="3"/>
    <d v="2023-04-03T01:40:00"/>
    <d v="2023-04-03T05:10:00"/>
    <s v="Mesero_3"/>
    <x v="0"/>
    <s v="Tarjeta de crédito"/>
    <n v="16.11"/>
    <s v="Ocupada"/>
    <n v="271"/>
    <s v="Bolivia"/>
    <x v="147"/>
    <n v="60.11"/>
    <d v="2023-04-03T00:00:00"/>
    <d v="2023-04-03T01:40:00"/>
    <d v="2023-04-03T05:10:00"/>
    <d v="1899-12-30T03:45:00"/>
    <d v="1899-12-30T00:55:00"/>
    <d v="1899-12-30T02:50:00"/>
    <x v="0"/>
  </r>
  <r>
    <n v="7"/>
    <s v="Cliente_132"/>
    <n v="1"/>
    <d v="2023-04-03T00:34:00"/>
    <d v="2023-04-03T04:24:00"/>
    <s v="Mesero_4"/>
    <x v="0"/>
    <s v="Tarjeta de crédito"/>
    <n v="42.73"/>
    <s v="Reservada"/>
    <n v="272"/>
    <s v="España"/>
    <x v="219"/>
    <n v="125.72999999999999"/>
    <d v="2023-04-03T00:00:00"/>
    <d v="2023-04-03T00:34:00"/>
    <d v="2023-04-03T04:24:00"/>
    <d v="1899-12-30T03:50:00"/>
    <d v="1899-12-30T01:23:00"/>
    <d v="1899-12-30T02:27:00"/>
    <x v="0"/>
  </r>
  <r>
    <n v="20"/>
    <s v="Cliente_709"/>
    <n v="5"/>
    <d v="2023-04-03T01:47:00"/>
    <d v="2023-04-03T03:29:00"/>
    <s v="Mesero_2"/>
    <x v="0"/>
    <s v="Efectivo"/>
    <n v="36.299999999999997"/>
    <s v="Ocupada"/>
    <n v="273"/>
    <s v="Colombia"/>
    <x v="220"/>
    <n v="159.30000000000001"/>
    <d v="2023-04-03T00:00:00"/>
    <d v="2023-04-03T01:47:00"/>
    <d v="2023-04-03T03:29:00"/>
    <d v="1899-12-30T01:57:00"/>
    <d v="1899-12-30T01:07:00"/>
    <d v="1899-12-30T00:50:00"/>
    <x v="0"/>
  </r>
  <r>
    <n v="7"/>
    <s v="Cliente_53"/>
    <n v="1"/>
    <d v="2023-04-03T03:15:00"/>
    <d v="2023-04-03T05:52:00"/>
    <s v="Mesero_1"/>
    <x v="0"/>
    <s v="Tarjeta de débito"/>
    <n v="19.93"/>
    <s v="Ocupada"/>
    <n v="274"/>
    <s v="Brasil"/>
    <x v="221"/>
    <n v="135.93"/>
    <d v="2023-04-03T00:00:00"/>
    <d v="2023-04-03T03:15:00"/>
    <d v="2023-04-03T05:52:00"/>
    <d v="1899-12-30T02:52:00"/>
    <d v="1899-12-30T01:15:00"/>
    <d v="1899-12-30T01:37:00"/>
    <x v="0"/>
  </r>
  <r>
    <n v="5"/>
    <s v="Cliente_765"/>
    <n v="3"/>
    <d v="2023-04-03T02:13:00"/>
    <d v="2023-04-03T05:58:00"/>
    <s v="Mesero_2"/>
    <x v="0"/>
    <s v="Tarjeta de crédito"/>
    <n v="49.67"/>
    <s v="Reservada"/>
    <n v="275"/>
    <s v="Bolivia"/>
    <x v="222"/>
    <n v="170.67000000000002"/>
    <d v="2023-04-03T00:00:00"/>
    <d v="2023-04-03T02:13:00"/>
    <d v="2023-04-03T05:58:00"/>
    <d v="1899-12-30T03:45:00"/>
    <d v="1899-12-30T02:02:00"/>
    <d v="1899-12-30T01:43:00"/>
    <x v="0"/>
  </r>
  <r>
    <n v="15"/>
    <s v="Cliente_673"/>
    <n v="6"/>
    <d v="2023-04-03T02:35:00"/>
    <d v="2023-04-03T05:34:00"/>
    <s v="Mesero_4"/>
    <x v="0"/>
    <s v="Tarjeta de débito"/>
    <n v="20.98"/>
    <s v="Reservada"/>
    <n v="276"/>
    <s v="Ecuador"/>
    <x v="223"/>
    <n v="90.98"/>
    <d v="2023-04-03T00:00:00"/>
    <d v="2023-04-03T02:35:00"/>
    <d v="2023-04-03T05:34:00"/>
    <d v="1899-12-30T02:59:00"/>
    <d v="1899-12-30T01:25:00"/>
    <d v="1899-12-30T01:34:00"/>
    <x v="0"/>
  </r>
  <r>
    <n v="4"/>
    <s v="Cliente_243"/>
    <n v="2"/>
    <d v="2023-04-03T01:28:00"/>
    <d v="2023-04-03T03:56:00"/>
    <s v="Mesero_5"/>
    <x v="0"/>
    <s v="Tarjeta de crédito"/>
    <n v="10.29"/>
    <s v="Libre"/>
    <n v="277"/>
    <s v="España"/>
    <x v="79"/>
    <n v="103.28999999999999"/>
    <d v="2023-04-03T00:00:00"/>
    <d v="2023-04-03T01:28:00"/>
    <d v="2023-04-03T03:56:00"/>
    <d v="1899-12-30T02:28:00"/>
    <d v="1899-12-30T00:29:00"/>
    <d v="1899-12-30T01:59:00"/>
    <x v="0"/>
  </r>
  <r>
    <n v="5"/>
    <s v="Cliente_999"/>
    <n v="4"/>
    <d v="2023-04-03T03:10:00"/>
    <d v="2023-04-03T05:12:00"/>
    <s v="Mesero_3"/>
    <x v="0"/>
    <s v="Efectivo"/>
    <n v="41.36"/>
    <s v="Libre"/>
    <n v="278"/>
    <s v="Venezuela"/>
    <x v="224"/>
    <n v="182.36"/>
    <d v="2023-04-03T00:00:00"/>
    <d v="2023-04-03T03:10:00"/>
    <d v="2023-04-03T05:12:00"/>
    <d v="1899-12-30T02:02:00"/>
    <d v="1899-12-30T01:01:00"/>
    <d v="1899-12-30T01:01:00"/>
    <x v="0"/>
  </r>
  <r>
    <n v="11"/>
    <s v="Cliente_510"/>
    <n v="5"/>
    <d v="2023-04-03T00:15:00"/>
    <d v="2023-04-03T02:35:00"/>
    <s v="Mesero_2"/>
    <x v="2"/>
    <s v="Tarjeta de crédito"/>
    <n v="43.53"/>
    <s v="Libre"/>
    <n v="279"/>
    <s v="Venezuela"/>
    <x v="225"/>
    <n v="244.53"/>
    <d v="2023-04-03T00:00:00"/>
    <d v="2023-04-03T00:15:00"/>
    <d v="2023-04-03T02:35:00"/>
    <d v="1899-12-30T02:20:00"/>
    <d v="1899-12-30T02:22:00"/>
    <d v="1899-12-30T00:00:00"/>
    <x v="1"/>
  </r>
  <r>
    <n v="14"/>
    <s v="Cliente_730"/>
    <n v="6"/>
    <d v="2023-04-03T00:30:00"/>
    <d v="2023-04-03T02:41:00"/>
    <s v="Mesero_5"/>
    <x v="0"/>
    <s v="Tarjeta de crédito"/>
    <n v="36.08"/>
    <s v="Reservada"/>
    <n v="280"/>
    <s v="Ecuador"/>
    <x v="226"/>
    <n v="153.07999999999998"/>
    <d v="2023-04-03T00:00:00"/>
    <d v="2023-04-03T00:30:00"/>
    <d v="2023-04-03T02:41:00"/>
    <d v="1899-12-30T02:11:00"/>
    <d v="1899-12-30T01:26:00"/>
    <d v="1899-12-30T00:45:00"/>
    <x v="0"/>
  </r>
  <r>
    <n v="18"/>
    <s v="Cliente_617"/>
    <n v="2"/>
    <d v="2023-04-03T03:52:00"/>
    <d v="2023-04-03T07:50:00"/>
    <s v="Mesero_4"/>
    <x v="1"/>
    <s v="Efectivo"/>
    <n v="44.3"/>
    <s v="Ocupada"/>
    <n v="281"/>
    <s v="Perú"/>
    <x v="195"/>
    <n v="110.3"/>
    <d v="2023-04-03T00:00:00"/>
    <d v="2023-04-03T03:52:00"/>
    <d v="2023-04-03T07:50:00"/>
    <d v="1899-12-30T04:13:00"/>
    <d v="1899-12-30T00:09:00"/>
    <d v="1899-12-30T04:04:00"/>
    <x v="0"/>
  </r>
  <r>
    <n v="6"/>
    <s v="Cliente_827"/>
    <n v="1"/>
    <d v="2023-04-03T01:11:00"/>
    <d v="2023-04-03T05:02:00"/>
    <s v="Mesero_4"/>
    <x v="0"/>
    <s v="Tarjeta de crédito"/>
    <n v="19.05"/>
    <s v="Libre"/>
    <n v="282"/>
    <s v="Uruguay"/>
    <x v="227"/>
    <n v="93.05"/>
    <d v="2023-04-03T00:00:00"/>
    <d v="2023-04-03T01:11:00"/>
    <d v="2023-04-03T05:02:00"/>
    <d v="1899-12-30T03:51:00"/>
    <d v="1899-12-30T01:54:00"/>
    <d v="1899-12-30T01:57:00"/>
    <x v="0"/>
  </r>
  <r>
    <n v="19"/>
    <s v="Cliente_184"/>
    <n v="5"/>
    <d v="2023-04-03T01:04:00"/>
    <d v="2023-04-03T04:48:00"/>
    <s v="Mesero_5"/>
    <x v="2"/>
    <s v="Tarjeta de crédito"/>
    <n v="43.07"/>
    <s v="Libre"/>
    <n v="283"/>
    <s v="Brasil"/>
    <x v="113"/>
    <n v="121.07"/>
    <d v="2023-04-03T00:00:00"/>
    <d v="2023-04-03T01:04:00"/>
    <d v="2023-04-03T04:48:00"/>
    <d v="1899-12-30T03:44:00"/>
    <d v="1899-12-30T00:06:00"/>
    <d v="1899-12-30T03:38:00"/>
    <x v="0"/>
  </r>
  <r>
    <n v="11"/>
    <s v="Cliente_345"/>
    <n v="4"/>
    <d v="2023-04-03T02:28:00"/>
    <d v="2023-04-03T04:37:00"/>
    <s v="Mesero_5"/>
    <x v="0"/>
    <s v="Tarjeta de débito"/>
    <n v="29.99"/>
    <s v="Ocupada"/>
    <n v="284"/>
    <s v="Perú"/>
    <x v="228"/>
    <n v="187.99"/>
    <d v="2023-04-03T00:00:00"/>
    <d v="2023-04-03T02:28:00"/>
    <d v="2023-04-03T04:37:00"/>
    <d v="1899-12-30T02:24:00"/>
    <d v="1899-12-30T03:15:00"/>
    <d v="1899-12-30T00:00:00"/>
    <x v="1"/>
  </r>
  <r>
    <n v="18"/>
    <s v="Cliente_277"/>
    <n v="6"/>
    <d v="2023-04-03T03:03:00"/>
    <d v="2023-04-03T06:05:00"/>
    <s v="Mesero_4"/>
    <x v="0"/>
    <s v="Tarjeta de débito"/>
    <n v="10.94"/>
    <s v="Reservada"/>
    <n v="285"/>
    <s v="España"/>
    <x v="36"/>
    <n v="52.94"/>
    <d v="2023-04-03T00:00:00"/>
    <d v="2023-04-03T03:03:00"/>
    <d v="2023-04-03T06:05:00"/>
    <d v="1899-12-30T03:02:00"/>
    <d v="1899-12-30T00:12:00"/>
    <d v="1899-12-30T02:50:00"/>
    <x v="0"/>
  </r>
  <r>
    <n v="15"/>
    <s v="Cliente_244"/>
    <n v="6"/>
    <d v="2023-04-03T00:22:00"/>
    <d v="2023-04-03T02:28:00"/>
    <s v="Mesero_3"/>
    <x v="0"/>
    <s v="Tarjeta de crédito"/>
    <n v="41.96"/>
    <s v="Ocupada"/>
    <n v="286"/>
    <s v="Argentina"/>
    <x v="24"/>
    <n v="109.96000000000001"/>
    <d v="2023-04-03T00:00:00"/>
    <d v="2023-04-03T00:22:00"/>
    <d v="2023-04-03T02:28:00"/>
    <d v="1899-12-30T02:21:00"/>
    <d v="1899-12-30T00:25:00"/>
    <d v="1899-12-30T01:56:00"/>
    <x v="0"/>
  </r>
  <r>
    <n v="20"/>
    <s v="Cliente_286"/>
    <n v="2"/>
    <d v="2023-04-03T03:37:00"/>
    <d v="2023-04-03T04:44:00"/>
    <s v="Mesero_5"/>
    <x v="0"/>
    <s v="Tarjeta de débito"/>
    <n v="31.67"/>
    <s v="Reservada"/>
    <n v="287"/>
    <s v="Colombia"/>
    <x v="229"/>
    <n v="233.67000000000002"/>
    <d v="2023-04-03T00:00:00"/>
    <d v="2023-04-03T03:37:00"/>
    <d v="2023-04-03T04:44:00"/>
    <d v="1899-12-30T01:07:00"/>
    <d v="1899-12-30T02:01:00"/>
    <d v="1899-12-30T00:00:00"/>
    <x v="1"/>
  </r>
  <r>
    <n v="15"/>
    <s v="Cliente_981"/>
    <n v="3"/>
    <d v="2023-04-03T02:08:00"/>
    <d v="2023-04-03T05:33:00"/>
    <s v="Mesero_5"/>
    <x v="2"/>
    <s v="Tarjeta de crédito"/>
    <n v="13.3"/>
    <s v="Reservada"/>
    <n v="288"/>
    <s v="Uruguay"/>
    <x v="230"/>
    <n v="99.3"/>
    <d v="2023-04-03T00:00:00"/>
    <d v="2023-04-03T02:08:00"/>
    <d v="2023-04-03T05:33:00"/>
    <d v="1899-12-30T03:25:00"/>
    <d v="1899-12-30T00:38:00"/>
    <d v="1899-12-30T02:47:00"/>
    <x v="0"/>
  </r>
  <r>
    <n v="15"/>
    <s v="Cliente_24"/>
    <n v="5"/>
    <d v="2023-04-03T03:08:00"/>
    <d v="2023-04-03T06:23:00"/>
    <s v="Mesero_5"/>
    <x v="0"/>
    <s v="Tarjeta de débito"/>
    <n v="26.56"/>
    <s v="Libre"/>
    <n v="289"/>
    <s v="España"/>
    <x v="231"/>
    <n v="164.56"/>
    <d v="2023-04-03T00:00:00"/>
    <d v="2023-04-03T03:08:00"/>
    <d v="2023-04-03T06:23:00"/>
    <d v="1899-12-30T03:15:00"/>
    <d v="1899-12-30T01:08:00"/>
    <d v="1899-12-30T02:07:00"/>
    <x v="0"/>
  </r>
  <r>
    <n v="19"/>
    <s v="Cliente_26"/>
    <n v="3"/>
    <d v="2023-04-03T02:06:00"/>
    <d v="2023-04-03T04:33:00"/>
    <s v="Mesero_3"/>
    <x v="0"/>
    <s v="Tarjeta de crédito"/>
    <n v="14.59"/>
    <s v="Ocupada"/>
    <n v="290"/>
    <s v="España"/>
    <x v="18"/>
    <n v="54.59"/>
    <d v="2023-04-03T00:00:00"/>
    <d v="2023-04-03T02:06:00"/>
    <d v="2023-04-03T04:33:00"/>
    <d v="1899-12-30T02:42:00"/>
    <d v="1899-12-30T00:57:00"/>
    <d v="1899-12-30T01:45:00"/>
    <x v="0"/>
  </r>
  <r>
    <n v="2"/>
    <s v="Cliente_463"/>
    <n v="6"/>
    <d v="2023-04-03T03:18:00"/>
    <d v="2023-04-03T06:09:00"/>
    <s v="Mesero_2"/>
    <x v="1"/>
    <s v="Efectivo"/>
    <n v="15.44"/>
    <s v="Ocupada"/>
    <n v="291"/>
    <s v="Bolivia"/>
    <x v="232"/>
    <n v="275.44"/>
    <d v="2023-04-03T00:00:00"/>
    <d v="2023-04-03T03:18:00"/>
    <d v="2023-04-03T06:09:00"/>
    <d v="1899-12-30T03:06:00"/>
    <d v="1899-12-30T01:35:00"/>
    <d v="1899-12-30T01:31:00"/>
    <x v="0"/>
  </r>
  <r>
    <n v="10"/>
    <s v="Cliente_746"/>
    <n v="3"/>
    <d v="2023-04-03T00:09:00"/>
    <d v="2023-04-03T01:51:00"/>
    <s v="Mesero_3"/>
    <x v="2"/>
    <s v="Tarjeta de débito"/>
    <n v="29.72"/>
    <s v="Reservada"/>
    <n v="292"/>
    <s v="Argentina"/>
    <x v="15"/>
    <n v="113.72"/>
    <d v="2023-04-03T00:00:00"/>
    <d v="2023-04-03T00:09:00"/>
    <d v="2023-04-03T01:51:00"/>
    <d v="1899-12-30T01:42:00"/>
    <d v="1899-12-30T00:23:00"/>
    <d v="1899-12-30T01:19:00"/>
    <x v="0"/>
  </r>
  <r>
    <n v="16"/>
    <s v="Cliente_409"/>
    <n v="4"/>
    <d v="2023-04-03T02:55:00"/>
    <d v="2023-04-03T04:35:00"/>
    <s v="Mesero_3"/>
    <x v="0"/>
    <s v="Tarjeta de débito"/>
    <n v="33.11"/>
    <s v="Reservada"/>
    <n v="293"/>
    <s v="Argentina"/>
    <x v="233"/>
    <n v="249.11"/>
    <d v="2023-04-03T00:00:00"/>
    <d v="2023-04-03T02:55:00"/>
    <d v="2023-04-03T04:35:00"/>
    <d v="1899-12-30T01:40:00"/>
    <d v="1899-12-30T02:00:00"/>
    <d v="1899-12-30T00:00:00"/>
    <x v="1"/>
  </r>
  <r>
    <n v="17"/>
    <s v="Cliente_339"/>
    <n v="6"/>
    <d v="2023-04-03T00:26:00"/>
    <d v="2023-04-03T03:57:00"/>
    <s v="Mesero_2"/>
    <x v="1"/>
    <s v="Tarjeta de crédito"/>
    <n v="20.36"/>
    <s v="Libre"/>
    <n v="294"/>
    <s v="Colombia"/>
    <x v="234"/>
    <n v="346.36"/>
    <d v="2023-04-03T00:00:00"/>
    <d v="2023-04-03T00:26:00"/>
    <d v="2023-04-03T03:57:00"/>
    <d v="1899-12-30T03:31:00"/>
    <d v="1899-12-30T01:26:00"/>
    <d v="1899-12-30T02:05:00"/>
    <x v="0"/>
  </r>
  <r>
    <n v="3"/>
    <s v="Cliente_729"/>
    <n v="1"/>
    <d v="2023-04-03T00:10:00"/>
    <d v="2023-04-03T02:01:00"/>
    <s v="Mesero_2"/>
    <x v="0"/>
    <s v="Tarjeta de crédito"/>
    <n v="46.42"/>
    <s v="Reservada"/>
    <n v="295"/>
    <s v="Uruguay"/>
    <x v="235"/>
    <n v="293.42"/>
    <d v="2023-04-03T00:00:00"/>
    <d v="2023-04-03T00:10:00"/>
    <d v="2023-04-03T02:01:00"/>
    <d v="1899-12-30T01:51:00"/>
    <d v="1899-12-30T02:57:00"/>
    <d v="1899-12-30T00:00:00"/>
    <x v="1"/>
  </r>
  <r>
    <n v="14"/>
    <s v="Cliente_565"/>
    <n v="1"/>
    <d v="2023-04-03T02:49:00"/>
    <d v="2023-04-03T05:58:00"/>
    <s v="Mesero_2"/>
    <x v="2"/>
    <s v="Tarjeta de crédito"/>
    <n v="29.07"/>
    <s v="Ocupada"/>
    <n v="296"/>
    <s v="España"/>
    <x v="236"/>
    <n v="88.07"/>
    <d v="2023-04-03T00:00:00"/>
    <d v="2023-04-03T02:49:00"/>
    <d v="2023-04-03T05:58:00"/>
    <d v="1899-12-30T03:24:00"/>
    <d v="1899-12-30T00:46:00"/>
    <d v="1899-12-30T02:38:00"/>
    <x v="0"/>
  </r>
  <r>
    <n v="4"/>
    <s v="Cliente_873"/>
    <n v="3"/>
    <d v="2023-04-03T01:03:00"/>
    <d v="2023-04-03T04:27:00"/>
    <s v="Mesero_1"/>
    <x v="0"/>
    <s v="Tarjeta de crédito"/>
    <n v="43.46"/>
    <s v="Ocupada"/>
    <n v="297"/>
    <s v="España"/>
    <x v="237"/>
    <n v="218.46"/>
    <d v="2023-04-03T00:00:00"/>
    <d v="2023-04-03T01:03:00"/>
    <d v="2023-04-03T04:27:00"/>
    <d v="1899-12-30T03:39:00"/>
    <d v="1899-12-30T01:52:00"/>
    <d v="1899-12-30T01:47:00"/>
    <x v="0"/>
  </r>
  <r>
    <n v="11"/>
    <s v="Cliente_195"/>
    <n v="4"/>
    <d v="2023-04-03T03:14:00"/>
    <d v="2023-04-03T05:29:00"/>
    <s v="Mesero_5"/>
    <x v="1"/>
    <s v="Tarjeta de crédito"/>
    <n v="23.24"/>
    <s v="Reservada"/>
    <n v="298"/>
    <s v="Bolivia"/>
    <x v="238"/>
    <n v="278.24"/>
    <d v="2023-04-03T00:00:00"/>
    <d v="2023-04-03T03:14:00"/>
    <d v="2023-04-03T05:29:00"/>
    <d v="1899-12-30T02:15:00"/>
    <d v="1899-12-30T02:21:00"/>
    <d v="1899-12-30T00:00:00"/>
    <x v="1"/>
  </r>
  <r>
    <n v="6"/>
    <s v="Cliente_211"/>
    <n v="1"/>
    <d v="2023-04-03T01:19:00"/>
    <d v="2023-04-03T02:45:00"/>
    <s v="Mesero_5"/>
    <x v="2"/>
    <s v="Efectivo"/>
    <n v="29.68"/>
    <s v="Ocupada"/>
    <n v="299"/>
    <s v="Uruguay"/>
    <x v="239"/>
    <n v="211.68"/>
    <d v="2023-04-03T00:00:00"/>
    <d v="2023-04-03T01:19:00"/>
    <d v="2023-04-03T02:45:00"/>
    <d v="1899-12-30T01:41:00"/>
    <d v="1899-12-30T01:53:00"/>
    <d v="1899-12-30T00:00:00"/>
    <x v="1"/>
  </r>
  <r>
    <n v="18"/>
    <s v="Cliente_516"/>
    <n v="6"/>
    <d v="2023-04-03T02:17:00"/>
    <d v="2023-04-03T04:19:00"/>
    <s v="Mesero_2"/>
    <x v="1"/>
    <s v="Tarjeta de crédito"/>
    <n v="38.380000000000003"/>
    <s v="Reservada"/>
    <n v="300"/>
    <s v="Paraguay"/>
    <x v="240"/>
    <n v="328.38"/>
    <d v="2023-04-03T00:00:00"/>
    <d v="2023-04-03T02:17:00"/>
    <d v="2023-04-03T04:19:00"/>
    <d v="1899-12-30T02:02:00"/>
    <d v="1899-12-30T01:58:00"/>
    <d v="1899-12-30T00:04:00"/>
    <x v="0"/>
  </r>
  <r>
    <n v="8"/>
    <s v="Cliente_385"/>
    <n v="6"/>
    <d v="2023-04-03T02:14:00"/>
    <d v="2023-04-03T04:08:00"/>
    <s v="Mesero_5"/>
    <x v="0"/>
    <s v="Tarjeta de crédito"/>
    <n v="16.52"/>
    <s v="Reservada"/>
    <n v="301"/>
    <s v="Uruguay"/>
    <x v="241"/>
    <n v="239.52"/>
    <d v="2023-04-03T00:00:00"/>
    <d v="2023-04-03T02:14:00"/>
    <d v="2023-04-03T04:08:00"/>
    <d v="1899-12-30T01:54:00"/>
    <d v="1899-12-30T03:03:00"/>
    <d v="1899-12-30T00:00:00"/>
    <x v="1"/>
  </r>
  <r>
    <n v="5"/>
    <s v="Cliente_929"/>
    <n v="2"/>
    <d v="2023-04-03T01:20:00"/>
    <d v="2023-04-03T04:56:00"/>
    <s v="Mesero_1"/>
    <x v="1"/>
    <s v="Tarjeta de crédito"/>
    <n v="39.89"/>
    <s v="Reservada"/>
    <n v="302"/>
    <s v="Colombia"/>
    <x v="183"/>
    <n v="135.88999999999999"/>
    <d v="2023-04-03T00:00:00"/>
    <d v="2023-04-03T01:20:00"/>
    <d v="2023-04-03T04:56:00"/>
    <d v="1899-12-30T03:36:00"/>
    <d v="1899-12-30T00:15:00"/>
    <d v="1899-12-30T03:21:00"/>
    <x v="0"/>
  </r>
  <r>
    <n v="14"/>
    <s v="Cliente_986"/>
    <n v="5"/>
    <d v="2023-04-03T03:38:00"/>
    <d v="2023-04-03T06:24:00"/>
    <s v="Mesero_5"/>
    <x v="1"/>
    <s v="Tarjeta de débito"/>
    <n v="16.489999999999998"/>
    <s v="Ocupada"/>
    <n v="303"/>
    <s v="Brasil"/>
    <x v="242"/>
    <n v="226.49"/>
    <d v="2023-04-03T00:00:00"/>
    <d v="2023-04-03T03:38:00"/>
    <d v="2023-04-03T06:24:00"/>
    <d v="1899-12-30T03:01:00"/>
    <d v="1899-12-30T01:32:00"/>
    <d v="1899-12-30T01:29:00"/>
    <x v="0"/>
  </r>
  <r>
    <n v="6"/>
    <s v="Cliente_994"/>
    <n v="4"/>
    <d v="2023-04-03T03:24:00"/>
    <d v="2023-04-03T04:40:00"/>
    <s v="Mesero_1"/>
    <x v="0"/>
    <s v="Tarjeta de crédito"/>
    <n v="22.05"/>
    <s v="Reservada"/>
    <n v="304"/>
    <s v="Colombia"/>
    <x v="243"/>
    <n v="301.05"/>
    <d v="2023-04-03T00:00:00"/>
    <d v="2023-04-03T03:24:00"/>
    <d v="2023-04-03T04:40:00"/>
    <d v="1899-12-30T01:16:00"/>
    <d v="1899-12-30T01:25:00"/>
    <d v="1899-12-30T00:00:00"/>
    <x v="1"/>
  </r>
  <r>
    <n v="1"/>
    <s v="Cliente_648"/>
    <n v="2"/>
    <d v="2023-04-03T00:45:00"/>
    <d v="2023-04-03T04:13:00"/>
    <s v="Mesero_1"/>
    <x v="0"/>
    <s v="Tarjeta de crédito"/>
    <n v="37.92"/>
    <s v="Reservada"/>
    <n v="305"/>
    <s v="Chile"/>
    <x v="244"/>
    <n v="165.92000000000002"/>
    <d v="2023-04-03T00:00:00"/>
    <d v="2023-04-03T00:45:00"/>
    <d v="2023-04-03T04:13:00"/>
    <d v="1899-12-30T03:28:00"/>
    <d v="1899-12-30T01:05:00"/>
    <d v="1899-12-30T02:23:00"/>
    <x v="0"/>
  </r>
  <r>
    <n v="7"/>
    <s v="Cliente_702"/>
    <n v="4"/>
    <d v="2023-04-03T00:03:00"/>
    <d v="2023-04-03T02:32:00"/>
    <s v="Mesero_5"/>
    <x v="0"/>
    <s v="Tarjeta de crédito"/>
    <n v="16.96"/>
    <s v="Ocupada"/>
    <n v="306"/>
    <s v="Chile"/>
    <x v="183"/>
    <n v="48.96"/>
    <d v="2023-04-03T00:00:00"/>
    <d v="2023-04-03T00:03:00"/>
    <d v="2023-04-03T02:32:00"/>
    <d v="1899-12-30T02:44:00"/>
    <d v="1899-12-30T00:21:00"/>
    <d v="1899-12-30T02:23:00"/>
    <x v="0"/>
  </r>
  <r>
    <n v="20"/>
    <s v="Cliente_175"/>
    <n v="5"/>
    <d v="2023-04-03T03:09:00"/>
    <d v="2023-04-03T05:39:00"/>
    <s v="Mesero_1"/>
    <x v="0"/>
    <s v="Efectivo"/>
    <n v="31.66"/>
    <s v="Libre"/>
    <n v="307"/>
    <s v="Perú"/>
    <x v="36"/>
    <n v="94.66"/>
    <d v="2023-04-03T00:00:00"/>
    <d v="2023-04-03T03:09:00"/>
    <d v="2023-04-03T05:39:00"/>
    <d v="1899-12-30T02:30:00"/>
    <d v="1899-12-30T00:39:00"/>
    <d v="1899-12-30T01:51:00"/>
    <x v="0"/>
  </r>
  <r>
    <n v="14"/>
    <s v="Cliente_846"/>
    <n v="6"/>
    <d v="2023-04-03T01:55:00"/>
    <d v="2023-04-03T04:39:00"/>
    <s v="Mesero_2"/>
    <x v="0"/>
    <s v="Tarjeta de crédito"/>
    <n v="33.79"/>
    <s v="Reservada"/>
    <n v="308"/>
    <s v="Uruguay"/>
    <x v="245"/>
    <n v="255.79"/>
    <d v="2023-04-03T00:00:00"/>
    <d v="2023-04-03T01:55:00"/>
    <d v="2023-04-03T04:39:00"/>
    <d v="1899-12-30T02:44:00"/>
    <d v="1899-12-30T03:06:00"/>
    <d v="1899-12-30T00:00:00"/>
    <x v="1"/>
  </r>
  <r>
    <n v="9"/>
    <s v="Cliente_620"/>
    <n v="3"/>
    <d v="2023-04-03T00:28:00"/>
    <d v="2023-04-03T04:05:00"/>
    <s v="Mesero_1"/>
    <x v="0"/>
    <s v="Tarjeta de crédito"/>
    <n v="36.090000000000003"/>
    <s v="Reservada"/>
    <n v="309"/>
    <s v="Argentina"/>
    <x v="246"/>
    <n v="208.09"/>
    <d v="2023-04-03T00:00:00"/>
    <d v="2023-04-03T00:28:00"/>
    <d v="2023-04-03T04:05:00"/>
    <d v="1899-12-30T03:37:00"/>
    <d v="1899-12-30T02:03:00"/>
    <d v="1899-12-30T01:34:00"/>
    <x v="0"/>
  </r>
  <r>
    <n v="17"/>
    <s v="Cliente_672"/>
    <n v="3"/>
    <d v="2023-04-03T03:04:00"/>
    <d v="2023-04-03T06:23:00"/>
    <s v="Mesero_5"/>
    <x v="2"/>
    <s v="Tarjeta de crédito"/>
    <n v="11.47"/>
    <s v="Libre"/>
    <n v="310"/>
    <s v="Uruguay"/>
    <x v="247"/>
    <n v="149.47"/>
    <d v="2023-04-03T00:00:00"/>
    <d v="2023-04-03T03:04:00"/>
    <d v="2023-04-03T06:23:00"/>
    <d v="1899-12-30T03:19:00"/>
    <d v="1899-12-30T01:37:00"/>
    <d v="1899-12-30T01:42:00"/>
    <x v="0"/>
  </r>
  <r>
    <n v="6"/>
    <s v="Cliente_735"/>
    <n v="4"/>
    <d v="2023-04-03T01:40:00"/>
    <d v="2023-04-03T02:43:00"/>
    <s v="Mesero_3"/>
    <x v="1"/>
    <s v="Efectivo"/>
    <n v="39.270000000000003"/>
    <s v="Ocupada"/>
    <n v="311"/>
    <s v="Paraguay"/>
    <x v="248"/>
    <n v="92.27000000000001"/>
    <d v="2023-04-03T00:00:00"/>
    <d v="2023-04-03T01:40:00"/>
    <d v="2023-04-03T02:43:00"/>
    <d v="1899-12-30T01:18:00"/>
    <d v="1899-12-30T01:14:00"/>
    <d v="1899-12-30T00:04:00"/>
    <x v="0"/>
  </r>
  <r>
    <n v="2"/>
    <s v="Cliente_268"/>
    <n v="4"/>
    <d v="2023-04-03T03:07:00"/>
    <d v="2023-04-03T06:12:00"/>
    <s v="Mesero_3"/>
    <x v="0"/>
    <s v="Tarjeta de crédito"/>
    <n v="30.89"/>
    <s v="Reservada"/>
    <n v="312"/>
    <s v="Uruguay"/>
    <x v="249"/>
    <n v="164.89"/>
    <d v="2023-04-03T00:00:00"/>
    <d v="2023-04-03T03:07:00"/>
    <d v="2023-04-03T06:12:00"/>
    <d v="1899-12-30T03:05:00"/>
    <d v="1899-12-30T00:55:00"/>
    <d v="1899-12-30T02:10:00"/>
    <x v="0"/>
  </r>
  <r>
    <n v="10"/>
    <s v="Cliente_974"/>
    <n v="3"/>
    <d v="2023-04-03T02:23:00"/>
    <d v="2023-04-03T05:46:00"/>
    <s v="Mesero_1"/>
    <x v="1"/>
    <s v="Tarjeta de débito"/>
    <n v="43.14"/>
    <s v="Reservada"/>
    <n v="313"/>
    <s v="España"/>
    <x v="250"/>
    <n v="275.14"/>
    <d v="2023-04-03T00:00:00"/>
    <d v="2023-04-03T02:23:00"/>
    <d v="2023-04-03T05:46:00"/>
    <d v="1899-12-30T03:23:00"/>
    <d v="1899-12-30T01:46:00"/>
    <d v="1899-12-30T01:37:00"/>
    <x v="0"/>
  </r>
  <r>
    <n v="20"/>
    <s v="Cliente_161"/>
    <n v="5"/>
    <d v="2023-04-03T00:46:00"/>
    <d v="2023-04-03T03:53:00"/>
    <s v="Mesero_4"/>
    <x v="0"/>
    <s v="Tarjeta de débito"/>
    <n v="32.18"/>
    <s v="Ocupada"/>
    <n v="314"/>
    <s v="Chile"/>
    <x v="71"/>
    <n v="59.18"/>
    <d v="2023-04-03T00:00:00"/>
    <d v="2023-04-03T00:46:00"/>
    <d v="2023-04-03T03:53:00"/>
    <d v="1899-12-30T03:22:00"/>
    <d v="1899-12-30T00:05:00"/>
    <d v="1899-12-30T03:17:00"/>
    <x v="0"/>
  </r>
  <r>
    <n v="14"/>
    <s v="Cliente_600"/>
    <n v="1"/>
    <d v="2023-04-03T00:12:00"/>
    <d v="2023-04-03T03:29:00"/>
    <s v="Mesero_2"/>
    <x v="0"/>
    <s v="Tarjeta de crédito"/>
    <n v="20.6"/>
    <s v="Libre"/>
    <n v="315"/>
    <s v="Chile"/>
    <x v="251"/>
    <n v="181.6"/>
    <d v="2023-04-03T00:00:00"/>
    <d v="2023-04-03T00:12:00"/>
    <d v="2023-04-03T03:29:00"/>
    <d v="1899-12-30T03:17:00"/>
    <d v="1899-12-30T02:06:00"/>
    <d v="1899-12-30T01:11:00"/>
    <x v="0"/>
  </r>
  <r>
    <n v="2"/>
    <s v="Cliente_654"/>
    <n v="2"/>
    <d v="2023-04-03T01:38:00"/>
    <d v="2023-04-03T05:32:00"/>
    <s v="Mesero_5"/>
    <x v="1"/>
    <s v="Tarjeta de crédito"/>
    <n v="31.13"/>
    <s v="Reservada"/>
    <n v="316"/>
    <s v="Perú"/>
    <x v="252"/>
    <n v="191.13"/>
    <d v="2023-04-03T00:00:00"/>
    <d v="2023-04-03T01:38:00"/>
    <d v="2023-04-03T05:32:00"/>
    <d v="1899-12-30T03:54:00"/>
    <d v="1899-12-30T02:38:00"/>
    <d v="1899-12-30T01:16:00"/>
    <x v="0"/>
  </r>
  <r>
    <n v="17"/>
    <s v="Cliente_440"/>
    <n v="2"/>
    <d v="2023-04-03T02:25:00"/>
    <d v="2023-04-03T06:16:00"/>
    <s v="Mesero_2"/>
    <x v="1"/>
    <s v="Efectivo"/>
    <n v="24.55"/>
    <s v="Libre"/>
    <n v="317"/>
    <s v="Uruguay"/>
    <x v="253"/>
    <n v="202.55"/>
    <d v="2023-04-03T00:00:00"/>
    <d v="2023-04-03T02:25:00"/>
    <d v="2023-04-03T06:16:00"/>
    <d v="1899-12-30T03:51:00"/>
    <d v="1899-12-30T01:28:00"/>
    <d v="1899-12-30T02:23:00"/>
    <x v="0"/>
  </r>
  <r>
    <n v="13"/>
    <s v="Cliente_269"/>
    <n v="3"/>
    <d v="2023-04-03T03:33:00"/>
    <d v="2023-04-03T05:09:00"/>
    <s v="Mesero_3"/>
    <x v="2"/>
    <s v="Tarjeta de crédito"/>
    <n v="10.08"/>
    <s v="Reservada"/>
    <n v="318"/>
    <s v="Venezuela"/>
    <x v="12"/>
    <n v="39.08"/>
    <d v="2023-04-03T00:00:00"/>
    <d v="2023-04-03T03:33:00"/>
    <d v="2023-04-03T05:09:00"/>
    <d v="1899-12-30T01:36:00"/>
    <d v="1899-12-30T00:39:00"/>
    <d v="1899-12-30T00:57:00"/>
    <x v="0"/>
  </r>
  <r>
    <n v="1"/>
    <s v="Cliente_12"/>
    <n v="1"/>
    <d v="2023-04-03T00:48:00"/>
    <d v="2023-04-03T03:59:00"/>
    <s v="Mesero_1"/>
    <x v="0"/>
    <s v="Efectivo"/>
    <n v="30.05"/>
    <s v="Libre"/>
    <n v="319"/>
    <s v="Bolivia"/>
    <x v="254"/>
    <n v="298.05"/>
    <d v="2023-04-03T00:00:00"/>
    <d v="2023-04-03T00:48:00"/>
    <d v="2023-04-03T03:59:00"/>
    <d v="1899-12-30T03:11:00"/>
    <d v="1899-12-30T02:06:00"/>
    <d v="1899-12-30T01:05:00"/>
    <x v="0"/>
  </r>
  <r>
    <n v="9"/>
    <s v="Cliente_294"/>
    <n v="1"/>
    <d v="2023-04-03T01:30:00"/>
    <d v="2023-04-03T04:17:00"/>
    <s v="Mesero_3"/>
    <x v="0"/>
    <s v="Tarjeta de débito"/>
    <n v="44.02"/>
    <s v="Reservada"/>
    <n v="320"/>
    <s v="España"/>
    <x v="255"/>
    <n v="142.02000000000001"/>
    <d v="2023-04-03T00:00:00"/>
    <d v="2023-04-03T01:30:00"/>
    <d v="2023-04-03T04:17:00"/>
    <d v="1899-12-30T02:47:00"/>
    <d v="1899-12-30T02:10:00"/>
    <d v="1899-12-30T00:37:00"/>
    <x v="0"/>
  </r>
  <r>
    <n v="18"/>
    <s v="Cliente_659"/>
    <n v="5"/>
    <d v="2023-04-03T02:04:00"/>
    <d v="2023-04-03T04:18:00"/>
    <s v="Mesero_1"/>
    <x v="0"/>
    <s v="Tarjeta de crédito"/>
    <n v="23.59"/>
    <s v="Libre"/>
    <n v="321"/>
    <s v="Venezuela"/>
    <x v="256"/>
    <n v="164.59"/>
    <d v="2023-04-03T00:00:00"/>
    <d v="2023-04-03T02:04:00"/>
    <d v="2023-04-03T04:18:00"/>
    <d v="1899-12-30T02:14:00"/>
    <d v="1899-12-30T01:35:00"/>
    <d v="1899-12-30T00:39:00"/>
    <x v="0"/>
  </r>
  <r>
    <n v="12"/>
    <s v="Cliente_47"/>
    <n v="1"/>
    <d v="2023-04-03T03:41:00"/>
    <d v="2023-04-03T05:47:00"/>
    <s v="Mesero_2"/>
    <x v="2"/>
    <s v="Tarjeta de crédito"/>
    <n v="24.69"/>
    <s v="Ocupada"/>
    <n v="322"/>
    <s v="Ecuador"/>
    <x v="257"/>
    <n v="109.69"/>
    <d v="2023-04-03T00:00:00"/>
    <d v="2023-04-03T03:41:00"/>
    <d v="2023-04-03T05:47:00"/>
    <d v="1899-12-30T02:21:00"/>
    <d v="1899-12-30T01:00:00"/>
    <d v="1899-12-30T01:21:00"/>
    <x v="0"/>
  </r>
  <r>
    <n v="8"/>
    <s v="Cliente_544"/>
    <n v="1"/>
    <d v="2023-04-03T01:23:00"/>
    <d v="2023-04-03T04:19:00"/>
    <s v="Mesero_5"/>
    <x v="1"/>
    <s v="Efectivo"/>
    <n v="44.3"/>
    <s v="Libre"/>
    <n v="323"/>
    <s v="Chile"/>
    <x v="258"/>
    <n v="252.3"/>
    <d v="2023-04-03T00:00:00"/>
    <d v="2023-04-03T01:23:00"/>
    <d v="2023-04-03T04:19:00"/>
    <d v="1899-12-30T02:56:00"/>
    <d v="1899-12-30T02:02:00"/>
    <d v="1899-12-30T00:54:00"/>
    <x v="0"/>
  </r>
  <r>
    <n v="9"/>
    <s v="Cliente_633"/>
    <n v="6"/>
    <d v="2023-04-03T00:43:00"/>
    <d v="2023-04-03T01:51:00"/>
    <s v="Mesero_1"/>
    <x v="2"/>
    <s v="Tarjeta de crédito"/>
    <n v="21.6"/>
    <s v="Libre"/>
    <n v="324"/>
    <s v="Perú"/>
    <x v="259"/>
    <n v="158.6"/>
    <d v="2023-04-03T00:00:00"/>
    <d v="2023-04-03T00:43:00"/>
    <d v="2023-04-03T01:51:00"/>
    <d v="1899-12-30T01:08:00"/>
    <d v="1899-12-30T01:30:00"/>
    <d v="1899-12-30T00:00:00"/>
    <x v="1"/>
  </r>
  <r>
    <n v="18"/>
    <s v="Cliente_154"/>
    <n v="1"/>
    <d v="2023-04-03T01:00:00"/>
    <d v="2023-04-03T02:18:00"/>
    <s v="Mesero_2"/>
    <x v="0"/>
    <s v="Tarjeta de crédito"/>
    <n v="32.5"/>
    <s v="Reservada"/>
    <n v="325"/>
    <s v="Perú"/>
    <x v="260"/>
    <n v="186.5"/>
    <d v="2023-04-03T00:00:00"/>
    <d v="2023-04-03T01:00:00"/>
    <d v="2023-04-03T02:18:00"/>
    <d v="1899-12-30T01:18:00"/>
    <d v="1899-12-30T01:11:00"/>
    <d v="1899-12-30T00:07:00"/>
    <x v="0"/>
  </r>
  <r>
    <n v="14"/>
    <s v="Cliente_489"/>
    <n v="4"/>
    <d v="2023-04-04T01:39:00"/>
    <d v="2023-04-04T05:34:00"/>
    <s v="Mesero_1"/>
    <x v="1"/>
    <s v="Tarjeta de débito"/>
    <n v="13.85"/>
    <s v="Ocupada"/>
    <n v="326"/>
    <s v="Perú"/>
    <x v="261"/>
    <n v="94.85"/>
    <d v="2023-04-04T00:00:00"/>
    <d v="2023-04-04T01:39:00"/>
    <d v="2023-04-04T05:34:00"/>
    <d v="1899-12-30T04:10:00"/>
    <d v="1899-12-30T01:31:00"/>
    <d v="1899-12-30T02:39:00"/>
    <x v="0"/>
  </r>
  <r>
    <n v="12"/>
    <s v="Cliente_336"/>
    <n v="5"/>
    <d v="2023-04-04T02:59:00"/>
    <d v="2023-04-04T04:36:00"/>
    <s v="Mesero_5"/>
    <x v="2"/>
    <s v="Tarjeta de crédito"/>
    <n v="15.08"/>
    <s v="Reservada"/>
    <n v="327"/>
    <s v="Colombia"/>
    <x v="262"/>
    <n v="162.08000000000001"/>
    <d v="2023-04-04T00:00:00"/>
    <d v="2023-04-04T02:59:00"/>
    <d v="2023-04-04T04:36:00"/>
    <d v="1899-12-30T01:37:00"/>
    <d v="1899-12-30T01:14:00"/>
    <d v="1899-12-30T00:23:00"/>
    <x v="0"/>
  </r>
  <r>
    <n v="4"/>
    <s v="Cliente_350"/>
    <n v="3"/>
    <d v="2023-04-04T01:44:00"/>
    <d v="2023-04-04T04:07:00"/>
    <s v="Mesero_2"/>
    <x v="2"/>
    <s v="Tarjeta de crédito"/>
    <n v="13.85"/>
    <s v="Reservada"/>
    <n v="328"/>
    <s v="Chile"/>
    <x v="5"/>
    <n v="48.85"/>
    <d v="2023-04-04T00:00:00"/>
    <d v="2023-04-04T01:44:00"/>
    <d v="2023-04-04T04:07:00"/>
    <d v="1899-12-30T02:23:00"/>
    <d v="1899-12-30T00:21:00"/>
    <d v="1899-12-30T02:02:00"/>
    <x v="0"/>
  </r>
  <r>
    <n v="13"/>
    <s v="Cliente_797"/>
    <n v="1"/>
    <d v="2023-04-04T00:26:00"/>
    <d v="2023-04-04T02:41:00"/>
    <s v="Mesero_2"/>
    <x v="0"/>
    <s v="Tarjeta de crédito"/>
    <n v="38.89"/>
    <s v="Ocupada"/>
    <n v="329"/>
    <s v="Bolivia"/>
    <x v="263"/>
    <n v="245.89"/>
    <d v="2023-04-04T00:00:00"/>
    <d v="2023-04-04T00:26:00"/>
    <d v="2023-04-04T02:41:00"/>
    <d v="1899-12-30T02:30:00"/>
    <d v="1899-12-30T02:19:00"/>
    <d v="1899-12-30T00:11:00"/>
    <x v="0"/>
  </r>
  <r>
    <n v="10"/>
    <s v="Cliente_436"/>
    <n v="6"/>
    <d v="2023-04-04T01:50:00"/>
    <d v="2023-04-04T03:57:00"/>
    <s v="Mesero_3"/>
    <x v="1"/>
    <s v="Tarjeta de crédito"/>
    <n v="32.17"/>
    <s v="Ocupada"/>
    <n v="330"/>
    <s v="Bolivia"/>
    <x v="264"/>
    <n v="249.17000000000002"/>
    <d v="2023-04-04T00:00:00"/>
    <d v="2023-04-04T01:50:00"/>
    <d v="2023-04-04T03:57:00"/>
    <d v="1899-12-30T02:22:00"/>
    <d v="1899-12-30T02:20:00"/>
    <d v="1899-12-30T00:02:00"/>
    <x v="0"/>
  </r>
  <r>
    <n v="20"/>
    <s v="Cliente_597"/>
    <n v="3"/>
    <d v="2023-04-04T03:06:00"/>
    <d v="2023-04-04T06:17:00"/>
    <s v="Mesero_4"/>
    <x v="2"/>
    <s v="Tarjeta de débito"/>
    <n v="36.61"/>
    <s v="Reservada"/>
    <n v="331"/>
    <s v="Paraguay"/>
    <x v="265"/>
    <n v="209.61"/>
    <d v="2023-04-04T00:00:00"/>
    <d v="2023-04-04T03:06:00"/>
    <d v="2023-04-04T06:17:00"/>
    <d v="1899-12-30T03:11:00"/>
    <d v="1899-12-30T02:01:00"/>
    <d v="1899-12-30T01:10:00"/>
    <x v="0"/>
  </r>
  <r>
    <n v="6"/>
    <s v="Cliente_823"/>
    <n v="1"/>
    <d v="2023-04-04T00:14:00"/>
    <d v="2023-04-04T01:29:00"/>
    <s v="Mesero_2"/>
    <x v="0"/>
    <s v="Tarjeta de débito"/>
    <n v="25.21"/>
    <s v="Reservada"/>
    <n v="332"/>
    <s v="Argentina"/>
    <x v="18"/>
    <n v="145.21"/>
    <d v="2023-04-04T00:00:00"/>
    <d v="2023-04-04T00:14:00"/>
    <d v="2023-04-04T01:29:00"/>
    <d v="1899-12-30T01:15:00"/>
    <d v="1899-12-30T00:17:00"/>
    <d v="1899-12-30T00:58:00"/>
    <x v="0"/>
  </r>
  <r>
    <n v="6"/>
    <s v="Cliente_690"/>
    <n v="1"/>
    <d v="2023-04-04T03:10:00"/>
    <d v="2023-04-04T04:29:00"/>
    <s v="Mesero_4"/>
    <x v="2"/>
    <s v="Tarjeta de crédito"/>
    <n v="13.19"/>
    <s v="Libre"/>
    <n v="333"/>
    <s v="Paraguay"/>
    <x v="136"/>
    <n v="85.19"/>
    <d v="2023-04-04T00:00:00"/>
    <d v="2023-04-04T03:10:00"/>
    <d v="2023-04-04T04:29:00"/>
    <d v="1899-12-30T01:19:00"/>
    <d v="1899-12-30T01:01:00"/>
    <d v="1899-12-30T00:18:00"/>
    <x v="0"/>
  </r>
  <r>
    <n v="12"/>
    <s v="Cliente_216"/>
    <n v="4"/>
    <d v="2023-04-04T02:51:00"/>
    <d v="2023-04-04T06:31:00"/>
    <s v="Mesero_1"/>
    <x v="1"/>
    <s v="Tarjeta de crédito"/>
    <n v="17.5"/>
    <s v="Libre"/>
    <n v="334"/>
    <s v="Argentina"/>
    <x v="266"/>
    <n v="190.5"/>
    <d v="2023-04-04T00:00:00"/>
    <d v="2023-04-04T02:51:00"/>
    <d v="2023-04-04T06:31:00"/>
    <d v="1899-12-30T03:40:00"/>
    <d v="1899-12-30T02:36:00"/>
    <d v="1899-12-30T01:04:00"/>
    <x v="0"/>
  </r>
  <r>
    <n v="14"/>
    <s v="Cliente_546"/>
    <n v="3"/>
    <d v="2023-04-04T01:56:00"/>
    <d v="2023-04-04T03:09:00"/>
    <s v="Mesero_4"/>
    <x v="0"/>
    <s v="Tarjeta de débito"/>
    <n v="41.56"/>
    <s v="Libre"/>
    <n v="335"/>
    <s v="Brasil"/>
    <x v="267"/>
    <n v="155.56"/>
    <d v="2023-04-04T00:00:00"/>
    <d v="2023-04-04T01:56:00"/>
    <d v="2023-04-04T03:09:00"/>
    <d v="1899-12-30T01:13:00"/>
    <d v="1899-12-30T01:09:00"/>
    <d v="1899-12-30T00:04:00"/>
    <x v="0"/>
  </r>
  <r>
    <n v="4"/>
    <s v="Cliente_524"/>
    <n v="5"/>
    <d v="2023-04-04T01:35:00"/>
    <d v="2023-04-04T04:51:00"/>
    <s v="Mesero_2"/>
    <x v="2"/>
    <s v="Tarjeta de crédito"/>
    <n v="17.93"/>
    <s v="Libre"/>
    <n v="336"/>
    <s v="Argentina"/>
    <x v="268"/>
    <n v="175.93"/>
    <d v="2023-04-04T00:00:00"/>
    <d v="2023-04-04T01:35:00"/>
    <d v="2023-04-04T04:51:00"/>
    <d v="1899-12-30T03:16:00"/>
    <d v="1899-12-30T01:05:00"/>
    <d v="1899-12-30T02:11:00"/>
    <x v="0"/>
  </r>
  <r>
    <n v="11"/>
    <s v="Cliente_193"/>
    <n v="2"/>
    <d v="2023-04-04T01:38:00"/>
    <d v="2023-04-04T04:31:00"/>
    <s v="Mesero_5"/>
    <x v="2"/>
    <s v="Tarjeta de crédito"/>
    <n v="19.28"/>
    <s v="Reservada"/>
    <n v="337"/>
    <s v="Brasil"/>
    <x v="269"/>
    <n v="119.28"/>
    <d v="2023-04-04T00:00:00"/>
    <d v="2023-04-04T01:38:00"/>
    <d v="2023-04-04T04:31:00"/>
    <d v="1899-12-30T02:53:00"/>
    <d v="1899-12-30T00:58:00"/>
    <d v="1899-12-30T01:55:00"/>
    <x v="0"/>
  </r>
  <r>
    <n v="18"/>
    <s v="Cliente_794"/>
    <n v="2"/>
    <d v="2023-04-04T00:32:00"/>
    <d v="2023-04-04T03:30:00"/>
    <s v="Mesero_5"/>
    <x v="0"/>
    <s v="Tarjeta de débito"/>
    <n v="30.62"/>
    <s v="Reservada"/>
    <n v="338"/>
    <s v="Ecuador"/>
    <x v="270"/>
    <n v="309.62"/>
    <d v="2023-04-04T00:00:00"/>
    <d v="2023-04-04T00:32:00"/>
    <d v="2023-04-04T03:30:00"/>
    <d v="1899-12-30T02:58:00"/>
    <d v="1899-12-30T02:23:00"/>
    <d v="1899-12-30T00:35:00"/>
    <x v="0"/>
  </r>
  <r>
    <n v="13"/>
    <s v="Cliente_602"/>
    <n v="2"/>
    <d v="2023-04-04T00:00:00"/>
    <d v="2023-04-04T02:01:00"/>
    <s v="Mesero_3"/>
    <x v="1"/>
    <s v="Tarjeta de débito"/>
    <n v="19.600000000000001"/>
    <s v="Reservada"/>
    <n v="339"/>
    <s v="Perú"/>
    <x v="271"/>
    <n v="123.6"/>
    <d v="2023-04-04T00:00:00"/>
    <d v="2023-04-04T00:00:00"/>
    <d v="2023-04-04T02:01:00"/>
    <d v="1899-12-30T02:01:00"/>
    <d v="1899-12-30T00:46:00"/>
    <d v="1899-12-30T01:15:00"/>
    <x v="0"/>
  </r>
  <r>
    <n v="15"/>
    <s v="Cliente_296"/>
    <n v="1"/>
    <d v="2023-04-04T01:12:00"/>
    <d v="2023-04-04T04:38:00"/>
    <s v="Mesero_3"/>
    <x v="0"/>
    <s v="Tarjeta de crédito"/>
    <n v="38.520000000000003"/>
    <s v="Libre"/>
    <n v="340"/>
    <s v="España"/>
    <x v="272"/>
    <n v="202.52"/>
    <d v="2023-04-04T00:00:00"/>
    <d v="2023-04-04T01:12:00"/>
    <d v="2023-04-04T04:38:00"/>
    <d v="1899-12-30T03:26:00"/>
    <d v="1899-12-30T01:31:00"/>
    <d v="1899-12-30T01:55:00"/>
    <x v="0"/>
  </r>
  <r>
    <n v="14"/>
    <s v="Cliente_568"/>
    <n v="5"/>
    <d v="2023-04-04T02:05:00"/>
    <d v="2023-04-04T04:19:00"/>
    <s v="Mesero_3"/>
    <x v="1"/>
    <s v="Tarjeta de crédito"/>
    <n v="47.05"/>
    <s v="Libre"/>
    <n v="341"/>
    <s v="Perú"/>
    <x v="273"/>
    <n v="224.05"/>
    <d v="2023-04-04T00:00:00"/>
    <d v="2023-04-04T02:05:00"/>
    <d v="2023-04-04T04:19:00"/>
    <d v="1899-12-30T02:14:00"/>
    <d v="1899-12-30T01:28:00"/>
    <d v="1899-12-30T00:46:00"/>
    <x v="0"/>
  </r>
  <r>
    <n v="19"/>
    <s v="Cliente_897"/>
    <n v="5"/>
    <d v="2023-04-04T02:30:00"/>
    <d v="2023-04-04T06:11:00"/>
    <s v="Mesero_3"/>
    <x v="1"/>
    <s v="Tarjeta de crédito"/>
    <n v="20.059999999999999"/>
    <s v="Libre"/>
    <n v="342"/>
    <s v="Bolivia"/>
    <x v="186"/>
    <n v="122.06"/>
    <d v="2023-04-04T00:00:00"/>
    <d v="2023-04-04T02:30:00"/>
    <d v="2023-04-04T06:11:00"/>
    <d v="1899-12-30T03:41:00"/>
    <d v="1899-12-30T00:54:00"/>
    <d v="1899-12-30T02:47:00"/>
    <x v="0"/>
  </r>
  <r>
    <n v="12"/>
    <s v="Cliente_816"/>
    <n v="1"/>
    <d v="2023-04-04T03:56:00"/>
    <d v="2023-04-04T05:45:00"/>
    <s v="Mesero_5"/>
    <x v="0"/>
    <s v="Tarjeta de crédito"/>
    <n v="23.01"/>
    <s v="Ocupada"/>
    <n v="343"/>
    <s v="Perú"/>
    <x v="274"/>
    <n v="160.01"/>
    <d v="2023-04-04T00:00:00"/>
    <d v="2023-04-04T03:56:00"/>
    <d v="2023-04-04T05:45:00"/>
    <d v="1899-12-30T02:04:00"/>
    <d v="1899-12-30T01:41:00"/>
    <d v="1899-12-30T00:23:00"/>
    <x v="0"/>
  </r>
  <r>
    <n v="15"/>
    <s v="Cliente_221"/>
    <n v="3"/>
    <d v="2023-04-04T00:46:00"/>
    <d v="2023-04-04T02:04:00"/>
    <s v="Mesero_2"/>
    <x v="0"/>
    <s v="Tarjeta de crédito"/>
    <n v="33.01"/>
    <s v="Ocupada"/>
    <n v="344"/>
    <s v="Chile"/>
    <x v="275"/>
    <n v="216.01"/>
    <d v="2023-04-04T00:00:00"/>
    <d v="2023-04-04T00:46:00"/>
    <d v="2023-04-04T02:04:00"/>
    <d v="1899-12-30T01:33:00"/>
    <d v="1899-12-30T01:26:00"/>
    <d v="1899-12-30T00:07:00"/>
    <x v="0"/>
  </r>
  <r>
    <n v="16"/>
    <s v="Cliente_755"/>
    <n v="3"/>
    <d v="2023-04-04T01:18:00"/>
    <d v="2023-04-04T04:19:00"/>
    <s v="Mesero_4"/>
    <x v="0"/>
    <s v="Tarjeta de crédito"/>
    <n v="13.98"/>
    <s v="Ocupada"/>
    <n v="345"/>
    <s v="Chile"/>
    <x v="76"/>
    <n v="51.980000000000004"/>
    <d v="2023-04-04T00:00:00"/>
    <d v="2023-04-04T01:18:00"/>
    <d v="2023-04-04T04:19:00"/>
    <d v="1899-12-30T03:16:00"/>
    <d v="1899-12-30T00:18:00"/>
    <d v="1899-12-30T02:58:00"/>
    <x v="0"/>
  </r>
  <r>
    <n v="1"/>
    <s v="Cliente_289"/>
    <n v="5"/>
    <d v="2023-04-04T00:40:00"/>
    <d v="2023-04-04T03:56:00"/>
    <s v="Mesero_5"/>
    <x v="0"/>
    <s v="Tarjeta de débito"/>
    <n v="35.93"/>
    <s v="Reservada"/>
    <n v="346"/>
    <s v="Argentina"/>
    <x v="38"/>
    <n v="107.93"/>
    <d v="2023-04-04T00:00:00"/>
    <d v="2023-04-04T00:40:00"/>
    <d v="2023-04-04T03:56:00"/>
    <d v="1899-12-30T03:16:00"/>
    <d v="1899-12-30T00:22:00"/>
    <d v="1899-12-30T02:54:00"/>
    <x v="0"/>
  </r>
  <r>
    <n v="7"/>
    <s v="Cliente_476"/>
    <n v="4"/>
    <d v="2023-04-04T01:49:00"/>
    <d v="2023-04-04T04:34:00"/>
    <s v="Mesero_4"/>
    <x v="0"/>
    <s v="Tarjeta de crédito"/>
    <n v="48.52"/>
    <s v="Reservada"/>
    <n v="347"/>
    <s v="Chile"/>
    <x v="5"/>
    <n v="118.52000000000001"/>
    <d v="2023-04-04T00:00:00"/>
    <d v="2023-04-04T01:49:00"/>
    <d v="2023-04-04T04:34:00"/>
    <d v="1899-12-30T02:45:00"/>
    <d v="1899-12-30T00:44:00"/>
    <d v="1899-12-30T02:01:00"/>
    <x v="0"/>
  </r>
  <r>
    <n v="16"/>
    <s v="Cliente_940"/>
    <n v="2"/>
    <d v="2023-04-04T01:17:00"/>
    <d v="2023-04-04T04:59:00"/>
    <s v="Mesero_2"/>
    <x v="0"/>
    <s v="Tarjeta de crédito"/>
    <n v="30.78"/>
    <s v="Ocupada"/>
    <n v="348"/>
    <s v="Paraguay"/>
    <x v="29"/>
    <n v="116.78"/>
    <d v="2023-04-04T00:00:00"/>
    <d v="2023-04-04T01:17:00"/>
    <d v="2023-04-04T04:59:00"/>
    <d v="1899-12-30T03:57:00"/>
    <d v="1899-12-30T01:28:00"/>
    <d v="1899-12-30T02:29:00"/>
    <x v="0"/>
  </r>
  <r>
    <n v="13"/>
    <s v="Cliente_707"/>
    <n v="1"/>
    <d v="2023-04-04T03:48:00"/>
    <d v="2023-04-04T07:31:00"/>
    <s v="Mesero_5"/>
    <x v="1"/>
    <s v="Tarjeta de crédito"/>
    <n v="40.630000000000003"/>
    <s v="Ocupada"/>
    <n v="349"/>
    <s v="Brasil"/>
    <x v="276"/>
    <n v="192.63"/>
    <d v="2023-04-04T00:00:00"/>
    <d v="2023-04-04T03:48:00"/>
    <d v="2023-04-04T07:31:00"/>
    <d v="1899-12-30T03:58:00"/>
    <d v="1899-12-30T01:25:00"/>
    <d v="1899-12-30T02:33:00"/>
    <x v="0"/>
  </r>
  <r>
    <n v="2"/>
    <s v="Cliente_644"/>
    <n v="6"/>
    <d v="2023-04-04T00:35:00"/>
    <d v="2023-04-04T02:59:00"/>
    <s v="Mesero_5"/>
    <x v="1"/>
    <s v="Tarjeta de débito"/>
    <n v="36.21"/>
    <s v="Reservada"/>
    <n v="350"/>
    <s v="Colombia"/>
    <x v="1"/>
    <n v="179.21"/>
    <d v="2023-04-04T00:00:00"/>
    <d v="2023-04-04T00:35:00"/>
    <d v="2023-04-04T02:59:00"/>
    <d v="1899-12-30T02:24:00"/>
    <d v="1899-12-30T01:49:00"/>
    <d v="1899-12-30T00:35:00"/>
    <x v="0"/>
  </r>
  <r>
    <n v="1"/>
    <s v="Cliente_619"/>
    <n v="6"/>
    <d v="2023-04-04T03:52:00"/>
    <d v="2023-04-04T06:09:00"/>
    <s v="Mesero_1"/>
    <x v="1"/>
    <s v="Tarjeta de crédito"/>
    <n v="48.93"/>
    <s v="Libre"/>
    <n v="351"/>
    <s v="Brasil"/>
    <x v="249"/>
    <n v="249.93"/>
    <d v="2023-04-04T00:00:00"/>
    <d v="2023-04-04T03:52:00"/>
    <d v="2023-04-04T06:09:00"/>
    <d v="1899-12-30T02:17:00"/>
    <d v="1899-12-30T00:25:00"/>
    <d v="1899-12-30T01:52:00"/>
    <x v="0"/>
  </r>
  <r>
    <n v="1"/>
    <s v="Cliente_780"/>
    <n v="3"/>
    <d v="2023-04-04T00:17:00"/>
    <d v="2023-04-04T02:53:00"/>
    <s v="Mesero_3"/>
    <x v="1"/>
    <s v="Efectivo"/>
    <n v="17.55"/>
    <s v="Reservada"/>
    <n v="352"/>
    <s v="Paraguay"/>
    <x v="195"/>
    <n v="116.55"/>
    <d v="2023-04-04T00:00:00"/>
    <d v="2023-04-04T00:17:00"/>
    <d v="2023-04-04T02:53:00"/>
    <d v="1899-12-30T02:36:00"/>
    <d v="1899-12-30T00:07:00"/>
    <d v="1899-12-30T02:29:00"/>
    <x v="0"/>
  </r>
  <r>
    <n v="7"/>
    <s v="Cliente_833"/>
    <n v="5"/>
    <d v="2023-04-04T03:46:00"/>
    <d v="2023-04-04T07:36:00"/>
    <s v="Mesero_5"/>
    <x v="2"/>
    <s v="Tarjeta de crédito"/>
    <n v="27.37"/>
    <s v="Reservada"/>
    <n v="353"/>
    <s v="Brasil"/>
    <x v="277"/>
    <n v="239.37"/>
    <d v="2023-04-04T00:00:00"/>
    <d v="2023-04-04T03:46:00"/>
    <d v="2023-04-04T07:36:00"/>
    <d v="1899-12-30T03:50:00"/>
    <d v="1899-12-30T02:08:00"/>
    <d v="1899-12-30T01:42:00"/>
    <x v="0"/>
  </r>
  <r>
    <n v="12"/>
    <s v="Cliente_899"/>
    <n v="6"/>
    <d v="2023-04-04T00:26:00"/>
    <d v="2023-04-04T03:24:00"/>
    <s v="Mesero_5"/>
    <x v="1"/>
    <s v="Tarjeta de crédito"/>
    <n v="29.58"/>
    <s v="Ocupada"/>
    <n v="354"/>
    <s v="Paraguay"/>
    <x v="278"/>
    <n v="210.57999999999998"/>
    <d v="2023-04-04T00:00:00"/>
    <d v="2023-04-04T00:26:00"/>
    <d v="2023-04-04T03:24:00"/>
    <d v="1899-12-30T03:13:00"/>
    <d v="1899-12-30T02:17:00"/>
    <d v="1899-12-30T00:56:00"/>
    <x v="0"/>
  </r>
  <r>
    <n v="4"/>
    <s v="Cliente_523"/>
    <n v="4"/>
    <d v="2023-04-04T01:41:00"/>
    <d v="2023-04-04T05:07:00"/>
    <s v="Mesero_5"/>
    <x v="1"/>
    <s v="Tarjeta de crédito"/>
    <n v="30.53"/>
    <s v="Reservada"/>
    <n v="355"/>
    <s v="España"/>
    <x v="113"/>
    <n v="56.53"/>
    <d v="2023-04-04T00:00:00"/>
    <d v="2023-04-04T01:41:00"/>
    <d v="2023-04-04T05:07:00"/>
    <d v="1899-12-30T03:26:00"/>
    <d v="1899-12-30T00:07:00"/>
    <d v="1899-12-30T03:19:00"/>
    <x v="0"/>
  </r>
  <r>
    <n v="1"/>
    <s v="Cliente_498"/>
    <n v="1"/>
    <d v="2023-04-04T00:12:00"/>
    <d v="2023-04-04T02:18:00"/>
    <s v="Mesero_3"/>
    <x v="1"/>
    <s v="Tarjeta de crédito"/>
    <n v="28.92"/>
    <s v="Ocupada"/>
    <n v="356"/>
    <s v="Brasil"/>
    <x v="44"/>
    <n v="64.92"/>
    <d v="2023-04-04T00:00:00"/>
    <d v="2023-04-04T00:12:00"/>
    <d v="2023-04-04T02:18:00"/>
    <d v="1899-12-30T02:21:00"/>
    <d v="1899-12-30T00:07:00"/>
    <d v="1899-12-30T02:14:00"/>
    <x v="0"/>
  </r>
  <r>
    <n v="17"/>
    <s v="Cliente_470"/>
    <n v="2"/>
    <d v="2023-04-04T01:19:00"/>
    <d v="2023-04-04T04:26:00"/>
    <s v="Mesero_3"/>
    <x v="1"/>
    <s v="Tarjeta de débito"/>
    <n v="26.87"/>
    <s v="Ocupada"/>
    <n v="357"/>
    <s v="Chile"/>
    <x v="279"/>
    <n v="194.87"/>
    <d v="2023-04-04T00:00:00"/>
    <d v="2023-04-04T01:19:00"/>
    <d v="2023-04-04T04:26:00"/>
    <d v="1899-12-30T03:22:00"/>
    <d v="1899-12-30T01:36:00"/>
    <d v="1899-12-30T01:46:00"/>
    <x v="0"/>
  </r>
  <r>
    <n v="13"/>
    <s v="Cliente_827"/>
    <n v="5"/>
    <d v="2023-04-04T02:37:00"/>
    <d v="2023-04-04T05:57:00"/>
    <s v="Mesero_5"/>
    <x v="2"/>
    <s v="Tarjeta de crédito"/>
    <n v="42.1"/>
    <s v="Reservada"/>
    <n v="358"/>
    <s v="Uruguay"/>
    <x v="280"/>
    <n v="208.1"/>
    <d v="2023-04-04T00:00:00"/>
    <d v="2023-04-04T02:37:00"/>
    <d v="2023-04-04T05:57:00"/>
    <d v="1899-12-30T03:20:00"/>
    <d v="1899-12-30T02:32:00"/>
    <d v="1899-12-30T00:48:00"/>
    <x v="0"/>
  </r>
  <r>
    <n v="11"/>
    <s v="Cliente_92"/>
    <n v="2"/>
    <d v="2023-04-04T00:41:00"/>
    <d v="2023-04-04T04:10:00"/>
    <s v="Mesero_2"/>
    <x v="0"/>
    <s v="Tarjeta de crédito"/>
    <n v="12.2"/>
    <s v="Reservada"/>
    <n v="359"/>
    <s v="Perú"/>
    <x v="281"/>
    <n v="202.2"/>
    <d v="2023-04-04T00:00:00"/>
    <d v="2023-04-04T00:41:00"/>
    <d v="2023-04-04T04:10:00"/>
    <d v="1899-12-30T03:29:00"/>
    <d v="1899-12-30T02:25:00"/>
    <d v="1899-12-30T01:04:00"/>
    <x v="0"/>
  </r>
  <r>
    <n v="16"/>
    <s v="Cliente_191"/>
    <n v="3"/>
    <d v="2023-04-04T01:10:00"/>
    <d v="2023-04-04T04:58:00"/>
    <s v="Mesero_3"/>
    <x v="0"/>
    <s v="Tarjeta de crédito"/>
    <n v="39.26"/>
    <s v="Ocupada"/>
    <n v="360"/>
    <s v="Perú"/>
    <x v="282"/>
    <n v="272.26"/>
    <d v="2023-04-04T00:00:00"/>
    <d v="2023-04-04T01:10:00"/>
    <d v="2023-04-04T04:58:00"/>
    <d v="1899-12-30T04:03:00"/>
    <d v="1899-12-30T02:39:00"/>
    <d v="1899-12-30T01:24:00"/>
    <x v="0"/>
  </r>
  <r>
    <n v="16"/>
    <s v="Cliente_183"/>
    <n v="1"/>
    <d v="2023-04-04T01:53:00"/>
    <d v="2023-04-04T05:28:00"/>
    <s v="Mesero_2"/>
    <x v="2"/>
    <s v="Efectivo"/>
    <n v="41.73"/>
    <s v="Libre"/>
    <n v="361"/>
    <s v="Colombia"/>
    <x v="88"/>
    <n v="142.72999999999999"/>
    <d v="2023-04-04T00:00:00"/>
    <d v="2023-04-04T01:53:00"/>
    <d v="2023-04-04T05:28:00"/>
    <d v="1899-12-30T03:35:00"/>
    <d v="1899-12-30T01:52:00"/>
    <d v="1899-12-30T01:43:00"/>
    <x v="0"/>
  </r>
  <r>
    <n v="15"/>
    <s v="Cliente_681"/>
    <n v="2"/>
    <d v="2023-04-04T02:03:00"/>
    <d v="2023-04-04T05:59:00"/>
    <s v="Mesero_1"/>
    <x v="0"/>
    <s v="Tarjeta de crédito"/>
    <n v="47.21"/>
    <s v="Libre"/>
    <n v="362"/>
    <s v="Uruguay"/>
    <x v="283"/>
    <n v="109.21000000000001"/>
    <d v="2023-04-04T00:00:00"/>
    <d v="2023-04-04T02:03:00"/>
    <d v="2023-04-04T05:59:00"/>
    <d v="1899-12-30T03:56:00"/>
    <d v="1899-12-30T02:03:00"/>
    <d v="1899-12-30T01:53:00"/>
    <x v="0"/>
  </r>
  <r>
    <n v="5"/>
    <s v="Cliente_499"/>
    <n v="2"/>
    <d v="2023-04-04T01:46:00"/>
    <d v="2023-04-04T03:29:00"/>
    <s v="Mesero_3"/>
    <x v="0"/>
    <s v="Tarjeta de crédito"/>
    <n v="49.02"/>
    <s v="Ocupada"/>
    <n v="363"/>
    <s v="Brasil"/>
    <x v="284"/>
    <n v="289.02"/>
    <d v="2023-04-04T00:00:00"/>
    <d v="2023-04-04T01:46:00"/>
    <d v="2023-04-04T03:29:00"/>
    <d v="1899-12-30T01:58:00"/>
    <d v="1899-12-30T02:29:00"/>
    <d v="1899-12-30T00:00:00"/>
    <x v="1"/>
  </r>
  <r>
    <n v="15"/>
    <s v="Cliente_495"/>
    <n v="2"/>
    <d v="2023-04-04T03:50:00"/>
    <d v="2023-04-04T07:10:00"/>
    <s v="Mesero_5"/>
    <x v="0"/>
    <s v="Tarjeta de débito"/>
    <n v="48.28"/>
    <s v="Reservada"/>
    <n v="364"/>
    <s v="Brasil"/>
    <x v="285"/>
    <n v="205.28"/>
    <d v="2023-04-04T00:00:00"/>
    <d v="2023-04-04T03:50:00"/>
    <d v="2023-04-04T07:10:00"/>
    <d v="1899-12-30T03:20:00"/>
    <d v="1899-12-30T01:52:00"/>
    <d v="1899-12-30T01:28:00"/>
    <x v="0"/>
  </r>
  <r>
    <n v="4"/>
    <s v="Cliente_54"/>
    <n v="1"/>
    <d v="2023-04-04T01:03:00"/>
    <d v="2023-04-04T04:33:00"/>
    <s v="Mesero_3"/>
    <x v="0"/>
    <s v="Efectivo"/>
    <n v="34.97"/>
    <s v="Ocupada"/>
    <n v="365"/>
    <s v="Chile"/>
    <x v="38"/>
    <n v="142.97"/>
    <d v="2023-04-04T00:00:00"/>
    <d v="2023-04-04T01:03:00"/>
    <d v="2023-04-04T04:33:00"/>
    <d v="1899-12-30T03:45:00"/>
    <d v="1899-12-30T00:25:00"/>
    <d v="1899-12-30T03:20:00"/>
    <x v="0"/>
  </r>
  <r>
    <n v="17"/>
    <s v="Cliente_923"/>
    <n v="5"/>
    <d v="2023-04-04T01:33:00"/>
    <d v="2023-04-04T04:46:00"/>
    <s v="Mesero_3"/>
    <x v="0"/>
    <s v="Efectivo"/>
    <n v="10.57"/>
    <s v="Reservada"/>
    <n v="366"/>
    <s v="Chile"/>
    <x v="286"/>
    <n v="249.57"/>
    <d v="2023-04-04T00:00:00"/>
    <d v="2023-04-04T01:33:00"/>
    <d v="2023-04-04T04:46:00"/>
    <d v="1899-12-30T03:13:00"/>
    <d v="1899-12-30T01:30:00"/>
    <d v="1899-12-30T01:43:00"/>
    <x v="0"/>
  </r>
  <r>
    <n v="12"/>
    <s v="Cliente_453"/>
    <n v="2"/>
    <d v="2023-04-04T00:53:00"/>
    <d v="2023-04-04T03:45:00"/>
    <s v="Mesero_3"/>
    <x v="2"/>
    <s v="Tarjeta de crédito"/>
    <n v="12.62"/>
    <s v="Libre"/>
    <n v="367"/>
    <s v="Chile"/>
    <x v="287"/>
    <n v="113.62"/>
    <d v="2023-04-04T00:00:00"/>
    <d v="2023-04-04T00:53:00"/>
    <d v="2023-04-04T03:45:00"/>
    <d v="1899-12-30T02:52:00"/>
    <d v="1899-12-30T01:13:00"/>
    <d v="1899-12-30T01:39:00"/>
    <x v="0"/>
  </r>
  <r>
    <n v="13"/>
    <s v="Cliente_14"/>
    <n v="1"/>
    <d v="2023-04-04T03:24:00"/>
    <d v="2023-04-04T05:33:00"/>
    <s v="Mesero_1"/>
    <x v="1"/>
    <s v="Tarjeta de débito"/>
    <n v="37.65"/>
    <s v="Ocupada"/>
    <n v="368"/>
    <s v="Colombia"/>
    <x v="288"/>
    <n v="160.65"/>
    <d v="2023-04-04T00:00:00"/>
    <d v="2023-04-04T03:24:00"/>
    <d v="2023-04-04T05:33:00"/>
    <d v="1899-12-30T02:24:00"/>
    <d v="1899-12-30T01:25:00"/>
    <d v="1899-12-30T00:59:00"/>
    <x v="0"/>
  </r>
  <r>
    <n v="20"/>
    <s v="Cliente_611"/>
    <n v="2"/>
    <d v="2023-04-04T02:11:00"/>
    <d v="2023-04-04T05:54:00"/>
    <s v="Mesero_5"/>
    <x v="0"/>
    <s v="Tarjeta de crédito"/>
    <n v="34.83"/>
    <s v="Libre"/>
    <n v="369"/>
    <s v="Uruguay"/>
    <x v="289"/>
    <n v="276.83"/>
    <d v="2023-04-04T00:00:00"/>
    <d v="2023-04-04T02:11:00"/>
    <d v="2023-04-04T05:54:00"/>
    <d v="1899-12-30T03:43:00"/>
    <d v="1899-12-30T00:42:00"/>
    <d v="1899-12-30T03:01:00"/>
    <x v="0"/>
  </r>
  <r>
    <n v="13"/>
    <s v="Cliente_666"/>
    <n v="6"/>
    <d v="2023-04-04T02:20:00"/>
    <d v="2023-04-04T03:23:00"/>
    <s v="Mesero_3"/>
    <x v="0"/>
    <s v="Tarjeta de crédito"/>
    <n v="47.79"/>
    <s v="Libre"/>
    <n v="370"/>
    <s v="Uruguay"/>
    <x v="38"/>
    <n v="119.78999999999999"/>
    <d v="2023-04-04T00:00:00"/>
    <d v="2023-04-04T02:20:00"/>
    <d v="2023-04-04T03:23:00"/>
    <d v="1899-12-30T01:03:00"/>
    <d v="1899-12-30T00:33:00"/>
    <d v="1899-12-30T00:30:00"/>
    <x v="0"/>
  </r>
  <r>
    <n v="4"/>
    <s v="Cliente_505"/>
    <n v="3"/>
    <d v="2023-04-04T01:16:00"/>
    <d v="2023-04-04T04:31:00"/>
    <s v="Mesero_4"/>
    <x v="2"/>
    <s v="Tarjeta de crédito"/>
    <n v="32.51"/>
    <s v="Ocupada"/>
    <n v="371"/>
    <s v="Ecuador"/>
    <x v="290"/>
    <n v="232.51"/>
    <d v="2023-04-04T00:00:00"/>
    <d v="2023-04-04T01:16:00"/>
    <d v="2023-04-04T04:31:00"/>
    <d v="1899-12-30T03:30:00"/>
    <d v="1899-12-30T00:49:00"/>
    <d v="1899-12-30T02:41:00"/>
    <x v="0"/>
  </r>
  <r>
    <n v="14"/>
    <s v="Cliente_858"/>
    <n v="5"/>
    <d v="2023-04-04T02:46:00"/>
    <d v="2023-04-04T06:14:00"/>
    <s v="Mesero_2"/>
    <x v="0"/>
    <s v="Tarjeta de crédito"/>
    <n v="17.170000000000002"/>
    <s v="Reservada"/>
    <n v="372"/>
    <s v="Brasil"/>
    <x v="44"/>
    <n v="53.17"/>
    <d v="2023-04-04T00:00:00"/>
    <d v="2023-04-04T02:46:00"/>
    <d v="2023-04-04T06:14:00"/>
    <d v="1899-12-30T03:28:00"/>
    <d v="1899-12-30T00:22:00"/>
    <d v="1899-12-30T03:06:00"/>
    <x v="0"/>
  </r>
  <r>
    <n v="19"/>
    <s v="Cliente_882"/>
    <n v="2"/>
    <d v="2023-04-04T00:37:00"/>
    <d v="2023-04-04T03:11:00"/>
    <s v="Mesero_5"/>
    <x v="1"/>
    <s v="Tarjeta de débito"/>
    <n v="26.62"/>
    <s v="Ocupada"/>
    <n v="373"/>
    <s v="Argentina"/>
    <x v="291"/>
    <n v="186.62"/>
    <d v="2023-04-04T00:00:00"/>
    <d v="2023-04-04T00:37:00"/>
    <d v="2023-04-04T03:11:00"/>
    <d v="1899-12-30T02:49:00"/>
    <d v="1899-12-30T01:56:00"/>
    <d v="1899-12-30T00:53:00"/>
    <x v="0"/>
  </r>
  <r>
    <n v="18"/>
    <s v="Cliente_275"/>
    <n v="3"/>
    <d v="2023-04-04T03:19:00"/>
    <d v="2023-04-04T04:24:00"/>
    <s v="Mesero_2"/>
    <x v="0"/>
    <s v="Tarjeta de crédito"/>
    <n v="33.35"/>
    <s v="Libre"/>
    <n v="374"/>
    <s v="Paraguay"/>
    <x v="5"/>
    <n v="68.349999999999994"/>
    <d v="2023-04-04T00:00:00"/>
    <d v="2023-04-04T03:19:00"/>
    <d v="2023-04-04T04:24:00"/>
    <d v="1899-12-30T01:05:00"/>
    <d v="1899-12-30T00:09:00"/>
    <d v="1899-12-30T00:56:00"/>
    <x v="0"/>
  </r>
  <r>
    <n v="18"/>
    <s v="Cliente_871"/>
    <n v="1"/>
    <d v="2023-04-04T00:17:00"/>
    <d v="2023-04-04T03:09:00"/>
    <s v="Mesero_3"/>
    <x v="0"/>
    <s v="Tarjeta de crédito"/>
    <n v="22.3"/>
    <s v="Reservada"/>
    <n v="375"/>
    <s v="España"/>
    <x v="79"/>
    <n v="115.3"/>
    <d v="2023-04-04T00:00:00"/>
    <d v="2023-04-04T00:17:00"/>
    <d v="2023-04-04T03:09:00"/>
    <d v="1899-12-30T02:52:00"/>
    <d v="1899-12-30T00:27:00"/>
    <d v="1899-12-30T02:25:00"/>
    <x v="0"/>
  </r>
  <r>
    <n v="16"/>
    <s v="Cliente_183"/>
    <n v="4"/>
    <d v="2023-04-04T02:53:00"/>
    <d v="2023-04-04T05:12:00"/>
    <s v="Mesero_1"/>
    <x v="0"/>
    <s v="Efectivo"/>
    <n v="27.51"/>
    <s v="Ocupada"/>
    <n v="376"/>
    <s v="Ecuador"/>
    <x v="145"/>
    <n v="73.510000000000005"/>
    <d v="2023-04-04T00:00:00"/>
    <d v="2023-04-04T02:53:00"/>
    <d v="2023-04-04T05:12:00"/>
    <d v="1899-12-30T02:34:00"/>
    <d v="1899-12-30T00:05:00"/>
    <d v="1899-12-30T02:29:00"/>
    <x v="0"/>
  </r>
  <r>
    <n v="5"/>
    <s v="Cliente_841"/>
    <n v="1"/>
    <d v="2023-04-04T01:18:00"/>
    <d v="2023-04-04T04:46:00"/>
    <s v="Mesero_4"/>
    <x v="0"/>
    <s v="Tarjeta de crédito"/>
    <n v="14.96"/>
    <s v="Libre"/>
    <n v="377"/>
    <s v="Paraguay"/>
    <x v="292"/>
    <n v="114.96000000000001"/>
    <d v="2023-04-04T00:00:00"/>
    <d v="2023-04-04T01:18:00"/>
    <d v="2023-04-04T04:46:00"/>
    <d v="1899-12-30T03:28:00"/>
    <d v="1899-12-30T00:46:00"/>
    <d v="1899-12-30T02:42:00"/>
    <x v="0"/>
  </r>
  <r>
    <n v="3"/>
    <s v="Cliente_789"/>
    <n v="1"/>
    <d v="2023-04-04T03:55:00"/>
    <d v="2023-04-04T05:18:00"/>
    <s v="Mesero_1"/>
    <x v="0"/>
    <s v="Efectivo"/>
    <n v="40.31"/>
    <s v="Libre"/>
    <n v="378"/>
    <s v="Perú"/>
    <x v="293"/>
    <n v="89.31"/>
    <d v="2023-04-04T00:00:00"/>
    <d v="2023-04-04T03:55:00"/>
    <d v="2023-04-04T05:18:00"/>
    <d v="1899-12-30T01:23:00"/>
    <d v="1899-12-30T00:21:00"/>
    <d v="1899-12-30T01:02:00"/>
    <x v="0"/>
  </r>
  <r>
    <n v="4"/>
    <s v="Cliente_442"/>
    <n v="2"/>
    <d v="2023-04-04T01:31:00"/>
    <d v="2023-04-04T03:57:00"/>
    <s v="Mesero_3"/>
    <x v="1"/>
    <s v="Tarjeta de crédito"/>
    <n v="10.61"/>
    <s v="Ocupada"/>
    <n v="379"/>
    <s v="Chile"/>
    <x v="5"/>
    <n v="80.61"/>
    <d v="2023-04-04T00:00:00"/>
    <d v="2023-04-04T01:31:00"/>
    <d v="2023-04-04T03:57:00"/>
    <d v="1899-12-30T02:41:00"/>
    <d v="1899-12-30T00:06:00"/>
    <d v="1899-12-30T02:35:00"/>
    <x v="0"/>
  </r>
  <r>
    <n v="5"/>
    <s v="Cliente_964"/>
    <n v="1"/>
    <d v="2023-04-04T00:58:00"/>
    <d v="2023-04-04T04:33:00"/>
    <s v="Mesero_3"/>
    <x v="2"/>
    <s v="Tarjeta de débito"/>
    <n v="22.53"/>
    <s v="Libre"/>
    <n v="380"/>
    <s v="Argentina"/>
    <x v="294"/>
    <n v="159.53"/>
    <d v="2023-04-04T00:00:00"/>
    <d v="2023-04-04T00:58:00"/>
    <d v="2023-04-04T04:33:00"/>
    <d v="1899-12-30T03:35:00"/>
    <d v="1899-12-30T01:33:00"/>
    <d v="1899-12-30T02:02:00"/>
    <x v="0"/>
  </r>
  <r>
    <n v="4"/>
    <s v="Cliente_141"/>
    <n v="1"/>
    <d v="2023-04-04T00:57:00"/>
    <d v="2023-04-04T04:32:00"/>
    <s v="Mesero_1"/>
    <x v="1"/>
    <s v="Tarjeta de débito"/>
    <n v="27.69"/>
    <s v="Libre"/>
    <n v="381"/>
    <s v="Uruguay"/>
    <x v="295"/>
    <n v="171.69"/>
    <d v="2023-04-04T00:00:00"/>
    <d v="2023-04-04T00:57:00"/>
    <d v="2023-04-04T04:32:00"/>
    <d v="1899-12-30T03:35:00"/>
    <d v="1899-12-30T00:47:00"/>
    <d v="1899-12-30T02:48:00"/>
    <x v="0"/>
  </r>
  <r>
    <n v="20"/>
    <s v="Cliente_742"/>
    <n v="6"/>
    <d v="2023-04-04T03:09:00"/>
    <d v="2023-04-04T06:27:00"/>
    <s v="Mesero_2"/>
    <x v="2"/>
    <s v="Tarjeta de débito"/>
    <n v="19.8"/>
    <s v="Reservada"/>
    <n v="382"/>
    <s v="Ecuador"/>
    <x v="12"/>
    <n v="106.8"/>
    <d v="2023-04-04T00:00:00"/>
    <d v="2023-04-04T03:09:00"/>
    <d v="2023-04-04T06:27:00"/>
    <d v="1899-12-30T03:18:00"/>
    <d v="1899-12-30T00:54:00"/>
    <d v="1899-12-30T02:24:00"/>
    <x v="0"/>
  </r>
  <r>
    <n v="6"/>
    <s v="Cliente_992"/>
    <n v="6"/>
    <d v="2023-04-04T03:29:00"/>
    <d v="2023-04-04T06:33:00"/>
    <s v="Mesero_4"/>
    <x v="0"/>
    <s v="Tarjeta de crédito"/>
    <n v="31.33"/>
    <s v="Libre"/>
    <n v="383"/>
    <s v="Chile"/>
    <x v="38"/>
    <n v="139.32999999999998"/>
    <d v="2023-04-04T00:00:00"/>
    <d v="2023-04-04T03:29:00"/>
    <d v="2023-04-04T06:33:00"/>
    <d v="1899-12-30T03:04:00"/>
    <d v="1899-12-30T00:09:00"/>
    <d v="1899-12-30T02:55:00"/>
    <x v="0"/>
  </r>
  <r>
    <n v="1"/>
    <s v="Cliente_622"/>
    <n v="5"/>
    <d v="2023-04-04T00:11:00"/>
    <d v="2023-04-04T02:33:00"/>
    <s v="Mesero_1"/>
    <x v="1"/>
    <s v="Tarjeta de débito"/>
    <n v="39.32"/>
    <s v="Reservada"/>
    <n v="384"/>
    <s v="Venezuela"/>
    <x v="296"/>
    <n v="159.32"/>
    <d v="2023-04-04T00:00:00"/>
    <d v="2023-04-04T00:11:00"/>
    <d v="2023-04-04T02:33:00"/>
    <d v="1899-12-30T02:22:00"/>
    <d v="1899-12-30T01:50:00"/>
    <d v="1899-12-30T00:32:00"/>
    <x v="0"/>
  </r>
  <r>
    <n v="6"/>
    <s v="Cliente_508"/>
    <n v="6"/>
    <d v="2023-04-05T03:37:00"/>
    <d v="2023-04-05T06:43:00"/>
    <s v="Mesero_3"/>
    <x v="1"/>
    <s v="Tarjeta de crédito"/>
    <n v="11.14"/>
    <s v="Ocupada"/>
    <n v="385"/>
    <s v="España"/>
    <x v="35"/>
    <n v="71.14"/>
    <d v="2023-04-05T00:00:00"/>
    <d v="2023-04-05T03:37:00"/>
    <d v="2023-04-05T06:43:00"/>
    <d v="1899-12-30T03:21:00"/>
    <d v="1899-12-30T00:22:00"/>
    <d v="1899-12-30T02:59:00"/>
    <x v="0"/>
  </r>
  <r>
    <n v="5"/>
    <s v="Cliente_436"/>
    <n v="2"/>
    <d v="2023-04-05T00:33:00"/>
    <d v="2023-04-05T02:58:00"/>
    <s v="Mesero_4"/>
    <x v="0"/>
    <s v="Tarjeta de débito"/>
    <n v="28.96"/>
    <s v="Ocupada"/>
    <n v="386"/>
    <s v="Venezuela"/>
    <x v="195"/>
    <n v="127.96000000000001"/>
    <d v="2023-04-05T00:00:00"/>
    <d v="2023-04-05T00:33:00"/>
    <d v="2023-04-05T02:58:00"/>
    <d v="1899-12-30T02:40:00"/>
    <d v="1899-12-30T00:40:00"/>
    <d v="1899-12-30T02:00:00"/>
    <x v="0"/>
  </r>
  <r>
    <n v="6"/>
    <s v="Cliente_676"/>
    <n v="5"/>
    <d v="2023-04-05T03:09:00"/>
    <d v="2023-04-05T06:10:00"/>
    <s v="Mesero_5"/>
    <x v="0"/>
    <s v="Efectivo"/>
    <n v="20.84"/>
    <s v="Ocupada"/>
    <n v="387"/>
    <s v="Venezuela"/>
    <x v="79"/>
    <n v="113.84"/>
    <d v="2023-04-05T00:00:00"/>
    <d v="2023-04-05T03:09:00"/>
    <d v="2023-04-05T06:10:00"/>
    <d v="1899-12-30T03:16:00"/>
    <d v="1899-12-30T00:18:00"/>
    <d v="1899-12-30T02:58:00"/>
    <x v="0"/>
  </r>
  <r>
    <n v="18"/>
    <s v="Cliente_768"/>
    <n v="2"/>
    <d v="2023-04-05T00:33:00"/>
    <d v="2023-04-05T03:35:00"/>
    <s v="Mesero_2"/>
    <x v="0"/>
    <s v="Tarjeta de crédito"/>
    <n v="27.03"/>
    <s v="Libre"/>
    <n v="388"/>
    <s v="España"/>
    <x v="297"/>
    <n v="318.02999999999997"/>
    <d v="2023-04-05T00:00:00"/>
    <d v="2023-04-05T00:33:00"/>
    <d v="2023-04-05T03:35:00"/>
    <d v="1899-12-30T03:02:00"/>
    <d v="1899-12-30T02:51:00"/>
    <d v="1899-12-30T00:11:00"/>
    <x v="0"/>
  </r>
  <r>
    <n v="19"/>
    <s v="Cliente_667"/>
    <n v="5"/>
    <d v="2023-04-05T00:02:00"/>
    <d v="2023-04-05T02:15:00"/>
    <s v="Mesero_3"/>
    <x v="0"/>
    <s v="Tarjeta de crédito"/>
    <n v="39.14"/>
    <s v="Reservada"/>
    <n v="389"/>
    <s v="Venezuela"/>
    <x v="195"/>
    <n v="72.14"/>
    <d v="2023-04-05T00:00:00"/>
    <d v="2023-04-05T00:02:00"/>
    <d v="2023-04-05T02:15:00"/>
    <d v="1899-12-30T02:13:00"/>
    <d v="1899-12-30T00:24:00"/>
    <d v="1899-12-30T01:49:00"/>
    <x v="0"/>
  </r>
  <r>
    <n v="9"/>
    <s v="Cliente_874"/>
    <n v="2"/>
    <d v="2023-04-05T02:59:00"/>
    <d v="2023-04-05T05:19:00"/>
    <s v="Mesero_3"/>
    <x v="0"/>
    <s v="Tarjeta de crédito"/>
    <n v="42.68"/>
    <s v="Reservada"/>
    <n v="390"/>
    <s v="Chile"/>
    <x v="298"/>
    <n v="185.68"/>
    <d v="2023-04-05T00:00:00"/>
    <d v="2023-04-05T02:59:00"/>
    <d v="2023-04-05T05:19:00"/>
    <d v="1899-12-30T02:20:00"/>
    <d v="1899-12-30T01:33:00"/>
    <d v="1899-12-30T00:47:00"/>
    <x v="0"/>
  </r>
  <r>
    <n v="15"/>
    <s v="Cliente_609"/>
    <n v="1"/>
    <d v="2023-04-05T02:05:00"/>
    <d v="2023-04-05T04:09:00"/>
    <s v="Mesero_3"/>
    <x v="0"/>
    <s v="Tarjeta de crédito"/>
    <n v="48.6"/>
    <s v="Reservada"/>
    <n v="391"/>
    <s v="Ecuador"/>
    <x v="147"/>
    <n v="70.599999999999994"/>
    <d v="2023-04-05T00:00:00"/>
    <d v="2023-04-05T02:05:00"/>
    <d v="2023-04-05T04:09:00"/>
    <d v="1899-12-30T02:04:00"/>
    <d v="1899-12-30T00:35:00"/>
    <d v="1899-12-30T01:29:00"/>
    <x v="0"/>
  </r>
  <r>
    <n v="14"/>
    <s v="Cliente_471"/>
    <n v="3"/>
    <d v="2023-04-05T00:33:00"/>
    <d v="2023-04-05T04:08:00"/>
    <s v="Mesero_2"/>
    <x v="0"/>
    <s v="Tarjeta de crédito"/>
    <n v="32.729999999999997"/>
    <s v="Ocupada"/>
    <n v="392"/>
    <s v="Bolivia"/>
    <x v="152"/>
    <n v="152.72999999999999"/>
    <d v="2023-04-05T00:00:00"/>
    <d v="2023-04-05T00:33:00"/>
    <d v="2023-04-05T04:08:00"/>
    <d v="1899-12-30T03:50:00"/>
    <d v="1899-12-30T00:54:00"/>
    <d v="1899-12-30T02:56:00"/>
    <x v="0"/>
  </r>
  <r>
    <n v="13"/>
    <s v="Cliente_196"/>
    <n v="3"/>
    <d v="2023-04-05T02:33:00"/>
    <d v="2023-04-05T05:17:00"/>
    <s v="Mesero_4"/>
    <x v="0"/>
    <s v="Tarjeta de crédito"/>
    <n v="12.54"/>
    <s v="Ocupada"/>
    <n v="393"/>
    <s v="Colombia"/>
    <x v="299"/>
    <n v="220.54"/>
    <d v="2023-04-05T00:00:00"/>
    <d v="2023-04-05T02:33:00"/>
    <d v="2023-04-05T05:17:00"/>
    <d v="1899-12-30T02:59:00"/>
    <d v="1899-12-30T01:49:00"/>
    <d v="1899-12-30T01:10:00"/>
    <x v="0"/>
  </r>
  <r>
    <n v="17"/>
    <s v="Cliente_740"/>
    <n v="1"/>
    <d v="2023-04-05T03:26:00"/>
    <d v="2023-04-05T07:02:00"/>
    <s v="Mesero_3"/>
    <x v="0"/>
    <s v="Tarjeta de crédito"/>
    <n v="18.05"/>
    <s v="Ocupada"/>
    <n v="394"/>
    <s v="Brasil"/>
    <x v="248"/>
    <n v="95.05"/>
    <d v="2023-04-05T00:00:00"/>
    <d v="2023-04-05T03:26:00"/>
    <d v="2023-04-05T07:02:00"/>
    <d v="1899-12-30T03:51:00"/>
    <d v="1899-12-30T00:47:00"/>
    <d v="1899-12-30T03:04:00"/>
    <x v="0"/>
  </r>
  <r>
    <n v="2"/>
    <s v="Cliente_563"/>
    <n v="1"/>
    <d v="2023-04-05T01:37:00"/>
    <d v="2023-04-05T05:34:00"/>
    <s v="Mesero_2"/>
    <x v="0"/>
    <s v="Tarjeta de débito"/>
    <n v="40.9"/>
    <s v="Libre"/>
    <n v="395"/>
    <s v="Ecuador"/>
    <x v="76"/>
    <n v="78.900000000000006"/>
    <d v="2023-04-05T00:00:00"/>
    <d v="2023-04-05T01:37:00"/>
    <d v="2023-04-05T05:34:00"/>
    <d v="1899-12-30T03:57:00"/>
    <d v="1899-12-30T00:08:00"/>
    <d v="1899-12-30T03:49:00"/>
    <x v="0"/>
  </r>
  <r>
    <n v="11"/>
    <s v="Cliente_991"/>
    <n v="1"/>
    <d v="2023-04-05T00:32:00"/>
    <d v="2023-04-05T03:36:00"/>
    <s v="Mesero_2"/>
    <x v="2"/>
    <s v="Efectivo"/>
    <n v="34.5"/>
    <s v="Libre"/>
    <n v="396"/>
    <s v="Perú"/>
    <x v="300"/>
    <n v="117.5"/>
    <d v="2023-04-05T00:00:00"/>
    <d v="2023-04-05T00:32:00"/>
    <d v="2023-04-05T03:36:00"/>
    <d v="1899-12-30T03:04:00"/>
    <d v="1899-12-30T00:57:00"/>
    <d v="1899-12-30T02:07:00"/>
    <x v="0"/>
  </r>
  <r>
    <n v="4"/>
    <s v="Cliente_289"/>
    <n v="2"/>
    <d v="2023-04-05T00:20:00"/>
    <d v="2023-04-05T01:34:00"/>
    <s v="Mesero_4"/>
    <x v="1"/>
    <s v="Tarjeta de débito"/>
    <n v="37.79"/>
    <s v="Libre"/>
    <n v="397"/>
    <s v="Chile"/>
    <x v="301"/>
    <n v="184.79"/>
    <d v="2023-04-05T00:00:00"/>
    <d v="2023-04-05T00:20:00"/>
    <d v="2023-04-05T01:34:00"/>
    <d v="1899-12-30T01:14:00"/>
    <d v="1899-12-30T01:09:00"/>
    <d v="1899-12-30T00:05:00"/>
    <x v="0"/>
  </r>
  <r>
    <n v="9"/>
    <s v="Cliente_330"/>
    <n v="5"/>
    <d v="2023-04-05T03:10:00"/>
    <d v="2023-04-05T07:05:00"/>
    <s v="Mesero_1"/>
    <x v="1"/>
    <s v="Tarjeta de crédito"/>
    <n v="48.96"/>
    <s v="Libre"/>
    <n v="398"/>
    <s v="Perú"/>
    <x v="302"/>
    <n v="170.96"/>
    <d v="2023-04-05T00:00:00"/>
    <d v="2023-04-05T03:10:00"/>
    <d v="2023-04-05T07:05:00"/>
    <d v="1899-12-30T03:55:00"/>
    <d v="1899-12-30T01:11:00"/>
    <d v="1899-12-30T02:44:00"/>
    <x v="0"/>
  </r>
  <r>
    <n v="7"/>
    <s v="Cliente_943"/>
    <n v="6"/>
    <d v="2023-04-05T02:48:00"/>
    <d v="2023-04-05T05:40:00"/>
    <s v="Mesero_5"/>
    <x v="0"/>
    <s v="Tarjeta de crédito"/>
    <n v="27.32"/>
    <s v="Libre"/>
    <n v="399"/>
    <s v="España"/>
    <x v="303"/>
    <n v="234.32"/>
    <d v="2023-04-05T00:00:00"/>
    <d v="2023-04-05T02:48:00"/>
    <d v="2023-04-05T05:40:00"/>
    <d v="1899-12-30T02:52:00"/>
    <d v="1899-12-30T01:31:00"/>
    <d v="1899-12-30T01:21:00"/>
    <x v="0"/>
  </r>
  <r>
    <n v="9"/>
    <s v="Cliente_285"/>
    <n v="4"/>
    <d v="2023-04-05T02:11:00"/>
    <d v="2023-04-05T04:14:00"/>
    <s v="Mesero_4"/>
    <x v="0"/>
    <s v="Tarjeta de crédito"/>
    <n v="42.96"/>
    <s v="Reservada"/>
    <n v="400"/>
    <s v="Brasil"/>
    <x v="304"/>
    <n v="240.96"/>
    <d v="2023-04-05T00:00:00"/>
    <d v="2023-04-05T02:11:00"/>
    <d v="2023-04-05T04:14:00"/>
    <d v="1899-12-30T02:03:00"/>
    <d v="1899-12-30T01:19:00"/>
    <d v="1899-12-30T00:44:00"/>
    <x v="0"/>
  </r>
  <r>
    <n v="16"/>
    <s v="Cliente_12"/>
    <n v="2"/>
    <d v="2023-04-05T03:51:00"/>
    <d v="2023-04-05T06:57:00"/>
    <s v="Mesero_2"/>
    <x v="0"/>
    <s v="Tarjeta de crédito"/>
    <n v="15.87"/>
    <s v="Ocupada"/>
    <n v="401"/>
    <s v="Paraguay"/>
    <x v="36"/>
    <n v="57.87"/>
    <d v="2023-04-05T00:00:00"/>
    <d v="2023-04-05T03:51:00"/>
    <d v="2023-04-05T06:57:00"/>
    <d v="1899-12-30T03:21:00"/>
    <d v="1899-12-30T00:20:00"/>
    <d v="1899-12-30T03:01:00"/>
    <x v="0"/>
  </r>
  <r>
    <n v="18"/>
    <s v="Cliente_905"/>
    <n v="1"/>
    <d v="2023-04-05T02:41:00"/>
    <d v="2023-04-05T05:08:00"/>
    <s v="Mesero_3"/>
    <x v="0"/>
    <s v="Tarjeta de crédito"/>
    <n v="31.02"/>
    <s v="Reservada"/>
    <n v="402"/>
    <s v="Colombia"/>
    <x v="305"/>
    <n v="182.02"/>
    <d v="2023-04-05T00:00:00"/>
    <d v="2023-04-05T02:41:00"/>
    <d v="2023-04-05T05:08:00"/>
    <d v="1899-12-30T02:27:00"/>
    <d v="1899-12-30T01:06:00"/>
    <d v="1899-12-30T01:21:00"/>
    <x v="0"/>
  </r>
  <r>
    <n v="14"/>
    <s v="Cliente_543"/>
    <n v="5"/>
    <d v="2023-04-05T02:15:00"/>
    <d v="2023-04-05T05:15:00"/>
    <s v="Mesero_1"/>
    <x v="0"/>
    <s v="Tarjeta de crédito"/>
    <n v="14.76"/>
    <s v="Libre"/>
    <n v="403"/>
    <s v="Chile"/>
    <x v="306"/>
    <n v="204.76"/>
    <d v="2023-04-05T00:00:00"/>
    <d v="2023-04-05T02:15:00"/>
    <d v="2023-04-05T05:15:00"/>
    <d v="1899-12-30T03:00:00"/>
    <d v="1899-12-30T01:25:00"/>
    <d v="1899-12-30T01:35:00"/>
    <x v="0"/>
  </r>
  <r>
    <n v="17"/>
    <s v="Cliente_897"/>
    <n v="2"/>
    <d v="2023-04-05T00:38:00"/>
    <d v="2023-04-05T04:29:00"/>
    <s v="Mesero_5"/>
    <x v="0"/>
    <s v="Tarjeta de crédito"/>
    <n v="32.56"/>
    <s v="Libre"/>
    <n v="404"/>
    <s v="España"/>
    <x v="307"/>
    <n v="214.56"/>
    <d v="2023-04-05T00:00:00"/>
    <d v="2023-04-05T00:38:00"/>
    <d v="2023-04-05T04:29:00"/>
    <d v="1899-12-30T03:51:00"/>
    <d v="1899-12-30T01:42:00"/>
    <d v="1899-12-30T02:09:00"/>
    <x v="0"/>
  </r>
  <r>
    <n v="5"/>
    <s v="Cliente_239"/>
    <n v="6"/>
    <d v="2023-04-05T02:39:00"/>
    <d v="2023-04-05T04:59:00"/>
    <s v="Mesero_2"/>
    <x v="2"/>
    <s v="Tarjeta de crédito"/>
    <n v="14.56"/>
    <s v="Reservada"/>
    <n v="405"/>
    <s v="Argentina"/>
    <x v="308"/>
    <n v="120.56"/>
    <d v="2023-04-05T00:00:00"/>
    <d v="2023-04-05T02:39:00"/>
    <d v="2023-04-05T04:59:00"/>
    <d v="1899-12-30T02:20:00"/>
    <d v="1899-12-30T01:38:00"/>
    <d v="1899-12-30T00:42:00"/>
    <x v="0"/>
  </r>
  <r>
    <n v="14"/>
    <s v="Cliente_927"/>
    <n v="5"/>
    <d v="2023-04-05T00:29:00"/>
    <d v="2023-04-05T02:37:00"/>
    <s v="Mesero_2"/>
    <x v="2"/>
    <s v="Efectivo"/>
    <n v="34.03"/>
    <s v="Ocupada"/>
    <n v="406"/>
    <s v="España"/>
    <x v="309"/>
    <n v="189.03"/>
    <d v="2023-04-05T00:00:00"/>
    <d v="2023-04-05T00:29:00"/>
    <d v="2023-04-05T02:37:00"/>
    <d v="1899-12-30T02:23:00"/>
    <d v="1899-12-30T01:57:00"/>
    <d v="1899-12-30T00:26:00"/>
    <x v="0"/>
  </r>
  <r>
    <n v="4"/>
    <s v="Cliente_315"/>
    <n v="1"/>
    <d v="2023-04-05T02:13:00"/>
    <d v="2023-04-05T04:51:00"/>
    <s v="Mesero_4"/>
    <x v="1"/>
    <s v="Tarjeta de débito"/>
    <n v="22.98"/>
    <s v="Reservada"/>
    <n v="407"/>
    <s v="Ecuador"/>
    <x v="61"/>
    <n v="117.98"/>
    <d v="2023-04-05T00:00:00"/>
    <d v="2023-04-05T02:13:00"/>
    <d v="2023-04-05T04:51:00"/>
    <d v="1899-12-30T02:38:00"/>
    <d v="1899-12-30T00:50:00"/>
    <d v="1899-12-30T01:48:00"/>
    <x v="0"/>
  </r>
  <r>
    <n v="17"/>
    <s v="Cliente_195"/>
    <n v="3"/>
    <d v="2023-04-05T00:56:00"/>
    <d v="2023-04-05T04:05:00"/>
    <s v="Mesero_2"/>
    <x v="0"/>
    <s v="Tarjeta de crédito"/>
    <n v="10.14"/>
    <s v="Ocupada"/>
    <n v="408"/>
    <s v="Chile"/>
    <x v="310"/>
    <n v="141.13999999999999"/>
    <d v="2023-04-05T00:00:00"/>
    <d v="2023-04-05T00:56:00"/>
    <d v="2023-04-05T04:05:00"/>
    <d v="1899-12-30T03:24:00"/>
    <d v="1899-12-30T01:46:00"/>
    <d v="1899-12-30T01:38:00"/>
    <x v="0"/>
  </r>
  <r>
    <n v="15"/>
    <s v="Cliente_166"/>
    <n v="5"/>
    <d v="2023-04-05T01:55:00"/>
    <d v="2023-04-05T03:01:00"/>
    <s v="Mesero_1"/>
    <x v="0"/>
    <s v="Tarjeta de crédito"/>
    <n v="48.7"/>
    <s v="Reservada"/>
    <n v="409"/>
    <s v="Chile"/>
    <x v="311"/>
    <n v="251.7"/>
    <d v="2023-04-05T00:00:00"/>
    <d v="2023-04-05T01:55:00"/>
    <d v="2023-04-05T03:01:00"/>
    <d v="1899-12-30T01:06:00"/>
    <d v="1899-12-30T02:43:00"/>
    <d v="1899-12-30T00:00:00"/>
    <x v="1"/>
  </r>
  <r>
    <n v="1"/>
    <s v="Cliente_157"/>
    <n v="3"/>
    <d v="2023-04-05T02:47:00"/>
    <d v="2023-04-05T05:23:00"/>
    <s v="Mesero_4"/>
    <x v="2"/>
    <s v="Tarjeta de crédito"/>
    <n v="43.65"/>
    <s v="Reservada"/>
    <n v="410"/>
    <s v="Perú"/>
    <x v="312"/>
    <n v="99.65"/>
    <d v="2023-04-05T00:00:00"/>
    <d v="2023-04-05T02:47:00"/>
    <d v="2023-04-05T05:23:00"/>
    <d v="1899-12-30T02:36:00"/>
    <d v="1899-12-30T01:31:00"/>
    <d v="1899-12-30T01:05:00"/>
    <x v="0"/>
  </r>
  <r>
    <n v="3"/>
    <s v="Cliente_212"/>
    <n v="3"/>
    <d v="2023-04-05T02:11:00"/>
    <d v="2023-04-05T05:04:00"/>
    <s v="Mesero_1"/>
    <x v="0"/>
    <s v="Tarjeta de débito"/>
    <n v="21.88"/>
    <s v="Ocupada"/>
    <n v="411"/>
    <s v="Colombia"/>
    <x v="313"/>
    <n v="240.88"/>
    <d v="2023-04-05T00:00:00"/>
    <d v="2023-04-05T02:11:00"/>
    <d v="2023-04-05T05:04:00"/>
    <d v="1899-12-30T03:08:00"/>
    <d v="1899-12-30T01:18:00"/>
    <d v="1899-12-30T01:50:00"/>
    <x v="0"/>
  </r>
  <r>
    <n v="11"/>
    <s v="Cliente_912"/>
    <n v="4"/>
    <d v="2023-04-05T00:22:00"/>
    <d v="2023-04-05T02:03:00"/>
    <s v="Mesero_5"/>
    <x v="2"/>
    <s v="Tarjeta de crédito"/>
    <n v="12.94"/>
    <s v="Ocupada"/>
    <n v="412"/>
    <s v="Perú"/>
    <x v="79"/>
    <n v="105.94"/>
    <d v="2023-04-05T00:00:00"/>
    <d v="2023-04-05T00:22:00"/>
    <d v="2023-04-05T02:03:00"/>
    <d v="1899-12-30T01:56:00"/>
    <d v="1899-12-30T00:57:00"/>
    <d v="1899-12-30T00:59:00"/>
    <x v="0"/>
  </r>
  <r>
    <n v="13"/>
    <s v="Cliente_736"/>
    <n v="3"/>
    <d v="2023-04-05T02:36:00"/>
    <d v="2023-04-05T04:58:00"/>
    <s v="Mesero_4"/>
    <x v="2"/>
    <s v="Tarjeta de crédito"/>
    <n v="23.01"/>
    <s v="Ocupada"/>
    <n v="413"/>
    <s v="Argentina"/>
    <x v="5"/>
    <n v="58.010000000000005"/>
    <d v="2023-04-05T00:00:00"/>
    <d v="2023-04-05T02:36:00"/>
    <d v="2023-04-05T04:58:00"/>
    <d v="1899-12-30T02:37:00"/>
    <d v="1899-12-30T00:12:00"/>
    <d v="1899-12-30T02:25:00"/>
    <x v="0"/>
  </r>
  <r>
    <n v="14"/>
    <s v="Cliente_328"/>
    <n v="6"/>
    <d v="2023-04-05T03:43:00"/>
    <d v="2023-04-05T07:12:00"/>
    <s v="Mesero_5"/>
    <x v="1"/>
    <s v="Tarjeta de crédito"/>
    <n v="13.17"/>
    <s v="Reservada"/>
    <n v="414"/>
    <s v="España"/>
    <x v="195"/>
    <n v="46.17"/>
    <d v="2023-04-05T00:00:00"/>
    <d v="2023-04-05T03:43:00"/>
    <d v="2023-04-05T07:12:00"/>
    <d v="1899-12-30T03:29:00"/>
    <d v="1899-12-30T00:38:00"/>
    <d v="1899-12-30T02:51:00"/>
    <x v="0"/>
  </r>
  <r>
    <n v="14"/>
    <s v="Cliente_919"/>
    <n v="4"/>
    <d v="2023-04-05T00:39:00"/>
    <d v="2023-04-05T04:35:00"/>
    <s v="Mesero_4"/>
    <x v="2"/>
    <s v="Tarjeta de crédito"/>
    <n v="20.51"/>
    <s v="Ocupada"/>
    <n v="415"/>
    <s v="Brasil"/>
    <x v="314"/>
    <n v="178.51"/>
    <d v="2023-04-05T00:00:00"/>
    <d v="2023-04-05T00:39:00"/>
    <d v="2023-04-05T04:35:00"/>
    <d v="1899-12-30T04:11:00"/>
    <d v="1899-12-30T01:27:00"/>
    <d v="1899-12-30T02:44:00"/>
    <x v="0"/>
  </r>
  <r>
    <n v="20"/>
    <s v="Cliente_958"/>
    <n v="2"/>
    <d v="2023-04-05T03:03:00"/>
    <d v="2023-04-05T06:37:00"/>
    <s v="Mesero_1"/>
    <x v="2"/>
    <s v="Tarjeta de crédito"/>
    <n v="12.9"/>
    <s v="Reservada"/>
    <n v="416"/>
    <s v="Uruguay"/>
    <x v="83"/>
    <n v="37.9"/>
    <d v="2023-04-05T00:00:00"/>
    <d v="2023-04-05T03:03:00"/>
    <d v="2023-04-05T06:37:00"/>
    <d v="1899-12-30T03:34:00"/>
    <d v="1899-12-30T00:09:00"/>
    <d v="1899-12-30T03:25:00"/>
    <x v="0"/>
  </r>
  <r>
    <n v="7"/>
    <s v="Cliente_395"/>
    <n v="2"/>
    <d v="2023-04-05T03:25:00"/>
    <d v="2023-04-05T04:33:00"/>
    <s v="Mesero_2"/>
    <x v="2"/>
    <s v="Tarjeta de crédito"/>
    <n v="35.08"/>
    <s v="Libre"/>
    <n v="417"/>
    <s v="Venezuela"/>
    <x v="315"/>
    <n v="177.07999999999998"/>
    <d v="2023-04-05T00:00:00"/>
    <d v="2023-04-05T03:25:00"/>
    <d v="2023-04-05T04:33:00"/>
    <d v="1899-12-30T01:08:00"/>
    <d v="1899-12-30T01:30:00"/>
    <d v="1899-12-30T00:00:00"/>
    <x v="1"/>
  </r>
  <r>
    <n v="17"/>
    <s v="Cliente_287"/>
    <n v="4"/>
    <d v="2023-04-05T00:52:00"/>
    <d v="2023-04-05T03:31:00"/>
    <s v="Mesero_3"/>
    <x v="2"/>
    <s v="Tarjeta de crédito"/>
    <n v="35.51"/>
    <s v="Reservada"/>
    <n v="418"/>
    <s v="España"/>
    <x v="316"/>
    <n v="153.51"/>
    <d v="2023-04-05T00:00:00"/>
    <d v="2023-04-05T00:52:00"/>
    <d v="2023-04-05T03:31:00"/>
    <d v="1899-12-30T02:39:00"/>
    <d v="1899-12-30T01:40:00"/>
    <d v="1899-12-30T00:59:00"/>
    <x v="0"/>
  </r>
  <r>
    <n v="11"/>
    <s v="Cliente_479"/>
    <n v="4"/>
    <d v="2023-04-05T03:14:00"/>
    <d v="2023-04-05T05:43:00"/>
    <s v="Mesero_5"/>
    <x v="0"/>
    <s v="Tarjeta de crédito"/>
    <n v="14.09"/>
    <s v="Ocupada"/>
    <n v="419"/>
    <s v="Argentina"/>
    <x v="317"/>
    <n v="81.09"/>
    <d v="2023-04-05T00:00:00"/>
    <d v="2023-04-05T03:14:00"/>
    <d v="2023-04-05T05:43:00"/>
    <d v="1899-12-30T02:44:00"/>
    <d v="1899-12-30T01:04:00"/>
    <d v="1899-12-30T01:40:00"/>
    <x v="0"/>
  </r>
  <r>
    <n v="18"/>
    <s v="Cliente_33"/>
    <n v="6"/>
    <d v="2023-04-05T02:18:00"/>
    <d v="2023-04-05T05:29:00"/>
    <s v="Mesero_2"/>
    <x v="0"/>
    <s v="Tarjeta de crédito"/>
    <n v="31.49"/>
    <s v="Ocupada"/>
    <n v="420"/>
    <s v="Bolivia"/>
    <x v="318"/>
    <n v="273.49"/>
    <d v="2023-04-05T00:00:00"/>
    <d v="2023-04-05T02:18:00"/>
    <d v="2023-04-05T05:29:00"/>
    <d v="1899-12-30T03:26:00"/>
    <d v="1899-12-30T01:45:00"/>
    <d v="1899-12-30T01:41:00"/>
    <x v="0"/>
  </r>
  <r>
    <n v="10"/>
    <s v="Cliente_160"/>
    <n v="1"/>
    <d v="2023-04-05T01:37:00"/>
    <d v="2023-04-05T04:07:00"/>
    <s v="Mesero_1"/>
    <x v="0"/>
    <s v="Tarjeta de crédito"/>
    <n v="17.57"/>
    <s v="Ocupada"/>
    <n v="421"/>
    <s v="Chile"/>
    <x v="319"/>
    <n v="102.57"/>
    <d v="2023-04-05T00:00:00"/>
    <d v="2023-04-05T01:37:00"/>
    <d v="2023-04-05T04:07:00"/>
    <d v="1899-12-30T02:45:00"/>
    <d v="1899-12-30T01:11:00"/>
    <d v="1899-12-30T01:34:00"/>
    <x v="0"/>
  </r>
  <r>
    <n v="12"/>
    <s v="Cliente_109"/>
    <n v="6"/>
    <d v="2023-04-05T00:36:00"/>
    <d v="2023-04-05T03:09:00"/>
    <s v="Mesero_2"/>
    <x v="0"/>
    <s v="Tarjeta de crédito"/>
    <n v="39.72"/>
    <s v="Reservada"/>
    <n v="422"/>
    <s v="España"/>
    <x v="320"/>
    <n v="127.72"/>
    <d v="2023-04-05T00:00:00"/>
    <d v="2023-04-05T00:36:00"/>
    <d v="2023-04-05T03:09:00"/>
    <d v="1899-12-30T02:33:00"/>
    <d v="1899-12-30T00:34:00"/>
    <d v="1899-12-30T01:59:00"/>
    <x v="0"/>
  </r>
  <r>
    <n v="4"/>
    <s v="Cliente_151"/>
    <n v="2"/>
    <d v="2023-04-05T02:34:00"/>
    <d v="2023-04-05T04:57:00"/>
    <s v="Mesero_1"/>
    <x v="0"/>
    <s v="Efectivo"/>
    <n v="34.130000000000003"/>
    <s v="Libre"/>
    <n v="423"/>
    <s v="Ecuador"/>
    <x v="321"/>
    <n v="186.13"/>
    <d v="2023-04-05T00:00:00"/>
    <d v="2023-04-05T02:34:00"/>
    <d v="2023-04-05T04:57:00"/>
    <d v="1899-12-30T02:23:00"/>
    <d v="1899-12-30T00:31:00"/>
    <d v="1899-12-30T01:52:00"/>
    <x v="0"/>
  </r>
  <r>
    <n v="13"/>
    <s v="Cliente_342"/>
    <n v="3"/>
    <d v="2023-04-05T01:08:00"/>
    <d v="2023-04-05T03:17:00"/>
    <s v="Mesero_2"/>
    <x v="2"/>
    <s v="Efectivo"/>
    <n v="11.02"/>
    <s v="Reservada"/>
    <n v="424"/>
    <s v="Colombia"/>
    <x v="322"/>
    <n v="158.02000000000001"/>
    <d v="2023-04-05T00:00:00"/>
    <d v="2023-04-05T01:08:00"/>
    <d v="2023-04-05T03:17:00"/>
    <d v="1899-12-30T02:09:00"/>
    <d v="1899-12-30T01:28:00"/>
    <d v="1899-12-30T00:41:00"/>
    <x v="0"/>
  </r>
  <r>
    <n v="18"/>
    <s v="Cliente_332"/>
    <n v="3"/>
    <d v="2023-04-05T01:24:00"/>
    <d v="2023-04-05T03:45:00"/>
    <s v="Mesero_2"/>
    <x v="0"/>
    <s v="Tarjeta de crédito"/>
    <n v="49.43"/>
    <s v="Reservada"/>
    <n v="425"/>
    <s v="Perú"/>
    <x v="76"/>
    <n v="68.430000000000007"/>
    <d v="2023-04-05T00:00:00"/>
    <d v="2023-04-05T01:24:00"/>
    <d v="2023-04-05T03:45:00"/>
    <d v="1899-12-30T02:21:00"/>
    <d v="1899-12-30T00:28:00"/>
    <d v="1899-12-30T01:53:00"/>
    <x v="0"/>
  </r>
  <r>
    <n v="5"/>
    <s v="Cliente_689"/>
    <n v="2"/>
    <d v="2023-04-05T03:11:00"/>
    <d v="2023-04-05T05:02:00"/>
    <s v="Mesero_4"/>
    <x v="0"/>
    <s v="Tarjeta de crédito"/>
    <n v="47.8"/>
    <s v="Reservada"/>
    <n v="426"/>
    <s v="Brasil"/>
    <x v="323"/>
    <n v="294.8"/>
    <d v="2023-04-05T00:00:00"/>
    <d v="2023-04-05T03:11:00"/>
    <d v="2023-04-05T05:02:00"/>
    <d v="1899-12-30T01:51:00"/>
    <d v="1899-12-30T01:56:00"/>
    <d v="1899-12-30T00:00:00"/>
    <x v="1"/>
  </r>
  <r>
    <n v="2"/>
    <s v="Cliente_953"/>
    <n v="4"/>
    <d v="2023-04-05T02:34:00"/>
    <d v="2023-04-05T03:43:00"/>
    <s v="Mesero_2"/>
    <x v="0"/>
    <s v="Efectivo"/>
    <n v="43.74"/>
    <s v="Libre"/>
    <n v="427"/>
    <s v="Bolivia"/>
    <x v="324"/>
    <n v="249.74"/>
    <d v="2023-04-05T00:00:00"/>
    <d v="2023-04-05T02:34:00"/>
    <d v="2023-04-05T03:43:00"/>
    <d v="1899-12-30T01:09:00"/>
    <d v="1899-12-30T02:46:00"/>
    <d v="1899-12-30T00:00:00"/>
    <x v="1"/>
  </r>
  <r>
    <n v="7"/>
    <s v="Cliente_518"/>
    <n v="5"/>
    <d v="2023-04-05T03:18:00"/>
    <d v="2023-04-05T06:03:00"/>
    <s v="Mesero_4"/>
    <x v="1"/>
    <s v="Tarjeta de crédito"/>
    <n v="15.6"/>
    <s v="Reservada"/>
    <n v="428"/>
    <s v="Ecuador"/>
    <x v="325"/>
    <n v="190.6"/>
    <d v="2023-04-05T00:00:00"/>
    <d v="2023-04-05T03:18:00"/>
    <d v="2023-04-05T06:03:00"/>
    <d v="1899-12-30T02:45:00"/>
    <d v="1899-12-30T02:59:00"/>
    <d v="1899-12-30T00:00:00"/>
    <x v="1"/>
  </r>
  <r>
    <n v="8"/>
    <s v="Cliente_348"/>
    <n v="1"/>
    <d v="2023-04-05T00:10:00"/>
    <d v="2023-04-05T03:46:00"/>
    <s v="Mesero_4"/>
    <x v="0"/>
    <s v="Tarjeta de crédito"/>
    <n v="10.95"/>
    <s v="Reservada"/>
    <n v="429"/>
    <s v="Brasil"/>
    <x v="113"/>
    <n v="88.95"/>
    <d v="2023-04-05T00:00:00"/>
    <d v="2023-04-05T00:10:00"/>
    <d v="2023-04-05T03:46:00"/>
    <d v="1899-12-30T03:36:00"/>
    <d v="1899-12-30T00:27:00"/>
    <d v="1899-12-30T03:09:00"/>
    <x v="0"/>
  </r>
  <r>
    <n v="7"/>
    <s v="Cliente_259"/>
    <n v="3"/>
    <d v="2023-04-05T02:21:00"/>
    <d v="2023-04-05T03:59:00"/>
    <s v="Mesero_4"/>
    <x v="0"/>
    <s v="Tarjeta de débito"/>
    <n v="42.09"/>
    <s v="Reservada"/>
    <n v="430"/>
    <s v="Venezuela"/>
    <x v="83"/>
    <n v="67.09"/>
    <d v="2023-04-05T00:00:00"/>
    <d v="2023-04-05T02:21:00"/>
    <d v="2023-04-05T03:59:00"/>
    <d v="1899-12-30T01:38:00"/>
    <d v="1899-12-30T00:49:00"/>
    <d v="1899-12-30T00:49:00"/>
    <x v="0"/>
  </r>
  <r>
    <n v="15"/>
    <s v="Cliente_243"/>
    <n v="5"/>
    <d v="2023-04-05T03:33:00"/>
    <d v="2023-04-05T07:25:00"/>
    <s v="Mesero_5"/>
    <x v="0"/>
    <s v="Tarjeta de crédito"/>
    <n v="39.82"/>
    <s v="Libre"/>
    <n v="431"/>
    <s v="Argentina"/>
    <x v="35"/>
    <n v="99.82"/>
    <d v="2023-04-05T00:00:00"/>
    <d v="2023-04-05T03:33:00"/>
    <d v="2023-04-05T07:25:00"/>
    <d v="1899-12-30T03:52:00"/>
    <d v="1899-12-30T00:20:00"/>
    <d v="1899-12-30T03:32:00"/>
    <x v="0"/>
  </r>
  <r>
    <n v="10"/>
    <s v="Cliente_869"/>
    <n v="2"/>
    <d v="2023-04-05T03:31:00"/>
    <d v="2023-04-05T05:54:00"/>
    <s v="Mesero_4"/>
    <x v="2"/>
    <s v="Tarjeta de crédito"/>
    <n v="18.71"/>
    <s v="Libre"/>
    <n v="432"/>
    <s v="Colombia"/>
    <x v="326"/>
    <n v="127.71000000000001"/>
    <d v="2023-04-05T00:00:00"/>
    <d v="2023-04-05T03:31:00"/>
    <d v="2023-04-05T05:54:00"/>
    <d v="1899-12-30T02:23:00"/>
    <d v="1899-12-30T01:14:00"/>
    <d v="1899-12-30T01:09:00"/>
    <x v="0"/>
  </r>
  <r>
    <n v="10"/>
    <s v="Cliente_306"/>
    <n v="4"/>
    <d v="2023-04-05T01:14:00"/>
    <d v="2023-04-05T03:09:00"/>
    <s v="Mesero_4"/>
    <x v="0"/>
    <s v="Tarjeta de crédito"/>
    <n v="45.77"/>
    <s v="Reservada"/>
    <n v="433"/>
    <s v="Bolivia"/>
    <x v="327"/>
    <n v="147.77000000000001"/>
    <d v="2023-04-05T00:00:00"/>
    <d v="2023-04-05T01:14:00"/>
    <d v="2023-04-05T03:09:00"/>
    <d v="1899-12-30T01:55:00"/>
    <d v="1899-12-30T01:14:00"/>
    <d v="1899-12-30T00:41:00"/>
    <x v="0"/>
  </r>
  <r>
    <n v="15"/>
    <s v="Cliente_842"/>
    <n v="4"/>
    <d v="2023-04-05T00:15:00"/>
    <d v="2023-04-05T03:55:00"/>
    <s v="Mesero_4"/>
    <x v="0"/>
    <s v="Tarjeta de crédito"/>
    <n v="37.15"/>
    <s v="Reservada"/>
    <n v="434"/>
    <s v="Bolivia"/>
    <x v="328"/>
    <n v="133.15"/>
    <d v="2023-04-05T00:00:00"/>
    <d v="2023-04-05T00:15:00"/>
    <d v="2023-04-05T03:55:00"/>
    <d v="1899-12-30T03:40:00"/>
    <d v="1899-12-30T00:58:00"/>
    <d v="1899-12-30T02:42:00"/>
    <x v="0"/>
  </r>
  <r>
    <n v="17"/>
    <s v="Cliente_349"/>
    <n v="6"/>
    <d v="2023-04-05T03:53:00"/>
    <d v="2023-04-05T06:01:00"/>
    <s v="Mesero_5"/>
    <x v="0"/>
    <s v="Tarjeta de crédito"/>
    <n v="30.48"/>
    <s v="Ocupada"/>
    <n v="435"/>
    <s v="España"/>
    <x v="329"/>
    <n v="184.48"/>
    <d v="2023-04-05T00:00:00"/>
    <d v="2023-04-05T03:53:00"/>
    <d v="2023-04-05T06:01:00"/>
    <d v="1899-12-30T02:23:00"/>
    <d v="1899-12-30T01:51:00"/>
    <d v="1899-12-30T00:32:00"/>
    <x v="0"/>
  </r>
  <r>
    <n v="10"/>
    <s v="Cliente_316"/>
    <n v="3"/>
    <d v="2023-04-05T00:12:00"/>
    <d v="2023-04-05T04:04:00"/>
    <s v="Mesero_5"/>
    <x v="0"/>
    <s v="Tarjeta de crédito"/>
    <n v="10.14"/>
    <s v="Ocupada"/>
    <n v="436"/>
    <s v="Brasil"/>
    <x v="15"/>
    <n v="66.14"/>
    <d v="2023-04-05T00:00:00"/>
    <d v="2023-04-05T00:12:00"/>
    <d v="2023-04-05T04:04:00"/>
    <d v="1899-12-30T04:07:00"/>
    <d v="1899-12-30T00:45:00"/>
    <d v="1899-12-30T03:22:00"/>
    <x v="0"/>
  </r>
  <r>
    <n v="16"/>
    <s v="Cliente_600"/>
    <n v="6"/>
    <d v="2023-04-05T03:02:00"/>
    <d v="2023-04-05T05:25:00"/>
    <s v="Mesero_3"/>
    <x v="0"/>
    <s v="Tarjeta de crédito"/>
    <n v="12.56"/>
    <s v="Reservada"/>
    <n v="437"/>
    <s v="Paraguay"/>
    <x v="5"/>
    <n v="82.56"/>
    <d v="2023-04-05T00:00:00"/>
    <d v="2023-04-05T03:02:00"/>
    <d v="2023-04-05T05:25:00"/>
    <d v="1899-12-30T02:23:00"/>
    <d v="1899-12-30T00:51:00"/>
    <d v="1899-12-30T01:32:00"/>
    <x v="0"/>
  </r>
  <r>
    <n v="2"/>
    <s v="Cliente_732"/>
    <n v="1"/>
    <d v="2023-04-05T03:58:00"/>
    <d v="2023-04-05T07:33:00"/>
    <s v="Mesero_1"/>
    <x v="0"/>
    <s v="Tarjeta de crédito"/>
    <n v="19.3"/>
    <s v="Libre"/>
    <n v="438"/>
    <s v="Argentina"/>
    <x v="195"/>
    <n v="52.3"/>
    <d v="2023-04-05T00:00:00"/>
    <d v="2023-04-05T03:58:00"/>
    <d v="2023-04-05T07:33:00"/>
    <d v="1899-12-30T03:35:00"/>
    <d v="1899-12-30T00:51:00"/>
    <d v="1899-12-30T02:44:00"/>
    <x v="0"/>
  </r>
  <r>
    <n v="15"/>
    <s v="Cliente_807"/>
    <n v="1"/>
    <d v="2023-04-05T00:00:00"/>
    <d v="2023-04-05T01:23:00"/>
    <s v="Mesero_3"/>
    <x v="2"/>
    <s v="Tarjeta de crédito"/>
    <n v="25.56"/>
    <s v="Libre"/>
    <n v="439"/>
    <s v="Bolivia"/>
    <x v="330"/>
    <n v="202.56"/>
    <d v="2023-04-05T00:00:00"/>
    <d v="2023-04-05T00:00:00"/>
    <d v="2023-04-05T01:23:00"/>
    <d v="1899-12-30T01:23:00"/>
    <d v="1899-12-30T01:04:00"/>
    <d v="1899-12-30T00:19:00"/>
    <x v="0"/>
  </r>
  <r>
    <n v="13"/>
    <s v="Cliente_900"/>
    <n v="1"/>
    <d v="2023-04-05T01:59:00"/>
    <d v="2023-04-05T05:48:00"/>
    <s v="Mesero_2"/>
    <x v="0"/>
    <s v="Tarjeta de crédito"/>
    <n v="38.85"/>
    <s v="Ocupada"/>
    <n v="440"/>
    <s v="Argentina"/>
    <x v="331"/>
    <n v="122.85"/>
    <d v="2023-04-05T00:00:00"/>
    <d v="2023-04-05T01:59:00"/>
    <d v="2023-04-05T05:48:00"/>
    <d v="1899-12-30T04:04:00"/>
    <d v="1899-12-30T00:45:00"/>
    <d v="1899-12-30T03:19:00"/>
    <x v="0"/>
  </r>
  <r>
    <n v="13"/>
    <s v="Cliente_143"/>
    <n v="6"/>
    <d v="2023-04-05T01:04:00"/>
    <d v="2023-04-05T03:23:00"/>
    <s v="Mesero_2"/>
    <x v="0"/>
    <s v="Efectivo"/>
    <n v="23.31"/>
    <s v="Ocupada"/>
    <n v="441"/>
    <s v="España"/>
    <x v="26"/>
    <n v="206.31"/>
    <d v="2023-04-05T00:00:00"/>
    <d v="2023-04-05T01:04:00"/>
    <d v="2023-04-05T03:23:00"/>
    <d v="1899-12-30T02:34:00"/>
    <d v="1899-12-30T01:30:00"/>
    <d v="1899-12-30T01:04:00"/>
    <x v="0"/>
  </r>
  <r>
    <n v="15"/>
    <s v="Cliente_405"/>
    <n v="3"/>
    <d v="2023-04-05T02:04:00"/>
    <d v="2023-04-05T03:18:00"/>
    <s v="Mesero_4"/>
    <x v="2"/>
    <s v="Tarjeta de crédito"/>
    <n v="21.07"/>
    <s v="Ocupada"/>
    <n v="442"/>
    <s v="Uruguay"/>
    <x v="332"/>
    <n v="256.07"/>
    <d v="2023-04-05T00:00:00"/>
    <d v="2023-04-05T02:04:00"/>
    <d v="2023-04-05T03:18:00"/>
    <d v="1899-12-30T01:29:00"/>
    <d v="1899-12-30T02:11:00"/>
    <d v="1899-12-30T00:00:00"/>
    <x v="1"/>
  </r>
  <r>
    <n v="4"/>
    <s v="Cliente_332"/>
    <n v="2"/>
    <d v="2023-04-05T01:15:00"/>
    <d v="2023-04-05T03:14:00"/>
    <s v="Mesero_2"/>
    <x v="0"/>
    <s v="Tarjeta de débito"/>
    <n v="14.48"/>
    <s v="Libre"/>
    <n v="443"/>
    <s v="Venezuela"/>
    <x v="333"/>
    <n v="231.48"/>
    <d v="2023-04-05T00:00:00"/>
    <d v="2023-04-05T01:15:00"/>
    <d v="2023-04-05T03:14:00"/>
    <d v="1899-12-30T01:59:00"/>
    <d v="1899-12-30T02:35:00"/>
    <d v="1899-12-30T00:00:00"/>
    <x v="1"/>
  </r>
  <r>
    <n v="8"/>
    <s v="Cliente_894"/>
    <n v="5"/>
    <d v="2023-04-05T03:23:00"/>
    <d v="2023-04-05T06:08:00"/>
    <s v="Mesero_1"/>
    <x v="0"/>
    <s v="Tarjeta de crédito"/>
    <n v="25.26"/>
    <s v="Libre"/>
    <n v="444"/>
    <s v="Argentina"/>
    <x v="334"/>
    <n v="120.26"/>
    <d v="2023-04-05T00:00:00"/>
    <d v="2023-04-05T03:23:00"/>
    <d v="2023-04-05T06:08:00"/>
    <d v="1899-12-30T02:45:00"/>
    <d v="1899-12-30T01:21:00"/>
    <d v="1899-12-30T01:24:00"/>
    <x v="0"/>
  </r>
  <r>
    <n v="6"/>
    <s v="Cliente_473"/>
    <n v="5"/>
    <d v="2023-04-05T01:01:00"/>
    <d v="2023-04-05T03:09:00"/>
    <s v="Mesero_1"/>
    <x v="1"/>
    <s v="Tarjeta de crédito"/>
    <n v="14.28"/>
    <s v="Libre"/>
    <n v="445"/>
    <s v="Paraguay"/>
    <x v="71"/>
    <n v="95.28"/>
    <d v="2023-04-05T00:00:00"/>
    <d v="2023-04-05T01:01:00"/>
    <d v="2023-04-05T03:09:00"/>
    <d v="1899-12-30T02:08:00"/>
    <d v="1899-12-30T00:26:00"/>
    <d v="1899-12-30T01:42:00"/>
    <x v="0"/>
  </r>
  <r>
    <n v="12"/>
    <s v="Cliente_606"/>
    <n v="2"/>
    <d v="2023-04-05T02:48:00"/>
    <d v="2023-04-05T06:13:00"/>
    <s v="Mesero_1"/>
    <x v="0"/>
    <s v="Tarjeta de crédito"/>
    <n v="35.24"/>
    <s v="Libre"/>
    <n v="446"/>
    <s v="Ecuador"/>
    <x v="36"/>
    <n v="56.24"/>
    <d v="2023-04-05T00:00:00"/>
    <d v="2023-04-05T02:48:00"/>
    <d v="2023-04-05T06:13:00"/>
    <d v="1899-12-30T03:25:00"/>
    <d v="1899-12-30T00:08:00"/>
    <d v="1899-12-30T03:17:00"/>
    <x v="0"/>
  </r>
  <r>
    <n v="8"/>
    <s v="Cliente_404"/>
    <n v="2"/>
    <d v="2023-04-05T03:53:00"/>
    <d v="2023-04-05T07:24:00"/>
    <s v="Mesero_4"/>
    <x v="2"/>
    <s v="Tarjeta de crédito"/>
    <n v="28.68"/>
    <s v="Libre"/>
    <n v="447"/>
    <s v="España"/>
    <x v="335"/>
    <n v="209.68"/>
    <d v="2023-04-05T00:00:00"/>
    <d v="2023-04-05T03:53:00"/>
    <d v="2023-04-05T07:24:00"/>
    <d v="1899-12-30T03:31:00"/>
    <d v="1899-12-30T01:26:00"/>
    <d v="1899-12-30T02:05:00"/>
    <x v="0"/>
  </r>
  <r>
    <n v="4"/>
    <s v="Cliente_216"/>
    <n v="5"/>
    <d v="2023-04-05T00:07:00"/>
    <d v="2023-04-05T03:35:00"/>
    <s v="Mesero_4"/>
    <x v="2"/>
    <s v="Tarjeta de crédito"/>
    <n v="35.68"/>
    <s v="Ocupada"/>
    <n v="448"/>
    <s v="Venezuela"/>
    <x v="336"/>
    <n v="172.68"/>
    <d v="2023-04-05T00:00:00"/>
    <d v="2023-04-05T00:07:00"/>
    <d v="2023-04-05T03:35:00"/>
    <d v="1899-12-30T03:43:00"/>
    <d v="1899-12-30T01:06:00"/>
    <d v="1899-12-30T02:37:00"/>
    <x v="0"/>
  </r>
  <r>
    <n v="3"/>
    <s v="Cliente_717"/>
    <n v="3"/>
    <d v="2023-04-05T03:25:00"/>
    <d v="2023-04-05T05:02:00"/>
    <s v="Mesero_3"/>
    <x v="0"/>
    <s v="Efectivo"/>
    <n v="42.25"/>
    <s v="Ocupada"/>
    <n v="449"/>
    <s v="Brasil"/>
    <x v="183"/>
    <n v="106.25"/>
    <d v="2023-04-05T00:00:00"/>
    <d v="2023-04-05T03:25:00"/>
    <d v="2023-04-05T05:02:00"/>
    <d v="1899-12-30T01:52:00"/>
    <d v="1899-12-30T00:33:00"/>
    <d v="1899-12-30T01:19:00"/>
    <x v="0"/>
  </r>
  <r>
    <n v="9"/>
    <s v="Cliente_783"/>
    <n v="6"/>
    <d v="2023-04-05T03:51:00"/>
    <d v="2023-04-05T05:01:00"/>
    <s v="Mesero_3"/>
    <x v="0"/>
    <s v="Tarjeta de crédito"/>
    <n v="48.9"/>
    <s v="Ocupada"/>
    <n v="450"/>
    <s v="Bolivia"/>
    <x v="337"/>
    <n v="120.9"/>
    <d v="2023-04-05T00:00:00"/>
    <d v="2023-04-05T03:51:00"/>
    <d v="2023-04-05T05:01:00"/>
    <d v="1899-12-30T01:25:00"/>
    <d v="1899-12-30T00:34:00"/>
    <d v="1899-12-30T00:51:00"/>
    <x v="0"/>
  </r>
  <r>
    <n v="3"/>
    <s v="Cliente_240"/>
    <n v="1"/>
    <d v="2023-04-05T01:17:00"/>
    <d v="2023-04-05T02:26:00"/>
    <s v="Mesero_5"/>
    <x v="1"/>
    <s v="Tarjeta de crédito"/>
    <n v="46.37"/>
    <s v="Libre"/>
    <n v="451"/>
    <s v="Bolivia"/>
    <x v="338"/>
    <n v="138.37"/>
    <d v="2023-04-05T00:00:00"/>
    <d v="2023-04-05T01:17:00"/>
    <d v="2023-04-05T02:26:00"/>
    <d v="1899-12-30T01:09:00"/>
    <d v="1899-12-30T01:43:00"/>
    <d v="1899-12-30T00:00:00"/>
    <x v="1"/>
  </r>
  <r>
    <n v="9"/>
    <s v="Cliente_589"/>
    <n v="1"/>
    <d v="2023-04-05T02:53:00"/>
    <d v="2023-04-05T05:19:00"/>
    <s v="Mesero_4"/>
    <x v="0"/>
    <s v="Tarjeta de crédito"/>
    <n v="43.48"/>
    <s v="Reservada"/>
    <n v="452"/>
    <s v="Uruguay"/>
    <x v="339"/>
    <n v="201.48"/>
    <d v="2023-04-05T00:00:00"/>
    <d v="2023-04-05T02:53:00"/>
    <d v="2023-04-05T05:19:00"/>
    <d v="1899-12-30T02:26:00"/>
    <d v="1899-12-30T02:03:00"/>
    <d v="1899-12-30T00:23:00"/>
    <x v="0"/>
  </r>
  <r>
    <n v="6"/>
    <s v="Cliente_284"/>
    <n v="1"/>
    <d v="2023-04-05T03:42:00"/>
    <d v="2023-04-05T05:07:00"/>
    <s v="Mesero_2"/>
    <x v="1"/>
    <s v="Tarjeta de crédito"/>
    <n v="36.83"/>
    <s v="Libre"/>
    <n v="453"/>
    <s v="Chile"/>
    <x v="292"/>
    <n v="166.82999999999998"/>
    <d v="2023-04-05T00:00:00"/>
    <d v="2023-04-05T03:42:00"/>
    <d v="2023-04-05T05:07:00"/>
    <d v="1899-12-30T01:25:00"/>
    <d v="1899-12-30T01:40:00"/>
    <d v="1899-12-30T00:00:00"/>
    <x v="1"/>
  </r>
  <r>
    <n v="1"/>
    <s v="Cliente_342"/>
    <n v="3"/>
    <d v="2023-04-05T03:26:00"/>
    <d v="2023-04-05T04:53:00"/>
    <s v="Mesero_1"/>
    <x v="0"/>
    <s v="Tarjeta de crédito"/>
    <n v="39.619999999999997"/>
    <s v="Libre"/>
    <n v="454"/>
    <s v="Colombia"/>
    <x v="340"/>
    <n v="272.62"/>
    <d v="2023-04-05T00:00:00"/>
    <d v="2023-04-05T03:26:00"/>
    <d v="2023-04-05T04:53:00"/>
    <d v="1899-12-30T01:27:00"/>
    <d v="1899-12-30T02:33:00"/>
    <d v="1899-12-30T00:00:00"/>
    <x v="1"/>
  </r>
  <r>
    <n v="12"/>
    <s v="Cliente_665"/>
    <n v="6"/>
    <d v="2023-04-05T03:58:00"/>
    <d v="2023-04-05T05:54:00"/>
    <s v="Mesero_5"/>
    <x v="1"/>
    <s v="Tarjeta de débito"/>
    <n v="19.7"/>
    <s v="Reservada"/>
    <n v="455"/>
    <s v="Colombia"/>
    <x v="114"/>
    <n v="67.7"/>
    <d v="2023-04-05T00:00:00"/>
    <d v="2023-04-05T03:58:00"/>
    <d v="2023-04-05T05:54:00"/>
    <d v="1899-12-30T01:56:00"/>
    <d v="1899-12-30T00:11:00"/>
    <d v="1899-12-30T01:45:00"/>
    <x v="0"/>
  </r>
  <r>
    <n v="13"/>
    <s v="Cliente_207"/>
    <n v="6"/>
    <d v="2023-04-05T02:12:00"/>
    <d v="2023-04-05T05:15:00"/>
    <s v="Mesero_4"/>
    <x v="0"/>
    <s v="Tarjeta de crédito"/>
    <n v="21.94"/>
    <s v="Libre"/>
    <n v="456"/>
    <s v="Argentina"/>
    <x v="341"/>
    <n v="169.94"/>
    <d v="2023-04-05T00:00:00"/>
    <d v="2023-04-05T02:12:00"/>
    <d v="2023-04-05T05:15:00"/>
    <d v="1899-12-30T03:03:00"/>
    <d v="1899-12-30T01:11:00"/>
    <d v="1899-12-30T01:52:00"/>
    <x v="0"/>
  </r>
  <r>
    <n v="18"/>
    <s v="Cliente_531"/>
    <n v="6"/>
    <d v="2023-04-05T03:48:00"/>
    <d v="2023-04-05T07:32:00"/>
    <s v="Mesero_2"/>
    <x v="0"/>
    <s v="Efectivo"/>
    <n v="17.260000000000002"/>
    <s v="Reservada"/>
    <n v="457"/>
    <s v="Bolivia"/>
    <x v="294"/>
    <n v="154.26"/>
    <d v="2023-04-05T00:00:00"/>
    <d v="2023-04-05T03:48:00"/>
    <d v="2023-04-05T07:32:00"/>
    <d v="1899-12-30T03:44:00"/>
    <d v="1899-12-30T00:58:00"/>
    <d v="1899-12-30T02:46:00"/>
    <x v="0"/>
  </r>
  <r>
    <n v="4"/>
    <s v="Cliente_420"/>
    <n v="3"/>
    <d v="2023-04-05T02:41:00"/>
    <d v="2023-04-05T04:21:00"/>
    <s v="Mesero_4"/>
    <x v="0"/>
    <s v="Tarjeta de crédito"/>
    <n v="15.21"/>
    <s v="Ocupada"/>
    <n v="458"/>
    <s v="Bolivia"/>
    <x v="342"/>
    <n v="283.20999999999998"/>
    <d v="2023-04-05T00:00:00"/>
    <d v="2023-04-05T02:41:00"/>
    <d v="2023-04-05T04:21:00"/>
    <d v="1899-12-30T01:55:00"/>
    <d v="1899-12-30T01:29:00"/>
    <d v="1899-12-30T00:26:00"/>
    <x v="0"/>
  </r>
  <r>
    <n v="20"/>
    <s v="Cliente_989"/>
    <n v="1"/>
    <d v="2023-04-05T00:24:00"/>
    <d v="2023-04-05T02:12:00"/>
    <s v="Mesero_1"/>
    <x v="0"/>
    <s v="Tarjeta de crédito"/>
    <n v="32.770000000000003"/>
    <s v="Ocupada"/>
    <n v="459"/>
    <s v="Argentina"/>
    <x v="15"/>
    <n v="116.77000000000001"/>
    <d v="2023-04-05T00:00:00"/>
    <d v="2023-04-05T00:24:00"/>
    <d v="2023-04-05T02:12:00"/>
    <d v="1899-12-30T02:03:00"/>
    <d v="1899-12-30T00:30:00"/>
    <d v="1899-12-30T01:33:00"/>
    <x v="0"/>
  </r>
  <r>
    <n v="19"/>
    <s v="Cliente_964"/>
    <n v="6"/>
    <d v="2023-04-05T03:27:00"/>
    <d v="2023-04-05T06:56:00"/>
    <s v="Mesero_4"/>
    <x v="2"/>
    <s v="Tarjeta de crédito"/>
    <n v="49.6"/>
    <s v="Libre"/>
    <n v="460"/>
    <s v="Ecuador"/>
    <x v="343"/>
    <n v="225.6"/>
    <d v="2023-04-05T00:00:00"/>
    <d v="2023-04-05T03:27:00"/>
    <d v="2023-04-05T06:56:00"/>
    <d v="1899-12-30T03:29:00"/>
    <d v="1899-12-30T02:04:00"/>
    <d v="1899-12-30T01:25:00"/>
    <x v="0"/>
  </r>
  <r>
    <n v="4"/>
    <s v="Cliente_421"/>
    <n v="3"/>
    <d v="2023-04-05T02:43:00"/>
    <d v="2023-04-05T05:55:00"/>
    <s v="Mesero_5"/>
    <x v="2"/>
    <s v="Efectivo"/>
    <n v="21.51"/>
    <s v="Libre"/>
    <n v="461"/>
    <s v="Perú"/>
    <x v="344"/>
    <n v="120.51"/>
    <d v="2023-04-05T00:00:00"/>
    <d v="2023-04-05T02:43:00"/>
    <d v="2023-04-05T05:55:00"/>
    <d v="1899-12-30T03:12:00"/>
    <d v="1899-12-30T01:06:00"/>
    <d v="1899-12-30T02:06:00"/>
    <x v="0"/>
  </r>
  <r>
    <n v="9"/>
    <s v="Cliente_27"/>
    <n v="2"/>
    <d v="2023-04-05T02:12:00"/>
    <d v="2023-04-05T04:27:00"/>
    <s v="Mesero_2"/>
    <x v="0"/>
    <s v="Tarjeta de crédito"/>
    <n v="21.17"/>
    <s v="Reservada"/>
    <n v="462"/>
    <s v="España"/>
    <x v="195"/>
    <n v="120.17"/>
    <d v="2023-04-05T00:00:00"/>
    <d v="2023-04-05T02:12:00"/>
    <d v="2023-04-05T04:27:00"/>
    <d v="1899-12-30T02:15:00"/>
    <d v="1899-12-30T00:11:00"/>
    <d v="1899-12-30T02:04:00"/>
    <x v="0"/>
  </r>
  <r>
    <n v="7"/>
    <s v="Cliente_194"/>
    <n v="2"/>
    <d v="2023-04-05T00:53:00"/>
    <d v="2023-04-05T03:13:00"/>
    <s v="Mesero_2"/>
    <x v="0"/>
    <s v="Tarjeta de débito"/>
    <n v="17.07"/>
    <s v="Ocupada"/>
    <n v="463"/>
    <s v="Paraguay"/>
    <x v="79"/>
    <n v="110.07"/>
    <d v="2023-04-05T00:00:00"/>
    <d v="2023-04-05T00:53:00"/>
    <d v="2023-04-05T03:13:00"/>
    <d v="1899-12-30T02:35:00"/>
    <d v="1899-12-30T00:14:00"/>
    <d v="1899-12-30T02:21:00"/>
    <x v="0"/>
  </r>
  <r>
    <n v="16"/>
    <s v="Cliente_440"/>
    <n v="1"/>
    <d v="2023-04-05T01:21:00"/>
    <d v="2023-04-05T04:39:00"/>
    <s v="Mesero_4"/>
    <x v="0"/>
    <s v="Tarjeta de crédito"/>
    <n v="48.5"/>
    <s v="Reservada"/>
    <n v="464"/>
    <s v="Chile"/>
    <x v="345"/>
    <n v="202.5"/>
    <d v="2023-04-05T00:00:00"/>
    <d v="2023-04-05T01:21:00"/>
    <d v="2023-04-05T04:39:00"/>
    <d v="1899-12-30T03:18:00"/>
    <d v="1899-12-30T01:24:00"/>
    <d v="1899-12-30T01:54:00"/>
    <x v="0"/>
  </r>
  <r>
    <n v="4"/>
    <s v="Cliente_876"/>
    <n v="2"/>
    <d v="2023-04-05T01:11:00"/>
    <d v="2023-04-05T03:38:00"/>
    <s v="Mesero_1"/>
    <x v="0"/>
    <s v="Tarjeta de crédito"/>
    <n v="44.9"/>
    <s v="Ocupada"/>
    <n v="465"/>
    <s v="Uruguay"/>
    <x v="346"/>
    <n v="165.9"/>
    <d v="2023-04-05T00:00:00"/>
    <d v="2023-04-05T01:11:00"/>
    <d v="2023-04-05T03:38:00"/>
    <d v="1899-12-30T02:42:00"/>
    <d v="1899-12-30T01:00:00"/>
    <d v="1899-12-30T01:42:00"/>
    <x v="0"/>
  </r>
  <r>
    <n v="4"/>
    <s v="Cliente_365"/>
    <n v="1"/>
    <d v="2023-04-05T01:54:00"/>
    <d v="2023-04-05T04:20:00"/>
    <s v="Mesero_1"/>
    <x v="0"/>
    <s v="Tarjeta de crédito"/>
    <n v="26.63"/>
    <s v="Libre"/>
    <n v="466"/>
    <s v="Bolivia"/>
    <x v="347"/>
    <n v="166.63"/>
    <d v="2023-04-05T00:00:00"/>
    <d v="2023-04-05T01:54:00"/>
    <d v="2023-04-05T04:20:00"/>
    <d v="1899-12-30T02:26:00"/>
    <d v="1899-12-30T02:25:00"/>
    <d v="1899-12-30T00:01:00"/>
    <x v="0"/>
  </r>
  <r>
    <n v="15"/>
    <s v="Cliente_185"/>
    <n v="3"/>
    <d v="2023-04-05T02:42:00"/>
    <d v="2023-04-05T04:14:00"/>
    <s v="Mesero_1"/>
    <x v="0"/>
    <s v="Tarjeta de débito"/>
    <n v="42.31"/>
    <s v="Reservada"/>
    <n v="467"/>
    <s v="Perú"/>
    <x v="348"/>
    <n v="185.31"/>
    <d v="2023-04-05T00:00:00"/>
    <d v="2023-04-05T02:42:00"/>
    <d v="2023-04-05T04:14:00"/>
    <d v="1899-12-30T01:32:00"/>
    <d v="1899-12-30T01:12:00"/>
    <d v="1899-12-30T00:20:00"/>
    <x v="0"/>
  </r>
  <r>
    <n v="14"/>
    <s v="Cliente_558"/>
    <n v="6"/>
    <d v="2023-04-05T02:59:00"/>
    <d v="2023-04-05T05:45:00"/>
    <s v="Mesero_2"/>
    <x v="1"/>
    <s v="Tarjeta de crédito"/>
    <n v="14.28"/>
    <s v="Reservada"/>
    <n v="468"/>
    <s v="Argentina"/>
    <x v="349"/>
    <n v="120.28"/>
    <d v="2023-04-05T00:00:00"/>
    <d v="2023-04-05T02:59:00"/>
    <d v="2023-04-05T05:45:00"/>
    <d v="1899-12-30T02:46:00"/>
    <d v="1899-12-30T01:03:00"/>
    <d v="1899-12-30T01:43:00"/>
    <x v="0"/>
  </r>
  <r>
    <n v="1"/>
    <s v="Cliente_535"/>
    <n v="2"/>
    <d v="2023-04-05T02:57:00"/>
    <d v="2023-04-05T05:22:00"/>
    <s v="Mesero_1"/>
    <x v="2"/>
    <s v="Tarjeta de crédito"/>
    <n v="25.26"/>
    <s v="Reservada"/>
    <n v="469"/>
    <s v="Colombia"/>
    <x v="350"/>
    <n v="162.26"/>
    <d v="2023-04-05T00:00:00"/>
    <d v="2023-04-05T02:57:00"/>
    <d v="2023-04-05T05:22:00"/>
    <d v="1899-12-30T02:25:00"/>
    <d v="1899-12-30T01:06:00"/>
    <d v="1899-12-30T01:19:00"/>
    <x v="0"/>
  </r>
  <r>
    <n v="17"/>
    <s v="Cliente_18"/>
    <n v="3"/>
    <d v="2023-04-05T01:41:00"/>
    <d v="2023-04-05T04:17:00"/>
    <s v="Mesero_4"/>
    <x v="0"/>
    <s v="Tarjeta de crédito"/>
    <n v="47.46"/>
    <s v="Ocupada"/>
    <n v="470"/>
    <s v="Uruguay"/>
    <x v="351"/>
    <n v="125.46000000000001"/>
    <d v="2023-04-05T00:00:00"/>
    <d v="2023-04-05T01:41:00"/>
    <d v="2023-04-05T04:17:00"/>
    <d v="1899-12-30T02:51:00"/>
    <d v="1899-12-30T01:12:00"/>
    <d v="1899-12-30T01:39:00"/>
    <x v="0"/>
  </r>
  <r>
    <n v="7"/>
    <s v="Cliente_696"/>
    <n v="6"/>
    <d v="2023-04-05T03:36:00"/>
    <d v="2023-04-05T05:38:00"/>
    <s v="Mesero_4"/>
    <x v="1"/>
    <s v="Tarjeta de débito"/>
    <n v="28.49"/>
    <s v="Reservada"/>
    <n v="471"/>
    <s v="Perú"/>
    <x v="5"/>
    <n v="133.49"/>
    <d v="2023-04-05T00:00:00"/>
    <d v="2023-04-05T03:36:00"/>
    <d v="2023-04-05T05:38:00"/>
    <d v="1899-12-30T02:02:00"/>
    <d v="1899-12-30T00:57:00"/>
    <d v="1899-12-30T01:05:00"/>
    <x v="0"/>
  </r>
  <r>
    <n v="20"/>
    <s v="Cliente_704"/>
    <n v="2"/>
    <d v="2023-04-05T03:57:00"/>
    <d v="2023-04-05T06:52:00"/>
    <s v="Mesero_2"/>
    <x v="0"/>
    <s v="Efectivo"/>
    <n v="36.79"/>
    <s v="Ocupada"/>
    <n v="472"/>
    <s v="Uruguay"/>
    <x v="352"/>
    <n v="150.79"/>
    <d v="2023-04-05T00:00:00"/>
    <d v="2023-04-05T03:57:00"/>
    <d v="2023-04-05T06:52:00"/>
    <d v="1899-12-30T03:10:00"/>
    <d v="1899-12-30T01:13:00"/>
    <d v="1899-12-30T01:57:00"/>
    <x v="0"/>
  </r>
  <r>
    <n v="13"/>
    <s v="Cliente_720"/>
    <n v="4"/>
    <d v="2023-04-06T03:36:00"/>
    <d v="2023-04-06T07:04:00"/>
    <s v="Mesero_2"/>
    <x v="0"/>
    <s v="Tarjeta de débito"/>
    <n v="15.63"/>
    <s v="Ocupada"/>
    <n v="473"/>
    <s v="Paraguay"/>
    <x v="353"/>
    <n v="94.63"/>
    <d v="2023-04-06T00:00:00"/>
    <d v="2023-04-06T03:36:00"/>
    <d v="2023-04-06T07:04:00"/>
    <d v="1899-12-30T03:43:00"/>
    <d v="1899-12-30T01:01:00"/>
    <d v="1899-12-30T02:42:00"/>
    <x v="0"/>
  </r>
  <r>
    <n v="2"/>
    <s v="Cliente_624"/>
    <n v="6"/>
    <d v="2023-04-06T01:52:00"/>
    <d v="2023-04-06T03:32:00"/>
    <s v="Mesero_4"/>
    <x v="0"/>
    <s v="Tarjeta de crédito"/>
    <n v="21.66"/>
    <s v="Libre"/>
    <n v="474"/>
    <s v="Perú"/>
    <x v="354"/>
    <n v="199.66"/>
    <d v="2023-04-06T00:00:00"/>
    <d v="2023-04-06T01:52:00"/>
    <d v="2023-04-06T03:32:00"/>
    <d v="1899-12-30T01:40:00"/>
    <d v="1899-12-30T02:41:00"/>
    <d v="1899-12-30T00:00:00"/>
    <x v="1"/>
  </r>
  <r>
    <n v="18"/>
    <s v="Cliente_289"/>
    <n v="4"/>
    <d v="2023-04-06T03:17:00"/>
    <d v="2023-04-06T05:50:00"/>
    <s v="Mesero_5"/>
    <x v="2"/>
    <s v="Tarjeta de débito"/>
    <n v="19.55"/>
    <s v="Ocupada"/>
    <n v="475"/>
    <s v="Paraguay"/>
    <x v="355"/>
    <n v="193.55"/>
    <d v="2023-04-06T00:00:00"/>
    <d v="2023-04-06T03:17:00"/>
    <d v="2023-04-06T05:50:00"/>
    <d v="1899-12-30T02:48:00"/>
    <d v="1899-12-30T00:35:00"/>
    <d v="1899-12-30T02:13:00"/>
    <x v="0"/>
  </r>
  <r>
    <n v="13"/>
    <s v="Cliente_434"/>
    <n v="2"/>
    <d v="2023-04-06T00:03:00"/>
    <d v="2023-04-06T01:47:00"/>
    <s v="Mesero_3"/>
    <x v="1"/>
    <s v="Tarjeta de débito"/>
    <n v="43.53"/>
    <s v="Ocupada"/>
    <n v="476"/>
    <s v="Paraguay"/>
    <x v="356"/>
    <n v="261.52999999999997"/>
    <d v="2023-04-06T00:00:00"/>
    <d v="2023-04-06T00:03:00"/>
    <d v="2023-04-06T01:47:00"/>
    <d v="1899-12-30T01:59:00"/>
    <d v="1899-12-30T01:55:00"/>
    <d v="1899-12-30T00:04:00"/>
    <x v="0"/>
  </r>
  <r>
    <n v="8"/>
    <s v="Cliente_149"/>
    <n v="6"/>
    <d v="2023-04-06T01:39:00"/>
    <d v="2023-04-06T02:58:00"/>
    <s v="Mesero_4"/>
    <x v="1"/>
    <s v="Tarjeta de crédito"/>
    <n v="33.85"/>
    <s v="Reservada"/>
    <n v="477"/>
    <s v="Colombia"/>
    <x v="357"/>
    <n v="237.85"/>
    <d v="2023-04-06T00:00:00"/>
    <d v="2023-04-06T01:39:00"/>
    <d v="2023-04-06T02:58:00"/>
    <d v="1899-12-30T01:19:00"/>
    <d v="1899-12-30T01:55:00"/>
    <d v="1899-12-30T00:00:00"/>
    <x v="1"/>
  </r>
  <r>
    <n v="7"/>
    <s v="Cliente_29"/>
    <n v="5"/>
    <d v="2023-04-06T00:01:00"/>
    <d v="2023-04-06T03:28:00"/>
    <s v="Mesero_1"/>
    <x v="0"/>
    <s v="Efectivo"/>
    <n v="32.78"/>
    <s v="Ocupada"/>
    <n v="478"/>
    <s v="Bolivia"/>
    <x v="358"/>
    <n v="150.78"/>
    <d v="2023-04-06T00:00:00"/>
    <d v="2023-04-06T00:01:00"/>
    <d v="2023-04-06T03:28:00"/>
    <d v="1899-12-30T03:42:00"/>
    <d v="1899-12-30T01:30:00"/>
    <d v="1899-12-30T02:12:00"/>
    <x v="0"/>
  </r>
  <r>
    <n v="1"/>
    <s v="Cliente_708"/>
    <n v="3"/>
    <d v="2023-04-06T00:42:00"/>
    <d v="2023-04-06T04:30:00"/>
    <s v="Mesero_3"/>
    <x v="0"/>
    <s v="Tarjeta de débito"/>
    <n v="39.58"/>
    <s v="Reservada"/>
    <n v="479"/>
    <s v="Argentina"/>
    <x v="359"/>
    <n v="91.58"/>
    <d v="2023-04-06T00:00:00"/>
    <d v="2023-04-06T00:42:00"/>
    <d v="2023-04-06T04:30:00"/>
    <d v="1899-12-30T03:48:00"/>
    <d v="1899-12-30T01:23:00"/>
    <d v="1899-12-30T02:25:00"/>
    <x v="0"/>
  </r>
  <r>
    <n v="1"/>
    <s v="Cliente_125"/>
    <n v="5"/>
    <d v="2023-04-06T03:26:00"/>
    <d v="2023-04-06T07:19:00"/>
    <s v="Mesero_5"/>
    <x v="1"/>
    <s v="Efectivo"/>
    <n v="18.63"/>
    <s v="Reservada"/>
    <n v="480"/>
    <s v="Uruguay"/>
    <x v="360"/>
    <n v="177.63"/>
    <d v="2023-04-06T00:00:00"/>
    <d v="2023-04-06T03:26:00"/>
    <d v="2023-04-06T07:19:00"/>
    <d v="1899-12-30T03:53:00"/>
    <d v="1899-12-30T01:05:00"/>
    <d v="1899-12-30T02:48:00"/>
    <x v="0"/>
  </r>
  <r>
    <n v="9"/>
    <s v="Cliente_618"/>
    <n v="4"/>
    <d v="2023-04-06T01:57:00"/>
    <d v="2023-04-06T04:43:00"/>
    <s v="Mesero_1"/>
    <x v="0"/>
    <s v="Tarjeta de crédito"/>
    <n v="42.02"/>
    <s v="Reservada"/>
    <n v="481"/>
    <s v="Perú"/>
    <x v="113"/>
    <n v="94.02000000000001"/>
    <d v="2023-04-06T00:00:00"/>
    <d v="2023-04-06T01:57:00"/>
    <d v="2023-04-06T04:43:00"/>
    <d v="1899-12-30T02:46:00"/>
    <d v="1899-12-30T00:58:00"/>
    <d v="1899-12-30T01:48:00"/>
    <x v="0"/>
  </r>
  <r>
    <n v="9"/>
    <s v="Cliente_115"/>
    <n v="4"/>
    <d v="2023-04-06T00:41:00"/>
    <d v="2023-04-06T02:59:00"/>
    <s v="Mesero_3"/>
    <x v="1"/>
    <s v="Tarjeta de crédito"/>
    <n v="18.84"/>
    <s v="Libre"/>
    <n v="482"/>
    <s v="Colombia"/>
    <x v="36"/>
    <n v="81.84"/>
    <d v="2023-04-06T00:00:00"/>
    <d v="2023-04-06T00:41:00"/>
    <d v="2023-04-06T02:59:00"/>
    <d v="1899-12-30T02:18:00"/>
    <d v="1899-12-30T00:21:00"/>
    <d v="1899-12-30T01:57:00"/>
    <x v="0"/>
  </r>
  <r>
    <n v="2"/>
    <s v="Cliente_527"/>
    <n v="4"/>
    <d v="2023-04-06T03:50:00"/>
    <d v="2023-04-06T07:01:00"/>
    <s v="Mesero_1"/>
    <x v="0"/>
    <s v="Tarjeta de crédito"/>
    <n v="12.74"/>
    <s v="Reservada"/>
    <n v="483"/>
    <s v="Ecuador"/>
    <x v="71"/>
    <n v="93.74"/>
    <d v="2023-04-06T00:00:00"/>
    <d v="2023-04-06T03:50:00"/>
    <d v="2023-04-06T07:01:00"/>
    <d v="1899-12-30T03:11:00"/>
    <d v="1899-12-30T00:53:00"/>
    <d v="1899-12-30T02:18:00"/>
    <x v="0"/>
  </r>
  <r>
    <n v="18"/>
    <s v="Cliente_71"/>
    <n v="2"/>
    <d v="2023-04-06T01:33:00"/>
    <d v="2023-04-06T04:31:00"/>
    <s v="Mesero_4"/>
    <x v="0"/>
    <s v="Tarjeta de crédito"/>
    <n v="22.76"/>
    <s v="Libre"/>
    <n v="484"/>
    <s v="Chile"/>
    <x v="83"/>
    <n v="97.76"/>
    <d v="2023-04-06T00:00:00"/>
    <d v="2023-04-06T01:33:00"/>
    <d v="2023-04-06T04:31:00"/>
    <d v="1899-12-30T02:58:00"/>
    <d v="1899-12-30T00:34:00"/>
    <d v="1899-12-30T02:24:00"/>
    <x v="0"/>
  </r>
  <r>
    <n v="6"/>
    <s v="Cliente_524"/>
    <n v="5"/>
    <d v="2023-04-06T01:00:00"/>
    <d v="2023-04-06T02:52:00"/>
    <s v="Mesero_5"/>
    <x v="2"/>
    <s v="Tarjeta de crédito"/>
    <n v="39.07"/>
    <s v="Reservada"/>
    <n v="485"/>
    <s v="Bolivia"/>
    <x v="361"/>
    <n v="183.07"/>
    <d v="2023-04-06T00:00:00"/>
    <d v="2023-04-06T01:00:00"/>
    <d v="2023-04-06T02:52:00"/>
    <d v="1899-12-30T01:52:00"/>
    <d v="1899-12-30T01:19:00"/>
    <d v="1899-12-30T00:33:00"/>
    <x v="0"/>
  </r>
  <r>
    <n v="15"/>
    <s v="Cliente_437"/>
    <n v="3"/>
    <d v="2023-04-06T02:47:00"/>
    <d v="2023-04-06T06:12:00"/>
    <s v="Mesero_1"/>
    <x v="1"/>
    <s v="Tarjeta de débito"/>
    <n v="12.66"/>
    <s v="Ocupada"/>
    <n v="486"/>
    <s v="Colombia"/>
    <x v="362"/>
    <n v="162.66"/>
    <d v="2023-04-06T00:00:00"/>
    <d v="2023-04-06T02:47:00"/>
    <d v="2023-04-06T06:12:00"/>
    <d v="1899-12-30T03:40:00"/>
    <d v="1899-12-30T00:59:00"/>
    <d v="1899-12-30T02:41:00"/>
    <x v="0"/>
  </r>
  <r>
    <n v="17"/>
    <s v="Cliente_946"/>
    <n v="1"/>
    <d v="2023-04-06T01:34:00"/>
    <d v="2023-04-06T03:50:00"/>
    <s v="Mesero_1"/>
    <x v="0"/>
    <s v="Tarjeta de crédito"/>
    <n v="45.76"/>
    <s v="Ocupada"/>
    <n v="487"/>
    <s v="Paraguay"/>
    <x v="363"/>
    <n v="197.76"/>
    <d v="2023-04-06T00:00:00"/>
    <d v="2023-04-06T01:34:00"/>
    <d v="2023-04-06T03:50:00"/>
    <d v="1899-12-30T02:31:00"/>
    <d v="1899-12-30T01:32:00"/>
    <d v="1899-12-30T00:59:00"/>
    <x v="0"/>
  </r>
  <r>
    <n v="10"/>
    <s v="Cliente_719"/>
    <n v="4"/>
    <d v="2023-04-06T00:00:00"/>
    <d v="2023-04-06T01:58:00"/>
    <s v="Mesero_3"/>
    <x v="0"/>
    <s v="Tarjeta de débito"/>
    <n v="37.380000000000003"/>
    <s v="Libre"/>
    <n v="488"/>
    <s v="Argentina"/>
    <x v="364"/>
    <n v="222.38"/>
    <d v="2023-04-06T00:00:00"/>
    <d v="2023-04-06T00:00:00"/>
    <d v="2023-04-06T01:58:00"/>
    <d v="1899-12-30T01:58:00"/>
    <d v="1899-12-30T02:04:00"/>
    <d v="1899-12-30T00:00:00"/>
    <x v="1"/>
  </r>
  <r>
    <n v="3"/>
    <s v="Cliente_354"/>
    <n v="1"/>
    <d v="2023-04-06T02:57:00"/>
    <d v="2023-04-06T05:27:00"/>
    <s v="Mesero_3"/>
    <x v="1"/>
    <s v="Tarjeta de crédito"/>
    <n v="22.27"/>
    <s v="Ocupada"/>
    <n v="489"/>
    <s v="Argentina"/>
    <x v="73"/>
    <n v="171.27"/>
    <d v="2023-04-06T00:00:00"/>
    <d v="2023-04-06T02:57:00"/>
    <d v="2023-04-06T05:27:00"/>
    <d v="1899-12-30T02:45:00"/>
    <d v="1899-12-30T00:34:00"/>
    <d v="1899-12-30T02:11:00"/>
    <x v="0"/>
  </r>
  <r>
    <n v="1"/>
    <s v="Cliente_194"/>
    <n v="2"/>
    <d v="2023-04-06T03:20:00"/>
    <d v="2023-04-06T04:57:00"/>
    <s v="Mesero_5"/>
    <x v="0"/>
    <s v="Tarjeta de crédito"/>
    <n v="26.79"/>
    <s v="Libre"/>
    <n v="490"/>
    <s v="Colombia"/>
    <x v="365"/>
    <n v="238.79"/>
    <d v="2023-04-06T00:00:00"/>
    <d v="2023-04-06T03:20:00"/>
    <d v="2023-04-06T04:57:00"/>
    <d v="1899-12-30T01:37:00"/>
    <d v="1899-12-30T02:11:00"/>
    <d v="1899-12-30T00:00:00"/>
    <x v="1"/>
  </r>
  <r>
    <n v="7"/>
    <s v="Cliente_160"/>
    <n v="4"/>
    <d v="2023-04-06T00:07:00"/>
    <d v="2023-04-06T02:37:00"/>
    <s v="Mesero_4"/>
    <x v="1"/>
    <s v="Tarjeta de crédito"/>
    <n v="34.68"/>
    <s v="Ocupada"/>
    <n v="491"/>
    <s v="España"/>
    <x v="366"/>
    <n v="152.68"/>
    <d v="2023-04-06T00:00:00"/>
    <d v="2023-04-06T00:07:00"/>
    <d v="2023-04-06T02:37:00"/>
    <d v="1899-12-30T02:45:00"/>
    <d v="1899-12-30T00:41:00"/>
    <d v="1899-12-30T02:04:00"/>
    <x v="0"/>
  </r>
  <r>
    <n v="4"/>
    <s v="Cliente_363"/>
    <n v="4"/>
    <d v="2023-04-06T01:03:00"/>
    <d v="2023-04-06T04:36:00"/>
    <s v="Mesero_1"/>
    <x v="0"/>
    <s v="Tarjeta de crédito"/>
    <n v="16.62"/>
    <s v="Reservada"/>
    <n v="492"/>
    <s v="Colombia"/>
    <x v="367"/>
    <n v="226.62"/>
    <d v="2023-04-06T00:00:00"/>
    <d v="2023-04-06T01:03:00"/>
    <d v="2023-04-06T04:36:00"/>
    <d v="1899-12-30T03:33:00"/>
    <d v="1899-12-30T00:49:00"/>
    <d v="1899-12-30T02:44:00"/>
    <x v="0"/>
  </r>
  <r>
    <n v="2"/>
    <s v="Cliente_140"/>
    <n v="2"/>
    <d v="2023-04-06T00:31:00"/>
    <d v="2023-04-06T01:46:00"/>
    <s v="Mesero_5"/>
    <x v="0"/>
    <s v="Tarjeta de crédito"/>
    <n v="32.67"/>
    <s v="Ocupada"/>
    <n v="493"/>
    <s v="Perú"/>
    <x v="44"/>
    <n v="86.67"/>
    <d v="2023-04-06T00:00:00"/>
    <d v="2023-04-06T00:31:00"/>
    <d v="2023-04-06T01:46:00"/>
    <d v="1899-12-30T01:30:00"/>
    <d v="1899-12-30T00:08:00"/>
    <d v="1899-12-30T01:22:00"/>
    <x v="0"/>
  </r>
  <r>
    <n v="20"/>
    <s v="Cliente_546"/>
    <n v="5"/>
    <d v="2023-04-06T01:28:00"/>
    <d v="2023-04-06T04:49:00"/>
    <s v="Mesero_1"/>
    <x v="1"/>
    <s v="Tarjeta de crédito"/>
    <n v="11.85"/>
    <s v="Reservada"/>
    <n v="494"/>
    <s v="Paraguay"/>
    <x v="6"/>
    <n v="183.85"/>
    <d v="2023-04-06T00:00:00"/>
    <d v="2023-04-06T01:28:00"/>
    <d v="2023-04-06T04:49:00"/>
    <d v="1899-12-30T03:21:00"/>
    <d v="1899-12-30T00:31:00"/>
    <d v="1899-12-30T02:50:00"/>
    <x v="0"/>
  </r>
  <r>
    <n v="11"/>
    <s v="Cliente_778"/>
    <n v="6"/>
    <d v="2023-04-06T03:01:00"/>
    <d v="2023-04-06T06:50:00"/>
    <s v="Mesero_2"/>
    <x v="1"/>
    <s v="Tarjeta de crédito"/>
    <n v="33.96"/>
    <s v="Libre"/>
    <n v="495"/>
    <s v="Venezuela"/>
    <x v="368"/>
    <n v="296.95999999999998"/>
    <d v="2023-04-06T00:00:00"/>
    <d v="2023-04-06T03:01:00"/>
    <d v="2023-04-06T06:50:00"/>
    <d v="1899-12-30T03:49:00"/>
    <d v="1899-12-30T01:42:00"/>
    <d v="1899-12-30T02:07:00"/>
    <x v="0"/>
  </r>
  <r>
    <n v="1"/>
    <s v="Cliente_402"/>
    <n v="3"/>
    <d v="2023-04-06T02:34:00"/>
    <d v="2023-04-06T06:22:00"/>
    <s v="Mesero_1"/>
    <x v="0"/>
    <s v="Tarjeta de crédito"/>
    <n v="39.42"/>
    <s v="Reservada"/>
    <n v="496"/>
    <s v="Argentina"/>
    <x v="369"/>
    <n v="262.42"/>
    <d v="2023-04-06T00:00:00"/>
    <d v="2023-04-06T02:34:00"/>
    <d v="2023-04-06T06:22:00"/>
    <d v="1899-12-30T03:48:00"/>
    <d v="1899-12-30T02:13:00"/>
    <d v="1899-12-30T01:35:00"/>
    <x v="0"/>
  </r>
  <r>
    <n v="13"/>
    <s v="Cliente_784"/>
    <n v="6"/>
    <d v="2023-04-06T03:30:00"/>
    <d v="2023-04-06T06:58:00"/>
    <s v="Mesero_3"/>
    <x v="0"/>
    <s v="Tarjeta de débito"/>
    <n v="29.93"/>
    <s v="Reservada"/>
    <n v="497"/>
    <s v="Argentina"/>
    <x v="370"/>
    <n v="179.93"/>
    <d v="2023-04-06T00:00:00"/>
    <d v="2023-04-06T03:30:00"/>
    <d v="2023-04-06T06:58:00"/>
    <d v="1899-12-30T03:28:00"/>
    <d v="1899-12-30T00:38:00"/>
    <d v="1899-12-30T02:50:00"/>
    <x v="0"/>
  </r>
  <r>
    <n v="20"/>
    <s v="Cliente_259"/>
    <n v="3"/>
    <d v="2023-04-06T00:17:00"/>
    <d v="2023-04-06T03:46:00"/>
    <s v="Mesero_3"/>
    <x v="0"/>
    <s v="Tarjeta de crédito"/>
    <n v="21.99"/>
    <s v="Libre"/>
    <n v="498"/>
    <s v="España"/>
    <x v="76"/>
    <n v="40.989999999999995"/>
    <d v="2023-04-06T00:00:00"/>
    <d v="2023-04-06T00:17:00"/>
    <d v="2023-04-06T03:46:00"/>
    <d v="1899-12-30T03:29:00"/>
    <d v="1899-12-30T00:32:00"/>
    <d v="1899-12-30T02:57:00"/>
    <x v="0"/>
  </r>
  <r>
    <n v="5"/>
    <s v="Cliente_919"/>
    <n v="5"/>
    <d v="2023-04-06T01:21:00"/>
    <d v="2023-04-06T04:28:00"/>
    <s v="Mesero_2"/>
    <x v="2"/>
    <s v="Tarjeta de débito"/>
    <n v="22.69"/>
    <s v="Reservada"/>
    <n v="499"/>
    <s v="Brasil"/>
    <x v="371"/>
    <n v="180.69"/>
    <d v="2023-04-06T00:00:00"/>
    <d v="2023-04-06T01:21:00"/>
    <d v="2023-04-06T04:28:00"/>
    <d v="1899-12-30T03:07:00"/>
    <d v="1899-12-30T02:10:00"/>
    <d v="1899-12-30T00:57:00"/>
    <x v="0"/>
  </r>
  <r>
    <n v="4"/>
    <s v="Cliente_354"/>
    <n v="5"/>
    <d v="2023-04-06T01:17:00"/>
    <d v="2023-04-06T05:15:00"/>
    <s v="Mesero_4"/>
    <x v="1"/>
    <s v="Tarjeta de débito"/>
    <n v="37.619999999999997"/>
    <s v="Ocupada"/>
    <n v="500"/>
    <s v="Argentina"/>
    <x v="372"/>
    <n v="130.62"/>
    <d v="2023-04-06T00:00:00"/>
    <d v="2023-04-06T01:17:00"/>
    <d v="2023-04-06T05:15:00"/>
    <d v="1899-12-30T04:13:00"/>
    <d v="1899-12-30T00:42:00"/>
    <d v="1899-12-30T03:31:00"/>
    <x v="0"/>
  </r>
  <r>
    <n v="7"/>
    <s v="Cliente_637"/>
    <n v="1"/>
    <d v="2023-04-06T03:44:00"/>
    <d v="2023-04-06T06:31:00"/>
    <s v="Mesero_1"/>
    <x v="2"/>
    <s v="Tarjeta de crédito"/>
    <n v="28.38"/>
    <s v="Ocupada"/>
    <n v="501"/>
    <s v="Venezuela"/>
    <x v="373"/>
    <n v="166.38"/>
    <d v="2023-04-06T00:00:00"/>
    <d v="2023-04-06T03:44:00"/>
    <d v="2023-04-06T06:31:00"/>
    <d v="1899-12-30T03:02:00"/>
    <d v="1899-12-30T00:39:00"/>
    <d v="1899-12-30T02:23:00"/>
    <x v="0"/>
  </r>
  <r>
    <n v="5"/>
    <s v="Cliente_759"/>
    <n v="2"/>
    <d v="2023-04-06T00:45:00"/>
    <d v="2023-04-06T01:57:00"/>
    <s v="Mesero_5"/>
    <x v="0"/>
    <s v="Tarjeta de crédito"/>
    <n v="32.9"/>
    <s v="Reservada"/>
    <n v="502"/>
    <s v="Bolivia"/>
    <x v="374"/>
    <n v="171.9"/>
    <d v="2023-04-06T00:00:00"/>
    <d v="2023-04-06T00:45:00"/>
    <d v="2023-04-06T01:57:00"/>
    <d v="1899-12-30T01:12:00"/>
    <d v="1899-12-30T01:13:00"/>
    <d v="1899-12-30T00:00:00"/>
    <x v="1"/>
  </r>
  <r>
    <n v="3"/>
    <s v="Cliente_948"/>
    <n v="1"/>
    <d v="2023-04-06T02:20:00"/>
    <d v="2023-04-06T04:02:00"/>
    <s v="Mesero_3"/>
    <x v="0"/>
    <s v="Tarjeta de crédito"/>
    <n v="35.840000000000003"/>
    <s v="Reservada"/>
    <n v="503"/>
    <s v="España"/>
    <x v="201"/>
    <n v="172.84"/>
    <d v="2023-04-06T00:00:00"/>
    <d v="2023-04-06T02:20:00"/>
    <d v="2023-04-06T04:02:00"/>
    <d v="1899-12-30T01:42:00"/>
    <d v="1899-12-30T01:25:00"/>
    <d v="1899-12-30T00:17:00"/>
    <x v="0"/>
  </r>
  <r>
    <n v="2"/>
    <s v="Cliente_172"/>
    <n v="5"/>
    <d v="2023-04-06T02:10:00"/>
    <d v="2023-04-06T04:48:00"/>
    <s v="Mesero_5"/>
    <x v="2"/>
    <s v="Efectivo"/>
    <n v="31.31"/>
    <s v="Reservada"/>
    <n v="504"/>
    <s v="Brasil"/>
    <x v="71"/>
    <n v="85.31"/>
    <d v="2023-04-06T00:00:00"/>
    <d v="2023-04-06T02:10:00"/>
    <d v="2023-04-06T04:48:00"/>
    <d v="1899-12-30T02:38:00"/>
    <d v="1899-12-30T00:19:00"/>
    <d v="1899-12-30T02:19:00"/>
    <x v="0"/>
  </r>
  <r>
    <n v="5"/>
    <s v="Cliente_70"/>
    <n v="1"/>
    <d v="2023-04-06T02:38:00"/>
    <d v="2023-04-06T06:07:00"/>
    <s v="Mesero_2"/>
    <x v="2"/>
    <s v="Tarjeta de crédito"/>
    <n v="25.76"/>
    <s v="Reservada"/>
    <n v="505"/>
    <s v="Colombia"/>
    <x v="375"/>
    <n v="180.76"/>
    <d v="2023-04-06T00:00:00"/>
    <d v="2023-04-06T02:38:00"/>
    <d v="2023-04-06T06:07:00"/>
    <d v="1899-12-30T03:29:00"/>
    <d v="1899-12-30T01:55:00"/>
    <d v="1899-12-30T01:34:00"/>
    <x v="0"/>
  </r>
  <r>
    <n v="18"/>
    <s v="Cliente_835"/>
    <n v="2"/>
    <d v="2023-04-06T02:01:00"/>
    <d v="2023-04-06T04:02:00"/>
    <s v="Mesero_3"/>
    <x v="2"/>
    <s v="Tarjeta de crédito"/>
    <n v="11.65"/>
    <s v="Ocupada"/>
    <n v="506"/>
    <s v="Paraguay"/>
    <x v="5"/>
    <n v="81.650000000000006"/>
    <d v="2023-04-06T00:00:00"/>
    <d v="2023-04-06T02:01:00"/>
    <d v="2023-04-06T04:02:00"/>
    <d v="1899-12-30T02:16:00"/>
    <d v="1899-12-30T00:05:00"/>
    <d v="1899-12-30T02:11:00"/>
    <x v="0"/>
  </r>
  <r>
    <n v="18"/>
    <s v="Cliente_989"/>
    <n v="4"/>
    <d v="2023-04-06T03:26:00"/>
    <d v="2023-04-06T04:30:00"/>
    <s v="Mesero_2"/>
    <x v="1"/>
    <s v="Tarjeta de crédito"/>
    <n v="43.42"/>
    <s v="Libre"/>
    <n v="507"/>
    <s v="Bolivia"/>
    <x v="376"/>
    <n v="253.42000000000002"/>
    <d v="2023-04-06T00:00:00"/>
    <d v="2023-04-06T03:26:00"/>
    <d v="2023-04-06T04:30:00"/>
    <d v="1899-12-30T01:04:00"/>
    <d v="1899-12-30T01:09:00"/>
    <d v="1899-12-30T00:00:00"/>
    <x v="1"/>
  </r>
  <r>
    <n v="6"/>
    <s v="Cliente_821"/>
    <n v="1"/>
    <d v="2023-04-06T02:50:00"/>
    <d v="2023-04-06T06:35:00"/>
    <s v="Mesero_5"/>
    <x v="0"/>
    <s v="Tarjeta de crédito"/>
    <n v="42.8"/>
    <s v="Reservada"/>
    <n v="508"/>
    <s v="Brasil"/>
    <x v="183"/>
    <n v="74.8"/>
    <d v="2023-04-06T00:00:00"/>
    <d v="2023-04-06T02:50:00"/>
    <d v="2023-04-06T06:35:00"/>
    <d v="1899-12-30T03:45:00"/>
    <d v="1899-12-30T00:34:00"/>
    <d v="1899-12-30T03:11:00"/>
    <x v="0"/>
  </r>
  <r>
    <n v="5"/>
    <s v="Cliente_977"/>
    <n v="3"/>
    <d v="2023-04-06T03:12:00"/>
    <d v="2023-04-06T06:02:00"/>
    <s v="Mesero_1"/>
    <x v="1"/>
    <s v="Tarjeta de crédito"/>
    <n v="16.260000000000002"/>
    <s v="Ocupada"/>
    <n v="509"/>
    <s v="Brasil"/>
    <x v="18"/>
    <n v="96.26"/>
    <d v="2023-04-06T00:00:00"/>
    <d v="2023-04-06T03:12:00"/>
    <d v="2023-04-06T06:02:00"/>
    <d v="1899-12-30T03:05:00"/>
    <d v="1899-12-30T00:47:00"/>
    <d v="1899-12-30T02:18:00"/>
    <x v="0"/>
  </r>
  <r>
    <n v="6"/>
    <s v="Cliente_509"/>
    <n v="4"/>
    <d v="2023-04-06T03:32:00"/>
    <d v="2023-04-06T04:33:00"/>
    <s v="Mesero_4"/>
    <x v="0"/>
    <s v="Tarjeta de crédito"/>
    <n v="14.97"/>
    <s v="Libre"/>
    <n v="510"/>
    <s v="Paraguay"/>
    <x v="38"/>
    <n v="50.97"/>
    <d v="2023-04-06T00:00:00"/>
    <d v="2023-04-06T03:32:00"/>
    <d v="2023-04-06T04:33:00"/>
    <d v="1899-12-30T01:01:00"/>
    <d v="1899-12-30T00:48:00"/>
    <d v="1899-12-30T00:13:00"/>
    <x v="0"/>
  </r>
  <r>
    <n v="2"/>
    <s v="Cliente_951"/>
    <n v="1"/>
    <d v="2023-04-06T01:38:00"/>
    <d v="2023-04-06T03:23:00"/>
    <s v="Mesero_1"/>
    <x v="0"/>
    <s v="Tarjeta de crédito"/>
    <n v="35.950000000000003"/>
    <s v="Libre"/>
    <n v="511"/>
    <s v="Argentina"/>
    <x v="377"/>
    <n v="172.95"/>
    <d v="2023-04-06T00:00:00"/>
    <d v="2023-04-06T01:38:00"/>
    <d v="2023-04-06T03:23:00"/>
    <d v="1899-12-30T01:45:00"/>
    <d v="1899-12-30T00:38:00"/>
    <d v="1899-12-30T01:07:00"/>
    <x v="0"/>
  </r>
  <r>
    <n v="2"/>
    <s v="Cliente_285"/>
    <n v="1"/>
    <d v="2023-04-06T01:19:00"/>
    <d v="2023-04-06T02:26:00"/>
    <s v="Mesero_5"/>
    <x v="0"/>
    <s v="Tarjeta de crédito"/>
    <n v="37.369999999999997"/>
    <s v="Ocupada"/>
    <n v="512"/>
    <s v="España"/>
    <x v="312"/>
    <n v="165.37"/>
    <d v="2023-04-06T00:00:00"/>
    <d v="2023-04-06T01:19:00"/>
    <d v="2023-04-06T02:26:00"/>
    <d v="1899-12-30T01:22:00"/>
    <d v="1899-12-30T00:59:00"/>
    <d v="1899-12-30T00:23:00"/>
    <x v="0"/>
  </r>
  <r>
    <n v="8"/>
    <s v="Cliente_873"/>
    <n v="6"/>
    <d v="2023-04-06T01:28:00"/>
    <d v="2023-04-06T04:51:00"/>
    <s v="Mesero_3"/>
    <x v="1"/>
    <s v="Tarjeta de crédito"/>
    <n v="22.74"/>
    <s v="Ocupada"/>
    <n v="513"/>
    <s v="Bolivia"/>
    <x v="44"/>
    <n v="76.739999999999995"/>
    <d v="2023-04-06T00:00:00"/>
    <d v="2023-04-06T01:28:00"/>
    <d v="2023-04-06T04:51:00"/>
    <d v="1899-12-30T03:38:00"/>
    <d v="1899-12-30T00:56:00"/>
    <d v="1899-12-30T02:42:00"/>
    <x v="0"/>
  </r>
  <r>
    <n v="18"/>
    <s v="Cliente_819"/>
    <n v="5"/>
    <d v="2023-04-06T01:19:00"/>
    <d v="2023-04-06T04:36:00"/>
    <s v="Mesero_4"/>
    <x v="0"/>
    <s v="Tarjeta de crédito"/>
    <n v="38.840000000000003"/>
    <s v="Libre"/>
    <n v="514"/>
    <s v="Chile"/>
    <x v="378"/>
    <n v="212.84"/>
    <d v="2023-04-06T00:00:00"/>
    <d v="2023-04-06T01:19:00"/>
    <d v="2023-04-06T04:36:00"/>
    <d v="1899-12-30T03:17:00"/>
    <d v="1899-12-30T01:52:00"/>
    <d v="1899-12-30T01:25:00"/>
    <x v="0"/>
  </r>
  <r>
    <n v="19"/>
    <s v="Cliente_690"/>
    <n v="2"/>
    <d v="2023-04-06T00:58:00"/>
    <d v="2023-04-06T02:03:00"/>
    <s v="Mesero_2"/>
    <x v="0"/>
    <s v="Tarjeta de crédito"/>
    <n v="43.79"/>
    <s v="Ocupada"/>
    <n v="515"/>
    <s v="Chile"/>
    <x v="44"/>
    <n v="61.79"/>
    <d v="2023-04-06T00:00:00"/>
    <d v="2023-04-06T00:58:00"/>
    <d v="2023-04-06T02:03:00"/>
    <d v="1899-12-30T01:20:00"/>
    <d v="1899-12-30T00:13:00"/>
    <d v="1899-12-30T01:07:00"/>
    <x v="0"/>
  </r>
  <r>
    <n v="7"/>
    <s v="Cliente_334"/>
    <n v="2"/>
    <d v="2023-04-06T03:55:00"/>
    <d v="2023-04-06T04:59:00"/>
    <s v="Mesero_4"/>
    <x v="0"/>
    <s v="Tarjeta de crédito"/>
    <n v="20.85"/>
    <s v="Reservada"/>
    <n v="516"/>
    <s v="Paraguay"/>
    <x v="379"/>
    <n v="166.85"/>
    <d v="2023-04-06T00:00:00"/>
    <d v="2023-04-06T03:55:00"/>
    <d v="2023-04-06T04:59:00"/>
    <d v="1899-12-30T01:04:00"/>
    <d v="1899-12-30T01:37:00"/>
    <d v="1899-12-30T00:00:00"/>
    <x v="1"/>
  </r>
  <r>
    <n v="4"/>
    <s v="Cliente_508"/>
    <n v="5"/>
    <d v="2023-04-06T01:35:00"/>
    <d v="2023-04-06T05:30:00"/>
    <s v="Mesero_4"/>
    <x v="0"/>
    <s v="Efectivo"/>
    <n v="23.92"/>
    <s v="Reservada"/>
    <n v="517"/>
    <s v="Ecuador"/>
    <x v="380"/>
    <n v="126.92"/>
    <d v="2023-04-06T00:00:00"/>
    <d v="2023-04-06T01:35:00"/>
    <d v="2023-04-06T05:30:00"/>
    <d v="1899-12-30T03:55:00"/>
    <d v="1899-12-30T01:05:00"/>
    <d v="1899-12-30T02:50:00"/>
    <x v="0"/>
  </r>
  <r>
    <n v="5"/>
    <s v="Cliente_830"/>
    <n v="6"/>
    <d v="2023-04-06T02:08:00"/>
    <d v="2023-04-06T06:02:00"/>
    <s v="Mesero_4"/>
    <x v="1"/>
    <s v="Tarjeta de crédito"/>
    <n v="18.48"/>
    <s v="Ocupada"/>
    <n v="518"/>
    <s v="Colombia"/>
    <x v="348"/>
    <n v="95.48"/>
    <d v="2023-04-06T00:00:00"/>
    <d v="2023-04-06T02:08:00"/>
    <d v="2023-04-06T06:02:00"/>
    <d v="1899-12-30T04:09:00"/>
    <d v="1899-12-30T00:53:00"/>
    <d v="1899-12-30T03:16:00"/>
    <x v="0"/>
  </r>
  <r>
    <n v="6"/>
    <s v="Cliente_787"/>
    <n v="2"/>
    <d v="2023-04-06T00:48:00"/>
    <d v="2023-04-06T03:49:00"/>
    <s v="Mesero_5"/>
    <x v="0"/>
    <s v="Tarjeta de crédito"/>
    <n v="34.590000000000003"/>
    <s v="Libre"/>
    <n v="519"/>
    <s v="Paraguay"/>
    <x v="381"/>
    <n v="279.59000000000003"/>
    <d v="2023-04-06T00:00:00"/>
    <d v="2023-04-06T00:48:00"/>
    <d v="2023-04-06T03:49:00"/>
    <d v="1899-12-30T03:01:00"/>
    <d v="1899-12-30T02:36:00"/>
    <d v="1899-12-30T00:25:00"/>
    <x v="0"/>
  </r>
  <r>
    <n v="4"/>
    <s v="Cliente_616"/>
    <n v="4"/>
    <d v="2023-04-06T03:35:00"/>
    <d v="2023-04-06T06:23:00"/>
    <s v="Mesero_4"/>
    <x v="2"/>
    <s v="Tarjeta de crédito"/>
    <n v="43.99"/>
    <s v="Libre"/>
    <n v="520"/>
    <s v="Colombia"/>
    <x v="382"/>
    <n v="323.99"/>
    <d v="2023-04-06T00:00:00"/>
    <d v="2023-04-06T03:35:00"/>
    <d v="2023-04-06T06:23:00"/>
    <d v="1899-12-30T02:48:00"/>
    <d v="1899-12-30T02:01:00"/>
    <d v="1899-12-30T00:47:00"/>
    <x v="0"/>
  </r>
  <r>
    <n v="18"/>
    <s v="Cliente_422"/>
    <n v="2"/>
    <d v="2023-04-06T00:43:00"/>
    <d v="2023-04-06T02:54:00"/>
    <s v="Mesero_4"/>
    <x v="0"/>
    <s v="Tarjeta de crédito"/>
    <n v="15.18"/>
    <s v="Libre"/>
    <n v="521"/>
    <s v="Bolivia"/>
    <x v="383"/>
    <n v="225.18"/>
    <d v="2023-04-06T00:00:00"/>
    <d v="2023-04-06T00:43:00"/>
    <d v="2023-04-06T02:54:00"/>
    <d v="1899-12-30T02:11:00"/>
    <d v="1899-12-30T01:31:00"/>
    <d v="1899-12-30T00:40:00"/>
    <x v="0"/>
  </r>
  <r>
    <n v="2"/>
    <s v="Cliente_740"/>
    <n v="5"/>
    <d v="2023-04-06T01:38:00"/>
    <d v="2023-04-06T04:26:00"/>
    <s v="Mesero_4"/>
    <x v="0"/>
    <s v="Efectivo"/>
    <n v="35.35"/>
    <s v="Libre"/>
    <n v="522"/>
    <s v="Uruguay"/>
    <x v="15"/>
    <n v="119.35"/>
    <d v="2023-04-06T00:00:00"/>
    <d v="2023-04-06T01:38:00"/>
    <d v="2023-04-06T04:26:00"/>
    <d v="1899-12-30T02:48:00"/>
    <d v="1899-12-30T00:47:00"/>
    <d v="1899-12-30T02:01:00"/>
    <x v="0"/>
  </r>
  <r>
    <n v="4"/>
    <s v="Cliente_930"/>
    <n v="3"/>
    <d v="2023-04-06T01:39:00"/>
    <d v="2023-04-06T04:42:00"/>
    <s v="Mesero_5"/>
    <x v="0"/>
    <s v="Tarjeta de crédito"/>
    <n v="45.41"/>
    <s v="Ocupada"/>
    <n v="523"/>
    <s v="Argentina"/>
    <x v="71"/>
    <n v="126.41"/>
    <d v="2023-04-06T00:00:00"/>
    <d v="2023-04-06T01:39:00"/>
    <d v="2023-04-06T04:42:00"/>
    <d v="1899-12-30T03:18:00"/>
    <d v="1899-12-30T00:51:00"/>
    <d v="1899-12-30T02:27:00"/>
    <x v="0"/>
  </r>
  <r>
    <n v="16"/>
    <s v="Cliente_218"/>
    <n v="4"/>
    <d v="2023-04-06T00:03:00"/>
    <d v="2023-04-06T02:32:00"/>
    <s v="Mesero_3"/>
    <x v="0"/>
    <s v="Tarjeta de crédito"/>
    <n v="26.91"/>
    <s v="Ocupada"/>
    <n v="524"/>
    <s v="Perú"/>
    <x v="322"/>
    <n v="102.91"/>
    <d v="2023-04-06T00:00:00"/>
    <d v="2023-04-06T00:03:00"/>
    <d v="2023-04-06T02:32:00"/>
    <d v="1899-12-30T02:44:00"/>
    <d v="1899-12-30T01:01:00"/>
    <d v="1899-12-30T01:43:00"/>
    <x v="0"/>
  </r>
  <r>
    <n v="16"/>
    <s v="Cliente_318"/>
    <n v="3"/>
    <d v="2023-04-06T03:27:00"/>
    <d v="2023-04-06T07:14:00"/>
    <s v="Mesero_3"/>
    <x v="0"/>
    <s v="Tarjeta de crédito"/>
    <n v="32.869999999999997"/>
    <s v="Ocupada"/>
    <n v="525"/>
    <s v="Venezuela"/>
    <x v="384"/>
    <n v="229.87"/>
    <d v="2023-04-06T00:00:00"/>
    <d v="2023-04-06T03:27:00"/>
    <d v="2023-04-06T07:14:00"/>
    <d v="1899-12-30T04:02:00"/>
    <d v="1899-12-30T01:17:00"/>
    <d v="1899-12-30T02:45:00"/>
    <x v="0"/>
  </r>
  <r>
    <n v="4"/>
    <s v="Cliente_257"/>
    <n v="6"/>
    <d v="2023-04-06T03:44:00"/>
    <d v="2023-04-06T05:41:00"/>
    <s v="Mesero_4"/>
    <x v="2"/>
    <s v="Tarjeta de débito"/>
    <n v="43.02"/>
    <s v="Libre"/>
    <n v="526"/>
    <s v="Bolivia"/>
    <x v="195"/>
    <n v="76.02000000000001"/>
    <d v="2023-04-06T00:00:00"/>
    <d v="2023-04-06T03:44:00"/>
    <d v="2023-04-06T05:41:00"/>
    <d v="1899-12-30T01:57:00"/>
    <d v="1899-12-30T00:22:00"/>
    <d v="1899-12-30T01:35:00"/>
    <x v="0"/>
  </r>
  <r>
    <n v="19"/>
    <s v="Cliente_112"/>
    <n v="4"/>
    <d v="2023-04-06T03:41:00"/>
    <d v="2023-04-06T05:55:00"/>
    <s v="Mesero_1"/>
    <x v="1"/>
    <s v="Efectivo"/>
    <n v="22.95"/>
    <s v="Ocupada"/>
    <n v="527"/>
    <s v="España"/>
    <x v="71"/>
    <n v="76.95"/>
    <d v="2023-04-06T00:00:00"/>
    <d v="2023-04-06T03:41:00"/>
    <d v="2023-04-06T05:55:00"/>
    <d v="1899-12-30T02:29:00"/>
    <d v="1899-12-30T00:31:00"/>
    <d v="1899-12-30T01:58:00"/>
    <x v="0"/>
  </r>
  <r>
    <n v="14"/>
    <s v="Cliente_95"/>
    <n v="2"/>
    <d v="2023-04-06T01:47:00"/>
    <d v="2023-04-06T03:48:00"/>
    <s v="Mesero_2"/>
    <x v="0"/>
    <s v="Tarjeta de débito"/>
    <n v="15.62"/>
    <s v="Reservada"/>
    <n v="528"/>
    <s v="Bolivia"/>
    <x v="385"/>
    <n v="93.62"/>
    <d v="2023-04-06T00:00:00"/>
    <d v="2023-04-06T01:47:00"/>
    <d v="2023-04-06T03:48:00"/>
    <d v="1899-12-30T02:01:00"/>
    <d v="1899-12-30T02:01:00"/>
    <d v="1899-12-30T00:00:00"/>
    <x v="1"/>
  </r>
  <r>
    <n v="1"/>
    <s v="Cliente_866"/>
    <n v="2"/>
    <d v="2023-04-06T01:58:00"/>
    <d v="2023-04-06T04:42:00"/>
    <s v="Mesero_3"/>
    <x v="0"/>
    <s v="Tarjeta de crédito"/>
    <n v="25.91"/>
    <s v="Ocupada"/>
    <n v="529"/>
    <s v="España"/>
    <x v="386"/>
    <n v="233.91"/>
    <d v="2023-04-06T00:00:00"/>
    <d v="2023-04-06T01:58:00"/>
    <d v="2023-04-06T04:42:00"/>
    <d v="1899-12-30T02:59:00"/>
    <d v="1899-12-30T02:37:00"/>
    <d v="1899-12-30T00:22:00"/>
    <x v="0"/>
  </r>
  <r>
    <n v="7"/>
    <s v="Cliente_232"/>
    <n v="5"/>
    <d v="2023-04-06T02:13:00"/>
    <d v="2023-04-06T06:07:00"/>
    <s v="Mesero_5"/>
    <x v="0"/>
    <s v="Tarjeta de crédito"/>
    <n v="30.19"/>
    <s v="Ocupada"/>
    <n v="530"/>
    <s v="Paraguay"/>
    <x v="387"/>
    <n v="190.19"/>
    <d v="2023-04-06T00:00:00"/>
    <d v="2023-04-06T02:13:00"/>
    <d v="2023-04-06T06:07:00"/>
    <d v="1899-12-30T04:09:00"/>
    <d v="1899-12-30T01:46:00"/>
    <d v="1899-12-30T02:23:00"/>
    <x v="0"/>
  </r>
  <r>
    <n v="9"/>
    <s v="Cliente_882"/>
    <n v="6"/>
    <d v="2023-04-06T03:03:00"/>
    <d v="2023-04-06T05:04:00"/>
    <s v="Mesero_2"/>
    <x v="2"/>
    <s v="Efectivo"/>
    <n v="34.39"/>
    <s v="Libre"/>
    <n v="531"/>
    <s v="Paraguay"/>
    <x v="388"/>
    <n v="278.39"/>
    <d v="2023-04-06T00:00:00"/>
    <d v="2023-04-06T03:03:00"/>
    <d v="2023-04-06T05:04:00"/>
    <d v="1899-12-30T02:01:00"/>
    <d v="1899-12-30T03:19:00"/>
    <d v="1899-12-30T00:00:00"/>
    <x v="1"/>
  </r>
  <r>
    <n v="13"/>
    <s v="Cliente_63"/>
    <n v="3"/>
    <d v="2023-04-06T01:48:00"/>
    <d v="2023-04-06T05:26:00"/>
    <s v="Mesero_3"/>
    <x v="1"/>
    <s v="Tarjeta de débito"/>
    <n v="17.95"/>
    <s v="Reservada"/>
    <n v="532"/>
    <s v="Argentina"/>
    <x v="389"/>
    <n v="154.94999999999999"/>
    <d v="2023-04-06T00:00:00"/>
    <d v="2023-04-06T01:48:00"/>
    <d v="2023-04-06T05:26:00"/>
    <d v="1899-12-30T03:38:00"/>
    <d v="1899-12-30T00:59:00"/>
    <d v="1899-12-30T02:39:00"/>
    <x v="0"/>
  </r>
  <r>
    <n v="1"/>
    <s v="Cliente_336"/>
    <n v="3"/>
    <d v="2023-04-06T03:14:00"/>
    <d v="2023-04-06T05:20:00"/>
    <s v="Mesero_5"/>
    <x v="2"/>
    <s v="Tarjeta de débito"/>
    <n v="20.09"/>
    <s v="Libre"/>
    <n v="533"/>
    <s v="Ecuador"/>
    <x v="300"/>
    <n v="61.09"/>
    <d v="2023-04-06T00:00:00"/>
    <d v="2023-04-06T03:14:00"/>
    <d v="2023-04-06T05:20:00"/>
    <d v="1899-12-30T02:06:00"/>
    <d v="1899-12-30T00:48:00"/>
    <d v="1899-12-30T01:18:00"/>
    <x v="0"/>
  </r>
  <r>
    <n v="1"/>
    <s v="Cliente_113"/>
    <n v="6"/>
    <d v="2023-04-06T01:02:00"/>
    <d v="2023-04-06T04:29:00"/>
    <s v="Mesero_4"/>
    <x v="2"/>
    <s v="Tarjeta de crédito"/>
    <n v="23.59"/>
    <s v="Reservada"/>
    <n v="534"/>
    <s v="Brasil"/>
    <x v="390"/>
    <n v="170.59"/>
    <d v="2023-04-06T00:00:00"/>
    <d v="2023-04-06T01:02:00"/>
    <d v="2023-04-06T04:29:00"/>
    <d v="1899-12-30T03:27:00"/>
    <d v="1899-12-30T01:16:00"/>
    <d v="1899-12-30T02:11:00"/>
    <x v="0"/>
  </r>
  <r>
    <n v="15"/>
    <s v="Cliente_711"/>
    <n v="3"/>
    <d v="2023-04-06T00:57:00"/>
    <d v="2023-04-06T03:32:00"/>
    <s v="Mesero_1"/>
    <x v="1"/>
    <s v="Tarjeta de crédito"/>
    <n v="39.450000000000003"/>
    <s v="Libre"/>
    <n v="535"/>
    <s v="Chile"/>
    <x v="391"/>
    <n v="315.45"/>
    <d v="2023-04-06T00:00:00"/>
    <d v="2023-04-06T00:57:00"/>
    <d v="2023-04-06T03:32:00"/>
    <d v="1899-12-30T02:35:00"/>
    <d v="1899-12-30T01:53:00"/>
    <d v="1899-12-30T00:42:00"/>
    <x v="0"/>
  </r>
  <r>
    <n v="9"/>
    <s v="Cliente_785"/>
    <n v="2"/>
    <d v="2023-04-06T02:31:00"/>
    <d v="2023-04-06T04:39:00"/>
    <s v="Mesero_4"/>
    <x v="0"/>
    <s v="Tarjeta de crédito"/>
    <n v="46"/>
    <s v="Reservada"/>
    <n v="536"/>
    <s v="Chile"/>
    <x v="392"/>
    <n v="258"/>
    <d v="2023-04-06T00:00:00"/>
    <d v="2023-04-06T02:31:00"/>
    <d v="2023-04-06T04:39:00"/>
    <d v="1899-12-30T02:08:00"/>
    <d v="1899-12-30T02:32:00"/>
    <d v="1899-12-30T00:00:00"/>
    <x v="1"/>
  </r>
  <r>
    <n v="18"/>
    <s v="Cliente_486"/>
    <n v="6"/>
    <d v="2023-04-06T00:24:00"/>
    <d v="2023-04-06T02:09:00"/>
    <s v="Mesero_3"/>
    <x v="1"/>
    <s v="Tarjeta de débito"/>
    <n v="28.68"/>
    <s v="Ocupada"/>
    <n v="537"/>
    <s v="Perú"/>
    <x v="36"/>
    <n v="91.68"/>
    <d v="2023-04-06T00:00:00"/>
    <d v="2023-04-06T00:24:00"/>
    <d v="2023-04-06T02:09:00"/>
    <d v="1899-12-30T02:00:00"/>
    <d v="1899-12-30T00:21:00"/>
    <d v="1899-12-30T01:39:00"/>
    <x v="0"/>
  </r>
  <r>
    <n v="14"/>
    <s v="Cliente_397"/>
    <n v="4"/>
    <d v="2023-04-06T03:19:00"/>
    <d v="2023-04-06T05:33:00"/>
    <s v="Mesero_4"/>
    <x v="2"/>
    <s v="Tarjeta de débito"/>
    <n v="41.35"/>
    <s v="Libre"/>
    <n v="538"/>
    <s v="Colombia"/>
    <x v="393"/>
    <n v="183.35"/>
    <d v="2023-04-06T00:00:00"/>
    <d v="2023-04-06T03:19:00"/>
    <d v="2023-04-06T05:33:00"/>
    <d v="1899-12-30T02:14:00"/>
    <d v="1899-12-30T03:18:00"/>
    <d v="1899-12-30T00:00:00"/>
    <x v="1"/>
  </r>
  <r>
    <n v="18"/>
    <s v="Cliente_554"/>
    <n v="3"/>
    <d v="2023-04-06T03:51:00"/>
    <d v="2023-04-06T07:00:00"/>
    <s v="Mesero_2"/>
    <x v="1"/>
    <s v="Efectivo"/>
    <n v="20.9"/>
    <s v="Libre"/>
    <n v="539"/>
    <s v="Colombia"/>
    <x v="394"/>
    <n v="260.89999999999998"/>
    <d v="2023-04-06T00:00:00"/>
    <d v="2023-04-06T03:51:00"/>
    <d v="2023-04-06T07:00:00"/>
    <d v="1899-12-30T03:09:00"/>
    <d v="1899-12-30T02:09:00"/>
    <d v="1899-12-30T01:00:00"/>
    <x v="0"/>
  </r>
  <r>
    <n v="6"/>
    <s v="Cliente_320"/>
    <n v="4"/>
    <d v="2023-04-06T03:46:00"/>
    <d v="2023-04-06T06:56:00"/>
    <s v="Mesero_1"/>
    <x v="0"/>
    <s v="Tarjeta de crédito"/>
    <n v="47.85"/>
    <s v="Reservada"/>
    <n v="540"/>
    <s v="Uruguay"/>
    <x v="395"/>
    <n v="171.85"/>
    <d v="2023-04-06T00:00:00"/>
    <d v="2023-04-06T03:46:00"/>
    <d v="2023-04-06T06:56:00"/>
    <d v="1899-12-30T03:10:00"/>
    <d v="1899-12-30T01:22:00"/>
    <d v="1899-12-30T01:48:00"/>
    <x v="0"/>
  </r>
  <r>
    <n v="19"/>
    <s v="Cliente_427"/>
    <n v="2"/>
    <d v="2023-04-06T00:33:00"/>
    <d v="2023-04-06T04:32:00"/>
    <s v="Mesero_1"/>
    <x v="1"/>
    <s v="Tarjeta de débito"/>
    <n v="33.700000000000003"/>
    <s v="Reservada"/>
    <n v="541"/>
    <s v="Colombia"/>
    <x v="396"/>
    <n v="235.7"/>
    <d v="2023-04-06T00:00:00"/>
    <d v="2023-04-06T00:33:00"/>
    <d v="2023-04-06T04:32:00"/>
    <d v="1899-12-30T03:59:00"/>
    <d v="1899-12-30T02:04:00"/>
    <d v="1899-12-30T01:55:00"/>
    <x v="0"/>
  </r>
  <r>
    <n v="9"/>
    <s v="Cliente_791"/>
    <n v="5"/>
    <d v="2023-04-06T02:47:00"/>
    <d v="2023-04-06T04:43:00"/>
    <s v="Mesero_3"/>
    <x v="1"/>
    <s v="Tarjeta de crédito"/>
    <n v="49.05"/>
    <s v="Reservada"/>
    <n v="542"/>
    <s v="Chile"/>
    <x v="397"/>
    <n v="197.05"/>
    <d v="2023-04-06T00:00:00"/>
    <d v="2023-04-06T02:47:00"/>
    <d v="2023-04-06T04:43:00"/>
    <d v="1899-12-30T01:56:00"/>
    <d v="1899-12-30T01:55:00"/>
    <d v="1899-12-30T00:01:00"/>
    <x v="0"/>
  </r>
  <r>
    <n v="19"/>
    <s v="Cliente_996"/>
    <n v="5"/>
    <d v="2023-04-06T00:47:00"/>
    <d v="2023-04-06T03:37:00"/>
    <s v="Mesero_4"/>
    <x v="2"/>
    <s v="Tarjeta de crédito"/>
    <n v="49.37"/>
    <s v="Reservada"/>
    <n v="543"/>
    <s v="Paraguay"/>
    <x v="398"/>
    <n v="255.37"/>
    <d v="2023-04-06T00:00:00"/>
    <d v="2023-04-06T00:47:00"/>
    <d v="2023-04-06T03:37:00"/>
    <d v="1899-12-30T02:50:00"/>
    <d v="1899-12-30T01:14:00"/>
    <d v="1899-12-30T01:36:00"/>
    <x v="0"/>
  </r>
  <r>
    <n v="7"/>
    <s v="Cliente_392"/>
    <n v="4"/>
    <d v="2023-04-06T03:17:00"/>
    <d v="2023-04-06T04:45:00"/>
    <s v="Mesero_5"/>
    <x v="0"/>
    <s v="Tarjeta de crédito"/>
    <n v="44.91"/>
    <s v="Ocupada"/>
    <n v="544"/>
    <s v="Ecuador"/>
    <x v="5"/>
    <n v="114.91"/>
    <d v="2023-04-06T00:00:00"/>
    <d v="2023-04-06T03:17:00"/>
    <d v="2023-04-06T04:45:00"/>
    <d v="1899-12-30T01:43:00"/>
    <d v="1899-12-30T00:48:00"/>
    <d v="1899-12-30T00:55:00"/>
    <x v="0"/>
  </r>
  <r>
    <n v="20"/>
    <s v="Cliente_615"/>
    <n v="5"/>
    <d v="2023-04-06T02:39:00"/>
    <d v="2023-04-06T04:26:00"/>
    <s v="Mesero_2"/>
    <x v="0"/>
    <s v="Efectivo"/>
    <n v="12.18"/>
    <s v="Ocupada"/>
    <n v="545"/>
    <s v="Chile"/>
    <x v="399"/>
    <n v="142.18"/>
    <d v="2023-04-06T00:00:00"/>
    <d v="2023-04-06T02:39:00"/>
    <d v="2023-04-06T04:26:00"/>
    <d v="1899-12-30T02:02:00"/>
    <d v="1899-12-30T01:39:00"/>
    <d v="1899-12-30T00:23:00"/>
    <x v="0"/>
  </r>
  <r>
    <n v="5"/>
    <s v="Cliente_968"/>
    <n v="2"/>
    <d v="2023-04-06T03:14:00"/>
    <d v="2023-04-06T05:29:00"/>
    <s v="Mesero_4"/>
    <x v="0"/>
    <s v="Tarjeta de débito"/>
    <n v="47.81"/>
    <s v="Reservada"/>
    <n v="546"/>
    <s v="Bolivia"/>
    <x v="400"/>
    <n v="139.81"/>
    <d v="2023-04-06T00:00:00"/>
    <d v="2023-04-06T03:14:00"/>
    <d v="2023-04-06T05:29:00"/>
    <d v="1899-12-30T02:15:00"/>
    <d v="1899-12-30T01:31:00"/>
    <d v="1899-12-30T00:44:00"/>
    <x v="0"/>
  </r>
  <r>
    <n v="9"/>
    <s v="Cliente_206"/>
    <n v="3"/>
    <d v="2023-04-06T02:43:00"/>
    <d v="2023-04-06T04:36:00"/>
    <s v="Mesero_5"/>
    <x v="2"/>
    <s v="Tarjeta de crédito"/>
    <n v="20.04"/>
    <s v="Ocupada"/>
    <n v="547"/>
    <s v="Colombia"/>
    <x v="401"/>
    <n v="247.04"/>
    <d v="2023-04-06T00:00:00"/>
    <d v="2023-04-06T02:43:00"/>
    <d v="2023-04-06T04:36:00"/>
    <d v="1899-12-30T02:08:00"/>
    <d v="1899-12-30T01:37:00"/>
    <d v="1899-12-30T00:31:00"/>
    <x v="0"/>
  </r>
  <r>
    <n v="4"/>
    <s v="Cliente_669"/>
    <n v="2"/>
    <d v="2023-04-06T00:55:00"/>
    <d v="2023-04-06T04:03:00"/>
    <s v="Mesero_2"/>
    <x v="0"/>
    <s v="Tarjeta de crédito"/>
    <n v="28.88"/>
    <s v="Libre"/>
    <n v="548"/>
    <s v="Chile"/>
    <x v="402"/>
    <n v="124.88"/>
    <d v="2023-04-06T00:00:00"/>
    <d v="2023-04-06T00:55:00"/>
    <d v="2023-04-06T04:03:00"/>
    <d v="1899-12-30T03:08:00"/>
    <d v="1899-12-30T01:46:00"/>
    <d v="1899-12-30T01:22:00"/>
    <x v="0"/>
  </r>
  <r>
    <n v="12"/>
    <s v="Cliente_195"/>
    <n v="2"/>
    <d v="2023-04-06T01:33:00"/>
    <d v="2023-04-06T05:26:00"/>
    <s v="Mesero_1"/>
    <x v="0"/>
    <s v="Tarjeta de crédito"/>
    <n v="35.340000000000003"/>
    <s v="Libre"/>
    <n v="549"/>
    <s v="Colombia"/>
    <x v="403"/>
    <n v="197.34"/>
    <d v="2023-04-06T00:00:00"/>
    <d v="2023-04-06T01:33:00"/>
    <d v="2023-04-06T05:26:00"/>
    <d v="1899-12-30T03:53:00"/>
    <d v="1899-12-30T01:38:00"/>
    <d v="1899-12-30T02:15:00"/>
    <x v="0"/>
  </r>
  <r>
    <n v="1"/>
    <s v="Cliente_900"/>
    <n v="6"/>
    <d v="2023-04-06T01:08:00"/>
    <d v="2023-04-06T02:39:00"/>
    <s v="Mesero_3"/>
    <x v="0"/>
    <s v="Tarjeta de crédito"/>
    <n v="28.33"/>
    <s v="Ocupada"/>
    <n v="550"/>
    <s v="Brasil"/>
    <x v="404"/>
    <n v="152.32999999999998"/>
    <d v="2023-04-06T00:00:00"/>
    <d v="2023-04-06T01:08:00"/>
    <d v="2023-04-06T02:39:00"/>
    <d v="1899-12-30T01:46:00"/>
    <d v="1899-12-30T00:57:00"/>
    <d v="1899-12-30T00:49:00"/>
    <x v="0"/>
  </r>
  <r>
    <n v="4"/>
    <s v="Cliente_705"/>
    <n v="2"/>
    <d v="2023-04-06T02:58:00"/>
    <d v="2023-04-06T04:10:00"/>
    <s v="Mesero_3"/>
    <x v="1"/>
    <s v="Tarjeta de crédito"/>
    <n v="17.54"/>
    <s v="Reservada"/>
    <n v="551"/>
    <s v="Paraguay"/>
    <x v="405"/>
    <n v="188.54"/>
    <d v="2023-04-06T00:00:00"/>
    <d v="2023-04-06T02:58:00"/>
    <d v="2023-04-06T04:10:00"/>
    <d v="1899-12-30T01:12:00"/>
    <d v="1899-12-30T02:03:00"/>
    <d v="1899-12-30T00:00:00"/>
    <x v="1"/>
  </r>
  <r>
    <n v="11"/>
    <s v="Cliente_462"/>
    <n v="6"/>
    <d v="2023-04-06T00:26:00"/>
    <d v="2023-04-06T03:54:00"/>
    <s v="Mesero_3"/>
    <x v="2"/>
    <s v="Tarjeta de débito"/>
    <n v="10.28"/>
    <s v="Libre"/>
    <n v="552"/>
    <s v="España"/>
    <x v="406"/>
    <n v="253.28"/>
    <d v="2023-04-06T00:00:00"/>
    <d v="2023-04-06T00:26:00"/>
    <d v="2023-04-06T03:54:00"/>
    <d v="1899-12-30T03:28:00"/>
    <d v="1899-12-30T01:55:00"/>
    <d v="1899-12-30T01:33:00"/>
    <x v="0"/>
  </r>
  <r>
    <n v="14"/>
    <s v="Cliente_809"/>
    <n v="2"/>
    <d v="2023-04-06T02:45:00"/>
    <d v="2023-04-06T05:24:00"/>
    <s v="Mesero_3"/>
    <x v="0"/>
    <s v="Tarjeta de crédito"/>
    <n v="44.38"/>
    <s v="Libre"/>
    <n v="553"/>
    <s v="Brasil"/>
    <x v="407"/>
    <n v="247.38"/>
    <d v="2023-04-06T00:00:00"/>
    <d v="2023-04-06T02:45:00"/>
    <d v="2023-04-06T05:24:00"/>
    <d v="1899-12-30T02:39:00"/>
    <d v="1899-12-30T02:58:00"/>
    <d v="1899-12-30T00:00:00"/>
    <x v="1"/>
  </r>
  <r>
    <n v="10"/>
    <s v="Cliente_21"/>
    <n v="6"/>
    <d v="2023-04-06T01:30:00"/>
    <d v="2023-04-06T02:55:00"/>
    <s v="Mesero_3"/>
    <x v="0"/>
    <s v="Tarjeta de débito"/>
    <n v="19.600000000000001"/>
    <s v="Ocupada"/>
    <n v="554"/>
    <s v="España"/>
    <x v="408"/>
    <n v="185.6"/>
    <d v="2023-04-06T00:00:00"/>
    <d v="2023-04-06T01:30:00"/>
    <d v="2023-04-06T02:55:00"/>
    <d v="1899-12-30T01:40:00"/>
    <d v="1899-12-30T01:11:00"/>
    <d v="1899-12-30T00:29:00"/>
    <x v="0"/>
  </r>
  <r>
    <n v="20"/>
    <s v="Cliente_110"/>
    <n v="1"/>
    <d v="2023-04-06T01:59:00"/>
    <d v="2023-04-06T05:02:00"/>
    <s v="Mesero_2"/>
    <x v="1"/>
    <s v="Efectivo"/>
    <n v="41.08"/>
    <s v="Libre"/>
    <n v="555"/>
    <s v="Brasil"/>
    <x v="35"/>
    <n v="71.08"/>
    <d v="2023-04-06T00:00:00"/>
    <d v="2023-04-06T01:59:00"/>
    <d v="2023-04-06T05:02:00"/>
    <d v="1899-12-30T03:03:00"/>
    <d v="1899-12-30T00:46:00"/>
    <d v="1899-12-30T02:17:00"/>
    <x v="0"/>
  </r>
  <r>
    <n v="9"/>
    <s v="Cliente_814"/>
    <n v="6"/>
    <d v="2023-04-06T03:57:00"/>
    <d v="2023-04-06T07:41:00"/>
    <s v="Mesero_2"/>
    <x v="0"/>
    <s v="Tarjeta de débito"/>
    <n v="14.09"/>
    <s v="Libre"/>
    <n v="556"/>
    <s v="Paraguay"/>
    <x v="205"/>
    <n v="90.09"/>
    <d v="2023-04-06T00:00:00"/>
    <d v="2023-04-06T03:57:00"/>
    <d v="2023-04-06T07:41:00"/>
    <d v="1899-12-30T03:44:00"/>
    <d v="1899-12-30T01:06:00"/>
    <d v="1899-12-30T02:38:00"/>
    <x v="0"/>
  </r>
  <r>
    <n v="7"/>
    <s v="Cliente_381"/>
    <n v="5"/>
    <d v="2023-04-06T03:52:00"/>
    <d v="2023-04-06T07:39:00"/>
    <s v="Mesero_2"/>
    <x v="0"/>
    <s v="Efectivo"/>
    <n v="35.880000000000003"/>
    <s v="Ocupada"/>
    <n v="557"/>
    <s v="Ecuador"/>
    <x v="409"/>
    <n v="212.88"/>
    <d v="2023-04-06T00:00:00"/>
    <d v="2023-04-06T03:52:00"/>
    <d v="2023-04-06T07:39:00"/>
    <d v="1899-12-30T04:02:00"/>
    <d v="1899-12-30T01:47:00"/>
    <d v="1899-12-30T02:15:00"/>
    <x v="0"/>
  </r>
  <r>
    <n v="6"/>
    <s v="Cliente_284"/>
    <n v="4"/>
    <d v="2023-04-06T00:18:00"/>
    <d v="2023-04-06T03:06:00"/>
    <s v="Mesero_1"/>
    <x v="0"/>
    <s v="Tarjeta de crédito"/>
    <n v="45.26"/>
    <s v="Reservada"/>
    <n v="558"/>
    <s v="Paraguay"/>
    <x v="410"/>
    <n v="224.26"/>
    <d v="2023-04-06T00:00:00"/>
    <d v="2023-04-06T00:18:00"/>
    <d v="2023-04-06T03:06:00"/>
    <d v="1899-12-30T02:48:00"/>
    <d v="1899-12-30T02:47:00"/>
    <d v="1899-12-30T00:01:00"/>
    <x v="0"/>
  </r>
  <r>
    <n v="11"/>
    <s v="Cliente_728"/>
    <n v="1"/>
    <d v="2023-04-06T00:14:00"/>
    <d v="2023-04-06T03:59:00"/>
    <s v="Mesero_2"/>
    <x v="0"/>
    <s v="Tarjeta de crédito"/>
    <n v="24.36"/>
    <s v="Reservada"/>
    <n v="559"/>
    <s v="Uruguay"/>
    <x v="195"/>
    <n v="123.36"/>
    <d v="2023-04-06T00:00:00"/>
    <d v="2023-04-06T00:14:00"/>
    <d v="2023-04-06T03:59:00"/>
    <d v="1899-12-30T03:45:00"/>
    <d v="1899-12-30T00:41:00"/>
    <d v="1899-12-30T03:04:00"/>
    <x v="0"/>
  </r>
  <r>
    <n v="6"/>
    <s v="Cliente_610"/>
    <n v="6"/>
    <d v="2023-04-06T00:15:00"/>
    <d v="2023-04-06T03:17:00"/>
    <s v="Mesero_5"/>
    <x v="2"/>
    <s v="Tarjeta de débito"/>
    <n v="31.53"/>
    <s v="Reservada"/>
    <n v="560"/>
    <s v="Argentina"/>
    <x v="411"/>
    <n v="142.53"/>
    <d v="2023-04-06T00:00:00"/>
    <d v="2023-04-06T00:15:00"/>
    <d v="2023-04-06T03:17:00"/>
    <d v="1899-12-30T03:02:00"/>
    <d v="1899-12-30T00:48:00"/>
    <d v="1899-12-30T02:14:00"/>
    <x v="0"/>
  </r>
  <r>
    <n v="4"/>
    <s v="Cliente_190"/>
    <n v="2"/>
    <d v="2023-04-06T01:13:00"/>
    <d v="2023-04-06T03:39:00"/>
    <s v="Mesero_1"/>
    <x v="0"/>
    <s v="Tarjeta de crédito"/>
    <n v="44.24"/>
    <s v="Reservada"/>
    <n v="561"/>
    <s v="Chile"/>
    <x v="412"/>
    <n v="108.24000000000001"/>
    <d v="2023-04-06T00:00:00"/>
    <d v="2023-04-06T01:13:00"/>
    <d v="2023-04-06T03:39:00"/>
    <d v="1899-12-30T02:26:00"/>
    <d v="1899-12-30T01:04:00"/>
    <d v="1899-12-30T01:22:00"/>
    <x v="0"/>
  </r>
  <r>
    <n v="20"/>
    <s v="Cliente_454"/>
    <n v="3"/>
    <d v="2023-04-06T02:36:00"/>
    <d v="2023-04-06T06:20:00"/>
    <s v="Mesero_1"/>
    <x v="2"/>
    <s v="Tarjeta de crédito"/>
    <n v="21.49"/>
    <s v="Libre"/>
    <n v="562"/>
    <s v="Venezuela"/>
    <x v="413"/>
    <n v="309.49"/>
    <d v="2023-04-06T00:00:00"/>
    <d v="2023-04-06T02:36:00"/>
    <d v="2023-04-06T06:20:00"/>
    <d v="1899-12-30T03:44:00"/>
    <d v="1899-12-30T01:52:00"/>
    <d v="1899-12-30T01:52:00"/>
    <x v="0"/>
  </r>
  <r>
    <n v="12"/>
    <s v="Cliente_865"/>
    <n v="3"/>
    <d v="2023-04-06T03:04:00"/>
    <d v="2023-04-06T04:43:00"/>
    <s v="Mesero_5"/>
    <x v="1"/>
    <s v="Efectivo"/>
    <n v="20.07"/>
    <s v="Ocupada"/>
    <n v="563"/>
    <s v="Argentina"/>
    <x v="71"/>
    <n v="74.069999999999993"/>
    <d v="2023-04-06T00:00:00"/>
    <d v="2023-04-06T03:04:00"/>
    <d v="2023-04-06T04:43:00"/>
    <d v="1899-12-30T01:54:00"/>
    <d v="1899-12-30T00:37:00"/>
    <d v="1899-12-30T01:17:00"/>
    <x v="0"/>
  </r>
  <r>
    <n v="9"/>
    <s v="Cliente_825"/>
    <n v="3"/>
    <d v="2023-04-06T00:31:00"/>
    <d v="2023-04-06T02:23:00"/>
    <s v="Mesero_5"/>
    <x v="2"/>
    <s v="Efectivo"/>
    <n v="33.08"/>
    <s v="Reservada"/>
    <n v="564"/>
    <s v="Venezuela"/>
    <x v="414"/>
    <n v="189.07999999999998"/>
    <d v="2023-04-06T00:00:00"/>
    <d v="2023-04-06T00:31:00"/>
    <d v="2023-04-06T02:23:00"/>
    <d v="1899-12-30T01:52:00"/>
    <d v="1899-12-30T00:54:00"/>
    <d v="1899-12-30T00:58:00"/>
    <x v="0"/>
  </r>
  <r>
    <n v="3"/>
    <s v="Cliente_134"/>
    <n v="6"/>
    <d v="2023-04-06T02:39:00"/>
    <d v="2023-04-06T05:29:00"/>
    <s v="Mesero_1"/>
    <x v="0"/>
    <s v="Tarjeta de crédito"/>
    <n v="15.11"/>
    <s v="Libre"/>
    <n v="565"/>
    <s v="Venezuela"/>
    <x v="415"/>
    <n v="266.11"/>
    <d v="2023-04-06T00:00:00"/>
    <d v="2023-04-06T02:39:00"/>
    <d v="2023-04-06T05:29:00"/>
    <d v="1899-12-30T02:50:00"/>
    <d v="1899-12-30T01:38:00"/>
    <d v="1899-12-30T01:12:00"/>
    <x v="0"/>
  </r>
  <r>
    <n v="4"/>
    <s v="Cliente_88"/>
    <n v="3"/>
    <d v="2023-04-06T01:45:00"/>
    <d v="2023-04-06T04:57:00"/>
    <s v="Mesero_3"/>
    <x v="0"/>
    <s v="Tarjeta de crédito"/>
    <n v="42.62"/>
    <s v="Libre"/>
    <n v="566"/>
    <s v="Uruguay"/>
    <x v="113"/>
    <n v="120.62"/>
    <d v="2023-04-06T00:00:00"/>
    <d v="2023-04-06T01:45:00"/>
    <d v="2023-04-06T04:57:00"/>
    <d v="1899-12-30T03:12:00"/>
    <d v="1899-12-30T00:56:00"/>
    <d v="1899-12-30T02:16:00"/>
    <x v="0"/>
  </r>
  <r>
    <n v="15"/>
    <s v="Cliente_789"/>
    <n v="4"/>
    <d v="2023-04-06T01:59:00"/>
    <d v="2023-04-06T05:16:00"/>
    <s v="Mesero_4"/>
    <x v="0"/>
    <s v="Tarjeta de débito"/>
    <n v="42.83"/>
    <s v="Ocupada"/>
    <n v="567"/>
    <s v="Chile"/>
    <x v="416"/>
    <n v="295.83"/>
    <d v="2023-04-06T00:00:00"/>
    <d v="2023-04-06T01:59:00"/>
    <d v="2023-04-06T05:16:00"/>
    <d v="1899-12-30T03:32:00"/>
    <d v="1899-12-30T01:42:00"/>
    <d v="1899-12-30T01:50:00"/>
    <x v="0"/>
  </r>
  <r>
    <n v="5"/>
    <s v="Cliente_63"/>
    <n v="1"/>
    <d v="2023-04-06T01:39:00"/>
    <d v="2023-04-06T03:28:00"/>
    <s v="Mesero_4"/>
    <x v="0"/>
    <s v="Tarjeta de débito"/>
    <n v="21.13"/>
    <s v="Ocupada"/>
    <n v="568"/>
    <s v="Colombia"/>
    <x v="9"/>
    <n v="203.13"/>
    <d v="2023-04-06T00:00:00"/>
    <d v="2023-04-06T01:39:00"/>
    <d v="2023-04-06T03:28:00"/>
    <d v="1899-12-30T02:04:00"/>
    <d v="1899-12-30T01:24:00"/>
    <d v="1899-12-30T00:40:00"/>
    <x v="0"/>
  </r>
  <r>
    <n v="12"/>
    <s v="Cliente_555"/>
    <n v="5"/>
    <d v="2023-04-06T01:28:00"/>
    <d v="2023-04-06T03:05:00"/>
    <s v="Mesero_1"/>
    <x v="0"/>
    <s v="Tarjeta de crédito"/>
    <n v="28.52"/>
    <s v="Reservada"/>
    <n v="569"/>
    <s v="Bolivia"/>
    <x v="417"/>
    <n v="159.52000000000001"/>
    <d v="2023-04-06T00:00:00"/>
    <d v="2023-04-06T01:28:00"/>
    <d v="2023-04-06T03:05:00"/>
    <d v="1899-12-30T01:37:00"/>
    <d v="1899-12-30T00:58:00"/>
    <d v="1899-12-30T00:39:00"/>
    <x v="0"/>
  </r>
  <r>
    <n v="1"/>
    <s v="Cliente_887"/>
    <n v="6"/>
    <d v="2023-04-06T02:40:00"/>
    <d v="2023-04-06T04:27:00"/>
    <s v="Mesero_5"/>
    <x v="0"/>
    <s v="Tarjeta de crédito"/>
    <n v="38.4"/>
    <s v="Libre"/>
    <n v="570"/>
    <s v="Colombia"/>
    <x v="330"/>
    <n v="123.4"/>
    <d v="2023-04-06T00:00:00"/>
    <d v="2023-04-06T02:40:00"/>
    <d v="2023-04-06T04:27:00"/>
    <d v="1899-12-30T01:47:00"/>
    <d v="1899-12-30T00:46:00"/>
    <d v="1899-12-30T01:01:00"/>
    <x v="0"/>
  </r>
  <r>
    <n v="15"/>
    <s v="Cliente_710"/>
    <n v="2"/>
    <d v="2023-04-06T01:21:00"/>
    <d v="2023-04-06T02:54:00"/>
    <s v="Mesero_5"/>
    <x v="0"/>
    <s v="Tarjeta de crédito"/>
    <n v="49.54"/>
    <s v="Libre"/>
    <n v="571"/>
    <s v="Perú"/>
    <x v="71"/>
    <n v="103.53999999999999"/>
    <d v="2023-04-06T00:00:00"/>
    <d v="2023-04-06T01:21:00"/>
    <d v="2023-04-06T02:54:00"/>
    <d v="1899-12-30T01:33:00"/>
    <d v="1899-12-30T00:26:00"/>
    <d v="1899-12-30T01:07:00"/>
    <x v="0"/>
  </r>
  <r>
    <n v="19"/>
    <s v="Cliente_913"/>
    <n v="3"/>
    <d v="2023-04-06T02:53:00"/>
    <d v="2023-04-06T06:27:00"/>
    <s v="Mesero_4"/>
    <x v="0"/>
    <s v="Efectivo"/>
    <n v="46.21"/>
    <s v="Ocupada"/>
    <n v="572"/>
    <s v="Brasil"/>
    <x v="418"/>
    <n v="120.21000000000001"/>
    <d v="2023-04-06T00:00:00"/>
    <d v="2023-04-06T02:53:00"/>
    <d v="2023-04-06T06:27:00"/>
    <d v="1899-12-30T03:49:00"/>
    <d v="1899-12-30T00:44:00"/>
    <d v="1899-12-30T03:05:00"/>
    <x v="0"/>
  </r>
  <r>
    <n v="7"/>
    <s v="Cliente_41"/>
    <n v="3"/>
    <d v="2023-04-06T03:12:00"/>
    <d v="2023-04-06T07:09:00"/>
    <s v="Mesero_3"/>
    <x v="0"/>
    <s v="Tarjeta de crédito"/>
    <n v="47.08"/>
    <s v="Ocupada"/>
    <n v="573"/>
    <s v="Chile"/>
    <x v="419"/>
    <n v="212.07999999999998"/>
    <d v="2023-04-06T00:00:00"/>
    <d v="2023-04-06T03:12:00"/>
    <d v="2023-04-06T07:09:00"/>
    <d v="1899-12-30T04:12:00"/>
    <d v="1899-12-30T01:09:00"/>
    <d v="1899-12-30T03:03:00"/>
    <x v="0"/>
  </r>
  <r>
    <n v="20"/>
    <s v="Cliente_738"/>
    <n v="3"/>
    <d v="2023-04-06T00:31:00"/>
    <d v="2023-04-06T03:08:00"/>
    <s v="Mesero_5"/>
    <x v="0"/>
    <s v="Tarjeta de crédito"/>
    <n v="42.57"/>
    <s v="Libre"/>
    <n v="574"/>
    <s v="Brasil"/>
    <x v="420"/>
    <n v="249.57"/>
    <d v="2023-04-06T00:00:00"/>
    <d v="2023-04-06T00:31:00"/>
    <d v="2023-04-06T03:08:00"/>
    <d v="1899-12-30T02:37:00"/>
    <d v="1899-12-30T02:48:00"/>
    <d v="1899-12-30T00:00:00"/>
    <x v="1"/>
  </r>
  <r>
    <n v="15"/>
    <s v="Cliente_268"/>
    <n v="4"/>
    <d v="2023-04-06T01:36:00"/>
    <d v="2023-04-06T04:44:00"/>
    <s v="Mesero_4"/>
    <x v="0"/>
    <s v="Tarjeta de crédito"/>
    <n v="33.520000000000003"/>
    <s v="Libre"/>
    <n v="575"/>
    <s v="Paraguay"/>
    <x v="44"/>
    <n v="51.52"/>
    <d v="2023-04-06T00:00:00"/>
    <d v="2023-04-06T01:36:00"/>
    <d v="2023-04-06T04:44:00"/>
    <d v="1899-12-30T03:08:00"/>
    <d v="1899-12-30T00:44:00"/>
    <d v="1899-12-30T02:24:00"/>
    <x v="0"/>
  </r>
  <r>
    <n v="9"/>
    <s v="Cliente_280"/>
    <n v="1"/>
    <d v="2023-04-06T03:57:00"/>
    <d v="2023-04-06T07:06:00"/>
    <s v="Mesero_4"/>
    <x v="2"/>
    <s v="Efectivo"/>
    <n v="21.71"/>
    <s v="Reservada"/>
    <n v="576"/>
    <s v="Uruguay"/>
    <x v="421"/>
    <n v="255.71"/>
    <d v="2023-04-06T00:00:00"/>
    <d v="2023-04-06T03:57:00"/>
    <d v="2023-04-06T07:06:00"/>
    <d v="1899-12-30T03:09:00"/>
    <d v="1899-12-30T01:55:00"/>
    <d v="1899-12-30T01:14:00"/>
    <x v="0"/>
  </r>
  <r>
    <n v="5"/>
    <s v="Cliente_117"/>
    <n v="4"/>
    <d v="2023-04-06T03:13:00"/>
    <d v="2023-04-06T06:40:00"/>
    <s v="Mesero_4"/>
    <x v="0"/>
    <s v="Tarjeta de crédito"/>
    <n v="34.119999999999997"/>
    <s v="Libre"/>
    <n v="577"/>
    <s v="Perú"/>
    <x v="422"/>
    <n v="74.12"/>
    <d v="2023-04-06T00:00:00"/>
    <d v="2023-04-06T03:13:00"/>
    <d v="2023-04-06T06:40:00"/>
    <d v="1899-12-30T03:27:00"/>
    <d v="1899-12-30T00:25:00"/>
    <d v="1899-12-30T03:02:00"/>
    <x v="0"/>
  </r>
  <r>
    <n v="11"/>
    <s v="Cliente_83"/>
    <n v="6"/>
    <d v="2023-04-06T02:11:00"/>
    <d v="2023-04-06T04:24:00"/>
    <s v="Mesero_3"/>
    <x v="0"/>
    <s v="Tarjeta de crédito"/>
    <n v="32.799999999999997"/>
    <s v="Ocupada"/>
    <n v="578"/>
    <s v="España"/>
    <x v="35"/>
    <n v="122.8"/>
    <d v="2023-04-06T00:00:00"/>
    <d v="2023-04-06T02:11:00"/>
    <d v="2023-04-06T04:24:00"/>
    <d v="1899-12-30T02:28:00"/>
    <d v="1899-12-30T00:44:00"/>
    <d v="1899-12-30T01:44:00"/>
    <x v="0"/>
  </r>
  <r>
    <n v="9"/>
    <s v="Cliente_988"/>
    <n v="2"/>
    <d v="2023-04-06T00:10:00"/>
    <d v="2023-04-06T02:17:00"/>
    <s v="Mesero_3"/>
    <x v="0"/>
    <s v="Tarjeta de crédito"/>
    <n v="35.96"/>
    <s v="Libre"/>
    <n v="579"/>
    <s v="Paraguay"/>
    <x v="83"/>
    <n v="85.960000000000008"/>
    <d v="2023-04-06T00:00:00"/>
    <d v="2023-04-06T00:10:00"/>
    <d v="2023-04-06T02:17:00"/>
    <d v="1899-12-30T02:07:00"/>
    <d v="1899-12-30T00:48:00"/>
    <d v="1899-12-30T01:19:00"/>
    <x v="0"/>
  </r>
  <r>
    <n v="10"/>
    <s v="Cliente_606"/>
    <n v="5"/>
    <d v="2023-04-06T00:06:00"/>
    <d v="2023-04-06T01:18:00"/>
    <s v="Mesero_4"/>
    <x v="0"/>
    <s v="Tarjeta de débito"/>
    <n v="44.54"/>
    <s v="Libre"/>
    <n v="580"/>
    <s v="Uruguay"/>
    <x v="195"/>
    <n v="77.539999999999992"/>
    <d v="2023-04-06T00:00:00"/>
    <d v="2023-04-06T00:06:00"/>
    <d v="2023-04-06T01:18:00"/>
    <d v="1899-12-30T01:12:00"/>
    <d v="1899-12-30T00:30:00"/>
    <d v="1899-12-30T00:42:00"/>
    <x v="0"/>
  </r>
  <r>
    <n v="18"/>
    <s v="Cliente_384"/>
    <n v="5"/>
    <d v="2023-04-06T03:33:00"/>
    <d v="2023-04-06T05:08:00"/>
    <s v="Mesero_4"/>
    <x v="0"/>
    <s v="Tarjeta de crédito"/>
    <n v="13.27"/>
    <s v="Ocupada"/>
    <n v="581"/>
    <s v="Perú"/>
    <x v="165"/>
    <n v="136.27000000000001"/>
    <d v="2023-04-06T00:00:00"/>
    <d v="2023-04-06T03:33:00"/>
    <d v="2023-04-06T05:08:00"/>
    <d v="1899-12-30T01:50:00"/>
    <d v="1899-12-30T00:55:00"/>
    <d v="1899-12-30T00:55:00"/>
    <x v="0"/>
  </r>
  <r>
    <n v="3"/>
    <s v="Cliente_372"/>
    <n v="1"/>
    <d v="2023-04-06T03:48:00"/>
    <d v="2023-04-06T05:09:00"/>
    <s v="Mesero_2"/>
    <x v="0"/>
    <s v="Tarjeta de crédito"/>
    <n v="20.23"/>
    <s v="Reservada"/>
    <n v="582"/>
    <s v="Uruguay"/>
    <x v="71"/>
    <n v="74.23"/>
    <d v="2023-04-06T00:00:00"/>
    <d v="2023-04-06T03:48:00"/>
    <d v="2023-04-06T05:09:00"/>
    <d v="1899-12-30T01:21:00"/>
    <d v="1899-12-30T00:42:00"/>
    <d v="1899-12-30T00:39:00"/>
    <x v="0"/>
  </r>
  <r>
    <n v="9"/>
    <s v="Cliente_429"/>
    <n v="2"/>
    <d v="2023-04-06T01:41:00"/>
    <d v="2023-04-06T03:34:00"/>
    <s v="Mesero_2"/>
    <x v="2"/>
    <s v="Tarjeta de débito"/>
    <n v="35.99"/>
    <s v="Libre"/>
    <n v="583"/>
    <s v="Brasil"/>
    <x v="423"/>
    <n v="278.99"/>
    <d v="2023-04-06T00:00:00"/>
    <d v="2023-04-06T01:41:00"/>
    <d v="2023-04-06T03:34:00"/>
    <d v="1899-12-30T01:53:00"/>
    <d v="1899-12-30T01:45:00"/>
    <d v="1899-12-30T00:08:00"/>
    <x v="0"/>
  </r>
  <r>
    <n v="9"/>
    <s v="Cliente_283"/>
    <n v="4"/>
    <d v="2023-04-06T03:35:00"/>
    <d v="2023-04-06T06:59:00"/>
    <s v="Mesero_3"/>
    <x v="0"/>
    <s v="Tarjeta de débito"/>
    <n v="36.979999999999997"/>
    <s v="Reservada"/>
    <n v="584"/>
    <s v="Chile"/>
    <x v="424"/>
    <n v="175.98"/>
    <d v="2023-04-06T00:00:00"/>
    <d v="2023-04-06T03:35:00"/>
    <d v="2023-04-06T06:59:00"/>
    <d v="1899-12-30T03:24:00"/>
    <d v="1899-12-30T01:54:00"/>
    <d v="1899-12-30T01:30:00"/>
    <x v="0"/>
  </r>
  <r>
    <n v="3"/>
    <s v="Cliente_876"/>
    <n v="5"/>
    <d v="2023-04-06T01:23:00"/>
    <d v="2023-04-06T02:37:00"/>
    <s v="Mesero_3"/>
    <x v="1"/>
    <s v="Tarjeta de crédito"/>
    <n v="10.07"/>
    <s v="Libre"/>
    <n v="585"/>
    <s v="Ecuador"/>
    <x v="425"/>
    <n v="138.07"/>
    <d v="2023-04-06T00:00:00"/>
    <d v="2023-04-06T01:23:00"/>
    <d v="2023-04-06T02:37:00"/>
    <d v="1899-12-30T01:14:00"/>
    <d v="1899-12-30T01:35:00"/>
    <d v="1899-12-30T00:00:00"/>
    <x v="1"/>
  </r>
  <r>
    <n v="17"/>
    <s v="Cliente_857"/>
    <n v="5"/>
    <d v="2023-04-06T00:44:00"/>
    <d v="2023-04-06T03:55:00"/>
    <s v="Mesero_3"/>
    <x v="2"/>
    <s v="Efectivo"/>
    <n v="32.79"/>
    <s v="Ocupada"/>
    <n v="586"/>
    <s v="Venezuela"/>
    <x v="288"/>
    <n v="203.79"/>
    <d v="2023-04-06T00:00:00"/>
    <d v="2023-04-06T00:44:00"/>
    <d v="2023-04-06T03:55:00"/>
    <d v="1899-12-30T03:26:00"/>
    <d v="1899-12-30T01:32:00"/>
    <d v="1899-12-30T01:54:00"/>
    <x v="0"/>
  </r>
  <r>
    <n v="7"/>
    <s v="Cliente_208"/>
    <n v="4"/>
    <d v="2023-04-06T03:38:00"/>
    <d v="2023-04-06T04:42:00"/>
    <s v="Mesero_3"/>
    <x v="1"/>
    <s v="Tarjeta de crédito"/>
    <n v="35.03"/>
    <s v="Ocupada"/>
    <n v="587"/>
    <s v="Uruguay"/>
    <x v="114"/>
    <n v="83.03"/>
    <d v="2023-04-06T00:00:00"/>
    <d v="2023-04-06T03:38:00"/>
    <d v="2023-04-06T04:42:00"/>
    <d v="1899-12-30T01:19:00"/>
    <d v="1899-12-30T00:43:00"/>
    <d v="1899-12-30T00:36:00"/>
    <x v="0"/>
  </r>
  <r>
    <n v="15"/>
    <s v="Cliente_21"/>
    <n v="2"/>
    <d v="2023-04-06T02:20:00"/>
    <d v="2023-04-06T05:58:00"/>
    <s v="Mesero_3"/>
    <x v="2"/>
    <s v="Efectivo"/>
    <n v="33.93"/>
    <s v="Libre"/>
    <n v="588"/>
    <s v="Paraguay"/>
    <x v="426"/>
    <n v="134.93"/>
    <d v="2023-04-06T00:00:00"/>
    <d v="2023-04-06T02:20:00"/>
    <d v="2023-04-06T05:58:00"/>
    <d v="1899-12-30T03:38:00"/>
    <d v="1899-12-30T00:37:00"/>
    <d v="1899-12-30T03:01:00"/>
    <x v="0"/>
  </r>
  <r>
    <n v="10"/>
    <s v="Cliente_443"/>
    <n v="4"/>
    <d v="2023-04-06T03:14:00"/>
    <d v="2023-04-06T05:57:00"/>
    <s v="Mesero_4"/>
    <x v="0"/>
    <s v="Tarjeta de débito"/>
    <n v="28.96"/>
    <s v="Libre"/>
    <n v="589"/>
    <s v="Uruguay"/>
    <x v="427"/>
    <n v="312.95999999999998"/>
    <d v="2023-04-06T00:00:00"/>
    <d v="2023-04-06T03:14:00"/>
    <d v="2023-04-06T05:57:00"/>
    <d v="1899-12-30T02:43:00"/>
    <d v="1899-12-30T02:00:00"/>
    <d v="1899-12-30T00:43:00"/>
    <x v="0"/>
  </r>
  <r>
    <n v="3"/>
    <s v="Cliente_240"/>
    <n v="6"/>
    <d v="2023-04-06T02:45:00"/>
    <d v="2023-04-06T04:27:00"/>
    <s v="Mesero_2"/>
    <x v="1"/>
    <s v="Tarjeta de crédito"/>
    <n v="40.94"/>
    <s v="Ocupada"/>
    <n v="590"/>
    <s v="Venezuela"/>
    <x v="428"/>
    <n v="162.94"/>
    <d v="2023-04-06T00:00:00"/>
    <d v="2023-04-06T02:45:00"/>
    <d v="2023-04-06T04:27:00"/>
    <d v="1899-12-30T01:57:00"/>
    <d v="1899-12-30T01:04:00"/>
    <d v="1899-12-30T00:53:00"/>
    <x v="0"/>
  </r>
  <r>
    <n v="11"/>
    <s v="Cliente_138"/>
    <n v="6"/>
    <d v="2023-04-06T03:44:00"/>
    <d v="2023-04-06T06:19:00"/>
    <s v="Mesero_3"/>
    <x v="1"/>
    <s v="Tarjeta de crédito"/>
    <n v="44.33"/>
    <s v="Libre"/>
    <n v="591"/>
    <s v="Bolivia"/>
    <x v="18"/>
    <n v="164.32999999999998"/>
    <d v="2023-04-06T00:00:00"/>
    <d v="2023-04-06T03:44:00"/>
    <d v="2023-04-06T06:19:00"/>
    <d v="1899-12-30T02:35:00"/>
    <d v="1899-12-30T00:51:00"/>
    <d v="1899-12-30T01:44:00"/>
    <x v="0"/>
  </r>
  <r>
    <n v="5"/>
    <s v="Cliente_177"/>
    <n v="1"/>
    <d v="2023-04-06T00:48:00"/>
    <d v="2023-04-06T02:40:00"/>
    <s v="Mesero_2"/>
    <x v="0"/>
    <s v="Tarjeta de crédito"/>
    <n v="35.67"/>
    <s v="Reservada"/>
    <n v="592"/>
    <s v="Ecuador"/>
    <x v="429"/>
    <n v="129.67000000000002"/>
    <d v="2023-04-06T00:00:00"/>
    <d v="2023-04-06T00:48:00"/>
    <d v="2023-04-06T02:40:00"/>
    <d v="1899-12-30T01:52:00"/>
    <d v="1899-12-30T01:41:00"/>
    <d v="1899-12-30T00:11:00"/>
    <x v="0"/>
  </r>
  <r>
    <n v="17"/>
    <s v="Cliente_832"/>
    <n v="5"/>
    <d v="2023-04-06T00:25:00"/>
    <d v="2023-04-06T02:17:00"/>
    <s v="Mesero_4"/>
    <x v="0"/>
    <s v="Tarjeta de débito"/>
    <n v="48.8"/>
    <s v="Reservada"/>
    <n v="593"/>
    <s v="España"/>
    <x v="430"/>
    <n v="257.8"/>
    <d v="2023-04-06T00:00:00"/>
    <d v="2023-04-06T00:25:00"/>
    <d v="2023-04-06T02:17:00"/>
    <d v="1899-12-30T01:52:00"/>
    <d v="1899-12-30T00:48:00"/>
    <d v="1899-12-30T01:04:00"/>
    <x v="0"/>
  </r>
  <r>
    <n v="17"/>
    <s v="Cliente_480"/>
    <n v="1"/>
    <d v="2023-04-06T03:20:00"/>
    <d v="2023-04-06T04:49:00"/>
    <s v="Mesero_3"/>
    <x v="0"/>
    <s v="Tarjeta de débito"/>
    <n v="46.01"/>
    <s v="Libre"/>
    <n v="594"/>
    <s v="Bolivia"/>
    <x v="431"/>
    <n v="185.01"/>
    <d v="2023-04-06T00:00:00"/>
    <d v="2023-04-06T03:20:00"/>
    <d v="2023-04-06T04:49:00"/>
    <d v="1899-12-30T01:29:00"/>
    <d v="1899-12-30T01:38:00"/>
    <d v="1899-12-30T00:00:00"/>
    <x v="1"/>
  </r>
  <r>
    <n v="9"/>
    <s v="Cliente_290"/>
    <n v="5"/>
    <d v="2023-04-06T03:03:00"/>
    <d v="2023-04-06T05:27:00"/>
    <s v="Mesero_2"/>
    <x v="0"/>
    <s v="Tarjeta de crédito"/>
    <n v="40.33"/>
    <s v="Ocupada"/>
    <n v="595"/>
    <s v="Paraguay"/>
    <x v="432"/>
    <n v="112.33"/>
    <d v="2023-04-06T00:00:00"/>
    <d v="2023-04-06T03:03:00"/>
    <d v="2023-04-06T05:27:00"/>
    <d v="1899-12-30T02:39:00"/>
    <d v="1899-12-30T00:49:00"/>
    <d v="1899-12-30T01:50:00"/>
    <x v="0"/>
  </r>
  <r>
    <n v="18"/>
    <s v="Cliente_351"/>
    <n v="2"/>
    <d v="2023-04-06T01:21:00"/>
    <d v="2023-04-06T03:39:00"/>
    <s v="Mesero_2"/>
    <x v="0"/>
    <s v="Tarjeta de débito"/>
    <n v="23.7"/>
    <s v="Ocupada"/>
    <n v="596"/>
    <s v="Ecuador"/>
    <x v="433"/>
    <n v="263.7"/>
    <d v="2023-04-06T00:00:00"/>
    <d v="2023-04-06T01:21:00"/>
    <d v="2023-04-06T03:39:00"/>
    <d v="1899-12-30T02:33:00"/>
    <d v="1899-12-30T02:38:00"/>
    <d v="1899-12-30T00:00:00"/>
    <x v="1"/>
  </r>
  <r>
    <n v="16"/>
    <s v="Cliente_354"/>
    <n v="1"/>
    <d v="2023-04-06T00:51:00"/>
    <d v="2023-04-06T03:51:00"/>
    <s v="Mesero_1"/>
    <x v="0"/>
    <s v="Tarjeta de crédito"/>
    <n v="45.46"/>
    <s v="Ocupada"/>
    <n v="597"/>
    <s v="Bolivia"/>
    <x v="434"/>
    <n v="195.46"/>
    <d v="2023-04-06T00:00:00"/>
    <d v="2023-04-06T00:51:00"/>
    <d v="2023-04-06T03:51:00"/>
    <d v="1899-12-30T03:15:00"/>
    <d v="1899-12-30T02:21:00"/>
    <d v="1899-12-30T00:54:00"/>
    <x v="0"/>
  </r>
  <r>
    <n v="9"/>
    <s v="Cliente_344"/>
    <n v="6"/>
    <d v="2023-04-06T03:16:00"/>
    <d v="2023-04-06T06:59:00"/>
    <s v="Mesero_5"/>
    <x v="0"/>
    <s v="Tarjeta de crédito"/>
    <n v="11.31"/>
    <s v="Reservada"/>
    <n v="598"/>
    <s v="España"/>
    <x v="435"/>
    <n v="220.31"/>
    <d v="2023-04-06T00:00:00"/>
    <d v="2023-04-06T03:16:00"/>
    <d v="2023-04-06T06:59:00"/>
    <d v="1899-12-30T03:43:00"/>
    <d v="1899-12-30T01:21:00"/>
    <d v="1899-12-30T02:22:00"/>
    <x v="0"/>
  </r>
  <r>
    <n v="11"/>
    <s v="Cliente_564"/>
    <n v="3"/>
    <d v="2023-04-06T00:34:00"/>
    <d v="2023-04-06T04:21:00"/>
    <s v="Mesero_2"/>
    <x v="0"/>
    <s v="Tarjeta de crédito"/>
    <n v="30.97"/>
    <s v="Libre"/>
    <n v="599"/>
    <s v="Paraguay"/>
    <x v="436"/>
    <n v="199.97"/>
    <d v="2023-04-06T00:00:00"/>
    <d v="2023-04-06T00:34:00"/>
    <d v="2023-04-06T04:21:00"/>
    <d v="1899-12-30T03:47:00"/>
    <d v="1899-12-30T01:48:00"/>
    <d v="1899-12-30T01:59:00"/>
    <x v="0"/>
  </r>
  <r>
    <n v="14"/>
    <s v="Cliente_782"/>
    <n v="4"/>
    <d v="2023-04-06T03:58:00"/>
    <d v="2023-04-06T05:01:00"/>
    <s v="Mesero_3"/>
    <x v="0"/>
    <s v="Tarjeta de débito"/>
    <n v="41.35"/>
    <s v="Ocupada"/>
    <n v="600"/>
    <s v="Chile"/>
    <x v="10"/>
    <n v="185.35"/>
    <d v="2023-04-06T00:00:00"/>
    <d v="2023-04-06T03:58:00"/>
    <d v="2023-04-06T05:01:00"/>
    <d v="1899-12-30T01:18:00"/>
    <d v="1899-12-30T01:05:00"/>
    <d v="1899-12-30T00:13:00"/>
    <x v="0"/>
  </r>
  <r>
    <n v="13"/>
    <s v="Cliente_88"/>
    <n v="1"/>
    <d v="2023-04-06T02:43:00"/>
    <d v="2023-04-06T06:15:00"/>
    <s v="Mesero_4"/>
    <x v="2"/>
    <s v="Tarjeta de crédito"/>
    <n v="16.809999999999999"/>
    <s v="Libre"/>
    <n v="601"/>
    <s v="Perú"/>
    <x v="437"/>
    <n v="308.81"/>
    <d v="2023-04-06T00:00:00"/>
    <d v="2023-04-06T02:43:00"/>
    <d v="2023-04-06T06:15:00"/>
    <d v="1899-12-30T03:32:00"/>
    <d v="1899-12-30T01:55:00"/>
    <d v="1899-12-30T01:37:00"/>
    <x v="0"/>
  </r>
  <r>
    <n v="12"/>
    <s v="Cliente_165"/>
    <n v="3"/>
    <d v="2023-04-06T03:52:00"/>
    <d v="2023-04-06T07:00:00"/>
    <s v="Mesero_2"/>
    <x v="0"/>
    <s v="Efectivo"/>
    <n v="16.5"/>
    <s v="Reservada"/>
    <n v="602"/>
    <s v="España"/>
    <x v="438"/>
    <n v="282.5"/>
    <d v="2023-04-06T00:00:00"/>
    <d v="2023-04-06T03:52:00"/>
    <d v="2023-04-06T07:00:00"/>
    <d v="1899-12-30T03:08:00"/>
    <d v="1899-12-30T02:42:00"/>
    <d v="1899-12-30T00:26:00"/>
    <x v="0"/>
  </r>
  <r>
    <n v="19"/>
    <s v="Cliente_798"/>
    <n v="6"/>
    <d v="2023-04-06T00:51:00"/>
    <d v="2023-04-06T04:21:00"/>
    <s v="Mesero_1"/>
    <x v="0"/>
    <s v="Tarjeta de crédito"/>
    <n v="24.2"/>
    <s v="Libre"/>
    <n v="603"/>
    <s v="Uruguay"/>
    <x v="79"/>
    <n v="86.2"/>
    <d v="2023-04-06T00:00:00"/>
    <d v="2023-04-06T00:51:00"/>
    <d v="2023-04-06T04:21:00"/>
    <d v="1899-12-30T03:30:00"/>
    <d v="1899-12-30T00:17:00"/>
    <d v="1899-12-30T03:13:00"/>
    <x v="0"/>
  </r>
  <r>
    <n v="14"/>
    <s v="Cliente_959"/>
    <n v="5"/>
    <d v="2023-04-06T01:18:00"/>
    <d v="2023-04-06T05:16:00"/>
    <s v="Mesero_2"/>
    <x v="0"/>
    <s v="Tarjeta de crédito"/>
    <n v="42.6"/>
    <s v="Ocupada"/>
    <n v="604"/>
    <s v="Ecuador"/>
    <x v="5"/>
    <n v="147.6"/>
    <d v="2023-04-06T00:00:00"/>
    <d v="2023-04-06T01:18:00"/>
    <d v="2023-04-06T05:16:00"/>
    <d v="1899-12-30T04:13:00"/>
    <d v="1899-12-30T00:42:00"/>
    <d v="1899-12-30T03:31:00"/>
    <x v="0"/>
  </r>
  <r>
    <n v="19"/>
    <s v="Cliente_608"/>
    <n v="2"/>
    <d v="2023-04-06T02:49:00"/>
    <d v="2023-04-06T06:24:00"/>
    <s v="Mesero_3"/>
    <x v="0"/>
    <s v="Efectivo"/>
    <n v="24.38"/>
    <s v="Ocupada"/>
    <n v="605"/>
    <s v="Uruguay"/>
    <x v="439"/>
    <n v="244.38"/>
    <d v="2023-04-06T00:00:00"/>
    <d v="2023-04-06T02:49:00"/>
    <d v="2023-04-06T06:24:00"/>
    <d v="1899-12-30T03:50:00"/>
    <d v="1899-12-30T02:56:00"/>
    <d v="1899-12-30T00:54:00"/>
    <x v="0"/>
  </r>
  <r>
    <n v="1"/>
    <s v="Cliente_434"/>
    <n v="2"/>
    <d v="2023-04-06T03:14:00"/>
    <d v="2023-04-06T06:06:00"/>
    <s v="Mesero_5"/>
    <x v="0"/>
    <s v="Tarjeta de crédito"/>
    <n v="31.58"/>
    <s v="Ocupada"/>
    <n v="606"/>
    <s v="Venezuela"/>
    <x v="440"/>
    <n v="214.57999999999998"/>
    <d v="2023-04-06T00:00:00"/>
    <d v="2023-04-06T03:14:00"/>
    <d v="2023-04-06T06:06:00"/>
    <d v="1899-12-30T03:07:00"/>
    <d v="1899-12-30T02:25:00"/>
    <d v="1899-12-30T00:42:00"/>
    <x v="0"/>
  </r>
  <r>
    <n v="10"/>
    <s v="Cliente_377"/>
    <n v="1"/>
    <d v="2023-04-06T01:24:00"/>
    <d v="2023-04-06T03:29:00"/>
    <s v="Mesero_5"/>
    <x v="0"/>
    <s v="Tarjeta de crédito"/>
    <n v="28.9"/>
    <s v="Ocupada"/>
    <n v="607"/>
    <s v="Paraguay"/>
    <x v="272"/>
    <n v="96.9"/>
    <d v="2023-04-06T00:00:00"/>
    <d v="2023-04-06T01:24:00"/>
    <d v="2023-04-06T03:29:00"/>
    <d v="1899-12-30T02:20:00"/>
    <d v="1899-12-30T01:09:00"/>
    <d v="1899-12-30T01:11:00"/>
    <x v="0"/>
  </r>
  <r>
    <n v="7"/>
    <s v="Cliente_657"/>
    <n v="6"/>
    <d v="2023-04-06T03:58:00"/>
    <d v="2023-04-06T07:20:00"/>
    <s v="Mesero_3"/>
    <x v="0"/>
    <s v="Tarjeta de crédito"/>
    <n v="36.549999999999997"/>
    <s v="Reservada"/>
    <n v="608"/>
    <s v="España"/>
    <x v="12"/>
    <n v="65.55"/>
    <d v="2023-04-06T00:00:00"/>
    <d v="2023-04-06T03:58:00"/>
    <d v="2023-04-06T07:20:00"/>
    <d v="1899-12-30T03:22:00"/>
    <d v="1899-12-30T00:45:00"/>
    <d v="1899-12-30T02:37:00"/>
    <x v="0"/>
  </r>
  <r>
    <n v="1"/>
    <s v="Cliente_331"/>
    <n v="4"/>
    <d v="2023-04-06T03:23:00"/>
    <d v="2023-04-06T07:02:00"/>
    <s v="Mesero_1"/>
    <x v="0"/>
    <s v="Tarjeta de crédito"/>
    <n v="23.29"/>
    <s v="Reservada"/>
    <n v="609"/>
    <s v="Ecuador"/>
    <x v="183"/>
    <n v="55.29"/>
    <d v="2023-04-06T00:00:00"/>
    <d v="2023-04-06T03:23:00"/>
    <d v="2023-04-06T07:02:00"/>
    <d v="1899-12-30T03:39:00"/>
    <d v="1899-12-30T00:27:00"/>
    <d v="1899-12-30T03:12:00"/>
    <x v="0"/>
  </r>
  <r>
    <n v="19"/>
    <s v="Cliente_728"/>
    <n v="4"/>
    <d v="2023-04-06T02:12:00"/>
    <d v="2023-04-06T04:11:00"/>
    <s v="Mesero_5"/>
    <x v="2"/>
    <s v="Tarjeta de crédito"/>
    <n v="37.9"/>
    <s v="Ocupada"/>
    <n v="610"/>
    <s v="Paraguay"/>
    <x v="441"/>
    <n v="81.900000000000006"/>
    <d v="2023-04-06T00:00:00"/>
    <d v="2023-04-06T02:12:00"/>
    <d v="2023-04-06T04:11:00"/>
    <d v="1899-12-30T02:14:00"/>
    <d v="1899-12-30T00:47:00"/>
    <d v="1899-12-30T01:27:00"/>
    <x v="0"/>
  </r>
  <r>
    <n v="13"/>
    <s v="Cliente_224"/>
    <n v="1"/>
    <d v="2023-04-06T03:55:00"/>
    <d v="2023-04-06T07:43:00"/>
    <s v="Mesero_1"/>
    <x v="0"/>
    <s v="Tarjeta de crédito"/>
    <n v="44.28"/>
    <s v="Ocupada"/>
    <n v="611"/>
    <s v="Brasil"/>
    <x v="442"/>
    <n v="122.28"/>
    <d v="2023-04-06T00:00:00"/>
    <d v="2023-04-06T03:55:00"/>
    <d v="2023-04-06T07:43:00"/>
    <d v="1899-12-30T04:03:00"/>
    <d v="1899-12-30T01:23:00"/>
    <d v="1899-12-30T02:40:00"/>
    <x v="0"/>
  </r>
  <r>
    <n v="11"/>
    <s v="Cliente_680"/>
    <n v="4"/>
    <d v="2023-04-06T01:12:00"/>
    <d v="2023-04-06T05:00:00"/>
    <s v="Mesero_5"/>
    <x v="0"/>
    <s v="Tarjeta de crédito"/>
    <n v="23.54"/>
    <s v="Reservada"/>
    <n v="612"/>
    <s v="Paraguay"/>
    <x v="443"/>
    <n v="254.54"/>
    <d v="2023-04-06T00:00:00"/>
    <d v="2023-04-06T01:12:00"/>
    <d v="2023-04-06T05:00:00"/>
    <d v="1899-12-30T03:48:00"/>
    <d v="1899-12-30T02:09:00"/>
    <d v="1899-12-30T01:39:00"/>
    <x v="0"/>
  </r>
  <r>
    <n v="1"/>
    <s v="Cliente_230"/>
    <n v="5"/>
    <d v="2023-04-06T01:57:00"/>
    <d v="2023-04-06T03:35:00"/>
    <s v="Mesero_2"/>
    <x v="1"/>
    <s v="Efectivo"/>
    <n v="23.56"/>
    <s v="Reservada"/>
    <n v="613"/>
    <s v="España"/>
    <x v="444"/>
    <n v="308.56"/>
    <d v="2023-04-06T00:00:00"/>
    <d v="2023-04-06T01:57:00"/>
    <d v="2023-04-06T03:35:00"/>
    <d v="1899-12-30T01:38:00"/>
    <d v="1899-12-30T02:32:00"/>
    <d v="1899-12-30T00:00:00"/>
    <x v="1"/>
  </r>
  <r>
    <n v="19"/>
    <s v="Cliente_823"/>
    <n v="6"/>
    <d v="2023-04-06T02:32:00"/>
    <d v="2023-04-06T04:37:00"/>
    <s v="Mesero_1"/>
    <x v="1"/>
    <s v="Tarjeta de débito"/>
    <n v="26.48"/>
    <s v="Reservada"/>
    <n v="614"/>
    <s v="Venezuela"/>
    <x v="114"/>
    <n v="98.48"/>
    <d v="2023-04-06T00:00:00"/>
    <d v="2023-04-06T02:32:00"/>
    <d v="2023-04-06T04:37:00"/>
    <d v="1899-12-30T02:05:00"/>
    <d v="1899-12-30T00:50:00"/>
    <d v="1899-12-30T01:15:00"/>
    <x v="0"/>
  </r>
  <r>
    <n v="7"/>
    <s v="Cliente_513"/>
    <n v="1"/>
    <d v="2023-04-06T00:46:00"/>
    <d v="2023-04-06T01:53:00"/>
    <s v="Mesero_5"/>
    <x v="2"/>
    <s v="Tarjeta de crédito"/>
    <n v="18.420000000000002"/>
    <s v="Ocupada"/>
    <n v="615"/>
    <s v="Ecuador"/>
    <x v="445"/>
    <n v="351.42"/>
    <d v="2023-04-06T00:00:00"/>
    <d v="2023-04-06T00:46:00"/>
    <d v="2023-04-06T01:53:00"/>
    <d v="1899-12-30T01:22:00"/>
    <d v="1899-12-30T02:36:00"/>
    <d v="1899-12-30T00:00:00"/>
    <x v="1"/>
  </r>
  <r>
    <n v="4"/>
    <s v="Cliente_608"/>
    <n v="4"/>
    <d v="2023-04-06T00:14:00"/>
    <d v="2023-04-06T03:36:00"/>
    <s v="Mesero_5"/>
    <x v="2"/>
    <s v="Tarjeta de crédito"/>
    <n v="23.89"/>
    <s v="Ocupada"/>
    <n v="616"/>
    <s v="Venezuela"/>
    <x v="0"/>
    <n v="155.88999999999999"/>
    <d v="2023-04-06T00:00:00"/>
    <d v="2023-04-06T00:14:00"/>
    <d v="2023-04-06T03:36:00"/>
    <d v="1899-12-30T03:37:00"/>
    <d v="1899-12-30T00:47:00"/>
    <d v="1899-12-30T02:50:00"/>
    <x v="0"/>
  </r>
  <r>
    <n v="13"/>
    <s v="Cliente_27"/>
    <n v="5"/>
    <d v="2023-04-06T01:20:00"/>
    <d v="2023-04-06T05:17:00"/>
    <s v="Mesero_2"/>
    <x v="0"/>
    <s v="Tarjeta de crédito"/>
    <n v="38.18"/>
    <s v="Libre"/>
    <n v="617"/>
    <s v="Uruguay"/>
    <x v="247"/>
    <n v="180.18"/>
    <d v="2023-04-06T00:00:00"/>
    <d v="2023-04-06T01:20:00"/>
    <d v="2023-04-06T05:17:00"/>
    <d v="1899-12-30T03:57:00"/>
    <d v="1899-12-30T00:51:00"/>
    <d v="1899-12-30T03:06:00"/>
    <x v="0"/>
  </r>
  <r>
    <n v="3"/>
    <s v="Cliente_973"/>
    <n v="5"/>
    <d v="2023-04-06T00:56:00"/>
    <d v="2023-04-06T03:12:00"/>
    <s v="Mesero_4"/>
    <x v="1"/>
    <s v="Tarjeta de crédito"/>
    <n v="25.93"/>
    <s v="Libre"/>
    <n v="618"/>
    <s v="Chile"/>
    <x v="446"/>
    <n v="344.93"/>
    <d v="2023-04-06T00:00:00"/>
    <d v="2023-04-06T00:56:00"/>
    <d v="2023-04-06T03:12:00"/>
    <d v="1899-12-30T02:16:00"/>
    <d v="1899-12-30T01:58:00"/>
    <d v="1899-12-30T00:18:00"/>
    <x v="0"/>
  </r>
  <r>
    <n v="6"/>
    <s v="Cliente_619"/>
    <n v="4"/>
    <d v="2023-04-06T00:16:00"/>
    <d v="2023-04-06T02:41:00"/>
    <s v="Mesero_5"/>
    <x v="2"/>
    <s v="Tarjeta de crédito"/>
    <n v="16.440000000000001"/>
    <s v="Reservada"/>
    <n v="619"/>
    <s v="Ecuador"/>
    <x v="447"/>
    <n v="148.44"/>
    <d v="2023-04-06T00:00:00"/>
    <d v="2023-04-06T00:16:00"/>
    <d v="2023-04-06T02:41:00"/>
    <d v="1899-12-30T02:25:00"/>
    <d v="1899-12-30T01:36:00"/>
    <d v="1899-12-30T00:49:00"/>
    <x v="0"/>
  </r>
  <r>
    <n v="16"/>
    <s v="Cliente_592"/>
    <n v="3"/>
    <d v="2023-04-06T02:49:00"/>
    <d v="2023-04-06T06:07:00"/>
    <s v="Mesero_4"/>
    <x v="0"/>
    <s v="Tarjeta de crédito"/>
    <n v="26.64"/>
    <s v="Reservada"/>
    <n v="620"/>
    <s v="Paraguay"/>
    <x v="76"/>
    <n v="83.64"/>
    <d v="2023-04-06T00:00:00"/>
    <d v="2023-04-06T02:49:00"/>
    <d v="2023-04-06T06:07:00"/>
    <d v="1899-12-30T03:18:00"/>
    <d v="1899-12-30T00:40:00"/>
    <d v="1899-12-30T02:38:00"/>
    <x v="0"/>
  </r>
  <r>
    <n v="5"/>
    <s v="Cliente_575"/>
    <n v="2"/>
    <d v="2023-04-06T01:08:00"/>
    <d v="2023-04-06T02:27:00"/>
    <s v="Mesero_2"/>
    <x v="0"/>
    <s v="Tarjeta de crédito"/>
    <n v="42.27"/>
    <s v="Ocupada"/>
    <n v="621"/>
    <s v="Ecuador"/>
    <x v="5"/>
    <n v="147.27000000000001"/>
    <d v="2023-04-06T00:00:00"/>
    <d v="2023-04-06T01:08:00"/>
    <d v="2023-04-06T02:27:00"/>
    <d v="1899-12-30T01:34:00"/>
    <d v="1899-12-30T00:08:00"/>
    <d v="1899-12-30T01:26:00"/>
    <x v="0"/>
  </r>
  <r>
    <n v="7"/>
    <s v="Cliente_117"/>
    <n v="5"/>
    <d v="2023-04-06T02:07:00"/>
    <d v="2023-04-06T05:31:00"/>
    <s v="Mesero_3"/>
    <x v="2"/>
    <s v="Tarjeta de crédito"/>
    <n v="11.47"/>
    <s v="Reservada"/>
    <n v="622"/>
    <s v="Argentina"/>
    <x v="448"/>
    <n v="132.47"/>
    <d v="2023-04-06T00:00:00"/>
    <d v="2023-04-06T02:07:00"/>
    <d v="2023-04-06T05:31:00"/>
    <d v="1899-12-30T03:24:00"/>
    <d v="1899-12-30T01:18:00"/>
    <d v="1899-12-30T02:06:00"/>
    <x v="0"/>
  </r>
  <r>
    <n v="13"/>
    <s v="Cliente_395"/>
    <n v="1"/>
    <d v="2023-04-06T00:45:00"/>
    <d v="2023-04-06T03:10:00"/>
    <s v="Mesero_3"/>
    <x v="0"/>
    <s v="Efectivo"/>
    <n v="22.05"/>
    <s v="Libre"/>
    <n v="623"/>
    <s v="Uruguay"/>
    <x v="449"/>
    <n v="257.05"/>
    <d v="2023-04-06T00:00:00"/>
    <d v="2023-04-06T00:45:00"/>
    <d v="2023-04-06T03:10:00"/>
    <d v="1899-12-30T02:25:00"/>
    <d v="1899-12-30T02:25:00"/>
    <d v="1899-12-30T00:00:00"/>
    <x v="0"/>
  </r>
  <r>
    <n v="1"/>
    <s v="Cliente_833"/>
    <n v="4"/>
    <d v="2023-04-06T01:56:00"/>
    <d v="2023-04-06T03:26:00"/>
    <s v="Mesero_1"/>
    <x v="2"/>
    <s v="Tarjeta de crédito"/>
    <n v="38"/>
    <s v="Reservada"/>
    <n v="624"/>
    <s v="Argentina"/>
    <x v="450"/>
    <n v="140"/>
    <d v="2023-04-06T00:00:00"/>
    <d v="2023-04-06T01:56:00"/>
    <d v="2023-04-06T03:26:00"/>
    <d v="1899-12-30T01:30:00"/>
    <d v="1899-12-30T01:19:00"/>
    <d v="1899-12-30T00:11:00"/>
    <x v="0"/>
  </r>
  <r>
    <n v="5"/>
    <s v="Cliente_511"/>
    <n v="4"/>
    <d v="2023-04-06T00:09:00"/>
    <d v="2023-04-06T03:22:00"/>
    <s v="Mesero_4"/>
    <x v="2"/>
    <s v="Tarjeta de crédito"/>
    <n v="41.73"/>
    <s v="Ocupada"/>
    <n v="625"/>
    <s v="Chile"/>
    <x v="451"/>
    <n v="180.73"/>
    <d v="2023-04-06T00:00:00"/>
    <d v="2023-04-06T00:09:00"/>
    <d v="2023-04-06T03:22:00"/>
    <d v="1899-12-30T03:28:00"/>
    <d v="1899-12-30T01:37:00"/>
    <d v="1899-12-30T01:51:00"/>
    <x v="0"/>
  </r>
  <r>
    <n v="14"/>
    <s v="Cliente_772"/>
    <n v="4"/>
    <d v="2023-04-06T02:45:00"/>
    <d v="2023-04-06T04:10:00"/>
    <s v="Mesero_4"/>
    <x v="1"/>
    <s v="Tarjeta de crédito"/>
    <n v="19.239999999999998"/>
    <s v="Libre"/>
    <n v="626"/>
    <s v="Argentina"/>
    <x v="452"/>
    <n v="156.24"/>
    <d v="2023-04-06T00:00:00"/>
    <d v="2023-04-06T02:45:00"/>
    <d v="2023-04-06T04:10:00"/>
    <d v="1899-12-30T01:25:00"/>
    <d v="1899-12-30T00:58:00"/>
    <d v="1899-12-30T00:27:00"/>
    <x v="0"/>
  </r>
  <r>
    <n v="4"/>
    <s v="Cliente_336"/>
    <n v="3"/>
    <d v="2023-04-06T02:23:00"/>
    <d v="2023-04-06T04:13:00"/>
    <s v="Mesero_3"/>
    <x v="0"/>
    <s v="Tarjeta de crédito"/>
    <n v="44.24"/>
    <s v="Ocupada"/>
    <n v="627"/>
    <s v="Ecuador"/>
    <x v="36"/>
    <n v="65.240000000000009"/>
    <d v="2023-04-06T00:00:00"/>
    <d v="2023-04-06T02:23:00"/>
    <d v="2023-04-06T04:13:00"/>
    <d v="1899-12-30T02:05:00"/>
    <d v="1899-12-30T00:37:00"/>
    <d v="1899-12-30T01:28:00"/>
    <x v="0"/>
  </r>
  <r>
    <n v="2"/>
    <s v="Cliente_124"/>
    <n v="1"/>
    <d v="2023-04-06T00:09:00"/>
    <d v="2023-04-06T01:37:00"/>
    <s v="Mesero_3"/>
    <x v="1"/>
    <s v="Tarjeta de crédito"/>
    <n v="15.03"/>
    <s v="Reservada"/>
    <n v="628"/>
    <s v="Chile"/>
    <x v="453"/>
    <n v="183.03"/>
    <d v="2023-04-06T00:00:00"/>
    <d v="2023-04-06T00:09:00"/>
    <d v="2023-04-06T01:37:00"/>
    <d v="1899-12-30T01:28:00"/>
    <d v="1899-12-30T00:43:00"/>
    <d v="1899-12-30T00:45:00"/>
    <x v="0"/>
  </r>
  <r>
    <n v="17"/>
    <s v="Cliente_828"/>
    <n v="2"/>
    <d v="2023-04-06T02:07:00"/>
    <d v="2023-04-06T05:55:00"/>
    <s v="Mesero_4"/>
    <x v="2"/>
    <s v="Tarjeta de débito"/>
    <n v="26.07"/>
    <s v="Ocupada"/>
    <n v="629"/>
    <s v="Argentina"/>
    <x v="454"/>
    <n v="156.07"/>
    <d v="2023-04-06T00:00:00"/>
    <d v="2023-04-06T02:07:00"/>
    <d v="2023-04-06T05:55:00"/>
    <d v="1899-12-30T04:03:00"/>
    <d v="1899-12-30T01:24:00"/>
    <d v="1899-12-30T02:39:00"/>
    <x v="0"/>
  </r>
  <r>
    <n v="2"/>
    <s v="Cliente_385"/>
    <n v="2"/>
    <d v="2023-04-06T00:02:00"/>
    <d v="2023-04-06T02:49:00"/>
    <s v="Mesero_5"/>
    <x v="0"/>
    <s v="Tarjeta de débito"/>
    <n v="36.619999999999997"/>
    <s v="Libre"/>
    <n v="630"/>
    <s v="Bolivia"/>
    <x v="455"/>
    <n v="218.62"/>
    <d v="2023-04-06T00:00:00"/>
    <d v="2023-04-06T00:02:00"/>
    <d v="2023-04-06T02:49:00"/>
    <d v="1899-12-30T02:47:00"/>
    <d v="1899-12-30T01:15:00"/>
    <d v="1899-12-30T01:32:00"/>
    <x v="0"/>
  </r>
  <r>
    <n v="6"/>
    <s v="Cliente_841"/>
    <n v="1"/>
    <d v="2023-04-06T00:21:00"/>
    <d v="2023-04-06T02:51:00"/>
    <s v="Mesero_5"/>
    <x v="2"/>
    <s v="Tarjeta de crédito"/>
    <n v="39.71"/>
    <s v="Reservada"/>
    <n v="631"/>
    <s v="Colombia"/>
    <x v="147"/>
    <n v="105.71000000000001"/>
    <d v="2023-04-06T00:00:00"/>
    <d v="2023-04-06T00:21:00"/>
    <d v="2023-04-06T02:51:00"/>
    <d v="1899-12-30T02:30:00"/>
    <d v="1899-12-30T00:46:00"/>
    <d v="1899-12-30T01:44:00"/>
    <x v="0"/>
  </r>
  <r>
    <n v="16"/>
    <s v="Cliente_605"/>
    <n v="2"/>
    <d v="2023-04-06T00:15:00"/>
    <d v="2023-04-06T02:55:00"/>
    <s v="Mesero_3"/>
    <x v="1"/>
    <s v="Tarjeta de crédito"/>
    <n v="22.41"/>
    <s v="Libre"/>
    <n v="632"/>
    <s v="Ecuador"/>
    <x v="456"/>
    <n v="151.41"/>
    <d v="2023-04-06T00:00:00"/>
    <d v="2023-04-06T00:15:00"/>
    <d v="2023-04-06T02:55:00"/>
    <d v="1899-12-30T02:40:00"/>
    <d v="1899-12-30T01:28:00"/>
    <d v="1899-12-30T01:12:00"/>
    <x v="0"/>
  </r>
  <r>
    <n v="16"/>
    <s v="Cliente_197"/>
    <n v="5"/>
    <d v="2023-04-06T03:43:00"/>
    <d v="2023-04-06T05:28:00"/>
    <s v="Mesero_3"/>
    <x v="0"/>
    <s v="Tarjeta de crédito"/>
    <n v="11.19"/>
    <s v="Reservada"/>
    <n v="633"/>
    <s v="Bolivia"/>
    <x v="457"/>
    <n v="247.19"/>
    <d v="2023-04-06T00:00:00"/>
    <d v="2023-04-06T03:43:00"/>
    <d v="2023-04-06T05:28:00"/>
    <d v="1899-12-30T01:45:00"/>
    <d v="1899-12-30T02:29:00"/>
    <d v="1899-12-30T00:00:00"/>
    <x v="1"/>
  </r>
  <r>
    <n v="2"/>
    <s v="Cliente_285"/>
    <n v="1"/>
    <d v="2023-04-06T00:03:00"/>
    <d v="2023-04-06T03:36:00"/>
    <s v="Mesero_1"/>
    <x v="1"/>
    <s v="Tarjeta de crédito"/>
    <n v="29.25"/>
    <s v="Reservada"/>
    <n v="634"/>
    <s v="Venezuela"/>
    <x v="458"/>
    <n v="373.25"/>
    <d v="2023-04-06T00:00:00"/>
    <d v="2023-04-06T00:03:00"/>
    <d v="2023-04-06T03:36:00"/>
    <d v="1899-12-30T03:33:00"/>
    <d v="1899-12-30T02:37:00"/>
    <d v="1899-12-30T00:56:00"/>
    <x v="0"/>
  </r>
  <r>
    <n v="5"/>
    <s v="Cliente_19"/>
    <n v="2"/>
    <d v="2023-04-06T00:17:00"/>
    <d v="2023-04-06T03:04:00"/>
    <s v="Mesero_2"/>
    <x v="0"/>
    <s v="Tarjeta de crédito"/>
    <n v="22.15"/>
    <s v="Libre"/>
    <n v="635"/>
    <s v="Perú"/>
    <x v="12"/>
    <n v="80.150000000000006"/>
    <d v="2023-04-06T00:00:00"/>
    <d v="2023-04-06T00:17:00"/>
    <d v="2023-04-06T03:04:00"/>
    <d v="1899-12-30T02:47:00"/>
    <d v="1899-12-30T00:25:00"/>
    <d v="1899-12-30T02:22:00"/>
    <x v="0"/>
  </r>
  <r>
    <n v="14"/>
    <s v="Cliente_586"/>
    <n v="3"/>
    <d v="2023-04-06T03:35:00"/>
    <d v="2023-04-06T05:48:00"/>
    <s v="Mesero_5"/>
    <x v="2"/>
    <s v="Tarjeta de débito"/>
    <n v="32.86"/>
    <s v="Libre"/>
    <n v="636"/>
    <s v="Ecuador"/>
    <x v="459"/>
    <n v="158.86000000000001"/>
    <d v="2023-04-06T00:00:00"/>
    <d v="2023-04-06T03:35:00"/>
    <d v="2023-04-06T05:48:00"/>
    <d v="1899-12-30T02:13:00"/>
    <d v="1899-12-30T02:31:00"/>
    <d v="1899-12-30T00:00:00"/>
    <x v="1"/>
  </r>
  <r>
    <n v="6"/>
    <s v="Cliente_687"/>
    <n v="3"/>
    <d v="2023-04-06T01:55:00"/>
    <d v="2023-04-06T04:32:00"/>
    <s v="Mesero_4"/>
    <x v="0"/>
    <s v="Tarjeta de crédito"/>
    <n v="36.58"/>
    <s v="Reservada"/>
    <n v="637"/>
    <s v="Ecuador"/>
    <x v="460"/>
    <n v="153.57999999999998"/>
    <d v="2023-04-06T00:00:00"/>
    <d v="2023-04-06T01:55:00"/>
    <d v="2023-04-06T04:32:00"/>
    <d v="1899-12-30T02:37:00"/>
    <d v="1899-12-30T01:01:00"/>
    <d v="1899-12-30T01:36:00"/>
    <x v="0"/>
  </r>
  <r>
    <n v="16"/>
    <s v="Cliente_406"/>
    <n v="6"/>
    <d v="2023-04-06T00:54:00"/>
    <d v="2023-04-06T02:16:00"/>
    <s v="Mesero_3"/>
    <x v="2"/>
    <s v="Tarjeta de crédito"/>
    <n v="30.71"/>
    <s v="Ocupada"/>
    <n v="638"/>
    <s v="Argentina"/>
    <x v="35"/>
    <n v="120.71000000000001"/>
    <d v="2023-04-06T00:00:00"/>
    <d v="2023-04-06T00:54:00"/>
    <d v="2023-04-06T02:16:00"/>
    <d v="1899-12-30T01:37:00"/>
    <d v="1899-12-30T00:44:00"/>
    <d v="1899-12-30T00:53:00"/>
    <x v="0"/>
  </r>
  <r>
    <n v="8"/>
    <s v="Cliente_415"/>
    <n v="4"/>
    <d v="2023-04-06T02:17:00"/>
    <d v="2023-04-06T05:19:00"/>
    <s v="Mesero_2"/>
    <x v="2"/>
    <s v="Tarjeta de crédito"/>
    <n v="18.97"/>
    <s v="Reservada"/>
    <n v="639"/>
    <s v="España"/>
    <x v="461"/>
    <n v="170.97"/>
    <d v="2023-04-06T00:00:00"/>
    <d v="2023-04-06T02:17:00"/>
    <d v="2023-04-06T05:19:00"/>
    <d v="1899-12-30T03:02:00"/>
    <d v="1899-12-30T02:16:00"/>
    <d v="1899-12-30T00:46:00"/>
    <x v="0"/>
  </r>
  <r>
    <n v="14"/>
    <s v="Cliente_456"/>
    <n v="3"/>
    <d v="2023-04-06T00:41:00"/>
    <d v="2023-04-06T01:50:00"/>
    <s v="Mesero_3"/>
    <x v="0"/>
    <s v="Tarjeta de débito"/>
    <n v="49.29"/>
    <s v="Libre"/>
    <n v="640"/>
    <s v="Venezuela"/>
    <x v="462"/>
    <n v="268.29000000000002"/>
    <d v="2023-04-06T00:00:00"/>
    <d v="2023-04-06T00:41:00"/>
    <d v="2023-04-06T01:50:00"/>
    <d v="1899-12-30T01:09:00"/>
    <d v="1899-12-30T01:15:00"/>
    <d v="1899-12-30T00:00:00"/>
    <x v="1"/>
  </r>
  <r>
    <n v="2"/>
    <s v="Cliente_820"/>
    <n v="4"/>
    <d v="2023-04-06T01:08:00"/>
    <d v="2023-04-06T03:52:00"/>
    <s v="Mesero_1"/>
    <x v="0"/>
    <s v="Tarjeta de débito"/>
    <n v="39.68"/>
    <s v="Reservada"/>
    <n v="641"/>
    <s v="Ecuador"/>
    <x v="463"/>
    <n v="247.68"/>
    <d v="2023-04-06T00:00:00"/>
    <d v="2023-04-06T01:08:00"/>
    <d v="2023-04-06T03:52:00"/>
    <d v="1899-12-30T02:44:00"/>
    <d v="1899-12-30T01:14:00"/>
    <d v="1899-12-30T01:30:00"/>
    <x v="0"/>
  </r>
  <r>
    <n v="15"/>
    <s v="Cliente_698"/>
    <n v="1"/>
    <d v="2023-04-06T02:36:00"/>
    <d v="2023-04-06T05:24:00"/>
    <s v="Mesero_2"/>
    <x v="0"/>
    <s v="Tarjeta de crédito"/>
    <n v="11.11"/>
    <s v="Ocupada"/>
    <n v="642"/>
    <s v="Argentina"/>
    <x v="464"/>
    <n v="187.11"/>
    <d v="2023-04-06T00:00:00"/>
    <d v="2023-04-06T02:36:00"/>
    <d v="2023-04-06T05:24:00"/>
    <d v="1899-12-30T03:03:00"/>
    <d v="1899-12-30T01:21:00"/>
    <d v="1899-12-30T01:42:00"/>
    <x v="0"/>
  </r>
  <r>
    <n v="17"/>
    <s v="Cliente_59"/>
    <n v="2"/>
    <d v="2023-04-06T00:17:00"/>
    <d v="2023-04-06T01:56:00"/>
    <s v="Mesero_2"/>
    <x v="1"/>
    <s v="Tarjeta de débito"/>
    <n v="28.81"/>
    <s v="Ocupada"/>
    <n v="643"/>
    <s v="Uruguay"/>
    <x v="195"/>
    <n v="61.81"/>
    <d v="2023-04-06T00:00:00"/>
    <d v="2023-04-06T00:17:00"/>
    <d v="2023-04-06T01:56:00"/>
    <d v="1899-12-30T01:54:00"/>
    <d v="1899-12-30T00:18:00"/>
    <d v="1899-12-30T01:36:00"/>
    <x v="0"/>
  </r>
  <r>
    <n v="9"/>
    <s v="Cliente_799"/>
    <n v="6"/>
    <d v="2023-04-06T03:44:00"/>
    <d v="2023-04-06T07:10:00"/>
    <s v="Mesero_1"/>
    <x v="0"/>
    <s v="Tarjeta de débito"/>
    <n v="13.86"/>
    <s v="Reservada"/>
    <n v="644"/>
    <s v="Ecuador"/>
    <x v="79"/>
    <n v="106.86"/>
    <d v="2023-04-06T00:00:00"/>
    <d v="2023-04-06T03:44:00"/>
    <d v="2023-04-06T07:10:00"/>
    <d v="1899-12-30T03:26:00"/>
    <d v="1899-12-30T00:51:00"/>
    <d v="1899-12-30T02:35:00"/>
    <x v="0"/>
  </r>
  <r>
    <n v="6"/>
    <s v="Cliente_196"/>
    <n v="6"/>
    <d v="2023-04-06T02:50:00"/>
    <d v="2023-04-06T06:25:00"/>
    <s v="Mesero_3"/>
    <x v="2"/>
    <s v="Efectivo"/>
    <n v="40.03"/>
    <s v="Libre"/>
    <n v="645"/>
    <s v="Bolivia"/>
    <x v="465"/>
    <n v="220.03"/>
    <d v="2023-04-06T00:00:00"/>
    <d v="2023-04-06T02:50:00"/>
    <d v="2023-04-06T06:25:00"/>
    <d v="1899-12-30T03:35:00"/>
    <d v="1899-12-30T01:37:00"/>
    <d v="1899-12-30T01:58:00"/>
    <x v="0"/>
  </r>
  <r>
    <n v="12"/>
    <s v="Cliente_623"/>
    <n v="2"/>
    <d v="2023-04-06T03:59:00"/>
    <d v="2023-04-06T06:38:00"/>
    <s v="Mesero_2"/>
    <x v="0"/>
    <s v="Tarjeta de débito"/>
    <n v="12.59"/>
    <s v="Libre"/>
    <n v="646"/>
    <s v="Bolivia"/>
    <x v="5"/>
    <n v="82.59"/>
    <d v="2023-04-06T00:00:00"/>
    <d v="2023-04-06T03:59:00"/>
    <d v="2023-04-06T06:38:00"/>
    <d v="1899-12-30T02:39:00"/>
    <d v="1899-12-30T00:36:00"/>
    <d v="1899-12-30T02:03:00"/>
    <x v="0"/>
  </r>
  <r>
    <n v="12"/>
    <s v="Cliente_52"/>
    <n v="2"/>
    <d v="2023-04-06T02:55:00"/>
    <d v="2023-04-06T06:25:00"/>
    <s v="Mesero_2"/>
    <x v="0"/>
    <s v="Tarjeta de crédito"/>
    <n v="42.79"/>
    <s v="Reservada"/>
    <n v="647"/>
    <s v="Bolivia"/>
    <x v="466"/>
    <n v="140.79"/>
    <d v="2023-04-06T00:00:00"/>
    <d v="2023-04-06T02:55:00"/>
    <d v="2023-04-06T06:25:00"/>
    <d v="1899-12-30T03:30:00"/>
    <d v="1899-12-30T00:39:00"/>
    <d v="1899-12-30T02:51:00"/>
    <x v="0"/>
  </r>
  <r>
    <n v="9"/>
    <s v="Cliente_946"/>
    <n v="1"/>
    <d v="2023-04-06T02:59:00"/>
    <d v="2023-04-06T04:55:00"/>
    <s v="Mesero_2"/>
    <x v="2"/>
    <s v="Tarjeta de crédito"/>
    <n v="17.43"/>
    <s v="Libre"/>
    <n v="648"/>
    <s v="Brasil"/>
    <x v="15"/>
    <n v="73.430000000000007"/>
    <d v="2023-04-06T00:00:00"/>
    <d v="2023-04-06T02:59:00"/>
    <d v="2023-04-06T04:55:00"/>
    <d v="1899-12-30T01:56:00"/>
    <d v="1899-12-30T00:47:00"/>
    <d v="1899-12-30T01:09:00"/>
    <x v="0"/>
  </r>
  <r>
    <n v="9"/>
    <s v="Cliente_278"/>
    <n v="1"/>
    <d v="2023-04-06T00:55:00"/>
    <d v="2023-04-06T03:45:00"/>
    <s v="Mesero_5"/>
    <x v="0"/>
    <s v="Efectivo"/>
    <n v="15.98"/>
    <s v="Ocupada"/>
    <n v="649"/>
    <s v="Paraguay"/>
    <x v="467"/>
    <n v="271.98"/>
    <d v="2023-04-06T00:00:00"/>
    <d v="2023-04-06T00:55:00"/>
    <d v="2023-04-06T03:45:00"/>
    <d v="1899-12-30T03:05:00"/>
    <d v="1899-12-30T01:49:00"/>
    <d v="1899-12-30T01:16:00"/>
    <x v="0"/>
  </r>
  <r>
    <n v="11"/>
    <s v="Cliente_232"/>
    <n v="3"/>
    <d v="2023-04-07T03:33:00"/>
    <d v="2023-04-07T05:02:00"/>
    <s v="Mesero_3"/>
    <x v="0"/>
    <s v="Tarjeta de débito"/>
    <n v="38.21"/>
    <s v="Libre"/>
    <n v="650"/>
    <s v="Argentina"/>
    <x v="468"/>
    <n v="275.20999999999998"/>
    <d v="2023-04-07T00:00:00"/>
    <d v="2023-04-07T03:33:00"/>
    <d v="2023-04-07T05:02:00"/>
    <d v="1899-12-30T01:29:00"/>
    <d v="1899-12-30T01:16:00"/>
    <d v="1899-12-30T00:13:00"/>
    <x v="0"/>
  </r>
  <r>
    <n v="16"/>
    <s v="Cliente_595"/>
    <n v="4"/>
    <d v="2023-04-07T02:04:00"/>
    <d v="2023-04-07T05:44:00"/>
    <s v="Mesero_4"/>
    <x v="2"/>
    <s v="Tarjeta de crédito"/>
    <n v="20.27"/>
    <s v="Libre"/>
    <n v="651"/>
    <s v="Argentina"/>
    <x v="469"/>
    <n v="229.27"/>
    <d v="2023-04-07T00:00:00"/>
    <d v="2023-04-07T02:04:00"/>
    <d v="2023-04-07T05:44:00"/>
    <d v="1899-12-30T03:40:00"/>
    <d v="1899-12-30T01:28:00"/>
    <d v="1899-12-30T02:12:00"/>
    <x v="0"/>
  </r>
  <r>
    <n v="14"/>
    <s v="Cliente_968"/>
    <n v="5"/>
    <d v="2023-04-07T00:06:00"/>
    <d v="2023-04-07T02:26:00"/>
    <s v="Mesero_2"/>
    <x v="0"/>
    <s v="Tarjeta de débito"/>
    <n v="23.26"/>
    <s v="Ocupada"/>
    <n v="652"/>
    <s v="Uruguay"/>
    <x v="470"/>
    <n v="193.26"/>
    <d v="2023-04-07T00:00:00"/>
    <d v="2023-04-07T00:06:00"/>
    <d v="2023-04-07T02:26:00"/>
    <d v="1899-12-30T02:35:00"/>
    <d v="1899-12-30T00:50:00"/>
    <d v="1899-12-30T01:45:00"/>
    <x v="0"/>
  </r>
  <r>
    <n v="13"/>
    <s v="Cliente_2"/>
    <n v="5"/>
    <d v="2023-04-07T02:31:00"/>
    <d v="2023-04-07T04:20:00"/>
    <s v="Mesero_1"/>
    <x v="0"/>
    <s v="Tarjeta de crédito"/>
    <n v="34.33"/>
    <s v="Libre"/>
    <n v="653"/>
    <s v="Venezuela"/>
    <x v="471"/>
    <n v="278.33"/>
    <d v="2023-04-07T00:00:00"/>
    <d v="2023-04-07T02:31:00"/>
    <d v="2023-04-07T04:20:00"/>
    <d v="1899-12-30T01:49:00"/>
    <d v="1899-12-30T02:30:00"/>
    <d v="1899-12-30T00:00:00"/>
    <x v="1"/>
  </r>
  <r>
    <n v="12"/>
    <s v="Cliente_880"/>
    <n v="5"/>
    <d v="2023-04-07T00:02:00"/>
    <d v="2023-04-07T01:44:00"/>
    <s v="Mesero_5"/>
    <x v="2"/>
    <s v="Tarjeta de crédito"/>
    <n v="23.98"/>
    <s v="Ocupada"/>
    <n v="654"/>
    <s v="Uruguay"/>
    <x v="56"/>
    <n v="65.98"/>
    <d v="2023-04-07T00:00:00"/>
    <d v="2023-04-07T00:02:00"/>
    <d v="2023-04-07T01:44:00"/>
    <d v="1899-12-30T01:57:00"/>
    <d v="1899-12-30T00:44:00"/>
    <d v="1899-12-30T01:13:00"/>
    <x v="0"/>
  </r>
  <r>
    <n v="5"/>
    <s v="Cliente_626"/>
    <n v="4"/>
    <d v="2023-04-07T01:15:00"/>
    <d v="2023-04-07T04:49:00"/>
    <s v="Mesero_5"/>
    <x v="0"/>
    <s v="Efectivo"/>
    <n v="21.7"/>
    <s v="Reservada"/>
    <n v="655"/>
    <s v="Brasil"/>
    <x v="79"/>
    <n v="114.7"/>
    <d v="2023-04-07T00:00:00"/>
    <d v="2023-04-07T01:15:00"/>
    <d v="2023-04-07T04:49:00"/>
    <d v="1899-12-30T03:34:00"/>
    <d v="1899-12-30T00:36:00"/>
    <d v="1899-12-30T02:58:00"/>
    <x v="0"/>
  </r>
  <r>
    <n v="19"/>
    <s v="Cliente_411"/>
    <n v="6"/>
    <d v="2023-04-07T03:36:00"/>
    <d v="2023-04-07T06:40:00"/>
    <s v="Mesero_1"/>
    <x v="2"/>
    <s v="Tarjeta de crédito"/>
    <n v="31.23"/>
    <s v="Reservada"/>
    <n v="656"/>
    <s v="Argentina"/>
    <x v="472"/>
    <n v="188.23"/>
    <d v="2023-04-07T00:00:00"/>
    <d v="2023-04-07T03:36:00"/>
    <d v="2023-04-07T06:40:00"/>
    <d v="1899-12-30T03:04:00"/>
    <d v="1899-12-30T01:50:00"/>
    <d v="1899-12-30T01:14:00"/>
    <x v="0"/>
  </r>
  <r>
    <n v="1"/>
    <s v="Cliente_123"/>
    <n v="2"/>
    <d v="2023-04-07T00:51:00"/>
    <d v="2023-04-07T04:07:00"/>
    <s v="Mesero_1"/>
    <x v="0"/>
    <s v="Efectivo"/>
    <n v="44.2"/>
    <s v="Reservada"/>
    <n v="657"/>
    <s v="Chile"/>
    <x v="473"/>
    <n v="240.2"/>
    <d v="2023-04-07T00:00:00"/>
    <d v="2023-04-07T00:51:00"/>
    <d v="2023-04-07T04:07:00"/>
    <d v="1899-12-30T03:16:00"/>
    <d v="1899-12-30T02:14:00"/>
    <d v="1899-12-30T01:02:00"/>
    <x v="0"/>
  </r>
  <r>
    <n v="19"/>
    <s v="Cliente_910"/>
    <n v="5"/>
    <d v="2023-04-07T01:43:00"/>
    <d v="2023-04-07T05:02:00"/>
    <s v="Mesero_5"/>
    <x v="1"/>
    <s v="Efectivo"/>
    <n v="31.27"/>
    <s v="Reservada"/>
    <n v="658"/>
    <s v="Brasil"/>
    <x v="474"/>
    <n v="117.27"/>
    <d v="2023-04-07T00:00:00"/>
    <d v="2023-04-07T01:43:00"/>
    <d v="2023-04-07T05:02:00"/>
    <d v="1899-12-30T03:19:00"/>
    <d v="1899-12-30T00:48:00"/>
    <d v="1899-12-30T02:31:00"/>
    <x v="0"/>
  </r>
  <r>
    <n v="9"/>
    <s v="Cliente_539"/>
    <n v="4"/>
    <d v="2023-04-07T02:50:00"/>
    <d v="2023-04-07T04:03:00"/>
    <s v="Mesero_4"/>
    <x v="0"/>
    <s v="Tarjeta de crédito"/>
    <n v="35.24"/>
    <s v="Ocupada"/>
    <n v="659"/>
    <s v="Perú"/>
    <x v="12"/>
    <n v="122.24000000000001"/>
    <d v="2023-04-07T00:00:00"/>
    <d v="2023-04-07T02:50:00"/>
    <d v="2023-04-07T04:03:00"/>
    <d v="1899-12-30T01:28:00"/>
    <d v="1899-12-30T00:31:00"/>
    <d v="1899-12-30T00:57:00"/>
    <x v="0"/>
  </r>
  <r>
    <n v="19"/>
    <s v="Cliente_483"/>
    <n v="4"/>
    <d v="2023-04-07T01:56:00"/>
    <d v="2023-04-07T05:51:00"/>
    <s v="Mesero_2"/>
    <x v="1"/>
    <s v="Tarjeta de crédito"/>
    <n v="15.91"/>
    <s v="Reservada"/>
    <n v="660"/>
    <s v="Brasil"/>
    <x v="475"/>
    <n v="223.91"/>
    <d v="2023-04-07T00:00:00"/>
    <d v="2023-04-07T01:56:00"/>
    <d v="2023-04-07T05:51:00"/>
    <d v="1899-12-30T03:55:00"/>
    <d v="1899-12-30T00:45:00"/>
    <d v="1899-12-30T03:10:00"/>
    <x v="0"/>
  </r>
  <r>
    <n v="16"/>
    <s v="Cliente_949"/>
    <n v="4"/>
    <d v="2023-04-07T03:22:00"/>
    <d v="2023-04-07T06:52:00"/>
    <s v="Mesero_4"/>
    <x v="2"/>
    <s v="Tarjeta de crédito"/>
    <n v="32.54"/>
    <s v="Ocupada"/>
    <n v="661"/>
    <s v="Argentina"/>
    <x v="476"/>
    <n v="238.54"/>
    <d v="2023-04-07T00:00:00"/>
    <d v="2023-04-07T03:22:00"/>
    <d v="2023-04-07T06:52:00"/>
    <d v="1899-12-30T03:45:00"/>
    <d v="1899-12-30T02:15:00"/>
    <d v="1899-12-30T01:30:00"/>
    <x v="0"/>
  </r>
  <r>
    <n v="15"/>
    <s v="Cliente_642"/>
    <n v="4"/>
    <d v="2023-04-07T02:01:00"/>
    <d v="2023-04-07T05:02:00"/>
    <s v="Mesero_1"/>
    <x v="0"/>
    <s v="Tarjeta de crédito"/>
    <n v="11.64"/>
    <s v="Libre"/>
    <n v="662"/>
    <s v="Bolivia"/>
    <x v="477"/>
    <n v="144.63999999999999"/>
    <d v="2023-04-07T00:00:00"/>
    <d v="2023-04-07T02:01:00"/>
    <d v="2023-04-07T05:02:00"/>
    <d v="1899-12-30T03:01:00"/>
    <d v="1899-12-30T01:25:00"/>
    <d v="1899-12-30T01:36:00"/>
    <x v="0"/>
  </r>
  <r>
    <n v="3"/>
    <s v="Cliente_962"/>
    <n v="1"/>
    <d v="2023-04-07T01:09:00"/>
    <d v="2023-04-07T03:47:00"/>
    <s v="Mesero_1"/>
    <x v="0"/>
    <s v="Efectivo"/>
    <n v="41.8"/>
    <s v="Ocupada"/>
    <n v="663"/>
    <s v="España"/>
    <x v="478"/>
    <n v="155.80000000000001"/>
    <d v="2023-04-07T00:00:00"/>
    <d v="2023-04-07T01:09:00"/>
    <d v="2023-04-07T03:47:00"/>
    <d v="1899-12-30T02:53:00"/>
    <d v="1899-12-30T01:27:00"/>
    <d v="1899-12-30T01:26:00"/>
    <x v="0"/>
  </r>
  <r>
    <n v="20"/>
    <s v="Cliente_883"/>
    <n v="6"/>
    <d v="2023-04-07T01:35:00"/>
    <d v="2023-04-07T03:53:00"/>
    <s v="Mesero_4"/>
    <x v="1"/>
    <s v="Tarjeta de débito"/>
    <n v="31.27"/>
    <s v="Reservada"/>
    <n v="664"/>
    <s v="Colombia"/>
    <x v="479"/>
    <n v="153.27000000000001"/>
    <d v="2023-04-07T00:00:00"/>
    <d v="2023-04-07T01:35:00"/>
    <d v="2023-04-07T03:53:00"/>
    <d v="1899-12-30T02:18:00"/>
    <d v="1899-12-30T01:39:00"/>
    <d v="1899-12-30T00:39:00"/>
    <x v="0"/>
  </r>
  <r>
    <n v="6"/>
    <s v="Cliente_425"/>
    <n v="1"/>
    <d v="2023-04-07T02:05:00"/>
    <d v="2023-04-07T05:56:00"/>
    <s v="Mesero_5"/>
    <x v="0"/>
    <s v="Tarjeta de crédito"/>
    <n v="25.32"/>
    <s v="Ocupada"/>
    <n v="665"/>
    <s v="Bolivia"/>
    <x v="480"/>
    <n v="154.32"/>
    <d v="2023-04-07T00:00:00"/>
    <d v="2023-04-07T02:05:00"/>
    <d v="2023-04-07T05:56:00"/>
    <d v="1899-12-30T04:06:00"/>
    <d v="1899-12-30T00:40:00"/>
    <d v="1899-12-30T03:26:00"/>
    <x v="0"/>
  </r>
  <r>
    <n v="8"/>
    <s v="Cliente_593"/>
    <n v="4"/>
    <d v="2023-04-07T01:04:00"/>
    <d v="2023-04-07T04:57:00"/>
    <s v="Mesero_2"/>
    <x v="0"/>
    <s v="Tarjeta de crédito"/>
    <n v="11.86"/>
    <s v="Libre"/>
    <n v="666"/>
    <s v="Paraguay"/>
    <x v="106"/>
    <n v="51.86"/>
    <d v="2023-04-07T00:00:00"/>
    <d v="2023-04-07T01:04:00"/>
    <d v="2023-04-07T04:57:00"/>
    <d v="1899-12-30T03:53:00"/>
    <d v="1899-12-30T00:27:00"/>
    <d v="1899-12-30T03:26:00"/>
    <x v="0"/>
  </r>
  <r>
    <n v="6"/>
    <s v="Cliente_368"/>
    <n v="5"/>
    <d v="2023-04-07T03:39:00"/>
    <d v="2023-04-07T07:07:00"/>
    <s v="Mesero_3"/>
    <x v="0"/>
    <s v="Tarjeta de crédito"/>
    <n v="20.49"/>
    <s v="Reservada"/>
    <n v="667"/>
    <s v="Perú"/>
    <x v="38"/>
    <n v="56.489999999999995"/>
    <d v="2023-04-07T00:00:00"/>
    <d v="2023-04-07T03:39:00"/>
    <d v="2023-04-07T07:07:00"/>
    <d v="1899-12-30T03:28:00"/>
    <d v="1899-12-30T00:12:00"/>
    <d v="1899-12-30T03:16:00"/>
    <x v="0"/>
  </r>
  <r>
    <n v="12"/>
    <s v="Cliente_418"/>
    <n v="4"/>
    <d v="2023-04-07T01:43:00"/>
    <d v="2023-04-07T04:41:00"/>
    <s v="Mesero_1"/>
    <x v="1"/>
    <s v="Tarjeta de crédito"/>
    <n v="18.61"/>
    <s v="Reservada"/>
    <n v="668"/>
    <s v="Bolivia"/>
    <x v="481"/>
    <n v="219.61"/>
    <d v="2023-04-07T00:00:00"/>
    <d v="2023-04-07T01:43:00"/>
    <d v="2023-04-07T04:41:00"/>
    <d v="1899-12-30T02:58:00"/>
    <d v="1899-12-30T01:55:00"/>
    <d v="1899-12-30T01:03:00"/>
    <x v="0"/>
  </r>
  <r>
    <n v="10"/>
    <s v="Cliente_693"/>
    <n v="4"/>
    <d v="2023-04-07T01:01:00"/>
    <d v="2023-04-07T04:34:00"/>
    <s v="Mesero_3"/>
    <x v="0"/>
    <s v="Tarjeta de crédito"/>
    <n v="10.68"/>
    <s v="Libre"/>
    <n v="669"/>
    <s v="Venezuela"/>
    <x v="482"/>
    <n v="191.68"/>
    <d v="2023-04-07T00:00:00"/>
    <d v="2023-04-07T01:01:00"/>
    <d v="2023-04-07T04:34:00"/>
    <d v="1899-12-30T03:33:00"/>
    <d v="1899-12-30T01:09:00"/>
    <d v="1899-12-30T02:24:00"/>
    <x v="0"/>
  </r>
  <r>
    <n v="16"/>
    <s v="Cliente_226"/>
    <n v="6"/>
    <d v="2023-04-07T01:52:00"/>
    <d v="2023-04-07T03:12:00"/>
    <s v="Mesero_2"/>
    <x v="0"/>
    <s v="Efectivo"/>
    <n v="37.93"/>
    <s v="Ocupada"/>
    <n v="670"/>
    <s v="Bolivia"/>
    <x v="483"/>
    <n v="131.93"/>
    <d v="2023-04-07T00:00:00"/>
    <d v="2023-04-07T01:52:00"/>
    <d v="2023-04-07T03:12:00"/>
    <d v="1899-12-30T01:35:00"/>
    <d v="1899-12-30T01:15:00"/>
    <d v="1899-12-30T00:20:00"/>
    <x v="0"/>
  </r>
  <r>
    <n v="17"/>
    <s v="Cliente_759"/>
    <n v="3"/>
    <d v="2023-04-07T02:18:00"/>
    <d v="2023-04-07T03:30:00"/>
    <s v="Mesero_3"/>
    <x v="0"/>
    <s v="Efectivo"/>
    <n v="32.200000000000003"/>
    <s v="Reservada"/>
    <n v="671"/>
    <s v="Bolivia"/>
    <x v="484"/>
    <n v="216.2"/>
    <d v="2023-04-07T00:00:00"/>
    <d v="2023-04-07T02:18:00"/>
    <d v="2023-04-07T03:30:00"/>
    <d v="1899-12-30T01:12:00"/>
    <d v="1899-12-30T01:35:00"/>
    <d v="1899-12-30T00:00:00"/>
    <x v="1"/>
  </r>
  <r>
    <n v="12"/>
    <s v="Cliente_517"/>
    <n v="6"/>
    <d v="2023-04-07T01:24:00"/>
    <d v="2023-04-07T03:51:00"/>
    <s v="Mesero_4"/>
    <x v="2"/>
    <s v="Tarjeta de crédito"/>
    <n v="29.19"/>
    <s v="Reservada"/>
    <n v="672"/>
    <s v="Chile"/>
    <x v="485"/>
    <n v="186.19"/>
    <d v="2023-04-07T00:00:00"/>
    <d v="2023-04-07T01:24:00"/>
    <d v="2023-04-07T03:51:00"/>
    <d v="1899-12-30T02:27:00"/>
    <d v="1899-12-30T01:18:00"/>
    <d v="1899-12-30T01:09:00"/>
    <x v="0"/>
  </r>
  <r>
    <n v="20"/>
    <s v="Cliente_485"/>
    <n v="6"/>
    <d v="2023-04-07T00:37:00"/>
    <d v="2023-04-07T02:52:00"/>
    <s v="Mesero_5"/>
    <x v="0"/>
    <s v="Tarjeta de crédito"/>
    <n v="36.5"/>
    <s v="Reservada"/>
    <n v="673"/>
    <s v="Venezuela"/>
    <x v="486"/>
    <n v="301.5"/>
    <d v="2023-04-07T00:00:00"/>
    <d v="2023-04-07T00:37:00"/>
    <d v="2023-04-07T02:52:00"/>
    <d v="1899-12-30T02:15:00"/>
    <d v="1899-12-30T01:33:00"/>
    <d v="1899-12-30T00:42:00"/>
    <x v="0"/>
  </r>
  <r>
    <n v="1"/>
    <s v="Cliente_834"/>
    <n v="3"/>
    <d v="2023-04-07T00:03:00"/>
    <d v="2023-04-07T01:30:00"/>
    <s v="Mesero_5"/>
    <x v="2"/>
    <s v="Tarjeta de crédito"/>
    <n v="41.29"/>
    <s v="Libre"/>
    <n v="674"/>
    <s v="Paraguay"/>
    <x v="487"/>
    <n v="248.29"/>
    <d v="2023-04-07T00:00:00"/>
    <d v="2023-04-07T00:03:00"/>
    <d v="2023-04-07T01:30:00"/>
    <d v="1899-12-30T01:27:00"/>
    <d v="1899-12-30T01:05:00"/>
    <d v="1899-12-30T00:22:00"/>
    <x v="0"/>
  </r>
  <r>
    <n v="5"/>
    <s v="Cliente_104"/>
    <n v="2"/>
    <d v="2023-04-07T00:54:00"/>
    <d v="2023-04-07T04:33:00"/>
    <s v="Mesero_2"/>
    <x v="2"/>
    <s v="Efectivo"/>
    <n v="30.74"/>
    <s v="Reservada"/>
    <n v="675"/>
    <s v="Ecuador"/>
    <x v="488"/>
    <n v="223.74"/>
    <d v="2023-04-07T00:00:00"/>
    <d v="2023-04-07T00:54:00"/>
    <d v="2023-04-07T04:33:00"/>
    <d v="1899-12-30T03:39:00"/>
    <d v="1899-12-30T02:01:00"/>
    <d v="1899-12-30T01:38:00"/>
    <x v="0"/>
  </r>
  <r>
    <n v="7"/>
    <s v="Cliente_494"/>
    <n v="6"/>
    <d v="2023-04-07T00:28:00"/>
    <d v="2023-04-07T03:45:00"/>
    <s v="Mesero_3"/>
    <x v="0"/>
    <s v="Tarjeta de crédito"/>
    <n v="41.6"/>
    <s v="Ocupada"/>
    <n v="676"/>
    <s v="Ecuador"/>
    <x v="489"/>
    <n v="165.6"/>
    <d v="2023-04-07T00:00:00"/>
    <d v="2023-04-07T00:28:00"/>
    <d v="2023-04-07T03:45:00"/>
    <d v="1899-12-30T03:32:00"/>
    <d v="1899-12-30T02:01:00"/>
    <d v="1899-12-30T01:31:00"/>
    <x v="0"/>
  </r>
  <r>
    <n v="14"/>
    <s v="Cliente_331"/>
    <n v="6"/>
    <d v="2023-04-07T00:34:00"/>
    <d v="2023-04-07T02:37:00"/>
    <s v="Mesero_2"/>
    <x v="0"/>
    <s v="Tarjeta de crédito"/>
    <n v="12.57"/>
    <s v="Ocupada"/>
    <n v="677"/>
    <s v="Bolivia"/>
    <x v="490"/>
    <n v="156.57"/>
    <d v="2023-04-07T00:00:00"/>
    <d v="2023-04-07T00:34:00"/>
    <d v="2023-04-07T02:37:00"/>
    <d v="1899-12-30T02:18:00"/>
    <d v="1899-12-30T02:28:00"/>
    <d v="1899-12-30T00:00:00"/>
    <x v="1"/>
  </r>
  <r>
    <n v="19"/>
    <s v="Cliente_483"/>
    <n v="1"/>
    <d v="2023-04-07T03:01:00"/>
    <d v="2023-04-07T05:22:00"/>
    <s v="Mesero_3"/>
    <x v="0"/>
    <s v="Tarjeta de crédito"/>
    <n v="26.76"/>
    <s v="Ocupada"/>
    <n v="678"/>
    <s v="Chile"/>
    <x v="491"/>
    <n v="230.76"/>
    <d v="2023-04-07T00:00:00"/>
    <d v="2023-04-07T03:01:00"/>
    <d v="2023-04-07T05:22:00"/>
    <d v="1899-12-30T02:36:00"/>
    <d v="1899-12-30T02:01:00"/>
    <d v="1899-12-30T00:35:00"/>
    <x v="0"/>
  </r>
  <r>
    <n v="9"/>
    <s v="Cliente_26"/>
    <n v="4"/>
    <d v="2023-04-07T00:02:00"/>
    <d v="2023-04-07T03:03:00"/>
    <s v="Mesero_2"/>
    <x v="0"/>
    <s v="Tarjeta de crédito"/>
    <n v="36.43"/>
    <s v="Ocupada"/>
    <n v="679"/>
    <s v="Chile"/>
    <x v="492"/>
    <n v="235.43"/>
    <d v="2023-04-07T00:00:00"/>
    <d v="2023-04-07T00:02:00"/>
    <d v="2023-04-07T03:03:00"/>
    <d v="1899-12-30T03:16:00"/>
    <d v="1899-12-30T01:46:00"/>
    <d v="1899-12-30T01:30:00"/>
    <x v="0"/>
  </r>
  <r>
    <n v="5"/>
    <s v="Cliente_35"/>
    <n v="4"/>
    <d v="2023-04-07T01:23:00"/>
    <d v="2023-04-07T05:20:00"/>
    <s v="Mesero_3"/>
    <x v="0"/>
    <s v="Efectivo"/>
    <n v="12.06"/>
    <s v="Reservada"/>
    <n v="680"/>
    <s v="Paraguay"/>
    <x v="493"/>
    <n v="174.06"/>
    <d v="2023-04-07T00:00:00"/>
    <d v="2023-04-07T01:23:00"/>
    <d v="2023-04-07T05:20:00"/>
    <d v="1899-12-30T03:57:00"/>
    <d v="1899-12-30T01:51:00"/>
    <d v="1899-12-30T02:06:00"/>
    <x v="0"/>
  </r>
  <r>
    <n v="2"/>
    <s v="Cliente_840"/>
    <n v="4"/>
    <d v="2023-04-07T02:56:00"/>
    <d v="2023-04-07T06:50:00"/>
    <s v="Mesero_4"/>
    <x v="0"/>
    <s v="Tarjeta de débito"/>
    <n v="37.07"/>
    <s v="Libre"/>
    <n v="681"/>
    <s v="Paraguay"/>
    <x v="494"/>
    <n v="112.07"/>
    <d v="2023-04-07T00:00:00"/>
    <d v="2023-04-07T02:56:00"/>
    <d v="2023-04-07T06:50:00"/>
    <d v="1899-12-30T03:54:00"/>
    <d v="1899-12-30T01:05:00"/>
    <d v="1899-12-30T02:49:00"/>
    <x v="0"/>
  </r>
  <r>
    <n v="1"/>
    <s v="Cliente_36"/>
    <n v="5"/>
    <d v="2023-04-07T01:26:00"/>
    <d v="2023-04-07T04:05:00"/>
    <s v="Mesero_5"/>
    <x v="1"/>
    <s v="Tarjeta de crédito"/>
    <n v="21.04"/>
    <s v="Ocupada"/>
    <n v="682"/>
    <s v="Venezuela"/>
    <x v="145"/>
    <n v="44.04"/>
    <d v="2023-04-07T00:00:00"/>
    <d v="2023-04-07T01:26:00"/>
    <d v="2023-04-07T04:05:00"/>
    <d v="1899-12-30T02:54:00"/>
    <d v="1899-12-30T00:43:00"/>
    <d v="1899-12-30T02:11:00"/>
    <x v="0"/>
  </r>
  <r>
    <n v="2"/>
    <s v="Cliente_837"/>
    <n v="6"/>
    <d v="2023-04-07T03:56:00"/>
    <d v="2023-04-07T06:22:00"/>
    <s v="Mesero_5"/>
    <x v="0"/>
    <s v="Tarjeta de crédito"/>
    <n v="40.42"/>
    <s v="Ocupada"/>
    <n v="683"/>
    <s v="Colombia"/>
    <x v="495"/>
    <n v="204.42000000000002"/>
    <d v="2023-04-07T00:00:00"/>
    <d v="2023-04-07T03:56:00"/>
    <d v="2023-04-07T06:22:00"/>
    <d v="1899-12-30T02:41:00"/>
    <d v="1899-12-30T01:22:00"/>
    <d v="1899-12-30T01:19:00"/>
    <x v="0"/>
  </r>
  <r>
    <n v="10"/>
    <s v="Cliente_514"/>
    <n v="6"/>
    <d v="2023-04-07T03:29:00"/>
    <d v="2023-04-07T04:40:00"/>
    <s v="Mesero_4"/>
    <x v="2"/>
    <s v="Tarjeta de crédito"/>
    <n v="48.15"/>
    <s v="Ocupada"/>
    <n v="684"/>
    <s v="Chile"/>
    <x v="496"/>
    <n v="228.15"/>
    <d v="2023-04-07T00:00:00"/>
    <d v="2023-04-07T03:29:00"/>
    <d v="2023-04-07T04:40:00"/>
    <d v="1899-12-30T01:26:00"/>
    <d v="1899-12-30T01:50:00"/>
    <d v="1899-12-30T00:00:00"/>
    <x v="1"/>
  </r>
  <r>
    <n v="5"/>
    <s v="Cliente_485"/>
    <n v="5"/>
    <d v="2023-04-07T00:28:00"/>
    <d v="2023-04-07T01:43:00"/>
    <s v="Mesero_2"/>
    <x v="0"/>
    <s v="Tarjeta de débito"/>
    <n v="19.89"/>
    <s v="Libre"/>
    <n v="685"/>
    <s v="España"/>
    <x v="71"/>
    <n v="73.89"/>
    <d v="2023-04-07T00:00:00"/>
    <d v="2023-04-07T00:28:00"/>
    <d v="2023-04-07T01:43:00"/>
    <d v="1899-12-30T01:15:00"/>
    <d v="1899-12-30T00:17:00"/>
    <d v="1899-12-30T00:58:00"/>
    <x v="0"/>
  </r>
  <r>
    <n v="10"/>
    <s v="Cliente_832"/>
    <n v="6"/>
    <d v="2023-04-07T01:12:00"/>
    <d v="2023-04-07T03:39:00"/>
    <s v="Mesero_1"/>
    <x v="0"/>
    <s v="Efectivo"/>
    <n v="15.83"/>
    <s v="Reservada"/>
    <n v="686"/>
    <s v="Paraguay"/>
    <x v="497"/>
    <n v="117.83"/>
    <d v="2023-04-07T00:00:00"/>
    <d v="2023-04-07T01:12:00"/>
    <d v="2023-04-07T03:39:00"/>
    <d v="1899-12-30T02:27:00"/>
    <d v="1899-12-30T00:58:00"/>
    <d v="1899-12-30T01:29:00"/>
    <x v="0"/>
  </r>
  <r>
    <n v="2"/>
    <s v="Cliente_778"/>
    <n v="6"/>
    <d v="2023-04-07T01:54:00"/>
    <d v="2023-04-07T05:39:00"/>
    <s v="Mesero_4"/>
    <x v="0"/>
    <s v="Efectivo"/>
    <n v="10.53"/>
    <s v="Libre"/>
    <n v="687"/>
    <s v="España"/>
    <x v="38"/>
    <n v="82.53"/>
    <d v="2023-04-07T00:00:00"/>
    <d v="2023-04-07T01:54:00"/>
    <d v="2023-04-07T05:39:00"/>
    <d v="1899-12-30T03:45:00"/>
    <d v="1899-12-30T00:29:00"/>
    <d v="1899-12-30T03:16:00"/>
    <x v="0"/>
  </r>
  <r>
    <n v="3"/>
    <s v="Cliente_725"/>
    <n v="1"/>
    <d v="2023-04-07T03:26:00"/>
    <d v="2023-04-07T05:03:00"/>
    <s v="Mesero_1"/>
    <x v="0"/>
    <s v="Tarjeta de crédito"/>
    <n v="48.7"/>
    <s v="Ocupada"/>
    <n v="688"/>
    <s v="Argentina"/>
    <x v="12"/>
    <n v="77.7"/>
    <d v="2023-04-07T00:00:00"/>
    <d v="2023-04-07T03:26:00"/>
    <d v="2023-04-07T05:03:00"/>
    <d v="1899-12-30T01:52:00"/>
    <d v="1899-12-30T00:14:00"/>
    <d v="1899-12-30T01:38:00"/>
    <x v="0"/>
  </r>
  <r>
    <n v="14"/>
    <s v="Cliente_114"/>
    <n v="1"/>
    <d v="2023-04-07T00:36:00"/>
    <d v="2023-04-07T02:22:00"/>
    <s v="Mesero_1"/>
    <x v="0"/>
    <s v="Tarjeta de crédito"/>
    <n v="10.25"/>
    <s v="Ocupada"/>
    <n v="689"/>
    <s v="Paraguay"/>
    <x v="498"/>
    <n v="175.25"/>
    <d v="2023-04-07T00:00:00"/>
    <d v="2023-04-07T00:36:00"/>
    <d v="2023-04-07T02:22:00"/>
    <d v="1899-12-30T02:01:00"/>
    <d v="1899-12-30T00:29:00"/>
    <d v="1899-12-30T01:32:00"/>
    <x v="0"/>
  </r>
  <r>
    <n v="15"/>
    <s v="Cliente_95"/>
    <n v="4"/>
    <d v="2023-04-07T02:43:00"/>
    <d v="2023-04-07T05:43:00"/>
    <s v="Mesero_5"/>
    <x v="2"/>
    <s v="Tarjeta de débito"/>
    <n v="37.22"/>
    <s v="Reservada"/>
    <n v="690"/>
    <s v="España"/>
    <x v="499"/>
    <n v="228.22"/>
    <d v="2023-04-07T00:00:00"/>
    <d v="2023-04-07T02:43:00"/>
    <d v="2023-04-07T05:43:00"/>
    <d v="1899-12-30T03:00:00"/>
    <d v="1899-12-30T02:23:00"/>
    <d v="1899-12-30T00:37:00"/>
    <x v="0"/>
  </r>
  <r>
    <n v="19"/>
    <s v="Cliente_103"/>
    <n v="4"/>
    <d v="2023-04-07T01:43:00"/>
    <d v="2023-04-07T05:17:00"/>
    <s v="Mesero_3"/>
    <x v="2"/>
    <s v="Tarjeta de débito"/>
    <n v="13.9"/>
    <s v="Ocupada"/>
    <n v="691"/>
    <s v="Colombia"/>
    <x v="147"/>
    <n v="79.900000000000006"/>
    <d v="2023-04-07T00:00:00"/>
    <d v="2023-04-07T01:43:00"/>
    <d v="2023-04-07T05:17:00"/>
    <d v="1899-12-30T03:49:00"/>
    <d v="1899-12-30T00:34:00"/>
    <d v="1899-12-30T03:15:00"/>
    <x v="0"/>
  </r>
  <r>
    <n v="9"/>
    <s v="Cliente_30"/>
    <n v="2"/>
    <d v="2023-04-07T00:53:00"/>
    <d v="2023-04-07T04:26:00"/>
    <s v="Mesero_1"/>
    <x v="2"/>
    <s v="Tarjeta de crédito"/>
    <n v="25.92"/>
    <s v="Reservada"/>
    <n v="692"/>
    <s v="Argentina"/>
    <x v="500"/>
    <n v="198.92000000000002"/>
    <d v="2023-04-07T00:00:00"/>
    <d v="2023-04-07T00:53:00"/>
    <d v="2023-04-07T04:26:00"/>
    <d v="1899-12-30T03:33:00"/>
    <d v="1899-12-30T01:40:00"/>
    <d v="1899-12-30T01:53:00"/>
    <x v="0"/>
  </r>
  <r>
    <n v="15"/>
    <s v="Cliente_330"/>
    <n v="4"/>
    <d v="2023-04-07T03:44:00"/>
    <d v="2023-04-07T07:31:00"/>
    <s v="Mesero_3"/>
    <x v="0"/>
    <s v="Tarjeta de crédito"/>
    <n v="28.31"/>
    <s v="Libre"/>
    <n v="693"/>
    <s v="Ecuador"/>
    <x v="501"/>
    <n v="106.31"/>
    <d v="2023-04-07T00:00:00"/>
    <d v="2023-04-07T03:44:00"/>
    <d v="2023-04-07T07:31:00"/>
    <d v="1899-12-30T03:47:00"/>
    <d v="1899-12-30T00:44:00"/>
    <d v="1899-12-30T03:03:00"/>
    <x v="0"/>
  </r>
  <r>
    <n v="5"/>
    <s v="Cliente_88"/>
    <n v="4"/>
    <d v="2023-04-07T01:51:00"/>
    <d v="2023-04-07T05:13:00"/>
    <s v="Mesero_2"/>
    <x v="0"/>
    <s v="Tarjeta de crédito"/>
    <n v="23.66"/>
    <s v="Libre"/>
    <n v="694"/>
    <s v="Venezuela"/>
    <x v="502"/>
    <n v="180.66"/>
    <d v="2023-04-07T00:00:00"/>
    <d v="2023-04-07T01:51:00"/>
    <d v="2023-04-07T05:13:00"/>
    <d v="1899-12-30T03:22:00"/>
    <d v="1899-12-30T02:08:00"/>
    <d v="1899-12-30T01:14:00"/>
    <x v="0"/>
  </r>
  <r>
    <n v="9"/>
    <s v="Cliente_211"/>
    <n v="1"/>
    <d v="2023-04-07T02:02:00"/>
    <d v="2023-04-07T05:32:00"/>
    <s v="Mesero_3"/>
    <x v="0"/>
    <s v="Tarjeta de crédito"/>
    <n v="18.23"/>
    <s v="Ocupada"/>
    <n v="695"/>
    <s v="Venezuela"/>
    <x v="10"/>
    <n v="134.22999999999999"/>
    <d v="2023-04-07T00:00:00"/>
    <d v="2023-04-07T02:02:00"/>
    <d v="2023-04-07T05:32:00"/>
    <d v="1899-12-30T03:45:00"/>
    <d v="1899-12-30T00:37:00"/>
    <d v="1899-12-30T03:08:00"/>
    <x v="0"/>
  </r>
  <r>
    <n v="2"/>
    <s v="Cliente_282"/>
    <n v="6"/>
    <d v="2023-04-07T02:16:00"/>
    <d v="2023-04-07T06:11:00"/>
    <s v="Mesero_1"/>
    <x v="2"/>
    <s v="Tarjeta de crédito"/>
    <n v="18.760000000000002"/>
    <s v="Ocupada"/>
    <n v="696"/>
    <s v="Perú"/>
    <x v="145"/>
    <n v="64.760000000000005"/>
    <d v="2023-04-07T00:00:00"/>
    <d v="2023-04-07T02:16:00"/>
    <d v="2023-04-07T06:11:00"/>
    <d v="1899-12-30T04:10:00"/>
    <d v="1899-12-30T00:23:00"/>
    <d v="1899-12-30T03:47:00"/>
    <x v="0"/>
  </r>
  <r>
    <n v="4"/>
    <s v="Cliente_90"/>
    <n v="1"/>
    <d v="2023-04-07T03:48:00"/>
    <d v="2023-04-07T06:42:00"/>
    <s v="Mesero_2"/>
    <x v="0"/>
    <s v="Tarjeta de crédito"/>
    <n v="34.35"/>
    <s v="Reservada"/>
    <n v="697"/>
    <s v="Uruguay"/>
    <x v="503"/>
    <n v="233.35"/>
    <d v="2023-04-07T00:00:00"/>
    <d v="2023-04-07T03:48:00"/>
    <d v="2023-04-07T06:42:00"/>
    <d v="1899-12-30T02:54:00"/>
    <d v="1899-12-30T01:47:00"/>
    <d v="1899-12-30T01:07:00"/>
    <x v="0"/>
  </r>
  <r>
    <n v="19"/>
    <s v="Cliente_115"/>
    <n v="4"/>
    <d v="2023-04-07T02:30:00"/>
    <d v="2023-04-07T06:25:00"/>
    <s v="Mesero_1"/>
    <x v="2"/>
    <s v="Tarjeta de crédito"/>
    <n v="39.89"/>
    <s v="Libre"/>
    <n v="698"/>
    <s v="Bolivia"/>
    <x v="504"/>
    <n v="224.89"/>
    <d v="2023-04-07T00:00:00"/>
    <d v="2023-04-07T02:30:00"/>
    <d v="2023-04-07T06:25:00"/>
    <d v="1899-12-30T03:55:00"/>
    <d v="1899-12-30T01:41:00"/>
    <d v="1899-12-30T02:14:00"/>
    <x v="0"/>
  </r>
  <r>
    <n v="8"/>
    <s v="Cliente_143"/>
    <n v="6"/>
    <d v="2023-04-07T01:35:00"/>
    <d v="2023-04-07T02:56:00"/>
    <s v="Mesero_2"/>
    <x v="0"/>
    <s v="Tarjeta de crédito"/>
    <n v="38.44"/>
    <s v="Reservada"/>
    <n v="699"/>
    <s v="España"/>
    <x v="12"/>
    <n v="96.44"/>
    <d v="2023-04-07T00:00:00"/>
    <d v="2023-04-07T01:35:00"/>
    <d v="2023-04-07T02:56:00"/>
    <d v="1899-12-30T01:21:00"/>
    <d v="1899-12-30T00:11:00"/>
    <d v="1899-12-30T01:10:00"/>
    <x v="0"/>
  </r>
  <r>
    <n v="8"/>
    <s v="Cliente_496"/>
    <n v="2"/>
    <d v="2023-04-07T00:23:00"/>
    <d v="2023-04-07T02:50:00"/>
    <s v="Mesero_2"/>
    <x v="0"/>
    <s v="Tarjeta de crédito"/>
    <n v="21.66"/>
    <s v="Reservada"/>
    <n v="700"/>
    <s v="Argentina"/>
    <x v="397"/>
    <n v="255.66"/>
    <d v="2023-04-07T00:00:00"/>
    <d v="2023-04-07T00:23:00"/>
    <d v="2023-04-07T02:50:00"/>
    <d v="1899-12-30T02:27:00"/>
    <d v="1899-12-30T01:26:00"/>
    <d v="1899-12-30T01:01:00"/>
    <x v="0"/>
  </r>
  <r>
    <n v="19"/>
    <s v="Cliente_58"/>
    <n v="5"/>
    <d v="2023-04-07T03:20:00"/>
    <d v="2023-04-07T05:45:00"/>
    <s v="Mesero_4"/>
    <x v="0"/>
    <s v="Tarjeta de crédito"/>
    <n v="39.83"/>
    <s v="Libre"/>
    <n v="701"/>
    <s v="Bolivia"/>
    <x v="505"/>
    <n v="141.82999999999998"/>
    <d v="2023-04-07T00:00:00"/>
    <d v="2023-04-07T03:20:00"/>
    <d v="2023-04-07T05:45:00"/>
    <d v="1899-12-30T02:25:00"/>
    <d v="1899-12-30T01:37:00"/>
    <d v="1899-12-30T00:48:00"/>
    <x v="0"/>
  </r>
  <r>
    <n v="13"/>
    <s v="Cliente_468"/>
    <n v="2"/>
    <d v="2023-04-07T02:30:00"/>
    <d v="2023-04-07T05:15:00"/>
    <s v="Mesero_3"/>
    <x v="2"/>
    <s v="Tarjeta de crédito"/>
    <n v="47.07"/>
    <s v="Libre"/>
    <n v="702"/>
    <s v="Brasil"/>
    <x v="506"/>
    <n v="242.07"/>
    <d v="2023-04-07T00:00:00"/>
    <d v="2023-04-07T02:30:00"/>
    <d v="2023-04-07T05:15:00"/>
    <d v="1899-12-30T02:45:00"/>
    <d v="1899-12-30T02:35:00"/>
    <d v="1899-12-30T00:10:00"/>
    <x v="0"/>
  </r>
  <r>
    <n v="9"/>
    <s v="Cliente_714"/>
    <n v="5"/>
    <d v="2023-04-07T00:17:00"/>
    <d v="2023-04-07T02:19:00"/>
    <s v="Mesero_1"/>
    <x v="0"/>
    <s v="Tarjeta de crédito"/>
    <n v="22.24"/>
    <s v="Ocupada"/>
    <n v="703"/>
    <s v="Venezuela"/>
    <x v="36"/>
    <n v="85.24"/>
    <d v="2023-04-07T00:00:00"/>
    <d v="2023-04-07T00:17:00"/>
    <d v="2023-04-07T02:19:00"/>
    <d v="1899-12-30T02:17:00"/>
    <d v="1899-12-30T00:29:00"/>
    <d v="1899-12-30T01:48:00"/>
    <x v="0"/>
  </r>
  <r>
    <n v="13"/>
    <s v="Cliente_950"/>
    <n v="6"/>
    <d v="2023-04-07T01:40:00"/>
    <d v="2023-04-07T04:29:00"/>
    <s v="Mesero_2"/>
    <x v="2"/>
    <s v="Tarjeta de crédito"/>
    <n v="33.29"/>
    <s v="Reservada"/>
    <n v="704"/>
    <s v="Bolivia"/>
    <x v="44"/>
    <n v="51.29"/>
    <d v="2023-04-07T00:00:00"/>
    <d v="2023-04-07T01:40:00"/>
    <d v="2023-04-07T04:29:00"/>
    <d v="1899-12-30T02:49:00"/>
    <d v="1899-12-30T00:38:00"/>
    <d v="1899-12-30T02:11:00"/>
    <x v="0"/>
  </r>
  <r>
    <n v="12"/>
    <s v="Cliente_372"/>
    <n v="3"/>
    <d v="2023-04-07T01:48:00"/>
    <d v="2023-04-07T02:53:00"/>
    <s v="Mesero_2"/>
    <x v="0"/>
    <s v="Tarjeta de crédito"/>
    <n v="43.07"/>
    <s v="Libre"/>
    <n v="705"/>
    <s v="Venezuela"/>
    <x v="231"/>
    <n v="155.07"/>
    <d v="2023-04-07T00:00:00"/>
    <d v="2023-04-07T01:48:00"/>
    <d v="2023-04-07T02:53:00"/>
    <d v="1899-12-30T01:05:00"/>
    <d v="1899-12-30T00:33:00"/>
    <d v="1899-12-30T00:32:00"/>
    <x v="0"/>
  </r>
  <r>
    <n v="20"/>
    <s v="Cliente_663"/>
    <n v="6"/>
    <d v="2023-04-07T01:14:00"/>
    <d v="2023-04-07T04:54:00"/>
    <s v="Mesero_1"/>
    <x v="0"/>
    <s v="Tarjeta de crédito"/>
    <n v="44.45"/>
    <s v="Ocupada"/>
    <n v="706"/>
    <s v="Argentina"/>
    <x v="44"/>
    <n v="98.45"/>
    <d v="2023-04-07T00:00:00"/>
    <d v="2023-04-07T01:14:00"/>
    <d v="2023-04-07T04:54:00"/>
    <d v="1899-12-30T03:55:00"/>
    <d v="1899-12-30T00:33:00"/>
    <d v="1899-12-30T03:22:00"/>
    <x v="0"/>
  </r>
  <r>
    <n v="15"/>
    <s v="Cliente_801"/>
    <n v="1"/>
    <d v="2023-04-07T03:05:00"/>
    <d v="2023-04-07T05:23:00"/>
    <s v="Mesero_2"/>
    <x v="1"/>
    <s v="Tarjeta de crédito"/>
    <n v="40.39"/>
    <s v="Reservada"/>
    <n v="707"/>
    <s v="Uruguay"/>
    <x v="507"/>
    <n v="225.39"/>
    <d v="2023-04-07T00:00:00"/>
    <d v="2023-04-07T03:05:00"/>
    <d v="2023-04-07T05:23:00"/>
    <d v="1899-12-30T02:18:00"/>
    <d v="1899-12-30T02:17:00"/>
    <d v="1899-12-30T00:01:00"/>
    <x v="0"/>
  </r>
  <r>
    <n v="5"/>
    <s v="Cliente_804"/>
    <n v="2"/>
    <d v="2023-04-07T03:36:00"/>
    <d v="2023-04-07T07:24:00"/>
    <s v="Mesero_3"/>
    <x v="2"/>
    <s v="Tarjeta de crédito"/>
    <n v="41.8"/>
    <s v="Ocupada"/>
    <n v="708"/>
    <s v="España"/>
    <x v="71"/>
    <n v="95.8"/>
    <d v="2023-04-07T00:00:00"/>
    <d v="2023-04-07T03:36:00"/>
    <d v="2023-04-07T07:24:00"/>
    <d v="1899-12-30T04:03:00"/>
    <d v="1899-12-30T00:24:00"/>
    <d v="1899-12-30T03:39:00"/>
    <x v="0"/>
  </r>
  <r>
    <n v="8"/>
    <s v="Cliente_208"/>
    <n v="4"/>
    <d v="2023-04-07T01:55:00"/>
    <d v="2023-04-07T03:40:00"/>
    <s v="Mesero_2"/>
    <x v="0"/>
    <s v="Efectivo"/>
    <n v="26.15"/>
    <s v="Ocupada"/>
    <n v="709"/>
    <s v="Ecuador"/>
    <x v="508"/>
    <n v="219.15"/>
    <d v="2023-04-07T00:00:00"/>
    <d v="2023-04-07T01:55:00"/>
    <d v="2023-04-07T03:40:00"/>
    <d v="1899-12-30T02:00:00"/>
    <d v="1899-12-30T01:38:00"/>
    <d v="1899-12-30T00:22:00"/>
    <x v="0"/>
  </r>
  <r>
    <n v="18"/>
    <s v="Cliente_716"/>
    <n v="1"/>
    <d v="2023-04-07T02:28:00"/>
    <d v="2023-04-07T03:38:00"/>
    <s v="Mesero_5"/>
    <x v="0"/>
    <s v="Tarjeta de crédito"/>
    <n v="28.43"/>
    <s v="Ocupada"/>
    <n v="710"/>
    <s v="España"/>
    <x v="509"/>
    <n v="166.43"/>
    <d v="2023-04-07T00:00:00"/>
    <d v="2023-04-07T02:28:00"/>
    <d v="2023-04-07T03:38:00"/>
    <d v="1899-12-30T01:25:00"/>
    <d v="1899-12-30T02:20:00"/>
    <d v="1899-12-30T00:00:00"/>
    <x v="1"/>
  </r>
  <r>
    <n v="20"/>
    <s v="Cliente_27"/>
    <n v="6"/>
    <d v="2023-04-07T01:51:00"/>
    <d v="2023-04-07T05:18:00"/>
    <s v="Mesero_1"/>
    <x v="0"/>
    <s v="Tarjeta de débito"/>
    <n v="49.74"/>
    <s v="Ocupada"/>
    <n v="711"/>
    <s v="Uruguay"/>
    <x v="292"/>
    <n v="215.74"/>
    <d v="2023-04-07T00:00:00"/>
    <d v="2023-04-07T01:51:00"/>
    <d v="2023-04-07T05:18:00"/>
    <d v="1899-12-30T03:42:00"/>
    <d v="1899-12-30T00:59:00"/>
    <d v="1899-12-30T02:43:00"/>
    <x v="0"/>
  </r>
  <r>
    <n v="10"/>
    <s v="Cliente_786"/>
    <n v="5"/>
    <d v="2023-04-07T00:06:00"/>
    <d v="2023-04-07T02:27:00"/>
    <s v="Mesero_2"/>
    <x v="1"/>
    <s v="Efectivo"/>
    <n v="42.21"/>
    <s v="Reservada"/>
    <n v="712"/>
    <s v="Perú"/>
    <x v="114"/>
    <n v="90.210000000000008"/>
    <d v="2023-04-07T00:00:00"/>
    <d v="2023-04-07T00:06:00"/>
    <d v="2023-04-07T02:27:00"/>
    <d v="1899-12-30T02:21:00"/>
    <d v="1899-12-30T00:49:00"/>
    <d v="1899-12-30T01:32:00"/>
    <x v="0"/>
  </r>
  <r>
    <n v="6"/>
    <s v="Cliente_594"/>
    <n v="4"/>
    <d v="2023-04-07T00:15:00"/>
    <d v="2023-04-07T02:52:00"/>
    <s v="Mesero_1"/>
    <x v="2"/>
    <s v="Tarjeta de crédito"/>
    <n v="35.11"/>
    <s v="Libre"/>
    <n v="713"/>
    <s v="Uruguay"/>
    <x v="510"/>
    <n v="395.11"/>
    <d v="2023-04-07T00:00:00"/>
    <d v="2023-04-07T00:15:00"/>
    <d v="2023-04-07T02:52:00"/>
    <d v="1899-12-30T02:37:00"/>
    <d v="1899-12-30T02:05:00"/>
    <d v="1899-12-30T00:32:00"/>
    <x v="0"/>
  </r>
  <r>
    <n v="19"/>
    <s v="Cliente_281"/>
    <n v="2"/>
    <d v="2023-04-07T02:21:00"/>
    <d v="2023-04-07T04:05:00"/>
    <s v="Mesero_5"/>
    <x v="0"/>
    <s v="Tarjeta de crédito"/>
    <n v="10.69"/>
    <s v="Libre"/>
    <n v="714"/>
    <s v="Colombia"/>
    <x v="511"/>
    <n v="235.69"/>
    <d v="2023-04-07T00:00:00"/>
    <d v="2023-04-07T02:21:00"/>
    <d v="2023-04-07T04:05:00"/>
    <d v="1899-12-30T01:44:00"/>
    <d v="1899-12-30T01:03:00"/>
    <d v="1899-12-30T00:41:00"/>
    <x v="0"/>
  </r>
  <r>
    <n v="12"/>
    <s v="Cliente_396"/>
    <n v="6"/>
    <d v="2023-04-07T01:45:00"/>
    <d v="2023-04-07T04:15:00"/>
    <s v="Mesero_3"/>
    <x v="0"/>
    <s v="Tarjeta de débito"/>
    <n v="39.909999999999997"/>
    <s v="Ocupada"/>
    <n v="715"/>
    <s v="Perú"/>
    <x v="512"/>
    <n v="285.90999999999997"/>
    <d v="2023-04-07T00:00:00"/>
    <d v="2023-04-07T01:45:00"/>
    <d v="2023-04-07T04:15:00"/>
    <d v="1899-12-30T02:45:00"/>
    <d v="1899-12-30T02:16:00"/>
    <d v="1899-12-30T00:29:00"/>
    <x v="0"/>
  </r>
  <r>
    <n v="12"/>
    <s v="Cliente_707"/>
    <n v="4"/>
    <d v="2023-04-07T01:47:00"/>
    <d v="2023-04-07T04:44:00"/>
    <s v="Mesero_2"/>
    <x v="2"/>
    <s v="Tarjeta de crédito"/>
    <n v="44.73"/>
    <s v="Ocupada"/>
    <n v="716"/>
    <s v="Brasil"/>
    <x v="513"/>
    <n v="275.73"/>
    <d v="2023-04-07T00:00:00"/>
    <d v="2023-04-07T01:47:00"/>
    <d v="2023-04-07T04:44:00"/>
    <d v="1899-12-30T03:12:00"/>
    <d v="1899-12-30T01:30:00"/>
    <d v="1899-12-30T01:42:00"/>
    <x v="0"/>
  </r>
  <r>
    <n v="8"/>
    <s v="Cliente_392"/>
    <n v="5"/>
    <d v="2023-04-07T03:56:00"/>
    <d v="2023-04-07T06:03:00"/>
    <s v="Mesero_1"/>
    <x v="0"/>
    <s v="Tarjeta de crédito"/>
    <n v="23.67"/>
    <s v="Libre"/>
    <n v="717"/>
    <s v="Bolivia"/>
    <x v="514"/>
    <n v="178.67000000000002"/>
    <d v="2023-04-07T00:00:00"/>
    <d v="2023-04-07T03:56:00"/>
    <d v="2023-04-07T06:03:00"/>
    <d v="1899-12-30T02:07:00"/>
    <d v="1899-12-30T01:12:00"/>
    <d v="1899-12-30T00:55:00"/>
    <x v="0"/>
  </r>
  <r>
    <n v="7"/>
    <s v="Cliente_489"/>
    <n v="6"/>
    <d v="2023-04-07T03:18:00"/>
    <d v="2023-04-07T07:06:00"/>
    <s v="Mesero_2"/>
    <x v="1"/>
    <s v="Tarjeta de crédito"/>
    <n v="37.21"/>
    <s v="Libre"/>
    <n v="718"/>
    <s v="Venezuela"/>
    <x v="106"/>
    <n v="57.21"/>
    <d v="2023-04-07T00:00:00"/>
    <d v="2023-04-07T03:18:00"/>
    <d v="2023-04-07T07:06:00"/>
    <d v="1899-12-30T03:48:00"/>
    <d v="1899-12-30T00:58:00"/>
    <d v="1899-12-30T02:50:00"/>
    <x v="0"/>
  </r>
  <r>
    <n v="16"/>
    <s v="Cliente_954"/>
    <n v="3"/>
    <d v="2023-04-07T01:18:00"/>
    <d v="2023-04-07T02:49:00"/>
    <s v="Mesero_1"/>
    <x v="0"/>
    <s v="Tarjeta de débito"/>
    <n v="17.23"/>
    <s v="Libre"/>
    <n v="719"/>
    <s v="Colombia"/>
    <x v="515"/>
    <n v="124.23"/>
    <d v="2023-04-07T00:00:00"/>
    <d v="2023-04-07T01:18:00"/>
    <d v="2023-04-07T02:49:00"/>
    <d v="1899-12-30T01:31:00"/>
    <d v="1899-12-30T01:10:00"/>
    <d v="1899-12-30T00:21:00"/>
    <x v="0"/>
  </r>
  <r>
    <n v="4"/>
    <s v="Cliente_263"/>
    <n v="5"/>
    <d v="2023-04-07T02:13:00"/>
    <d v="2023-04-07T05:46:00"/>
    <s v="Mesero_3"/>
    <x v="0"/>
    <s v="Tarjeta de crédito"/>
    <n v="40.28"/>
    <s v="Reservada"/>
    <n v="720"/>
    <s v="Paraguay"/>
    <x v="516"/>
    <n v="208.28"/>
    <d v="2023-04-07T00:00:00"/>
    <d v="2023-04-07T02:13:00"/>
    <d v="2023-04-07T05:46:00"/>
    <d v="1899-12-30T03:33:00"/>
    <d v="1899-12-30T02:13:00"/>
    <d v="1899-12-30T01:20:00"/>
    <x v="0"/>
  </r>
  <r>
    <n v="6"/>
    <s v="Cliente_733"/>
    <n v="2"/>
    <d v="2023-04-07T03:53:00"/>
    <d v="2023-04-07T07:01:00"/>
    <s v="Mesero_2"/>
    <x v="1"/>
    <s v="Tarjeta de crédito"/>
    <n v="47.13"/>
    <s v="Libre"/>
    <n v="721"/>
    <s v="Paraguay"/>
    <x v="517"/>
    <n v="265.13"/>
    <d v="2023-04-07T00:00:00"/>
    <d v="2023-04-07T03:53:00"/>
    <d v="2023-04-07T07:01:00"/>
    <d v="1899-12-30T03:08:00"/>
    <d v="1899-12-30T02:13:00"/>
    <d v="1899-12-30T00:55:00"/>
    <x v="0"/>
  </r>
  <r>
    <n v="13"/>
    <s v="Cliente_438"/>
    <n v="5"/>
    <d v="2023-04-07T02:51:00"/>
    <d v="2023-04-07T04:08:00"/>
    <s v="Mesero_2"/>
    <x v="0"/>
    <s v="Tarjeta de crédito"/>
    <n v="20.62"/>
    <s v="Libre"/>
    <n v="722"/>
    <s v="Ecuador"/>
    <x v="518"/>
    <n v="105.62"/>
    <d v="2023-04-07T00:00:00"/>
    <d v="2023-04-07T02:51:00"/>
    <d v="2023-04-07T04:08:00"/>
    <d v="1899-12-30T01:17:00"/>
    <d v="1899-12-30T00:59:00"/>
    <d v="1899-12-30T00:18:00"/>
    <x v="0"/>
  </r>
  <r>
    <n v="12"/>
    <s v="Cliente_116"/>
    <n v="2"/>
    <d v="2023-04-07T01:35:00"/>
    <d v="2023-04-07T04:49:00"/>
    <s v="Mesero_4"/>
    <x v="1"/>
    <s v="Efectivo"/>
    <n v="27.79"/>
    <s v="Libre"/>
    <n v="723"/>
    <s v="Chile"/>
    <x v="519"/>
    <n v="153.79"/>
    <d v="2023-04-07T00:00:00"/>
    <d v="2023-04-07T01:35:00"/>
    <d v="2023-04-07T04:49:00"/>
    <d v="1899-12-30T03:14:00"/>
    <d v="1899-12-30T00:31:00"/>
    <d v="1899-12-30T02:43:00"/>
    <x v="0"/>
  </r>
  <r>
    <n v="8"/>
    <s v="Cliente_929"/>
    <n v="6"/>
    <d v="2023-04-07T02:56:00"/>
    <d v="2023-04-07T04:15:00"/>
    <s v="Mesero_5"/>
    <x v="2"/>
    <s v="Efectivo"/>
    <n v="14.12"/>
    <s v="Libre"/>
    <n v="724"/>
    <s v="Venezuela"/>
    <x v="147"/>
    <n v="80.12"/>
    <d v="2023-04-07T00:00:00"/>
    <d v="2023-04-07T02:56:00"/>
    <d v="2023-04-07T04:15:00"/>
    <d v="1899-12-30T01:19:00"/>
    <d v="1899-12-30T00:56:00"/>
    <d v="1899-12-30T00:23:00"/>
    <x v="0"/>
  </r>
  <r>
    <n v="10"/>
    <s v="Cliente_353"/>
    <n v="4"/>
    <d v="2023-04-07T01:48:00"/>
    <d v="2023-04-07T03:20:00"/>
    <s v="Mesero_4"/>
    <x v="0"/>
    <s v="Efectivo"/>
    <n v="18.66"/>
    <s v="Ocupada"/>
    <n v="725"/>
    <s v="Chile"/>
    <x v="520"/>
    <n v="186.66"/>
    <d v="2023-04-07T00:00:00"/>
    <d v="2023-04-07T01:48:00"/>
    <d v="2023-04-07T03:20:00"/>
    <d v="1899-12-30T01:47:00"/>
    <d v="1899-12-30T01:25:00"/>
    <d v="1899-12-30T00:22:00"/>
    <x v="0"/>
  </r>
  <r>
    <n v="11"/>
    <s v="Cliente_715"/>
    <n v="2"/>
    <d v="2023-04-07T02:28:00"/>
    <d v="2023-04-07T05:43:00"/>
    <s v="Mesero_5"/>
    <x v="1"/>
    <s v="Tarjeta de crédito"/>
    <n v="41.38"/>
    <s v="Reservada"/>
    <n v="726"/>
    <s v="España"/>
    <x v="521"/>
    <n v="167.38"/>
    <d v="2023-04-07T00:00:00"/>
    <d v="2023-04-07T02:28:00"/>
    <d v="2023-04-07T05:43:00"/>
    <d v="1899-12-30T03:15:00"/>
    <d v="1899-12-30T01:14:00"/>
    <d v="1899-12-30T02:01:00"/>
    <x v="0"/>
  </r>
  <r>
    <n v="17"/>
    <s v="Cliente_117"/>
    <n v="6"/>
    <d v="2023-04-07T00:31:00"/>
    <d v="2023-04-07T03:02:00"/>
    <s v="Mesero_2"/>
    <x v="2"/>
    <s v="Tarjeta de débito"/>
    <n v="13.24"/>
    <s v="Reservada"/>
    <n v="727"/>
    <s v="Colombia"/>
    <x v="106"/>
    <n v="53.24"/>
    <d v="2023-04-07T00:00:00"/>
    <d v="2023-04-07T00:31:00"/>
    <d v="2023-04-07T03:02:00"/>
    <d v="1899-12-30T02:31:00"/>
    <d v="1899-12-30T00:21:00"/>
    <d v="1899-12-30T02:10:00"/>
    <x v="0"/>
  </r>
  <r>
    <n v="9"/>
    <s v="Cliente_654"/>
    <n v="6"/>
    <d v="2023-04-07T02:06:00"/>
    <d v="2023-04-07T04:29:00"/>
    <s v="Mesero_1"/>
    <x v="1"/>
    <s v="Tarjeta de débito"/>
    <n v="34.28"/>
    <s v="Ocupada"/>
    <n v="728"/>
    <s v="Argentina"/>
    <x v="522"/>
    <n v="229.28"/>
    <d v="2023-04-07T00:00:00"/>
    <d v="2023-04-07T02:06:00"/>
    <d v="2023-04-07T04:29:00"/>
    <d v="1899-12-30T02:38:00"/>
    <d v="1899-12-30T01:12:00"/>
    <d v="1899-12-30T01:26:00"/>
    <x v="0"/>
  </r>
  <r>
    <n v="20"/>
    <s v="Cliente_264"/>
    <n v="2"/>
    <d v="2023-04-07T02:49:00"/>
    <d v="2023-04-07T06:05:00"/>
    <s v="Mesero_5"/>
    <x v="1"/>
    <s v="Tarjeta de crédito"/>
    <n v="18.97"/>
    <s v="Ocupada"/>
    <n v="729"/>
    <s v="Uruguay"/>
    <x v="428"/>
    <n v="146.97"/>
    <d v="2023-04-07T00:00:00"/>
    <d v="2023-04-07T02:49:00"/>
    <d v="2023-04-07T06:05:00"/>
    <d v="1899-12-30T03:31:00"/>
    <d v="1899-12-30T01:05:00"/>
    <d v="1899-12-30T02:26:00"/>
    <x v="0"/>
  </r>
  <r>
    <n v="8"/>
    <s v="Cliente_443"/>
    <n v="3"/>
    <d v="2023-04-07T00:29:00"/>
    <d v="2023-04-07T02:33:00"/>
    <s v="Mesero_3"/>
    <x v="0"/>
    <s v="Tarjeta de crédito"/>
    <n v="15.02"/>
    <s v="Ocupada"/>
    <n v="730"/>
    <s v="España"/>
    <x v="327"/>
    <n v="129.02000000000001"/>
    <d v="2023-04-07T00:00:00"/>
    <d v="2023-04-07T00:29:00"/>
    <d v="2023-04-07T02:33:00"/>
    <d v="1899-12-30T02:19:00"/>
    <d v="1899-12-30T01:19:00"/>
    <d v="1899-12-30T01:00:00"/>
    <x v="0"/>
  </r>
  <r>
    <n v="17"/>
    <s v="Cliente_239"/>
    <n v="3"/>
    <d v="2023-04-07T03:16:00"/>
    <d v="2023-04-07T06:25:00"/>
    <s v="Mesero_2"/>
    <x v="0"/>
    <s v="Tarjeta de crédito"/>
    <n v="14.35"/>
    <s v="Reservada"/>
    <n v="731"/>
    <s v="Chile"/>
    <x v="183"/>
    <n v="78.349999999999994"/>
    <d v="2023-04-07T00:00:00"/>
    <d v="2023-04-07T03:16:00"/>
    <d v="2023-04-07T06:25:00"/>
    <d v="1899-12-30T03:09:00"/>
    <d v="1899-12-30T00:47:00"/>
    <d v="1899-12-30T02:22:00"/>
    <x v="0"/>
  </r>
  <r>
    <n v="12"/>
    <s v="Cliente_770"/>
    <n v="3"/>
    <d v="2023-04-07T03:17:00"/>
    <d v="2023-04-07T07:13:00"/>
    <s v="Mesero_4"/>
    <x v="0"/>
    <s v="Tarjeta de crédito"/>
    <n v="43.35"/>
    <s v="Reservada"/>
    <n v="732"/>
    <s v="Brasil"/>
    <x v="523"/>
    <n v="349.35"/>
    <d v="2023-04-07T00:00:00"/>
    <d v="2023-04-07T03:17:00"/>
    <d v="2023-04-07T07:13:00"/>
    <d v="1899-12-30T03:56:00"/>
    <d v="1899-12-30T02:01:00"/>
    <d v="1899-12-30T01:55:00"/>
    <x v="0"/>
  </r>
  <r>
    <n v="14"/>
    <s v="Cliente_359"/>
    <n v="6"/>
    <d v="2023-04-07T03:40:00"/>
    <d v="2023-04-07T05:28:00"/>
    <s v="Mesero_4"/>
    <x v="2"/>
    <s v="Tarjeta de crédito"/>
    <n v="35.090000000000003"/>
    <s v="Libre"/>
    <n v="733"/>
    <s v="Argentina"/>
    <x v="524"/>
    <n v="221.09"/>
    <d v="2023-04-07T00:00:00"/>
    <d v="2023-04-07T03:40:00"/>
    <d v="2023-04-07T05:28:00"/>
    <d v="1899-12-30T01:48:00"/>
    <d v="1899-12-30T01:14:00"/>
    <d v="1899-12-30T00:34:00"/>
    <x v="0"/>
  </r>
  <r>
    <n v="14"/>
    <s v="Cliente_888"/>
    <n v="2"/>
    <d v="2023-04-07T02:27:00"/>
    <d v="2023-04-07T04:57:00"/>
    <s v="Mesero_2"/>
    <x v="0"/>
    <s v="Efectivo"/>
    <n v="46.82"/>
    <s v="Libre"/>
    <n v="734"/>
    <s v="Venezuela"/>
    <x v="525"/>
    <n v="185.82"/>
    <d v="2023-04-07T00:00:00"/>
    <d v="2023-04-07T02:27:00"/>
    <d v="2023-04-07T04:57:00"/>
    <d v="1899-12-30T02:30:00"/>
    <d v="1899-12-30T00:52:00"/>
    <d v="1899-12-30T01:38:00"/>
    <x v="0"/>
  </r>
  <r>
    <n v="20"/>
    <s v="Cliente_154"/>
    <n v="4"/>
    <d v="2023-04-07T01:52:00"/>
    <d v="2023-04-07T03:47:00"/>
    <s v="Mesero_3"/>
    <x v="1"/>
    <s v="Tarjeta de crédito"/>
    <n v="38.43"/>
    <s v="Libre"/>
    <n v="735"/>
    <s v="España"/>
    <x v="526"/>
    <n v="180.43"/>
    <d v="2023-04-07T00:00:00"/>
    <d v="2023-04-07T01:52:00"/>
    <d v="2023-04-07T03:47:00"/>
    <d v="1899-12-30T01:55:00"/>
    <d v="1899-12-30T01:27:00"/>
    <d v="1899-12-30T00:28:00"/>
    <x v="0"/>
  </r>
  <r>
    <n v="17"/>
    <s v="Cliente_301"/>
    <n v="2"/>
    <d v="2023-04-07T01:08:00"/>
    <d v="2023-04-07T03:24:00"/>
    <s v="Mesero_4"/>
    <x v="1"/>
    <s v="Tarjeta de crédito"/>
    <n v="25.91"/>
    <s v="Ocupada"/>
    <n v="736"/>
    <s v="España"/>
    <x v="527"/>
    <n v="240.91"/>
    <d v="2023-04-07T00:00:00"/>
    <d v="2023-04-07T01:08:00"/>
    <d v="2023-04-07T03:24:00"/>
    <d v="1899-12-30T02:31:00"/>
    <d v="1899-12-30T01:32:00"/>
    <d v="1899-12-30T00:59:00"/>
    <x v="0"/>
  </r>
  <r>
    <n v="6"/>
    <s v="Cliente_635"/>
    <n v="1"/>
    <d v="2023-04-07T00:39:00"/>
    <d v="2023-04-07T03:06:00"/>
    <s v="Mesero_2"/>
    <x v="1"/>
    <s v="Tarjeta de débito"/>
    <n v="24.09"/>
    <s v="Reservada"/>
    <n v="737"/>
    <s v="Paraguay"/>
    <x v="366"/>
    <n v="142.09"/>
    <d v="2023-04-07T00:00:00"/>
    <d v="2023-04-07T00:39:00"/>
    <d v="2023-04-07T03:06:00"/>
    <d v="1899-12-30T02:27:00"/>
    <d v="1899-12-30T00:22:00"/>
    <d v="1899-12-30T02:05:00"/>
    <x v="0"/>
  </r>
  <r>
    <n v="15"/>
    <s v="Cliente_70"/>
    <n v="1"/>
    <d v="2023-04-07T00:51:00"/>
    <d v="2023-04-07T02:04:00"/>
    <s v="Mesero_3"/>
    <x v="0"/>
    <s v="Tarjeta de crédito"/>
    <n v="17.37"/>
    <s v="Ocupada"/>
    <n v="738"/>
    <s v="España"/>
    <x v="528"/>
    <n v="151.37"/>
    <d v="2023-04-07T00:00:00"/>
    <d v="2023-04-07T00:51:00"/>
    <d v="2023-04-07T02:04:00"/>
    <d v="1899-12-30T01:28:00"/>
    <d v="1899-12-30T01:34:00"/>
    <d v="1899-12-30T00:00:00"/>
    <x v="1"/>
  </r>
  <r>
    <n v="10"/>
    <s v="Cliente_484"/>
    <n v="5"/>
    <d v="2023-04-07T03:53:00"/>
    <d v="2023-04-07T06:10:00"/>
    <s v="Mesero_2"/>
    <x v="0"/>
    <s v="Tarjeta de débito"/>
    <n v="33.69"/>
    <s v="Reservada"/>
    <n v="739"/>
    <s v="Colombia"/>
    <x v="145"/>
    <n v="79.69"/>
    <d v="2023-04-07T00:00:00"/>
    <d v="2023-04-07T03:53:00"/>
    <d v="2023-04-07T06:10:00"/>
    <d v="1899-12-30T02:17:00"/>
    <d v="1899-12-30T00:54:00"/>
    <d v="1899-12-30T01:23:00"/>
    <x v="0"/>
  </r>
  <r>
    <n v="16"/>
    <s v="Cliente_297"/>
    <n v="6"/>
    <d v="2023-04-07T03:49:00"/>
    <d v="2023-04-07T06:24:00"/>
    <s v="Mesero_1"/>
    <x v="0"/>
    <s v="Tarjeta de débito"/>
    <n v="16.05"/>
    <s v="Reservada"/>
    <n v="740"/>
    <s v="Ecuador"/>
    <x v="529"/>
    <n v="309.05"/>
    <d v="2023-04-07T00:00:00"/>
    <d v="2023-04-07T03:49:00"/>
    <d v="2023-04-07T06:24:00"/>
    <d v="1899-12-30T02:35:00"/>
    <d v="1899-12-30T01:53:00"/>
    <d v="1899-12-30T00:42:00"/>
    <x v="0"/>
  </r>
  <r>
    <n v="14"/>
    <s v="Cliente_196"/>
    <n v="4"/>
    <d v="2023-04-07T00:29:00"/>
    <d v="2023-04-07T04:23:00"/>
    <s v="Mesero_2"/>
    <x v="0"/>
    <s v="Tarjeta de débito"/>
    <n v="40.31"/>
    <s v="Ocupada"/>
    <n v="741"/>
    <s v="Uruguay"/>
    <x v="530"/>
    <n v="325.31"/>
    <d v="2023-04-07T00:00:00"/>
    <d v="2023-04-07T00:29:00"/>
    <d v="2023-04-07T04:23:00"/>
    <d v="1899-12-30T04:09:00"/>
    <d v="1899-12-30T02:45:00"/>
    <d v="1899-12-30T01:24:00"/>
    <x v="0"/>
  </r>
  <r>
    <n v="20"/>
    <s v="Cliente_320"/>
    <n v="4"/>
    <d v="2023-04-07T00:36:00"/>
    <d v="2023-04-07T02:22:00"/>
    <s v="Mesero_2"/>
    <x v="1"/>
    <s v="Tarjeta de crédito"/>
    <n v="10.51"/>
    <s v="Reservada"/>
    <n v="742"/>
    <s v="Colombia"/>
    <x v="531"/>
    <n v="176.51"/>
    <d v="2023-04-07T00:00:00"/>
    <d v="2023-04-07T00:36:00"/>
    <d v="2023-04-07T02:22:00"/>
    <d v="1899-12-30T01:46:00"/>
    <d v="1899-12-30T02:25:00"/>
    <d v="1899-12-30T00:00:00"/>
    <x v="1"/>
  </r>
  <r>
    <n v="19"/>
    <s v="Cliente_597"/>
    <n v="2"/>
    <d v="2023-04-07T03:47:00"/>
    <d v="2023-04-07T07:44:00"/>
    <s v="Mesero_3"/>
    <x v="0"/>
    <s v="Tarjeta de débito"/>
    <n v="25.7"/>
    <s v="Ocupada"/>
    <n v="743"/>
    <s v="Brasil"/>
    <x v="532"/>
    <n v="159.69999999999999"/>
    <d v="2023-04-07T00:00:00"/>
    <d v="2023-04-07T03:47:00"/>
    <d v="2023-04-07T07:44:00"/>
    <d v="1899-12-30T04:12:00"/>
    <d v="1899-12-30T02:23:00"/>
    <d v="1899-12-30T01:49:00"/>
    <x v="0"/>
  </r>
  <r>
    <n v="11"/>
    <s v="Cliente_974"/>
    <n v="1"/>
    <d v="2023-04-07T01:59:00"/>
    <d v="2023-04-07T05:49:00"/>
    <s v="Mesero_1"/>
    <x v="0"/>
    <s v="Tarjeta de crédito"/>
    <n v="26.5"/>
    <s v="Libre"/>
    <n v="744"/>
    <s v="España"/>
    <x v="27"/>
    <n v="102.5"/>
    <d v="2023-04-07T00:00:00"/>
    <d v="2023-04-07T01:59:00"/>
    <d v="2023-04-07T05:49:00"/>
    <d v="1899-12-30T03:50:00"/>
    <d v="1899-12-30T01:07:00"/>
    <d v="1899-12-30T02:43:00"/>
    <x v="0"/>
  </r>
  <r>
    <n v="3"/>
    <s v="Cliente_90"/>
    <n v="1"/>
    <d v="2023-04-07T02:34:00"/>
    <d v="2023-04-07T04:52:00"/>
    <s v="Mesero_5"/>
    <x v="0"/>
    <s v="Efectivo"/>
    <n v="18.75"/>
    <s v="Libre"/>
    <n v="745"/>
    <s v="Bolivia"/>
    <x v="533"/>
    <n v="302.75"/>
    <d v="2023-04-07T00:00:00"/>
    <d v="2023-04-07T02:34:00"/>
    <d v="2023-04-07T04:52:00"/>
    <d v="1899-12-30T02:18:00"/>
    <d v="1899-12-30T01:13:00"/>
    <d v="1899-12-30T01:05:00"/>
    <x v="0"/>
  </r>
  <r>
    <n v="13"/>
    <s v="Cliente_950"/>
    <n v="2"/>
    <d v="2023-04-07T03:10:00"/>
    <d v="2023-04-07T06:27:00"/>
    <s v="Mesero_1"/>
    <x v="0"/>
    <s v="Tarjeta de crédito"/>
    <n v="44.9"/>
    <s v="Ocupada"/>
    <n v="746"/>
    <s v="Chile"/>
    <x v="350"/>
    <n v="245.9"/>
    <d v="2023-04-07T00:00:00"/>
    <d v="2023-04-07T03:10:00"/>
    <d v="2023-04-07T06:27:00"/>
    <d v="1899-12-30T03:32:00"/>
    <d v="1899-12-30T01:17:00"/>
    <d v="1899-12-30T02:15:00"/>
    <x v="0"/>
  </r>
  <r>
    <n v="16"/>
    <s v="Cliente_446"/>
    <n v="3"/>
    <d v="2023-04-07T02:53:00"/>
    <d v="2023-04-07T04:49:00"/>
    <s v="Mesero_1"/>
    <x v="1"/>
    <s v="Tarjeta de débito"/>
    <n v="37.229999999999997"/>
    <s v="Reservada"/>
    <n v="747"/>
    <s v="Uruguay"/>
    <x v="83"/>
    <n v="62.23"/>
    <d v="2023-04-07T00:00:00"/>
    <d v="2023-04-07T02:53:00"/>
    <d v="2023-04-07T04:49:00"/>
    <d v="1899-12-30T01:56:00"/>
    <d v="1899-12-30T00:28:00"/>
    <d v="1899-12-30T01:28:00"/>
    <x v="0"/>
  </r>
  <r>
    <n v="2"/>
    <s v="Cliente_298"/>
    <n v="4"/>
    <d v="2023-04-07T02:32:00"/>
    <d v="2023-04-07T05:58:00"/>
    <s v="Mesero_2"/>
    <x v="0"/>
    <s v="Tarjeta de crédito"/>
    <n v="12.55"/>
    <s v="Reservada"/>
    <n v="748"/>
    <s v="Venezuela"/>
    <x v="534"/>
    <n v="122.55"/>
    <d v="2023-04-07T00:00:00"/>
    <d v="2023-04-07T02:32:00"/>
    <d v="2023-04-07T05:58:00"/>
    <d v="1899-12-30T03:26:00"/>
    <d v="1899-12-30T00:37:00"/>
    <d v="1899-12-30T02:49:00"/>
    <x v="0"/>
  </r>
  <r>
    <n v="1"/>
    <s v="Cliente_446"/>
    <n v="2"/>
    <d v="2023-04-07T01:21:00"/>
    <d v="2023-04-07T02:52:00"/>
    <s v="Mesero_4"/>
    <x v="0"/>
    <s v="Tarjeta de débito"/>
    <n v="24.12"/>
    <s v="Ocupada"/>
    <n v="749"/>
    <s v="Perú"/>
    <x v="5"/>
    <n v="94.12"/>
    <d v="2023-04-07T00:00:00"/>
    <d v="2023-04-07T01:21:00"/>
    <d v="2023-04-07T02:52:00"/>
    <d v="1899-12-30T01:46:00"/>
    <d v="1899-12-30T00:08:00"/>
    <d v="1899-12-30T01:38:00"/>
    <x v="0"/>
  </r>
  <r>
    <n v="6"/>
    <s v="Cliente_304"/>
    <n v="4"/>
    <d v="2023-04-07T01:46:00"/>
    <d v="2023-04-07T03:00:00"/>
    <s v="Mesero_1"/>
    <x v="0"/>
    <s v="Tarjeta de crédito"/>
    <n v="21.82"/>
    <s v="Libre"/>
    <n v="750"/>
    <s v="Bolivia"/>
    <x v="112"/>
    <n v="140.82"/>
    <d v="2023-04-07T00:00:00"/>
    <d v="2023-04-07T01:46:00"/>
    <d v="2023-04-07T03:00:00"/>
    <d v="1899-12-30T01:14:00"/>
    <d v="1899-12-30T01:26:00"/>
    <d v="1899-12-30T00:00:00"/>
    <x v="1"/>
  </r>
  <r>
    <n v="17"/>
    <s v="Cliente_157"/>
    <n v="6"/>
    <d v="2023-04-07T01:32:00"/>
    <d v="2023-04-07T03:10:00"/>
    <s v="Mesero_2"/>
    <x v="1"/>
    <s v="Tarjeta de crédito"/>
    <n v="49.35"/>
    <s v="Libre"/>
    <n v="751"/>
    <s v="Brasil"/>
    <x v="535"/>
    <n v="219.35"/>
    <d v="2023-04-07T00:00:00"/>
    <d v="2023-04-07T01:32:00"/>
    <d v="2023-04-07T03:10:00"/>
    <d v="1899-12-30T01:38:00"/>
    <d v="1899-12-30T01:27:00"/>
    <d v="1899-12-30T00:11:00"/>
    <x v="0"/>
  </r>
  <r>
    <n v="3"/>
    <s v="Cliente_736"/>
    <n v="5"/>
    <d v="2023-04-07T02:05:00"/>
    <d v="2023-04-07T04:23:00"/>
    <s v="Mesero_3"/>
    <x v="0"/>
    <s v="Tarjeta de crédito"/>
    <n v="46.27"/>
    <s v="Libre"/>
    <n v="752"/>
    <s v="Perú"/>
    <x v="35"/>
    <n v="106.27000000000001"/>
    <d v="2023-04-07T00:00:00"/>
    <d v="2023-04-07T02:05:00"/>
    <d v="2023-04-07T04:23:00"/>
    <d v="1899-12-30T02:18:00"/>
    <d v="1899-12-30T00:30:00"/>
    <d v="1899-12-30T01:48:00"/>
    <x v="0"/>
  </r>
  <r>
    <n v="11"/>
    <s v="Cliente_827"/>
    <n v="4"/>
    <d v="2023-04-07T02:27:00"/>
    <d v="2023-04-07T04:38:00"/>
    <s v="Mesero_4"/>
    <x v="0"/>
    <s v="Tarjeta de débito"/>
    <n v="26.24"/>
    <s v="Libre"/>
    <n v="753"/>
    <s v="Chile"/>
    <x v="536"/>
    <n v="189.24"/>
    <d v="2023-04-07T00:00:00"/>
    <d v="2023-04-07T02:27:00"/>
    <d v="2023-04-07T04:38:00"/>
    <d v="1899-12-30T02:11:00"/>
    <d v="1899-12-30T02:08:00"/>
    <d v="1899-12-30T00:03:00"/>
    <x v="0"/>
  </r>
  <r>
    <n v="8"/>
    <s v="Cliente_871"/>
    <n v="3"/>
    <d v="2023-04-07T03:21:00"/>
    <d v="2023-04-07T04:36:00"/>
    <s v="Mesero_3"/>
    <x v="0"/>
    <s v="Tarjeta de crédito"/>
    <n v="42.74"/>
    <s v="Reservada"/>
    <n v="754"/>
    <s v="España"/>
    <x v="537"/>
    <n v="279.74"/>
    <d v="2023-04-07T00:00:00"/>
    <d v="2023-04-07T03:21:00"/>
    <d v="2023-04-07T04:36:00"/>
    <d v="1899-12-30T01:15:00"/>
    <d v="1899-12-30T01:29:00"/>
    <d v="1899-12-30T00:00:00"/>
    <x v="1"/>
  </r>
  <r>
    <n v="12"/>
    <s v="Cliente_743"/>
    <n v="3"/>
    <d v="2023-04-07T02:01:00"/>
    <d v="2023-04-07T04:27:00"/>
    <s v="Mesero_2"/>
    <x v="0"/>
    <s v="Tarjeta de crédito"/>
    <n v="26.65"/>
    <s v="Ocupada"/>
    <n v="755"/>
    <s v="Brasil"/>
    <x v="538"/>
    <n v="237.65"/>
    <d v="2023-04-07T00:00:00"/>
    <d v="2023-04-07T02:01:00"/>
    <d v="2023-04-07T04:27:00"/>
    <d v="1899-12-30T02:41:00"/>
    <d v="1899-12-30T01:49:00"/>
    <d v="1899-12-30T00:52:00"/>
    <x v="0"/>
  </r>
  <r>
    <n v="11"/>
    <s v="Cliente_428"/>
    <n v="1"/>
    <d v="2023-04-07T03:53:00"/>
    <d v="2023-04-07T07:51:00"/>
    <s v="Mesero_1"/>
    <x v="2"/>
    <s v="Tarjeta de crédito"/>
    <n v="31.75"/>
    <s v="Libre"/>
    <n v="756"/>
    <s v="Perú"/>
    <x v="539"/>
    <n v="81.75"/>
    <d v="2023-04-07T00:00:00"/>
    <d v="2023-04-07T03:53:00"/>
    <d v="2023-04-07T07:51:00"/>
    <d v="1899-12-30T03:58:00"/>
    <d v="1899-12-30T00:34:00"/>
    <d v="1899-12-30T03:24:00"/>
    <x v="0"/>
  </r>
  <r>
    <n v="3"/>
    <s v="Cliente_750"/>
    <n v="6"/>
    <d v="2023-04-07T01:47:00"/>
    <d v="2023-04-07T04:42:00"/>
    <s v="Mesero_2"/>
    <x v="0"/>
    <s v="Tarjeta de débito"/>
    <n v="10.029999999999999"/>
    <s v="Reservada"/>
    <n v="757"/>
    <s v="Brasil"/>
    <x v="35"/>
    <n v="70.03"/>
    <d v="2023-04-07T00:00:00"/>
    <d v="2023-04-07T01:47:00"/>
    <d v="2023-04-07T04:42:00"/>
    <d v="1899-12-30T02:55:00"/>
    <d v="1899-12-30T00:40:00"/>
    <d v="1899-12-30T02:15:00"/>
    <x v="0"/>
  </r>
  <r>
    <n v="18"/>
    <s v="Cliente_808"/>
    <n v="4"/>
    <d v="2023-04-07T00:17:00"/>
    <d v="2023-04-07T02:10:00"/>
    <s v="Mesero_3"/>
    <x v="1"/>
    <s v="Efectivo"/>
    <n v="27.04"/>
    <s v="Reservada"/>
    <n v="758"/>
    <s v="Perú"/>
    <x v="418"/>
    <n v="79.039999999999992"/>
    <d v="2023-04-07T00:00:00"/>
    <d v="2023-04-07T00:17:00"/>
    <d v="2023-04-07T02:10:00"/>
    <d v="1899-12-30T01:53:00"/>
    <d v="1899-12-30T00:41:00"/>
    <d v="1899-12-30T01:12:00"/>
    <x v="0"/>
  </r>
  <r>
    <n v="20"/>
    <s v="Cliente_376"/>
    <n v="5"/>
    <d v="2023-04-07T00:40:00"/>
    <d v="2023-04-07T03:45:00"/>
    <s v="Mesero_1"/>
    <x v="0"/>
    <s v="Tarjeta de crédito"/>
    <n v="13.7"/>
    <s v="Reservada"/>
    <n v="759"/>
    <s v="Argentina"/>
    <x v="540"/>
    <n v="355.7"/>
    <d v="2023-04-07T00:00:00"/>
    <d v="2023-04-07T00:40:00"/>
    <d v="2023-04-07T03:45:00"/>
    <d v="1899-12-30T03:05:00"/>
    <d v="1899-12-30T03:16:00"/>
    <d v="1899-12-30T00:00:00"/>
    <x v="1"/>
  </r>
  <r>
    <n v="5"/>
    <s v="Cliente_721"/>
    <n v="6"/>
    <d v="2023-04-07T00:25:00"/>
    <d v="2023-04-07T01:40:00"/>
    <s v="Mesero_4"/>
    <x v="0"/>
    <s v="Tarjeta de crédito"/>
    <n v="39.42"/>
    <s v="Libre"/>
    <n v="760"/>
    <s v="Argentina"/>
    <x v="5"/>
    <n v="144.42000000000002"/>
    <d v="2023-04-07T00:00:00"/>
    <d v="2023-04-07T00:25:00"/>
    <d v="2023-04-07T01:40:00"/>
    <d v="1899-12-30T01:15:00"/>
    <d v="1899-12-30T00:20:00"/>
    <d v="1899-12-30T00:55:00"/>
    <x v="0"/>
  </r>
  <r>
    <n v="4"/>
    <s v="Cliente_782"/>
    <n v="4"/>
    <d v="2023-04-07T02:39:00"/>
    <d v="2023-04-07T03:42:00"/>
    <s v="Mesero_3"/>
    <x v="1"/>
    <s v="Tarjeta de crédito"/>
    <n v="16.850000000000001"/>
    <s v="Libre"/>
    <n v="761"/>
    <s v="España"/>
    <x v="541"/>
    <n v="190.85"/>
    <d v="2023-04-07T00:00:00"/>
    <d v="2023-04-07T02:39:00"/>
    <d v="2023-04-07T03:42:00"/>
    <d v="1899-12-30T01:03:00"/>
    <d v="1899-12-30T01:42:00"/>
    <d v="1899-12-30T00:00:00"/>
    <x v="1"/>
  </r>
  <r>
    <n v="4"/>
    <s v="Cliente_729"/>
    <n v="3"/>
    <d v="2023-04-07T01:18:00"/>
    <d v="2023-04-07T03:25:00"/>
    <s v="Mesero_5"/>
    <x v="1"/>
    <s v="Tarjeta de crédito"/>
    <n v="49.45"/>
    <s v="Reservada"/>
    <n v="762"/>
    <s v="Uruguay"/>
    <x v="542"/>
    <n v="148.44999999999999"/>
    <d v="2023-04-07T00:00:00"/>
    <d v="2023-04-07T01:18:00"/>
    <d v="2023-04-07T03:25:00"/>
    <d v="1899-12-30T02:07:00"/>
    <d v="1899-12-30T00:29:00"/>
    <d v="1899-12-30T01:38:00"/>
    <x v="0"/>
  </r>
  <r>
    <n v="18"/>
    <s v="Cliente_351"/>
    <n v="3"/>
    <d v="2023-04-07T03:49:00"/>
    <d v="2023-04-07T05:12:00"/>
    <s v="Mesero_4"/>
    <x v="0"/>
    <s v="Tarjeta de crédito"/>
    <n v="22.88"/>
    <s v="Reservada"/>
    <n v="763"/>
    <s v="Argentina"/>
    <x v="294"/>
    <n v="126.88"/>
    <d v="2023-04-07T00:00:00"/>
    <d v="2023-04-07T03:49:00"/>
    <d v="2023-04-07T05:12:00"/>
    <d v="1899-12-30T01:23:00"/>
    <d v="1899-12-30T00:32:00"/>
    <d v="1899-12-30T00:51:00"/>
    <x v="0"/>
  </r>
  <r>
    <n v="20"/>
    <s v="Cliente_227"/>
    <n v="1"/>
    <d v="2023-04-07T03:30:00"/>
    <d v="2023-04-07T05:46:00"/>
    <s v="Mesero_4"/>
    <x v="2"/>
    <s v="Tarjeta de crédito"/>
    <n v="20.41"/>
    <s v="Ocupada"/>
    <n v="764"/>
    <s v="Colombia"/>
    <x v="543"/>
    <n v="105.41"/>
    <d v="2023-04-07T00:00:00"/>
    <d v="2023-04-07T03:30:00"/>
    <d v="2023-04-07T05:46:00"/>
    <d v="1899-12-30T02:31:00"/>
    <d v="1899-12-30T01:52:00"/>
    <d v="1899-12-30T00:39:00"/>
    <x v="0"/>
  </r>
  <r>
    <n v="20"/>
    <s v="Cliente_825"/>
    <n v="4"/>
    <d v="2023-04-07T00:24:00"/>
    <d v="2023-04-07T01:37:00"/>
    <s v="Mesero_3"/>
    <x v="2"/>
    <s v="Tarjeta de crédito"/>
    <n v="30.77"/>
    <s v="Libre"/>
    <n v="765"/>
    <s v="Chile"/>
    <x v="544"/>
    <n v="263.77"/>
    <d v="2023-04-07T00:00:00"/>
    <d v="2023-04-07T00:24:00"/>
    <d v="2023-04-07T01:37:00"/>
    <d v="1899-12-30T01:13:00"/>
    <d v="1899-12-30T02:44:00"/>
    <d v="1899-12-30T00:00:00"/>
    <x v="1"/>
  </r>
  <r>
    <n v="17"/>
    <s v="Cliente_175"/>
    <n v="6"/>
    <d v="2023-04-07T01:34:00"/>
    <d v="2023-04-07T04:50:00"/>
    <s v="Mesero_2"/>
    <x v="2"/>
    <s v="Tarjeta de crédito"/>
    <n v="12.57"/>
    <s v="Reservada"/>
    <n v="766"/>
    <s v="Argentina"/>
    <x v="545"/>
    <n v="197.57"/>
    <d v="2023-04-07T00:00:00"/>
    <d v="2023-04-07T01:34:00"/>
    <d v="2023-04-07T04:50:00"/>
    <d v="1899-12-30T03:16:00"/>
    <d v="1899-12-30T02:14:00"/>
    <d v="1899-12-30T01:02:00"/>
    <x v="0"/>
  </r>
  <r>
    <n v="10"/>
    <s v="Cliente_757"/>
    <n v="3"/>
    <d v="2023-04-07T01:08:00"/>
    <d v="2023-04-07T03:57:00"/>
    <s v="Mesero_2"/>
    <x v="1"/>
    <s v="Tarjeta de crédito"/>
    <n v="15.98"/>
    <s v="Reservada"/>
    <n v="767"/>
    <s v="Ecuador"/>
    <x v="546"/>
    <n v="184.98"/>
    <d v="2023-04-07T00:00:00"/>
    <d v="2023-04-07T01:08:00"/>
    <d v="2023-04-07T03:57:00"/>
    <d v="1899-12-30T02:49:00"/>
    <d v="1899-12-30T01:25:00"/>
    <d v="1899-12-30T01:2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x v="0"/>
    <d v="2023-04-01T03:50:00"/>
    <x v="0"/>
    <x v="0"/>
    <x v="0"/>
    <n v="48.55"/>
    <x v="0"/>
    <n v="1"/>
    <x v="0"/>
    <x v="0"/>
    <x v="0"/>
    <d v="2023-04-01T00:00:00"/>
    <d v="2023-04-01T01:07:00"/>
    <d v="2023-04-01T03:50:00"/>
    <d v="1899-12-30T02:43:00"/>
    <d v="1899-12-30T00:57:00"/>
    <d v="1899-12-30T01:46:00"/>
    <x v="0"/>
    <x v="0"/>
  </r>
  <r>
    <n v="6"/>
    <s v="Cliente_538"/>
    <n v="6"/>
    <x v="1"/>
    <d v="2023-04-01T03:49:00"/>
    <x v="1"/>
    <x v="1"/>
    <x v="1"/>
    <n v="43.3"/>
    <x v="0"/>
    <n v="2"/>
    <x v="1"/>
    <x v="1"/>
    <x v="1"/>
    <d v="2023-04-01T00:00:00"/>
    <d v="2023-04-01T01:28:00"/>
    <d v="2023-04-01T03:49:00"/>
    <d v="1899-12-30T02:21:00"/>
    <d v="1899-12-30T01:25:00"/>
    <d v="1899-12-30T00:56:00"/>
    <x v="0"/>
    <x v="0"/>
  </r>
  <r>
    <n v="20"/>
    <s v="Cliente_911"/>
    <n v="1"/>
    <x v="2"/>
    <d v="2023-04-01T03:56:00"/>
    <x v="2"/>
    <x v="1"/>
    <x v="2"/>
    <n v="30.87"/>
    <x v="1"/>
    <n v="3"/>
    <x v="2"/>
    <x v="2"/>
    <x v="2"/>
    <d v="2023-04-01T00:00:00"/>
    <d v="2023-04-01T00:29:00"/>
    <d v="2023-04-01T03:56:00"/>
    <d v="1899-12-30T03:27:00"/>
    <d v="1899-12-30T02:06:00"/>
    <d v="1899-12-30T01:21:00"/>
    <x v="0"/>
    <x v="0"/>
  </r>
  <r>
    <n v="3"/>
    <s v="Cliente_129"/>
    <n v="1"/>
    <x v="3"/>
    <d v="2023-04-01T04:31:00"/>
    <x v="3"/>
    <x v="0"/>
    <x v="2"/>
    <n v="34.68"/>
    <x v="1"/>
    <n v="4"/>
    <x v="3"/>
    <x v="3"/>
    <x v="3"/>
    <d v="2023-04-01T00:00:00"/>
    <d v="2023-04-01T03:03:00"/>
    <d v="2023-04-01T04:31:00"/>
    <d v="1899-12-30T01:28:00"/>
    <d v="1899-12-30T00:40:00"/>
    <d v="1899-12-30T00:48:00"/>
    <x v="0"/>
    <x v="0"/>
  </r>
  <r>
    <n v="8"/>
    <s v="Cliente_938"/>
    <n v="2"/>
    <x v="4"/>
    <d v="2023-04-01T02:06:00"/>
    <x v="4"/>
    <x v="0"/>
    <x v="2"/>
    <n v="24.33"/>
    <x v="1"/>
    <n v="5"/>
    <x v="4"/>
    <x v="4"/>
    <x v="4"/>
    <d v="2023-04-01T00:00:00"/>
    <d v="2023-04-01T00:01:00"/>
    <d v="2023-04-01T02:06:00"/>
    <d v="1899-12-30T02:05:00"/>
    <d v="1899-12-30T00:17:00"/>
    <d v="1899-12-30T01:48:00"/>
    <x v="0"/>
    <x v="0"/>
  </r>
  <r>
    <n v="7"/>
    <s v="Cliente_965"/>
    <n v="5"/>
    <x v="5"/>
    <d v="2023-04-01T03:32:00"/>
    <x v="4"/>
    <x v="2"/>
    <x v="2"/>
    <n v="26.57"/>
    <x v="1"/>
    <n v="6"/>
    <x v="4"/>
    <x v="5"/>
    <x v="5"/>
    <d v="2023-04-01T00:00:00"/>
    <d v="2023-04-01T01:24:00"/>
    <d v="2023-04-01T03:32:00"/>
    <d v="1899-12-30T02:08:00"/>
    <d v="1899-12-30T00:11:00"/>
    <d v="1899-12-30T01:57:00"/>
    <x v="0"/>
    <x v="0"/>
  </r>
  <r>
    <n v="17"/>
    <s v="Cliente_306"/>
    <n v="6"/>
    <x v="6"/>
    <d v="2023-04-01T04:22:00"/>
    <x v="2"/>
    <x v="2"/>
    <x v="2"/>
    <n v="10.54"/>
    <x v="2"/>
    <n v="7"/>
    <x v="5"/>
    <x v="6"/>
    <x v="6"/>
    <d v="2023-04-01T00:00:00"/>
    <d v="2023-04-01T01:57:00"/>
    <d v="2023-04-01T04:22:00"/>
    <d v="1899-12-30T02:40:00"/>
    <d v="1899-12-30T00:41:00"/>
    <d v="1899-12-30T01:59:00"/>
    <x v="0"/>
    <x v="0"/>
  </r>
  <r>
    <n v="11"/>
    <s v="Cliente_974"/>
    <n v="1"/>
    <x v="7"/>
    <d v="2023-04-01T04:49:00"/>
    <x v="2"/>
    <x v="1"/>
    <x v="2"/>
    <n v="49.18"/>
    <x v="0"/>
    <n v="8"/>
    <x v="3"/>
    <x v="7"/>
    <x v="7"/>
    <d v="2023-04-01T00:00:00"/>
    <d v="2023-04-01T02:11:00"/>
    <d v="2023-04-01T04:49:00"/>
    <d v="1899-12-30T02:38:00"/>
    <d v="1899-12-30T00:55:00"/>
    <d v="1899-12-30T01:43:00"/>
    <x v="0"/>
    <x v="0"/>
  </r>
  <r>
    <n v="15"/>
    <s v="Cliente_740"/>
    <n v="5"/>
    <x v="8"/>
    <d v="2023-04-01T04:25:00"/>
    <x v="2"/>
    <x v="0"/>
    <x v="0"/>
    <n v="46.85"/>
    <x v="1"/>
    <n v="9"/>
    <x v="6"/>
    <x v="8"/>
    <x v="8"/>
    <d v="2023-04-01T00:00:00"/>
    <d v="2023-04-01T02:03:00"/>
    <d v="2023-04-01T04:25:00"/>
    <d v="1899-12-30T02:22:00"/>
    <d v="1899-12-30T02:26:00"/>
    <d v="1899-12-30T00:00:00"/>
    <x v="1"/>
    <x v="0"/>
  </r>
  <r>
    <n v="17"/>
    <s v="Cliente_33"/>
    <n v="1"/>
    <x v="9"/>
    <d v="2023-04-01T01:53:00"/>
    <x v="4"/>
    <x v="0"/>
    <x v="2"/>
    <n v="16.600000000000001"/>
    <x v="2"/>
    <n v="10"/>
    <x v="7"/>
    <x v="9"/>
    <x v="9"/>
    <d v="2023-04-01T00:00:00"/>
    <d v="2023-04-01T00:02:00"/>
    <d v="2023-04-01T01:53:00"/>
    <d v="1899-12-30T02:06:00"/>
    <d v="1899-12-30T00:29:00"/>
    <d v="1899-12-30T01:37:00"/>
    <x v="0"/>
    <x v="0"/>
  </r>
  <r>
    <n v="14"/>
    <s v="Cliente_881"/>
    <n v="1"/>
    <x v="10"/>
    <d v="2023-04-01T06:33:00"/>
    <x v="1"/>
    <x v="0"/>
    <x v="2"/>
    <n v="32.89"/>
    <x v="1"/>
    <n v="11"/>
    <x v="4"/>
    <x v="10"/>
    <x v="10"/>
    <d v="2023-04-01T00:00:00"/>
    <d v="2023-04-01T03:46:00"/>
    <d v="2023-04-01T06:33:00"/>
    <d v="1899-12-30T02:47:00"/>
    <d v="1899-12-30T00:56:00"/>
    <d v="1899-12-30T01:51:00"/>
    <x v="0"/>
    <x v="0"/>
  </r>
  <r>
    <n v="14"/>
    <s v="Cliente_890"/>
    <n v="6"/>
    <x v="11"/>
    <d v="2023-04-01T03:23:00"/>
    <x v="4"/>
    <x v="2"/>
    <x v="2"/>
    <n v="45.27"/>
    <x v="2"/>
    <n v="12"/>
    <x v="1"/>
    <x v="11"/>
    <x v="11"/>
    <d v="2023-04-01T00:00:00"/>
    <d v="2023-04-01T00:04:00"/>
    <d v="2023-04-01T03:23:00"/>
    <d v="1899-12-30T03:34:00"/>
    <d v="1899-12-30T01:35:00"/>
    <d v="1899-12-30T01:59:00"/>
    <x v="0"/>
    <x v="0"/>
  </r>
  <r>
    <n v="2"/>
    <s v="Cliente_873"/>
    <n v="1"/>
    <x v="12"/>
    <d v="2023-04-01T05:32:00"/>
    <x v="3"/>
    <x v="0"/>
    <x v="1"/>
    <n v="22.06"/>
    <x v="2"/>
    <n v="13"/>
    <x v="2"/>
    <x v="12"/>
    <x v="12"/>
    <d v="2023-04-01T00:00:00"/>
    <d v="2023-04-01T03:09:00"/>
    <d v="2023-04-01T05:32:00"/>
    <d v="1899-12-30T02:38:00"/>
    <d v="1899-12-30T00:59:00"/>
    <d v="1899-12-30T01:39:00"/>
    <x v="0"/>
    <x v="0"/>
  </r>
  <r>
    <n v="16"/>
    <s v="Cliente_780"/>
    <n v="6"/>
    <x v="13"/>
    <d v="2023-04-01T01:58:00"/>
    <x v="2"/>
    <x v="0"/>
    <x v="1"/>
    <n v="48.76"/>
    <x v="1"/>
    <n v="14"/>
    <x v="4"/>
    <x v="13"/>
    <x v="13"/>
    <d v="2023-04-01T00:00:00"/>
    <d v="2023-04-01T00:18:00"/>
    <d v="2023-04-01T01:58:00"/>
    <d v="1899-12-30T01:40:00"/>
    <d v="1899-12-30T02:34:00"/>
    <d v="1899-12-30T00:00:00"/>
    <x v="1"/>
    <x v="0"/>
  </r>
  <r>
    <n v="6"/>
    <s v="Cliente_728"/>
    <n v="4"/>
    <x v="14"/>
    <d v="2023-04-01T04:59:00"/>
    <x v="1"/>
    <x v="1"/>
    <x v="2"/>
    <n v="28.77"/>
    <x v="2"/>
    <n v="15"/>
    <x v="7"/>
    <x v="14"/>
    <x v="14"/>
    <d v="2023-04-01T00:00:00"/>
    <d v="2023-04-01T03:24:00"/>
    <d v="2023-04-01T04:59:00"/>
    <d v="1899-12-30T01:50:00"/>
    <d v="1899-12-30T01:43:00"/>
    <d v="1899-12-30T00:07:00"/>
    <x v="0"/>
    <x v="0"/>
  </r>
  <r>
    <n v="20"/>
    <s v="Cliente_175"/>
    <n v="5"/>
    <x v="15"/>
    <d v="2023-04-01T04:24:00"/>
    <x v="4"/>
    <x v="0"/>
    <x v="1"/>
    <n v="37.9"/>
    <x v="0"/>
    <n v="16"/>
    <x v="6"/>
    <x v="15"/>
    <x v="15"/>
    <d v="2023-04-01T00:00:00"/>
    <d v="2023-04-01T02:31:00"/>
    <d v="2023-04-01T04:24:00"/>
    <d v="1899-12-30T01:53:00"/>
    <d v="1899-12-30T00:38:00"/>
    <d v="1899-12-30T01:15:00"/>
    <x v="0"/>
    <x v="0"/>
  </r>
  <r>
    <n v="14"/>
    <s v="Cliente_200"/>
    <n v="6"/>
    <x v="16"/>
    <d v="2023-04-01T03:27:00"/>
    <x v="2"/>
    <x v="1"/>
    <x v="2"/>
    <n v="12.17"/>
    <x v="1"/>
    <n v="17"/>
    <x v="8"/>
    <x v="16"/>
    <x v="16"/>
    <d v="2023-04-01T00:00:00"/>
    <d v="2023-04-01T00:09:00"/>
    <d v="2023-04-01T03:27:00"/>
    <d v="1899-12-30T03:18:00"/>
    <d v="1899-12-30T02:38:00"/>
    <d v="1899-12-30T00:40:00"/>
    <x v="0"/>
    <x v="0"/>
  </r>
  <r>
    <n v="9"/>
    <s v="Cliente_190"/>
    <n v="2"/>
    <x v="17"/>
    <d v="2023-04-01T04:26:00"/>
    <x v="2"/>
    <x v="1"/>
    <x v="2"/>
    <n v="33.090000000000003"/>
    <x v="1"/>
    <n v="18"/>
    <x v="1"/>
    <x v="17"/>
    <x v="17"/>
    <d v="2023-04-01T00:00:00"/>
    <d v="2023-04-01T02:06:00"/>
    <d v="2023-04-01T04:26:00"/>
    <d v="1899-12-30T02:20:00"/>
    <d v="1899-12-30T02:14:00"/>
    <d v="1899-12-30T00:06:00"/>
    <x v="0"/>
    <x v="0"/>
  </r>
  <r>
    <n v="18"/>
    <s v="Cliente_290"/>
    <n v="3"/>
    <x v="18"/>
    <d v="2023-04-01T03:29:00"/>
    <x v="2"/>
    <x v="0"/>
    <x v="2"/>
    <n v="17.45"/>
    <x v="1"/>
    <n v="19"/>
    <x v="9"/>
    <x v="18"/>
    <x v="18"/>
    <d v="2023-04-01T00:00:00"/>
    <d v="2023-04-01T00:35:00"/>
    <d v="2023-04-01T03:29:00"/>
    <d v="1899-12-30T02:54:00"/>
    <d v="1899-12-30T00:44:00"/>
    <d v="1899-12-30T02:10:00"/>
    <x v="0"/>
    <x v="0"/>
  </r>
  <r>
    <n v="8"/>
    <s v="Cliente_972"/>
    <n v="2"/>
    <x v="19"/>
    <d v="2023-04-01T05:12:00"/>
    <x v="0"/>
    <x v="0"/>
    <x v="2"/>
    <n v="31.7"/>
    <x v="0"/>
    <n v="20"/>
    <x v="9"/>
    <x v="19"/>
    <x v="19"/>
    <d v="2023-04-01T00:00:00"/>
    <d v="2023-04-01T01:25:00"/>
    <d v="2023-04-01T05:12:00"/>
    <d v="1899-12-30T03:47:00"/>
    <d v="1899-12-30T01:10:00"/>
    <d v="1899-12-30T02:37:00"/>
    <x v="0"/>
    <x v="0"/>
  </r>
  <r>
    <n v="12"/>
    <s v="Cliente_210"/>
    <n v="2"/>
    <x v="20"/>
    <d v="2023-04-01T05:52:00"/>
    <x v="0"/>
    <x v="0"/>
    <x v="2"/>
    <n v="20.53"/>
    <x v="0"/>
    <n v="21"/>
    <x v="7"/>
    <x v="20"/>
    <x v="20"/>
    <d v="2023-04-01T00:00:00"/>
    <d v="2023-04-01T03:39:00"/>
    <d v="2023-04-01T05:52:00"/>
    <d v="1899-12-30T02:13:00"/>
    <d v="1899-12-30T02:32:00"/>
    <d v="1899-12-30T00:00:00"/>
    <x v="1"/>
    <x v="0"/>
  </r>
  <r>
    <n v="15"/>
    <s v="Cliente_88"/>
    <n v="1"/>
    <x v="21"/>
    <d v="2023-04-01T04:47:00"/>
    <x v="4"/>
    <x v="0"/>
    <x v="2"/>
    <n v="45.41"/>
    <x v="1"/>
    <n v="22"/>
    <x v="8"/>
    <x v="21"/>
    <x v="21"/>
    <d v="2023-04-01T00:00:00"/>
    <d v="2023-04-01T02:16:00"/>
    <d v="2023-04-01T04:47:00"/>
    <d v="1899-12-30T02:31:00"/>
    <d v="1899-12-30T02:03:00"/>
    <d v="1899-12-30T00:28:00"/>
    <x v="0"/>
    <x v="0"/>
  </r>
  <r>
    <n v="1"/>
    <s v="Cliente_427"/>
    <n v="5"/>
    <x v="22"/>
    <d v="2023-04-01T04:09:00"/>
    <x v="3"/>
    <x v="2"/>
    <x v="2"/>
    <n v="38.46"/>
    <x v="1"/>
    <n v="23"/>
    <x v="9"/>
    <x v="22"/>
    <x v="22"/>
    <d v="2023-04-01T00:00:00"/>
    <d v="2023-04-01T02:44:00"/>
    <d v="2023-04-01T04:09:00"/>
    <d v="1899-12-30T01:25:00"/>
    <d v="1899-12-30T01:03:00"/>
    <d v="1899-12-30T00:22:00"/>
    <x v="0"/>
    <x v="0"/>
  </r>
  <r>
    <n v="5"/>
    <s v="Cliente_424"/>
    <n v="5"/>
    <x v="23"/>
    <d v="2023-04-01T06:20:00"/>
    <x v="0"/>
    <x v="0"/>
    <x v="2"/>
    <n v="38.18"/>
    <x v="2"/>
    <n v="24"/>
    <x v="5"/>
    <x v="23"/>
    <x v="23"/>
    <d v="2023-04-01T00:00:00"/>
    <d v="2023-04-01T03:01:00"/>
    <d v="2023-04-01T06:20:00"/>
    <d v="1899-12-30T03:34:00"/>
    <d v="1899-12-30T03:00:00"/>
    <d v="1899-12-30T00:34:00"/>
    <x v="0"/>
    <x v="0"/>
  </r>
  <r>
    <n v="12"/>
    <s v="Cliente_824"/>
    <n v="5"/>
    <x v="23"/>
    <d v="2023-04-01T04:59:00"/>
    <x v="3"/>
    <x v="2"/>
    <x v="0"/>
    <n v="46.15"/>
    <x v="2"/>
    <n v="25"/>
    <x v="1"/>
    <x v="24"/>
    <x v="24"/>
    <d v="2023-04-01T00:00:00"/>
    <d v="2023-04-01T03:01:00"/>
    <d v="2023-04-01T04:59:00"/>
    <d v="1899-12-30T02:13:00"/>
    <d v="1899-12-30T00:35:00"/>
    <d v="1899-12-30T01:38:00"/>
    <x v="0"/>
    <x v="0"/>
  </r>
  <r>
    <n v="18"/>
    <s v="Cliente_107"/>
    <n v="2"/>
    <x v="24"/>
    <d v="2023-04-01T05:47:00"/>
    <x v="3"/>
    <x v="1"/>
    <x v="2"/>
    <n v="10.37"/>
    <x v="2"/>
    <n v="26"/>
    <x v="7"/>
    <x v="25"/>
    <x v="25"/>
    <d v="2023-04-01T00:00:00"/>
    <d v="2023-04-01T02:04:00"/>
    <d v="2023-04-01T05:47:00"/>
    <d v="1899-12-30T03:58:00"/>
    <d v="1899-12-30T01:49:00"/>
    <d v="1899-12-30T02:09:00"/>
    <x v="0"/>
    <x v="0"/>
  </r>
  <r>
    <n v="4"/>
    <s v="Cliente_775"/>
    <n v="2"/>
    <x v="25"/>
    <d v="2023-04-01T02:27:00"/>
    <x v="3"/>
    <x v="0"/>
    <x v="2"/>
    <n v="19.27"/>
    <x v="2"/>
    <n v="27"/>
    <x v="2"/>
    <x v="26"/>
    <x v="26"/>
    <d v="2023-04-01T00:00:00"/>
    <d v="2023-04-01T01:19:00"/>
    <d v="2023-04-01T02:27:00"/>
    <d v="1899-12-30T01:23:00"/>
    <d v="1899-12-30T00:55:00"/>
    <d v="1899-12-30T00:28:00"/>
    <x v="0"/>
    <x v="0"/>
  </r>
  <r>
    <n v="2"/>
    <s v="Cliente_358"/>
    <n v="2"/>
    <x v="26"/>
    <d v="2023-04-01T03:16:00"/>
    <x v="4"/>
    <x v="2"/>
    <x v="2"/>
    <n v="41.22"/>
    <x v="0"/>
    <n v="28"/>
    <x v="10"/>
    <x v="27"/>
    <x v="27"/>
    <d v="2023-04-01T00:00:00"/>
    <d v="2023-04-01T00:49:00"/>
    <d v="2023-04-01T03:16:00"/>
    <d v="1899-12-30T02:27:00"/>
    <d v="1899-12-30T00:56:00"/>
    <d v="1899-12-30T01:31:00"/>
    <x v="0"/>
    <x v="0"/>
  </r>
  <r>
    <n v="20"/>
    <s v="Cliente_377"/>
    <n v="5"/>
    <x v="27"/>
    <d v="2023-04-01T06:10:00"/>
    <x v="2"/>
    <x v="0"/>
    <x v="2"/>
    <n v="14.83"/>
    <x v="2"/>
    <n v="29"/>
    <x v="8"/>
    <x v="28"/>
    <x v="28"/>
    <d v="2023-04-01T00:00:00"/>
    <d v="2023-04-01T03:02:00"/>
    <d v="2023-04-01T06:10:00"/>
    <d v="1899-12-30T03:23:00"/>
    <d v="1899-12-30T01:11:00"/>
    <d v="1899-12-30T02:12:00"/>
    <x v="0"/>
    <x v="0"/>
  </r>
  <r>
    <n v="14"/>
    <s v="Cliente_361"/>
    <n v="4"/>
    <x v="28"/>
    <d v="2023-04-01T06:13:00"/>
    <x v="4"/>
    <x v="0"/>
    <x v="1"/>
    <n v="26.29"/>
    <x v="1"/>
    <n v="30"/>
    <x v="5"/>
    <x v="29"/>
    <x v="29"/>
    <d v="2023-04-01T00:00:00"/>
    <d v="2023-04-01T02:55:00"/>
    <d v="2023-04-01T06:13:00"/>
    <d v="1899-12-30T03:18:00"/>
    <d v="1899-12-30T01:09:00"/>
    <d v="1899-12-30T02:09:00"/>
    <x v="0"/>
    <x v="0"/>
  </r>
  <r>
    <n v="13"/>
    <s v="Cliente_229"/>
    <n v="3"/>
    <x v="29"/>
    <d v="2023-04-01T06:02:00"/>
    <x v="2"/>
    <x v="1"/>
    <x v="2"/>
    <n v="19.809999999999999"/>
    <x v="2"/>
    <n v="31"/>
    <x v="10"/>
    <x v="30"/>
    <x v="30"/>
    <d v="2023-04-01T00:00:00"/>
    <d v="2023-04-01T02:51:00"/>
    <d v="2023-04-01T06:02:00"/>
    <d v="1899-12-30T03:26:00"/>
    <d v="1899-12-30T01:45:00"/>
    <d v="1899-12-30T01:41:00"/>
    <x v="0"/>
    <x v="0"/>
  </r>
  <r>
    <n v="5"/>
    <s v="Cliente_27"/>
    <n v="1"/>
    <x v="30"/>
    <d v="2023-04-01T06:49:00"/>
    <x v="1"/>
    <x v="0"/>
    <x v="2"/>
    <n v="28.25"/>
    <x v="2"/>
    <n v="32"/>
    <x v="7"/>
    <x v="31"/>
    <x v="31"/>
    <d v="2023-04-01T00:00:00"/>
    <d v="2023-04-01T03:08:00"/>
    <d v="2023-04-01T06:49:00"/>
    <d v="1899-12-30T03:56:00"/>
    <d v="1899-12-30T02:08:00"/>
    <d v="1899-12-30T01:48:00"/>
    <x v="0"/>
    <x v="0"/>
  </r>
  <r>
    <n v="4"/>
    <s v="Cliente_103"/>
    <n v="5"/>
    <x v="31"/>
    <d v="2023-04-01T06:21:00"/>
    <x v="4"/>
    <x v="2"/>
    <x v="0"/>
    <n v="20.38"/>
    <x v="2"/>
    <n v="33"/>
    <x v="4"/>
    <x v="32"/>
    <x v="32"/>
    <d v="2023-04-01T00:00:00"/>
    <d v="2023-04-01T03:33:00"/>
    <d v="2023-04-01T06:21:00"/>
    <d v="1899-12-30T03:03:00"/>
    <d v="1899-12-30T02:10:00"/>
    <d v="1899-12-30T00:53:00"/>
    <x v="0"/>
    <x v="0"/>
  </r>
  <r>
    <n v="15"/>
    <s v="Cliente_1"/>
    <n v="1"/>
    <x v="21"/>
    <d v="2023-04-01T06:07:00"/>
    <x v="4"/>
    <x v="1"/>
    <x v="2"/>
    <n v="13.08"/>
    <x v="1"/>
    <n v="34"/>
    <x v="4"/>
    <x v="33"/>
    <x v="33"/>
    <d v="2023-04-01T00:00:00"/>
    <d v="2023-04-01T02:16:00"/>
    <d v="2023-04-01T06:07:00"/>
    <d v="1899-12-30T03:51:00"/>
    <d v="1899-12-30T01:05:00"/>
    <d v="1899-12-30T02:46:00"/>
    <x v="0"/>
    <x v="0"/>
  </r>
  <r>
    <n v="13"/>
    <s v="Cliente_828"/>
    <n v="2"/>
    <x v="32"/>
    <d v="2023-04-01T05:55:00"/>
    <x v="0"/>
    <x v="0"/>
    <x v="2"/>
    <n v="15.75"/>
    <x v="2"/>
    <n v="35"/>
    <x v="4"/>
    <x v="34"/>
    <x v="34"/>
    <d v="2023-04-01T00:00:00"/>
    <d v="2023-04-01T03:18:00"/>
    <d v="2023-04-01T05:55:00"/>
    <d v="1899-12-30T02:52:00"/>
    <d v="1899-12-30T01:05:00"/>
    <d v="1899-12-30T01:47:00"/>
    <x v="0"/>
    <x v="0"/>
  </r>
  <r>
    <n v="5"/>
    <s v="Cliente_874"/>
    <n v="5"/>
    <x v="33"/>
    <d v="2023-04-01T06:26:00"/>
    <x v="2"/>
    <x v="0"/>
    <x v="2"/>
    <n v="45.28"/>
    <x v="2"/>
    <n v="36"/>
    <x v="6"/>
    <x v="35"/>
    <x v="35"/>
    <d v="2023-04-01T00:00:00"/>
    <d v="2023-04-01T03:27:00"/>
    <d v="2023-04-01T06:26:00"/>
    <d v="1899-12-30T03:14:00"/>
    <d v="1899-12-30T00:38:00"/>
    <d v="1899-12-30T02:36:00"/>
    <x v="0"/>
    <x v="0"/>
  </r>
  <r>
    <n v="20"/>
    <s v="Cliente_999"/>
    <n v="1"/>
    <x v="14"/>
    <d v="2023-04-01T06:02:00"/>
    <x v="3"/>
    <x v="2"/>
    <x v="2"/>
    <n v="10.39"/>
    <x v="2"/>
    <n v="37"/>
    <x v="2"/>
    <x v="36"/>
    <x v="36"/>
    <d v="2023-04-01T00:00:00"/>
    <d v="2023-04-01T03:24:00"/>
    <d v="2023-04-01T06:02:00"/>
    <d v="1899-12-30T02:53:00"/>
    <d v="1899-12-30T00:47:00"/>
    <d v="1899-12-30T02:06:00"/>
    <x v="0"/>
    <x v="0"/>
  </r>
  <r>
    <n v="10"/>
    <s v="Cliente_167"/>
    <n v="6"/>
    <x v="34"/>
    <d v="2023-04-01T03:53:00"/>
    <x v="4"/>
    <x v="0"/>
    <x v="0"/>
    <n v="16.309999999999999"/>
    <x v="0"/>
    <n v="38"/>
    <x v="9"/>
    <x v="37"/>
    <x v="37"/>
    <d v="2023-04-01T00:00:00"/>
    <d v="2023-04-01T02:38:00"/>
    <d v="2023-04-01T03:53:00"/>
    <d v="1899-12-30T01:15:00"/>
    <d v="1899-12-30T01:38:00"/>
    <d v="1899-12-30T00:00:00"/>
    <x v="1"/>
    <x v="0"/>
  </r>
  <r>
    <n v="15"/>
    <s v="Cliente_606"/>
    <n v="3"/>
    <x v="35"/>
    <d v="2023-04-01T07:39:00"/>
    <x v="2"/>
    <x v="2"/>
    <x v="1"/>
    <n v="48.36"/>
    <x v="2"/>
    <n v="39"/>
    <x v="6"/>
    <x v="38"/>
    <x v="38"/>
    <d v="2023-04-01T00:00:00"/>
    <d v="2023-04-01T03:41:00"/>
    <d v="2023-04-01T07:39:00"/>
    <d v="1899-12-30T04:13:00"/>
    <d v="1899-12-30T00:57:00"/>
    <d v="1899-12-30T03:16:00"/>
    <x v="0"/>
    <x v="0"/>
  </r>
  <r>
    <n v="1"/>
    <s v="Cliente_710"/>
    <n v="1"/>
    <x v="36"/>
    <d v="2023-04-01T04:05:00"/>
    <x v="0"/>
    <x v="0"/>
    <x v="1"/>
    <n v="13.68"/>
    <x v="1"/>
    <n v="40"/>
    <x v="10"/>
    <x v="39"/>
    <x v="39"/>
    <d v="2023-04-01T00:00:00"/>
    <d v="2023-04-01T02:00:00"/>
    <d v="2023-04-01T04:05:00"/>
    <d v="1899-12-30T02:05:00"/>
    <d v="1899-12-30T01:18:00"/>
    <d v="1899-12-30T00:47:00"/>
    <x v="0"/>
    <x v="0"/>
  </r>
  <r>
    <n v="7"/>
    <s v="Cliente_870"/>
    <n v="4"/>
    <x v="37"/>
    <d v="2023-04-01T04:20:00"/>
    <x v="2"/>
    <x v="0"/>
    <x v="2"/>
    <n v="15.24"/>
    <x v="2"/>
    <n v="41"/>
    <x v="4"/>
    <x v="40"/>
    <x v="40"/>
    <d v="2023-04-01T00:00:00"/>
    <d v="2023-04-01T02:14:00"/>
    <d v="2023-04-01T04:20:00"/>
    <d v="1899-12-30T02:21:00"/>
    <d v="1899-12-30T01:29:00"/>
    <d v="1899-12-30T00:52:00"/>
    <x v="0"/>
    <x v="0"/>
  </r>
  <r>
    <n v="14"/>
    <s v="Cliente_230"/>
    <n v="1"/>
    <x v="38"/>
    <d v="2023-04-01T01:46:00"/>
    <x v="2"/>
    <x v="0"/>
    <x v="2"/>
    <n v="49.58"/>
    <x v="0"/>
    <n v="42"/>
    <x v="6"/>
    <x v="41"/>
    <x v="41"/>
    <d v="2023-04-01T00:00:00"/>
    <d v="2023-04-01T00:25:00"/>
    <d v="2023-04-01T01:46:00"/>
    <d v="1899-12-30T01:21:00"/>
    <d v="1899-12-30T01:09:00"/>
    <d v="1899-12-30T00:12:00"/>
    <x v="0"/>
    <x v="0"/>
  </r>
  <r>
    <n v="8"/>
    <s v="Cliente_814"/>
    <n v="6"/>
    <x v="39"/>
    <d v="2023-04-01T03:14:00"/>
    <x v="4"/>
    <x v="0"/>
    <x v="2"/>
    <n v="32.19"/>
    <x v="2"/>
    <n v="43"/>
    <x v="4"/>
    <x v="42"/>
    <x v="42"/>
    <d v="2023-04-01T00:00:00"/>
    <d v="2023-04-01T01:02:00"/>
    <d v="2023-04-01T03:14:00"/>
    <d v="1899-12-30T02:27:00"/>
    <d v="1899-12-30T02:26:00"/>
    <d v="1899-12-30T00:01:00"/>
    <x v="0"/>
    <x v="0"/>
  </r>
  <r>
    <n v="18"/>
    <s v="Cliente_710"/>
    <n v="1"/>
    <x v="40"/>
    <d v="2023-04-01T06:18:00"/>
    <x v="4"/>
    <x v="0"/>
    <x v="2"/>
    <n v="42.6"/>
    <x v="1"/>
    <n v="44"/>
    <x v="0"/>
    <x v="43"/>
    <x v="9"/>
    <d v="2023-04-01T00:00:00"/>
    <d v="2023-04-01T03:06:00"/>
    <d v="2023-04-01T06:18:00"/>
    <d v="1899-12-30T03:12:00"/>
    <d v="1899-12-30T01:25:00"/>
    <d v="1899-12-30T01:47:00"/>
    <x v="0"/>
    <x v="0"/>
  </r>
  <r>
    <n v="17"/>
    <s v="Cliente_640"/>
    <n v="2"/>
    <x v="41"/>
    <d v="2023-04-01T04:01:00"/>
    <x v="2"/>
    <x v="0"/>
    <x v="2"/>
    <n v="25.41"/>
    <x v="0"/>
    <n v="45"/>
    <x v="4"/>
    <x v="44"/>
    <x v="43"/>
    <d v="2023-04-01T00:00:00"/>
    <d v="2023-04-01T02:15:00"/>
    <d v="2023-04-01T04:01:00"/>
    <d v="1899-12-30T01:46:00"/>
    <d v="1899-12-30T00:47:00"/>
    <d v="1899-12-30T00:59:00"/>
    <x v="0"/>
    <x v="0"/>
  </r>
  <r>
    <n v="10"/>
    <s v="Cliente_623"/>
    <n v="1"/>
    <x v="42"/>
    <d v="2023-04-01T03:39:00"/>
    <x v="3"/>
    <x v="0"/>
    <x v="2"/>
    <n v="27.97"/>
    <x v="1"/>
    <n v="46"/>
    <x v="9"/>
    <x v="45"/>
    <x v="44"/>
    <d v="2023-04-01T00:00:00"/>
    <d v="2023-04-01T01:47:00"/>
    <d v="2023-04-01T03:39:00"/>
    <d v="1899-12-30T01:52:00"/>
    <d v="1899-12-30T01:26:00"/>
    <d v="1899-12-30T00:26:00"/>
    <x v="0"/>
    <x v="0"/>
  </r>
  <r>
    <n v="18"/>
    <s v="Cliente_72"/>
    <n v="3"/>
    <x v="43"/>
    <d v="2023-04-01T07:29:00"/>
    <x v="2"/>
    <x v="0"/>
    <x v="2"/>
    <n v="10.98"/>
    <x v="2"/>
    <n v="47"/>
    <x v="2"/>
    <x v="46"/>
    <x v="45"/>
    <d v="2023-04-01T00:00:00"/>
    <d v="2023-04-01T03:30:00"/>
    <d v="2023-04-01T07:29:00"/>
    <d v="1899-12-30T04:14:00"/>
    <d v="1899-12-30T01:27:00"/>
    <d v="1899-12-30T02:47:00"/>
    <x v="0"/>
    <x v="0"/>
  </r>
  <r>
    <n v="17"/>
    <s v="Cliente_963"/>
    <n v="2"/>
    <x v="44"/>
    <d v="2023-04-01T04:02:00"/>
    <x v="0"/>
    <x v="1"/>
    <x v="2"/>
    <n v="25.31"/>
    <x v="1"/>
    <n v="48"/>
    <x v="6"/>
    <x v="47"/>
    <x v="46"/>
    <d v="2023-04-01T00:00:00"/>
    <d v="2023-04-01T00:28:00"/>
    <d v="2023-04-01T04:02:00"/>
    <d v="1899-12-30T03:34:00"/>
    <d v="1899-12-30T02:04:00"/>
    <d v="1899-12-30T01:30:00"/>
    <x v="0"/>
    <x v="0"/>
  </r>
  <r>
    <n v="8"/>
    <s v="Cliente_929"/>
    <n v="3"/>
    <x v="45"/>
    <d v="2023-04-01T05:29:00"/>
    <x v="2"/>
    <x v="0"/>
    <x v="2"/>
    <n v="20.92"/>
    <x v="1"/>
    <n v="49"/>
    <x v="7"/>
    <x v="48"/>
    <x v="47"/>
    <d v="2023-04-01T00:00:00"/>
    <d v="2023-04-01T01:44:00"/>
    <d v="2023-04-01T05:29:00"/>
    <d v="1899-12-30T03:45:00"/>
    <d v="1899-12-30T01:21:00"/>
    <d v="1899-12-30T02:24:00"/>
    <x v="0"/>
    <x v="0"/>
  </r>
  <r>
    <n v="19"/>
    <s v="Cliente_708"/>
    <n v="5"/>
    <x v="46"/>
    <d v="2023-04-01T06:57:00"/>
    <x v="4"/>
    <x v="0"/>
    <x v="0"/>
    <n v="16.739999999999998"/>
    <x v="2"/>
    <n v="50"/>
    <x v="10"/>
    <x v="49"/>
    <x v="48"/>
    <d v="2023-04-01T00:00:00"/>
    <d v="2023-04-01T03:54:00"/>
    <d v="2023-04-01T06:57:00"/>
    <d v="1899-12-30T03:18:00"/>
    <d v="1899-12-30T00:21:00"/>
    <d v="1899-12-30T02:57:00"/>
    <x v="0"/>
    <x v="0"/>
  </r>
  <r>
    <n v="12"/>
    <s v="Cliente_631"/>
    <n v="1"/>
    <x v="47"/>
    <d v="2023-04-01T03:02:00"/>
    <x v="3"/>
    <x v="2"/>
    <x v="2"/>
    <n v="37.08"/>
    <x v="0"/>
    <n v="51"/>
    <x v="0"/>
    <x v="50"/>
    <x v="49"/>
    <d v="2023-04-01T00:00:00"/>
    <d v="2023-04-01T01:42:00"/>
    <d v="2023-04-01T03:02:00"/>
    <d v="1899-12-30T01:20:00"/>
    <d v="1899-12-30T02:44:00"/>
    <d v="1899-12-30T00:00:00"/>
    <x v="1"/>
    <x v="0"/>
  </r>
  <r>
    <n v="7"/>
    <s v="Cliente_894"/>
    <n v="4"/>
    <x v="4"/>
    <d v="2023-04-01T01:11:00"/>
    <x v="0"/>
    <x v="0"/>
    <x v="2"/>
    <n v="46.88"/>
    <x v="1"/>
    <n v="52"/>
    <x v="3"/>
    <x v="51"/>
    <x v="50"/>
    <d v="2023-04-01T00:00:00"/>
    <d v="2023-04-01T00:01:00"/>
    <d v="2023-04-01T01:11:00"/>
    <d v="1899-12-30T01:10:00"/>
    <d v="1899-12-30T01:02:00"/>
    <d v="1899-12-30T00:08:00"/>
    <x v="0"/>
    <x v="0"/>
  </r>
  <r>
    <n v="16"/>
    <s v="Cliente_63"/>
    <n v="5"/>
    <x v="23"/>
    <d v="2023-04-01T04:44:00"/>
    <x v="3"/>
    <x v="0"/>
    <x v="0"/>
    <n v="36.880000000000003"/>
    <x v="1"/>
    <n v="53"/>
    <x v="3"/>
    <x v="52"/>
    <x v="51"/>
    <d v="2023-04-01T00:00:00"/>
    <d v="2023-04-01T03:01:00"/>
    <d v="2023-04-01T04:44:00"/>
    <d v="1899-12-30T01:43:00"/>
    <d v="1899-12-30T01:52:00"/>
    <d v="1899-12-30T00:00:00"/>
    <x v="1"/>
    <x v="0"/>
  </r>
  <r>
    <n v="6"/>
    <s v="Cliente_144"/>
    <n v="6"/>
    <x v="48"/>
    <d v="2023-04-01T04:14:00"/>
    <x v="4"/>
    <x v="2"/>
    <x v="2"/>
    <n v="23.36"/>
    <x v="0"/>
    <n v="54"/>
    <x v="6"/>
    <x v="53"/>
    <x v="52"/>
    <d v="2023-04-01T00:00:00"/>
    <d v="2023-04-01T00:40:00"/>
    <d v="2023-04-01T04:14:00"/>
    <d v="1899-12-30T03:34:00"/>
    <d v="1899-12-30T03:23:00"/>
    <d v="1899-12-30T00:11:00"/>
    <x v="0"/>
    <x v="0"/>
  </r>
  <r>
    <n v="20"/>
    <s v="Cliente_390"/>
    <n v="5"/>
    <x v="49"/>
    <d v="2023-04-01T05:00:00"/>
    <x v="4"/>
    <x v="2"/>
    <x v="2"/>
    <n v="45.49"/>
    <x v="2"/>
    <n v="55"/>
    <x v="4"/>
    <x v="54"/>
    <x v="53"/>
    <d v="2023-04-01T00:00:00"/>
    <d v="2023-04-01T01:30:00"/>
    <d v="2023-04-01T05:00:00"/>
    <d v="1899-12-30T03:45:00"/>
    <d v="1899-12-30T01:36:00"/>
    <d v="1899-12-30T02:09:00"/>
    <x v="0"/>
    <x v="0"/>
  </r>
  <r>
    <n v="1"/>
    <s v="Cliente_728"/>
    <n v="3"/>
    <x v="50"/>
    <d v="2023-04-01T04:57:00"/>
    <x v="3"/>
    <x v="0"/>
    <x v="0"/>
    <n v="43.2"/>
    <x v="1"/>
    <n v="56"/>
    <x v="8"/>
    <x v="30"/>
    <x v="54"/>
    <d v="2023-04-01T00:00:00"/>
    <d v="2023-04-01T01:20:00"/>
    <d v="2023-04-01T04:57:00"/>
    <d v="1899-12-30T03:37:00"/>
    <d v="1899-12-30T01:18:00"/>
    <d v="1899-12-30T02:19:00"/>
    <x v="0"/>
    <x v="0"/>
  </r>
  <r>
    <n v="18"/>
    <s v="Cliente_886"/>
    <n v="2"/>
    <x v="51"/>
    <d v="2023-04-01T04:52:00"/>
    <x v="2"/>
    <x v="0"/>
    <x v="2"/>
    <n v="45.45"/>
    <x v="1"/>
    <n v="57"/>
    <x v="1"/>
    <x v="55"/>
    <x v="55"/>
    <d v="2023-04-01T00:00:00"/>
    <d v="2023-04-01T03:04:00"/>
    <d v="2023-04-01T04:52:00"/>
    <d v="1899-12-30T01:48:00"/>
    <d v="1899-12-30T01:08:00"/>
    <d v="1899-12-30T00:40:00"/>
    <x v="0"/>
    <x v="0"/>
  </r>
  <r>
    <n v="8"/>
    <s v="Cliente_510"/>
    <n v="3"/>
    <x v="52"/>
    <d v="2023-04-01T04:21:00"/>
    <x v="1"/>
    <x v="2"/>
    <x v="2"/>
    <n v="30.7"/>
    <x v="0"/>
    <n v="58"/>
    <x v="2"/>
    <x v="56"/>
    <x v="56"/>
    <d v="2023-04-01T00:00:00"/>
    <d v="2023-04-01T01:31:00"/>
    <d v="2023-04-01T04:21:00"/>
    <d v="1899-12-30T02:50:00"/>
    <d v="1899-12-30T01:13:00"/>
    <d v="1899-12-30T01:37:00"/>
    <x v="0"/>
    <x v="0"/>
  </r>
  <r>
    <n v="8"/>
    <s v="Cliente_878"/>
    <n v="4"/>
    <x v="53"/>
    <d v="2023-04-01T05:04:00"/>
    <x v="1"/>
    <x v="0"/>
    <x v="1"/>
    <n v="33.89"/>
    <x v="1"/>
    <n v="59"/>
    <x v="1"/>
    <x v="57"/>
    <x v="57"/>
    <d v="2023-04-01T00:00:00"/>
    <d v="2023-04-01T01:21:00"/>
    <d v="2023-04-01T05:04:00"/>
    <d v="1899-12-30T03:43:00"/>
    <d v="1899-12-30T00:48:00"/>
    <d v="1899-12-30T02:55:00"/>
    <x v="0"/>
    <x v="0"/>
  </r>
  <r>
    <n v="6"/>
    <s v="Cliente_977"/>
    <n v="1"/>
    <x v="54"/>
    <d v="2023-04-01T05:46:00"/>
    <x v="1"/>
    <x v="0"/>
    <x v="2"/>
    <n v="19.54"/>
    <x v="0"/>
    <n v="60"/>
    <x v="6"/>
    <x v="58"/>
    <x v="58"/>
    <d v="2023-04-01T00:00:00"/>
    <d v="2023-04-01T02:09:00"/>
    <d v="2023-04-01T05:46:00"/>
    <d v="1899-12-30T03:37:00"/>
    <d v="1899-12-30T00:43:00"/>
    <d v="1899-12-30T02:54:00"/>
    <x v="0"/>
    <x v="0"/>
  </r>
  <r>
    <n v="10"/>
    <s v="Cliente_553"/>
    <n v="5"/>
    <x v="55"/>
    <d v="2023-04-01T06:22:00"/>
    <x v="2"/>
    <x v="0"/>
    <x v="2"/>
    <n v="42.87"/>
    <x v="2"/>
    <n v="61"/>
    <x v="9"/>
    <x v="59"/>
    <x v="59"/>
    <d v="2023-04-01T00:00:00"/>
    <d v="2023-04-01T03:49:00"/>
    <d v="2023-04-01T06:22:00"/>
    <d v="1899-12-30T02:48:00"/>
    <d v="1899-12-30T02:39:00"/>
    <d v="1899-12-30T00:09:00"/>
    <x v="0"/>
    <x v="0"/>
  </r>
  <r>
    <n v="2"/>
    <s v="Cliente_792"/>
    <n v="1"/>
    <x v="56"/>
    <d v="2023-04-01T06:24:00"/>
    <x v="1"/>
    <x v="2"/>
    <x v="2"/>
    <n v="37.93"/>
    <x v="2"/>
    <n v="62"/>
    <x v="10"/>
    <x v="60"/>
    <x v="60"/>
    <d v="2023-04-01T00:00:00"/>
    <d v="2023-04-01T02:47:00"/>
    <d v="2023-04-01T06:24:00"/>
    <d v="1899-12-30T03:52:00"/>
    <d v="1899-12-30T02:35:00"/>
    <d v="1899-12-30T01:17:00"/>
    <x v="0"/>
    <x v="0"/>
  </r>
  <r>
    <n v="17"/>
    <s v="Cliente_881"/>
    <n v="4"/>
    <x v="57"/>
    <d v="2023-04-01T04:06:00"/>
    <x v="4"/>
    <x v="0"/>
    <x v="2"/>
    <n v="33.340000000000003"/>
    <x v="0"/>
    <n v="63"/>
    <x v="1"/>
    <x v="61"/>
    <x v="61"/>
    <d v="2023-04-01T00:00:00"/>
    <d v="2023-04-01T00:41:00"/>
    <d v="2023-04-01T04:06:00"/>
    <d v="1899-12-30T03:25:00"/>
    <d v="1899-12-30T00:30:00"/>
    <d v="1899-12-30T02:55:00"/>
    <x v="0"/>
    <x v="0"/>
  </r>
  <r>
    <n v="3"/>
    <s v="Cliente_265"/>
    <n v="3"/>
    <x v="58"/>
    <d v="2023-04-01T04:02:00"/>
    <x v="3"/>
    <x v="1"/>
    <x v="1"/>
    <n v="34.770000000000003"/>
    <x v="0"/>
    <n v="64"/>
    <x v="4"/>
    <x v="62"/>
    <x v="62"/>
    <d v="2023-04-01T00:00:00"/>
    <d v="2023-04-01T01:40:00"/>
    <d v="2023-04-01T04:02:00"/>
    <d v="1899-12-30T02:22:00"/>
    <d v="1899-12-30T01:22:00"/>
    <d v="1899-12-30T01:00:00"/>
    <x v="0"/>
    <x v="0"/>
  </r>
  <r>
    <n v="5"/>
    <s v="Cliente_946"/>
    <n v="1"/>
    <x v="59"/>
    <d v="2023-04-01T03:03:00"/>
    <x v="0"/>
    <x v="0"/>
    <x v="0"/>
    <n v="14"/>
    <x v="2"/>
    <n v="65"/>
    <x v="6"/>
    <x v="63"/>
    <x v="63"/>
    <d v="2023-04-01T00:00:00"/>
    <d v="2023-04-01T01:54:00"/>
    <d v="2023-04-01T03:03:00"/>
    <d v="1899-12-30T01:24:00"/>
    <d v="1899-12-30T02:35:00"/>
    <d v="1899-12-30T00:00:00"/>
    <x v="1"/>
    <x v="0"/>
  </r>
  <r>
    <n v="18"/>
    <s v="Cliente_614"/>
    <n v="2"/>
    <x v="60"/>
    <d v="2023-04-01T06:18:00"/>
    <x v="3"/>
    <x v="0"/>
    <x v="2"/>
    <n v="10.88"/>
    <x v="0"/>
    <n v="66"/>
    <x v="0"/>
    <x v="64"/>
    <x v="64"/>
    <d v="2023-04-01T00:00:00"/>
    <d v="2023-04-01T02:28:00"/>
    <d v="2023-04-01T06:18:00"/>
    <d v="1899-12-30T03:50:00"/>
    <d v="1899-12-30T01:54:00"/>
    <d v="1899-12-30T01:56:00"/>
    <x v="0"/>
    <x v="0"/>
  </r>
  <r>
    <n v="2"/>
    <s v="Cliente_352"/>
    <n v="6"/>
    <x v="61"/>
    <d v="2023-04-01T05:10:00"/>
    <x v="2"/>
    <x v="0"/>
    <x v="0"/>
    <n v="21.25"/>
    <x v="0"/>
    <n v="67"/>
    <x v="4"/>
    <x v="65"/>
    <x v="65"/>
    <d v="2023-04-01T00:00:00"/>
    <d v="2023-04-01T03:45:00"/>
    <d v="2023-04-01T05:10:00"/>
    <d v="1899-12-30T01:25:00"/>
    <d v="1899-12-30T02:11:00"/>
    <d v="1899-12-30T00:00:00"/>
    <x v="1"/>
    <x v="0"/>
  </r>
  <r>
    <n v="8"/>
    <s v="Cliente_784"/>
    <n v="4"/>
    <x v="9"/>
    <d v="2023-04-01T03:15:00"/>
    <x v="3"/>
    <x v="2"/>
    <x v="2"/>
    <n v="45.65"/>
    <x v="2"/>
    <n v="68"/>
    <x v="2"/>
    <x v="66"/>
    <x v="66"/>
    <d v="2023-04-01T00:00:00"/>
    <d v="2023-04-01T00:02:00"/>
    <d v="2023-04-01T03:15:00"/>
    <d v="1899-12-30T03:28:00"/>
    <d v="1899-12-30T02:25:00"/>
    <d v="1899-12-30T01:03:00"/>
    <x v="0"/>
    <x v="0"/>
  </r>
  <r>
    <n v="5"/>
    <s v="Cliente_118"/>
    <n v="4"/>
    <x v="62"/>
    <d v="2023-04-01T03:57:00"/>
    <x v="2"/>
    <x v="0"/>
    <x v="2"/>
    <n v="31.49"/>
    <x v="1"/>
    <n v="69"/>
    <x v="4"/>
    <x v="67"/>
    <x v="67"/>
    <d v="2023-04-01T00:00:00"/>
    <d v="2023-04-01T02:02:00"/>
    <d v="2023-04-01T03:57:00"/>
    <d v="1899-12-30T01:55:00"/>
    <d v="1899-12-30T01:32:00"/>
    <d v="1899-12-30T00:23:00"/>
    <x v="0"/>
    <x v="0"/>
  </r>
  <r>
    <n v="17"/>
    <s v="Cliente_61"/>
    <n v="4"/>
    <x v="63"/>
    <d v="2023-04-01T01:22:00"/>
    <x v="4"/>
    <x v="0"/>
    <x v="0"/>
    <n v="28.26"/>
    <x v="1"/>
    <n v="70"/>
    <x v="3"/>
    <x v="68"/>
    <x v="68"/>
    <d v="2023-04-01T00:00:00"/>
    <d v="2023-04-01T00:11:00"/>
    <d v="2023-04-01T01:22:00"/>
    <d v="1899-12-30T01:11:00"/>
    <d v="1899-12-30T00:40:00"/>
    <d v="1899-12-30T00:31:00"/>
    <x v="0"/>
    <x v="0"/>
  </r>
  <r>
    <n v="18"/>
    <s v="Cliente_440"/>
    <n v="4"/>
    <x v="6"/>
    <d v="2023-04-01T05:56:00"/>
    <x v="0"/>
    <x v="0"/>
    <x v="2"/>
    <n v="24.01"/>
    <x v="2"/>
    <n v="71"/>
    <x v="3"/>
    <x v="69"/>
    <x v="69"/>
    <d v="2023-04-01T00:00:00"/>
    <d v="2023-04-01T01:57:00"/>
    <d v="2023-04-01T05:56:00"/>
    <d v="1899-12-30T04:14:00"/>
    <d v="1899-12-30T00:49:00"/>
    <d v="1899-12-30T03:25:00"/>
    <x v="0"/>
    <x v="0"/>
  </r>
  <r>
    <n v="17"/>
    <s v="Cliente_258"/>
    <n v="1"/>
    <x v="64"/>
    <d v="2023-04-01T05:51:00"/>
    <x v="2"/>
    <x v="0"/>
    <x v="2"/>
    <n v="15.28"/>
    <x v="0"/>
    <n v="72"/>
    <x v="4"/>
    <x v="70"/>
    <x v="70"/>
    <d v="2023-04-01T00:00:00"/>
    <d v="2023-04-01T02:42:00"/>
    <d v="2023-04-01T05:51:00"/>
    <d v="1899-12-30T03:09:00"/>
    <d v="1899-12-30T00:54:00"/>
    <d v="1899-12-30T02:15:00"/>
    <x v="0"/>
    <x v="0"/>
  </r>
  <r>
    <n v="1"/>
    <s v="Cliente_742"/>
    <n v="4"/>
    <x v="65"/>
    <d v="2023-04-01T06:09:00"/>
    <x v="4"/>
    <x v="1"/>
    <x v="2"/>
    <n v="34.51"/>
    <x v="1"/>
    <n v="73"/>
    <x v="10"/>
    <x v="71"/>
    <x v="71"/>
    <d v="2023-04-01T00:00:00"/>
    <d v="2023-04-01T02:39:00"/>
    <d v="2023-04-01T06:09:00"/>
    <d v="1899-12-30T03:30:00"/>
    <d v="1899-12-30T00:20:00"/>
    <d v="1899-12-30T03:10:00"/>
    <x v="0"/>
    <x v="0"/>
  </r>
  <r>
    <n v="19"/>
    <s v="Cliente_865"/>
    <n v="4"/>
    <x v="66"/>
    <d v="2023-04-01T04:13:00"/>
    <x v="4"/>
    <x v="0"/>
    <x v="2"/>
    <n v="30.83"/>
    <x v="1"/>
    <n v="74"/>
    <x v="2"/>
    <x v="72"/>
    <x v="72"/>
    <d v="2023-04-01T00:00:00"/>
    <d v="2023-04-01T01:04:00"/>
    <d v="2023-04-01T04:13:00"/>
    <d v="1899-12-30T03:09:00"/>
    <d v="1899-12-30T01:40:00"/>
    <d v="1899-12-30T01:29:00"/>
    <x v="0"/>
    <x v="0"/>
  </r>
  <r>
    <n v="19"/>
    <s v="Cliente_79"/>
    <n v="5"/>
    <x v="67"/>
    <d v="2023-04-01T04:49:00"/>
    <x v="3"/>
    <x v="0"/>
    <x v="2"/>
    <n v="45.23"/>
    <x v="2"/>
    <n v="75"/>
    <x v="5"/>
    <x v="73"/>
    <x v="73"/>
    <d v="2023-04-01T00:00:00"/>
    <d v="2023-04-01T03:36:00"/>
    <d v="2023-04-01T04:49:00"/>
    <d v="1899-12-30T01:28:00"/>
    <d v="1899-12-30T00:51:00"/>
    <d v="1899-12-30T00:37:00"/>
    <x v="0"/>
    <x v="0"/>
  </r>
  <r>
    <n v="17"/>
    <s v="Cliente_42"/>
    <n v="3"/>
    <x v="68"/>
    <d v="2023-04-01T05:24:00"/>
    <x v="1"/>
    <x v="0"/>
    <x v="2"/>
    <n v="17.760000000000002"/>
    <x v="0"/>
    <n v="76"/>
    <x v="10"/>
    <x v="74"/>
    <x v="74"/>
    <d v="2023-04-01T00:00:00"/>
    <d v="2023-04-01T02:57:00"/>
    <d v="2023-04-01T05:24:00"/>
    <d v="1899-12-30T02:27:00"/>
    <d v="1899-12-30T01:37:00"/>
    <d v="1899-12-30T00:50:00"/>
    <x v="0"/>
    <x v="0"/>
  </r>
  <r>
    <n v="3"/>
    <s v="Cliente_374"/>
    <n v="1"/>
    <x v="69"/>
    <d v="2023-04-01T06:15:00"/>
    <x v="0"/>
    <x v="2"/>
    <x v="2"/>
    <n v="19.88"/>
    <x v="1"/>
    <n v="77"/>
    <x v="6"/>
    <x v="75"/>
    <x v="75"/>
    <d v="2023-04-01T00:00:00"/>
    <d v="2023-04-01T02:46:00"/>
    <d v="2023-04-01T06:15:00"/>
    <d v="1899-12-30T03:29:00"/>
    <d v="1899-12-30T01:37:00"/>
    <d v="1899-12-30T01:52:00"/>
    <x v="0"/>
    <x v="0"/>
  </r>
  <r>
    <n v="7"/>
    <s v="Cliente_636"/>
    <n v="4"/>
    <x v="70"/>
    <d v="2023-04-01T03:03:00"/>
    <x v="0"/>
    <x v="0"/>
    <x v="2"/>
    <n v="20.02"/>
    <x v="1"/>
    <n v="78"/>
    <x v="1"/>
    <x v="76"/>
    <x v="76"/>
    <d v="2023-04-01T00:00:00"/>
    <d v="2023-04-01T01:34:00"/>
    <d v="2023-04-01T03:03:00"/>
    <d v="1899-12-30T01:29:00"/>
    <d v="1899-12-30T00:54:00"/>
    <d v="1899-12-30T00:35:00"/>
    <x v="0"/>
    <x v="0"/>
  </r>
  <r>
    <n v="16"/>
    <s v="Cliente_753"/>
    <n v="2"/>
    <x v="70"/>
    <d v="2023-04-01T05:08:00"/>
    <x v="0"/>
    <x v="0"/>
    <x v="2"/>
    <n v="34.01"/>
    <x v="1"/>
    <n v="79"/>
    <x v="5"/>
    <x v="77"/>
    <x v="77"/>
    <d v="2023-04-01T00:00:00"/>
    <d v="2023-04-01T01:34:00"/>
    <d v="2023-04-01T05:08:00"/>
    <d v="1899-12-30T03:34:00"/>
    <d v="1899-12-30T01:36:00"/>
    <d v="1899-12-30T01:58:00"/>
    <x v="0"/>
    <x v="0"/>
  </r>
  <r>
    <n v="18"/>
    <s v="Cliente_632"/>
    <n v="6"/>
    <x v="37"/>
    <d v="2023-04-01T03:46:00"/>
    <x v="4"/>
    <x v="0"/>
    <x v="2"/>
    <n v="39.049999999999997"/>
    <x v="1"/>
    <n v="80"/>
    <x v="5"/>
    <x v="78"/>
    <x v="78"/>
    <d v="2023-04-01T00:00:00"/>
    <d v="2023-04-01T02:14:00"/>
    <d v="2023-04-01T03:46:00"/>
    <d v="1899-12-30T01:32:00"/>
    <d v="1899-12-30T01:07:00"/>
    <d v="1899-12-30T00:25:00"/>
    <x v="0"/>
    <x v="0"/>
  </r>
  <r>
    <n v="17"/>
    <s v="Cliente_969"/>
    <n v="4"/>
    <x v="71"/>
    <d v="2023-04-01T06:31:00"/>
    <x v="3"/>
    <x v="2"/>
    <x v="2"/>
    <n v="23.69"/>
    <x v="2"/>
    <n v="81"/>
    <x v="7"/>
    <x v="79"/>
    <x v="79"/>
    <d v="2023-04-01T00:00:00"/>
    <d v="2023-04-01T03:40:00"/>
    <d v="2023-04-01T06:31:00"/>
    <d v="1899-12-30T03:06:00"/>
    <d v="1899-12-30T00:59:00"/>
    <d v="1899-12-30T02:07:00"/>
    <x v="0"/>
    <x v="0"/>
  </r>
  <r>
    <n v="16"/>
    <s v="Cliente_574"/>
    <n v="3"/>
    <x v="72"/>
    <d v="2023-04-01T07:10:00"/>
    <x v="3"/>
    <x v="1"/>
    <x v="2"/>
    <n v="38.6"/>
    <x v="1"/>
    <n v="82"/>
    <x v="3"/>
    <x v="80"/>
    <x v="80"/>
    <d v="2023-04-01T00:00:00"/>
    <d v="2023-04-01T03:25:00"/>
    <d v="2023-04-01T07:10:00"/>
    <d v="1899-12-30T03:45:00"/>
    <d v="1899-12-30T00:19:00"/>
    <d v="1899-12-30T03:26:00"/>
    <x v="0"/>
    <x v="0"/>
  </r>
  <r>
    <n v="15"/>
    <s v="Cliente_292"/>
    <n v="1"/>
    <x v="73"/>
    <d v="2023-04-01T06:39:00"/>
    <x v="1"/>
    <x v="2"/>
    <x v="2"/>
    <n v="24.94"/>
    <x v="2"/>
    <n v="83"/>
    <x v="10"/>
    <x v="81"/>
    <x v="81"/>
    <d v="2023-04-01T00:00:00"/>
    <d v="2023-04-01T03:42:00"/>
    <d v="2023-04-01T06:39:00"/>
    <d v="1899-12-30T03:12:00"/>
    <d v="1899-12-30T01:34:00"/>
    <d v="1899-12-30T01:38:00"/>
    <x v="0"/>
    <x v="0"/>
  </r>
  <r>
    <n v="19"/>
    <s v="Cliente_148"/>
    <n v="5"/>
    <x v="47"/>
    <d v="2023-04-01T03:18:00"/>
    <x v="4"/>
    <x v="0"/>
    <x v="2"/>
    <n v="15.11"/>
    <x v="2"/>
    <n v="84"/>
    <x v="4"/>
    <x v="35"/>
    <x v="82"/>
    <d v="2023-04-01T00:00:00"/>
    <d v="2023-04-01T01:42:00"/>
    <d v="2023-04-01T03:18:00"/>
    <d v="1899-12-30T01:51:00"/>
    <d v="1899-12-30T00:10:00"/>
    <d v="1899-12-30T01:41:00"/>
    <x v="0"/>
    <x v="0"/>
  </r>
  <r>
    <n v="8"/>
    <s v="Cliente_747"/>
    <n v="3"/>
    <x v="74"/>
    <d v="2023-04-01T04:31:00"/>
    <x v="2"/>
    <x v="2"/>
    <x v="2"/>
    <n v="45.96"/>
    <x v="1"/>
    <n v="85"/>
    <x v="8"/>
    <x v="82"/>
    <x v="83"/>
    <d v="2023-04-01T00:00:00"/>
    <d v="2023-04-01T02:35:00"/>
    <d v="2023-04-01T04:31:00"/>
    <d v="1899-12-30T01:56:00"/>
    <d v="1899-12-30T02:22:00"/>
    <d v="1899-12-30T00:00:00"/>
    <x v="1"/>
    <x v="0"/>
  </r>
  <r>
    <n v="20"/>
    <s v="Cliente_501"/>
    <n v="3"/>
    <x v="9"/>
    <d v="2023-04-01T02:08:00"/>
    <x v="3"/>
    <x v="0"/>
    <x v="0"/>
    <n v="11.84"/>
    <x v="1"/>
    <n v="86"/>
    <x v="0"/>
    <x v="83"/>
    <x v="84"/>
    <d v="2023-04-01T00:00:00"/>
    <d v="2023-04-01T00:02:00"/>
    <d v="2023-04-01T02:08:00"/>
    <d v="1899-12-30T02:06:00"/>
    <d v="1899-12-30T00:08:00"/>
    <d v="1899-12-30T01:58:00"/>
    <x v="0"/>
    <x v="0"/>
  </r>
  <r>
    <n v="3"/>
    <s v="Cliente_733"/>
    <n v="2"/>
    <x v="75"/>
    <d v="2023-04-01T03:18:00"/>
    <x v="4"/>
    <x v="0"/>
    <x v="2"/>
    <n v="29.46"/>
    <x v="2"/>
    <n v="87"/>
    <x v="5"/>
    <x v="84"/>
    <x v="85"/>
    <d v="2023-04-01T00:00:00"/>
    <d v="2023-04-01T01:46:00"/>
    <d v="2023-04-01T03:18:00"/>
    <d v="1899-12-30T01:47:00"/>
    <d v="1899-12-30T01:11:00"/>
    <d v="1899-12-30T00:36:00"/>
    <x v="0"/>
    <x v="0"/>
  </r>
  <r>
    <n v="18"/>
    <s v="Cliente_36"/>
    <n v="1"/>
    <x v="43"/>
    <d v="2023-04-01T06:40:00"/>
    <x v="4"/>
    <x v="0"/>
    <x v="0"/>
    <n v="23.93"/>
    <x v="0"/>
    <n v="88"/>
    <x v="8"/>
    <x v="85"/>
    <x v="86"/>
    <d v="2023-04-01T00:00:00"/>
    <d v="2023-04-01T03:30:00"/>
    <d v="2023-04-01T06:40:00"/>
    <d v="1899-12-30T03:10:00"/>
    <d v="1899-12-30T01:57:00"/>
    <d v="1899-12-30T01:13:00"/>
    <x v="0"/>
    <x v="0"/>
  </r>
  <r>
    <n v="11"/>
    <s v="Cliente_553"/>
    <n v="4"/>
    <x v="76"/>
    <d v="2023-04-01T02:19:00"/>
    <x v="3"/>
    <x v="1"/>
    <x v="0"/>
    <n v="12.28"/>
    <x v="1"/>
    <n v="89"/>
    <x v="7"/>
    <x v="86"/>
    <x v="87"/>
    <d v="2023-04-01T00:00:00"/>
    <d v="2023-04-01T00:42:00"/>
    <d v="2023-04-01T02:19:00"/>
    <d v="1899-12-30T01:37:00"/>
    <d v="1899-12-30T02:22:00"/>
    <d v="1899-12-30T00:00:00"/>
    <x v="1"/>
    <x v="0"/>
  </r>
  <r>
    <n v="6"/>
    <s v="Cliente_1000"/>
    <n v="3"/>
    <x v="77"/>
    <d v="2023-04-01T03:13:00"/>
    <x v="3"/>
    <x v="0"/>
    <x v="0"/>
    <n v="30.69"/>
    <x v="0"/>
    <n v="90"/>
    <x v="8"/>
    <x v="24"/>
    <x v="88"/>
    <d v="2023-04-01T00:00:00"/>
    <d v="2023-04-01T01:17:00"/>
    <d v="2023-04-01T03:13:00"/>
    <d v="1899-12-30T01:56:00"/>
    <d v="1899-12-30T00:48:00"/>
    <d v="1899-12-30T01:08:00"/>
    <x v="0"/>
    <x v="0"/>
  </r>
  <r>
    <n v="1"/>
    <s v="Cliente_607"/>
    <n v="5"/>
    <x v="78"/>
    <d v="2023-04-01T05:24:00"/>
    <x v="3"/>
    <x v="0"/>
    <x v="2"/>
    <n v="39.1"/>
    <x v="0"/>
    <n v="91"/>
    <x v="0"/>
    <x v="87"/>
    <x v="89"/>
    <d v="2023-04-01T00:00:00"/>
    <d v="2023-04-01T03:38:00"/>
    <d v="2023-04-01T05:24:00"/>
    <d v="1899-12-30T01:46:00"/>
    <d v="1899-12-30T02:12:00"/>
    <d v="1899-12-30T00:00:00"/>
    <x v="1"/>
    <x v="0"/>
  </r>
  <r>
    <n v="6"/>
    <s v="Cliente_378"/>
    <n v="2"/>
    <x v="79"/>
    <d v="2023-04-01T06:09:00"/>
    <x v="2"/>
    <x v="1"/>
    <x v="2"/>
    <n v="12.75"/>
    <x v="1"/>
    <n v="92"/>
    <x v="5"/>
    <x v="88"/>
    <x v="90"/>
    <d v="2023-04-01T00:00:00"/>
    <d v="2023-04-01T03:35:00"/>
    <d v="2023-04-01T06:09:00"/>
    <d v="1899-12-30T02:34:00"/>
    <d v="1899-12-30T00:42:00"/>
    <d v="1899-12-30T01:52:00"/>
    <x v="0"/>
    <x v="0"/>
  </r>
  <r>
    <n v="2"/>
    <s v="Cliente_612"/>
    <n v="2"/>
    <x v="80"/>
    <d v="2023-04-01T03:48:00"/>
    <x v="2"/>
    <x v="0"/>
    <x v="2"/>
    <n v="45.66"/>
    <x v="1"/>
    <n v="93"/>
    <x v="4"/>
    <x v="12"/>
    <x v="91"/>
    <d v="2023-04-01T00:00:00"/>
    <d v="2023-04-01T01:39:00"/>
    <d v="2023-04-01T03:48:00"/>
    <d v="1899-12-30T02:09:00"/>
    <d v="1899-12-30T00:18:00"/>
    <d v="1899-12-30T01:51:00"/>
    <x v="0"/>
    <x v="0"/>
  </r>
  <r>
    <n v="12"/>
    <s v="Cliente_452"/>
    <n v="1"/>
    <x v="81"/>
    <d v="2023-04-01T04:53:00"/>
    <x v="4"/>
    <x v="0"/>
    <x v="2"/>
    <n v="28.36"/>
    <x v="2"/>
    <n v="94"/>
    <x v="9"/>
    <x v="89"/>
    <x v="92"/>
    <d v="2023-04-01T00:00:00"/>
    <d v="2023-04-01T01:52:00"/>
    <d v="2023-04-01T04:53:00"/>
    <d v="1899-12-30T03:16:00"/>
    <d v="1899-12-30T02:09:00"/>
    <d v="1899-12-30T01:07:00"/>
    <x v="0"/>
    <x v="0"/>
  </r>
  <r>
    <n v="12"/>
    <s v="Cliente_244"/>
    <n v="5"/>
    <x v="82"/>
    <d v="2023-04-01T06:07:00"/>
    <x v="2"/>
    <x v="2"/>
    <x v="2"/>
    <n v="24.68"/>
    <x v="2"/>
    <n v="95"/>
    <x v="0"/>
    <x v="90"/>
    <x v="93"/>
    <d v="2023-04-01T00:00:00"/>
    <d v="2023-04-01T03:19:00"/>
    <d v="2023-04-01T06:07:00"/>
    <d v="1899-12-30T03:03:00"/>
    <d v="1899-12-30T00:41:00"/>
    <d v="1899-12-30T02:22:00"/>
    <x v="0"/>
    <x v="0"/>
  </r>
  <r>
    <n v="16"/>
    <s v="Cliente_840"/>
    <n v="5"/>
    <x v="83"/>
    <d v="2023-04-01T05:26:00"/>
    <x v="4"/>
    <x v="1"/>
    <x v="2"/>
    <n v="33.630000000000003"/>
    <x v="1"/>
    <n v="96"/>
    <x v="6"/>
    <x v="91"/>
    <x v="94"/>
    <d v="2023-04-01T00:00:00"/>
    <d v="2023-04-01T01:59:00"/>
    <d v="2023-04-01T05:26:00"/>
    <d v="1899-12-30T03:27:00"/>
    <d v="1899-12-30T01:16:00"/>
    <d v="1899-12-30T02:11:00"/>
    <x v="0"/>
    <x v="0"/>
  </r>
  <r>
    <n v="14"/>
    <s v="Cliente_993"/>
    <n v="2"/>
    <x v="75"/>
    <d v="2023-04-01T03:03:00"/>
    <x v="2"/>
    <x v="2"/>
    <x v="2"/>
    <n v="19.22"/>
    <x v="2"/>
    <n v="97"/>
    <x v="8"/>
    <x v="92"/>
    <x v="95"/>
    <d v="2023-04-01T00:00:00"/>
    <d v="2023-04-01T01:46:00"/>
    <d v="2023-04-01T03:03:00"/>
    <d v="1899-12-30T01:32:00"/>
    <d v="1899-12-30T01:19:00"/>
    <d v="1899-12-30T00:13:00"/>
    <x v="0"/>
    <x v="0"/>
  </r>
  <r>
    <n v="7"/>
    <s v="Cliente_29"/>
    <n v="3"/>
    <x v="84"/>
    <d v="2023-04-01T03:22:00"/>
    <x v="3"/>
    <x v="0"/>
    <x v="2"/>
    <n v="17.149999999999999"/>
    <x v="2"/>
    <n v="98"/>
    <x v="6"/>
    <x v="93"/>
    <x v="96"/>
    <d v="2023-04-01T00:00:00"/>
    <d v="2023-04-01T01:01:00"/>
    <d v="2023-04-01T03:22:00"/>
    <d v="1899-12-30T02:36:00"/>
    <d v="1899-12-30T02:20:00"/>
    <d v="1899-12-30T00:16:00"/>
    <x v="0"/>
    <x v="0"/>
  </r>
  <r>
    <n v="2"/>
    <s v="Cliente_873"/>
    <n v="6"/>
    <x v="85"/>
    <d v="2023-04-01T06:18:00"/>
    <x v="2"/>
    <x v="0"/>
    <x v="2"/>
    <n v="33.549999999999997"/>
    <x v="2"/>
    <n v="99"/>
    <x v="9"/>
    <x v="94"/>
    <x v="97"/>
    <d v="2023-04-01T00:00:00"/>
    <d v="2023-04-01T02:22:00"/>
    <d v="2023-04-01T06:18:00"/>
    <d v="1899-12-30T04:11:00"/>
    <d v="1899-12-30T01:26:00"/>
    <d v="1899-12-30T02:45:00"/>
    <x v="0"/>
    <x v="0"/>
  </r>
  <r>
    <n v="18"/>
    <s v="Cliente_965"/>
    <n v="1"/>
    <x v="86"/>
    <d v="2023-04-01T06:45:00"/>
    <x v="1"/>
    <x v="0"/>
    <x v="2"/>
    <n v="15.15"/>
    <x v="0"/>
    <n v="100"/>
    <x v="3"/>
    <x v="95"/>
    <x v="98"/>
    <d v="2023-04-01T00:00:00"/>
    <d v="2023-04-01T03:32:00"/>
    <d v="2023-04-01T06:45:00"/>
    <d v="1899-12-30T03:13:00"/>
    <d v="1899-12-30T01:43:00"/>
    <d v="1899-12-30T01:30:00"/>
    <x v="0"/>
    <x v="0"/>
  </r>
  <r>
    <n v="1"/>
    <s v="Cliente_313"/>
    <n v="5"/>
    <x v="87"/>
    <d v="2023-04-01T02:15:00"/>
    <x v="4"/>
    <x v="0"/>
    <x v="2"/>
    <n v="15.09"/>
    <x v="1"/>
    <n v="101"/>
    <x v="5"/>
    <x v="96"/>
    <x v="99"/>
    <d v="2023-04-01T00:00:00"/>
    <d v="2023-04-01T00:14:00"/>
    <d v="2023-04-01T02:15:00"/>
    <d v="1899-12-30T02:01:00"/>
    <d v="1899-12-30T02:14:00"/>
    <d v="1899-12-30T00:00:00"/>
    <x v="1"/>
    <x v="0"/>
  </r>
  <r>
    <n v="19"/>
    <s v="Cliente_520"/>
    <n v="2"/>
    <x v="88"/>
    <d v="2023-04-01T04:14:00"/>
    <x v="0"/>
    <x v="0"/>
    <x v="2"/>
    <n v="12.65"/>
    <x v="0"/>
    <n v="102"/>
    <x v="5"/>
    <x v="97"/>
    <x v="100"/>
    <d v="2023-04-01T00:00:00"/>
    <d v="2023-04-01T01:33:00"/>
    <d v="2023-04-01T04:14:00"/>
    <d v="1899-12-30T02:41:00"/>
    <d v="1899-12-30T00:46:00"/>
    <d v="1899-12-30T01:55:00"/>
    <x v="0"/>
    <x v="0"/>
  </r>
  <r>
    <n v="13"/>
    <s v="Cliente_388"/>
    <n v="3"/>
    <x v="47"/>
    <d v="2023-04-01T05:10:00"/>
    <x v="4"/>
    <x v="0"/>
    <x v="0"/>
    <n v="26.75"/>
    <x v="0"/>
    <n v="103"/>
    <x v="2"/>
    <x v="98"/>
    <x v="101"/>
    <d v="2023-04-01T00:00:00"/>
    <d v="2023-04-01T01:42:00"/>
    <d v="2023-04-01T05:10:00"/>
    <d v="1899-12-30T03:28:00"/>
    <d v="1899-12-30T01:39:00"/>
    <d v="1899-12-30T01:49:00"/>
    <x v="0"/>
    <x v="0"/>
  </r>
  <r>
    <n v="14"/>
    <s v="Cliente_384"/>
    <n v="4"/>
    <x v="1"/>
    <d v="2023-04-01T02:44:00"/>
    <x v="0"/>
    <x v="1"/>
    <x v="0"/>
    <n v="11.12"/>
    <x v="0"/>
    <n v="104"/>
    <x v="7"/>
    <x v="99"/>
    <x v="102"/>
    <d v="2023-04-01T00:00:00"/>
    <d v="2023-04-01T01:28:00"/>
    <d v="2023-04-01T02:44:00"/>
    <d v="1899-12-30T01:16:00"/>
    <d v="1899-12-30T00:55:00"/>
    <d v="1899-12-30T00:21:00"/>
    <x v="0"/>
    <x v="0"/>
  </r>
  <r>
    <n v="14"/>
    <s v="Cliente_517"/>
    <n v="6"/>
    <x v="89"/>
    <d v="2023-04-01T04:00:00"/>
    <x v="0"/>
    <x v="0"/>
    <x v="2"/>
    <n v="15.64"/>
    <x v="1"/>
    <n v="105"/>
    <x v="2"/>
    <x v="100"/>
    <x v="103"/>
    <d v="2023-04-01T00:00:00"/>
    <d v="2023-04-01T01:18:00"/>
    <d v="2023-04-01T04:00:00"/>
    <d v="1899-12-30T02:42:00"/>
    <d v="1899-12-30T00:43:00"/>
    <d v="1899-12-30T01:59:00"/>
    <x v="0"/>
    <x v="0"/>
  </r>
  <r>
    <n v="15"/>
    <s v="Cliente_711"/>
    <n v="3"/>
    <x v="36"/>
    <d v="2023-04-01T05:08:00"/>
    <x v="4"/>
    <x v="1"/>
    <x v="1"/>
    <n v="22.72"/>
    <x v="1"/>
    <n v="106"/>
    <x v="7"/>
    <x v="24"/>
    <x v="104"/>
    <d v="2023-04-01T00:00:00"/>
    <d v="2023-04-01T02:00:00"/>
    <d v="2023-04-01T05:08:00"/>
    <d v="1899-12-30T03:08:00"/>
    <d v="1899-12-30T00:29:00"/>
    <d v="1899-12-30T02:39:00"/>
    <x v="0"/>
    <x v="0"/>
  </r>
  <r>
    <n v="11"/>
    <s v="Cliente_651"/>
    <n v="5"/>
    <x v="90"/>
    <d v="2023-04-01T02:58:00"/>
    <x v="2"/>
    <x v="0"/>
    <x v="0"/>
    <n v="48.77"/>
    <x v="0"/>
    <n v="107"/>
    <x v="6"/>
    <x v="101"/>
    <x v="105"/>
    <d v="2023-04-01T00:00:00"/>
    <d v="2023-04-01T01:29:00"/>
    <d v="2023-04-01T02:58:00"/>
    <d v="1899-12-30T01:29:00"/>
    <d v="1899-12-30T02:21:00"/>
    <d v="1899-12-30T00:00:00"/>
    <x v="1"/>
    <x v="0"/>
  </r>
  <r>
    <n v="3"/>
    <s v="Cliente_545"/>
    <n v="3"/>
    <x v="91"/>
    <d v="2023-04-01T03:37:00"/>
    <x v="4"/>
    <x v="1"/>
    <x v="0"/>
    <n v="23.26"/>
    <x v="0"/>
    <n v="108"/>
    <x v="3"/>
    <x v="102"/>
    <x v="106"/>
    <d v="2023-04-01T00:00:00"/>
    <d v="2023-04-01T01:32:00"/>
    <d v="2023-04-01T03:37:00"/>
    <d v="1899-12-30T02:05:00"/>
    <d v="1899-12-30T01:55:00"/>
    <d v="1899-12-30T00:10:00"/>
    <x v="0"/>
    <x v="0"/>
  </r>
  <r>
    <n v="10"/>
    <s v="Cliente_116"/>
    <n v="2"/>
    <x v="19"/>
    <d v="2023-04-01T02:26:00"/>
    <x v="4"/>
    <x v="1"/>
    <x v="2"/>
    <n v="42.95"/>
    <x v="1"/>
    <n v="109"/>
    <x v="8"/>
    <x v="103"/>
    <x v="107"/>
    <d v="2023-04-01T00:00:00"/>
    <d v="2023-04-01T01:25:00"/>
    <d v="2023-04-01T02:26:00"/>
    <d v="1899-12-30T01:01:00"/>
    <d v="1899-12-30T01:58:00"/>
    <d v="1899-12-30T00:00:00"/>
    <x v="1"/>
    <x v="0"/>
  </r>
  <r>
    <n v="5"/>
    <s v="Cliente_170"/>
    <n v="1"/>
    <x v="86"/>
    <d v="2023-04-01T06:37:00"/>
    <x v="1"/>
    <x v="0"/>
    <x v="2"/>
    <n v="47.91"/>
    <x v="0"/>
    <n v="110"/>
    <x v="3"/>
    <x v="104"/>
    <x v="108"/>
    <d v="2023-04-01T00:00:00"/>
    <d v="2023-04-01T03:32:00"/>
    <d v="2023-04-01T06:37:00"/>
    <d v="1899-12-30T03:05:00"/>
    <d v="1899-12-30T02:01:00"/>
    <d v="1899-12-30T01:04:00"/>
    <x v="0"/>
    <x v="0"/>
  </r>
  <r>
    <n v="3"/>
    <s v="Cliente_92"/>
    <n v="2"/>
    <x v="92"/>
    <d v="2023-04-01T05:07:00"/>
    <x v="0"/>
    <x v="1"/>
    <x v="2"/>
    <n v="18.82"/>
    <x v="0"/>
    <n v="111"/>
    <x v="8"/>
    <x v="105"/>
    <x v="109"/>
    <d v="2023-04-01T00:00:00"/>
    <d v="2023-04-01T01:48:00"/>
    <d v="2023-04-01T05:07:00"/>
    <d v="1899-12-30T03:19:00"/>
    <d v="1899-12-30T02:17:00"/>
    <d v="1899-12-30T01:02:00"/>
    <x v="0"/>
    <x v="0"/>
  </r>
  <r>
    <n v="6"/>
    <s v="Cliente_552"/>
    <n v="2"/>
    <x v="93"/>
    <d v="2023-04-01T04:01:00"/>
    <x v="2"/>
    <x v="2"/>
    <x v="1"/>
    <n v="35.36"/>
    <x v="2"/>
    <n v="112"/>
    <x v="4"/>
    <x v="106"/>
    <x v="110"/>
    <d v="2023-04-01T00:00:00"/>
    <d v="2023-04-01T01:49:00"/>
    <d v="2023-04-01T04:01:00"/>
    <d v="1899-12-30T02:27:00"/>
    <d v="1899-12-30T00:16:00"/>
    <d v="1899-12-30T02:11:00"/>
    <x v="0"/>
    <x v="0"/>
  </r>
  <r>
    <n v="4"/>
    <s v="Cliente_627"/>
    <n v="2"/>
    <x v="94"/>
    <d v="2023-04-01T04:21:00"/>
    <x v="0"/>
    <x v="0"/>
    <x v="2"/>
    <n v="29.74"/>
    <x v="2"/>
    <n v="113"/>
    <x v="2"/>
    <x v="24"/>
    <x v="111"/>
    <d v="2023-04-01T00:00:00"/>
    <d v="2023-04-01T01:12:00"/>
    <d v="2023-04-01T04:21:00"/>
    <d v="1899-12-30T03:24:00"/>
    <d v="1899-12-30T00:51:00"/>
    <d v="1899-12-30T02:33:00"/>
    <x v="0"/>
    <x v="0"/>
  </r>
  <r>
    <n v="7"/>
    <s v="Cliente_588"/>
    <n v="6"/>
    <x v="26"/>
    <d v="2023-04-01T03:30:00"/>
    <x v="1"/>
    <x v="0"/>
    <x v="2"/>
    <n v="38.81"/>
    <x v="2"/>
    <n v="114"/>
    <x v="9"/>
    <x v="107"/>
    <x v="112"/>
    <d v="2023-04-01T00:00:00"/>
    <d v="2023-04-01T00:49:00"/>
    <d v="2023-04-01T03:30:00"/>
    <d v="1899-12-30T02:56:00"/>
    <d v="1899-12-30T02:11:00"/>
    <d v="1899-12-30T00:45:00"/>
    <x v="0"/>
    <x v="0"/>
  </r>
  <r>
    <n v="12"/>
    <s v="Cliente_313"/>
    <n v="6"/>
    <x v="95"/>
    <d v="2023-04-01T06:26:00"/>
    <x v="1"/>
    <x v="2"/>
    <x v="0"/>
    <n v="46.46"/>
    <x v="2"/>
    <n v="115"/>
    <x v="7"/>
    <x v="108"/>
    <x v="113"/>
    <d v="2023-04-01T00:00:00"/>
    <d v="2023-04-01T03:43:00"/>
    <d v="2023-04-01T06:26:00"/>
    <d v="1899-12-30T02:58:00"/>
    <d v="1899-12-30T01:38:00"/>
    <d v="1899-12-30T01:20:00"/>
    <x v="0"/>
    <x v="0"/>
  </r>
  <r>
    <n v="8"/>
    <s v="Cliente_949"/>
    <n v="5"/>
    <x v="96"/>
    <d v="2023-04-01T06:33:00"/>
    <x v="1"/>
    <x v="0"/>
    <x v="2"/>
    <n v="47.69"/>
    <x v="2"/>
    <n v="116"/>
    <x v="9"/>
    <x v="109"/>
    <x v="114"/>
    <d v="2023-04-01T00:00:00"/>
    <d v="2023-04-01T03:15:00"/>
    <d v="2023-04-01T06:33:00"/>
    <d v="1899-12-30T03:33:00"/>
    <d v="1899-12-30T02:09:00"/>
    <d v="1899-12-30T01:24:00"/>
    <x v="0"/>
    <x v="0"/>
  </r>
  <r>
    <n v="8"/>
    <s v="Cliente_863"/>
    <n v="4"/>
    <x v="28"/>
    <d v="2023-04-01T05:45:00"/>
    <x v="0"/>
    <x v="1"/>
    <x v="2"/>
    <n v="11.65"/>
    <x v="2"/>
    <n v="117"/>
    <x v="9"/>
    <x v="5"/>
    <x v="115"/>
    <d v="2023-04-01T00:00:00"/>
    <d v="2023-04-01T02:55:00"/>
    <d v="2023-04-01T05:45:00"/>
    <d v="1899-12-30T03:05:00"/>
    <d v="1899-12-30T00:08:00"/>
    <d v="1899-12-30T02:57:00"/>
    <x v="0"/>
    <x v="0"/>
  </r>
  <r>
    <n v="13"/>
    <s v="Cliente_140"/>
    <n v="1"/>
    <x v="97"/>
    <d v="2023-04-01T01:45:00"/>
    <x v="3"/>
    <x v="2"/>
    <x v="0"/>
    <n v="49.32"/>
    <x v="1"/>
    <n v="118"/>
    <x v="6"/>
    <x v="110"/>
    <x v="116"/>
    <d v="2023-04-01T00:00:00"/>
    <d v="2023-04-01T00:34:00"/>
    <d v="2023-04-01T01:45:00"/>
    <d v="1899-12-30T01:11:00"/>
    <d v="1899-12-30T02:16:00"/>
    <d v="1899-12-30T00:00:00"/>
    <x v="1"/>
    <x v="0"/>
  </r>
  <r>
    <n v="17"/>
    <s v="Cliente_523"/>
    <n v="3"/>
    <x v="98"/>
    <d v="2023-04-02T05:03:00"/>
    <x v="2"/>
    <x v="1"/>
    <x v="2"/>
    <n v="11.5"/>
    <x v="0"/>
    <n v="119"/>
    <x v="4"/>
    <x v="111"/>
    <x v="117"/>
    <d v="2023-04-02T00:00:00"/>
    <d v="2023-04-02T03:24:00"/>
    <d v="2023-04-02T05:03:00"/>
    <d v="1899-12-30T01:39:00"/>
    <d v="1899-12-30T00:54:00"/>
    <d v="1899-12-30T00:45:00"/>
    <x v="0"/>
    <x v="1"/>
  </r>
  <r>
    <n v="4"/>
    <s v="Cliente_916"/>
    <n v="2"/>
    <x v="99"/>
    <d v="2023-04-02T01:42:00"/>
    <x v="1"/>
    <x v="0"/>
    <x v="1"/>
    <n v="12.51"/>
    <x v="0"/>
    <n v="120"/>
    <x v="7"/>
    <x v="112"/>
    <x v="118"/>
    <d v="2023-04-02T00:00:00"/>
    <d v="2023-04-02T00:38:00"/>
    <d v="2023-04-02T01:42:00"/>
    <d v="1899-12-30T01:04:00"/>
    <d v="1899-12-30T01:37:00"/>
    <d v="1899-12-30T00:00:00"/>
    <x v="1"/>
    <x v="1"/>
  </r>
  <r>
    <n v="5"/>
    <s v="Cliente_416"/>
    <n v="4"/>
    <x v="100"/>
    <d v="2023-04-02T06:13:00"/>
    <x v="4"/>
    <x v="0"/>
    <x v="2"/>
    <n v="12.3"/>
    <x v="0"/>
    <n v="121"/>
    <x v="3"/>
    <x v="113"/>
    <x v="119"/>
    <d v="2023-04-02T00:00:00"/>
    <d v="2023-04-02T03:45:00"/>
    <d v="2023-04-02T06:13:00"/>
    <d v="1899-12-30T02:28:00"/>
    <d v="1899-12-30T00:38:00"/>
    <d v="1899-12-30T01:50:00"/>
    <x v="0"/>
    <x v="1"/>
  </r>
  <r>
    <n v="6"/>
    <s v="Cliente_346"/>
    <n v="6"/>
    <x v="101"/>
    <d v="2023-04-02T02:48:00"/>
    <x v="1"/>
    <x v="0"/>
    <x v="0"/>
    <n v="20.38"/>
    <x v="2"/>
    <n v="122"/>
    <x v="1"/>
    <x v="5"/>
    <x v="120"/>
    <d v="2023-04-02T00:00:00"/>
    <d v="2023-04-02T01:23:00"/>
    <d v="2023-04-02T02:48:00"/>
    <d v="1899-12-30T01:40:00"/>
    <d v="1899-12-30T00:32:00"/>
    <d v="1899-12-30T01:08:00"/>
    <x v="0"/>
    <x v="1"/>
  </r>
  <r>
    <n v="16"/>
    <s v="Cliente_381"/>
    <n v="6"/>
    <x v="102"/>
    <d v="2023-04-02T04:10:00"/>
    <x v="4"/>
    <x v="0"/>
    <x v="0"/>
    <n v="46.88"/>
    <x v="0"/>
    <n v="123"/>
    <x v="10"/>
    <x v="114"/>
    <x v="121"/>
    <d v="2023-04-02T00:00:00"/>
    <d v="2023-04-02T03:09:00"/>
    <d v="2023-04-02T04:10:00"/>
    <d v="1899-12-30T01:01:00"/>
    <d v="1899-12-30T00:33:00"/>
    <d v="1899-12-30T00:28:00"/>
    <x v="0"/>
    <x v="1"/>
  </r>
  <r>
    <n v="16"/>
    <s v="Cliente_791"/>
    <n v="5"/>
    <x v="103"/>
    <d v="2023-04-02T05:22:00"/>
    <x v="0"/>
    <x v="0"/>
    <x v="0"/>
    <n v="10.85"/>
    <x v="1"/>
    <n v="124"/>
    <x v="0"/>
    <x v="115"/>
    <x v="122"/>
    <d v="2023-04-02T00:00:00"/>
    <d v="2023-04-02T03:39:00"/>
    <d v="2023-04-02T05:22:00"/>
    <d v="1899-12-30T01:43:00"/>
    <d v="1899-12-30T02:18:00"/>
    <d v="1899-12-30T00:00:00"/>
    <x v="1"/>
    <x v="1"/>
  </r>
  <r>
    <n v="14"/>
    <s v="Cliente_697"/>
    <n v="2"/>
    <x v="104"/>
    <d v="2023-04-02T06:13:00"/>
    <x v="0"/>
    <x v="0"/>
    <x v="2"/>
    <n v="24.66"/>
    <x v="1"/>
    <n v="125"/>
    <x v="6"/>
    <x v="116"/>
    <x v="123"/>
    <d v="2023-04-02T00:00:00"/>
    <d v="2023-04-02T02:56:00"/>
    <d v="2023-04-02T06:13:00"/>
    <d v="1899-12-30T03:17:00"/>
    <d v="1899-12-30T01:24:00"/>
    <d v="1899-12-30T01:53:00"/>
    <x v="0"/>
    <x v="1"/>
  </r>
  <r>
    <n v="18"/>
    <s v="Cliente_516"/>
    <n v="3"/>
    <x v="105"/>
    <d v="2023-04-02T05:12:00"/>
    <x v="1"/>
    <x v="0"/>
    <x v="2"/>
    <n v="41.82"/>
    <x v="1"/>
    <n v="126"/>
    <x v="4"/>
    <x v="117"/>
    <x v="124"/>
    <d v="2023-04-02T00:00:00"/>
    <d v="2023-04-02T02:45:00"/>
    <d v="2023-04-02T05:12:00"/>
    <d v="1899-12-30T02:27:00"/>
    <d v="1899-12-30T02:19:00"/>
    <d v="1899-12-30T00:08:00"/>
    <x v="0"/>
    <x v="1"/>
  </r>
  <r>
    <n v="6"/>
    <s v="Cliente_541"/>
    <n v="4"/>
    <x v="106"/>
    <d v="2023-04-02T02:28:00"/>
    <x v="4"/>
    <x v="0"/>
    <x v="2"/>
    <n v="32.82"/>
    <x v="1"/>
    <n v="127"/>
    <x v="10"/>
    <x v="38"/>
    <x v="125"/>
    <d v="2023-04-02T00:00:00"/>
    <d v="2023-04-02T00:42:00"/>
    <d v="2023-04-02T02:28:00"/>
    <d v="1899-12-30T01:46:00"/>
    <d v="1899-12-30T00:30:00"/>
    <d v="1899-12-30T01:16:00"/>
    <x v="0"/>
    <x v="1"/>
  </r>
  <r>
    <n v="2"/>
    <s v="Cliente_830"/>
    <n v="5"/>
    <x v="107"/>
    <d v="2023-04-02T03:28:00"/>
    <x v="2"/>
    <x v="0"/>
    <x v="1"/>
    <n v="49.36"/>
    <x v="2"/>
    <n v="128"/>
    <x v="7"/>
    <x v="118"/>
    <x v="126"/>
    <d v="2023-04-02T00:00:00"/>
    <d v="2023-04-02T01:31:00"/>
    <d v="2023-04-02T03:28:00"/>
    <d v="1899-12-30T02:12:00"/>
    <d v="1899-12-30T02:52:00"/>
    <d v="1899-12-30T00:00:00"/>
    <x v="1"/>
    <x v="1"/>
  </r>
  <r>
    <n v="16"/>
    <s v="Cliente_656"/>
    <n v="5"/>
    <x v="108"/>
    <d v="2023-04-02T02:41:00"/>
    <x v="2"/>
    <x v="0"/>
    <x v="2"/>
    <n v="49.3"/>
    <x v="0"/>
    <n v="129"/>
    <x v="4"/>
    <x v="119"/>
    <x v="127"/>
    <d v="2023-04-02T00:00:00"/>
    <d v="2023-04-02T00:41:00"/>
    <d v="2023-04-02T02:41:00"/>
    <d v="1899-12-30T02:00:00"/>
    <d v="1899-12-30T01:20:00"/>
    <d v="1899-12-30T00:40:00"/>
    <x v="0"/>
    <x v="1"/>
  </r>
  <r>
    <n v="10"/>
    <s v="Cliente_486"/>
    <n v="4"/>
    <x v="109"/>
    <d v="2023-04-02T01:32:00"/>
    <x v="2"/>
    <x v="0"/>
    <x v="2"/>
    <n v="38.130000000000003"/>
    <x v="1"/>
    <n v="130"/>
    <x v="1"/>
    <x v="5"/>
    <x v="128"/>
    <d v="2023-04-02T00:00:00"/>
    <d v="2023-04-02T00:26:00"/>
    <d v="2023-04-02T01:32:00"/>
    <d v="1899-12-30T01:06:00"/>
    <d v="1899-12-30T00:25:00"/>
    <d v="1899-12-30T00:41:00"/>
    <x v="0"/>
    <x v="1"/>
  </r>
  <r>
    <n v="7"/>
    <s v="Cliente_728"/>
    <n v="5"/>
    <x v="110"/>
    <d v="2023-04-02T04:18:00"/>
    <x v="4"/>
    <x v="0"/>
    <x v="2"/>
    <n v="42.41"/>
    <x v="2"/>
    <n v="131"/>
    <x v="8"/>
    <x v="120"/>
    <x v="129"/>
    <d v="2023-04-02T00:00:00"/>
    <d v="2023-04-02T00:43:00"/>
    <d v="2023-04-02T04:18:00"/>
    <d v="1899-12-30T03:50:00"/>
    <d v="1899-12-30T02:00:00"/>
    <d v="1899-12-30T01:50:00"/>
    <x v="0"/>
    <x v="1"/>
  </r>
  <r>
    <n v="9"/>
    <s v="Cliente_774"/>
    <n v="2"/>
    <x v="111"/>
    <d v="2023-04-02T02:43:00"/>
    <x v="0"/>
    <x v="2"/>
    <x v="0"/>
    <n v="30.96"/>
    <x v="0"/>
    <n v="132"/>
    <x v="6"/>
    <x v="121"/>
    <x v="130"/>
    <d v="2023-04-02T00:00:00"/>
    <d v="2023-04-02T01:26:00"/>
    <d v="2023-04-02T02:43:00"/>
    <d v="1899-12-30T01:17:00"/>
    <d v="1899-12-30T01:42:00"/>
    <d v="1899-12-30T00:00:00"/>
    <x v="1"/>
    <x v="1"/>
  </r>
  <r>
    <n v="20"/>
    <s v="Cliente_26"/>
    <n v="6"/>
    <x v="112"/>
    <d v="2023-04-02T03:52:00"/>
    <x v="2"/>
    <x v="0"/>
    <x v="2"/>
    <n v="39.74"/>
    <x v="2"/>
    <n v="133"/>
    <x v="9"/>
    <x v="122"/>
    <x v="131"/>
    <d v="2023-04-02T00:00:00"/>
    <d v="2023-04-02T00:54:00"/>
    <d v="2023-04-02T03:52:00"/>
    <d v="1899-12-30T03:13:00"/>
    <d v="1899-12-30T01:47:00"/>
    <d v="1899-12-30T01:26:00"/>
    <x v="0"/>
    <x v="1"/>
  </r>
  <r>
    <n v="3"/>
    <s v="Cliente_273"/>
    <n v="6"/>
    <x v="113"/>
    <d v="2023-04-02T03:52:00"/>
    <x v="1"/>
    <x v="2"/>
    <x v="2"/>
    <n v="30.1"/>
    <x v="1"/>
    <n v="134"/>
    <x v="7"/>
    <x v="123"/>
    <x v="132"/>
    <d v="2023-04-02T00:00:00"/>
    <d v="2023-04-02T00:07:00"/>
    <d v="2023-04-02T03:52:00"/>
    <d v="1899-12-30T03:45:00"/>
    <d v="1899-12-30T00:48:00"/>
    <d v="1899-12-30T02:57:00"/>
    <x v="0"/>
    <x v="1"/>
  </r>
  <r>
    <n v="11"/>
    <s v="Cliente_798"/>
    <n v="1"/>
    <x v="114"/>
    <d v="2023-04-02T03:01:00"/>
    <x v="3"/>
    <x v="2"/>
    <x v="2"/>
    <n v="34.700000000000003"/>
    <x v="2"/>
    <n v="135"/>
    <x v="2"/>
    <x v="124"/>
    <x v="133"/>
    <d v="2023-04-02T00:00:00"/>
    <d v="2023-04-02T01:00:00"/>
    <d v="2023-04-02T03:01:00"/>
    <d v="1899-12-30T02:16:00"/>
    <d v="1899-12-30T01:28:00"/>
    <d v="1899-12-30T00:48:00"/>
    <x v="0"/>
    <x v="1"/>
  </r>
  <r>
    <n v="6"/>
    <s v="Cliente_8"/>
    <n v="1"/>
    <x v="115"/>
    <d v="2023-04-02T05:01:00"/>
    <x v="1"/>
    <x v="0"/>
    <x v="2"/>
    <n v="30.25"/>
    <x v="2"/>
    <n v="136"/>
    <x v="6"/>
    <x v="18"/>
    <x v="134"/>
    <d v="2023-04-02T00:00:00"/>
    <d v="2023-04-02T01:50:00"/>
    <d v="2023-04-02T05:01:00"/>
    <d v="1899-12-30T03:26:00"/>
    <d v="1899-12-30T00:13:00"/>
    <d v="1899-12-30T03:13:00"/>
    <x v="0"/>
    <x v="1"/>
  </r>
  <r>
    <n v="13"/>
    <s v="Cliente_31"/>
    <n v="3"/>
    <x v="116"/>
    <d v="2023-04-02T04:11:00"/>
    <x v="4"/>
    <x v="1"/>
    <x v="2"/>
    <n v="12.4"/>
    <x v="2"/>
    <n v="137"/>
    <x v="1"/>
    <x v="36"/>
    <x v="135"/>
    <d v="2023-04-02T00:00:00"/>
    <d v="2023-04-02T01:21:00"/>
    <d v="2023-04-02T04:11:00"/>
    <d v="1899-12-30T03:05:00"/>
    <d v="1899-12-30T00:41:00"/>
    <d v="1899-12-30T02:24:00"/>
    <x v="0"/>
    <x v="1"/>
  </r>
  <r>
    <n v="6"/>
    <s v="Cliente_658"/>
    <n v="2"/>
    <x v="117"/>
    <d v="2023-04-02T05:09:00"/>
    <x v="2"/>
    <x v="1"/>
    <x v="0"/>
    <n v="32.79"/>
    <x v="2"/>
    <n v="138"/>
    <x v="5"/>
    <x v="125"/>
    <x v="136"/>
    <d v="2023-04-02T00:00:00"/>
    <d v="2023-04-02T03:48:00"/>
    <d v="2023-04-02T05:09:00"/>
    <d v="1899-12-30T01:36:00"/>
    <d v="1899-12-30T01:37:00"/>
    <d v="1899-12-30T00:00:00"/>
    <x v="1"/>
    <x v="1"/>
  </r>
  <r>
    <n v="16"/>
    <s v="Cliente_773"/>
    <n v="3"/>
    <x v="118"/>
    <d v="2023-04-02T04:39:00"/>
    <x v="2"/>
    <x v="0"/>
    <x v="2"/>
    <n v="47.2"/>
    <x v="1"/>
    <n v="139"/>
    <x v="9"/>
    <x v="5"/>
    <x v="137"/>
    <d v="2023-04-02T00:00:00"/>
    <d v="2023-04-02T00:40:00"/>
    <d v="2023-04-02T04:39:00"/>
    <d v="1899-12-30T03:59:00"/>
    <d v="1899-12-30T00:26:00"/>
    <d v="1899-12-30T03:33:00"/>
    <x v="0"/>
    <x v="1"/>
  </r>
  <r>
    <n v="11"/>
    <s v="Cliente_158"/>
    <n v="4"/>
    <x v="119"/>
    <d v="2023-04-02T06:29:00"/>
    <x v="2"/>
    <x v="0"/>
    <x v="1"/>
    <n v="32.130000000000003"/>
    <x v="1"/>
    <n v="140"/>
    <x v="3"/>
    <x v="126"/>
    <x v="138"/>
    <d v="2023-04-02T00:00:00"/>
    <d v="2023-04-02T03:49:00"/>
    <d v="2023-04-02T06:29:00"/>
    <d v="1899-12-30T02:40:00"/>
    <d v="1899-12-30T01:58:00"/>
    <d v="1899-12-30T00:42:00"/>
    <x v="0"/>
    <x v="1"/>
  </r>
  <r>
    <n v="4"/>
    <s v="Cliente_569"/>
    <n v="4"/>
    <x v="120"/>
    <d v="2023-04-02T05:45:00"/>
    <x v="0"/>
    <x v="1"/>
    <x v="2"/>
    <n v="41.56"/>
    <x v="0"/>
    <n v="141"/>
    <x v="8"/>
    <x v="36"/>
    <x v="139"/>
    <d v="2023-04-02T00:00:00"/>
    <d v="2023-04-02T01:58:00"/>
    <d v="2023-04-02T05:45:00"/>
    <d v="1899-12-30T03:47:00"/>
    <d v="1899-12-30T00:28:00"/>
    <d v="1899-12-30T03:19:00"/>
    <x v="0"/>
    <x v="1"/>
  </r>
  <r>
    <n v="14"/>
    <s v="Cliente_286"/>
    <n v="3"/>
    <x v="121"/>
    <d v="2023-04-02T04:05:00"/>
    <x v="4"/>
    <x v="0"/>
    <x v="2"/>
    <n v="16.29"/>
    <x v="2"/>
    <n v="142"/>
    <x v="10"/>
    <x v="127"/>
    <x v="140"/>
    <d v="2023-04-02T00:00:00"/>
    <d v="2023-04-02T02:05:00"/>
    <d v="2023-04-02T04:05:00"/>
    <d v="1899-12-30T02:15:00"/>
    <d v="1899-12-30T01:10:00"/>
    <d v="1899-12-30T01:05:00"/>
    <x v="0"/>
    <x v="1"/>
  </r>
  <r>
    <n v="9"/>
    <s v="Cliente_199"/>
    <n v="4"/>
    <x v="122"/>
    <d v="2023-04-02T04:30:00"/>
    <x v="4"/>
    <x v="0"/>
    <x v="1"/>
    <n v="48.26"/>
    <x v="1"/>
    <n v="143"/>
    <x v="4"/>
    <x v="83"/>
    <x v="141"/>
    <d v="2023-04-02T00:00:00"/>
    <d v="2023-04-02T00:32:00"/>
    <d v="2023-04-02T04:30:00"/>
    <d v="1899-12-30T03:58:00"/>
    <d v="1899-12-30T00:16:00"/>
    <d v="1899-12-30T03:42:00"/>
    <x v="0"/>
    <x v="1"/>
  </r>
  <r>
    <n v="18"/>
    <s v="Cliente_712"/>
    <n v="1"/>
    <x v="123"/>
    <d v="2023-04-02T05:32:00"/>
    <x v="4"/>
    <x v="2"/>
    <x v="2"/>
    <n v="11.22"/>
    <x v="2"/>
    <n v="144"/>
    <x v="4"/>
    <x v="128"/>
    <x v="142"/>
    <d v="2023-04-02T00:00:00"/>
    <d v="2023-04-02T02:58:00"/>
    <d v="2023-04-02T05:32:00"/>
    <d v="1899-12-30T02:49:00"/>
    <d v="1899-12-30T02:30:00"/>
    <d v="1899-12-30T00:19:00"/>
    <x v="0"/>
    <x v="1"/>
  </r>
  <r>
    <n v="2"/>
    <s v="Cliente_56"/>
    <n v="5"/>
    <x v="124"/>
    <d v="2023-04-02T01:42:00"/>
    <x v="2"/>
    <x v="2"/>
    <x v="2"/>
    <n v="11.32"/>
    <x v="2"/>
    <n v="145"/>
    <x v="5"/>
    <x v="129"/>
    <x v="143"/>
    <d v="2023-04-02T00:00:00"/>
    <d v="2023-04-02T00:37:00"/>
    <d v="2023-04-02T01:42:00"/>
    <d v="1899-12-30T01:20:00"/>
    <d v="1899-12-30T01:46:00"/>
    <d v="1899-12-30T00:00:00"/>
    <x v="1"/>
    <x v="1"/>
  </r>
  <r>
    <n v="8"/>
    <s v="Cliente_670"/>
    <n v="6"/>
    <x v="125"/>
    <d v="2023-04-02T02:54:00"/>
    <x v="0"/>
    <x v="0"/>
    <x v="2"/>
    <n v="38.4"/>
    <x v="0"/>
    <n v="146"/>
    <x v="3"/>
    <x v="79"/>
    <x v="144"/>
    <d v="2023-04-02T00:00:00"/>
    <d v="2023-04-02T01:40:00"/>
    <d v="2023-04-02T02:54:00"/>
    <d v="1899-12-30T01:14:00"/>
    <d v="1899-12-30T00:47:00"/>
    <d v="1899-12-30T00:27:00"/>
    <x v="0"/>
    <x v="1"/>
  </r>
  <r>
    <n v="5"/>
    <s v="Cliente_909"/>
    <n v="4"/>
    <x v="126"/>
    <d v="2023-04-02T04:58:00"/>
    <x v="0"/>
    <x v="1"/>
    <x v="2"/>
    <n v="27.14"/>
    <x v="0"/>
    <n v="147"/>
    <x v="1"/>
    <x v="130"/>
    <x v="145"/>
    <d v="2023-04-02T00:00:00"/>
    <d v="2023-04-02T03:18:00"/>
    <d v="2023-04-02T04:58:00"/>
    <d v="1899-12-30T01:40:00"/>
    <d v="1899-12-30T00:33:00"/>
    <d v="1899-12-30T01:07:00"/>
    <x v="0"/>
    <x v="1"/>
  </r>
  <r>
    <n v="10"/>
    <s v="Cliente_402"/>
    <n v="6"/>
    <x v="127"/>
    <d v="2023-04-02T05:59:00"/>
    <x v="0"/>
    <x v="0"/>
    <x v="0"/>
    <n v="46.26"/>
    <x v="2"/>
    <n v="148"/>
    <x v="1"/>
    <x v="131"/>
    <x v="146"/>
    <d v="2023-04-02T00:00:00"/>
    <d v="2023-04-02T03:52:00"/>
    <d v="2023-04-02T05:59:00"/>
    <d v="1899-12-30T02:22:00"/>
    <d v="1899-12-30T02:39:00"/>
    <d v="1899-12-30T00:00:00"/>
    <x v="1"/>
    <x v="1"/>
  </r>
  <r>
    <n v="18"/>
    <s v="Cliente_709"/>
    <n v="4"/>
    <x v="128"/>
    <d v="2023-04-02T04:50:00"/>
    <x v="3"/>
    <x v="1"/>
    <x v="2"/>
    <n v="15.92"/>
    <x v="2"/>
    <n v="149"/>
    <x v="2"/>
    <x v="132"/>
    <x v="147"/>
    <d v="2023-04-02T00:00:00"/>
    <d v="2023-04-02T01:35:00"/>
    <d v="2023-04-02T04:50:00"/>
    <d v="1899-12-30T03:30:00"/>
    <d v="1899-12-30T02:19:00"/>
    <d v="1899-12-30T01:11:00"/>
    <x v="0"/>
    <x v="1"/>
  </r>
  <r>
    <n v="18"/>
    <s v="Cliente_533"/>
    <n v="6"/>
    <x v="124"/>
    <d v="2023-04-02T03:10:00"/>
    <x v="1"/>
    <x v="0"/>
    <x v="0"/>
    <n v="48.43"/>
    <x v="1"/>
    <n v="150"/>
    <x v="10"/>
    <x v="133"/>
    <x v="148"/>
    <d v="2023-04-02T00:00:00"/>
    <d v="2023-04-02T00:37:00"/>
    <d v="2023-04-02T03:10:00"/>
    <d v="1899-12-30T02:33:00"/>
    <d v="1899-12-30T01:46:00"/>
    <d v="1899-12-30T00:47:00"/>
    <x v="0"/>
    <x v="1"/>
  </r>
  <r>
    <n v="6"/>
    <s v="Cliente_953"/>
    <n v="2"/>
    <x v="129"/>
    <d v="2023-04-02T06:53:00"/>
    <x v="4"/>
    <x v="2"/>
    <x v="2"/>
    <n v="41.51"/>
    <x v="2"/>
    <n v="151"/>
    <x v="8"/>
    <x v="134"/>
    <x v="149"/>
    <d v="2023-04-02T00:00:00"/>
    <d v="2023-04-02T03:15:00"/>
    <d v="2023-04-02T06:53:00"/>
    <d v="1899-12-30T03:53:00"/>
    <d v="1899-12-30T00:19:00"/>
    <d v="1899-12-30T03:34:00"/>
    <x v="0"/>
    <x v="1"/>
  </r>
  <r>
    <n v="5"/>
    <s v="Cliente_380"/>
    <n v="6"/>
    <x v="130"/>
    <d v="2023-04-02T02:52:00"/>
    <x v="4"/>
    <x v="0"/>
    <x v="0"/>
    <n v="25.57"/>
    <x v="0"/>
    <n v="152"/>
    <x v="8"/>
    <x v="15"/>
    <x v="150"/>
    <d v="2023-04-02T00:00:00"/>
    <d v="2023-04-02T01:14:00"/>
    <d v="2023-04-02T02:52:00"/>
    <d v="1899-12-30T01:38:00"/>
    <d v="1899-12-30T00:12:00"/>
    <d v="1899-12-30T01:26:00"/>
    <x v="0"/>
    <x v="1"/>
  </r>
  <r>
    <n v="10"/>
    <s v="Cliente_870"/>
    <n v="1"/>
    <x v="131"/>
    <d v="2023-04-02T05:26:00"/>
    <x v="2"/>
    <x v="1"/>
    <x v="0"/>
    <n v="42.84"/>
    <x v="2"/>
    <n v="153"/>
    <x v="3"/>
    <x v="135"/>
    <x v="151"/>
    <d v="2023-04-02T00:00:00"/>
    <d v="2023-04-02T03:06:00"/>
    <d v="2023-04-02T05:26:00"/>
    <d v="1899-12-30T02:35:00"/>
    <d v="1899-12-30T01:29:00"/>
    <d v="1899-12-30T01:06:00"/>
    <x v="0"/>
    <x v="1"/>
  </r>
  <r>
    <n v="11"/>
    <s v="Cliente_964"/>
    <n v="6"/>
    <x v="132"/>
    <d v="2023-04-02T03:36:00"/>
    <x v="1"/>
    <x v="1"/>
    <x v="2"/>
    <n v="17.2"/>
    <x v="1"/>
    <n v="154"/>
    <x v="8"/>
    <x v="136"/>
    <x v="152"/>
    <d v="2023-04-02T00:00:00"/>
    <d v="2023-04-02T02:09:00"/>
    <d v="2023-04-02T03:36:00"/>
    <d v="1899-12-30T01:27:00"/>
    <d v="1899-12-30T01:22:00"/>
    <d v="1899-12-30T00:05:00"/>
    <x v="0"/>
    <x v="1"/>
  </r>
  <r>
    <n v="7"/>
    <s v="Cliente_939"/>
    <n v="2"/>
    <x v="133"/>
    <d v="2023-04-02T04:44:00"/>
    <x v="3"/>
    <x v="0"/>
    <x v="2"/>
    <n v="25.72"/>
    <x v="0"/>
    <n v="155"/>
    <x v="5"/>
    <x v="137"/>
    <x v="153"/>
    <d v="2023-04-02T00:00:00"/>
    <d v="2023-04-02T01:53:00"/>
    <d v="2023-04-02T04:44:00"/>
    <d v="1899-12-30T02:51:00"/>
    <d v="1899-12-30T01:40:00"/>
    <d v="1899-12-30T01:11:00"/>
    <x v="0"/>
    <x v="1"/>
  </r>
  <r>
    <n v="6"/>
    <s v="Cliente_536"/>
    <n v="4"/>
    <x v="118"/>
    <d v="2023-04-02T04:17:00"/>
    <x v="0"/>
    <x v="2"/>
    <x v="2"/>
    <n v="19.03"/>
    <x v="1"/>
    <n v="156"/>
    <x v="0"/>
    <x v="15"/>
    <x v="154"/>
    <d v="2023-04-02T00:00:00"/>
    <d v="2023-04-02T00:40:00"/>
    <d v="2023-04-02T04:17:00"/>
    <d v="1899-12-30T03:37:00"/>
    <d v="1899-12-30T00:06:00"/>
    <d v="1899-12-30T03:31:00"/>
    <x v="0"/>
    <x v="1"/>
  </r>
  <r>
    <n v="13"/>
    <s v="Cliente_5"/>
    <n v="5"/>
    <x v="134"/>
    <d v="2023-04-02T06:15:00"/>
    <x v="0"/>
    <x v="1"/>
    <x v="2"/>
    <n v="28.48"/>
    <x v="2"/>
    <n v="157"/>
    <x v="4"/>
    <x v="138"/>
    <x v="155"/>
    <d v="2023-04-02T00:00:00"/>
    <d v="2023-04-02T03:22:00"/>
    <d v="2023-04-02T06:15:00"/>
    <d v="1899-12-30T03:08:00"/>
    <d v="1899-12-30T02:30:00"/>
    <d v="1899-12-30T00:38:00"/>
    <x v="0"/>
    <x v="1"/>
  </r>
  <r>
    <n v="5"/>
    <s v="Cliente_115"/>
    <n v="5"/>
    <x v="105"/>
    <d v="2023-04-02T03:59:00"/>
    <x v="0"/>
    <x v="0"/>
    <x v="2"/>
    <n v="48.75"/>
    <x v="1"/>
    <n v="158"/>
    <x v="9"/>
    <x v="139"/>
    <x v="156"/>
    <d v="2023-04-02T00:00:00"/>
    <d v="2023-04-02T02:45:00"/>
    <d v="2023-04-02T03:59:00"/>
    <d v="1899-12-30T01:14:00"/>
    <d v="1899-12-30T02:15:00"/>
    <d v="1899-12-30T00:00:00"/>
    <x v="1"/>
    <x v="1"/>
  </r>
  <r>
    <n v="16"/>
    <s v="Cliente_580"/>
    <n v="1"/>
    <x v="135"/>
    <d v="2023-04-02T01:15:00"/>
    <x v="0"/>
    <x v="1"/>
    <x v="2"/>
    <n v="47.81"/>
    <x v="2"/>
    <n v="159"/>
    <x v="2"/>
    <x v="140"/>
    <x v="157"/>
    <d v="2023-04-02T00:00:00"/>
    <d v="2023-04-02T00:10:00"/>
    <d v="2023-04-02T01:15:00"/>
    <d v="1899-12-30T01:20:00"/>
    <d v="1899-12-30T01:14:00"/>
    <d v="1899-12-30T00:06:00"/>
    <x v="0"/>
    <x v="1"/>
  </r>
  <r>
    <n v="19"/>
    <s v="Cliente_788"/>
    <n v="6"/>
    <x v="136"/>
    <d v="2023-04-02T04:33:00"/>
    <x v="2"/>
    <x v="0"/>
    <x v="2"/>
    <n v="26.02"/>
    <x v="0"/>
    <n v="160"/>
    <x v="1"/>
    <x v="141"/>
    <x v="158"/>
    <d v="2023-04-02T00:00:00"/>
    <d v="2023-04-02T01:06:00"/>
    <d v="2023-04-02T04:33:00"/>
    <d v="1899-12-30T03:27:00"/>
    <d v="1899-12-30T01:07:00"/>
    <d v="1899-12-30T02:20:00"/>
    <x v="0"/>
    <x v="1"/>
  </r>
  <r>
    <n v="13"/>
    <s v="Cliente_892"/>
    <n v="6"/>
    <x v="137"/>
    <d v="2023-04-02T04:23:00"/>
    <x v="2"/>
    <x v="0"/>
    <x v="2"/>
    <n v="18.86"/>
    <x v="0"/>
    <n v="161"/>
    <x v="3"/>
    <x v="15"/>
    <x v="159"/>
    <d v="2023-04-02T00:00:00"/>
    <d v="2023-04-02T00:45:00"/>
    <d v="2023-04-02T04:23:00"/>
    <d v="1899-12-30T03:38:00"/>
    <d v="1899-12-30T00:57:00"/>
    <d v="1899-12-30T02:41:00"/>
    <x v="0"/>
    <x v="1"/>
  </r>
  <r>
    <n v="14"/>
    <s v="Cliente_406"/>
    <n v="4"/>
    <x v="138"/>
    <d v="2023-04-02T02:34:00"/>
    <x v="1"/>
    <x v="0"/>
    <x v="2"/>
    <n v="17.55"/>
    <x v="0"/>
    <n v="162"/>
    <x v="3"/>
    <x v="114"/>
    <x v="160"/>
    <d v="2023-04-02T00:00:00"/>
    <d v="2023-04-02T00:57:00"/>
    <d v="2023-04-02T02:34:00"/>
    <d v="1899-12-30T01:37:00"/>
    <d v="1899-12-30T00:25:00"/>
    <d v="1899-12-30T01:12:00"/>
    <x v="0"/>
    <x v="1"/>
  </r>
  <r>
    <n v="6"/>
    <s v="Cliente_295"/>
    <n v="1"/>
    <x v="128"/>
    <d v="2023-04-02T04:09:00"/>
    <x v="3"/>
    <x v="0"/>
    <x v="2"/>
    <n v="14.94"/>
    <x v="2"/>
    <n v="163"/>
    <x v="9"/>
    <x v="142"/>
    <x v="161"/>
    <d v="2023-04-02T00:00:00"/>
    <d v="2023-04-02T01:35:00"/>
    <d v="2023-04-02T04:09:00"/>
    <d v="1899-12-30T02:49:00"/>
    <d v="1899-12-30T01:11:00"/>
    <d v="1899-12-30T01:38:00"/>
    <x v="0"/>
    <x v="1"/>
  </r>
  <r>
    <n v="8"/>
    <s v="Cliente_547"/>
    <n v="2"/>
    <x v="139"/>
    <d v="2023-04-02T06:02:00"/>
    <x v="4"/>
    <x v="2"/>
    <x v="2"/>
    <n v="47.53"/>
    <x v="0"/>
    <n v="164"/>
    <x v="1"/>
    <x v="143"/>
    <x v="162"/>
    <d v="2023-04-02T00:00:00"/>
    <d v="2023-04-02T02:34:00"/>
    <d v="2023-04-02T06:02:00"/>
    <d v="1899-12-30T03:28:00"/>
    <d v="1899-12-30T01:45:00"/>
    <d v="1899-12-30T01:43:00"/>
    <x v="0"/>
    <x v="1"/>
  </r>
  <r>
    <n v="10"/>
    <s v="Cliente_156"/>
    <n v="3"/>
    <x v="140"/>
    <d v="2023-04-02T05:12:00"/>
    <x v="0"/>
    <x v="2"/>
    <x v="2"/>
    <n v="41.9"/>
    <x v="2"/>
    <n v="165"/>
    <x v="4"/>
    <x v="144"/>
    <x v="163"/>
    <d v="2023-04-02T00:00:00"/>
    <d v="2023-04-02T02:21:00"/>
    <d v="2023-04-02T05:12:00"/>
    <d v="1899-12-30T03:06:00"/>
    <d v="1899-12-30T00:56:00"/>
    <d v="1899-12-30T02:10:00"/>
    <x v="0"/>
    <x v="1"/>
  </r>
  <r>
    <n v="12"/>
    <s v="Cliente_768"/>
    <n v="1"/>
    <x v="141"/>
    <d v="2023-04-02T02:44:00"/>
    <x v="4"/>
    <x v="0"/>
    <x v="1"/>
    <n v="43.95"/>
    <x v="2"/>
    <n v="166"/>
    <x v="4"/>
    <x v="145"/>
    <x v="164"/>
    <d v="2023-04-02T00:00:00"/>
    <d v="2023-04-02T01:18:00"/>
    <d v="2023-04-02T02:44:00"/>
    <d v="1899-12-30T01:41:00"/>
    <d v="1899-12-30T00:22:00"/>
    <d v="1899-12-30T01:19:00"/>
    <x v="0"/>
    <x v="1"/>
  </r>
  <r>
    <n v="5"/>
    <s v="Cliente_359"/>
    <n v="6"/>
    <x v="142"/>
    <d v="2023-04-02T02:46:00"/>
    <x v="2"/>
    <x v="0"/>
    <x v="0"/>
    <n v="42.74"/>
    <x v="0"/>
    <n v="167"/>
    <x v="10"/>
    <x v="146"/>
    <x v="165"/>
    <d v="2023-04-02T00:00:00"/>
    <d v="2023-04-02T01:19:00"/>
    <d v="2023-04-02T02:46:00"/>
    <d v="1899-12-30T01:27:00"/>
    <d v="1899-12-30T01:16:00"/>
    <d v="1899-12-30T00:11:00"/>
    <x v="0"/>
    <x v="1"/>
  </r>
  <r>
    <n v="17"/>
    <s v="Cliente_131"/>
    <n v="4"/>
    <x v="121"/>
    <d v="2023-04-02T03:23:00"/>
    <x v="1"/>
    <x v="0"/>
    <x v="2"/>
    <n v="17.09"/>
    <x v="0"/>
    <n v="168"/>
    <x v="5"/>
    <x v="147"/>
    <x v="166"/>
    <d v="2023-04-02T00:00:00"/>
    <d v="2023-04-02T02:05:00"/>
    <d v="2023-04-02T03:23:00"/>
    <d v="1899-12-30T01:18:00"/>
    <d v="1899-12-30T00:07:00"/>
    <d v="1899-12-30T01:11:00"/>
    <x v="0"/>
    <x v="1"/>
  </r>
  <r>
    <n v="19"/>
    <s v="Cliente_485"/>
    <n v="1"/>
    <x v="143"/>
    <d v="2023-04-02T05:14:00"/>
    <x v="0"/>
    <x v="0"/>
    <x v="0"/>
    <n v="16.62"/>
    <x v="1"/>
    <n v="169"/>
    <x v="3"/>
    <x v="148"/>
    <x v="167"/>
    <d v="2023-04-02T00:00:00"/>
    <d v="2023-04-02T01:56:00"/>
    <d v="2023-04-02T05:14:00"/>
    <d v="1899-12-30T03:18:00"/>
    <d v="1899-12-30T01:50:00"/>
    <d v="1899-12-30T01:28:00"/>
    <x v="0"/>
    <x v="1"/>
  </r>
  <r>
    <n v="12"/>
    <s v="Cliente_493"/>
    <n v="2"/>
    <x v="144"/>
    <d v="2023-04-02T05:26:00"/>
    <x v="2"/>
    <x v="2"/>
    <x v="2"/>
    <n v="25.98"/>
    <x v="1"/>
    <n v="170"/>
    <x v="1"/>
    <x v="149"/>
    <x v="168"/>
    <d v="2023-04-02T00:00:00"/>
    <d v="2023-04-02T02:37:00"/>
    <d v="2023-04-02T05:26:00"/>
    <d v="1899-12-30T02:49:00"/>
    <d v="1899-12-30T01:13:00"/>
    <d v="1899-12-30T01:36:00"/>
    <x v="0"/>
    <x v="1"/>
  </r>
  <r>
    <n v="16"/>
    <s v="Cliente_282"/>
    <n v="6"/>
    <x v="133"/>
    <d v="2023-04-02T03:04:00"/>
    <x v="2"/>
    <x v="2"/>
    <x v="2"/>
    <n v="46.56"/>
    <x v="1"/>
    <n v="171"/>
    <x v="2"/>
    <x v="150"/>
    <x v="169"/>
    <d v="2023-04-02T00:00:00"/>
    <d v="2023-04-02T01:53:00"/>
    <d v="2023-04-02T03:04:00"/>
    <d v="1899-12-30T01:11:00"/>
    <d v="1899-12-30T00:51:00"/>
    <d v="1899-12-30T00:20:00"/>
    <x v="0"/>
    <x v="1"/>
  </r>
  <r>
    <n v="12"/>
    <s v="Cliente_850"/>
    <n v="3"/>
    <x v="145"/>
    <d v="2023-04-02T06:06:00"/>
    <x v="1"/>
    <x v="0"/>
    <x v="2"/>
    <n v="45.17"/>
    <x v="2"/>
    <n v="172"/>
    <x v="6"/>
    <x v="24"/>
    <x v="170"/>
    <d v="2023-04-02T00:00:00"/>
    <d v="2023-04-02T02:49:00"/>
    <d v="2023-04-02T06:06:00"/>
    <d v="1899-12-30T03:32:00"/>
    <d v="1899-12-30T00:27:00"/>
    <d v="1899-12-30T03:05:00"/>
    <x v="0"/>
    <x v="1"/>
  </r>
  <r>
    <n v="11"/>
    <s v="Cliente_301"/>
    <n v="3"/>
    <x v="146"/>
    <d v="2023-04-02T03:43:00"/>
    <x v="4"/>
    <x v="0"/>
    <x v="2"/>
    <n v="48.73"/>
    <x v="2"/>
    <n v="173"/>
    <x v="9"/>
    <x v="151"/>
    <x v="171"/>
    <d v="2023-04-02T00:00:00"/>
    <d v="2023-04-02T00:18:00"/>
    <d v="2023-04-02T03:43:00"/>
    <d v="1899-12-30T03:40:00"/>
    <d v="1899-12-30T01:07:00"/>
    <d v="1899-12-30T02:33:00"/>
    <x v="0"/>
    <x v="1"/>
  </r>
  <r>
    <n v="10"/>
    <s v="Cliente_124"/>
    <n v="5"/>
    <x v="147"/>
    <d v="2023-04-02T01:12:00"/>
    <x v="4"/>
    <x v="0"/>
    <x v="2"/>
    <n v="48.24"/>
    <x v="0"/>
    <n v="174"/>
    <x v="5"/>
    <x v="35"/>
    <x v="172"/>
    <d v="2023-04-02T00:00:00"/>
    <d v="2023-04-02T00:09:00"/>
    <d v="2023-04-02T01:12:00"/>
    <d v="1899-12-30T01:03:00"/>
    <d v="1899-12-30T00:12:00"/>
    <d v="1899-12-30T00:51:00"/>
    <x v="0"/>
    <x v="1"/>
  </r>
  <r>
    <n v="14"/>
    <s v="Cliente_747"/>
    <n v="3"/>
    <x v="148"/>
    <d v="2023-04-02T03:04:00"/>
    <x v="0"/>
    <x v="0"/>
    <x v="2"/>
    <n v="27.94"/>
    <x v="0"/>
    <n v="175"/>
    <x v="1"/>
    <x v="152"/>
    <x v="173"/>
    <d v="2023-04-02T00:00:00"/>
    <d v="2023-04-02T01:27:00"/>
    <d v="2023-04-02T03:04:00"/>
    <d v="1899-12-30T01:37:00"/>
    <d v="1899-12-30T00:47:00"/>
    <d v="1899-12-30T00:50:00"/>
    <x v="0"/>
    <x v="1"/>
  </r>
  <r>
    <n v="20"/>
    <s v="Cliente_741"/>
    <n v="4"/>
    <x v="149"/>
    <d v="2023-04-02T04:32:00"/>
    <x v="2"/>
    <x v="0"/>
    <x v="2"/>
    <n v="30.5"/>
    <x v="2"/>
    <n v="176"/>
    <x v="9"/>
    <x v="36"/>
    <x v="174"/>
    <d v="2023-04-02T00:00:00"/>
    <d v="2023-04-02T02:27:00"/>
    <d v="2023-04-02T04:32:00"/>
    <d v="1899-12-30T02:20:00"/>
    <d v="1899-12-30T00:48:00"/>
    <d v="1899-12-30T01:32:00"/>
    <x v="0"/>
    <x v="1"/>
  </r>
  <r>
    <n v="4"/>
    <s v="Cliente_610"/>
    <n v="1"/>
    <x v="150"/>
    <d v="2023-04-02T01:14:00"/>
    <x v="4"/>
    <x v="2"/>
    <x v="2"/>
    <n v="10.39"/>
    <x v="2"/>
    <n v="177"/>
    <x v="4"/>
    <x v="153"/>
    <x v="175"/>
    <d v="2023-04-02T00:00:00"/>
    <d v="2023-04-02T00:14:00"/>
    <d v="2023-04-02T01:14:00"/>
    <d v="1899-12-30T01:15:00"/>
    <d v="1899-12-30T02:22:00"/>
    <d v="1899-12-30T00:00:00"/>
    <x v="1"/>
    <x v="1"/>
  </r>
  <r>
    <n v="11"/>
    <s v="Cliente_681"/>
    <n v="6"/>
    <x v="133"/>
    <d v="2023-04-02T05:18:00"/>
    <x v="0"/>
    <x v="2"/>
    <x v="2"/>
    <n v="31.6"/>
    <x v="0"/>
    <n v="178"/>
    <x v="5"/>
    <x v="154"/>
    <x v="176"/>
    <d v="2023-04-02T00:00:00"/>
    <d v="2023-04-02T01:53:00"/>
    <d v="2023-04-02T05:18:00"/>
    <d v="1899-12-30T03:25:00"/>
    <d v="1899-12-30T02:26:00"/>
    <d v="1899-12-30T00:59:00"/>
    <x v="0"/>
    <x v="1"/>
  </r>
  <r>
    <n v="12"/>
    <s v="Cliente_173"/>
    <n v="2"/>
    <x v="151"/>
    <d v="2023-04-02T03:08:00"/>
    <x v="4"/>
    <x v="1"/>
    <x v="2"/>
    <n v="13.3"/>
    <x v="0"/>
    <n v="179"/>
    <x v="1"/>
    <x v="79"/>
    <x v="177"/>
    <d v="2023-04-02T00:00:00"/>
    <d v="2023-04-02T00:44:00"/>
    <d v="2023-04-02T03:08:00"/>
    <d v="1899-12-30T02:24:00"/>
    <d v="1899-12-30T00:26:00"/>
    <d v="1899-12-30T01:58:00"/>
    <x v="0"/>
    <x v="1"/>
  </r>
  <r>
    <n v="10"/>
    <s v="Cliente_55"/>
    <n v="1"/>
    <x v="140"/>
    <d v="2023-04-02T05:09:00"/>
    <x v="2"/>
    <x v="2"/>
    <x v="2"/>
    <n v="46.61"/>
    <x v="0"/>
    <n v="180"/>
    <x v="2"/>
    <x v="155"/>
    <x v="178"/>
    <d v="2023-04-02T00:00:00"/>
    <d v="2023-04-02T02:21:00"/>
    <d v="2023-04-02T05:09:00"/>
    <d v="1899-12-30T02:48:00"/>
    <d v="1899-12-30T02:41:00"/>
    <d v="1899-12-30T00:07:00"/>
    <x v="0"/>
    <x v="1"/>
  </r>
  <r>
    <n v="15"/>
    <s v="Cliente_653"/>
    <n v="1"/>
    <x v="105"/>
    <d v="2023-04-02T03:54:00"/>
    <x v="1"/>
    <x v="2"/>
    <x v="2"/>
    <n v="42.58"/>
    <x v="2"/>
    <n v="181"/>
    <x v="3"/>
    <x v="71"/>
    <x v="179"/>
    <d v="2023-04-02T00:00:00"/>
    <d v="2023-04-02T02:45:00"/>
    <d v="2023-04-02T03:54:00"/>
    <d v="1899-12-30T01:24:00"/>
    <d v="1899-12-30T00:55:00"/>
    <d v="1899-12-30T00:29:00"/>
    <x v="0"/>
    <x v="1"/>
  </r>
  <r>
    <n v="18"/>
    <s v="Cliente_628"/>
    <n v="2"/>
    <x v="152"/>
    <d v="2023-04-02T06:30:00"/>
    <x v="0"/>
    <x v="0"/>
    <x v="0"/>
    <n v="38.36"/>
    <x v="1"/>
    <n v="182"/>
    <x v="3"/>
    <x v="76"/>
    <x v="180"/>
    <d v="2023-04-02T00:00:00"/>
    <d v="2023-04-02T03:53:00"/>
    <d v="2023-04-02T06:30:00"/>
    <d v="1899-12-30T02:37:00"/>
    <d v="1899-12-30T00:11:00"/>
    <d v="1899-12-30T02:26:00"/>
    <x v="0"/>
    <x v="1"/>
  </r>
  <r>
    <n v="18"/>
    <s v="Cliente_715"/>
    <n v="1"/>
    <x v="153"/>
    <d v="2023-04-02T06:28:00"/>
    <x v="1"/>
    <x v="0"/>
    <x v="2"/>
    <n v="11.69"/>
    <x v="2"/>
    <n v="183"/>
    <x v="7"/>
    <x v="156"/>
    <x v="181"/>
    <d v="2023-04-02T00:00:00"/>
    <d v="2023-04-02T02:46:00"/>
    <d v="2023-04-02T06:28:00"/>
    <d v="1899-12-30T03:57:00"/>
    <d v="1899-12-30T02:46:00"/>
    <d v="1899-12-30T01:11:00"/>
    <x v="0"/>
    <x v="1"/>
  </r>
  <r>
    <n v="4"/>
    <s v="Cliente_321"/>
    <n v="6"/>
    <x v="154"/>
    <d v="2023-04-02T07:01:00"/>
    <x v="3"/>
    <x v="0"/>
    <x v="2"/>
    <n v="24.24"/>
    <x v="2"/>
    <n v="184"/>
    <x v="9"/>
    <x v="157"/>
    <x v="182"/>
    <d v="2023-04-02T00:00:00"/>
    <d v="2023-04-02T03:55:00"/>
    <d v="2023-04-02T07:01:00"/>
    <d v="1899-12-30T03:21:00"/>
    <d v="1899-12-30T00:29:00"/>
    <d v="1899-12-30T02:52:00"/>
    <x v="0"/>
    <x v="1"/>
  </r>
  <r>
    <n v="16"/>
    <s v="Cliente_670"/>
    <n v="2"/>
    <x v="155"/>
    <d v="2023-04-02T06:26:00"/>
    <x v="1"/>
    <x v="1"/>
    <x v="2"/>
    <n v="28.07"/>
    <x v="1"/>
    <n v="185"/>
    <x v="7"/>
    <x v="158"/>
    <x v="183"/>
    <d v="2023-04-02T00:00:00"/>
    <d v="2023-04-02T02:47:00"/>
    <d v="2023-04-02T06:26:00"/>
    <d v="1899-12-30T03:39:00"/>
    <d v="1899-12-30T00:40:00"/>
    <d v="1899-12-30T02:59:00"/>
    <x v="0"/>
    <x v="1"/>
  </r>
  <r>
    <n v="13"/>
    <s v="Cliente_442"/>
    <n v="6"/>
    <x v="118"/>
    <d v="2023-04-02T04:14:00"/>
    <x v="1"/>
    <x v="0"/>
    <x v="2"/>
    <n v="17.55"/>
    <x v="0"/>
    <n v="186"/>
    <x v="1"/>
    <x v="159"/>
    <x v="184"/>
    <d v="2023-04-02T00:00:00"/>
    <d v="2023-04-02T00:40:00"/>
    <d v="2023-04-02T04:14:00"/>
    <d v="1899-12-30T03:34:00"/>
    <d v="1899-12-30T01:33:00"/>
    <d v="1899-12-30T02:01:00"/>
    <x v="0"/>
    <x v="1"/>
  </r>
  <r>
    <n v="5"/>
    <s v="Cliente_752"/>
    <n v="1"/>
    <x v="156"/>
    <d v="2023-04-02T05:28:00"/>
    <x v="4"/>
    <x v="0"/>
    <x v="2"/>
    <n v="17.399999999999999"/>
    <x v="1"/>
    <n v="187"/>
    <x v="5"/>
    <x v="160"/>
    <x v="185"/>
    <d v="2023-04-02T00:00:00"/>
    <d v="2023-04-02T02:23:00"/>
    <d v="2023-04-02T05:28:00"/>
    <d v="1899-12-30T03:05:00"/>
    <d v="1899-12-30T02:06:00"/>
    <d v="1899-12-30T00:59:00"/>
    <x v="0"/>
    <x v="1"/>
  </r>
  <r>
    <n v="20"/>
    <s v="Cliente_727"/>
    <n v="4"/>
    <x v="157"/>
    <d v="2023-04-02T05:21:00"/>
    <x v="0"/>
    <x v="1"/>
    <x v="2"/>
    <n v="13.95"/>
    <x v="0"/>
    <n v="188"/>
    <x v="1"/>
    <x v="112"/>
    <x v="186"/>
    <d v="2023-04-02T00:00:00"/>
    <d v="2023-04-02T03:40:00"/>
    <d v="2023-04-02T05:21:00"/>
    <d v="1899-12-30T01:41:00"/>
    <d v="1899-12-30T01:45:00"/>
    <d v="1899-12-30T00:00:00"/>
    <x v="1"/>
    <x v="1"/>
  </r>
  <r>
    <n v="11"/>
    <s v="Cliente_548"/>
    <n v="4"/>
    <x v="117"/>
    <d v="2023-04-02T06:10:00"/>
    <x v="2"/>
    <x v="0"/>
    <x v="2"/>
    <n v="41.66"/>
    <x v="0"/>
    <n v="189"/>
    <x v="0"/>
    <x v="161"/>
    <x v="187"/>
    <d v="2023-04-02T00:00:00"/>
    <d v="2023-04-02T03:48:00"/>
    <d v="2023-04-02T06:10:00"/>
    <d v="1899-12-30T02:22:00"/>
    <d v="1899-12-30T01:57:00"/>
    <d v="1899-12-30T00:25:00"/>
    <x v="0"/>
    <x v="1"/>
  </r>
  <r>
    <n v="5"/>
    <s v="Cliente_709"/>
    <n v="2"/>
    <x v="107"/>
    <d v="2023-04-02T03:22:00"/>
    <x v="2"/>
    <x v="0"/>
    <x v="2"/>
    <n v="38.880000000000003"/>
    <x v="1"/>
    <n v="190"/>
    <x v="1"/>
    <x v="162"/>
    <x v="188"/>
    <d v="2023-04-02T00:00:00"/>
    <d v="2023-04-02T01:31:00"/>
    <d v="2023-04-02T03:22:00"/>
    <d v="1899-12-30T01:51:00"/>
    <d v="1899-12-30T01:42:00"/>
    <d v="1899-12-30T00:09:00"/>
    <x v="0"/>
    <x v="1"/>
  </r>
  <r>
    <n v="12"/>
    <s v="Cliente_30"/>
    <n v="6"/>
    <x v="158"/>
    <d v="2023-04-02T02:36:00"/>
    <x v="2"/>
    <x v="0"/>
    <x v="2"/>
    <n v="24.36"/>
    <x v="2"/>
    <n v="191"/>
    <x v="3"/>
    <x v="163"/>
    <x v="189"/>
    <d v="2023-04-02T00:00:00"/>
    <d v="2023-04-02T00:00:00"/>
    <d v="2023-04-02T02:36:00"/>
    <d v="1899-12-30T02:51:00"/>
    <d v="1899-12-30T01:27:00"/>
    <d v="1899-12-30T01:24:00"/>
    <x v="0"/>
    <x v="1"/>
  </r>
  <r>
    <n v="17"/>
    <s v="Cliente_412"/>
    <n v="4"/>
    <x v="159"/>
    <d v="2023-04-02T04:53:00"/>
    <x v="2"/>
    <x v="1"/>
    <x v="1"/>
    <n v="15.99"/>
    <x v="1"/>
    <n v="192"/>
    <x v="9"/>
    <x v="83"/>
    <x v="190"/>
    <d v="2023-04-02T00:00:00"/>
    <d v="2023-04-02T02:36:00"/>
    <d v="2023-04-02T04:53:00"/>
    <d v="1899-12-30T02:17:00"/>
    <d v="1899-12-30T00:26:00"/>
    <d v="1899-12-30T01:51:00"/>
    <x v="0"/>
    <x v="1"/>
  </r>
  <r>
    <n v="3"/>
    <s v="Cliente_646"/>
    <n v="5"/>
    <x v="160"/>
    <d v="2023-04-02T03:04:00"/>
    <x v="3"/>
    <x v="1"/>
    <x v="2"/>
    <n v="24.85"/>
    <x v="0"/>
    <n v="193"/>
    <x v="10"/>
    <x v="164"/>
    <x v="191"/>
    <d v="2023-04-02T00:00:00"/>
    <d v="2023-04-02T00:12:00"/>
    <d v="2023-04-02T03:04:00"/>
    <d v="1899-12-30T02:52:00"/>
    <d v="1899-12-30T02:51:00"/>
    <d v="1899-12-30T00:01:00"/>
    <x v="0"/>
    <x v="1"/>
  </r>
  <r>
    <n v="3"/>
    <s v="Cliente_151"/>
    <n v="6"/>
    <x v="161"/>
    <d v="2023-04-02T03:56:00"/>
    <x v="3"/>
    <x v="0"/>
    <x v="0"/>
    <n v="11.41"/>
    <x v="0"/>
    <n v="194"/>
    <x v="4"/>
    <x v="165"/>
    <x v="192"/>
    <d v="2023-04-02T00:00:00"/>
    <d v="2023-04-02T02:40:00"/>
    <d v="2023-04-02T03:56:00"/>
    <d v="1899-12-30T01:16:00"/>
    <d v="1899-12-30T01:08:00"/>
    <d v="1899-12-30T00:08:00"/>
    <x v="0"/>
    <x v="1"/>
  </r>
  <r>
    <n v="2"/>
    <s v="Cliente_318"/>
    <n v="1"/>
    <x v="162"/>
    <d v="2023-04-02T04:09:00"/>
    <x v="0"/>
    <x v="0"/>
    <x v="0"/>
    <n v="10.06"/>
    <x v="2"/>
    <n v="195"/>
    <x v="1"/>
    <x v="83"/>
    <x v="193"/>
    <d v="2023-04-02T00:00:00"/>
    <d v="2023-04-02T03:04:00"/>
    <d v="2023-04-02T04:09:00"/>
    <d v="1899-12-30T01:20:00"/>
    <d v="1899-12-30T00:51:00"/>
    <d v="1899-12-30T00:29:00"/>
    <x v="0"/>
    <x v="1"/>
  </r>
  <r>
    <n v="4"/>
    <s v="Cliente_965"/>
    <n v="3"/>
    <x v="163"/>
    <d v="2023-04-02T04:10:00"/>
    <x v="2"/>
    <x v="0"/>
    <x v="2"/>
    <n v="42.65"/>
    <x v="0"/>
    <n v="196"/>
    <x v="0"/>
    <x v="166"/>
    <x v="194"/>
    <d v="2023-04-02T00:00:00"/>
    <d v="2023-04-02T00:11:00"/>
    <d v="2023-04-02T04:10:00"/>
    <d v="1899-12-30T03:59:00"/>
    <d v="1899-12-30T02:56:00"/>
    <d v="1899-12-30T01:03:00"/>
    <x v="0"/>
    <x v="1"/>
  </r>
  <r>
    <n v="5"/>
    <s v="Cliente_336"/>
    <n v="6"/>
    <x v="153"/>
    <d v="2023-04-02T04:54:00"/>
    <x v="2"/>
    <x v="1"/>
    <x v="0"/>
    <n v="20.11"/>
    <x v="2"/>
    <n v="197"/>
    <x v="1"/>
    <x v="167"/>
    <x v="195"/>
    <d v="2023-04-02T00:00:00"/>
    <d v="2023-04-02T02:46:00"/>
    <d v="2023-04-02T04:54:00"/>
    <d v="1899-12-30T02:23:00"/>
    <d v="1899-12-30T01:12:00"/>
    <d v="1899-12-30T01:11:00"/>
    <x v="0"/>
    <x v="1"/>
  </r>
  <r>
    <n v="9"/>
    <s v="Cliente_560"/>
    <n v="4"/>
    <x v="164"/>
    <d v="2023-04-02T03:05:00"/>
    <x v="1"/>
    <x v="0"/>
    <x v="2"/>
    <n v="36.72"/>
    <x v="0"/>
    <n v="198"/>
    <x v="0"/>
    <x v="71"/>
    <x v="104"/>
    <d v="2023-04-02T00:00:00"/>
    <d v="2023-04-02T00:36:00"/>
    <d v="2023-04-02T03:05:00"/>
    <d v="1899-12-30T02:29:00"/>
    <d v="1899-12-30T00:33:00"/>
    <d v="1899-12-30T01:56:00"/>
    <x v="0"/>
    <x v="1"/>
  </r>
  <r>
    <n v="11"/>
    <s v="Cliente_367"/>
    <n v="5"/>
    <x v="143"/>
    <d v="2023-04-02T05:40:00"/>
    <x v="2"/>
    <x v="2"/>
    <x v="0"/>
    <n v="13.26"/>
    <x v="1"/>
    <n v="199"/>
    <x v="3"/>
    <x v="168"/>
    <x v="196"/>
    <d v="2023-04-02T00:00:00"/>
    <d v="2023-04-02T01:56:00"/>
    <d v="2023-04-02T05:40:00"/>
    <d v="1899-12-30T03:44:00"/>
    <d v="1899-12-30T02:22:00"/>
    <d v="1899-12-30T01:22:00"/>
    <x v="0"/>
    <x v="1"/>
  </r>
  <r>
    <n v="11"/>
    <s v="Cliente_765"/>
    <n v="4"/>
    <x v="165"/>
    <d v="2023-04-02T05:26:00"/>
    <x v="0"/>
    <x v="0"/>
    <x v="2"/>
    <n v="48.73"/>
    <x v="0"/>
    <n v="200"/>
    <x v="1"/>
    <x v="169"/>
    <x v="197"/>
    <d v="2023-04-02T00:00:00"/>
    <d v="2023-04-02T02:35:00"/>
    <d v="2023-04-02T05:26:00"/>
    <d v="1899-12-30T02:51:00"/>
    <d v="1899-12-30T01:07:00"/>
    <d v="1899-12-30T01:44:00"/>
    <x v="0"/>
    <x v="1"/>
  </r>
  <r>
    <n v="3"/>
    <s v="Cliente_679"/>
    <n v="5"/>
    <x v="146"/>
    <d v="2023-04-02T01:50:00"/>
    <x v="1"/>
    <x v="2"/>
    <x v="2"/>
    <n v="19.84"/>
    <x v="0"/>
    <n v="201"/>
    <x v="4"/>
    <x v="114"/>
    <x v="198"/>
    <d v="2023-04-02T00:00:00"/>
    <d v="2023-04-02T00:18:00"/>
    <d v="2023-04-02T01:50:00"/>
    <d v="1899-12-30T01:32:00"/>
    <d v="1899-12-30T00:58:00"/>
    <d v="1899-12-30T00:34:00"/>
    <x v="0"/>
    <x v="1"/>
  </r>
  <r>
    <n v="16"/>
    <s v="Cliente_512"/>
    <n v="5"/>
    <x v="166"/>
    <d v="2023-04-02T02:00:00"/>
    <x v="0"/>
    <x v="0"/>
    <x v="2"/>
    <n v="24.19"/>
    <x v="2"/>
    <n v="202"/>
    <x v="6"/>
    <x v="170"/>
    <x v="199"/>
    <d v="2023-04-02T00:00:00"/>
    <d v="2023-04-02T00:58:00"/>
    <d v="2023-04-02T02:00:00"/>
    <d v="1899-12-30T01:17:00"/>
    <d v="1899-12-30T02:36:00"/>
    <d v="1899-12-30T00:00:00"/>
    <x v="1"/>
    <x v="1"/>
  </r>
  <r>
    <n v="5"/>
    <s v="Cliente_701"/>
    <n v="2"/>
    <x v="167"/>
    <d v="2023-04-02T05:21:00"/>
    <x v="1"/>
    <x v="0"/>
    <x v="2"/>
    <n v="40.19"/>
    <x v="1"/>
    <n v="203"/>
    <x v="4"/>
    <x v="171"/>
    <x v="200"/>
    <d v="2023-04-02T00:00:00"/>
    <d v="2023-04-02T03:57:00"/>
    <d v="2023-04-02T05:21:00"/>
    <d v="1899-12-30T01:24:00"/>
    <d v="1899-12-30T01:25:00"/>
    <d v="1899-12-30T00:00:00"/>
    <x v="1"/>
    <x v="1"/>
  </r>
  <r>
    <n v="16"/>
    <s v="Cliente_331"/>
    <n v="5"/>
    <x v="168"/>
    <d v="2023-04-02T02:25:00"/>
    <x v="1"/>
    <x v="0"/>
    <x v="1"/>
    <n v="49.56"/>
    <x v="1"/>
    <n v="204"/>
    <x v="7"/>
    <x v="114"/>
    <x v="201"/>
    <d v="2023-04-02T00:00:00"/>
    <d v="2023-04-02T00:17:00"/>
    <d v="2023-04-02T02:25:00"/>
    <d v="1899-12-30T02:08:00"/>
    <d v="1899-12-30T00:21:00"/>
    <d v="1899-12-30T01:47:00"/>
    <x v="0"/>
    <x v="1"/>
  </r>
  <r>
    <n v="14"/>
    <s v="Cliente_83"/>
    <n v="1"/>
    <x v="169"/>
    <d v="2023-04-02T06:14:00"/>
    <x v="2"/>
    <x v="0"/>
    <x v="0"/>
    <n v="26.49"/>
    <x v="1"/>
    <n v="205"/>
    <x v="9"/>
    <x v="172"/>
    <x v="202"/>
    <d v="2023-04-02T00:00:00"/>
    <d v="2023-04-02T02:15:00"/>
    <d v="2023-04-02T06:14:00"/>
    <d v="1899-12-30T03:59:00"/>
    <d v="1899-12-30T01:26:00"/>
    <d v="1899-12-30T02:33:00"/>
    <x v="0"/>
    <x v="1"/>
  </r>
  <r>
    <n v="4"/>
    <s v="Cliente_339"/>
    <n v="6"/>
    <x v="170"/>
    <d v="2023-04-02T06:09:00"/>
    <x v="4"/>
    <x v="0"/>
    <x v="2"/>
    <n v="36.96"/>
    <x v="2"/>
    <n v="206"/>
    <x v="6"/>
    <x v="35"/>
    <x v="203"/>
    <d v="2023-04-02T00:00:00"/>
    <d v="2023-04-02T03:27:00"/>
    <d v="2023-04-02T06:09:00"/>
    <d v="1899-12-30T02:57:00"/>
    <d v="1899-12-30T00:58:00"/>
    <d v="1899-12-30T01:59:00"/>
    <x v="0"/>
    <x v="1"/>
  </r>
  <r>
    <n v="20"/>
    <s v="Cliente_323"/>
    <n v="3"/>
    <x v="145"/>
    <d v="2023-04-02T04:02:00"/>
    <x v="3"/>
    <x v="2"/>
    <x v="2"/>
    <n v="46.54"/>
    <x v="0"/>
    <n v="207"/>
    <x v="2"/>
    <x v="173"/>
    <x v="204"/>
    <d v="2023-04-02T00:00:00"/>
    <d v="2023-04-02T02:49:00"/>
    <d v="2023-04-02T04:02:00"/>
    <d v="1899-12-30T01:13:00"/>
    <d v="1899-12-30T01:51:00"/>
    <d v="1899-12-30T00:00:00"/>
    <x v="1"/>
    <x v="1"/>
  </r>
  <r>
    <n v="16"/>
    <s v="Cliente_678"/>
    <n v="4"/>
    <x v="171"/>
    <d v="2023-04-02T06:36:00"/>
    <x v="1"/>
    <x v="0"/>
    <x v="0"/>
    <n v="36.700000000000003"/>
    <x v="2"/>
    <n v="208"/>
    <x v="4"/>
    <x v="174"/>
    <x v="205"/>
    <d v="2023-04-02T00:00:00"/>
    <d v="2023-04-02T03:33:00"/>
    <d v="2023-04-02T06:36:00"/>
    <d v="1899-12-30T03:18:00"/>
    <d v="1899-12-30T01:40:00"/>
    <d v="1899-12-30T01:38:00"/>
    <x v="0"/>
    <x v="1"/>
  </r>
  <r>
    <n v="9"/>
    <s v="Cliente_74"/>
    <n v="6"/>
    <x v="107"/>
    <d v="2023-04-02T04:06:00"/>
    <x v="1"/>
    <x v="2"/>
    <x v="1"/>
    <n v="34.49"/>
    <x v="0"/>
    <n v="209"/>
    <x v="6"/>
    <x v="175"/>
    <x v="206"/>
    <d v="2023-04-02T00:00:00"/>
    <d v="2023-04-02T01:31:00"/>
    <d v="2023-04-02T04:06:00"/>
    <d v="1899-12-30T02:35:00"/>
    <d v="1899-12-30T02:51:00"/>
    <d v="1899-12-30T00:00:00"/>
    <x v="1"/>
    <x v="1"/>
  </r>
  <r>
    <n v="10"/>
    <s v="Cliente_146"/>
    <n v="4"/>
    <x v="172"/>
    <d v="2023-04-02T04:29:00"/>
    <x v="2"/>
    <x v="1"/>
    <x v="2"/>
    <n v="14.67"/>
    <x v="1"/>
    <n v="210"/>
    <x v="5"/>
    <x v="176"/>
    <x v="207"/>
    <d v="2023-04-02T00:00:00"/>
    <d v="2023-04-02T02:43:00"/>
    <d v="2023-04-02T04:29:00"/>
    <d v="1899-12-30T01:46:00"/>
    <d v="1899-12-30T02:38:00"/>
    <d v="1899-12-30T00:00:00"/>
    <x v="1"/>
    <x v="1"/>
  </r>
  <r>
    <n v="1"/>
    <s v="Cliente_212"/>
    <n v="2"/>
    <x v="157"/>
    <d v="2023-04-02T05:26:00"/>
    <x v="1"/>
    <x v="0"/>
    <x v="0"/>
    <n v="11.13"/>
    <x v="0"/>
    <n v="211"/>
    <x v="10"/>
    <x v="177"/>
    <x v="208"/>
    <d v="2023-04-02T00:00:00"/>
    <d v="2023-04-02T03:40:00"/>
    <d v="2023-04-02T05:26:00"/>
    <d v="1899-12-30T01:46:00"/>
    <d v="1899-12-30T02:15:00"/>
    <d v="1899-12-30T00:00:00"/>
    <x v="1"/>
    <x v="1"/>
  </r>
  <r>
    <n v="14"/>
    <s v="Cliente_36"/>
    <n v="6"/>
    <x v="165"/>
    <d v="2023-04-02T03:40:00"/>
    <x v="4"/>
    <x v="0"/>
    <x v="0"/>
    <n v="18.850000000000001"/>
    <x v="2"/>
    <n v="212"/>
    <x v="4"/>
    <x v="178"/>
    <x v="209"/>
    <d v="2023-04-02T00:00:00"/>
    <d v="2023-04-02T02:35:00"/>
    <d v="2023-04-02T03:40:00"/>
    <d v="1899-12-30T01:20:00"/>
    <d v="1899-12-30T02:44:00"/>
    <d v="1899-12-30T00:00:00"/>
    <x v="1"/>
    <x v="1"/>
  </r>
  <r>
    <n v="13"/>
    <s v="Cliente_3"/>
    <n v="6"/>
    <x v="173"/>
    <d v="2023-04-02T04:58:00"/>
    <x v="3"/>
    <x v="0"/>
    <x v="2"/>
    <n v="28.1"/>
    <x v="1"/>
    <n v="213"/>
    <x v="4"/>
    <x v="179"/>
    <x v="210"/>
    <d v="2023-04-02T00:00:00"/>
    <d v="2023-04-02T01:46:00"/>
    <d v="2023-04-02T04:58:00"/>
    <d v="1899-12-30T03:12:00"/>
    <d v="1899-12-30T01:40:00"/>
    <d v="1899-12-30T01:32:00"/>
    <x v="0"/>
    <x v="1"/>
  </r>
  <r>
    <n v="2"/>
    <s v="Cliente_176"/>
    <n v="4"/>
    <x v="126"/>
    <d v="2023-04-02T05:09:00"/>
    <x v="1"/>
    <x v="0"/>
    <x v="0"/>
    <n v="33.39"/>
    <x v="2"/>
    <n v="214"/>
    <x v="10"/>
    <x v="180"/>
    <x v="211"/>
    <d v="2023-04-02T00:00:00"/>
    <d v="2023-04-02T03:18:00"/>
    <d v="2023-04-02T05:09:00"/>
    <d v="1899-12-30T02:06:00"/>
    <d v="1899-12-30T00:38:00"/>
    <d v="1899-12-30T01:28:00"/>
    <x v="0"/>
    <x v="1"/>
  </r>
  <r>
    <n v="6"/>
    <s v="Cliente_551"/>
    <n v="4"/>
    <x v="127"/>
    <d v="2023-04-02T06:25:00"/>
    <x v="0"/>
    <x v="0"/>
    <x v="0"/>
    <n v="35.64"/>
    <x v="2"/>
    <n v="215"/>
    <x v="7"/>
    <x v="181"/>
    <x v="212"/>
    <d v="2023-04-02T00:00:00"/>
    <d v="2023-04-02T03:52:00"/>
    <d v="2023-04-02T06:25:00"/>
    <d v="1899-12-30T02:48:00"/>
    <d v="1899-12-30T00:46:00"/>
    <d v="1899-12-30T02:02:00"/>
    <x v="0"/>
    <x v="1"/>
  </r>
  <r>
    <n v="17"/>
    <s v="Cliente_240"/>
    <n v="6"/>
    <x v="173"/>
    <d v="2023-04-02T05:36:00"/>
    <x v="2"/>
    <x v="0"/>
    <x v="2"/>
    <n v="35.69"/>
    <x v="1"/>
    <n v="216"/>
    <x v="7"/>
    <x v="182"/>
    <x v="213"/>
    <d v="2023-04-02T00:00:00"/>
    <d v="2023-04-02T01:46:00"/>
    <d v="2023-04-02T05:36:00"/>
    <d v="1899-12-30T03:50:00"/>
    <d v="1899-12-30T02:00:00"/>
    <d v="1899-12-30T01:50:00"/>
    <x v="0"/>
    <x v="1"/>
  </r>
  <r>
    <n v="1"/>
    <s v="Cliente_124"/>
    <n v="2"/>
    <x v="112"/>
    <d v="2023-04-02T04:45:00"/>
    <x v="0"/>
    <x v="2"/>
    <x v="2"/>
    <n v="31.17"/>
    <x v="2"/>
    <n v="217"/>
    <x v="1"/>
    <x v="183"/>
    <x v="214"/>
    <d v="2023-04-02T00:00:00"/>
    <d v="2023-04-02T00:54:00"/>
    <d v="2023-04-02T04:45:00"/>
    <d v="1899-12-30T04:06:00"/>
    <d v="1899-12-30T00:13:00"/>
    <d v="1899-12-30T03:53:00"/>
    <x v="0"/>
    <x v="1"/>
  </r>
  <r>
    <n v="13"/>
    <s v="Cliente_759"/>
    <n v="3"/>
    <x v="174"/>
    <d v="2023-04-02T03:41:00"/>
    <x v="3"/>
    <x v="0"/>
    <x v="2"/>
    <n v="23.34"/>
    <x v="2"/>
    <n v="218"/>
    <x v="10"/>
    <x v="184"/>
    <x v="215"/>
    <d v="2023-04-02T00:00:00"/>
    <d v="2023-04-02T00:27:00"/>
    <d v="2023-04-02T03:41:00"/>
    <d v="1899-12-30T03:29:00"/>
    <d v="1899-12-30T00:46:00"/>
    <d v="1899-12-30T02:43:00"/>
    <x v="0"/>
    <x v="1"/>
  </r>
  <r>
    <n v="1"/>
    <s v="Cliente_959"/>
    <n v="5"/>
    <x v="175"/>
    <d v="2023-04-02T04:49:00"/>
    <x v="0"/>
    <x v="0"/>
    <x v="2"/>
    <n v="46.96"/>
    <x v="1"/>
    <n v="219"/>
    <x v="5"/>
    <x v="99"/>
    <x v="216"/>
    <d v="2023-04-02T00:00:00"/>
    <d v="2023-04-02T02:33:00"/>
    <d v="2023-04-02T04:49:00"/>
    <d v="1899-12-30T02:16:00"/>
    <d v="1899-12-30T00:23:00"/>
    <d v="1899-12-30T01:53:00"/>
    <x v="0"/>
    <x v="1"/>
  </r>
  <r>
    <n v="15"/>
    <s v="Cliente_151"/>
    <n v="6"/>
    <x v="176"/>
    <d v="2023-04-02T04:57:00"/>
    <x v="3"/>
    <x v="0"/>
    <x v="2"/>
    <n v="48.5"/>
    <x v="0"/>
    <n v="220"/>
    <x v="8"/>
    <x v="114"/>
    <x v="217"/>
    <d v="2023-04-02T00:00:00"/>
    <d v="2023-04-02T01:01:00"/>
    <d v="2023-04-02T04:57:00"/>
    <d v="1899-12-30T03:56:00"/>
    <d v="1899-12-30T00:13:00"/>
    <d v="1899-12-30T03:43:00"/>
    <x v="0"/>
    <x v="1"/>
  </r>
  <r>
    <n v="16"/>
    <s v="Cliente_744"/>
    <n v="1"/>
    <x v="177"/>
    <d v="2023-04-02T03:05:00"/>
    <x v="0"/>
    <x v="0"/>
    <x v="2"/>
    <n v="17.829999999999998"/>
    <x v="1"/>
    <n v="221"/>
    <x v="9"/>
    <x v="185"/>
    <x v="218"/>
    <d v="2023-04-02T00:00:00"/>
    <d v="2023-04-02T01:51:00"/>
    <d v="2023-04-02T03:05:00"/>
    <d v="1899-12-30T01:14:00"/>
    <d v="1899-12-30T01:48:00"/>
    <d v="1899-12-30T00:00:00"/>
    <x v="1"/>
    <x v="1"/>
  </r>
  <r>
    <n v="3"/>
    <s v="Cliente_189"/>
    <n v="3"/>
    <x v="178"/>
    <d v="2023-04-02T06:42:00"/>
    <x v="3"/>
    <x v="2"/>
    <x v="0"/>
    <n v="32.58"/>
    <x v="1"/>
    <n v="222"/>
    <x v="8"/>
    <x v="186"/>
    <x v="219"/>
    <d v="2023-04-02T00:00:00"/>
    <d v="2023-04-02T03:38:00"/>
    <d v="2023-04-02T06:42:00"/>
    <d v="1899-12-30T03:04:00"/>
    <d v="1899-12-30T01:25:00"/>
    <d v="1899-12-30T01:39:00"/>
    <x v="0"/>
    <x v="1"/>
  </r>
  <r>
    <n v="19"/>
    <s v="Cliente_576"/>
    <n v="2"/>
    <x v="179"/>
    <d v="2023-04-02T02:50:00"/>
    <x v="3"/>
    <x v="2"/>
    <x v="2"/>
    <n v="49.62"/>
    <x v="0"/>
    <n v="223"/>
    <x v="10"/>
    <x v="183"/>
    <x v="220"/>
    <d v="2023-04-02T00:00:00"/>
    <d v="2023-04-02T01:16:00"/>
    <d v="2023-04-02T02:50:00"/>
    <d v="1899-12-30T01:34:00"/>
    <d v="1899-12-30T00:53:00"/>
    <d v="1899-12-30T00:41:00"/>
    <x v="0"/>
    <x v="1"/>
  </r>
  <r>
    <n v="7"/>
    <s v="Cliente_474"/>
    <n v="6"/>
    <x v="180"/>
    <d v="2023-04-02T05:47:00"/>
    <x v="0"/>
    <x v="0"/>
    <x v="2"/>
    <n v="17.61"/>
    <x v="2"/>
    <n v="224"/>
    <x v="6"/>
    <x v="113"/>
    <x v="221"/>
    <d v="2023-04-02T00:00:00"/>
    <d v="2023-04-02T02:07:00"/>
    <d v="2023-04-02T05:47:00"/>
    <d v="1899-12-30T03:55:00"/>
    <d v="1899-12-30T00:20:00"/>
    <d v="1899-12-30T03:35:00"/>
    <x v="0"/>
    <x v="1"/>
  </r>
  <r>
    <n v="19"/>
    <s v="Cliente_990"/>
    <n v="4"/>
    <x v="150"/>
    <d v="2023-04-02T01:24:00"/>
    <x v="0"/>
    <x v="1"/>
    <x v="2"/>
    <n v="35.020000000000003"/>
    <x v="0"/>
    <n v="225"/>
    <x v="4"/>
    <x v="187"/>
    <x v="222"/>
    <d v="2023-04-02T00:00:00"/>
    <d v="2023-04-02T00:14:00"/>
    <d v="2023-04-02T01:24:00"/>
    <d v="1899-12-30T01:10:00"/>
    <d v="1899-12-30T01:34:00"/>
    <d v="1899-12-30T00:00:00"/>
    <x v="1"/>
    <x v="1"/>
  </r>
  <r>
    <n v="7"/>
    <s v="Cliente_67"/>
    <n v="6"/>
    <x v="166"/>
    <d v="2023-04-02T04:09:00"/>
    <x v="1"/>
    <x v="2"/>
    <x v="2"/>
    <n v="39.479999999999997"/>
    <x v="0"/>
    <n v="226"/>
    <x v="5"/>
    <x v="188"/>
    <x v="223"/>
    <d v="2023-04-02T00:00:00"/>
    <d v="2023-04-02T00:58:00"/>
    <d v="2023-04-02T04:09:00"/>
    <d v="1899-12-30T03:11:00"/>
    <d v="1899-12-30T02:26:00"/>
    <d v="1899-12-30T00:45:00"/>
    <x v="0"/>
    <x v="1"/>
  </r>
  <r>
    <n v="17"/>
    <s v="Cliente_378"/>
    <n v="6"/>
    <x v="181"/>
    <d v="2023-04-02T04:52:00"/>
    <x v="3"/>
    <x v="0"/>
    <x v="2"/>
    <n v="41.05"/>
    <x v="1"/>
    <n v="227"/>
    <x v="9"/>
    <x v="189"/>
    <x v="224"/>
    <d v="2023-04-02T00:00:00"/>
    <d v="2023-04-02T01:49:00"/>
    <d v="2023-04-02T04:52:00"/>
    <d v="1899-12-30T03:03:00"/>
    <d v="1899-12-30T01:59:00"/>
    <d v="1899-12-30T01:04:00"/>
    <x v="0"/>
    <x v="1"/>
  </r>
  <r>
    <n v="16"/>
    <s v="Cliente_445"/>
    <n v="4"/>
    <x v="125"/>
    <d v="2023-04-02T04:02:00"/>
    <x v="0"/>
    <x v="0"/>
    <x v="2"/>
    <n v="10.66"/>
    <x v="2"/>
    <n v="228"/>
    <x v="8"/>
    <x v="145"/>
    <x v="225"/>
    <d v="2023-04-02T00:00:00"/>
    <d v="2023-04-02T01:40:00"/>
    <d v="2023-04-02T04:02:00"/>
    <d v="1899-12-30T02:37:00"/>
    <d v="1899-12-30T00:35:00"/>
    <d v="1899-12-30T02:02:00"/>
    <x v="0"/>
    <x v="1"/>
  </r>
  <r>
    <n v="14"/>
    <s v="Cliente_984"/>
    <n v="3"/>
    <x v="139"/>
    <d v="2023-04-02T04:30:00"/>
    <x v="2"/>
    <x v="2"/>
    <x v="2"/>
    <n v="28.58"/>
    <x v="0"/>
    <n v="229"/>
    <x v="6"/>
    <x v="190"/>
    <x v="226"/>
    <d v="2023-04-02T00:00:00"/>
    <d v="2023-04-02T02:34:00"/>
    <d v="2023-04-02T04:30:00"/>
    <d v="1899-12-30T01:56:00"/>
    <d v="1899-12-30T01:57:00"/>
    <d v="1899-12-30T00:00:00"/>
    <x v="1"/>
    <x v="1"/>
  </r>
  <r>
    <n v="5"/>
    <s v="Cliente_167"/>
    <n v="5"/>
    <x v="169"/>
    <d v="2023-04-02T04:48:00"/>
    <x v="2"/>
    <x v="0"/>
    <x v="2"/>
    <n v="15.84"/>
    <x v="1"/>
    <n v="230"/>
    <x v="5"/>
    <x v="191"/>
    <x v="227"/>
    <d v="2023-04-02T00:00:00"/>
    <d v="2023-04-02T02:15:00"/>
    <d v="2023-04-02T04:48:00"/>
    <d v="1899-12-30T02:33:00"/>
    <d v="1899-12-30T01:31:00"/>
    <d v="1899-12-30T01:02:00"/>
    <x v="0"/>
    <x v="1"/>
  </r>
  <r>
    <n v="8"/>
    <s v="Cliente_877"/>
    <n v="2"/>
    <x v="182"/>
    <d v="2023-04-02T03:10:00"/>
    <x v="2"/>
    <x v="0"/>
    <x v="2"/>
    <n v="49.1"/>
    <x v="2"/>
    <n v="231"/>
    <x v="4"/>
    <x v="192"/>
    <x v="228"/>
    <d v="2023-04-02T00:00:00"/>
    <d v="2023-04-02T01:12:00"/>
    <d v="2023-04-02T03:10:00"/>
    <d v="1899-12-30T02:13:00"/>
    <d v="1899-12-30T02:30:00"/>
    <d v="1899-12-30T00:00:00"/>
    <x v="1"/>
    <x v="1"/>
  </r>
  <r>
    <n v="2"/>
    <s v="Cliente_494"/>
    <n v="2"/>
    <x v="183"/>
    <d v="2023-04-02T03:25:00"/>
    <x v="1"/>
    <x v="0"/>
    <x v="2"/>
    <n v="15.43"/>
    <x v="0"/>
    <n v="232"/>
    <x v="10"/>
    <x v="193"/>
    <x v="229"/>
    <d v="2023-04-02T00:00:00"/>
    <d v="2023-04-02T02:04:00"/>
    <d v="2023-04-02T03:25:00"/>
    <d v="1899-12-30T01:21:00"/>
    <d v="1899-12-30T02:19:00"/>
    <d v="1899-12-30T00:00:00"/>
    <x v="1"/>
    <x v="1"/>
  </r>
  <r>
    <n v="8"/>
    <s v="Cliente_881"/>
    <n v="1"/>
    <x v="184"/>
    <d v="2023-04-02T02:39:00"/>
    <x v="2"/>
    <x v="1"/>
    <x v="0"/>
    <n v="45.64"/>
    <x v="1"/>
    <n v="233"/>
    <x v="10"/>
    <x v="76"/>
    <x v="230"/>
    <d v="2023-04-02T00:00:00"/>
    <d v="2023-04-02T00:52:00"/>
    <d v="2023-04-02T02:39:00"/>
    <d v="1899-12-30T01:47:00"/>
    <d v="1899-12-30T00:31:00"/>
    <d v="1899-12-30T01:16:00"/>
    <x v="0"/>
    <x v="1"/>
  </r>
  <r>
    <n v="17"/>
    <s v="Cliente_264"/>
    <n v="6"/>
    <x v="153"/>
    <d v="2023-04-02T05:28:00"/>
    <x v="0"/>
    <x v="1"/>
    <x v="2"/>
    <n v="10.220000000000001"/>
    <x v="1"/>
    <n v="234"/>
    <x v="2"/>
    <x v="194"/>
    <x v="231"/>
    <d v="2023-04-02T00:00:00"/>
    <d v="2023-04-02T02:46:00"/>
    <d v="2023-04-02T05:28:00"/>
    <d v="1899-12-30T02:42:00"/>
    <d v="1899-12-30T01:39:00"/>
    <d v="1899-12-30T01:03:00"/>
    <x v="0"/>
    <x v="1"/>
  </r>
  <r>
    <n v="13"/>
    <s v="Cliente_230"/>
    <n v="5"/>
    <x v="185"/>
    <d v="2023-04-02T02:48:00"/>
    <x v="0"/>
    <x v="2"/>
    <x v="2"/>
    <n v="26.37"/>
    <x v="0"/>
    <n v="235"/>
    <x v="0"/>
    <x v="195"/>
    <x v="232"/>
    <d v="2023-04-02T00:00:00"/>
    <d v="2023-04-02T00:22:00"/>
    <d v="2023-04-02T02:48:00"/>
    <d v="1899-12-30T02:26:00"/>
    <d v="1899-12-30T00:25:00"/>
    <d v="1899-12-30T02:01:00"/>
    <x v="0"/>
    <x v="1"/>
  </r>
  <r>
    <n v="12"/>
    <s v="Cliente_142"/>
    <n v="2"/>
    <x v="184"/>
    <d v="2023-04-02T02:26:00"/>
    <x v="0"/>
    <x v="0"/>
    <x v="2"/>
    <n v="39.81"/>
    <x v="1"/>
    <n v="236"/>
    <x v="10"/>
    <x v="196"/>
    <x v="233"/>
    <d v="2023-04-02T00:00:00"/>
    <d v="2023-04-02T00:52:00"/>
    <d v="2023-04-02T02:26:00"/>
    <d v="1899-12-30T01:34:00"/>
    <d v="1899-12-30T01:41:00"/>
    <d v="1899-12-30T00:00:00"/>
    <x v="1"/>
    <x v="1"/>
  </r>
  <r>
    <n v="4"/>
    <s v="Cliente_55"/>
    <n v="6"/>
    <x v="105"/>
    <d v="2023-04-02T06:00:00"/>
    <x v="2"/>
    <x v="0"/>
    <x v="2"/>
    <n v="13.15"/>
    <x v="2"/>
    <n v="237"/>
    <x v="4"/>
    <x v="197"/>
    <x v="234"/>
    <d v="2023-04-02T00:00:00"/>
    <d v="2023-04-02T02:45:00"/>
    <d v="2023-04-02T06:00:00"/>
    <d v="1899-12-30T03:30:00"/>
    <d v="1899-12-30T00:37:00"/>
    <d v="1899-12-30T02:53:00"/>
    <x v="0"/>
    <x v="1"/>
  </r>
  <r>
    <n v="13"/>
    <s v="Cliente_599"/>
    <n v="6"/>
    <x v="186"/>
    <d v="2023-04-02T04:56:00"/>
    <x v="2"/>
    <x v="1"/>
    <x v="2"/>
    <n v="33.020000000000003"/>
    <x v="1"/>
    <n v="238"/>
    <x v="2"/>
    <x v="38"/>
    <x v="235"/>
    <d v="2023-04-02T00:00:00"/>
    <d v="2023-04-02T02:17:00"/>
    <d v="2023-04-02T04:56:00"/>
    <d v="1899-12-30T02:39:00"/>
    <d v="1899-12-30T00:45:00"/>
    <d v="1899-12-30T01:54:00"/>
    <x v="0"/>
    <x v="1"/>
  </r>
  <r>
    <n v="12"/>
    <s v="Cliente_856"/>
    <n v="6"/>
    <x v="153"/>
    <d v="2023-04-02T06:07:00"/>
    <x v="4"/>
    <x v="0"/>
    <x v="1"/>
    <n v="11.76"/>
    <x v="0"/>
    <n v="239"/>
    <x v="2"/>
    <x v="198"/>
    <x v="236"/>
    <d v="2023-04-02T00:00:00"/>
    <d v="2023-04-02T02:46:00"/>
    <d v="2023-04-02T06:07:00"/>
    <d v="1899-12-30T03:21:00"/>
    <d v="1899-12-30T01:13:00"/>
    <d v="1899-12-30T02:08:00"/>
    <x v="0"/>
    <x v="1"/>
  </r>
  <r>
    <n v="9"/>
    <s v="Cliente_722"/>
    <n v="1"/>
    <x v="187"/>
    <d v="2023-04-02T03:10:00"/>
    <x v="0"/>
    <x v="0"/>
    <x v="0"/>
    <n v="33.81"/>
    <x v="1"/>
    <n v="240"/>
    <x v="4"/>
    <x v="199"/>
    <x v="237"/>
    <d v="2023-04-02T00:00:00"/>
    <d v="2023-04-02T00:16:00"/>
    <d v="2023-04-02T03:10:00"/>
    <d v="1899-12-30T02:54:00"/>
    <d v="1899-12-30T02:09:00"/>
    <d v="1899-12-30T00:45:00"/>
    <x v="0"/>
    <x v="1"/>
  </r>
  <r>
    <n v="12"/>
    <s v="Cliente_935"/>
    <n v="4"/>
    <x v="188"/>
    <d v="2023-04-02T01:04:00"/>
    <x v="3"/>
    <x v="0"/>
    <x v="2"/>
    <n v="38.97"/>
    <x v="2"/>
    <n v="241"/>
    <x v="2"/>
    <x v="44"/>
    <x v="238"/>
    <d v="2023-04-02T00:00:00"/>
    <d v="2023-04-02T00:04:00"/>
    <d v="2023-04-02T01:04:00"/>
    <d v="1899-12-30T01:15:00"/>
    <d v="1899-12-30T00:11:00"/>
    <d v="1899-12-30T01:04:00"/>
    <x v="0"/>
    <x v="1"/>
  </r>
  <r>
    <n v="12"/>
    <s v="Cliente_961"/>
    <n v="2"/>
    <x v="189"/>
    <d v="2023-04-02T05:09:00"/>
    <x v="2"/>
    <x v="0"/>
    <x v="2"/>
    <n v="31.29"/>
    <x v="0"/>
    <n v="242"/>
    <x v="5"/>
    <x v="200"/>
    <x v="239"/>
    <d v="2023-04-02T00:00:00"/>
    <d v="2023-04-02T03:42:00"/>
    <d v="2023-04-02T05:09:00"/>
    <d v="1899-12-30T01:27:00"/>
    <d v="1899-12-30T01:39:00"/>
    <d v="1899-12-30T00:00:00"/>
    <x v="1"/>
    <x v="1"/>
  </r>
  <r>
    <n v="4"/>
    <s v="Cliente_924"/>
    <n v="4"/>
    <x v="106"/>
    <d v="2023-04-02T04:11:00"/>
    <x v="2"/>
    <x v="0"/>
    <x v="2"/>
    <n v="21.45"/>
    <x v="1"/>
    <n v="243"/>
    <x v="0"/>
    <x v="18"/>
    <x v="240"/>
    <d v="2023-04-02T00:00:00"/>
    <d v="2023-04-02T00:42:00"/>
    <d v="2023-04-02T04:11:00"/>
    <d v="1899-12-30T03:29:00"/>
    <d v="1899-12-30T00:22:00"/>
    <d v="1899-12-30T03:07:00"/>
    <x v="0"/>
    <x v="1"/>
  </r>
  <r>
    <n v="17"/>
    <s v="Cliente_390"/>
    <n v="6"/>
    <x v="190"/>
    <d v="2023-04-02T06:01:00"/>
    <x v="0"/>
    <x v="0"/>
    <x v="1"/>
    <n v="17.649999999999999"/>
    <x v="0"/>
    <n v="244"/>
    <x v="4"/>
    <x v="201"/>
    <x v="241"/>
    <d v="2023-04-02T00:00:00"/>
    <d v="2023-04-02T03:44:00"/>
    <d v="2023-04-02T06:01:00"/>
    <d v="1899-12-30T02:17:00"/>
    <d v="1899-12-30T01:29:00"/>
    <d v="1899-12-30T00:48:00"/>
    <x v="0"/>
    <x v="1"/>
  </r>
  <r>
    <n v="11"/>
    <s v="Cliente_579"/>
    <n v="1"/>
    <x v="191"/>
    <d v="2023-04-02T06:57:00"/>
    <x v="1"/>
    <x v="0"/>
    <x v="2"/>
    <n v="14.82"/>
    <x v="0"/>
    <n v="245"/>
    <x v="6"/>
    <x v="202"/>
    <x v="242"/>
    <d v="2023-04-02T00:00:00"/>
    <d v="2023-04-02T03:31:00"/>
    <d v="2023-04-02T06:57:00"/>
    <d v="1899-12-30T03:26:00"/>
    <d v="1899-12-30T01:56:00"/>
    <d v="1899-12-30T01:30:00"/>
    <x v="0"/>
    <x v="1"/>
  </r>
  <r>
    <n v="2"/>
    <s v="Cliente_961"/>
    <n v="6"/>
    <x v="115"/>
    <d v="2023-04-02T04:09:00"/>
    <x v="2"/>
    <x v="0"/>
    <x v="2"/>
    <n v="42.75"/>
    <x v="1"/>
    <n v="246"/>
    <x v="6"/>
    <x v="203"/>
    <x v="243"/>
    <d v="2023-04-02T00:00:00"/>
    <d v="2023-04-02T01:50:00"/>
    <d v="2023-04-02T04:09:00"/>
    <d v="1899-12-30T02:19:00"/>
    <d v="1899-12-30T02:26:00"/>
    <d v="1899-12-30T00:00:00"/>
    <x v="1"/>
    <x v="1"/>
  </r>
  <r>
    <n v="11"/>
    <s v="Cliente_788"/>
    <n v="6"/>
    <x v="139"/>
    <d v="2023-04-02T05:21:00"/>
    <x v="2"/>
    <x v="0"/>
    <x v="2"/>
    <n v="49.07"/>
    <x v="2"/>
    <n v="247"/>
    <x v="8"/>
    <x v="195"/>
    <x v="244"/>
    <d v="2023-04-02T00:00:00"/>
    <d v="2023-04-02T02:34:00"/>
    <d v="2023-04-02T05:21:00"/>
    <d v="1899-12-30T03:02:00"/>
    <d v="1899-12-30T00:59:00"/>
    <d v="1899-12-30T02:03:00"/>
    <x v="0"/>
    <x v="1"/>
  </r>
  <r>
    <n v="12"/>
    <s v="Cliente_567"/>
    <n v="6"/>
    <x v="109"/>
    <d v="2023-04-02T02:18:00"/>
    <x v="2"/>
    <x v="0"/>
    <x v="0"/>
    <n v="18.690000000000001"/>
    <x v="2"/>
    <n v="248"/>
    <x v="9"/>
    <x v="204"/>
    <x v="245"/>
    <d v="2023-04-02T00:00:00"/>
    <d v="2023-04-02T00:26:00"/>
    <d v="2023-04-02T02:18:00"/>
    <d v="1899-12-30T02:07:00"/>
    <d v="1899-12-30T02:00:00"/>
    <d v="1899-12-30T00:07:00"/>
    <x v="0"/>
    <x v="1"/>
  </r>
  <r>
    <n v="8"/>
    <s v="Cliente_927"/>
    <n v="6"/>
    <x v="166"/>
    <d v="2023-04-02T03:55:00"/>
    <x v="2"/>
    <x v="2"/>
    <x v="2"/>
    <n v="47.71"/>
    <x v="2"/>
    <n v="249"/>
    <x v="0"/>
    <x v="205"/>
    <x v="246"/>
    <d v="2023-04-02T00:00:00"/>
    <d v="2023-04-02T00:58:00"/>
    <d v="2023-04-02T03:55:00"/>
    <d v="1899-12-30T03:12:00"/>
    <d v="1899-12-30T01:49:00"/>
    <d v="1899-12-30T01:23:00"/>
    <x v="0"/>
    <x v="1"/>
  </r>
  <r>
    <n v="8"/>
    <s v="Cliente_539"/>
    <n v="2"/>
    <x v="104"/>
    <d v="2023-04-02T06:33:00"/>
    <x v="4"/>
    <x v="0"/>
    <x v="2"/>
    <n v="23.21"/>
    <x v="1"/>
    <n v="250"/>
    <x v="0"/>
    <x v="106"/>
    <x v="247"/>
    <d v="2023-04-02T00:00:00"/>
    <d v="2023-04-02T02:56:00"/>
    <d v="2023-04-02T06:33:00"/>
    <d v="1899-12-30T03:37:00"/>
    <d v="1899-12-30T00:29:00"/>
    <d v="1899-12-30T03:08:00"/>
    <x v="0"/>
    <x v="1"/>
  </r>
  <r>
    <n v="12"/>
    <s v="Cliente_872"/>
    <n v="6"/>
    <x v="192"/>
    <d v="2023-04-02T04:24:00"/>
    <x v="1"/>
    <x v="0"/>
    <x v="2"/>
    <n v="13.69"/>
    <x v="2"/>
    <n v="251"/>
    <x v="7"/>
    <x v="206"/>
    <x v="248"/>
    <d v="2023-04-02T00:00:00"/>
    <d v="2023-04-02T01:20:00"/>
    <d v="2023-04-02T04:24:00"/>
    <d v="1899-12-30T03:19:00"/>
    <d v="1899-12-30T02:02:00"/>
    <d v="1899-12-30T01:17:00"/>
    <x v="0"/>
    <x v="1"/>
  </r>
  <r>
    <n v="4"/>
    <s v="Cliente_425"/>
    <n v="3"/>
    <x v="193"/>
    <d v="2023-04-02T04:24:00"/>
    <x v="4"/>
    <x v="0"/>
    <x v="2"/>
    <n v="43.81"/>
    <x v="1"/>
    <n v="252"/>
    <x v="1"/>
    <x v="207"/>
    <x v="249"/>
    <d v="2023-04-02T00:00:00"/>
    <d v="2023-04-02T00:39:00"/>
    <d v="2023-04-02T04:24:00"/>
    <d v="1899-12-30T03:45:00"/>
    <d v="1899-12-30T01:24:00"/>
    <d v="1899-12-30T02:21:00"/>
    <x v="0"/>
    <x v="1"/>
  </r>
  <r>
    <n v="8"/>
    <s v="Cliente_700"/>
    <n v="2"/>
    <x v="112"/>
    <d v="2023-04-02T03:45:00"/>
    <x v="0"/>
    <x v="2"/>
    <x v="2"/>
    <n v="34.69"/>
    <x v="2"/>
    <n v="253"/>
    <x v="10"/>
    <x v="208"/>
    <x v="250"/>
    <d v="2023-04-02T00:00:00"/>
    <d v="2023-04-02T00:54:00"/>
    <d v="2023-04-02T03:45:00"/>
    <d v="1899-12-30T03:06:00"/>
    <d v="1899-12-30T00:55:00"/>
    <d v="1899-12-30T02:11:00"/>
    <x v="0"/>
    <x v="1"/>
  </r>
  <r>
    <n v="10"/>
    <s v="Cliente_665"/>
    <n v="6"/>
    <x v="194"/>
    <d v="2023-04-02T05:47:00"/>
    <x v="1"/>
    <x v="2"/>
    <x v="2"/>
    <n v="36.43"/>
    <x v="0"/>
    <n v="254"/>
    <x v="3"/>
    <x v="209"/>
    <x v="251"/>
    <d v="2023-04-02T00:00:00"/>
    <d v="2023-04-02T03:05:00"/>
    <d v="2023-04-02T05:47:00"/>
    <d v="1899-12-30T02:42:00"/>
    <d v="1899-12-30T02:21:00"/>
    <d v="1899-12-30T00:21:00"/>
    <x v="0"/>
    <x v="1"/>
  </r>
  <r>
    <n v="8"/>
    <s v="Cliente_978"/>
    <n v="4"/>
    <x v="156"/>
    <d v="2023-04-02T03:59:00"/>
    <x v="2"/>
    <x v="2"/>
    <x v="1"/>
    <n v="13.34"/>
    <x v="0"/>
    <n v="255"/>
    <x v="7"/>
    <x v="83"/>
    <x v="252"/>
    <d v="2023-04-02T00:00:00"/>
    <d v="2023-04-02T02:23:00"/>
    <d v="2023-04-02T03:59:00"/>
    <d v="1899-12-30T01:36:00"/>
    <d v="1899-12-30T00:37:00"/>
    <d v="1899-12-30T00:59:00"/>
    <x v="0"/>
    <x v="1"/>
  </r>
  <r>
    <n v="5"/>
    <s v="Cliente_577"/>
    <n v="2"/>
    <x v="195"/>
    <d v="2023-04-02T03:27:00"/>
    <x v="3"/>
    <x v="1"/>
    <x v="1"/>
    <n v="49.88"/>
    <x v="0"/>
    <n v="256"/>
    <x v="10"/>
    <x v="36"/>
    <x v="121"/>
    <d v="2023-04-02T00:00:00"/>
    <d v="2023-04-02T00:23:00"/>
    <d v="2023-04-02T03:27:00"/>
    <d v="1899-12-30T03:04:00"/>
    <d v="1899-12-30T00:16:00"/>
    <d v="1899-12-30T02:48:00"/>
    <x v="0"/>
    <x v="1"/>
  </r>
  <r>
    <n v="12"/>
    <s v="Cliente_429"/>
    <n v="5"/>
    <x v="196"/>
    <d v="2023-04-02T03:17:00"/>
    <x v="2"/>
    <x v="0"/>
    <x v="2"/>
    <n v="26.78"/>
    <x v="0"/>
    <n v="257"/>
    <x v="8"/>
    <x v="145"/>
    <x v="253"/>
    <d v="2023-04-02T00:00:00"/>
    <d v="2023-04-02T02:08:00"/>
    <d v="2023-04-02T03:17:00"/>
    <d v="1899-12-30T01:09:00"/>
    <d v="1899-12-30T00:28:00"/>
    <d v="1899-12-30T00:41:00"/>
    <x v="0"/>
    <x v="1"/>
  </r>
  <r>
    <n v="12"/>
    <s v="Cliente_811"/>
    <n v="1"/>
    <x v="193"/>
    <d v="2023-04-02T04:32:00"/>
    <x v="2"/>
    <x v="1"/>
    <x v="2"/>
    <n v="47.99"/>
    <x v="0"/>
    <n v="258"/>
    <x v="6"/>
    <x v="210"/>
    <x v="254"/>
    <d v="2023-04-02T00:00:00"/>
    <d v="2023-04-02T00:39:00"/>
    <d v="2023-04-02T04:32:00"/>
    <d v="1899-12-30T03:53:00"/>
    <d v="1899-12-30T01:45:00"/>
    <d v="1899-12-30T02:08:00"/>
    <x v="0"/>
    <x v="1"/>
  </r>
  <r>
    <n v="10"/>
    <s v="Cliente_553"/>
    <n v="5"/>
    <x v="170"/>
    <d v="2023-04-02T06:16:00"/>
    <x v="1"/>
    <x v="0"/>
    <x v="2"/>
    <n v="46.72"/>
    <x v="2"/>
    <n v="259"/>
    <x v="5"/>
    <x v="71"/>
    <x v="255"/>
    <d v="2023-04-02T00:00:00"/>
    <d v="2023-04-02T03:27:00"/>
    <d v="2023-04-02T06:16:00"/>
    <d v="1899-12-30T03:04:00"/>
    <d v="1899-12-30T00:11:00"/>
    <d v="1899-12-30T02:53:00"/>
    <x v="0"/>
    <x v="1"/>
  </r>
  <r>
    <n v="20"/>
    <s v="Cliente_228"/>
    <n v="6"/>
    <x v="101"/>
    <d v="2023-04-02T04:38:00"/>
    <x v="3"/>
    <x v="0"/>
    <x v="1"/>
    <n v="47.55"/>
    <x v="2"/>
    <n v="260"/>
    <x v="7"/>
    <x v="145"/>
    <x v="256"/>
    <d v="2023-04-02T00:00:00"/>
    <d v="2023-04-02T01:23:00"/>
    <d v="2023-04-02T04:38:00"/>
    <d v="1899-12-30T03:30:00"/>
    <d v="1899-12-30T00:49:00"/>
    <d v="1899-12-30T02:41:00"/>
    <x v="0"/>
    <x v="1"/>
  </r>
  <r>
    <n v="8"/>
    <s v="Cliente_249"/>
    <n v="1"/>
    <x v="197"/>
    <d v="2023-04-02T02:55:00"/>
    <x v="4"/>
    <x v="0"/>
    <x v="2"/>
    <n v="32.42"/>
    <x v="2"/>
    <n v="261"/>
    <x v="9"/>
    <x v="172"/>
    <x v="257"/>
    <d v="2023-04-02T00:00:00"/>
    <d v="2023-04-02T01:08:00"/>
    <d v="2023-04-02T02:55:00"/>
    <d v="1899-12-30T02:02:00"/>
    <d v="1899-12-30T00:55:00"/>
    <d v="1899-12-30T01:07:00"/>
    <x v="0"/>
    <x v="1"/>
  </r>
  <r>
    <n v="18"/>
    <s v="Cliente_326"/>
    <n v="4"/>
    <x v="190"/>
    <d v="2023-04-02T07:21:00"/>
    <x v="2"/>
    <x v="0"/>
    <x v="2"/>
    <n v="42.83"/>
    <x v="2"/>
    <n v="262"/>
    <x v="5"/>
    <x v="211"/>
    <x v="258"/>
    <d v="2023-04-02T00:00:00"/>
    <d v="2023-04-02T03:44:00"/>
    <d v="2023-04-02T07:21:00"/>
    <d v="1899-12-30T03:52:00"/>
    <d v="1899-12-30T00:48:00"/>
    <d v="1899-12-30T03:04:00"/>
    <x v="0"/>
    <x v="1"/>
  </r>
  <r>
    <n v="5"/>
    <s v="Cliente_697"/>
    <n v="1"/>
    <x v="198"/>
    <d v="2023-04-02T05:26:00"/>
    <x v="1"/>
    <x v="1"/>
    <x v="2"/>
    <n v="42.96"/>
    <x v="1"/>
    <n v="263"/>
    <x v="7"/>
    <x v="212"/>
    <x v="259"/>
    <d v="2023-04-02T00:00:00"/>
    <d v="2023-04-02T02:53:00"/>
    <d v="2023-04-02T05:26:00"/>
    <d v="1899-12-30T02:33:00"/>
    <d v="1899-12-30T02:29:00"/>
    <d v="1899-12-30T00:04:00"/>
    <x v="0"/>
    <x v="1"/>
  </r>
  <r>
    <n v="2"/>
    <s v="Cliente_281"/>
    <n v="1"/>
    <x v="199"/>
    <d v="2023-04-02T04:26:00"/>
    <x v="1"/>
    <x v="0"/>
    <x v="2"/>
    <n v="49.21"/>
    <x v="1"/>
    <n v="264"/>
    <x v="6"/>
    <x v="213"/>
    <x v="260"/>
    <d v="2023-04-02T00:00:00"/>
    <d v="2023-04-02T03:11:00"/>
    <d v="2023-04-02T04:26:00"/>
    <d v="1899-12-30T01:15:00"/>
    <d v="1899-12-30T01:57:00"/>
    <d v="1899-12-30T00:00:00"/>
    <x v="1"/>
    <x v="1"/>
  </r>
  <r>
    <n v="6"/>
    <s v="Cliente_686"/>
    <n v="1"/>
    <x v="200"/>
    <d v="2023-04-02T06:15:00"/>
    <x v="2"/>
    <x v="1"/>
    <x v="0"/>
    <n v="21.48"/>
    <x v="1"/>
    <n v="265"/>
    <x v="9"/>
    <x v="214"/>
    <x v="261"/>
    <d v="2023-04-02T00:00:00"/>
    <d v="2023-04-02T02:54:00"/>
    <d v="2023-04-02T06:15:00"/>
    <d v="1899-12-30T03:21:00"/>
    <d v="1899-12-30T02:15:00"/>
    <d v="1899-12-30T01:06:00"/>
    <x v="0"/>
    <x v="1"/>
  </r>
  <r>
    <n v="4"/>
    <s v="Cliente_418"/>
    <n v="4"/>
    <x v="201"/>
    <d v="2023-04-02T02:04:00"/>
    <x v="2"/>
    <x v="0"/>
    <x v="2"/>
    <n v="24.75"/>
    <x v="0"/>
    <n v="266"/>
    <x v="3"/>
    <x v="215"/>
    <x v="262"/>
    <d v="2023-04-02T00:00:00"/>
    <d v="2023-04-02T00:30:00"/>
    <d v="2023-04-02T02:04:00"/>
    <d v="1899-12-30T01:34:00"/>
    <d v="1899-12-30T01:46:00"/>
    <d v="1899-12-30T00:00:00"/>
    <x v="1"/>
    <x v="1"/>
  </r>
  <r>
    <n v="7"/>
    <s v="Cliente_397"/>
    <n v="5"/>
    <x v="202"/>
    <d v="2023-04-03T03:48:00"/>
    <x v="2"/>
    <x v="2"/>
    <x v="2"/>
    <n v="44.66"/>
    <x v="2"/>
    <n v="267"/>
    <x v="0"/>
    <x v="216"/>
    <x v="263"/>
    <d v="2023-04-03T00:00:00"/>
    <d v="2023-04-03T02:07:00"/>
    <d v="2023-04-03T03:48:00"/>
    <d v="1899-12-30T01:56:00"/>
    <d v="1899-12-30T01:36:00"/>
    <d v="1899-12-30T00:20:00"/>
    <x v="0"/>
    <x v="2"/>
  </r>
  <r>
    <n v="14"/>
    <s v="Cliente_477"/>
    <n v="1"/>
    <x v="203"/>
    <d v="2023-04-03T03:44:00"/>
    <x v="0"/>
    <x v="0"/>
    <x v="0"/>
    <n v="23.16"/>
    <x v="1"/>
    <n v="268"/>
    <x v="7"/>
    <x v="217"/>
    <x v="264"/>
    <d v="2023-04-03T00:00:00"/>
    <d v="2023-04-03T00:46:00"/>
    <d v="2023-04-03T03:44:00"/>
    <d v="1899-12-30T02:58:00"/>
    <d v="1899-12-30T01:23:00"/>
    <d v="1899-12-30T01:35:00"/>
    <x v="0"/>
    <x v="2"/>
  </r>
  <r>
    <n v="11"/>
    <s v="Cliente_300"/>
    <n v="2"/>
    <x v="204"/>
    <d v="2023-04-03T04:15:00"/>
    <x v="2"/>
    <x v="0"/>
    <x v="0"/>
    <n v="39.17"/>
    <x v="1"/>
    <n v="269"/>
    <x v="5"/>
    <x v="218"/>
    <x v="265"/>
    <d v="2023-04-03T00:00:00"/>
    <d v="2023-04-03T02:58:00"/>
    <d v="2023-04-03T04:15:00"/>
    <d v="1899-12-30T01:17:00"/>
    <d v="1899-12-30T01:41:00"/>
    <d v="1899-12-30T00:00:00"/>
    <x v="1"/>
    <x v="2"/>
  </r>
  <r>
    <n v="10"/>
    <s v="Cliente_775"/>
    <n v="1"/>
    <x v="205"/>
    <d v="2023-04-03T04:59:00"/>
    <x v="4"/>
    <x v="0"/>
    <x v="2"/>
    <n v="10.130000000000001"/>
    <x v="1"/>
    <n v="270"/>
    <x v="8"/>
    <x v="24"/>
    <x v="266"/>
    <d v="2023-04-03T00:00:00"/>
    <d v="2023-04-03T01:11:00"/>
    <d v="2023-04-03T04:59:00"/>
    <d v="1899-12-30T03:48:00"/>
    <d v="1899-12-30T00:26:00"/>
    <d v="1899-12-30T03:22:00"/>
    <x v="0"/>
    <x v="2"/>
  </r>
  <r>
    <n v="3"/>
    <s v="Cliente_928"/>
    <n v="3"/>
    <x v="206"/>
    <d v="2023-04-03T05:10:00"/>
    <x v="0"/>
    <x v="0"/>
    <x v="2"/>
    <n v="16.11"/>
    <x v="2"/>
    <n v="271"/>
    <x v="6"/>
    <x v="147"/>
    <x v="267"/>
    <d v="2023-04-03T00:00:00"/>
    <d v="2023-04-03T01:40:00"/>
    <d v="2023-04-03T05:10:00"/>
    <d v="1899-12-30T03:45:00"/>
    <d v="1899-12-30T00:55:00"/>
    <d v="1899-12-30T02:50:00"/>
    <x v="0"/>
    <x v="2"/>
  </r>
  <r>
    <n v="7"/>
    <s v="Cliente_132"/>
    <n v="1"/>
    <x v="207"/>
    <d v="2023-04-03T04:24:00"/>
    <x v="4"/>
    <x v="0"/>
    <x v="2"/>
    <n v="42.73"/>
    <x v="0"/>
    <n v="272"/>
    <x v="0"/>
    <x v="219"/>
    <x v="268"/>
    <d v="2023-04-03T00:00:00"/>
    <d v="2023-04-03T00:34:00"/>
    <d v="2023-04-03T04:24:00"/>
    <d v="1899-12-30T03:50:00"/>
    <d v="1899-12-30T01:23:00"/>
    <d v="1899-12-30T02:27:00"/>
    <x v="0"/>
    <x v="2"/>
  </r>
  <r>
    <n v="20"/>
    <s v="Cliente_709"/>
    <n v="5"/>
    <x v="208"/>
    <d v="2023-04-03T03:29:00"/>
    <x v="2"/>
    <x v="0"/>
    <x v="1"/>
    <n v="36.299999999999997"/>
    <x v="2"/>
    <n v="273"/>
    <x v="1"/>
    <x v="220"/>
    <x v="269"/>
    <d v="2023-04-03T00:00:00"/>
    <d v="2023-04-03T01:47:00"/>
    <d v="2023-04-03T03:29:00"/>
    <d v="1899-12-30T01:57:00"/>
    <d v="1899-12-30T01:07:00"/>
    <d v="1899-12-30T00:50:00"/>
    <x v="0"/>
    <x v="2"/>
  </r>
  <r>
    <n v="7"/>
    <s v="Cliente_53"/>
    <n v="1"/>
    <x v="209"/>
    <d v="2023-04-03T05:52:00"/>
    <x v="1"/>
    <x v="0"/>
    <x v="0"/>
    <n v="19.93"/>
    <x v="2"/>
    <n v="274"/>
    <x v="2"/>
    <x v="221"/>
    <x v="270"/>
    <d v="2023-04-03T00:00:00"/>
    <d v="2023-04-03T03:15:00"/>
    <d v="2023-04-03T05:52:00"/>
    <d v="1899-12-30T02:52:00"/>
    <d v="1899-12-30T01:15:00"/>
    <d v="1899-12-30T01:37:00"/>
    <x v="0"/>
    <x v="2"/>
  </r>
  <r>
    <n v="5"/>
    <s v="Cliente_765"/>
    <n v="3"/>
    <x v="210"/>
    <d v="2023-04-03T05:58:00"/>
    <x v="2"/>
    <x v="0"/>
    <x v="2"/>
    <n v="49.67"/>
    <x v="0"/>
    <n v="275"/>
    <x v="6"/>
    <x v="222"/>
    <x v="271"/>
    <d v="2023-04-03T00:00:00"/>
    <d v="2023-04-03T02:13:00"/>
    <d v="2023-04-03T05:58:00"/>
    <d v="1899-12-30T03:45:00"/>
    <d v="1899-12-30T02:02:00"/>
    <d v="1899-12-30T01:43:00"/>
    <x v="0"/>
    <x v="2"/>
  </r>
  <r>
    <n v="15"/>
    <s v="Cliente_673"/>
    <n v="6"/>
    <x v="211"/>
    <d v="2023-04-03T05:34:00"/>
    <x v="4"/>
    <x v="0"/>
    <x v="0"/>
    <n v="20.98"/>
    <x v="0"/>
    <n v="276"/>
    <x v="8"/>
    <x v="223"/>
    <x v="272"/>
    <d v="2023-04-03T00:00:00"/>
    <d v="2023-04-03T02:35:00"/>
    <d v="2023-04-03T05:34:00"/>
    <d v="1899-12-30T02:59:00"/>
    <d v="1899-12-30T01:25:00"/>
    <d v="1899-12-30T01:34:00"/>
    <x v="0"/>
    <x v="2"/>
  </r>
  <r>
    <n v="4"/>
    <s v="Cliente_243"/>
    <n v="2"/>
    <x v="212"/>
    <d v="2023-04-03T03:56:00"/>
    <x v="3"/>
    <x v="0"/>
    <x v="2"/>
    <n v="10.29"/>
    <x v="1"/>
    <n v="277"/>
    <x v="0"/>
    <x v="79"/>
    <x v="273"/>
    <d v="2023-04-03T00:00:00"/>
    <d v="2023-04-03T01:28:00"/>
    <d v="2023-04-03T03:56:00"/>
    <d v="1899-12-30T02:28:00"/>
    <d v="1899-12-30T00:29:00"/>
    <d v="1899-12-30T01:59:00"/>
    <x v="0"/>
    <x v="2"/>
  </r>
  <r>
    <n v="5"/>
    <s v="Cliente_999"/>
    <n v="4"/>
    <x v="213"/>
    <d v="2023-04-03T05:12:00"/>
    <x v="0"/>
    <x v="0"/>
    <x v="1"/>
    <n v="41.36"/>
    <x v="1"/>
    <n v="278"/>
    <x v="5"/>
    <x v="224"/>
    <x v="274"/>
    <d v="2023-04-03T00:00:00"/>
    <d v="2023-04-03T03:10:00"/>
    <d v="2023-04-03T05:12:00"/>
    <d v="1899-12-30T02:02:00"/>
    <d v="1899-12-30T01:01:00"/>
    <d v="1899-12-30T01:01:00"/>
    <x v="0"/>
    <x v="2"/>
  </r>
  <r>
    <n v="11"/>
    <s v="Cliente_510"/>
    <n v="5"/>
    <x v="214"/>
    <d v="2023-04-03T02:35:00"/>
    <x v="2"/>
    <x v="2"/>
    <x v="2"/>
    <n v="43.53"/>
    <x v="1"/>
    <n v="279"/>
    <x v="5"/>
    <x v="225"/>
    <x v="275"/>
    <d v="2023-04-03T00:00:00"/>
    <d v="2023-04-03T00:15:00"/>
    <d v="2023-04-03T02:35:00"/>
    <d v="1899-12-30T02:20:00"/>
    <d v="1899-12-30T02:22:00"/>
    <d v="1899-12-30T00:00:00"/>
    <x v="1"/>
    <x v="2"/>
  </r>
  <r>
    <n v="14"/>
    <s v="Cliente_730"/>
    <n v="6"/>
    <x v="215"/>
    <d v="2023-04-03T02:41:00"/>
    <x v="3"/>
    <x v="0"/>
    <x v="2"/>
    <n v="36.08"/>
    <x v="0"/>
    <n v="280"/>
    <x v="8"/>
    <x v="226"/>
    <x v="276"/>
    <d v="2023-04-03T00:00:00"/>
    <d v="2023-04-03T00:30:00"/>
    <d v="2023-04-03T02:41:00"/>
    <d v="1899-12-30T02:11:00"/>
    <d v="1899-12-30T01:26:00"/>
    <d v="1899-12-30T00:45:00"/>
    <x v="0"/>
    <x v="2"/>
  </r>
  <r>
    <n v="18"/>
    <s v="Cliente_617"/>
    <n v="2"/>
    <x v="216"/>
    <d v="2023-04-03T07:50:00"/>
    <x v="4"/>
    <x v="1"/>
    <x v="1"/>
    <n v="44.3"/>
    <x v="2"/>
    <n v="281"/>
    <x v="4"/>
    <x v="195"/>
    <x v="277"/>
    <d v="2023-04-03T00:00:00"/>
    <d v="2023-04-03T03:52:00"/>
    <d v="2023-04-03T07:50:00"/>
    <d v="1899-12-30T04:13:00"/>
    <d v="1899-12-30T00:09:00"/>
    <d v="1899-12-30T04:04:00"/>
    <x v="0"/>
    <x v="2"/>
  </r>
  <r>
    <n v="6"/>
    <s v="Cliente_827"/>
    <n v="1"/>
    <x v="205"/>
    <d v="2023-04-03T05:02:00"/>
    <x v="4"/>
    <x v="0"/>
    <x v="2"/>
    <n v="19.05"/>
    <x v="1"/>
    <n v="282"/>
    <x v="7"/>
    <x v="227"/>
    <x v="278"/>
    <d v="2023-04-03T00:00:00"/>
    <d v="2023-04-03T01:11:00"/>
    <d v="2023-04-03T05:02:00"/>
    <d v="1899-12-30T03:51:00"/>
    <d v="1899-12-30T01:54:00"/>
    <d v="1899-12-30T01:57:00"/>
    <x v="0"/>
    <x v="2"/>
  </r>
  <r>
    <n v="19"/>
    <s v="Cliente_184"/>
    <n v="5"/>
    <x v="217"/>
    <d v="2023-04-03T04:48:00"/>
    <x v="3"/>
    <x v="2"/>
    <x v="2"/>
    <n v="43.07"/>
    <x v="1"/>
    <n v="283"/>
    <x v="2"/>
    <x v="113"/>
    <x v="279"/>
    <d v="2023-04-03T00:00:00"/>
    <d v="2023-04-03T01:04:00"/>
    <d v="2023-04-03T04:48:00"/>
    <d v="1899-12-30T03:44:00"/>
    <d v="1899-12-30T00:06:00"/>
    <d v="1899-12-30T03:38:00"/>
    <x v="0"/>
    <x v="2"/>
  </r>
  <r>
    <n v="11"/>
    <s v="Cliente_345"/>
    <n v="4"/>
    <x v="218"/>
    <d v="2023-04-03T04:37:00"/>
    <x v="3"/>
    <x v="0"/>
    <x v="0"/>
    <n v="29.99"/>
    <x v="2"/>
    <n v="284"/>
    <x v="4"/>
    <x v="228"/>
    <x v="280"/>
    <d v="2023-04-03T00:00:00"/>
    <d v="2023-04-03T02:28:00"/>
    <d v="2023-04-03T04:37:00"/>
    <d v="1899-12-30T02:24:00"/>
    <d v="1899-12-30T03:15:00"/>
    <d v="1899-12-30T00:00:00"/>
    <x v="1"/>
    <x v="2"/>
  </r>
  <r>
    <n v="18"/>
    <s v="Cliente_277"/>
    <n v="6"/>
    <x v="219"/>
    <d v="2023-04-03T06:05:00"/>
    <x v="4"/>
    <x v="0"/>
    <x v="0"/>
    <n v="10.94"/>
    <x v="0"/>
    <n v="285"/>
    <x v="0"/>
    <x v="36"/>
    <x v="281"/>
    <d v="2023-04-03T00:00:00"/>
    <d v="2023-04-03T03:03:00"/>
    <d v="2023-04-03T06:05:00"/>
    <d v="1899-12-30T03:02:00"/>
    <d v="1899-12-30T00:12:00"/>
    <d v="1899-12-30T02:50:00"/>
    <x v="0"/>
    <x v="2"/>
  </r>
  <r>
    <n v="15"/>
    <s v="Cliente_244"/>
    <n v="6"/>
    <x v="220"/>
    <d v="2023-04-03T02:28:00"/>
    <x v="0"/>
    <x v="0"/>
    <x v="2"/>
    <n v="41.96"/>
    <x v="2"/>
    <n v="286"/>
    <x v="10"/>
    <x v="24"/>
    <x v="282"/>
    <d v="2023-04-03T00:00:00"/>
    <d v="2023-04-03T00:22:00"/>
    <d v="2023-04-03T02:28:00"/>
    <d v="1899-12-30T02:21:00"/>
    <d v="1899-12-30T00:25:00"/>
    <d v="1899-12-30T01:56:00"/>
    <x v="0"/>
    <x v="2"/>
  </r>
  <r>
    <n v="20"/>
    <s v="Cliente_286"/>
    <n v="2"/>
    <x v="221"/>
    <d v="2023-04-03T04:44:00"/>
    <x v="3"/>
    <x v="0"/>
    <x v="0"/>
    <n v="31.67"/>
    <x v="0"/>
    <n v="287"/>
    <x v="1"/>
    <x v="229"/>
    <x v="283"/>
    <d v="2023-04-03T00:00:00"/>
    <d v="2023-04-03T03:37:00"/>
    <d v="2023-04-03T04:44:00"/>
    <d v="1899-12-30T01:07:00"/>
    <d v="1899-12-30T02:01:00"/>
    <d v="1899-12-30T00:00:00"/>
    <x v="1"/>
    <x v="2"/>
  </r>
  <r>
    <n v="15"/>
    <s v="Cliente_981"/>
    <n v="3"/>
    <x v="222"/>
    <d v="2023-04-03T05:33:00"/>
    <x v="3"/>
    <x v="2"/>
    <x v="2"/>
    <n v="13.3"/>
    <x v="0"/>
    <n v="288"/>
    <x v="7"/>
    <x v="230"/>
    <x v="284"/>
    <d v="2023-04-03T00:00:00"/>
    <d v="2023-04-03T02:08:00"/>
    <d v="2023-04-03T05:33:00"/>
    <d v="1899-12-30T03:25:00"/>
    <d v="1899-12-30T00:38:00"/>
    <d v="1899-12-30T02:47:00"/>
    <x v="0"/>
    <x v="2"/>
  </r>
  <r>
    <n v="15"/>
    <s v="Cliente_24"/>
    <n v="5"/>
    <x v="223"/>
    <d v="2023-04-03T06:23:00"/>
    <x v="3"/>
    <x v="0"/>
    <x v="0"/>
    <n v="26.56"/>
    <x v="1"/>
    <n v="289"/>
    <x v="0"/>
    <x v="231"/>
    <x v="285"/>
    <d v="2023-04-03T00:00:00"/>
    <d v="2023-04-03T03:08:00"/>
    <d v="2023-04-03T06:23:00"/>
    <d v="1899-12-30T03:15:00"/>
    <d v="1899-12-30T01:08:00"/>
    <d v="1899-12-30T02:07:00"/>
    <x v="0"/>
    <x v="2"/>
  </r>
  <r>
    <n v="19"/>
    <s v="Cliente_26"/>
    <n v="3"/>
    <x v="224"/>
    <d v="2023-04-03T04:33:00"/>
    <x v="0"/>
    <x v="0"/>
    <x v="2"/>
    <n v="14.59"/>
    <x v="2"/>
    <n v="290"/>
    <x v="0"/>
    <x v="18"/>
    <x v="286"/>
    <d v="2023-04-03T00:00:00"/>
    <d v="2023-04-03T02:06:00"/>
    <d v="2023-04-03T04:33:00"/>
    <d v="1899-12-30T02:42:00"/>
    <d v="1899-12-30T00:57:00"/>
    <d v="1899-12-30T01:45:00"/>
    <x v="0"/>
    <x v="2"/>
  </r>
  <r>
    <n v="2"/>
    <s v="Cliente_463"/>
    <n v="6"/>
    <x v="225"/>
    <d v="2023-04-03T06:09:00"/>
    <x v="2"/>
    <x v="1"/>
    <x v="1"/>
    <n v="15.44"/>
    <x v="2"/>
    <n v="291"/>
    <x v="6"/>
    <x v="232"/>
    <x v="287"/>
    <d v="2023-04-03T00:00:00"/>
    <d v="2023-04-03T03:18:00"/>
    <d v="2023-04-03T06:09:00"/>
    <d v="1899-12-30T03:06:00"/>
    <d v="1899-12-30T01:35:00"/>
    <d v="1899-12-30T01:31:00"/>
    <x v="0"/>
    <x v="2"/>
  </r>
  <r>
    <n v="10"/>
    <s v="Cliente_746"/>
    <n v="3"/>
    <x v="226"/>
    <d v="2023-04-03T01:51:00"/>
    <x v="0"/>
    <x v="2"/>
    <x v="0"/>
    <n v="29.72"/>
    <x v="0"/>
    <n v="292"/>
    <x v="10"/>
    <x v="15"/>
    <x v="288"/>
    <d v="2023-04-03T00:00:00"/>
    <d v="2023-04-03T00:09:00"/>
    <d v="2023-04-03T01:51:00"/>
    <d v="1899-12-30T01:42:00"/>
    <d v="1899-12-30T00:23:00"/>
    <d v="1899-12-30T01:19:00"/>
    <x v="0"/>
    <x v="2"/>
  </r>
  <r>
    <n v="16"/>
    <s v="Cliente_409"/>
    <n v="4"/>
    <x v="227"/>
    <d v="2023-04-03T04:35:00"/>
    <x v="0"/>
    <x v="0"/>
    <x v="0"/>
    <n v="33.11"/>
    <x v="0"/>
    <n v="293"/>
    <x v="10"/>
    <x v="233"/>
    <x v="289"/>
    <d v="2023-04-03T00:00:00"/>
    <d v="2023-04-03T02:55:00"/>
    <d v="2023-04-03T04:35:00"/>
    <d v="1899-12-30T01:40:00"/>
    <d v="1899-12-30T02:00:00"/>
    <d v="1899-12-30T00:00:00"/>
    <x v="1"/>
    <x v="2"/>
  </r>
  <r>
    <n v="17"/>
    <s v="Cliente_339"/>
    <n v="6"/>
    <x v="228"/>
    <d v="2023-04-03T03:57:00"/>
    <x v="2"/>
    <x v="1"/>
    <x v="2"/>
    <n v="20.36"/>
    <x v="1"/>
    <n v="294"/>
    <x v="1"/>
    <x v="234"/>
    <x v="290"/>
    <d v="2023-04-03T00:00:00"/>
    <d v="2023-04-03T00:26:00"/>
    <d v="2023-04-03T03:57:00"/>
    <d v="1899-12-30T03:31:00"/>
    <d v="1899-12-30T01:26:00"/>
    <d v="1899-12-30T02:05:00"/>
    <x v="0"/>
    <x v="2"/>
  </r>
  <r>
    <n v="3"/>
    <s v="Cliente_729"/>
    <n v="1"/>
    <x v="229"/>
    <d v="2023-04-03T02:01:00"/>
    <x v="2"/>
    <x v="0"/>
    <x v="2"/>
    <n v="46.42"/>
    <x v="0"/>
    <n v="295"/>
    <x v="7"/>
    <x v="235"/>
    <x v="291"/>
    <d v="2023-04-03T00:00:00"/>
    <d v="2023-04-03T00:10:00"/>
    <d v="2023-04-03T02:01:00"/>
    <d v="1899-12-30T01:51:00"/>
    <d v="1899-12-30T02:57:00"/>
    <d v="1899-12-30T00:00:00"/>
    <x v="1"/>
    <x v="2"/>
  </r>
  <r>
    <n v="14"/>
    <s v="Cliente_565"/>
    <n v="1"/>
    <x v="230"/>
    <d v="2023-04-03T05:58:00"/>
    <x v="2"/>
    <x v="2"/>
    <x v="2"/>
    <n v="29.07"/>
    <x v="2"/>
    <n v="296"/>
    <x v="0"/>
    <x v="236"/>
    <x v="292"/>
    <d v="2023-04-03T00:00:00"/>
    <d v="2023-04-03T02:49:00"/>
    <d v="2023-04-03T05:58:00"/>
    <d v="1899-12-30T03:24:00"/>
    <d v="1899-12-30T00:46:00"/>
    <d v="1899-12-30T02:38:00"/>
    <x v="0"/>
    <x v="2"/>
  </r>
  <r>
    <n v="4"/>
    <s v="Cliente_873"/>
    <n v="3"/>
    <x v="231"/>
    <d v="2023-04-03T04:27:00"/>
    <x v="1"/>
    <x v="0"/>
    <x v="2"/>
    <n v="43.46"/>
    <x v="2"/>
    <n v="297"/>
    <x v="0"/>
    <x v="237"/>
    <x v="293"/>
    <d v="2023-04-03T00:00:00"/>
    <d v="2023-04-03T01:03:00"/>
    <d v="2023-04-03T04:27:00"/>
    <d v="1899-12-30T03:39:00"/>
    <d v="1899-12-30T01:52:00"/>
    <d v="1899-12-30T01:47:00"/>
    <x v="0"/>
    <x v="2"/>
  </r>
  <r>
    <n v="11"/>
    <s v="Cliente_195"/>
    <n v="4"/>
    <x v="232"/>
    <d v="2023-04-03T05:29:00"/>
    <x v="3"/>
    <x v="1"/>
    <x v="2"/>
    <n v="23.24"/>
    <x v="0"/>
    <n v="298"/>
    <x v="6"/>
    <x v="238"/>
    <x v="294"/>
    <d v="2023-04-03T00:00:00"/>
    <d v="2023-04-03T03:14:00"/>
    <d v="2023-04-03T05:29:00"/>
    <d v="1899-12-30T02:15:00"/>
    <d v="1899-12-30T02:21:00"/>
    <d v="1899-12-30T00:00:00"/>
    <x v="1"/>
    <x v="2"/>
  </r>
  <r>
    <n v="6"/>
    <s v="Cliente_211"/>
    <n v="1"/>
    <x v="233"/>
    <d v="2023-04-03T02:45:00"/>
    <x v="3"/>
    <x v="2"/>
    <x v="1"/>
    <n v="29.68"/>
    <x v="2"/>
    <n v="299"/>
    <x v="7"/>
    <x v="239"/>
    <x v="295"/>
    <d v="2023-04-03T00:00:00"/>
    <d v="2023-04-03T01:19:00"/>
    <d v="2023-04-03T02:45:00"/>
    <d v="1899-12-30T01:41:00"/>
    <d v="1899-12-30T01:53:00"/>
    <d v="1899-12-30T00:00:00"/>
    <x v="1"/>
    <x v="2"/>
  </r>
  <r>
    <n v="18"/>
    <s v="Cliente_516"/>
    <n v="6"/>
    <x v="234"/>
    <d v="2023-04-03T04:19:00"/>
    <x v="2"/>
    <x v="1"/>
    <x v="2"/>
    <n v="38.380000000000003"/>
    <x v="0"/>
    <n v="300"/>
    <x v="3"/>
    <x v="240"/>
    <x v="296"/>
    <d v="2023-04-03T00:00:00"/>
    <d v="2023-04-03T02:17:00"/>
    <d v="2023-04-03T04:19:00"/>
    <d v="1899-12-30T02:02:00"/>
    <d v="1899-12-30T01:58:00"/>
    <d v="1899-12-30T00:04:00"/>
    <x v="0"/>
    <x v="2"/>
  </r>
  <r>
    <n v="8"/>
    <s v="Cliente_385"/>
    <n v="6"/>
    <x v="235"/>
    <d v="2023-04-03T04:08:00"/>
    <x v="3"/>
    <x v="0"/>
    <x v="2"/>
    <n v="16.52"/>
    <x v="0"/>
    <n v="301"/>
    <x v="7"/>
    <x v="241"/>
    <x v="297"/>
    <d v="2023-04-03T00:00:00"/>
    <d v="2023-04-03T02:14:00"/>
    <d v="2023-04-03T04:08:00"/>
    <d v="1899-12-30T01:54:00"/>
    <d v="1899-12-30T03:03:00"/>
    <d v="1899-12-30T00:00:00"/>
    <x v="1"/>
    <x v="2"/>
  </r>
  <r>
    <n v="5"/>
    <s v="Cliente_929"/>
    <n v="2"/>
    <x v="236"/>
    <d v="2023-04-03T04:56:00"/>
    <x v="1"/>
    <x v="1"/>
    <x v="2"/>
    <n v="39.89"/>
    <x v="0"/>
    <n v="302"/>
    <x v="1"/>
    <x v="183"/>
    <x v="298"/>
    <d v="2023-04-03T00:00:00"/>
    <d v="2023-04-03T01:20:00"/>
    <d v="2023-04-03T04:56:00"/>
    <d v="1899-12-30T03:36:00"/>
    <d v="1899-12-30T00:15:00"/>
    <d v="1899-12-30T03:21:00"/>
    <x v="0"/>
    <x v="2"/>
  </r>
  <r>
    <n v="14"/>
    <s v="Cliente_986"/>
    <n v="5"/>
    <x v="237"/>
    <d v="2023-04-03T06:24:00"/>
    <x v="3"/>
    <x v="1"/>
    <x v="0"/>
    <n v="16.489999999999998"/>
    <x v="2"/>
    <n v="303"/>
    <x v="2"/>
    <x v="242"/>
    <x v="299"/>
    <d v="2023-04-03T00:00:00"/>
    <d v="2023-04-03T03:38:00"/>
    <d v="2023-04-03T06:24:00"/>
    <d v="1899-12-30T03:01:00"/>
    <d v="1899-12-30T01:32:00"/>
    <d v="1899-12-30T01:29:00"/>
    <x v="0"/>
    <x v="2"/>
  </r>
  <r>
    <n v="6"/>
    <s v="Cliente_994"/>
    <n v="4"/>
    <x v="238"/>
    <d v="2023-04-03T04:40:00"/>
    <x v="1"/>
    <x v="0"/>
    <x v="2"/>
    <n v="22.05"/>
    <x v="0"/>
    <n v="304"/>
    <x v="1"/>
    <x v="243"/>
    <x v="300"/>
    <d v="2023-04-03T00:00:00"/>
    <d v="2023-04-03T03:24:00"/>
    <d v="2023-04-03T04:40:00"/>
    <d v="1899-12-30T01:16:00"/>
    <d v="1899-12-30T01:25:00"/>
    <d v="1899-12-30T00:00:00"/>
    <x v="1"/>
    <x v="2"/>
  </r>
  <r>
    <n v="1"/>
    <s v="Cliente_648"/>
    <n v="2"/>
    <x v="239"/>
    <d v="2023-04-03T04:13:00"/>
    <x v="1"/>
    <x v="0"/>
    <x v="2"/>
    <n v="37.92"/>
    <x v="0"/>
    <n v="305"/>
    <x v="9"/>
    <x v="244"/>
    <x v="301"/>
    <d v="2023-04-03T00:00:00"/>
    <d v="2023-04-03T00:45:00"/>
    <d v="2023-04-03T04:13:00"/>
    <d v="1899-12-30T03:28:00"/>
    <d v="1899-12-30T01:05:00"/>
    <d v="1899-12-30T02:23:00"/>
    <x v="0"/>
    <x v="2"/>
  </r>
  <r>
    <n v="7"/>
    <s v="Cliente_702"/>
    <n v="4"/>
    <x v="240"/>
    <d v="2023-04-03T02:32:00"/>
    <x v="3"/>
    <x v="0"/>
    <x v="2"/>
    <n v="16.96"/>
    <x v="2"/>
    <n v="306"/>
    <x v="9"/>
    <x v="183"/>
    <x v="302"/>
    <d v="2023-04-03T00:00:00"/>
    <d v="2023-04-03T00:03:00"/>
    <d v="2023-04-03T02:32:00"/>
    <d v="1899-12-30T02:44:00"/>
    <d v="1899-12-30T00:21:00"/>
    <d v="1899-12-30T02:23:00"/>
    <x v="0"/>
    <x v="2"/>
  </r>
  <r>
    <n v="20"/>
    <s v="Cliente_175"/>
    <n v="5"/>
    <x v="241"/>
    <d v="2023-04-03T05:39:00"/>
    <x v="1"/>
    <x v="0"/>
    <x v="1"/>
    <n v="31.66"/>
    <x v="1"/>
    <n v="307"/>
    <x v="4"/>
    <x v="36"/>
    <x v="303"/>
    <d v="2023-04-03T00:00:00"/>
    <d v="2023-04-03T03:09:00"/>
    <d v="2023-04-03T05:39:00"/>
    <d v="1899-12-30T02:30:00"/>
    <d v="1899-12-30T00:39:00"/>
    <d v="1899-12-30T01:51:00"/>
    <x v="0"/>
    <x v="2"/>
  </r>
  <r>
    <n v="14"/>
    <s v="Cliente_846"/>
    <n v="6"/>
    <x v="242"/>
    <d v="2023-04-03T04:39:00"/>
    <x v="2"/>
    <x v="0"/>
    <x v="2"/>
    <n v="33.79"/>
    <x v="0"/>
    <n v="308"/>
    <x v="7"/>
    <x v="245"/>
    <x v="304"/>
    <d v="2023-04-03T00:00:00"/>
    <d v="2023-04-03T01:55:00"/>
    <d v="2023-04-03T04:39:00"/>
    <d v="1899-12-30T02:44:00"/>
    <d v="1899-12-30T03:06:00"/>
    <d v="1899-12-30T00:00:00"/>
    <x v="1"/>
    <x v="2"/>
  </r>
  <r>
    <n v="9"/>
    <s v="Cliente_620"/>
    <n v="3"/>
    <x v="243"/>
    <d v="2023-04-03T04:05:00"/>
    <x v="1"/>
    <x v="0"/>
    <x v="2"/>
    <n v="36.090000000000003"/>
    <x v="0"/>
    <n v="309"/>
    <x v="10"/>
    <x v="246"/>
    <x v="305"/>
    <d v="2023-04-03T00:00:00"/>
    <d v="2023-04-03T00:28:00"/>
    <d v="2023-04-03T04:05:00"/>
    <d v="1899-12-30T03:37:00"/>
    <d v="1899-12-30T02:03:00"/>
    <d v="1899-12-30T01:34:00"/>
    <x v="0"/>
    <x v="2"/>
  </r>
  <r>
    <n v="17"/>
    <s v="Cliente_672"/>
    <n v="3"/>
    <x v="244"/>
    <d v="2023-04-03T06:23:00"/>
    <x v="3"/>
    <x v="2"/>
    <x v="2"/>
    <n v="11.47"/>
    <x v="1"/>
    <n v="310"/>
    <x v="7"/>
    <x v="247"/>
    <x v="306"/>
    <d v="2023-04-03T00:00:00"/>
    <d v="2023-04-03T03:04:00"/>
    <d v="2023-04-03T06:23:00"/>
    <d v="1899-12-30T03:19:00"/>
    <d v="1899-12-30T01:37:00"/>
    <d v="1899-12-30T01:42:00"/>
    <x v="0"/>
    <x v="2"/>
  </r>
  <r>
    <n v="6"/>
    <s v="Cliente_735"/>
    <n v="4"/>
    <x v="206"/>
    <d v="2023-04-03T02:43:00"/>
    <x v="0"/>
    <x v="1"/>
    <x v="1"/>
    <n v="39.270000000000003"/>
    <x v="2"/>
    <n v="311"/>
    <x v="3"/>
    <x v="248"/>
    <x v="307"/>
    <d v="2023-04-03T00:00:00"/>
    <d v="2023-04-03T01:40:00"/>
    <d v="2023-04-03T02:43:00"/>
    <d v="1899-12-30T01:18:00"/>
    <d v="1899-12-30T01:14:00"/>
    <d v="1899-12-30T00:04:00"/>
    <x v="0"/>
    <x v="2"/>
  </r>
  <r>
    <n v="2"/>
    <s v="Cliente_268"/>
    <n v="4"/>
    <x v="245"/>
    <d v="2023-04-03T06:12:00"/>
    <x v="0"/>
    <x v="0"/>
    <x v="2"/>
    <n v="30.89"/>
    <x v="0"/>
    <n v="312"/>
    <x v="7"/>
    <x v="249"/>
    <x v="308"/>
    <d v="2023-04-03T00:00:00"/>
    <d v="2023-04-03T03:07:00"/>
    <d v="2023-04-03T06:12:00"/>
    <d v="1899-12-30T03:05:00"/>
    <d v="1899-12-30T00:55:00"/>
    <d v="1899-12-30T02:10:00"/>
    <x v="0"/>
    <x v="2"/>
  </r>
  <r>
    <n v="10"/>
    <s v="Cliente_974"/>
    <n v="3"/>
    <x v="246"/>
    <d v="2023-04-03T05:46:00"/>
    <x v="1"/>
    <x v="1"/>
    <x v="0"/>
    <n v="43.14"/>
    <x v="0"/>
    <n v="313"/>
    <x v="0"/>
    <x v="250"/>
    <x v="309"/>
    <d v="2023-04-03T00:00:00"/>
    <d v="2023-04-03T02:23:00"/>
    <d v="2023-04-03T05:46:00"/>
    <d v="1899-12-30T03:23:00"/>
    <d v="1899-12-30T01:46:00"/>
    <d v="1899-12-30T01:37:00"/>
    <x v="0"/>
    <x v="2"/>
  </r>
  <r>
    <n v="20"/>
    <s v="Cliente_161"/>
    <n v="5"/>
    <x v="203"/>
    <d v="2023-04-03T03:53:00"/>
    <x v="4"/>
    <x v="0"/>
    <x v="0"/>
    <n v="32.18"/>
    <x v="2"/>
    <n v="314"/>
    <x v="9"/>
    <x v="71"/>
    <x v="310"/>
    <d v="2023-04-03T00:00:00"/>
    <d v="2023-04-03T00:46:00"/>
    <d v="2023-04-03T03:53:00"/>
    <d v="1899-12-30T03:22:00"/>
    <d v="1899-12-30T00:05:00"/>
    <d v="1899-12-30T03:17:00"/>
    <x v="0"/>
    <x v="2"/>
  </r>
  <r>
    <n v="14"/>
    <s v="Cliente_600"/>
    <n v="1"/>
    <x v="247"/>
    <d v="2023-04-03T03:29:00"/>
    <x v="2"/>
    <x v="0"/>
    <x v="2"/>
    <n v="20.6"/>
    <x v="1"/>
    <n v="315"/>
    <x v="9"/>
    <x v="251"/>
    <x v="311"/>
    <d v="2023-04-03T00:00:00"/>
    <d v="2023-04-03T00:12:00"/>
    <d v="2023-04-03T03:29:00"/>
    <d v="1899-12-30T03:17:00"/>
    <d v="1899-12-30T02:06:00"/>
    <d v="1899-12-30T01:11:00"/>
    <x v="0"/>
    <x v="2"/>
  </r>
  <r>
    <n v="2"/>
    <s v="Cliente_654"/>
    <n v="2"/>
    <x v="248"/>
    <d v="2023-04-03T05:32:00"/>
    <x v="3"/>
    <x v="1"/>
    <x v="2"/>
    <n v="31.13"/>
    <x v="0"/>
    <n v="316"/>
    <x v="4"/>
    <x v="252"/>
    <x v="312"/>
    <d v="2023-04-03T00:00:00"/>
    <d v="2023-04-03T01:38:00"/>
    <d v="2023-04-03T05:32:00"/>
    <d v="1899-12-30T03:54:00"/>
    <d v="1899-12-30T02:38:00"/>
    <d v="1899-12-30T01:16:00"/>
    <x v="0"/>
    <x v="2"/>
  </r>
  <r>
    <n v="17"/>
    <s v="Cliente_440"/>
    <n v="2"/>
    <x v="249"/>
    <d v="2023-04-03T06:16:00"/>
    <x v="2"/>
    <x v="1"/>
    <x v="1"/>
    <n v="24.55"/>
    <x v="1"/>
    <n v="317"/>
    <x v="7"/>
    <x v="253"/>
    <x v="313"/>
    <d v="2023-04-03T00:00:00"/>
    <d v="2023-04-03T02:25:00"/>
    <d v="2023-04-03T06:16:00"/>
    <d v="1899-12-30T03:51:00"/>
    <d v="1899-12-30T01:28:00"/>
    <d v="1899-12-30T02:23:00"/>
    <x v="0"/>
    <x v="2"/>
  </r>
  <r>
    <n v="13"/>
    <s v="Cliente_269"/>
    <n v="3"/>
    <x v="250"/>
    <d v="2023-04-03T05:09:00"/>
    <x v="0"/>
    <x v="2"/>
    <x v="2"/>
    <n v="10.08"/>
    <x v="0"/>
    <n v="318"/>
    <x v="5"/>
    <x v="12"/>
    <x v="314"/>
    <d v="2023-04-03T00:00:00"/>
    <d v="2023-04-03T03:33:00"/>
    <d v="2023-04-03T05:09:00"/>
    <d v="1899-12-30T01:36:00"/>
    <d v="1899-12-30T00:39:00"/>
    <d v="1899-12-30T00:57:00"/>
    <x v="0"/>
    <x v="2"/>
  </r>
  <r>
    <n v="1"/>
    <s v="Cliente_12"/>
    <n v="1"/>
    <x v="251"/>
    <d v="2023-04-03T03:59:00"/>
    <x v="1"/>
    <x v="0"/>
    <x v="1"/>
    <n v="30.05"/>
    <x v="1"/>
    <n v="319"/>
    <x v="6"/>
    <x v="254"/>
    <x v="315"/>
    <d v="2023-04-03T00:00:00"/>
    <d v="2023-04-03T00:48:00"/>
    <d v="2023-04-03T03:59:00"/>
    <d v="1899-12-30T03:11:00"/>
    <d v="1899-12-30T02:06:00"/>
    <d v="1899-12-30T01:05:00"/>
    <x v="0"/>
    <x v="2"/>
  </r>
  <r>
    <n v="9"/>
    <s v="Cliente_294"/>
    <n v="1"/>
    <x v="252"/>
    <d v="2023-04-03T04:17:00"/>
    <x v="0"/>
    <x v="0"/>
    <x v="0"/>
    <n v="44.02"/>
    <x v="0"/>
    <n v="320"/>
    <x v="0"/>
    <x v="255"/>
    <x v="316"/>
    <d v="2023-04-03T00:00:00"/>
    <d v="2023-04-03T01:30:00"/>
    <d v="2023-04-03T04:17:00"/>
    <d v="1899-12-30T02:47:00"/>
    <d v="1899-12-30T02:10:00"/>
    <d v="1899-12-30T00:37:00"/>
    <x v="0"/>
    <x v="2"/>
  </r>
  <r>
    <n v="18"/>
    <s v="Cliente_659"/>
    <n v="5"/>
    <x v="253"/>
    <d v="2023-04-03T04:18:00"/>
    <x v="1"/>
    <x v="0"/>
    <x v="2"/>
    <n v="23.59"/>
    <x v="1"/>
    <n v="321"/>
    <x v="5"/>
    <x v="256"/>
    <x v="317"/>
    <d v="2023-04-03T00:00:00"/>
    <d v="2023-04-03T02:04:00"/>
    <d v="2023-04-03T04:18:00"/>
    <d v="1899-12-30T02:14:00"/>
    <d v="1899-12-30T01:35:00"/>
    <d v="1899-12-30T00:39:00"/>
    <x v="0"/>
    <x v="2"/>
  </r>
  <r>
    <n v="12"/>
    <s v="Cliente_47"/>
    <n v="1"/>
    <x v="254"/>
    <d v="2023-04-03T05:47:00"/>
    <x v="2"/>
    <x v="2"/>
    <x v="2"/>
    <n v="24.69"/>
    <x v="2"/>
    <n v="322"/>
    <x v="8"/>
    <x v="257"/>
    <x v="318"/>
    <d v="2023-04-03T00:00:00"/>
    <d v="2023-04-03T03:41:00"/>
    <d v="2023-04-03T05:47:00"/>
    <d v="1899-12-30T02:21:00"/>
    <d v="1899-12-30T01:00:00"/>
    <d v="1899-12-30T01:21:00"/>
    <x v="0"/>
    <x v="2"/>
  </r>
  <r>
    <n v="8"/>
    <s v="Cliente_544"/>
    <n v="1"/>
    <x v="255"/>
    <d v="2023-04-03T04:19:00"/>
    <x v="3"/>
    <x v="1"/>
    <x v="1"/>
    <n v="44.3"/>
    <x v="1"/>
    <n v="323"/>
    <x v="9"/>
    <x v="258"/>
    <x v="319"/>
    <d v="2023-04-03T00:00:00"/>
    <d v="2023-04-03T01:23:00"/>
    <d v="2023-04-03T04:19:00"/>
    <d v="1899-12-30T02:56:00"/>
    <d v="1899-12-30T02:02:00"/>
    <d v="1899-12-30T00:54:00"/>
    <x v="0"/>
    <x v="2"/>
  </r>
  <r>
    <n v="9"/>
    <s v="Cliente_633"/>
    <n v="6"/>
    <x v="256"/>
    <d v="2023-04-03T01:51:00"/>
    <x v="1"/>
    <x v="2"/>
    <x v="2"/>
    <n v="21.6"/>
    <x v="1"/>
    <n v="324"/>
    <x v="4"/>
    <x v="259"/>
    <x v="320"/>
    <d v="2023-04-03T00:00:00"/>
    <d v="2023-04-03T00:43:00"/>
    <d v="2023-04-03T01:51:00"/>
    <d v="1899-12-30T01:08:00"/>
    <d v="1899-12-30T01:30:00"/>
    <d v="1899-12-30T00:00:00"/>
    <x v="1"/>
    <x v="2"/>
  </r>
  <r>
    <n v="18"/>
    <s v="Cliente_154"/>
    <n v="1"/>
    <x v="257"/>
    <d v="2023-04-03T02:18:00"/>
    <x v="2"/>
    <x v="0"/>
    <x v="2"/>
    <n v="32.5"/>
    <x v="0"/>
    <n v="325"/>
    <x v="4"/>
    <x v="260"/>
    <x v="321"/>
    <d v="2023-04-03T00:00:00"/>
    <d v="2023-04-03T01:00:00"/>
    <d v="2023-04-03T02:18:00"/>
    <d v="1899-12-30T01:18:00"/>
    <d v="1899-12-30T01:11:00"/>
    <d v="1899-12-30T00:07:00"/>
    <x v="0"/>
    <x v="2"/>
  </r>
  <r>
    <n v="14"/>
    <s v="Cliente_489"/>
    <n v="4"/>
    <x v="258"/>
    <d v="2023-04-04T05:34:00"/>
    <x v="1"/>
    <x v="1"/>
    <x v="0"/>
    <n v="13.85"/>
    <x v="2"/>
    <n v="326"/>
    <x v="4"/>
    <x v="261"/>
    <x v="322"/>
    <d v="2023-04-04T00:00:00"/>
    <d v="2023-04-04T01:39:00"/>
    <d v="2023-04-04T05:34:00"/>
    <d v="1899-12-30T04:10:00"/>
    <d v="1899-12-30T01:31:00"/>
    <d v="1899-12-30T02:39:00"/>
    <x v="0"/>
    <x v="3"/>
  </r>
  <r>
    <n v="12"/>
    <s v="Cliente_336"/>
    <n v="5"/>
    <x v="259"/>
    <d v="2023-04-04T04:36:00"/>
    <x v="3"/>
    <x v="2"/>
    <x v="2"/>
    <n v="15.08"/>
    <x v="0"/>
    <n v="327"/>
    <x v="1"/>
    <x v="262"/>
    <x v="323"/>
    <d v="2023-04-04T00:00:00"/>
    <d v="2023-04-04T02:59:00"/>
    <d v="2023-04-04T04:36:00"/>
    <d v="1899-12-30T01:37:00"/>
    <d v="1899-12-30T01:14:00"/>
    <d v="1899-12-30T00:23:00"/>
    <x v="0"/>
    <x v="3"/>
  </r>
  <r>
    <n v="4"/>
    <s v="Cliente_350"/>
    <n v="3"/>
    <x v="260"/>
    <d v="2023-04-04T04:07:00"/>
    <x v="2"/>
    <x v="2"/>
    <x v="2"/>
    <n v="13.85"/>
    <x v="0"/>
    <n v="328"/>
    <x v="9"/>
    <x v="5"/>
    <x v="324"/>
    <d v="2023-04-04T00:00:00"/>
    <d v="2023-04-04T01:44:00"/>
    <d v="2023-04-04T04:07:00"/>
    <d v="1899-12-30T02:23:00"/>
    <d v="1899-12-30T00:21:00"/>
    <d v="1899-12-30T02:02:00"/>
    <x v="0"/>
    <x v="3"/>
  </r>
  <r>
    <n v="13"/>
    <s v="Cliente_797"/>
    <n v="1"/>
    <x v="261"/>
    <d v="2023-04-04T02:41:00"/>
    <x v="2"/>
    <x v="0"/>
    <x v="2"/>
    <n v="38.89"/>
    <x v="2"/>
    <n v="329"/>
    <x v="6"/>
    <x v="263"/>
    <x v="325"/>
    <d v="2023-04-04T00:00:00"/>
    <d v="2023-04-04T00:26:00"/>
    <d v="2023-04-04T02:41:00"/>
    <d v="1899-12-30T02:30:00"/>
    <d v="1899-12-30T02:19:00"/>
    <d v="1899-12-30T00:11:00"/>
    <x v="0"/>
    <x v="3"/>
  </r>
  <r>
    <n v="10"/>
    <s v="Cliente_436"/>
    <n v="6"/>
    <x v="262"/>
    <d v="2023-04-04T03:57:00"/>
    <x v="0"/>
    <x v="1"/>
    <x v="2"/>
    <n v="32.17"/>
    <x v="2"/>
    <n v="330"/>
    <x v="6"/>
    <x v="264"/>
    <x v="326"/>
    <d v="2023-04-04T00:00:00"/>
    <d v="2023-04-04T01:50:00"/>
    <d v="2023-04-04T03:57:00"/>
    <d v="1899-12-30T02:22:00"/>
    <d v="1899-12-30T02:20:00"/>
    <d v="1899-12-30T00:02:00"/>
    <x v="0"/>
    <x v="3"/>
  </r>
  <r>
    <n v="20"/>
    <s v="Cliente_597"/>
    <n v="3"/>
    <x v="263"/>
    <d v="2023-04-04T06:17:00"/>
    <x v="4"/>
    <x v="2"/>
    <x v="0"/>
    <n v="36.61"/>
    <x v="0"/>
    <n v="331"/>
    <x v="3"/>
    <x v="265"/>
    <x v="327"/>
    <d v="2023-04-04T00:00:00"/>
    <d v="2023-04-04T03:06:00"/>
    <d v="2023-04-04T06:17:00"/>
    <d v="1899-12-30T03:11:00"/>
    <d v="1899-12-30T02:01:00"/>
    <d v="1899-12-30T01:10:00"/>
    <x v="0"/>
    <x v="3"/>
  </r>
  <r>
    <n v="6"/>
    <s v="Cliente_823"/>
    <n v="1"/>
    <x v="264"/>
    <d v="2023-04-04T01:29:00"/>
    <x v="2"/>
    <x v="0"/>
    <x v="0"/>
    <n v="25.21"/>
    <x v="0"/>
    <n v="332"/>
    <x v="10"/>
    <x v="18"/>
    <x v="328"/>
    <d v="2023-04-04T00:00:00"/>
    <d v="2023-04-04T00:14:00"/>
    <d v="2023-04-04T01:29:00"/>
    <d v="1899-12-30T01:15:00"/>
    <d v="1899-12-30T00:17:00"/>
    <d v="1899-12-30T00:58:00"/>
    <x v="0"/>
    <x v="3"/>
  </r>
  <r>
    <n v="6"/>
    <s v="Cliente_690"/>
    <n v="1"/>
    <x v="265"/>
    <d v="2023-04-04T04:29:00"/>
    <x v="4"/>
    <x v="2"/>
    <x v="2"/>
    <n v="13.19"/>
    <x v="1"/>
    <n v="333"/>
    <x v="3"/>
    <x v="136"/>
    <x v="329"/>
    <d v="2023-04-04T00:00:00"/>
    <d v="2023-04-04T03:10:00"/>
    <d v="2023-04-04T04:29:00"/>
    <d v="1899-12-30T01:19:00"/>
    <d v="1899-12-30T01:01:00"/>
    <d v="1899-12-30T00:18:00"/>
    <x v="0"/>
    <x v="3"/>
  </r>
  <r>
    <n v="12"/>
    <s v="Cliente_216"/>
    <n v="4"/>
    <x v="266"/>
    <d v="2023-04-04T06:31:00"/>
    <x v="1"/>
    <x v="1"/>
    <x v="2"/>
    <n v="17.5"/>
    <x v="1"/>
    <n v="334"/>
    <x v="10"/>
    <x v="266"/>
    <x v="330"/>
    <d v="2023-04-04T00:00:00"/>
    <d v="2023-04-04T02:51:00"/>
    <d v="2023-04-04T06:31:00"/>
    <d v="1899-12-30T03:40:00"/>
    <d v="1899-12-30T02:36:00"/>
    <d v="1899-12-30T01:04:00"/>
    <x v="0"/>
    <x v="3"/>
  </r>
  <r>
    <n v="14"/>
    <s v="Cliente_546"/>
    <n v="3"/>
    <x v="267"/>
    <d v="2023-04-04T03:09:00"/>
    <x v="4"/>
    <x v="0"/>
    <x v="0"/>
    <n v="41.56"/>
    <x v="1"/>
    <n v="335"/>
    <x v="2"/>
    <x v="267"/>
    <x v="331"/>
    <d v="2023-04-04T00:00:00"/>
    <d v="2023-04-04T01:56:00"/>
    <d v="2023-04-04T03:09:00"/>
    <d v="1899-12-30T01:13:00"/>
    <d v="1899-12-30T01:09:00"/>
    <d v="1899-12-30T00:04:00"/>
    <x v="0"/>
    <x v="3"/>
  </r>
  <r>
    <n v="4"/>
    <s v="Cliente_524"/>
    <n v="5"/>
    <x v="268"/>
    <d v="2023-04-04T04:51:00"/>
    <x v="2"/>
    <x v="2"/>
    <x v="2"/>
    <n v="17.93"/>
    <x v="1"/>
    <n v="336"/>
    <x v="10"/>
    <x v="268"/>
    <x v="332"/>
    <d v="2023-04-04T00:00:00"/>
    <d v="2023-04-04T01:35:00"/>
    <d v="2023-04-04T04:51:00"/>
    <d v="1899-12-30T03:16:00"/>
    <d v="1899-12-30T01:05:00"/>
    <d v="1899-12-30T02:11:00"/>
    <x v="0"/>
    <x v="3"/>
  </r>
  <r>
    <n v="11"/>
    <s v="Cliente_193"/>
    <n v="2"/>
    <x v="269"/>
    <d v="2023-04-04T04:31:00"/>
    <x v="3"/>
    <x v="2"/>
    <x v="2"/>
    <n v="19.28"/>
    <x v="0"/>
    <n v="337"/>
    <x v="2"/>
    <x v="269"/>
    <x v="333"/>
    <d v="2023-04-04T00:00:00"/>
    <d v="2023-04-04T01:38:00"/>
    <d v="2023-04-04T04:31:00"/>
    <d v="1899-12-30T02:53:00"/>
    <d v="1899-12-30T00:58:00"/>
    <d v="1899-12-30T01:55:00"/>
    <x v="0"/>
    <x v="3"/>
  </r>
  <r>
    <n v="18"/>
    <s v="Cliente_794"/>
    <n v="2"/>
    <x v="270"/>
    <d v="2023-04-04T03:30:00"/>
    <x v="3"/>
    <x v="0"/>
    <x v="0"/>
    <n v="30.62"/>
    <x v="0"/>
    <n v="338"/>
    <x v="8"/>
    <x v="270"/>
    <x v="334"/>
    <d v="2023-04-04T00:00:00"/>
    <d v="2023-04-04T00:32:00"/>
    <d v="2023-04-04T03:30:00"/>
    <d v="1899-12-30T02:58:00"/>
    <d v="1899-12-30T02:23:00"/>
    <d v="1899-12-30T00:35:00"/>
    <x v="0"/>
    <x v="3"/>
  </r>
  <r>
    <n v="13"/>
    <s v="Cliente_602"/>
    <n v="2"/>
    <x v="271"/>
    <d v="2023-04-04T02:01:00"/>
    <x v="0"/>
    <x v="1"/>
    <x v="0"/>
    <n v="19.600000000000001"/>
    <x v="0"/>
    <n v="339"/>
    <x v="4"/>
    <x v="271"/>
    <x v="335"/>
    <d v="2023-04-04T00:00:00"/>
    <d v="2023-04-04T00:00:00"/>
    <d v="2023-04-04T02:01:00"/>
    <d v="1899-12-30T02:01:00"/>
    <d v="1899-12-30T00:46:00"/>
    <d v="1899-12-30T01:15:00"/>
    <x v="0"/>
    <x v="3"/>
  </r>
  <r>
    <n v="15"/>
    <s v="Cliente_296"/>
    <n v="1"/>
    <x v="272"/>
    <d v="2023-04-04T04:38:00"/>
    <x v="0"/>
    <x v="0"/>
    <x v="2"/>
    <n v="38.520000000000003"/>
    <x v="1"/>
    <n v="340"/>
    <x v="0"/>
    <x v="272"/>
    <x v="336"/>
    <d v="2023-04-04T00:00:00"/>
    <d v="2023-04-04T01:12:00"/>
    <d v="2023-04-04T04:38:00"/>
    <d v="1899-12-30T03:26:00"/>
    <d v="1899-12-30T01:31:00"/>
    <d v="1899-12-30T01:55:00"/>
    <x v="0"/>
    <x v="3"/>
  </r>
  <r>
    <n v="14"/>
    <s v="Cliente_568"/>
    <n v="5"/>
    <x v="273"/>
    <d v="2023-04-04T04:19:00"/>
    <x v="0"/>
    <x v="1"/>
    <x v="2"/>
    <n v="47.05"/>
    <x v="1"/>
    <n v="341"/>
    <x v="4"/>
    <x v="273"/>
    <x v="337"/>
    <d v="2023-04-04T00:00:00"/>
    <d v="2023-04-04T02:05:00"/>
    <d v="2023-04-04T04:19:00"/>
    <d v="1899-12-30T02:14:00"/>
    <d v="1899-12-30T01:28:00"/>
    <d v="1899-12-30T00:46:00"/>
    <x v="0"/>
    <x v="3"/>
  </r>
  <r>
    <n v="19"/>
    <s v="Cliente_897"/>
    <n v="5"/>
    <x v="274"/>
    <d v="2023-04-04T06:11:00"/>
    <x v="0"/>
    <x v="1"/>
    <x v="2"/>
    <n v="20.059999999999999"/>
    <x v="1"/>
    <n v="342"/>
    <x v="6"/>
    <x v="186"/>
    <x v="338"/>
    <d v="2023-04-04T00:00:00"/>
    <d v="2023-04-04T02:30:00"/>
    <d v="2023-04-04T06:11:00"/>
    <d v="1899-12-30T03:41:00"/>
    <d v="1899-12-30T00:54:00"/>
    <d v="1899-12-30T02:47:00"/>
    <x v="0"/>
    <x v="3"/>
  </r>
  <r>
    <n v="12"/>
    <s v="Cliente_816"/>
    <n v="1"/>
    <x v="275"/>
    <d v="2023-04-04T05:45:00"/>
    <x v="3"/>
    <x v="0"/>
    <x v="2"/>
    <n v="23.01"/>
    <x v="2"/>
    <n v="343"/>
    <x v="4"/>
    <x v="274"/>
    <x v="69"/>
    <d v="2023-04-04T00:00:00"/>
    <d v="2023-04-04T03:56:00"/>
    <d v="2023-04-04T05:45:00"/>
    <d v="1899-12-30T02:04:00"/>
    <d v="1899-12-30T01:41:00"/>
    <d v="1899-12-30T00:23:00"/>
    <x v="0"/>
    <x v="3"/>
  </r>
  <r>
    <n v="15"/>
    <s v="Cliente_221"/>
    <n v="3"/>
    <x v="276"/>
    <d v="2023-04-04T02:04:00"/>
    <x v="2"/>
    <x v="0"/>
    <x v="2"/>
    <n v="33.01"/>
    <x v="2"/>
    <n v="344"/>
    <x v="9"/>
    <x v="275"/>
    <x v="339"/>
    <d v="2023-04-04T00:00:00"/>
    <d v="2023-04-04T00:46:00"/>
    <d v="2023-04-04T02:04:00"/>
    <d v="1899-12-30T01:33:00"/>
    <d v="1899-12-30T01:26:00"/>
    <d v="1899-12-30T00:07:00"/>
    <x v="0"/>
    <x v="3"/>
  </r>
  <r>
    <n v="16"/>
    <s v="Cliente_755"/>
    <n v="3"/>
    <x v="277"/>
    <d v="2023-04-04T04:19:00"/>
    <x v="4"/>
    <x v="0"/>
    <x v="2"/>
    <n v="13.98"/>
    <x v="2"/>
    <n v="345"/>
    <x v="9"/>
    <x v="76"/>
    <x v="340"/>
    <d v="2023-04-04T00:00:00"/>
    <d v="2023-04-04T01:18:00"/>
    <d v="2023-04-04T04:19:00"/>
    <d v="1899-12-30T03:16:00"/>
    <d v="1899-12-30T00:18:00"/>
    <d v="1899-12-30T02:58:00"/>
    <x v="0"/>
    <x v="3"/>
  </r>
  <r>
    <n v="1"/>
    <s v="Cliente_289"/>
    <n v="5"/>
    <x v="278"/>
    <d v="2023-04-04T03:56:00"/>
    <x v="3"/>
    <x v="0"/>
    <x v="0"/>
    <n v="35.93"/>
    <x v="0"/>
    <n v="346"/>
    <x v="10"/>
    <x v="38"/>
    <x v="341"/>
    <d v="2023-04-04T00:00:00"/>
    <d v="2023-04-04T00:40:00"/>
    <d v="2023-04-04T03:56:00"/>
    <d v="1899-12-30T03:16:00"/>
    <d v="1899-12-30T00:22:00"/>
    <d v="1899-12-30T02:54:00"/>
    <x v="0"/>
    <x v="3"/>
  </r>
  <r>
    <n v="7"/>
    <s v="Cliente_476"/>
    <n v="4"/>
    <x v="279"/>
    <d v="2023-04-04T04:34:00"/>
    <x v="4"/>
    <x v="0"/>
    <x v="2"/>
    <n v="48.52"/>
    <x v="0"/>
    <n v="347"/>
    <x v="9"/>
    <x v="5"/>
    <x v="342"/>
    <d v="2023-04-04T00:00:00"/>
    <d v="2023-04-04T01:49:00"/>
    <d v="2023-04-04T04:34:00"/>
    <d v="1899-12-30T02:45:00"/>
    <d v="1899-12-30T00:44:00"/>
    <d v="1899-12-30T02:01:00"/>
    <x v="0"/>
    <x v="3"/>
  </r>
  <r>
    <n v="16"/>
    <s v="Cliente_940"/>
    <n v="2"/>
    <x v="280"/>
    <d v="2023-04-04T04:59:00"/>
    <x v="2"/>
    <x v="0"/>
    <x v="2"/>
    <n v="30.78"/>
    <x v="2"/>
    <n v="348"/>
    <x v="3"/>
    <x v="29"/>
    <x v="343"/>
    <d v="2023-04-04T00:00:00"/>
    <d v="2023-04-04T01:17:00"/>
    <d v="2023-04-04T04:59:00"/>
    <d v="1899-12-30T03:57:00"/>
    <d v="1899-12-30T01:28:00"/>
    <d v="1899-12-30T02:29:00"/>
    <x v="0"/>
    <x v="3"/>
  </r>
  <r>
    <n v="13"/>
    <s v="Cliente_707"/>
    <n v="1"/>
    <x v="281"/>
    <d v="2023-04-04T07:31:00"/>
    <x v="3"/>
    <x v="1"/>
    <x v="2"/>
    <n v="40.630000000000003"/>
    <x v="2"/>
    <n v="349"/>
    <x v="2"/>
    <x v="276"/>
    <x v="344"/>
    <d v="2023-04-04T00:00:00"/>
    <d v="2023-04-04T03:48:00"/>
    <d v="2023-04-04T07:31:00"/>
    <d v="1899-12-30T03:58:00"/>
    <d v="1899-12-30T01:25:00"/>
    <d v="1899-12-30T02:33:00"/>
    <x v="0"/>
    <x v="3"/>
  </r>
  <r>
    <n v="2"/>
    <s v="Cliente_644"/>
    <n v="6"/>
    <x v="282"/>
    <d v="2023-04-04T02:59:00"/>
    <x v="3"/>
    <x v="1"/>
    <x v="0"/>
    <n v="36.21"/>
    <x v="0"/>
    <n v="350"/>
    <x v="1"/>
    <x v="1"/>
    <x v="345"/>
    <d v="2023-04-04T00:00:00"/>
    <d v="2023-04-04T00:35:00"/>
    <d v="2023-04-04T02:59:00"/>
    <d v="1899-12-30T02:24:00"/>
    <d v="1899-12-30T01:49:00"/>
    <d v="1899-12-30T00:35:00"/>
    <x v="0"/>
    <x v="3"/>
  </r>
  <r>
    <n v="1"/>
    <s v="Cliente_619"/>
    <n v="6"/>
    <x v="283"/>
    <d v="2023-04-04T06:09:00"/>
    <x v="1"/>
    <x v="1"/>
    <x v="2"/>
    <n v="48.93"/>
    <x v="1"/>
    <n v="351"/>
    <x v="2"/>
    <x v="249"/>
    <x v="346"/>
    <d v="2023-04-04T00:00:00"/>
    <d v="2023-04-04T03:52:00"/>
    <d v="2023-04-04T06:09:00"/>
    <d v="1899-12-30T02:17:00"/>
    <d v="1899-12-30T00:25:00"/>
    <d v="1899-12-30T01:52:00"/>
    <x v="0"/>
    <x v="3"/>
  </r>
  <r>
    <n v="1"/>
    <s v="Cliente_780"/>
    <n v="3"/>
    <x v="284"/>
    <d v="2023-04-04T02:53:00"/>
    <x v="0"/>
    <x v="1"/>
    <x v="1"/>
    <n v="17.55"/>
    <x v="0"/>
    <n v="352"/>
    <x v="3"/>
    <x v="195"/>
    <x v="256"/>
    <d v="2023-04-04T00:00:00"/>
    <d v="2023-04-04T00:17:00"/>
    <d v="2023-04-04T02:53:00"/>
    <d v="1899-12-30T02:36:00"/>
    <d v="1899-12-30T00:07:00"/>
    <d v="1899-12-30T02:29:00"/>
    <x v="0"/>
    <x v="3"/>
  </r>
  <r>
    <n v="7"/>
    <s v="Cliente_833"/>
    <n v="5"/>
    <x v="285"/>
    <d v="2023-04-04T07:36:00"/>
    <x v="3"/>
    <x v="2"/>
    <x v="2"/>
    <n v="27.37"/>
    <x v="0"/>
    <n v="353"/>
    <x v="2"/>
    <x v="277"/>
    <x v="347"/>
    <d v="2023-04-04T00:00:00"/>
    <d v="2023-04-04T03:46:00"/>
    <d v="2023-04-04T07:36:00"/>
    <d v="1899-12-30T03:50:00"/>
    <d v="1899-12-30T02:08:00"/>
    <d v="1899-12-30T01:42:00"/>
    <x v="0"/>
    <x v="3"/>
  </r>
  <r>
    <n v="12"/>
    <s v="Cliente_899"/>
    <n v="6"/>
    <x v="261"/>
    <d v="2023-04-04T03:24:00"/>
    <x v="3"/>
    <x v="1"/>
    <x v="2"/>
    <n v="29.58"/>
    <x v="2"/>
    <n v="354"/>
    <x v="3"/>
    <x v="278"/>
    <x v="348"/>
    <d v="2023-04-04T00:00:00"/>
    <d v="2023-04-04T00:26:00"/>
    <d v="2023-04-04T03:24:00"/>
    <d v="1899-12-30T03:13:00"/>
    <d v="1899-12-30T02:17:00"/>
    <d v="1899-12-30T00:56:00"/>
    <x v="0"/>
    <x v="3"/>
  </r>
  <r>
    <n v="4"/>
    <s v="Cliente_523"/>
    <n v="4"/>
    <x v="286"/>
    <d v="2023-04-04T05:07:00"/>
    <x v="3"/>
    <x v="1"/>
    <x v="2"/>
    <n v="30.53"/>
    <x v="0"/>
    <n v="355"/>
    <x v="0"/>
    <x v="113"/>
    <x v="349"/>
    <d v="2023-04-04T00:00:00"/>
    <d v="2023-04-04T01:41:00"/>
    <d v="2023-04-04T05:07:00"/>
    <d v="1899-12-30T03:26:00"/>
    <d v="1899-12-30T00:07:00"/>
    <d v="1899-12-30T03:19:00"/>
    <x v="0"/>
    <x v="3"/>
  </r>
  <r>
    <n v="1"/>
    <s v="Cliente_498"/>
    <n v="1"/>
    <x v="287"/>
    <d v="2023-04-04T02:18:00"/>
    <x v="0"/>
    <x v="1"/>
    <x v="2"/>
    <n v="28.92"/>
    <x v="2"/>
    <n v="356"/>
    <x v="2"/>
    <x v="44"/>
    <x v="350"/>
    <d v="2023-04-04T00:00:00"/>
    <d v="2023-04-04T00:12:00"/>
    <d v="2023-04-04T02:18:00"/>
    <d v="1899-12-30T02:21:00"/>
    <d v="1899-12-30T00:07:00"/>
    <d v="1899-12-30T02:14:00"/>
    <x v="0"/>
    <x v="3"/>
  </r>
  <r>
    <n v="17"/>
    <s v="Cliente_470"/>
    <n v="2"/>
    <x v="288"/>
    <d v="2023-04-04T04:26:00"/>
    <x v="0"/>
    <x v="1"/>
    <x v="0"/>
    <n v="26.87"/>
    <x v="2"/>
    <n v="357"/>
    <x v="9"/>
    <x v="279"/>
    <x v="351"/>
    <d v="2023-04-04T00:00:00"/>
    <d v="2023-04-04T01:19:00"/>
    <d v="2023-04-04T04:26:00"/>
    <d v="1899-12-30T03:22:00"/>
    <d v="1899-12-30T01:36:00"/>
    <d v="1899-12-30T01:46:00"/>
    <x v="0"/>
    <x v="3"/>
  </r>
  <r>
    <n v="13"/>
    <s v="Cliente_827"/>
    <n v="5"/>
    <x v="289"/>
    <d v="2023-04-04T05:57:00"/>
    <x v="3"/>
    <x v="2"/>
    <x v="2"/>
    <n v="42.1"/>
    <x v="0"/>
    <n v="358"/>
    <x v="7"/>
    <x v="280"/>
    <x v="352"/>
    <d v="2023-04-04T00:00:00"/>
    <d v="2023-04-04T02:37:00"/>
    <d v="2023-04-04T05:57:00"/>
    <d v="1899-12-30T03:20:00"/>
    <d v="1899-12-30T02:32:00"/>
    <d v="1899-12-30T00:48:00"/>
    <x v="0"/>
    <x v="3"/>
  </r>
  <r>
    <n v="11"/>
    <s v="Cliente_92"/>
    <n v="2"/>
    <x v="290"/>
    <d v="2023-04-04T04:10:00"/>
    <x v="2"/>
    <x v="0"/>
    <x v="2"/>
    <n v="12.2"/>
    <x v="0"/>
    <n v="359"/>
    <x v="4"/>
    <x v="281"/>
    <x v="353"/>
    <d v="2023-04-04T00:00:00"/>
    <d v="2023-04-04T00:41:00"/>
    <d v="2023-04-04T04:10:00"/>
    <d v="1899-12-30T03:29:00"/>
    <d v="1899-12-30T02:25:00"/>
    <d v="1899-12-30T01:04:00"/>
    <x v="0"/>
    <x v="3"/>
  </r>
  <r>
    <n v="16"/>
    <s v="Cliente_191"/>
    <n v="3"/>
    <x v="291"/>
    <d v="2023-04-04T04:58:00"/>
    <x v="0"/>
    <x v="0"/>
    <x v="2"/>
    <n v="39.26"/>
    <x v="2"/>
    <n v="360"/>
    <x v="4"/>
    <x v="282"/>
    <x v="354"/>
    <d v="2023-04-04T00:00:00"/>
    <d v="2023-04-04T01:10:00"/>
    <d v="2023-04-04T04:58:00"/>
    <d v="1899-12-30T04:03:00"/>
    <d v="1899-12-30T02:39:00"/>
    <d v="1899-12-30T01:24:00"/>
    <x v="0"/>
    <x v="3"/>
  </r>
  <r>
    <n v="16"/>
    <s v="Cliente_183"/>
    <n v="1"/>
    <x v="292"/>
    <d v="2023-04-04T05:28:00"/>
    <x v="2"/>
    <x v="2"/>
    <x v="1"/>
    <n v="41.73"/>
    <x v="1"/>
    <n v="361"/>
    <x v="1"/>
    <x v="88"/>
    <x v="355"/>
    <d v="2023-04-04T00:00:00"/>
    <d v="2023-04-04T01:53:00"/>
    <d v="2023-04-04T05:28:00"/>
    <d v="1899-12-30T03:35:00"/>
    <d v="1899-12-30T01:52:00"/>
    <d v="1899-12-30T01:43:00"/>
    <x v="0"/>
    <x v="3"/>
  </r>
  <r>
    <n v="15"/>
    <s v="Cliente_681"/>
    <n v="2"/>
    <x v="293"/>
    <d v="2023-04-04T05:59:00"/>
    <x v="1"/>
    <x v="0"/>
    <x v="2"/>
    <n v="47.21"/>
    <x v="1"/>
    <n v="362"/>
    <x v="7"/>
    <x v="283"/>
    <x v="356"/>
    <d v="2023-04-04T00:00:00"/>
    <d v="2023-04-04T02:03:00"/>
    <d v="2023-04-04T05:59:00"/>
    <d v="1899-12-30T03:56:00"/>
    <d v="1899-12-30T02:03:00"/>
    <d v="1899-12-30T01:53:00"/>
    <x v="0"/>
    <x v="3"/>
  </r>
  <r>
    <n v="5"/>
    <s v="Cliente_499"/>
    <n v="2"/>
    <x v="294"/>
    <d v="2023-04-04T03:29:00"/>
    <x v="0"/>
    <x v="0"/>
    <x v="2"/>
    <n v="49.02"/>
    <x v="2"/>
    <n v="363"/>
    <x v="2"/>
    <x v="284"/>
    <x v="357"/>
    <d v="2023-04-04T00:00:00"/>
    <d v="2023-04-04T01:46:00"/>
    <d v="2023-04-04T03:29:00"/>
    <d v="1899-12-30T01:58:00"/>
    <d v="1899-12-30T02:29:00"/>
    <d v="1899-12-30T00:00:00"/>
    <x v="1"/>
    <x v="3"/>
  </r>
  <r>
    <n v="15"/>
    <s v="Cliente_495"/>
    <n v="2"/>
    <x v="295"/>
    <d v="2023-04-04T07:10:00"/>
    <x v="3"/>
    <x v="0"/>
    <x v="0"/>
    <n v="48.28"/>
    <x v="0"/>
    <n v="364"/>
    <x v="2"/>
    <x v="285"/>
    <x v="358"/>
    <d v="2023-04-04T00:00:00"/>
    <d v="2023-04-04T03:50:00"/>
    <d v="2023-04-04T07:10:00"/>
    <d v="1899-12-30T03:20:00"/>
    <d v="1899-12-30T01:52:00"/>
    <d v="1899-12-30T01:28:00"/>
    <x v="0"/>
    <x v="3"/>
  </r>
  <r>
    <n v="4"/>
    <s v="Cliente_54"/>
    <n v="1"/>
    <x v="296"/>
    <d v="2023-04-04T04:33:00"/>
    <x v="0"/>
    <x v="0"/>
    <x v="1"/>
    <n v="34.97"/>
    <x v="2"/>
    <n v="365"/>
    <x v="9"/>
    <x v="38"/>
    <x v="359"/>
    <d v="2023-04-04T00:00:00"/>
    <d v="2023-04-04T01:03:00"/>
    <d v="2023-04-04T04:33:00"/>
    <d v="1899-12-30T03:45:00"/>
    <d v="1899-12-30T00:25:00"/>
    <d v="1899-12-30T03:20:00"/>
    <x v="0"/>
    <x v="3"/>
  </r>
  <r>
    <n v="17"/>
    <s v="Cliente_923"/>
    <n v="5"/>
    <x v="297"/>
    <d v="2023-04-04T04:46:00"/>
    <x v="0"/>
    <x v="0"/>
    <x v="1"/>
    <n v="10.57"/>
    <x v="0"/>
    <n v="366"/>
    <x v="9"/>
    <x v="286"/>
    <x v="360"/>
    <d v="2023-04-04T00:00:00"/>
    <d v="2023-04-04T01:33:00"/>
    <d v="2023-04-04T04:46:00"/>
    <d v="1899-12-30T03:13:00"/>
    <d v="1899-12-30T01:30:00"/>
    <d v="1899-12-30T01:43:00"/>
    <x v="0"/>
    <x v="3"/>
  </r>
  <r>
    <n v="12"/>
    <s v="Cliente_453"/>
    <n v="2"/>
    <x v="298"/>
    <d v="2023-04-04T03:45:00"/>
    <x v="0"/>
    <x v="2"/>
    <x v="2"/>
    <n v="12.62"/>
    <x v="1"/>
    <n v="367"/>
    <x v="9"/>
    <x v="287"/>
    <x v="361"/>
    <d v="2023-04-04T00:00:00"/>
    <d v="2023-04-04T00:53:00"/>
    <d v="2023-04-04T03:45:00"/>
    <d v="1899-12-30T02:52:00"/>
    <d v="1899-12-30T01:13:00"/>
    <d v="1899-12-30T01:39:00"/>
    <x v="0"/>
    <x v="3"/>
  </r>
  <r>
    <n v="13"/>
    <s v="Cliente_14"/>
    <n v="1"/>
    <x v="299"/>
    <d v="2023-04-04T05:33:00"/>
    <x v="1"/>
    <x v="1"/>
    <x v="0"/>
    <n v="37.65"/>
    <x v="2"/>
    <n v="368"/>
    <x v="1"/>
    <x v="288"/>
    <x v="362"/>
    <d v="2023-04-04T00:00:00"/>
    <d v="2023-04-04T03:24:00"/>
    <d v="2023-04-04T05:33:00"/>
    <d v="1899-12-30T02:24:00"/>
    <d v="1899-12-30T01:25:00"/>
    <d v="1899-12-30T00:59:00"/>
    <x v="0"/>
    <x v="3"/>
  </r>
  <r>
    <n v="20"/>
    <s v="Cliente_611"/>
    <n v="2"/>
    <x v="300"/>
    <d v="2023-04-04T05:54:00"/>
    <x v="3"/>
    <x v="0"/>
    <x v="2"/>
    <n v="34.83"/>
    <x v="1"/>
    <n v="369"/>
    <x v="7"/>
    <x v="289"/>
    <x v="363"/>
    <d v="2023-04-04T00:00:00"/>
    <d v="2023-04-04T02:11:00"/>
    <d v="2023-04-04T05:54:00"/>
    <d v="1899-12-30T03:43:00"/>
    <d v="1899-12-30T00:42:00"/>
    <d v="1899-12-30T03:01:00"/>
    <x v="0"/>
    <x v="3"/>
  </r>
  <r>
    <n v="13"/>
    <s v="Cliente_666"/>
    <n v="6"/>
    <x v="301"/>
    <d v="2023-04-04T03:23:00"/>
    <x v="0"/>
    <x v="0"/>
    <x v="2"/>
    <n v="47.79"/>
    <x v="1"/>
    <n v="370"/>
    <x v="7"/>
    <x v="38"/>
    <x v="364"/>
    <d v="2023-04-04T00:00:00"/>
    <d v="2023-04-04T02:20:00"/>
    <d v="2023-04-04T03:23:00"/>
    <d v="1899-12-30T01:03:00"/>
    <d v="1899-12-30T00:33:00"/>
    <d v="1899-12-30T00:30:00"/>
    <x v="0"/>
    <x v="3"/>
  </r>
  <r>
    <n v="4"/>
    <s v="Cliente_505"/>
    <n v="3"/>
    <x v="302"/>
    <d v="2023-04-04T04:31:00"/>
    <x v="4"/>
    <x v="2"/>
    <x v="2"/>
    <n v="32.51"/>
    <x v="2"/>
    <n v="371"/>
    <x v="8"/>
    <x v="290"/>
    <x v="365"/>
    <d v="2023-04-04T00:00:00"/>
    <d v="2023-04-04T01:16:00"/>
    <d v="2023-04-04T04:31:00"/>
    <d v="1899-12-30T03:30:00"/>
    <d v="1899-12-30T00:49:00"/>
    <d v="1899-12-30T02:41:00"/>
    <x v="0"/>
    <x v="3"/>
  </r>
  <r>
    <n v="14"/>
    <s v="Cliente_858"/>
    <n v="5"/>
    <x v="303"/>
    <d v="2023-04-04T06:14:00"/>
    <x v="2"/>
    <x v="0"/>
    <x v="2"/>
    <n v="17.170000000000002"/>
    <x v="0"/>
    <n v="372"/>
    <x v="2"/>
    <x v="44"/>
    <x v="366"/>
    <d v="2023-04-04T00:00:00"/>
    <d v="2023-04-04T02:46:00"/>
    <d v="2023-04-04T06:14:00"/>
    <d v="1899-12-30T03:28:00"/>
    <d v="1899-12-30T00:22:00"/>
    <d v="1899-12-30T03:06:00"/>
    <x v="0"/>
    <x v="3"/>
  </r>
  <r>
    <n v="19"/>
    <s v="Cliente_882"/>
    <n v="2"/>
    <x v="304"/>
    <d v="2023-04-04T03:11:00"/>
    <x v="3"/>
    <x v="1"/>
    <x v="0"/>
    <n v="26.62"/>
    <x v="2"/>
    <n v="373"/>
    <x v="10"/>
    <x v="291"/>
    <x v="367"/>
    <d v="2023-04-04T00:00:00"/>
    <d v="2023-04-04T00:37:00"/>
    <d v="2023-04-04T03:11:00"/>
    <d v="1899-12-30T02:49:00"/>
    <d v="1899-12-30T01:56:00"/>
    <d v="1899-12-30T00:53:00"/>
    <x v="0"/>
    <x v="3"/>
  </r>
  <r>
    <n v="18"/>
    <s v="Cliente_275"/>
    <n v="3"/>
    <x v="305"/>
    <d v="2023-04-04T04:24:00"/>
    <x v="2"/>
    <x v="0"/>
    <x v="2"/>
    <n v="33.35"/>
    <x v="1"/>
    <n v="374"/>
    <x v="3"/>
    <x v="5"/>
    <x v="368"/>
    <d v="2023-04-04T00:00:00"/>
    <d v="2023-04-04T03:19:00"/>
    <d v="2023-04-04T04:24:00"/>
    <d v="1899-12-30T01:05:00"/>
    <d v="1899-12-30T00:09:00"/>
    <d v="1899-12-30T00:56:00"/>
    <x v="0"/>
    <x v="3"/>
  </r>
  <r>
    <n v="18"/>
    <s v="Cliente_871"/>
    <n v="1"/>
    <x v="284"/>
    <d v="2023-04-04T03:09:00"/>
    <x v="0"/>
    <x v="0"/>
    <x v="2"/>
    <n v="22.3"/>
    <x v="0"/>
    <n v="375"/>
    <x v="0"/>
    <x v="79"/>
    <x v="369"/>
    <d v="2023-04-04T00:00:00"/>
    <d v="2023-04-04T00:17:00"/>
    <d v="2023-04-04T03:09:00"/>
    <d v="1899-12-30T02:52:00"/>
    <d v="1899-12-30T00:27:00"/>
    <d v="1899-12-30T02:25:00"/>
    <x v="0"/>
    <x v="3"/>
  </r>
  <r>
    <n v="16"/>
    <s v="Cliente_183"/>
    <n v="4"/>
    <x v="306"/>
    <d v="2023-04-04T05:12:00"/>
    <x v="1"/>
    <x v="0"/>
    <x v="1"/>
    <n v="27.51"/>
    <x v="2"/>
    <n v="376"/>
    <x v="8"/>
    <x v="145"/>
    <x v="370"/>
    <d v="2023-04-04T00:00:00"/>
    <d v="2023-04-04T02:53:00"/>
    <d v="2023-04-04T05:12:00"/>
    <d v="1899-12-30T02:34:00"/>
    <d v="1899-12-30T00:05:00"/>
    <d v="1899-12-30T02:29:00"/>
    <x v="0"/>
    <x v="3"/>
  </r>
  <r>
    <n v="5"/>
    <s v="Cliente_841"/>
    <n v="1"/>
    <x v="277"/>
    <d v="2023-04-04T04:46:00"/>
    <x v="4"/>
    <x v="0"/>
    <x v="2"/>
    <n v="14.96"/>
    <x v="1"/>
    <n v="377"/>
    <x v="3"/>
    <x v="292"/>
    <x v="371"/>
    <d v="2023-04-04T00:00:00"/>
    <d v="2023-04-04T01:18:00"/>
    <d v="2023-04-04T04:46:00"/>
    <d v="1899-12-30T03:28:00"/>
    <d v="1899-12-30T00:46:00"/>
    <d v="1899-12-30T02:42:00"/>
    <x v="0"/>
    <x v="3"/>
  </r>
  <r>
    <n v="3"/>
    <s v="Cliente_789"/>
    <n v="1"/>
    <x v="307"/>
    <d v="2023-04-04T05:18:00"/>
    <x v="1"/>
    <x v="0"/>
    <x v="1"/>
    <n v="40.31"/>
    <x v="1"/>
    <n v="378"/>
    <x v="4"/>
    <x v="293"/>
    <x v="372"/>
    <d v="2023-04-04T00:00:00"/>
    <d v="2023-04-04T03:55:00"/>
    <d v="2023-04-04T05:18:00"/>
    <d v="1899-12-30T01:23:00"/>
    <d v="1899-12-30T00:21:00"/>
    <d v="1899-12-30T01:02:00"/>
    <x v="0"/>
    <x v="3"/>
  </r>
  <r>
    <n v="4"/>
    <s v="Cliente_442"/>
    <n v="2"/>
    <x v="308"/>
    <d v="2023-04-04T03:57:00"/>
    <x v="0"/>
    <x v="1"/>
    <x v="2"/>
    <n v="10.61"/>
    <x v="2"/>
    <n v="379"/>
    <x v="9"/>
    <x v="5"/>
    <x v="373"/>
    <d v="2023-04-04T00:00:00"/>
    <d v="2023-04-04T01:31:00"/>
    <d v="2023-04-04T03:57:00"/>
    <d v="1899-12-30T02:41:00"/>
    <d v="1899-12-30T00:06:00"/>
    <d v="1899-12-30T02:35:00"/>
    <x v="0"/>
    <x v="3"/>
  </r>
  <r>
    <n v="5"/>
    <s v="Cliente_964"/>
    <n v="1"/>
    <x v="309"/>
    <d v="2023-04-04T04:33:00"/>
    <x v="0"/>
    <x v="2"/>
    <x v="0"/>
    <n v="22.53"/>
    <x v="1"/>
    <n v="380"/>
    <x v="10"/>
    <x v="294"/>
    <x v="374"/>
    <d v="2023-04-04T00:00:00"/>
    <d v="2023-04-04T00:58:00"/>
    <d v="2023-04-04T04:33:00"/>
    <d v="1899-12-30T03:35:00"/>
    <d v="1899-12-30T01:33:00"/>
    <d v="1899-12-30T02:02:00"/>
    <x v="0"/>
    <x v="3"/>
  </r>
  <r>
    <n v="4"/>
    <s v="Cliente_141"/>
    <n v="1"/>
    <x v="310"/>
    <d v="2023-04-04T04:32:00"/>
    <x v="1"/>
    <x v="1"/>
    <x v="0"/>
    <n v="27.69"/>
    <x v="1"/>
    <n v="381"/>
    <x v="7"/>
    <x v="295"/>
    <x v="375"/>
    <d v="2023-04-04T00:00:00"/>
    <d v="2023-04-04T00:57:00"/>
    <d v="2023-04-04T04:32:00"/>
    <d v="1899-12-30T03:35:00"/>
    <d v="1899-12-30T00:47:00"/>
    <d v="1899-12-30T02:48:00"/>
    <x v="0"/>
    <x v="3"/>
  </r>
  <r>
    <n v="20"/>
    <s v="Cliente_742"/>
    <n v="6"/>
    <x v="311"/>
    <d v="2023-04-04T06:27:00"/>
    <x v="2"/>
    <x v="2"/>
    <x v="0"/>
    <n v="19.8"/>
    <x v="0"/>
    <n v="382"/>
    <x v="8"/>
    <x v="12"/>
    <x v="376"/>
    <d v="2023-04-04T00:00:00"/>
    <d v="2023-04-04T03:09:00"/>
    <d v="2023-04-04T06:27:00"/>
    <d v="1899-12-30T03:18:00"/>
    <d v="1899-12-30T00:54:00"/>
    <d v="1899-12-30T02:24:00"/>
    <x v="0"/>
    <x v="3"/>
  </r>
  <r>
    <n v="6"/>
    <s v="Cliente_992"/>
    <n v="6"/>
    <x v="312"/>
    <d v="2023-04-04T06:33:00"/>
    <x v="4"/>
    <x v="0"/>
    <x v="2"/>
    <n v="31.33"/>
    <x v="1"/>
    <n v="383"/>
    <x v="9"/>
    <x v="38"/>
    <x v="377"/>
    <d v="2023-04-04T00:00:00"/>
    <d v="2023-04-04T03:29:00"/>
    <d v="2023-04-04T06:33:00"/>
    <d v="1899-12-30T03:04:00"/>
    <d v="1899-12-30T00:09:00"/>
    <d v="1899-12-30T02:55:00"/>
    <x v="0"/>
    <x v="3"/>
  </r>
  <r>
    <n v="1"/>
    <s v="Cliente_622"/>
    <n v="5"/>
    <x v="313"/>
    <d v="2023-04-04T02:33:00"/>
    <x v="1"/>
    <x v="1"/>
    <x v="0"/>
    <n v="39.32"/>
    <x v="0"/>
    <n v="384"/>
    <x v="5"/>
    <x v="296"/>
    <x v="378"/>
    <d v="2023-04-04T00:00:00"/>
    <d v="2023-04-04T00:11:00"/>
    <d v="2023-04-04T02:33:00"/>
    <d v="1899-12-30T02:22:00"/>
    <d v="1899-12-30T01:50:00"/>
    <d v="1899-12-30T00:32:00"/>
    <x v="0"/>
    <x v="3"/>
  </r>
  <r>
    <n v="6"/>
    <s v="Cliente_508"/>
    <n v="6"/>
    <x v="314"/>
    <d v="2023-04-05T06:43:00"/>
    <x v="0"/>
    <x v="1"/>
    <x v="2"/>
    <n v="11.14"/>
    <x v="2"/>
    <n v="385"/>
    <x v="0"/>
    <x v="35"/>
    <x v="379"/>
    <d v="2023-04-05T00:00:00"/>
    <d v="2023-04-05T03:37:00"/>
    <d v="2023-04-05T06:43:00"/>
    <d v="1899-12-30T03:21:00"/>
    <d v="1899-12-30T00:22:00"/>
    <d v="1899-12-30T02:59:00"/>
    <x v="0"/>
    <x v="4"/>
  </r>
  <r>
    <n v="5"/>
    <s v="Cliente_436"/>
    <n v="2"/>
    <x v="315"/>
    <d v="2023-04-05T02:58:00"/>
    <x v="4"/>
    <x v="0"/>
    <x v="0"/>
    <n v="28.96"/>
    <x v="2"/>
    <n v="386"/>
    <x v="5"/>
    <x v="195"/>
    <x v="380"/>
    <d v="2023-04-05T00:00:00"/>
    <d v="2023-04-05T00:33:00"/>
    <d v="2023-04-05T02:58:00"/>
    <d v="1899-12-30T02:40:00"/>
    <d v="1899-12-30T00:40:00"/>
    <d v="1899-12-30T02:00:00"/>
    <x v="0"/>
    <x v="4"/>
  </r>
  <r>
    <n v="6"/>
    <s v="Cliente_676"/>
    <n v="5"/>
    <x v="316"/>
    <d v="2023-04-05T06:10:00"/>
    <x v="3"/>
    <x v="0"/>
    <x v="1"/>
    <n v="20.84"/>
    <x v="2"/>
    <n v="387"/>
    <x v="5"/>
    <x v="79"/>
    <x v="381"/>
    <d v="2023-04-05T00:00:00"/>
    <d v="2023-04-05T03:09:00"/>
    <d v="2023-04-05T06:10:00"/>
    <d v="1899-12-30T03:16:00"/>
    <d v="1899-12-30T00:18:00"/>
    <d v="1899-12-30T02:58:00"/>
    <x v="0"/>
    <x v="4"/>
  </r>
  <r>
    <n v="18"/>
    <s v="Cliente_768"/>
    <n v="2"/>
    <x v="315"/>
    <d v="2023-04-05T03:35:00"/>
    <x v="2"/>
    <x v="0"/>
    <x v="2"/>
    <n v="27.03"/>
    <x v="1"/>
    <n v="388"/>
    <x v="0"/>
    <x v="297"/>
    <x v="382"/>
    <d v="2023-04-05T00:00:00"/>
    <d v="2023-04-05T00:33:00"/>
    <d v="2023-04-05T03:35:00"/>
    <d v="1899-12-30T03:02:00"/>
    <d v="1899-12-30T02:51:00"/>
    <d v="1899-12-30T00:11:00"/>
    <x v="0"/>
    <x v="4"/>
  </r>
  <r>
    <n v="19"/>
    <s v="Cliente_667"/>
    <n v="5"/>
    <x v="317"/>
    <d v="2023-04-05T02:15:00"/>
    <x v="0"/>
    <x v="0"/>
    <x v="2"/>
    <n v="39.14"/>
    <x v="0"/>
    <n v="389"/>
    <x v="5"/>
    <x v="195"/>
    <x v="383"/>
    <d v="2023-04-05T00:00:00"/>
    <d v="2023-04-05T00:02:00"/>
    <d v="2023-04-05T02:15:00"/>
    <d v="1899-12-30T02:13:00"/>
    <d v="1899-12-30T00:24:00"/>
    <d v="1899-12-30T01:49:00"/>
    <x v="0"/>
    <x v="4"/>
  </r>
  <r>
    <n v="9"/>
    <s v="Cliente_874"/>
    <n v="2"/>
    <x v="318"/>
    <d v="2023-04-05T05:19:00"/>
    <x v="0"/>
    <x v="0"/>
    <x v="2"/>
    <n v="42.68"/>
    <x v="0"/>
    <n v="390"/>
    <x v="9"/>
    <x v="298"/>
    <x v="384"/>
    <d v="2023-04-05T00:00:00"/>
    <d v="2023-04-05T02:59:00"/>
    <d v="2023-04-05T05:19:00"/>
    <d v="1899-12-30T02:20:00"/>
    <d v="1899-12-30T01:33:00"/>
    <d v="1899-12-30T00:47:00"/>
    <x v="0"/>
    <x v="4"/>
  </r>
  <r>
    <n v="15"/>
    <s v="Cliente_609"/>
    <n v="1"/>
    <x v="319"/>
    <d v="2023-04-05T04:09:00"/>
    <x v="0"/>
    <x v="0"/>
    <x v="2"/>
    <n v="48.6"/>
    <x v="0"/>
    <n v="391"/>
    <x v="8"/>
    <x v="147"/>
    <x v="385"/>
    <d v="2023-04-05T00:00:00"/>
    <d v="2023-04-05T02:05:00"/>
    <d v="2023-04-05T04:09:00"/>
    <d v="1899-12-30T02:04:00"/>
    <d v="1899-12-30T00:35:00"/>
    <d v="1899-12-30T01:29:00"/>
    <x v="0"/>
    <x v="4"/>
  </r>
  <r>
    <n v="14"/>
    <s v="Cliente_471"/>
    <n v="3"/>
    <x v="315"/>
    <d v="2023-04-05T04:08:00"/>
    <x v="2"/>
    <x v="0"/>
    <x v="2"/>
    <n v="32.729999999999997"/>
    <x v="2"/>
    <n v="392"/>
    <x v="6"/>
    <x v="152"/>
    <x v="386"/>
    <d v="2023-04-05T00:00:00"/>
    <d v="2023-04-05T00:33:00"/>
    <d v="2023-04-05T04:08:00"/>
    <d v="1899-12-30T03:50:00"/>
    <d v="1899-12-30T00:54:00"/>
    <d v="1899-12-30T02:56:00"/>
    <x v="0"/>
    <x v="4"/>
  </r>
  <r>
    <n v="13"/>
    <s v="Cliente_196"/>
    <n v="3"/>
    <x v="320"/>
    <d v="2023-04-05T05:17:00"/>
    <x v="4"/>
    <x v="0"/>
    <x v="2"/>
    <n v="12.54"/>
    <x v="2"/>
    <n v="393"/>
    <x v="1"/>
    <x v="299"/>
    <x v="387"/>
    <d v="2023-04-05T00:00:00"/>
    <d v="2023-04-05T02:33:00"/>
    <d v="2023-04-05T05:17:00"/>
    <d v="1899-12-30T02:59:00"/>
    <d v="1899-12-30T01:49:00"/>
    <d v="1899-12-30T01:10:00"/>
    <x v="0"/>
    <x v="4"/>
  </r>
  <r>
    <n v="17"/>
    <s v="Cliente_740"/>
    <n v="1"/>
    <x v="321"/>
    <d v="2023-04-05T07:02:00"/>
    <x v="0"/>
    <x v="0"/>
    <x v="2"/>
    <n v="18.05"/>
    <x v="2"/>
    <n v="394"/>
    <x v="2"/>
    <x v="248"/>
    <x v="388"/>
    <d v="2023-04-05T00:00:00"/>
    <d v="2023-04-05T03:26:00"/>
    <d v="2023-04-05T07:02:00"/>
    <d v="1899-12-30T03:51:00"/>
    <d v="1899-12-30T00:47:00"/>
    <d v="1899-12-30T03:04:00"/>
    <x v="0"/>
    <x v="4"/>
  </r>
  <r>
    <n v="2"/>
    <s v="Cliente_563"/>
    <n v="1"/>
    <x v="322"/>
    <d v="2023-04-05T05:34:00"/>
    <x v="2"/>
    <x v="0"/>
    <x v="0"/>
    <n v="40.9"/>
    <x v="1"/>
    <n v="395"/>
    <x v="8"/>
    <x v="76"/>
    <x v="389"/>
    <d v="2023-04-05T00:00:00"/>
    <d v="2023-04-05T01:37:00"/>
    <d v="2023-04-05T05:34:00"/>
    <d v="1899-12-30T03:57:00"/>
    <d v="1899-12-30T00:08:00"/>
    <d v="1899-12-30T03:49:00"/>
    <x v="0"/>
    <x v="4"/>
  </r>
  <r>
    <n v="11"/>
    <s v="Cliente_991"/>
    <n v="1"/>
    <x v="323"/>
    <d v="2023-04-05T03:36:00"/>
    <x v="2"/>
    <x v="2"/>
    <x v="1"/>
    <n v="34.5"/>
    <x v="1"/>
    <n v="396"/>
    <x v="4"/>
    <x v="300"/>
    <x v="390"/>
    <d v="2023-04-05T00:00:00"/>
    <d v="2023-04-05T00:32:00"/>
    <d v="2023-04-05T03:36:00"/>
    <d v="1899-12-30T03:04:00"/>
    <d v="1899-12-30T00:57:00"/>
    <d v="1899-12-30T02:07:00"/>
    <x v="0"/>
    <x v="4"/>
  </r>
  <r>
    <n v="4"/>
    <s v="Cliente_289"/>
    <n v="2"/>
    <x v="324"/>
    <d v="2023-04-05T01:34:00"/>
    <x v="4"/>
    <x v="1"/>
    <x v="0"/>
    <n v="37.79"/>
    <x v="1"/>
    <n v="397"/>
    <x v="9"/>
    <x v="301"/>
    <x v="391"/>
    <d v="2023-04-05T00:00:00"/>
    <d v="2023-04-05T00:20:00"/>
    <d v="2023-04-05T01:34:00"/>
    <d v="1899-12-30T01:14:00"/>
    <d v="1899-12-30T01:09:00"/>
    <d v="1899-12-30T00:05:00"/>
    <x v="0"/>
    <x v="4"/>
  </r>
  <r>
    <n v="9"/>
    <s v="Cliente_330"/>
    <n v="5"/>
    <x v="325"/>
    <d v="2023-04-05T07:05:00"/>
    <x v="1"/>
    <x v="1"/>
    <x v="2"/>
    <n v="48.96"/>
    <x v="1"/>
    <n v="398"/>
    <x v="4"/>
    <x v="302"/>
    <x v="392"/>
    <d v="2023-04-05T00:00:00"/>
    <d v="2023-04-05T03:10:00"/>
    <d v="2023-04-05T07:05:00"/>
    <d v="1899-12-30T03:55:00"/>
    <d v="1899-12-30T01:11:00"/>
    <d v="1899-12-30T02:44:00"/>
    <x v="0"/>
    <x v="4"/>
  </r>
  <r>
    <n v="7"/>
    <s v="Cliente_943"/>
    <n v="6"/>
    <x v="326"/>
    <d v="2023-04-05T05:40:00"/>
    <x v="3"/>
    <x v="0"/>
    <x v="2"/>
    <n v="27.32"/>
    <x v="1"/>
    <n v="399"/>
    <x v="0"/>
    <x v="303"/>
    <x v="393"/>
    <d v="2023-04-05T00:00:00"/>
    <d v="2023-04-05T02:48:00"/>
    <d v="2023-04-05T05:40:00"/>
    <d v="1899-12-30T02:52:00"/>
    <d v="1899-12-30T01:31:00"/>
    <d v="1899-12-30T01:21:00"/>
    <x v="0"/>
    <x v="4"/>
  </r>
  <r>
    <n v="9"/>
    <s v="Cliente_285"/>
    <n v="4"/>
    <x v="327"/>
    <d v="2023-04-05T04:14:00"/>
    <x v="4"/>
    <x v="0"/>
    <x v="2"/>
    <n v="42.96"/>
    <x v="0"/>
    <n v="400"/>
    <x v="2"/>
    <x v="304"/>
    <x v="394"/>
    <d v="2023-04-05T00:00:00"/>
    <d v="2023-04-05T02:11:00"/>
    <d v="2023-04-05T04:14:00"/>
    <d v="1899-12-30T02:03:00"/>
    <d v="1899-12-30T01:19:00"/>
    <d v="1899-12-30T00:44:00"/>
    <x v="0"/>
    <x v="4"/>
  </r>
  <r>
    <n v="16"/>
    <s v="Cliente_12"/>
    <n v="2"/>
    <x v="328"/>
    <d v="2023-04-05T06:57:00"/>
    <x v="2"/>
    <x v="0"/>
    <x v="2"/>
    <n v="15.87"/>
    <x v="2"/>
    <n v="401"/>
    <x v="3"/>
    <x v="36"/>
    <x v="395"/>
    <d v="2023-04-05T00:00:00"/>
    <d v="2023-04-05T03:51:00"/>
    <d v="2023-04-05T06:57:00"/>
    <d v="1899-12-30T03:21:00"/>
    <d v="1899-12-30T00:20:00"/>
    <d v="1899-12-30T03:01:00"/>
    <x v="0"/>
    <x v="4"/>
  </r>
  <r>
    <n v="18"/>
    <s v="Cliente_905"/>
    <n v="1"/>
    <x v="329"/>
    <d v="2023-04-05T05:08:00"/>
    <x v="0"/>
    <x v="0"/>
    <x v="2"/>
    <n v="31.02"/>
    <x v="0"/>
    <n v="402"/>
    <x v="1"/>
    <x v="305"/>
    <x v="158"/>
    <d v="2023-04-05T00:00:00"/>
    <d v="2023-04-05T02:41:00"/>
    <d v="2023-04-05T05:08:00"/>
    <d v="1899-12-30T02:27:00"/>
    <d v="1899-12-30T01:06:00"/>
    <d v="1899-12-30T01:21:00"/>
    <x v="0"/>
    <x v="4"/>
  </r>
  <r>
    <n v="14"/>
    <s v="Cliente_543"/>
    <n v="5"/>
    <x v="330"/>
    <d v="2023-04-05T05:15:00"/>
    <x v="1"/>
    <x v="0"/>
    <x v="2"/>
    <n v="14.76"/>
    <x v="1"/>
    <n v="403"/>
    <x v="9"/>
    <x v="306"/>
    <x v="396"/>
    <d v="2023-04-05T00:00:00"/>
    <d v="2023-04-05T02:15:00"/>
    <d v="2023-04-05T05:15:00"/>
    <d v="1899-12-30T03:00:00"/>
    <d v="1899-12-30T01:25:00"/>
    <d v="1899-12-30T01:35:00"/>
    <x v="0"/>
    <x v="4"/>
  </r>
  <r>
    <n v="17"/>
    <s v="Cliente_897"/>
    <n v="2"/>
    <x v="331"/>
    <d v="2023-04-05T04:29:00"/>
    <x v="3"/>
    <x v="0"/>
    <x v="2"/>
    <n v="32.56"/>
    <x v="1"/>
    <n v="404"/>
    <x v="0"/>
    <x v="307"/>
    <x v="397"/>
    <d v="2023-04-05T00:00:00"/>
    <d v="2023-04-05T00:38:00"/>
    <d v="2023-04-05T04:29:00"/>
    <d v="1899-12-30T03:51:00"/>
    <d v="1899-12-30T01:42:00"/>
    <d v="1899-12-30T02:09:00"/>
    <x v="0"/>
    <x v="4"/>
  </r>
  <r>
    <n v="5"/>
    <s v="Cliente_239"/>
    <n v="6"/>
    <x v="332"/>
    <d v="2023-04-05T04:59:00"/>
    <x v="2"/>
    <x v="2"/>
    <x v="2"/>
    <n v="14.56"/>
    <x v="0"/>
    <n v="405"/>
    <x v="10"/>
    <x v="308"/>
    <x v="398"/>
    <d v="2023-04-05T00:00:00"/>
    <d v="2023-04-05T02:39:00"/>
    <d v="2023-04-05T04:59:00"/>
    <d v="1899-12-30T02:20:00"/>
    <d v="1899-12-30T01:38:00"/>
    <d v="1899-12-30T00:42:00"/>
    <x v="0"/>
    <x v="4"/>
  </r>
  <r>
    <n v="14"/>
    <s v="Cliente_927"/>
    <n v="5"/>
    <x v="333"/>
    <d v="2023-04-05T02:37:00"/>
    <x v="2"/>
    <x v="2"/>
    <x v="1"/>
    <n v="34.03"/>
    <x v="2"/>
    <n v="406"/>
    <x v="0"/>
    <x v="309"/>
    <x v="399"/>
    <d v="2023-04-05T00:00:00"/>
    <d v="2023-04-05T00:29:00"/>
    <d v="2023-04-05T02:37:00"/>
    <d v="1899-12-30T02:23:00"/>
    <d v="1899-12-30T01:57:00"/>
    <d v="1899-12-30T00:26:00"/>
    <x v="0"/>
    <x v="4"/>
  </r>
  <r>
    <n v="4"/>
    <s v="Cliente_315"/>
    <n v="1"/>
    <x v="334"/>
    <d v="2023-04-05T04:51:00"/>
    <x v="4"/>
    <x v="1"/>
    <x v="0"/>
    <n v="22.98"/>
    <x v="0"/>
    <n v="407"/>
    <x v="8"/>
    <x v="61"/>
    <x v="400"/>
    <d v="2023-04-05T00:00:00"/>
    <d v="2023-04-05T02:13:00"/>
    <d v="2023-04-05T04:51:00"/>
    <d v="1899-12-30T02:38:00"/>
    <d v="1899-12-30T00:50:00"/>
    <d v="1899-12-30T01:48:00"/>
    <x v="0"/>
    <x v="4"/>
  </r>
  <r>
    <n v="17"/>
    <s v="Cliente_195"/>
    <n v="3"/>
    <x v="335"/>
    <d v="2023-04-05T04:05:00"/>
    <x v="2"/>
    <x v="0"/>
    <x v="2"/>
    <n v="10.14"/>
    <x v="2"/>
    <n v="408"/>
    <x v="9"/>
    <x v="310"/>
    <x v="401"/>
    <d v="2023-04-05T00:00:00"/>
    <d v="2023-04-05T00:56:00"/>
    <d v="2023-04-05T04:05:00"/>
    <d v="1899-12-30T03:24:00"/>
    <d v="1899-12-30T01:46:00"/>
    <d v="1899-12-30T01:38:00"/>
    <x v="0"/>
    <x v="4"/>
  </r>
  <r>
    <n v="15"/>
    <s v="Cliente_166"/>
    <n v="5"/>
    <x v="336"/>
    <d v="2023-04-05T03:01:00"/>
    <x v="1"/>
    <x v="0"/>
    <x v="2"/>
    <n v="48.7"/>
    <x v="0"/>
    <n v="409"/>
    <x v="9"/>
    <x v="311"/>
    <x v="402"/>
    <d v="2023-04-05T00:00:00"/>
    <d v="2023-04-05T01:55:00"/>
    <d v="2023-04-05T03:01:00"/>
    <d v="1899-12-30T01:06:00"/>
    <d v="1899-12-30T02:43:00"/>
    <d v="1899-12-30T00:00:00"/>
    <x v="1"/>
    <x v="4"/>
  </r>
  <r>
    <n v="1"/>
    <s v="Cliente_157"/>
    <n v="3"/>
    <x v="337"/>
    <d v="2023-04-05T05:23:00"/>
    <x v="4"/>
    <x v="2"/>
    <x v="2"/>
    <n v="43.65"/>
    <x v="0"/>
    <n v="410"/>
    <x v="4"/>
    <x v="312"/>
    <x v="403"/>
    <d v="2023-04-05T00:00:00"/>
    <d v="2023-04-05T02:47:00"/>
    <d v="2023-04-05T05:23:00"/>
    <d v="1899-12-30T02:36:00"/>
    <d v="1899-12-30T01:31:00"/>
    <d v="1899-12-30T01:05:00"/>
    <x v="0"/>
    <x v="4"/>
  </r>
  <r>
    <n v="3"/>
    <s v="Cliente_212"/>
    <n v="3"/>
    <x v="327"/>
    <d v="2023-04-05T05:04:00"/>
    <x v="1"/>
    <x v="0"/>
    <x v="0"/>
    <n v="21.88"/>
    <x v="2"/>
    <n v="411"/>
    <x v="1"/>
    <x v="313"/>
    <x v="188"/>
    <d v="2023-04-05T00:00:00"/>
    <d v="2023-04-05T02:11:00"/>
    <d v="2023-04-05T05:04:00"/>
    <d v="1899-12-30T03:08:00"/>
    <d v="1899-12-30T01:18:00"/>
    <d v="1899-12-30T01:50:00"/>
    <x v="0"/>
    <x v="4"/>
  </r>
  <r>
    <n v="11"/>
    <s v="Cliente_912"/>
    <n v="4"/>
    <x v="338"/>
    <d v="2023-04-05T02:03:00"/>
    <x v="3"/>
    <x v="2"/>
    <x v="2"/>
    <n v="12.94"/>
    <x v="2"/>
    <n v="412"/>
    <x v="4"/>
    <x v="79"/>
    <x v="404"/>
    <d v="2023-04-05T00:00:00"/>
    <d v="2023-04-05T00:22:00"/>
    <d v="2023-04-05T02:03:00"/>
    <d v="1899-12-30T01:56:00"/>
    <d v="1899-12-30T00:57:00"/>
    <d v="1899-12-30T00:59:00"/>
    <x v="0"/>
    <x v="4"/>
  </r>
  <r>
    <n v="13"/>
    <s v="Cliente_736"/>
    <n v="3"/>
    <x v="339"/>
    <d v="2023-04-05T04:58:00"/>
    <x v="4"/>
    <x v="2"/>
    <x v="2"/>
    <n v="23.01"/>
    <x v="2"/>
    <n v="413"/>
    <x v="10"/>
    <x v="5"/>
    <x v="405"/>
    <d v="2023-04-05T00:00:00"/>
    <d v="2023-04-05T02:36:00"/>
    <d v="2023-04-05T04:58:00"/>
    <d v="1899-12-30T02:37:00"/>
    <d v="1899-12-30T00:12:00"/>
    <d v="1899-12-30T02:25:00"/>
    <x v="0"/>
    <x v="4"/>
  </r>
  <r>
    <n v="14"/>
    <s v="Cliente_328"/>
    <n v="6"/>
    <x v="340"/>
    <d v="2023-04-05T07:12:00"/>
    <x v="3"/>
    <x v="1"/>
    <x v="2"/>
    <n v="13.17"/>
    <x v="0"/>
    <n v="414"/>
    <x v="0"/>
    <x v="195"/>
    <x v="406"/>
    <d v="2023-04-05T00:00:00"/>
    <d v="2023-04-05T03:43:00"/>
    <d v="2023-04-05T07:12:00"/>
    <d v="1899-12-30T03:29:00"/>
    <d v="1899-12-30T00:38:00"/>
    <d v="1899-12-30T02:51:00"/>
    <x v="0"/>
    <x v="4"/>
  </r>
  <r>
    <n v="14"/>
    <s v="Cliente_919"/>
    <n v="4"/>
    <x v="341"/>
    <d v="2023-04-05T04:35:00"/>
    <x v="4"/>
    <x v="2"/>
    <x v="2"/>
    <n v="20.51"/>
    <x v="2"/>
    <n v="415"/>
    <x v="2"/>
    <x v="314"/>
    <x v="407"/>
    <d v="2023-04-05T00:00:00"/>
    <d v="2023-04-05T00:39:00"/>
    <d v="2023-04-05T04:35:00"/>
    <d v="1899-12-30T04:11:00"/>
    <d v="1899-12-30T01:27:00"/>
    <d v="1899-12-30T02:44:00"/>
    <x v="0"/>
    <x v="4"/>
  </r>
  <r>
    <n v="20"/>
    <s v="Cliente_958"/>
    <n v="2"/>
    <x v="342"/>
    <d v="2023-04-05T06:37:00"/>
    <x v="1"/>
    <x v="2"/>
    <x v="2"/>
    <n v="12.9"/>
    <x v="0"/>
    <n v="416"/>
    <x v="7"/>
    <x v="83"/>
    <x v="408"/>
    <d v="2023-04-05T00:00:00"/>
    <d v="2023-04-05T03:03:00"/>
    <d v="2023-04-05T06:37:00"/>
    <d v="1899-12-30T03:34:00"/>
    <d v="1899-12-30T00:09:00"/>
    <d v="1899-12-30T03:25:00"/>
    <x v="0"/>
    <x v="4"/>
  </r>
  <r>
    <n v="7"/>
    <s v="Cliente_395"/>
    <n v="2"/>
    <x v="343"/>
    <d v="2023-04-05T04:33:00"/>
    <x v="2"/>
    <x v="2"/>
    <x v="2"/>
    <n v="35.08"/>
    <x v="1"/>
    <n v="417"/>
    <x v="5"/>
    <x v="315"/>
    <x v="409"/>
    <d v="2023-04-05T00:00:00"/>
    <d v="2023-04-05T03:25:00"/>
    <d v="2023-04-05T04:33:00"/>
    <d v="1899-12-30T01:08:00"/>
    <d v="1899-12-30T01:30:00"/>
    <d v="1899-12-30T00:00:00"/>
    <x v="1"/>
    <x v="4"/>
  </r>
  <r>
    <n v="17"/>
    <s v="Cliente_287"/>
    <n v="4"/>
    <x v="344"/>
    <d v="2023-04-05T03:31:00"/>
    <x v="0"/>
    <x v="2"/>
    <x v="2"/>
    <n v="35.51"/>
    <x v="0"/>
    <n v="418"/>
    <x v="0"/>
    <x v="316"/>
    <x v="410"/>
    <d v="2023-04-05T00:00:00"/>
    <d v="2023-04-05T00:52:00"/>
    <d v="2023-04-05T03:31:00"/>
    <d v="1899-12-30T02:39:00"/>
    <d v="1899-12-30T01:40:00"/>
    <d v="1899-12-30T00:59:00"/>
    <x v="0"/>
    <x v="4"/>
  </r>
  <r>
    <n v="11"/>
    <s v="Cliente_479"/>
    <n v="4"/>
    <x v="345"/>
    <d v="2023-04-05T05:43:00"/>
    <x v="3"/>
    <x v="0"/>
    <x v="2"/>
    <n v="14.09"/>
    <x v="2"/>
    <n v="419"/>
    <x v="10"/>
    <x v="317"/>
    <x v="411"/>
    <d v="2023-04-05T00:00:00"/>
    <d v="2023-04-05T03:14:00"/>
    <d v="2023-04-05T05:43:00"/>
    <d v="1899-12-30T02:44:00"/>
    <d v="1899-12-30T01:04:00"/>
    <d v="1899-12-30T01:40:00"/>
    <x v="0"/>
    <x v="4"/>
  </r>
  <r>
    <n v="18"/>
    <s v="Cliente_33"/>
    <n v="6"/>
    <x v="346"/>
    <d v="2023-04-05T05:29:00"/>
    <x v="2"/>
    <x v="0"/>
    <x v="2"/>
    <n v="31.49"/>
    <x v="2"/>
    <n v="420"/>
    <x v="6"/>
    <x v="318"/>
    <x v="412"/>
    <d v="2023-04-05T00:00:00"/>
    <d v="2023-04-05T02:18:00"/>
    <d v="2023-04-05T05:29:00"/>
    <d v="1899-12-30T03:26:00"/>
    <d v="1899-12-30T01:45:00"/>
    <d v="1899-12-30T01:41:00"/>
    <x v="0"/>
    <x v="4"/>
  </r>
  <r>
    <n v="10"/>
    <s v="Cliente_160"/>
    <n v="1"/>
    <x v="322"/>
    <d v="2023-04-05T04:07:00"/>
    <x v="1"/>
    <x v="0"/>
    <x v="2"/>
    <n v="17.57"/>
    <x v="2"/>
    <n v="421"/>
    <x v="9"/>
    <x v="319"/>
    <x v="413"/>
    <d v="2023-04-05T00:00:00"/>
    <d v="2023-04-05T01:37:00"/>
    <d v="2023-04-05T04:07:00"/>
    <d v="1899-12-30T02:45:00"/>
    <d v="1899-12-30T01:11:00"/>
    <d v="1899-12-30T01:34:00"/>
    <x v="0"/>
    <x v="4"/>
  </r>
  <r>
    <n v="12"/>
    <s v="Cliente_109"/>
    <n v="6"/>
    <x v="347"/>
    <d v="2023-04-05T03:09:00"/>
    <x v="2"/>
    <x v="0"/>
    <x v="2"/>
    <n v="39.72"/>
    <x v="0"/>
    <n v="422"/>
    <x v="0"/>
    <x v="320"/>
    <x v="255"/>
    <d v="2023-04-05T00:00:00"/>
    <d v="2023-04-05T00:36:00"/>
    <d v="2023-04-05T03:09:00"/>
    <d v="1899-12-30T02:33:00"/>
    <d v="1899-12-30T00:34:00"/>
    <d v="1899-12-30T01:59:00"/>
    <x v="0"/>
    <x v="4"/>
  </r>
  <r>
    <n v="4"/>
    <s v="Cliente_151"/>
    <n v="2"/>
    <x v="348"/>
    <d v="2023-04-05T04:57:00"/>
    <x v="1"/>
    <x v="0"/>
    <x v="1"/>
    <n v="34.130000000000003"/>
    <x v="1"/>
    <n v="423"/>
    <x v="8"/>
    <x v="321"/>
    <x v="414"/>
    <d v="2023-04-05T00:00:00"/>
    <d v="2023-04-05T02:34:00"/>
    <d v="2023-04-05T04:57:00"/>
    <d v="1899-12-30T02:23:00"/>
    <d v="1899-12-30T00:31:00"/>
    <d v="1899-12-30T01:52:00"/>
    <x v="0"/>
    <x v="4"/>
  </r>
  <r>
    <n v="13"/>
    <s v="Cliente_342"/>
    <n v="3"/>
    <x v="349"/>
    <d v="2023-04-05T03:17:00"/>
    <x v="2"/>
    <x v="2"/>
    <x v="1"/>
    <n v="11.02"/>
    <x v="0"/>
    <n v="424"/>
    <x v="1"/>
    <x v="322"/>
    <x v="415"/>
    <d v="2023-04-05T00:00:00"/>
    <d v="2023-04-05T01:08:00"/>
    <d v="2023-04-05T03:17:00"/>
    <d v="1899-12-30T02:09:00"/>
    <d v="1899-12-30T01:28:00"/>
    <d v="1899-12-30T00:41:00"/>
    <x v="0"/>
    <x v="4"/>
  </r>
  <r>
    <n v="18"/>
    <s v="Cliente_332"/>
    <n v="3"/>
    <x v="350"/>
    <d v="2023-04-05T03:45:00"/>
    <x v="2"/>
    <x v="0"/>
    <x v="2"/>
    <n v="49.43"/>
    <x v="0"/>
    <n v="425"/>
    <x v="4"/>
    <x v="76"/>
    <x v="416"/>
    <d v="2023-04-05T00:00:00"/>
    <d v="2023-04-05T01:24:00"/>
    <d v="2023-04-05T03:45:00"/>
    <d v="1899-12-30T02:21:00"/>
    <d v="1899-12-30T00:28:00"/>
    <d v="1899-12-30T01:53:00"/>
    <x v="0"/>
    <x v="4"/>
  </r>
  <r>
    <n v="5"/>
    <s v="Cliente_689"/>
    <n v="2"/>
    <x v="351"/>
    <d v="2023-04-05T05:02:00"/>
    <x v="4"/>
    <x v="0"/>
    <x v="2"/>
    <n v="47.8"/>
    <x v="0"/>
    <n v="426"/>
    <x v="2"/>
    <x v="323"/>
    <x v="417"/>
    <d v="2023-04-05T00:00:00"/>
    <d v="2023-04-05T03:11:00"/>
    <d v="2023-04-05T05:02:00"/>
    <d v="1899-12-30T01:51:00"/>
    <d v="1899-12-30T01:56:00"/>
    <d v="1899-12-30T00:00:00"/>
    <x v="1"/>
    <x v="4"/>
  </r>
  <r>
    <n v="2"/>
    <s v="Cliente_953"/>
    <n v="4"/>
    <x v="348"/>
    <d v="2023-04-05T03:43:00"/>
    <x v="2"/>
    <x v="0"/>
    <x v="1"/>
    <n v="43.74"/>
    <x v="1"/>
    <n v="427"/>
    <x v="6"/>
    <x v="324"/>
    <x v="418"/>
    <d v="2023-04-05T00:00:00"/>
    <d v="2023-04-05T02:34:00"/>
    <d v="2023-04-05T03:43:00"/>
    <d v="1899-12-30T01:09:00"/>
    <d v="1899-12-30T02:46:00"/>
    <d v="1899-12-30T00:00:00"/>
    <x v="1"/>
    <x v="4"/>
  </r>
  <r>
    <n v="7"/>
    <s v="Cliente_518"/>
    <n v="5"/>
    <x v="352"/>
    <d v="2023-04-05T06:03:00"/>
    <x v="4"/>
    <x v="1"/>
    <x v="2"/>
    <n v="15.6"/>
    <x v="0"/>
    <n v="428"/>
    <x v="8"/>
    <x v="325"/>
    <x v="419"/>
    <d v="2023-04-05T00:00:00"/>
    <d v="2023-04-05T03:18:00"/>
    <d v="2023-04-05T06:03:00"/>
    <d v="1899-12-30T02:45:00"/>
    <d v="1899-12-30T02:59:00"/>
    <d v="1899-12-30T00:00:00"/>
    <x v="1"/>
    <x v="4"/>
  </r>
  <r>
    <n v="8"/>
    <s v="Cliente_348"/>
    <n v="1"/>
    <x v="353"/>
    <d v="2023-04-05T03:46:00"/>
    <x v="4"/>
    <x v="0"/>
    <x v="2"/>
    <n v="10.95"/>
    <x v="0"/>
    <n v="429"/>
    <x v="2"/>
    <x v="113"/>
    <x v="420"/>
    <d v="2023-04-05T00:00:00"/>
    <d v="2023-04-05T00:10:00"/>
    <d v="2023-04-05T03:46:00"/>
    <d v="1899-12-30T03:36:00"/>
    <d v="1899-12-30T00:27:00"/>
    <d v="1899-12-30T03:09:00"/>
    <x v="0"/>
    <x v="4"/>
  </r>
  <r>
    <n v="7"/>
    <s v="Cliente_259"/>
    <n v="3"/>
    <x v="354"/>
    <d v="2023-04-05T03:59:00"/>
    <x v="4"/>
    <x v="0"/>
    <x v="0"/>
    <n v="42.09"/>
    <x v="0"/>
    <n v="430"/>
    <x v="5"/>
    <x v="83"/>
    <x v="421"/>
    <d v="2023-04-05T00:00:00"/>
    <d v="2023-04-05T02:21:00"/>
    <d v="2023-04-05T03:59:00"/>
    <d v="1899-12-30T01:38:00"/>
    <d v="1899-12-30T00:49:00"/>
    <d v="1899-12-30T00:49:00"/>
    <x v="0"/>
    <x v="4"/>
  </r>
  <r>
    <n v="15"/>
    <s v="Cliente_243"/>
    <n v="5"/>
    <x v="355"/>
    <d v="2023-04-05T07:25:00"/>
    <x v="3"/>
    <x v="0"/>
    <x v="2"/>
    <n v="39.82"/>
    <x v="1"/>
    <n v="431"/>
    <x v="10"/>
    <x v="35"/>
    <x v="422"/>
    <d v="2023-04-05T00:00:00"/>
    <d v="2023-04-05T03:33:00"/>
    <d v="2023-04-05T07:25:00"/>
    <d v="1899-12-30T03:52:00"/>
    <d v="1899-12-30T00:20:00"/>
    <d v="1899-12-30T03:32:00"/>
    <x v="0"/>
    <x v="4"/>
  </r>
  <r>
    <n v="10"/>
    <s v="Cliente_869"/>
    <n v="2"/>
    <x v="356"/>
    <d v="2023-04-05T05:54:00"/>
    <x v="4"/>
    <x v="2"/>
    <x v="2"/>
    <n v="18.71"/>
    <x v="1"/>
    <n v="432"/>
    <x v="1"/>
    <x v="326"/>
    <x v="246"/>
    <d v="2023-04-05T00:00:00"/>
    <d v="2023-04-05T03:31:00"/>
    <d v="2023-04-05T05:54:00"/>
    <d v="1899-12-30T02:23:00"/>
    <d v="1899-12-30T01:14:00"/>
    <d v="1899-12-30T01:09:00"/>
    <x v="0"/>
    <x v="4"/>
  </r>
  <r>
    <n v="10"/>
    <s v="Cliente_306"/>
    <n v="4"/>
    <x v="357"/>
    <d v="2023-04-05T03:09:00"/>
    <x v="4"/>
    <x v="0"/>
    <x v="2"/>
    <n v="45.77"/>
    <x v="0"/>
    <n v="433"/>
    <x v="6"/>
    <x v="327"/>
    <x v="423"/>
    <d v="2023-04-05T00:00:00"/>
    <d v="2023-04-05T01:14:00"/>
    <d v="2023-04-05T03:09:00"/>
    <d v="1899-12-30T01:55:00"/>
    <d v="1899-12-30T01:14:00"/>
    <d v="1899-12-30T00:41:00"/>
    <x v="0"/>
    <x v="4"/>
  </r>
  <r>
    <n v="15"/>
    <s v="Cliente_842"/>
    <n v="4"/>
    <x v="358"/>
    <d v="2023-04-05T03:55:00"/>
    <x v="4"/>
    <x v="0"/>
    <x v="2"/>
    <n v="37.15"/>
    <x v="0"/>
    <n v="434"/>
    <x v="6"/>
    <x v="328"/>
    <x v="424"/>
    <d v="2023-04-05T00:00:00"/>
    <d v="2023-04-05T00:15:00"/>
    <d v="2023-04-05T03:55:00"/>
    <d v="1899-12-30T03:40:00"/>
    <d v="1899-12-30T00:58:00"/>
    <d v="1899-12-30T02:42:00"/>
    <x v="0"/>
    <x v="4"/>
  </r>
  <r>
    <n v="17"/>
    <s v="Cliente_349"/>
    <n v="6"/>
    <x v="359"/>
    <d v="2023-04-05T06:01:00"/>
    <x v="3"/>
    <x v="0"/>
    <x v="2"/>
    <n v="30.48"/>
    <x v="2"/>
    <n v="435"/>
    <x v="0"/>
    <x v="329"/>
    <x v="425"/>
    <d v="2023-04-05T00:00:00"/>
    <d v="2023-04-05T03:53:00"/>
    <d v="2023-04-05T06:01:00"/>
    <d v="1899-12-30T02:23:00"/>
    <d v="1899-12-30T01:51:00"/>
    <d v="1899-12-30T00:32:00"/>
    <x v="0"/>
    <x v="4"/>
  </r>
  <r>
    <n v="10"/>
    <s v="Cliente_316"/>
    <n v="3"/>
    <x v="360"/>
    <d v="2023-04-05T04:04:00"/>
    <x v="3"/>
    <x v="0"/>
    <x v="2"/>
    <n v="10.14"/>
    <x v="2"/>
    <n v="436"/>
    <x v="2"/>
    <x v="15"/>
    <x v="426"/>
    <d v="2023-04-05T00:00:00"/>
    <d v="2023-04-05T00:12:00"/>
    <d v="2023-04-05T04:04:00"/>
    <d v="1899-12-30T04:07:00"/>
    <d v="1899-12-30T00:45:00"/>
    <d v="1899-12-30T03:22:00"/>
    <x v="0"/>
    <x v="4"/>
  </r>
  <r>
    <n v="16"/>
    <s v="Cliente_600"/>
    <n v="6"/>
    <x v="361"/>
    <d v="2023-04-05T05:25:00"/>
    <x v="0"/>
    <x v="0"/>
    <x v="2"/>
    <n v="12.56"/>
    <x v="0"/>
    <n v="437"/>
    <x v="3"/>
    <x v="5"/>
    <x v="427"/>
    <d v="2023-04-05T00:00:00"/>
    <d v="2023-04-05T03:02:00"/>
    <d v="2023-04-05T05:25:00"/>
    <d v="1899-12-30T02:23:00"/>
    <d v="1899-12-30T00:51:00"/>
    <d v="1899-12-30T01:32:00"/>
    <x v="0"/>
    <x v="4"/>
  </r>
  <r>
    <n v="2"/>
    <s v="Cliente_732"/>
    <n v="1"/>
    <x v="362"/>
    <d v="2023-04-05T07:33:00"/>
    <x v="1"/>
    <x v="0"/>
    <x v="2"/>
    <n v="19.3"/>
    <x v="1"/>
    <n v="438"/>
    <x v="10"/>
    <x v="195"/>
    <x v="428"/>
    <d v="2023-04-05T00:00:00"/>
    <d v="2023-04-05T03:58:00"/>
    <d v="2023-04-05T07:33:00"/>
    <d v="1899-12-30T03:35:00"/>
    <d v="1899-12-30T00:51:00"/>
    <d v="1899-12-30T02:44:00"/>
    <x v="0"/>
    <x v="4"/>
  </r>
  <r>
    <n v="15"/>
    <s v="Cliente_807"/>
    <n v="1"/>
    <x v="363"/>
    <d v="2023-04-05T01:23:00"/>
    <x v="0"/>
    <x v="2"/>
    <x v="2"/>
    <n v="25.56"/>
    <x v="1"/>
    <n v="439"/>
    <x v="6"/>
    <x v="330"/>
    <x v="429"/>
    <d v="2023-04-05T00:00:00"/>
    <d v="2023-04-05T00:00:00"/>
    <d v="2023-04-05T01:23:00"/>
    <d v="1899-12-30T01:23:00"/>
    <d v="1899-12-30T01:04:00"/>
    <d v="1899-12-30T00:19:00"/>
    <x v="0"/>
    <x v="4"/>
  </r>
  <r>
    <n v="13"/>
    <s v="Cliente_900"/>
    <n v="1"/>
    <x v="364"/>
    <d v="2023-04-05T05:48:00"/>
    <x v="2"/>
    <x v="0"/>
    <x v="2"/>
    <n v="38.85"/>
    <x v="2"/>
    <n v="440"/>
    <x v="10"/>
    <x v="331"/>
    <x v="430"/>
    <d v="2023-04-05T00:00:00"/>
    <d v="2023-04-05T01:59:00"/>
    <d v="2023-04-05T05:48:00"/>
    <d v="1899-12-30T04:04:00"/>
    <d v="1899-12-30T00:45:00"/>
    <d v="1899-12-30T03:19:00"/>
    <x v="0"/>
    <x v="4"/>
  </r>
  <r>
    <n v="13"/>
    <s v="Cliente_143"/>
    <n v="6"/>
    <x v="365"/>
    <d v="2023-04-05T03:23:00"/>
    <x v="2"/>
    <x v="0"/>
    <x v="1"/>
    <n v="23.31"/>
    <x v="2"/>
    <n v="441"/>
    <x v="0"/>
    <x v="26"/>
    <x v="431"/>
    <d v="2023-04-05T00:00:00"/>
    <d v="2023-04-05T01:04:00"/>
    <d v="2023-04-05T03:23:00"/>
    <d v="1899-12-30T02:34:00"/>
    <d v="1899-12-30T01:30:00"/>
    <d v="1899-12-30T01:04:00"/>
    <x v="0"/>
    <x v="4"/>
  </r>
  <r>
    <n v="15"/>
    <s v="Cliente_405"/>
    <n v="3"/>
    <x v="366"/>
    <d v="2023-04-05T03:18:00"/>
    <x v="4"/>
    <x v="2"/>
    <x v="2"/>
    <n v="21.07"/>
    <x v="2"/>
    <n v="442"/>
    <x v="7"/>
    <x v="332"/>
    <x v="432"/>
    <d v="2023-04-05T00:00:00"/>
    <d v="2023-04-05T02:04:00"/>
    <d v="2023-04-05T03:18:00"/>
    <d v="1899-12-30T01:29:00"/>
    <d v="1899-12-30T02:11:00"/>
    <d v="1899-12-30T00:00:00"/>
    <x v="1"/>
    <x v="4"/>
  </r>
  <r>
    <n v="4"/>
    <s v="Cliente_332"/>
    <n v="2"/>
    <x v="367"/>
    <d v="2023-04-05T03:14:00"/>
    <x v="2"/>
    <x v="0"/>
    <x v="0"/>
    <n v="14.48"/>
    <x v="1"/>
    <n v="443"/>
    <x v="5"/>
    <x v="333"/>
    <x v="433"/>
    <d v="2023-04-05T00:00:00"/>
    <d v="2023-04-05T01:15:00"/>
    <d v="2023-04-05T03:14:00"/>
    <d v="1899-12-30T01:59:00"/>
    <d v="1899-12-30T02:35:00"/>
    <d v="1899-12-30T00:00:00"/>
    <x v="1"/>
    <x v="4"/>
  </r>
  <r>
    <n v="8"/>
    <s v="Cliente_894"/>
    <n v="5"/>
    <x v="368"/>
    <d v="2023-04-05T06:08:00"/>
    <x v="1"/>
    <x v="0"/>
    <x v="2"/>
    <n v="25.26"/>
    <x v="1"/>
    <n v="444"/>
    <x v="10"/>
    <x v="334"/>
    <x v="434"/>
    <d v="2023-04-05T00:00:00"/>
    <d v="2023-04-05T03:23:00"/>
    <d v="2023-04-05T06:08:00"/>
    <d v="1899-12-30T02:45:00"/>
    <d v="1899-12-30T01:21:00"/>
    <d v="1899-12-30T01:24:00"/>
    <x v="0"/>
    <x v="4"/>
  </r>
  <r>
    <n v="6"/>
    <s v="Cliente_473"/>
    <n v="5"/>
    <x v="369"/>
    <d v="2023-04-05T03:09:00"/>
    <x v="1"/>
    <x v="1"/>
    <x v="2"/>
    <n v="14.28"/>
    <x v="1"/>
    <n v="445"/>
    <x v="3"/>
    <x v="71"/>
    <x v="435"/>
    <d v="2023-04-05T00:00:00"/>
    <d v="2023-04-05T01:01:00"/>
    <d v="2023-04-05T03:09:00"/>
    <d v="1899-12-30T02:08:00"/>
    <d v="1899-12-30T00:26:00"/>
    <d v="1899-12-30T01:42:00"/>
    <x v="0"/>
    <x v="4"/>
  </r>
  <r>
    <n v="12"/>
    <s v="Cliente_606"/>
    <n v="2"/>
    <x v="326"/>
    <d v="2023-04-05T06:13:00"/>
    <x v="1"/>
    <x v="0"/>
    <x v="2"/>
    <n v="35.24"/>
    <x v="1"/>
    <n v="446"/>
    <x v="8"/>
    <x v="36"/>
    <x v="436"/>
    <d v="2023-04-05T00:00:00"/>
    <d v="2023-04-05T02:48:00"/>
    <d v="2023-04-05T06:13:00"/>
    <d v="1899-12-30T03:25:00"/>
    <d v="1899-12-30T00:08:00"/>
    <d v="1899-12-30T03:17:00"/>
    <x v="0"/>
    <x v="4"/>
  </r>
  <r>
    <n v="8"/>
    <s v="Cliente_404"/>
    <n v="2"/>
    <x v="359"/>
    <d v="2023-04-05T07:24:00"/>
    <x v="4"/>
    <x v="2"/>
    <x v="2"/>
    <n v="28.68"/>
    <x v="1"/>
    <n v="447"/>
    <x v="0"/>
    <x v="335"/>
    <x v="437"/>
    <d v="2023-04-05T00:00:00"/>
    <d v="2023-04-05T03:53:00"/>
    <d v="2023-04-05T07:24:00"/>
    <d v="1899-12-30T03:31:00"/>
    <d v="1899-12-30T01:26:00"/>
    <d v="1899-12-30T02:05:00"/>
    <x v="0"/>
    <x v="4"/>
  </r>
  <r>
    <n v="4"/>
    <s v="Cliente_216"/>
    <n v="5"/>
    <x v="370"/>
    <d v="2023-04-05T03:35:00"/>
    <x v="4"/>
    <x v="2"/>
    <x v="2"/>
    <n v="35.68"/>
    <x v="2"/>
    <n v="448"/>
    <x v="5"/>
    <x v="336"/>
    <x v="438"/>
    <d v="2023-04-05T00:00:00"/>
    <d v="2023-04-05T00:07:00"/>
    <d v="2023-04-05T03:35:00"/>
    <d v="1899-12-30T03:43:00"/>
    <d v="1899-12-30T01:06:00"/>
    <d v="1899-12-30T02:37:00"/>
    <x v="0"/>
    <x v="4"/>
  </r>
  <r>
    <n v="3"/>
    <s v="Cliente_717"/>
    <n v="3"/>
    <x v="343"/>
    <d v="2023-04-05T05:02:00"/>
    <x v="0"/>
    <x v="0"/>
    <x v="1"/>
    <n v="42.25"/>
    <x v="2"/>
    <n v="449"/>
    <x v="2"/>
    <x v="183"/>
    <x v="439"/>
    <d v="2023-04-05T00:00:00"/>
    <d v="2023-04-05T03:25:00"/>
    <d v="2023-04-05T05:02:00"/>
    <d v="1899-12-30T01:52:00"/>
    <d v="1899-12-30T00:33:00"/>
    <d v="1899-12-30T01:19:00"/>
    <x v="0"/>
    <x v="4"/>
  </r>
  <r>
    <n v="9"/>
    <s v="Cliente_783"/>
    <n v="6"/>
    <x v="328"/>
    <d v="2023-04-05T05:01:00"/>
    <x v="0"/>
    <x v="0"/>
    <x v="2"/>
    <n v="48.9"/>
    <x v="2"/>
    <n v="450"/>
    <x v="6"/>
    <x v="337"/>
    <x v="440"/>
    <d v="2023-04-05T00:00:00"/>
    <d v="2023-04-05T03:51:00"/>
    <d v="2023-04-05T05:01:00"/>
    <d v="1899-12-30T01:25:00"/>
    <d v="1899-12-30T00:34:00"/>
    <d v="1899-12-30T00:51:00"/>
    <x v="0"/>
    <x v="4"/>
  </r>
  <r>
    <n v="3"/>
    <s v="Cliente_240"/>
    <n v="1"/>
    <x v="371"/>
    <d v="2023-04-05T02:26:00"/>
    <x v="3"/>
    <x v="1"/>
    <x v="2"/>
    <n v="46.37"/>
    <x v="1"/>
    <n v="451"/>
    <x v="6"/>
    <x v="338"/>
    <x v="441"/>
    <d v="2023-04-05T00:00:00"/>
    <d v="2023-04-05T01:17:00"/>
    <d v="2023-04-05T02:26:00"/>
    <d v="1899-12-30T01:09:00"/>
    <d v="1899-12-30T01:43:00"/>
    <d v="1899-12-30T00:00:00"/>
    <x v="1"/>
    <x v="4"/>
  </r>
  <r>
    <n v="9"/>
    <s v="Cliente_589"/>
    <n v="1"/>
    <x v="372"/>
    <d v="2023-04-05T05:19:00"/>
    <x v="4"/>
    <x v="0"/>
    <x v="2"/>
    <n v="43.48"/>
    <x v="0"/>
    <n v="452"/>
    <x v="7"/>
    <x v="339"/>
    <x v="442"/>
    <d v="2023-04-05T00:00:00"/>
    <d v="2023-04-05T02:53:00"/>
    <d v="2023-04-05T05:19:00"/>
    <d v="1899-12-30T02:26:00"/>
    <d v="1899-12-30T02:03:00"/>
    <d v="1899-12-30T00:23:00"/>
    <x v="0"/>
    <x v="4"/>
  </r>
  <r>
    <n v="6"/>
    <s v="Cliente_284"/>
    <n v="1"/>
    <x v="373"/>
    <d v="2023-04-05T05:07:00"/>
    <x v="2"/>
    <x v="1"/>
    <x v="2"/>
    <n v="36.83"/>
    <x v="1"/>
    <n v="453"/>
    <x v="9"/>
    <x v="292"/>
    <x v="443"/>
    <d v="2023-04-05T00:00:00"/>
    <d v="2023-04-05T03:42:00"/>
    <d v="2023-04-05T05:07:00"/>
    <d v="1899-12-30T01:25:00"/>
    <d v="1899-12-30T01:40:00"/>
    <d v="1899-12-30T00:00:00"/>
    <x v="1"/>
    <x v="4"/>
  </r>
  <r>
    <n v="1"/>
    <s v="Cliente_342"/>
    <n v="3"/>
    <x v="321"/>
    <d v="2023-04-05T04:53:00"/>
    <x v="1"/>
    <x v="0"/>
    <x v="2"/>
    <n v="39.619999999999997"/>
    <x v="1"/>
    <n v="454"/>
    <x v="1"/>
    <x v="340"/>
    <x v="444"/>
    <d v="2023-04-05T00:00:00"/>
    <d v="2023-04-05T03:26:00"/>
    <d v="2023-04-05T04:53:00"/>
    <d v="1899-12-30T01:27:00"/>
    <d v="1899-12-30T02:33:00"/>
    <d v="1899-12-30T00:00:00"/>
    <x v="1"/>
    <x v="4"/>
  </r>
  <r>
    <n v="12"/>
    <s v="Cliente_665"/>
    <n v="6"/>
    <x v="362"/>
    <d v="2023-04-05T05:54:00"/>
    <x v="3"/>
    <x v="1"/>
    <x v="0"/>
    <n v="19.7"/>
    <x v="0"/>
    <n v="455"/>
    <x v="1"/>
    <x v="114"/>
    <x v="445"/>
    <d v="2023-04-05T00:00:00"/>
    <d v="2023-04-05T03:58:00"/>
    <d v="2023-04-05T05:54:00"/>
    <d v="1899-12-30T01:56:00"/>
    <d v="1899-12-30T00:11:00"/>
    <d v="1899-12-30T01:45:00"/>
    <x v="0"/>
    <x v="4"/>
  </r>
  <r>
    <n v="13"/>
    <s v="Cliente_207"/>
    <n v="6"/>
    <x v="374"/>
    <d v="2023-04-05T05:15:00"/>
    <x v="4"/>
    <x v="0"/>
    <x v="2"/>
    <n v="21.94"/>
    <x v="1"/>
    <n v="456"/>
    <x v="10"/>
    <x v="341"/>
    <x v="446"/>
    <d v="2023-04-05T00:00:00"/>
    <d v="2023-04-05T02:12:00"/>
    <d v="2023-04-05T05:15:00"/>
    <d v="1899-12-30T03:03:00"/>
    <d v="1899-12-30T01:11:00"/>
    <d v="1899-12-30T01:52:00"/>
    <x v="0"/>
    <x v="4"/>
  </r>
  <r>
    <n v="18"/>
    <s v="Cliente_531"/>
    <n v="6"/>
    <x v="375"/>
    <d v="2023-04-05T07:32:00"/>
    <x v="2"/>
    <x v="0"/>
    <x v="1"/>
    <n v="17.260000000000002"/>
    <x v="0"/>
    <n v="457"/>
    <x v="6"/>
    <x v="294"/>
    <x v="447"/>
    <d v="2023-04-05T00:00:00"/>
    <d v="2023-04-05T03:48:00"/>
    <d v="2023-04-05T07:32:00"/>
    <d v="1899-12-30T03:44:00"/>
    <d v="1899-12-30T00:58:00"/>
    <d v="1899-12-30T02:46:00"/>
    <x v="0"/>
    <x v="4"/>
  </r>
  <r>
    <n v="4"/>
    <s v="Cliente_420"/>
    <n v="3"/>
    <x v="329"/>
    <d v="2023-04-05T04:21:00"/>
    <x v="4"/>
    <x v="0"/>
    <x v="2"/>
    <n v="15.21"/>
    <x v="2"/>
    <n v="458"/>
    <x v="6"/>
    <x v="342"/>
    <x v="448"/>
    <d v="2023-04-05T00:00:00"/>
    <d v="2023-04-05T02:41:00"/>
    <d v="2023-04-05T04:21:00"/>
    <d v="1899-12-30T01:55:00"/>
    <d v="1899-12-30T01:29:00"/>
    <d v="1899-12-30T00:26:00"/>
    <x v="0"/>
    <x v="4"/>
  </r>
  <r>
    <n v="20"/>
    <s v="Cliente_989"/>
    <n v="1"/>
    <x v="376"/>
    <d v="2023-04-05T02:12:00"/>
    <x v="1"/>
    <x v="0"/>
    <x v="2"/>
    <n v="32.770000000000003"/>
    <x v="2"/>
    <n v="459"/>
    <x v="10"/>
    <x v="15"/>
    <x v="449"/>
    <d v="2023-04-05T00:00:00"/>
    <d v="2023-04-05T00:24:00"/>
    <d v="2023-04-05T02:12:00"/>
    <d v="1899-12-30T02:03:00"/>
    <d v="1899-12-30T00:30:00"/>
    <d v="1899-12-30T01:33:00"/>
    <x v="0"/>
    <x v="4"/>
  </r>
  <r>
    <n v="19"/>
    <s v="Cliente_964"/>
    <n v="6"/>
    <x v="377"/>
    <d v="2023-04-05T06:56:00"/>
    <x v="4"/>
    <x v="2"/>
    <x v="2"/>
    <n v="49.6"/>
    <x v="1"/>
    <n v="460"/>
    <x v="8"/>
    <x v="343"/>
    <x v="450"/>
    <d v="2023-04-05T00:00:00"/>
    <d v="2023-04-05T03:27:00"/>
    <d v="2023-04-05T06:56:00"/>
    <d v="1899-12-30T03:29:00"/>
    <d v="1899-12-30T02:04:00"/>
    <d v="1899-12-30T01:25:00"/>
    <x v="0"/>
    <x v="4"/>
  </r>
  <r>
    <n v="4"/>
    <s v="Cliente_421"/>
    <n v="3"/>
    <x v="378"/>
    <d v="2023-04-05T05:55:00"/>
    <x v="3"/>
    <x v="2"/>
    <x v="1"/>
    <n v="21.51"/>
    <x v="1"/>
    <n v="461"/>
    <x v="4"/>
    <x v="344"/>
    <x v="451"/>
    <d v="2023-04-05T00:00:00"/>
    <d v="2023-04-05T02:43:00"/>
    <d v="2023-04-05T05:55:00"/>
    <d v="1899-12-30T03:12:00"/>
    <d v="1899-12-30T01:06:00"/>
    <d v="1899-12-30T02:06:00"/>
    <x v="0"/>
    <x v="4"/>
  </r>
  <r>
    <n v="9"/>
    <s v="Cliente_27"/>
    <n v="2"/>
    <x v="374"/>
    <d v="2023-04-05T04:27:00"/>
    <x v="2"/>
    <x v="0"/>
    <x v="2"/>
    <n v="21.17"/>
    <x v="0"/>
    <n v="462"/>
    <x v="0"/>
    <x v="195"/>
    <x v="452"/>
    <d v="2023-04-05T00:00:00"/>
    <d v="2023-04-05T02:12:00"/>
    <d v="2023-04-05T04:27:00"/>
    <d v="1899-12-30T02:15:00"/>
    <d v="1899-12-30T00:11:00"/>
    <d v="1899-12-30T02:04:00"/>
    <x v="0"/>
    <x v="4"/>
  </r>
  <r>
    <n v="7"/>
    <s v="Cliente_194"/>
    <n v="2"/>
    <x v="379"/>
    <d v="2023-04-05T03:13:00"/>
    <x v="2"/>
    <x v="0"/>
    <x v="0"/>
    <n v="17.07"/>
    <x v="2"/>
    <n v="463"/>
    <x v="3"/>
    <x v="79"/>
    <x v="453"/>
    <d v="2023-04-05T00:00:00"/>
    <d v="2023-04-05T00:53:00"/>
    <d v="2023-04-05T03:13:00"/>
    <d v="1899-12-30T02:35:00"/>
    <d v="1899-12-30T00:14:00"/>
    <d v="1899-12-30T02:21:00"/>
    <x v="0"/>
    <x v="4"/>
  </r>
  <r>
    <n v="16"/>
    <s v="Cliente_440"/>
    <n v="1"/>
    <x v="380"/>
    <d v="2023-04-05T04:39:00"/>
    <x v="4"/>
    <x v="0"/>
    <x v="2"/>
    <n v="48.5"/>
    <x v="0"/>
    <n v="464"/>
    <x v="9"/>
    <x v="345"/>
    <x v="454"/>
    <d v="2023-04-05T00:00:00"/>
    <d v="2023-04-05T01:21:00"/>
    <d v="2023-04-05T04:39:00"/>
    <d v="1899-12-30T03:18:00"/>
    <d v="1899-12-30T01:24:00"/>
    <d v="1899-12-30T01:54:00"/>
    <x v="0"/>
    <x v="4"/>
  </r>
  <r>
    <n v="4"/>
    <s v="Cliente_876"/>
    <n v="2"/>
    <x v="381"/>
    <d v="2023-04-05T03:38:00"/>
    <x v="1"/>
    <x v="0"/>
    <x v="2"/>
    <n v="44.9"/>
    <x v="2"/>
    <n v="465"/>
    <x v="7"/>
    <x v="346"/>
    <x v="455"/>
    <d v="2023-04-05T00:00:00"/>
    <d v="2023-04-05T01:11:00"/>
    <d v="2023-04-05T03:38:00"/>
    <d v="1899-12-30T02:42:00"/>
    <d v="1899-12-30T01:00:00"/>
    <d v="1899-12-30T01:42:00"/>
    <x v="0"/>
    <x v="4"/>
  </r>
  <r>
    <n v="4"/>
    <s v="Cliente_365"/>
    <n v="1"/>
    <x v="382"/>
    <d v="2023-04-05T04:20:00"/>
    <x v="1"/>
    <x v="0"/>
    <x v="2"/>
    <n v="26.63"/>
    <x v="1"/>
    <n v="466"/>
    <x v="6"/>
    <x v="347"/>
    <x v="456"/>
    <d v="2023-04-05T00:00:00"/>
    <d v="2023-04-05T01:54:00"/>
    <d v="2023-04-05T04:20:00"/>
    <d v="1899-12-30T02:26:00"/>
    <d v="1899-12-30T02:25:00"/>
    <d v="1899-12-30T00:01:00"/>
    <x v="0"/>
    <x v="4"/>
  </r>
  <r>
    <n v="15"/>
    <s v="Cliente_185"/>
    <n v="3"/>
    <x v="383"/>
    <d v="2023-04-05T04:14:00"/>
    <x v="1"/>
    <x v="0"/>
    <x v="0"/>
    <n v="42.31"/>
    <x v="0"/>
    <n v="467"/>
    <x v="4"/>
    <x v="348"/>
    <x v="457"/>
    <d v="2023-04-05T00:00:00"/>
    <d v="2023-04-05T02:42:00"/>
    <d v="2023-04-05T04:14:00"/>
    <d v="1899-12-30T01:32:00"/>
    <d v="1899-12-30T01:12:00"/>
    <d v="1899-12-30T00:20:00"/>
    <x v="0"/>
    <x v="4"/>
  </r>
  <r>
    <n v="14"/>
    <s v="Cliente_558"/>
    <n v="6"/>
    <x v="318"/>
    <d v="2023-04-05T05:45:00"/>
    <x v="2"/>
    <x v="1"/>
    <x v="2"/>
    <n v="14.28"/>
    <x v="0"/>
    <n v="468"/>
    <x v="10"/>
    <x v="349"/>
    <x v="458"/>
    <d v="2023-04-05T00:00:00"/>
    <d v="2023-04-05T02:59:00"/>
    <d v="2023-04-05T05:45:00"/>
    <d v="1899-12-30T02:46:00"/>
    <d v="1899-12-30T01:03:00"/>
    <d v="1899-12-30T01:43:00"/>
    <x v="0"/>
    <x v="4"/>
  </r>
  <r>
    <n v="1"/>
    <s v="Cliente_535"/>
    <n v="2"/>
    <x v="384"/>
    <d v="2023-04-05T05:22:00"/>
    <x v="1"/>
    <x v="2"/>
    <x v="2"/>
    <n v="25.26"/>
    <x v="0"/>
    <n v="469"/>
    <x v="1"/>
    <x v="350"/>
    <x v="459"/>
    <d v="2023-04-05T00:00:00"/>
    <d v="2023-04-05T02:57:00"/>
    <d v="2023-04-05T05:22:00"/>
    <d v="1899-12-30T02:25:00"/>
    <d v="1899-12-30T01:06:00"/>
    <d v="1899-12-30T01:19:00"/>
    <x v="0"/>
    <x v="4"/>
  </r>
  <r>
    <n v="17"/>
    <s v="Cliente_18"/>
    <n v="3"/>
    <x v="385"/>
    <d v="2023-04-05T04:17:00"/>
    <x v="4"/>
    <x v="0"/>
    <x v="2"/>
    <n v="47.46"/>
    <x v="2"/>
    <n v="470"/>
    <x v="7"/>
    <x v="351"/>
    <x v="460"/>
    <d v="2023-04-05T00:00:00"/>
    <d v="2023-04-05T01:41:00"/>
    <d v="2023-04-05T04:17:00"/>
    <d v="1899-12-30T02:51:00"/>
    <d v="1899-12-30T01:12:00"/>
    <d v="1899-12-30T01:39:00"/>
    <x v="0"/>
    <x v="4"/>
  </r>
  <r>
    <n v="7"/>
    <s v="Cliente_696"/>
    <n v="6"/>
    <x v="386"/>
    <d v="2023-04-05T05:38:00"/>
    <x v="4"/>
    <x v="1"/>
    <x v="0"/>
    <n v="28.49"/>
    <x v="0"/>
    <n v="471"/>
    <x v="4"/>
    <x v="5"/>
    <x v="461"/>
    <d v="2023-04-05T00:00:00"/>
    <d v="2023-04-05T03:36:00"/>
    <d v="2023-04-05T05:38:00"/>
    <d v="1899-12-30T02:02:00"/>
    <d v="1899-12-30T00:57:00"/>
    <d v="1899-12-30T01:05:00"/>
    <x v="0"/>
    <x v="4"/>
  </r>
  <r>
    <n v="20"/>
    <s v="Cliente_704"/>
    <n v="2"/>
    <x v="387"/>
    <d v="2023-04-05T06:52:00"/>
    <x v="2"/>
    <x v="0"/>
    <x v="1"/>
    <n v="36.79"/>
    <x v="2"/>
    <n v="472"/>
    <x v="7"/>
    <x v="352"/>
    <x v="462"/>
    <d v="2023-04-05T00:00:00"/>
    <d v="2023-04-05T03:57:00"/>
    <d v="2023-04-05T06:52:00"/>
    <d v="1899-12-30T03:10:00"/>
    <d v="1899-12-30T01:13:00"/>
    <d v="1899-12-30T01:57:00"/>
    <x v="0"/>
    <x v="4"/>
  </r>
  <r>
    <n v="13"/>
    <s v="Cliente_720"/>
    <n v="4"/>
    <x v="388"/>
    <d v="2023-04-06T07:04:00"/>
    <x v="2"/>
    <x v="0"/>
    <x v="0"/>
    <n v="15.63"/>
    <x v="2"/>
    <n v="473"/>
    <x v="3"/>
    <x v="353"/>
    <x v="463"/>
    <d v="2023-04-06T00:00:00"/>
    <d v="2023-04-06T03:36:00"/>
    <d v="2023-04-06T07:04:00"/>
    <d v="1899-12-30T03:43:00"/>
    <d v="1899-12-30T01:01:00"/>
    <d v="1899-12-30T02:42:00"/>
    <x v="0"/>
    <x v="5"/>
  </r>
  <r>
    <n v="2"/>
    <s v="Cliente_624"/>
    <n v="6"/>
    <x v="389"/>
    <d v="2023-04-06T03:32:00"/>
    <x v="4"/>
    <x v="0"/>
    <x v="2"/>
    <n v="21.66"/>
    <x v="1"/>
    <n v="474"/>
    <x v="4"/>
    <x v="354"/>
    <x v="464"/>
    <d v="2023-04-06T00:00:00"/>
    <d v="2023-04-06T01:52:00"/>
    <d v="2023-04-06T03:32:00"/>
    <d v="1899-12-30T01:40:00"/>
    <d v="1899-12-30T02:41:00"/>
    <d v="1899-12-30T00:00:00"/>
    <x v="1"/>
    <x v="5"/>
  </r>
  <r>
    <n v="18"/>
    <s v="Cliente_289"/>
    <n v="4"/>
    <x v="390"/>
    <d v="2023-04-06T05:50:00"/>
    <x v="3"/>
    <x v="2"/>
    <x v="0"/>
    <n v="19.55"/>
    <x v="2"/>
    <n v="475"/>
    <x v="3"/>
    <x v="355"/>
    <x v="465"/>
    <d v="2023-04-06T00:00:00"/>
    <d v="2023-04-06T03:17:00"/>
    <d v="2023-04-06T05:50:00"/>
    <d v="1899-12-30T02:48:00"/>
    <d v="1899-12-30T00:35:00"/>
    <d v="1899-12-30T02:13:00"/>
    <x v="0"/>
    <x v="5"/>
  </r>
  <r>
    <n v="13"/>
    <s v="Cliente_434"/>
    <n v="2"/>
    <x v="391"/>
    <d v="2023-04-06T01:47:00"/>
    <x v="0"/>
    <x v="1"/>
    <x v="0"/>
    <n v="43.53"/>
    <x v="2"/>
    <n v="476"/>
    <x v="3"/>
    <x v="356"/>
    <x v="466"/>
    <d v="2023-04-06T00:00:00"/>
    <d v="2023-04-06T00:03:00"/>
    <d v="2023-04-06T01:47:00"/>
    <d v="1899-12-30T01:59:00"/>
    <d v="1899-12-30T01:55:00"/>
    <d v="1899-12-30T00:04:00"/>
    <x v="0"/>
    <x v="5"/>
  </r>
  <r>
    <n v="8"/>
    <s v="Cliente_149"/>
    <n v="6"/>
    <x v="392"/>
    <d v="2023-04-06T02:58:00"/>
    <x v="4"/>
    <x v="1"/>
    <x v="2"/>
    <n v="33.85"/>
    <x v="0"/>
    <n v="477"/>
    <x v="1"/>
    <x v="357"/>
    <x v="467"/>
    <d v="2023-04-06T00:00:00"/>
    <d v="2023-04-06T01:39:00"/>
    <d v="2023-04-06T02:58:00"/>
    <d v="1899-12-30T01:19:00"/>
    <d v="1899-12-30T01:55:00"/>
    <d v="1899-12-30T00:00:00"/>
    <x v="1"/>
    <x v="5"/>
  </r>
  <r>
    <n v="7"/>
    <s v="Cliente_29"/>
    <n v="5"/>
    <x v="393"/>
    <d v="2023-04-06T03:28:00"/>
    <x v="1"/>
    <x v="0"/>
    <x v="1"/>
    <n v="32.78"/>
    <x v="2"/>
    <n v="478"/>
    <x v="6"/>
    <x v="358"/>
    <x v="468"/>
    <d v="2023-04-06T00:00:00"/>
    <d v="2023-04-06T00:01:00"/>
    <d v="2023-04-06T03:28:00"/>
    <d v="1899-12-30T03:42:00"/>
    <d v="1899-12-30T01:30:00"/>
    <d v="1899-12-30T02:12:00"/>
    <x v="0"/>
    <x v="5"/>
  </r>
  <r>
    <n v="1"/>
    <s v="Cliente_708"/>
    <n v="3"/>
    <x v="394"/>
    <d v="2023-04-06T04:30:00"/>
    <x v="0"/>
    <x v="0"/>
    <x v="0"/>
    <n v="39.58"/>
    <x v="0"/>
    <n v="479"/>
    <x v="10"/>
    <x v="359"/>
    <x v="469"/>
    <d v="2023-04-06T00:00:00"/>
    <d v="2023-04-06T00:42:00"/>
    <d v="2023-04-06T04:30:00"/>
    <d v="1899-12-30T03:48:00"/>
    <d v="1899-12-30T01:23:00"/>
    <d v="1899-12-30T02:25:00"/>
    <x v="0"/>
    <x v="5"/>
  </r>
  <r>
    <n v="1"/>
    <s v="Cliente_125"/>
    <n v="5"/>
    <x v="395"/>
    <d v="2023-04-06T07:19:00"/>
    <x v="3"/>
    <x v="1"/>
    <x v="1"/>
    <n v="18.63"/>
    <x v="0"/>
    <n v="480"/>
    <x v="7"/>
    <x v="360"/>
    <x v="470"/>
    <d v="2023-04-06T00:00:00"/>
    <d v="2023-04-06T03:26:00"/>
    <d v="2023-04-06T07:19:00"/>
    <d v="1899-12-30T03:53:00"/>
    <d v="1899-12-30T01:05:00"/>
    <d v="1899-12-30T02:48:00"/>
    <x v="0"/>
    <x v="5"/>
  </r>
  <r>
    <n v="9"/>
    <s v="Cliente_618"/>
    <n v="4"/>
    <x v="396"/>
    <d v="2023-04-06T04:43:00"/>
    <x v="1"/>
    <x v="0"/>
    <x v="2"/>
    <n v="42.02"/>
    <x v="0"/>
    <n v="481"/>
    <x v="4"/>
    <x v="113"/>
    <x v="471"/>
    <d v="2023-04-06T00:00:00"/>
    <d v="2023-04-06T01:57:00"/>
    <d v="2023-04-06T04:43:00"/>
    <d v="1899-12-30T02:46:00"/>
    <d v="1899-12-30T00:58:00"/>
    <d v="1899-12-30T01:48:00"/>
    <x v="0"/>
    <x v="5"/>
  </r>
  <r>
    <n v="9"/>
    <s v="Cliente_115"/>
    <n v="4"/>
    <x v="397"/>
    <d v="2023-04-06T02:59:00"/>
    <x v="0"/>
    <x v="1"/>
    <x v="2"/>
    <n v="18.84"/>
    <x v="1"/>
    <n v="482"/>
    <x v="1"/>
    <x v="36"/>
    <x v="472"/>
    <d v="2023-04-06T00:00:00"/>
    <d v="2023-04-06T00:41:00"/>
    <d v="2023-04-06T02:59:00"/>
    <d v="1899-12-30T02:18:00"/>
    <d v="1899-12-30T00:21:00"/>
    <d v="1899-12-30T01:57:00"/>
    <x v="0"/>
    <x v="5"/>
  </r>
  <r>
    <n v="2"/>
    <s v="Cliente_527"/>
    <n v="4"/>
    <x v="398"/>
    <d v="2023-04-06T07:01:00"/>
    <x v="1"/>
    <x v="0"/>
    <x v="2"/>
    <n v="12.74"/>
    <x v="0"/>
    <n v="483"/>
    <x v="8"/>
    <x v="71"/>
    <x v="473"/>
    <d v="2023-04-06T00:00:00"/>
    <d v="2023-04-06T03:50:00"/>
    <d v="2023-04-06T07:01:00"/>
    <d v="1899-12-30T03:11:00"/>
    <d v="1899-12-30T00:53:00"/>
    <d v="1899-12-30T02:18:00"/>
    <x v="0"/>
    <x v="5"/>
  </r>
  <r>
    <n v="18"/>
    <s v="Cliente_71"/>
    <n v="2"/>
    <x v="399"/>
    <d v="2023-04-06T04:31:00"/>
    <x v="4"/>
    <x v="0"/>
    <x v="2"/>
    <n v="22.76"/>
    <x v="1"/>
    <n v="484"/>
    <x v="9"/>
    <x v="83"/>
    <x v="474"/>
    <d v="2023-04-06T00:00:00"/>
    <d v="2023-04-06T01:33:00"/>
    <d v="2023-04-06T04:31:00"/>
    <d v="1899-12-30T02:58:00"/>
    <d v="1899-12-30T00:34:00"/>
    <d v="1899-12-30T02:24:00"/>
    <x v="0"/>
    <x v="5"/>
  </r>
  <r>
    <n v="6"/>
    <s v="Cliente_524"/>
    <n v="5"/>
    <x v="400"/>
    <d v="2023-04-06T02:52:00"/>
    <x v="3"/>
    <x v="2"/>
    <x v="2"/>
    <n v="39.07"/>
    <x v="0"/>
    <n v="485"/>
    <x v="6"/>
    <x v="361"/>
    <x v="475"/>
    <d v="2023-04-06T00:00:00"/>
    <d v="2023-04-06T01:00:00"/>
    <d v="2023-04-06T02:52:00"/>
    <d v="1899-12-30T01:52:00"/>
    <d v="1899-12-30T01:19:00"/>
    <d v="1899-12-30T00:33:00"/>
    <x v="0"/>
    <x v="5"/>
  </r>
  <r>
    <n v="15"/>
    <s v="Cliente_437"/>
    <n v="3"/>
    <x v="401"/>
    <d v="2023-04-06T06:12:00"/>
    <x v="1"/>
    <x v="1"/>
    <x v="0"/>
    <n v="12.66"/>
    <x v="2"/>
    <n v="486"/>
    <x v="1"/>
    <x v="362"/>
    <x v="263"/>
    <d v="2023-04-06T00:00:00"/>
    <d v="2023-04-06T02:47:00"/>
    <d v="2023-04-06T06:12:00"/>
    <d v="1899-12-30T03:40:00"/>
    <d v="1899-12-30T00:59:00"/>
    <d v="1899-12-30T02:41:00"/>
    <x v="0"/>
    <x v="5"/>
  </r>
  <r>
    <n v="17"/>
    <s v="Cliente_946"/>
    <n v="1"/>
    <x v="402"/>
    <d v="2023-04-06T03:50:00"/>
    <x v="1"/>
    <x v="0"/>
    <x v="2"/>
    <n v="45.76"/>
    <x v="2"/>
    <n v="487"/>
    <x v="3"/>
    <x v="363"/>
    <x v="476"/>
    <d v="2023-04-06T00:00:00"/>
    <d v="2023-04-06T01:34:00"/>
    <d v="2023-04-06T03:50:00"/>
    <d v="1899-12-30T02:31:00"/>
    <d v="1899-12-30T01:32:00"/>
    <d v="1899-12-30T00:59:00"/>
    <x v="0"/>
    <x v="5"/>
  </r>
  <r>
    <n v="10"/>
    <s v="Cliente_719"/>
    <n v="4"/>
    <x v="403"/>
    <d v="2023-04-06T01:58:00"/>
    <x v="0"/>
    <x v="0"/>
    <x v="0"/>
    <n v="37.380000000000003"/>
    <x v="1"/>
    <n v="488"/>
    <x v="10"/>
    <x v="364"/>
    <x v="477"/>
    <d v="2023-04-06T00:00:00"/>
    <d v="2023-04-06T00:00:00"/>
    <d v="2023-04-06T01:58:00"/>
    <d v="1899-12-30T01:58:00"/>
    <d v="1899-12-30T02:04:00"/>
    <d v="1899-12-30T00:00:00"/>
    <x v="1"/>
    <x v="5"/>
  </r>
  <r>
    <n v="3"/>
    <s v="Cliente_354"/>
    <n v="1"/>
    <x v="404"/>
    <d v="2023-04-06T05:27:00"/>
    <x v="0"/>
    <x v="1"/>
    <x v="2"/>
    <n v="22.27"/>
    <x v="2"/>
    <n v="489"/>
    <x v="10"/>
    <x v="73"/>
    <x v="478"/>
    <d v="2023-04-06T00:00:00"/>
    <d v="2023-04-06T02:57:00"/>
    <d v="2023-04-06T05:27:00"/>
    <d v="1899-12-30T02:45:00"/>
    <d v="1899-12-30T00:34:00"/>
    <d v="1899-12-30T02:11:00"/>
    <x v="0"/>
    <x v="5"/>
  </r>
  <r>
    <n v="1"/>
    <s v="Cliente_194"/>
    <n v="2"/>
    <x v="405"/>
    <d v="2023-04-06T04:57:00"/>
    <x v="3"/>
    <x v="0"/>
    <x v="2"/>
    <n v="26.79"/>
    <x v="1"/>
    <n v="490"/>
    <x v="1"/>
    <x v="365"/>
    <x v="479"/>
    <d v="2023-04-06T00:00:00"/>
    <d v="2023-04-06T03:20:00"/>
    <d v="2023-04-06T04:57:00"/>
    <d v="1899-12-30T01:37:00"/>
    <d v="1899-12-30T02:11:00"/>
    <d v="1899-12-30T00:00:00"/>
    <x v="1"/>
    <x v="5"/>
  </r>
  <r>
    <n v="7"/>
    <s v="Cliente_160"/>
    <n v="4"/>
    <x v="406"/>
    <d v="2023-04-06T02:37:00"/>
    <x v="4"/>
    <x v="1"/>
    <x v="2"/>
    <n v="34.68"/>
    <x v="2"/>
    <n v="491"/>
    <x v="0"/>
    <x v="366"/>
    <x v="480"/>
    <d v="2023-04-06T00:00:00"/>
    <d v="2023-04-06T00:07:00"/>
    <d v="2023-04-06T02:37:00"/>
    <d v="1899-12-30T02:45:00"/>
    <d v="1899-12-30T00:41:00"/>
    <d v="1899-12-30T02:04:00"/>
    <x v="0"/>
    <x v="5"/>
  </r>
  <r>
    <n v="4"/>
    <s v="Cliente_363"/>
    <n v="4"/>
    <x v="407"/>
    <d v="2023-04-06T04:36:00"/>
    <x v="1"/>
    <x v="0"/>
    <x v="2"/>
    <n v="16.62"/>
    <x v="0"/>
    <n v="492"/>
    <x v="1"/>
    <x v="367"/>
    <x v="481"/>
    <d v="2023-04-06T00:00:00"/>
    <d v="2023-04-06T01:03:00"/>
    <d v="2023-04-06T04:36:00"/>
    <d v="1899-12-30T03:33:00"/>
    <d v="1899-12-30T00:49:00"/>
    <d v="1899-12-30T02:44:00"/>
    <x v="0"/>
    <x v="5"/>
  </r>
  <r>
    <n v="2"/>
    <s v="Cliente_140"/>
    <n v="2"/>
    <x v="408"/>
    <d v="2023-04-06T01:46:00"/>
    <x v="3"/>
    <x v="0"/>
    <x v="2"/>
    <n v="32.67"/>
    <x v="2"/>
    <n v="493"/>
    <x v="4"/>
    <x v="44"/>
    <x v="482"/>
    <d v="2023-04-06T00:00:00"/>
    <d v="2023-04-06T00:31:00"/>
    <d v="2023-04-06T01:46:00"/>
    <d v="1899-12-30T01:30:00"/>
    <d v="1899-12-30T00:08:00"/>
    <d v="1899-12-30T01:22:00"/>
    <x v="0"/>
    <x v="5"/>
  </r>
  <r>
    <n v="20"/>
    <s v="Cliente_546"/>
    <n v="5"/>
    <x v="409"/>
    <d v="2023-04-06T04:49:00"/>
    <x v="1"/>
    <x v="1"/>
    <x v="2"/>
    <n v="11.85"/>
    <x v="0"/>
    <n v="494"/>
    <x v="3"/>
    <x v="6"/>
    <x v="483"/>
    <d v="2023-04-06T00:00:00"/>
    <d v="2023-04-06T01:28:00"/>
    <d v="2023-04-06T04:49:00"/>
    <d v="1899-12-30T03:21:00"/>
    <d v="1899-12-30T00:31:00"/>
    <d v="1899-12-30T02:50:00"/>
    <x v="0"/>
    <x v="5"/>
  </r>
  <r>
    <n v="11"/>
    <s v="Cliente_778"/>
    <n v="6"/>
    <x v="410"/>
    <d v="2023-04-06T06:50:00"/>
    <x v="2"/>
    <x v="1"/>
    <x v="2"/>
    <n v="33.96"/>
    <x v="1"/>
    <n v="495"/>
    <x v="5"/>
    <x v="368"/>
    <x v="484"/>
    <d v="2023-04-06T00:00:00"/>
    <d v="2023-04-06T03:01:00"/>
    <d v="2023-04-06T06:50:00"/>
    <d v="1899-12-30T03:49:00"/>
    <d v="1899-12-30T01:42:00"/>
    <d v="1899-12-30T02:07:00"/>
    <x v="0"/>
    <x v="5"/>
  </r>
  <r>
    <n v="1"/>
    <s v="Cliente_402"/>
    <n v="3"/>
    <x v="411"/>
    <d v="2023-04-06T06:22:00"/>
    <x v="1"/>
    <x v="0"/>
    <x v="2"/>
    <n v="39.42"/>
    <x v="0"/>
    <n v="496"/>
    <x v="10"/>
    <x v="369"/>
    <x v="485"/>
    <d v="2023-04-06T00:00:00"/>
    <d v="2023-04-06T02:34:00"/>
    <d v="2023-04-06T06:22:00"/>
    <d v="1899-12-30T03:48:00"/>
    <d v="1899-12-30T02:13:00"/>
    <d v="1899-12-30T01:35:00"/>
    <x v="0"/>
    <x v="5"/>
  </r>
  <r>
    <n v="13"/>
    <s v="Cliente_784"/>
    <n v="6"/>
    <x v="412"/>
    <d v="2023-04-06T06:58:00"/>
    <x v="0"/>
    <x v="0"/>
    <x v="0"/>
    <n v="29.93"/>
    <x v="0"/>
    <n v="497"/>
    <x v="10"/>
    <x v="370"/>
    <x v="486"/>
    <d v="2023-04-06T00:00:00"/>
    <d v="2023-04-06T03:30:00"/>
    <d v="2023-04-06T06:58:00"/>
    <d v="1899-12-30T03:28:00"/>
    <d v="1899-12-30T00:38:00"/>
    <d v="1899-12-30T02:50:00"/>
    <x v="0"/>
    <x v="5"/>
  </r>
  <r>
    <n v="20"/>
    <s v="Cliente_259"/>
    <n v="3"/>
    <x v="413"/>
    <d v="2023-04-06T03:46:00"/>
    <x v="0"/>
    <x v="0"/>
    <x v="2"/>
    <n v="21.99"/>
    <x v="1"/>
    <n v="498"/>
    <x v="0"/>
    <x v="76"/>
    <x v="487"/>
    <d v="2023-04-06T00:00:00"/>
    <d v="2023-04-06T00:17:00"/>
    <d v="2023-04-06T03:46:00"/>
    <d v="1899-12-30T03:29:00"/>
    <d v="1899-12-30T00:32:00"/>
    <d v="1899-12-30T02:57:00"/>
    <x v="0"/>
    <x v="5"/>
  </r>
  <r>
    <n v="5"/>
    <s v="Cliente_919"/>
    <n v="5"/>
    <x v="414"/>
    <d v="2023-04-06T04:28:00"/>
    <x v="2"/>
    <x v="2"/>
    <x v="0"/>
    <n v="22.69"/>
    <x v="0"/>
    <n v="499"/>
    <x v="2"/>
    <x v="371"/>
    <x v="488"/>
    <d v="2023-04-06T00:00:00"/>
    <d v="2023-04-06T01:21:00"/>
    <d v="2023-04-06T04:28:00"/>
    <d v="1899-12-30T03:07:00"/>
    <d v="1899-12-30T02:10:00"/>
    <d v="1899-12-30T00:57:00"/>
    <x v="0"/>
    <x v="5"/>
  </r>
  <r>
    <n v="4"/>
    <s v="Cliente_354"/>
    <n v="5"/>
    <x v="415"/>
    <d v="2023-04-06T05:15:00"/>
    <x v="4"/>
    <x v="1"/>
    <x v="0"/>
    <n v="37.619999999999997"/>
    <x v="2"/>
    <n v="500"/>
    <x v="10"/>
    <x v="372"/>
    <x v="489"/>
    <d v="2023-04-06T00:00:00"/>
    <d v="2023-04-06T01:17:00"/>
    <d v="2023-04-06T05:15:00"/>
    <d v="1899-12-30T04:13:00"/>
    <d v="1899-12-30T00:42:00"/>
    <d v="1899-12-30T03:31:00"/>
    <x v="0"/>
    <x v="5"/>
  </r>
  <r>
    <n v="7"/>
    <s v="Cliente_637"/>
    <n v="1"/>
    <x v="416"/>
    <d v="2023-04-06T06:31:00"/>
    <x v="1"/>
    <x v="2"/>
    <x v="2"/>
    <n v="28.38"/>
    <x v="2"/>
    <n v="501"/>
    <x v="5"/>
    <x v="373"/>
    <x v="490"/>
    <d v="2023-04-06T00:00:00"/>
    <d v="2023-04-06T03:44:00"/>
    <d v="2023-04-06T06:31:00"/>
    <d v="1899-12-30T03:02:00"/>
    <d v="1899-12-30T00:39:00"/>
    <d v="1899-12-30T02:23:00"/>
    <x v="0"/>
    <x v="5"/>
  </r>
  <r>
    <n v="5"/>
    <s v="Cliente_759"/>
    <n v="2"/>
    <x v="417"/>
    <d v="2023-04-06T01:57:00"/>
    <x v="3"/>
    <x v="0"/>
    <x v="2"/>
    <n v="32.9"/>
    <x v="0"/>
    <n v="502"/>
    <x v="6"/>
    <x v="374"/>
    <x v="491"/>
    <d v="2023-04-06T00:00:00"/>
    <d v="2023-04-06T00:45:00"/>
    <d v="2023-04-06T01:57:00"/>
    <d v="1899-12-30T01:12:00"/>
    <d v="1899-12-30T01:13:00"/>
    <d v="1899-12-30T00:00:00"/>
    <x v="1"/>
    <x v="5"/>
  </r>
  <r>
    <n v="3"/>
    <s v="Cliente_948"/>
    <n v="1"/>
    <x v="418"/>
    <d v="2023-04-06T04:02:00"/>
    <x v="0"/>
    <x v="0"/>
    <x v="2"/>
    <n v="35.840000000000003"/>
    <x v="0"/>
    <n v="503"/>
    <x v="0"/>
    <x v="201"/>
    <x v="492"/>
    <d v="2023-04-06T00:00:00"/>
    <d v="2023-04-06T02:20:00"/>
    <d v="2023-04-06T04:02:00"/>
    <d v="1899-12-30T01:42:00"/>
    <d v="1899-12-30T01:25:00"/>
    <d v="1899-12-30T00:17:00"/>
    <x v="0"/>
    <x v="5"/>
  </r>
  <r>
    <n v="2"/>
    <s v="Cliente_172"/>
    <n v="5"/>
    <x v="419"/>
    <d v="2023-04-06T04:48:00"/>
    <x v="3"/>
    <x v="2"/>
    <x v="1"/>
    <n v="31.31"/>
    <x v="0"/>
    <n v="504"/>
    <x v="2"/>
    <x v="71"/>
    <x v="493"/>
    <d v="2023-04-06T00:00:00"/>
    <d v="2023-04-06T02:10:00"/>
    <d v="2023-04-06T04:48:00"/>
    <d v="1899-12-30T02:38:00"/>
    <d v="1899-12-30T00:19:00"/>
    <d v="1899-12-30T02:19:00"/>
    <x v="0"/>
    <x v="5"/>
  </r>
  <r>
    <n v="5"/>
    <s v="Cliente_70"/>
    <n v="1"/>
    <x v="420"/>
    <d v="2023-04-06T06:07:00"/>
    <x v="2"/>
    <x v="2"/>
    <x v="2"/>
    <n v="25.76"/>
    <x v="0"/>
    <n v="505"/>
    <x v="1"/>
    <x v="375"/>
    <x v="494"/>
    <d v="2023-04-06T00:00:00"/>
    <d v="2023-04-06T02:38:00"/>
    <d v="2023-04-06T06:07:00"/>
    <d v="1899-12-30T03:29:00"/>
    <d v="1899-12-30T01:55:00"/>
    <d v="1899-12-30T01:34:00"/>
    <x v="0"/>
    <x v="5"/>
  </r>
  <r>
    <n v="18"/>
    <s v="Cliente_835"/>
    <n v="2"/>
    <x v="421"/>
    <d v="2023-04-06T04:02:00"/>
    <x v="0"/>
    <x v="2"/>
    <x v="2"/>
    <n v="11.65"/>
    <x v="2"/>
    <n v="506"/>
    <x v="3"/>
    <x v="5"/>
    <x v="115"/>
    <d v="2023-04-06T00:00:00"/>
    <d v="2023-04-06T02:01:00"/>
    <d v="2023-04-06T04:02:00"/>
    <d v="1899-12-30T02:16:00"/>
    <d v="1899-12-30T00:05:00"/>
    <d v="1899-12-30T02:11:00"/>
    <x v="0"/>
    <x v="5"/>
  </r>
  <r>
    <n v="18"/>
    <s v="Cliente_989"/>
    <n v="4"/>
    <x v="395"/>
    <d v="2023-04-06T04:30:00"/>
    <x v="2"/>
    <x v="1"/>
    <x v="2"/>
    <n v="43.42"/>
    <x v="1"/>
    <n v="507"/>
    <x v="6"/>
    <x v="376"/>
    <x v="495"/>
    <d v="2023-04-06T00:00:00"/>
    <d v="2023-04-06T03:26:00"/>
    <d v="2023-04-06T04:30:00"/>
    <d v="1899-12-30T01:04:00"/>
    <d v="1899-12-30T01:09:00"/>
    <d v="1899-12-30T00:00:00"/>
    <x v="1"/>
    <x v="5"/>
  </r>
  <r>
    <n v="6"/>
    <s v="Cliente_821"/>
    <n v="1"/>
    <x v="422"/>
    <d v="2023-04-06T06:35:00"/>
    <x v="3"/>
    <x v="0"/>
    <x v="2"/>
    <n v="42.8"/>
    <x v="0"/>
    <n v="508"/>
    <x v="2"/>
    <x v="183"/>
    <x v="496"/>
    <d v="2023-04-06T00:00:00"/>
    <d v="2023-04-06T02:50:00"/>
    <d v="2023-04-06T06:35:00"/>
    <d v="1899-12-30T03:45:00"/>
    <d v="1899-12-30T00:34:00"/>
    <d v="1899-12-30T03:11:00"/>
    <x v="0"/>
    <x v="5"/>
  </r>
  <r>
    <n v="5"/>
    <s v="Cliente_977"/>
    <n v="3"/>
    <x v="423"/>
    <d v="2023-04-06T06:02:00"/>
    <x v="1"/>
    <x v="1"/>
    <x v="2"/>
    <n v="16.260000000000002"/>
    <x v="2"/>
    <n v="509"/>
    <x v="2"/>
    <x v="18"/>
    <x v="497"/>
    <d v="2023-04-06T00:00:00"/>
    <d v="2023-04-06T03:12:00"/>
    <d v="2023-04-06T06:02:00"/>
    <d v="1899-12-30T03:05:00"/>
    <d v="1899-12-30T00:47:00"/>
    <d v="1899-12-30T02:18:00"/>
    <x v="0"/>
    <x v="5"/>
  </r>
  <r>
    <n v="6"/>
    <s v="Cliente_509"/>
    <n v="4"/>
    <x v="424"/>
    <d v="2023-04-06T04:33:00"/>
    <x v="4"/>
    <x v="0"/>
    <x v="2"/>
    <n v="14.97"/>
    <x v="1"/>
    <n v="510"/>
    <x v="3"/>
    <x v="38"/>
    <x v="498"/>
    <d v="2023-04-06T00:00:00"/>
    <d v="2023-04-06T03:32:00"/>
    <d v="2023-04-06T04:33:00"/>
    <d v="1899-12-30T01:01:00"/>
    <d v="1899-12-30T00:48:00"/>
    <d v="1899-12-30T00:13:00"/>
    <x v="0"/>
    <x v="5"/>
  </r>
  <r>
    <n v="2"/>
    <s v="Cliente_951"/>
    <n v="1"/>
    <x v="425"/>
    <d v="2023-04-06T03:23:00"/>
    <x v="1"/>
    <x v="0"/>
    <x v="2"/>
    <n v="35.950000000000003"/>
    <x v="1"/>
    <n v="511"/>
    <x v="10"/>
    <x v="377"/>
    <x v="499"/>
    <d v="2023-04-06T00:00:00"/>
    <d v="2023-04-06T01:38:00"/>
    <d v="2023-04-06T03:23:00"/>
    <d v="1899-12-30T01:45:00"/>
    <d v="1899-12-30T00:38:00"/>
    <d v="1899-12-30T01:07:00"/>
    <x v="0"/>
    <x v="5"/>
  </r>
  <r>
    <n v="2"/>
    <s v="Cliente_285"/>
    <n v="1"/>
    <x v="426"/>
    <d v="2023-04-06T02:26:00"/>
    <x v="3"/>
    <x v="0"/>
    <x v="2"/>
    <n v="37.369999999999997"/>
    <x v="2"/>
    <n v="512"/>
    <x v="0"/>
    <x v="312"/>
    <x v="500"/>
    <d v="2023-04-06T00:00:00"/>
    <d v="2023-04-06T01:19:00"/>
    <d v="2023-04-06T02:26:00"/>
    <d v="1899-12-30T01:22:00"/>
    <d v="1899-12-30T00:59:00"/>
    <d v="1899-12-30T00:23:00"/>
    <x v="0"/>
    <x v="5"/>
  </r>
  <r>
    <n v="8"/>
    <s v="Cliente_873"/>
    <n v="6"/>
    <x v="409"/>
    <d v="2023-04-06T04:51:00"/>
    <x v="0"/>
    <x v="1"/>
    <x v="2"/>
    <n v="22.74"/>
    <x v="2"/>
    <n v="513"/>
    <x v="6"/>
    <x v="44"/>
    <x v="501"/>
    <d v="2023-04-06T00:00:00"/>
    <d v="2023-04-06T01:28:00"/>
    <d v="2023-04-06T04:51:00"/>
    <d v="1899-12-30T03:38:00"/>
    <d v="1899-12-30T00:56:00"/>
    <d v="1899-12-30T02:42:00"/>
    <x v="0"/>
    <x v="5"/>
  </r>
  <r>
    <n v="18"/>
    <s v="Cliente_819"/>
    <n v="5"/>
    <x v="426"/>
    <d v="2023-04-06T04:36:00"/>
    <x v="4"/>
    <x v="0"/>
    <x v="2"/>
    <n v="38.840000000000003"/>
    <x v="1"/>
    <n v="514"/>
    <x v="9"/>
    <x v="378"/>
    <x v="502"/>
    <d v="2023-04-06T00:00:00"/>
    <d v="2023-04-06T01:19:00"/>
    <d v="2023-04-06T04:36:00"/>
    <d v="1899-12-30T03:17:00"/>
    <d v="1899-12-30T01:52:00"/>
    <d v="1899-12-30T01:25:00"/>
    <x v="0"/>
    <x v="5"/>
  </r>
  <r>
    <n v="19"/>
    <s v="Cliente_690"/>
    <n v="2"/>
    <x v="427"/>
    <d v="2023-04-06T02:03:00"/>
    <x v="2"/>
    <x v="0"/>
    <x v="2"/>
    <n v="43.79"/>
    <x v="2"/>
    <n v="515"/>
    <x v="9"/>
    <x v="44"/>
    <x v="503"/>
    <d v="2023-04-06T00:00:00"/>
    <d v="2023-04-06T00:58:00"/>
    <d v="2023-04-06T02:03:00"/>
    <d v="1899-12-30T01:20:00"/>
    <d v="1899-12-30T00:13:00"/>
    <d v="1899-12-30T01:07:00"/>
    <x v="0"/>
    <x v="5"/>
  </r>
  <r>
    <n v="7"/>
    <s v="Cliente_334"/>
    <n v="2"/>
    <x v="428"/>
    <d v="2023-04-06T04:59:00"/>
    <x v="4"/>
    <x v="0"/>
    <x v="2"/>
    <n v="20.85"/>
    <x v="0"/>
    <n v="516"/>
    <x v="3"/>
    <x v="379"/>
    <x v="504"/>
    <d v="2023-04-06T00:00:00"/>
    <d v="2023-04-06T03:55:00"/>
    <d v="2023-04-06T04:59:00"/>
    <d v="1899-12-30T01:04:00"/>
    <d v="1899-12-30T01:37:00"/>
    <d v="1899-12-30T00:00:00"/>
    <x v="1"/>
    <x v="5"/>
  </r>
  <r>
    <n v="4"/>
    <s v="Cliente_508"/>
    <n v="5"/>
    <x v="429"/>
    <d v="2023-04-06T05:30:00"/>
    <x v="4"/>
    <x v="0"/>
    <x v="1"/>
    <n v="23.92"/>
    <x v="0"/>
    <n v="517"/>
    <x v="8"/>
    <x v="380"/>
    <x v="505"/>
    <d v="2023-04-06T00:00:00"/>
    <d v="2023-04-06T01:35:00"/>
    <d v="2023-04-06T05:30:00"/>
    <d v="1899-12-30T03:55:00"/>
    <d v="1899-12-30T01:05:00"/>
    <d v="1899-12-30T02:50:00"/>
    <x v="0"/>
    <x v="5"/>
  </r>
  <r>
    <n v="5"/>
    <s v="Cliente_830"/>
    <n v="6"/>
    <x v="430"/>
    <d v="2023-04-06T06:02:00"/>
    <x v="4"/>
    <x v="1"/>
    <x v="2"/>
    <n v="18.48"/>
    <x v="2"/>
    <n v="518"/>
    <x v="1"/>
    <x v="348"/>
    <x v="506"/>
    <d v="2023-04-06T00:00:00"/>
    <d v="2023-04-06T02:08:00"/>
    <d v="2023-04-06T06:02:00"/>
    <d v="1899-12-30T04:09:00"/>
    <d v="1899-12-30T00:53:00"/>
    <d v="1899-12-30T03:16:00"/>
    <x v="0"/>
    <x v="5"/>
  </r>
  <r>
    <n v="6"/>
    <s v="Cliente_787"/>
    <n v="2"/>
    <x v="431"/>
    <d v="2023-04-06T03:49:00"/>
    <x v="3"/>
    <x v="0"/>
    <x v="2"/>
    <n v="34.590000000000003"/>
    <x v="1"/>
    <n v="519"/>
    <x v="3"/>
    <x v="381"/>
    <x v="507"/>
    <d v="2023-04-06T00:00:00"/>
    <d v="2023-04-06T00:48:00"/>
    <d v="2023-04-06T03:49:00"/>
    <d v="1899-12-30T03:01:00"/>
    <d v="1899-12-30T02:36:00"/>
    <d v="1899-12-30T00:25:00"/>
    <x v="0"/>
    <x v="5"/>
  </r>
  <r>
    <n v="4"/>
    <s v="Cliente_616"/>
    <n v="4"/>
    <x v="432"/>
    <d v="2023-04-06T06:23:00"/>
    <x v="4"/>
    <x v="2"/>
    <x v="2"/>
    <n v="43.99"/>
    <x v="1"/>
    <n v="520"/>
    <x v="1"/>
    <x v="382"/>
    <x v="508"/>
    <d v="2023-04-06T00:00:00"/>
    <d v="2023-04-06T03:35:00"/>
    <d v="2023-04-06T06:23:00"/>
    <d v="1899-12-30T02:48:00"/>
    <d v="1899-12-30T02:01:00"/>
    <d v="1899-12-30T00:47:00"/>
    <x v="0"/>
    <x v="5"/>
  </r>
  <r>
    <n v="18"/>
    <s v="Cliente_422"/>
    <n v="2"/>
    <x v="433"/>
    <d v="2023-04-06T02:54:00"/>
    <x v="4"/>
    <x v="0"/>
    <x v="2"/>
    <n v="15.18"/>
    <x v="1"/>
    <n v="521"/>
    <x v="6"/>
    <x v="383"/>
    <x v="509"/>
    <d v="2023-04-06T00:00:00"/>
    <d v="2023-04-06T00:43:00"/>
    <d v="2023-04-06T02:54:00"/>
    <d v="1899-12-30T02:11:00"/>
    <d v="1899-12-30T01:31:00"/>
    <d v="1899-12-30T00:40:00"/>
    <x v="0"/>
    <x v="5"/>
  </r>
  <r>
    <n v="2"/>
    <s v="Cliente_740"/>
    <n v="5"/>
    <x v="425"/>
    <d v="2023-04-06T04:26:00"/>
    <x v="4"/>
    <x v="0"/>
    <x v="1"/>
    <n v="35.35"/>
    <x v="1"/>
    <n v="522"/>
    <x v="7"/>
    <x v="15"/>
    <x v="510"/>
    <d v="2023-04-06T00:00:00"/>
    <d v="2023-04-06T01:38:00"/>
    <d v="2023-04-06T04:26:00"/>
    <d v="1899-12-30T02:48:00"/>
    <d v="1899-12-30T00:47:00"/>
    <d v="1899-12-30T02:01:00"/>
    <x v="0"/>
    <x v="5"/>
  </r>
  <r>
    <n v="4"/>
    <s v="Cliente_930"/>
    <n v="3"/>
    <x v="392"/>
    <d v="2023-04-06T04:42:00"/>
    <x v="3"/>
    <x v="0"/>
    <x v="2"/>
    <n v="45.41"/>
    <x v="2"/>
    <n v="523"/>
    <x v="10"/>
    <x v="71"/>
    <x v="511"/>
    <d v="2023-04-06T00:00:00"/>
    <d v="2023-04-06T01:39:00"/>
    <d v="2023-04-06T04:42:00"/>
    <d v="1899-12-30T03:18:00"/>
    <d v="1899-12-30T00:51:00"/>
    <d v="1899-12-30T02:27:00"/>
    <x v="0"/>
    <x v="5"/>
  </r>
  <r>
    <n v="16"/>
    <s v="Cliente_218"/>
    <n v="4"/>
    <x v="391"/>
    <d v="2023-04-06T02:32:00"/>
    <x v="0"/>
    <x v="0"/>
    <x v="2"/>
    <n v="26.91"/>
    <x v="2"/>
    <n v="524"/>
    <x v="4"/>
    <x v="322"/>
    <x v="512"/>
    <d v="2023-04-06T00:00:00"/>
    <d v="2023-04-06T00:03:00"/>
    <d v="2023-04-06T02:32:00"/>
    <d v="1899-12-30T02:44:00"/>
    <d v="1899-12-30T01:01:00"/>
    <d v="1899-12-30T01:43:00"/>
    <x v="0"/>
    <x v="5"/>
  </r>
  <r>
    <n v="16"/>
    <s v="Cliente_318"/>
    <n v="3"/>
    <x v="434"/>
    <d v="2023-04-06T07:14:00"/>
    <x v="0"/>
    <x v="0"/>
    <x v="2"/>
    <n v="32.869999999999997"/>
    <x v="2"/>
    <n v="525"/>
    <x v="5"/>
    <x v="384"/>
    <x v="513"/>
    <d v="2023-04-06T00:00:00"/>
    <d v="2023-04-06T03:27:00"/>
    <d v="2023-04-06T07:14:00"/>
    <d v="1899-12-30T04:02:00"/>
    <d v="1899-12-30T01:17:00"/>
    <d v="1899-12-30T02:45:00"/>
    <x v="0"/>
    <x v="5"/>
  </r>
  <r>
    <n v="4"/>
    <s v="Cliente_257"/>
    <n v="6"/>
    <x v="416"/>
    <d v="2023-04-06T05:41:00"/>
    <x v="4"/>
    <x v="2"/>
    <x v="0"/>
    <n v="43.02"/>
    <x v="1"/>
    <n v="526"/>
    <x v="6"/>
    <x v="195"/>
    <x v="514"/>
    <d v="2023-04-06T00:00:00"/>
    <d v="2023-04-06T03:44:00"/>
    <d v="2023-04-06T05:41:00"/>
    <d v="1899-12-30T01:57:00"/>
    <d v="1899-12-30T00:22:00"/>
    <d v="1899-12-30T01:35:00"/>
    <x v="0"/>
    <x v="5"/>
  </r>
  <r>
    <n v="19"/>
    <s v="Cliente_112"/>
    <n v="4"/>
    <x v="435"/>
    <d v="2023-04-06T05:55:00"/>
    <x v="1"/>
    <x v="1"/>
    <x v="1"/>
    <n v="22.95"/>
    <x v="2"/>
    <n v="527"/>
    <x v="0"/>
    <x v="71"/>
    <x v="515"/>
    <d v="2023-04-06T00:00:00"/>
    <d v="2023-04-06T03:41:00"/>
    <d v="2023-04-06T05:55:00"/>
    <d v="1899-12-30T02:29:00"/>
    <d v="1899-12-30T00:31:00"/>
    <d v="1899-12-30T01:58:00"/>
    <x v="0"/>
    <x v="5"/>
  </r>
  <r>
    <n v="14"/>
    <s v="Cliente_95"/>
    <n v="2"/>
    <x v="436"/>
    <d v="2023-04-06T03:48:00"/>
    <x v="2"/>
    <x v="0"/>
    <x v="0"/>
    <n v="15.62"/>
    <x v="0"/>
    <n v="528"/>
    <x v="6"/>
    <x v="385"/>
    <x v="516"/>
    <d v="2023-04-06T00:00:00"/>
    <d v="2023-04-06T01:47:00"/>
    <d v="2023-04-06T03:48:00"/>
    <d v="1899-12-30T02:01:00"/>
    <d v="1899-12-30T02:01:00"/>
    <d v="1899-12-30T00:00:00"/>
    <x v="1"/>
    <x v="5"/>
  </r>
  <r>
    <n v="1"/>
    <s v="Cliente_866"/>
    <n v="2"/>
    <x v="437"/>
    <d v="2023-04-06T04:42:00"/>
    <x v="0"/>
    <x v="0"/>
    <x v="2"/>
    <n v="25.91"/>
    <x v="2"/>
    <n v="529"/>
    <x v="0"/>
    <x v="386"/>
    <x v="517"/>
    <d v="2023-04-06T00:00:00"/>
    <d v="2023-04-06T01:58:00"/>
    <d v="2023-04-06T04:42:00"/>
    <d v="1899-12-30T02:59:00"/>
    <d v="1899-12-30T02:37:00"/>
    <d v="1899-12-30T00:22:00"/>
    <x v="0"/>
    <x v="5"/>
  </r>
  <r>
    <n v="7"/>
    <s v="Cliente_232"/>
    <n v="5"/>
    <x v="438"/>
    <d v="2023-04-06T06:07:00"/>
    <x v="3"/>
    <x v="0"/>
    <x v="2"/>
    <n v="30.19"/>
    <x v="2"/>
    <n v="530"/>
    <x v="3"/>
    <x v="387"/>
    <x v="518"/>
    <d v="2023-04-06T00:00:00"/>
    <d v="2023-04-06T02:13:00"/>
    <d v="2023-04-06T06:07:00"/>
    <d v="1899-12-30T04:09:00"/>
    <d v="1899-12-30T01:46:00"/>
    <d v="1899-12-30T02:23:00"/>
    <x v="0"/>
    <x v="5"/>
  </r>
  <r>
    <n v="9"/>
    <s v="Cliente_882"/>
    <n v="6"/>
    <x v="439"/>
    <d v="2023-04-06T05:04:00"/>
    <x v="2"/>
    <x v="2"/>
    <x v="1"/>
    <n v="34.39"/>
    <x v="1"/>
    <n v="531"/>
    <x v="3"/>
    <x v="388"/>
    <x v="519"/>
    <d v="2023-04-06T00:00:00"/>
    <d v="2023-04-06T03:03:00"/>
    <d v="2023-04-06T05:04:00"/>
    <d v="1899-12-30T02:01:00"/>
    <d v="1899-12-30T03:19:00"/>
    <d v="1899-12-30T00:00:00"/>
    <x v="1"/>
    <x v="5"/>
  </r>
  <r>
    <n v="13"/>
    <s v="Cliente_63"/>
    <n v="3"/>
    <x v="440"/>
    <d v="2023-04-06T05:26:00"/>
    <x v="0"/>
    <x v="1"/>
    <x v="0"/>
    <n v="17.95"/>
    <x v="0"/>
    <n v="532"/>
    <x v="10"/>
    <x v="389"/>
    <x v="520"/>
    <d v="2023-04-06T00:00:00"/>
    <d v="2023-04-06T01:48:00"/>
    <d v="2023-04-06T05:26:00"/>
    <d v="1899-12-30T03:38:00"/>
    <d v="1899-12-30T00:59:00"/>
    <d v="1899-12-30T02:39:00"/>
    <x v="0"/>
    <x v="5"/>
  </r>
  <r>
    <n v="1"/>
    <s v="Cliente_336"/>
    <n v="3"/>
    <x v="441"/>
    <d v="2023-04-06T05:20:00"/>
    <x v="3"/>
    <x v="2"/>
    <x v="0"/>
    <n v="20.09"/>
    <x v="1"/>
    <n v="533"/>
    <x v="8"/>
    <x v="300"/>
    <x v="166"/>
    <d v="2023-04-06T00:00:00"/>
    <d v="2023-04-06T03:14:00"/>
    <d v="2023-04-06T05:20:00"/>
    <d v="1899-12-30T02:06:00"/>
    <d v="1899-12-30T00:48:00"/>
    <d v="1899-12-30T01:18:00"/>
    <x v="0"/>
    <x v="5"/>
  </r>
  <r>
    <n v="1"/>
    <s v="Cliente_113"/>
    <n v="6"/>
    <x v="442"/>
    <d v="2023-04-06T04:29:00"/>
    <x v="4"/>
    <x v="2"/>
    <x v="2"/>
    <n v="23.59"/>
    <x v="0"/>
    <n v="534"/>
    <x v="2"/>
    <x v="390"/>
    <x v="521"/>
    <d v="2023-04-06T00:00:00"/>
    <d v="2023-04-06T01:02:00"/>
    <d v="2023-04-06T04:29:00"/>
    <d v="1899-12-30T03:27:00"/>
    <d v="1899-12-30T01:16:00"/>
    <d v="1899-12-30T02:11:00"/>
    <x v="0"/>
    <x v="5"/>
  </r>
  <r>
    <n v="15"/>
    <s v="Cliente_711"/>
    <n v="3"/>
    <x v="443"/>
    <d v="2023-04-06T03:32:00"/>
    <x v="1"/>
    <x v="1"/>
    <x v="2"/>
    <n v="39.450000000000003"/>
    <x v="1"/>
    <n v="535"/>
    <x v="9"/>
    <x v="391"/>
    <x v="522"/>
    <d v="2023-04-06T00:00:00"/>
    <d v="2023-04-06T00:57:00"/>
    <d v="2023-04-06T03:32:00"/>
    <d v="1899-12-30T02:35:00"/>
    <d v="1899-12-30T01:53:00"/>
    <d v="1899-12-30T00:42:00"/>
    <x v="0"/>
    <x v="5"/>
  </r>
  <r>
    <n v="9"/>
    <s v="Cliente_785"/>
    <n v="2"/>
    <x v="444"/>
    <d v="2023-04-06T04:39:00"/>
    <x v="4"/>
    <x v="0"/>
    <x v="2"/>
    <n v="46"/>
    <x v="0"/>
    <n v="536"/>
    <x v="9"/>
    <x v="392"/>
    <x v="523"/>
    <d v="2023-04-06T00:00:00"/>
    <d v="2023-04-06T02:31:00"/>
    <d v="2023-04-06T04:39:00"/>
    <d v="1899-12-30T02:08:00"/>
    <d v="1899-12-30T02:32:00"/>
    <d v="1899-12-30T00:00:00"/>
    <x v="1"/>
    <x v="5"/>
  </r>
  <r>
    <n v="18"/>
    <s v="Cliente_486"/>
    <n v="6"/>
    <x v="445"/>
    <d v="2023-04-06T02:09:00"/>
    <x v="0"/>
    <x v="1"/>
    <x v="0"/>
    <n v="28.68"/>
    <x v="2"/>
    <n v="537"/>
    <x v="4"/>
    <x v="36"/>
    <x v="524"/>
    <d v="2023-04-06T00:00:00"/>
    <d v="2023-04-06T00:24:00"/>
    <d v="2023-04-06T02:09:00"/>
    <d v="1899-12-30T02:00:00"/>
    <d v="1899-12-30T00:21:00"/>
    <d v="1899-12-30T01:39:00"/>
    <x v="0"/>
    <x v="5"/>
  </r>
  <r>
    <n v="14"/>
    <s v="Cliente_397"/>
    <n v="4"/>
    <x v="446"/>
    <d v="2023-04-06T05:33:00"/>
    <x v="4"/>
    <x v="2"/>
    <x v="0"/>
    <n v="41.35"/>
    <x v="1"/>
    <n v="538"/>
    <x v="1"/>
    <x v="393"/>
    <x v="525"/>
    <d v="2023-04-06T00:00:00"/>
    <d v="2023-04-06T03:19:00"/>
    <d v="2023-04-06T05:33:00"/>
    <d v="1899-12-30T02:14:00"/>
    <d v="1899-12-30T03:18:00"/>
    <d v="1899-12-30T00:00:00"/>
    <x v="1"/>
    <x v="5"/>
  </r>
  <r>
    <n v="18"/>
    <s v="Cliente_554"/>
    <n v="3"/>
    <x v="447"/>
    <d v="2023-04-06T07:00:00"/>
    <x v="2"/>
    <x v="1"/>
    <x v="1"/>
    <n v="20.9"/>
    <x v="1"/>
    <n v="539"/>
    <x v="1"/>
    <x v="394"/>
    <x v="526"/>
    <d v="2023-04-06T00:00:00"/>
    <d v="2023-04-06T03:51:00"/>
    <d v="2023-04-06T07:00:00"/>
    <d v="1899-12-30T03:09:00"/>
    <d v="1899-12-30T02:09:00"/>
    <d v="1899-12-30T01:00:00"/>
    <x v="0"/>
    <x v="5"/>
  </r>
  <r>
    <n v="6"/>
    <s v="Cliente_320"/>
    <n v="4"/>
    <x v="448"/>
    <d v="2023-04-06T06:56:00"/>
    <x v="1"/>
    <x v="0"/>
    <x v="2"/>
    <n v="47.85"/>
    <x v="0"/>
    <n v="540"/>
    <x v="7"/>
    <x v="395"/>
    <x v="527"/>
    <d v="2023-04-06T00:00:00"/>
    <d v="2023-04-06T03:46:00"/>
    <d v="2023-04-06T06:56:00"/>
    <d v="1899-12-30T03:10:00"/>
    <d v="1899-12-30T01:22:00"/>
    <d v="1899-12-30T01:48:00"/>
    <x v="0"/>
    <x v="5"/>
  </r>
  <r>
    <n v="19"/>
    <s v="Cliente_427"/>
    <n v="2"/>
    <x v="449"/>
    <d v="2023-04-06T04:32:00"/>
    <x v="1"/>
    <x v="1"/>
    <x v="0"/>
    <n v="33.700000000000003"/>
    <x v="0"/>
    <n v="541"/>
    <x v="1"/>
    <x v="396"/>
    <x v="528"/>
    <d v="2023-04-06T00:00:00"/>
    <d v="2023-04-06T00:33:00"/>
    <d v="2023-04-06T04:32:00"/>
    <d v="1899-12-30T03:59:00"/>
    <d v="1899-12-30T02:04:00"/>
    <d v="1899-12-30T01:55:00"/>
    <x v="0"/>
    <x v="5"/>
  </r>
  <r>
    <n v="9"/>
    <s v="Cliente_791"/>
    <n v="5"/>
    <x v="401"/>
    <d v="2023-04-06T04:43:00"/>
    <x v="0"/>
    <x v="1"/>
    <x v="2"/>
    <n v="49.05"/>
    <x v="0"/>
    <n v="542"/>
    <x v="9"/>
    <x v="397"/>
    <x v="529"/>
    <d v="2023-04-06T00:00:00"/>
    <d v="2023-04-06T02:47:00"/>
    <d v="2023-04-06T04:43:00"/>
    <d v="1899-12-30T01:56:00"/>
    <d v="1899-12-30T01:55:00"/>
    <d v="1899-12-30T00:01:00"/>
    <x v="0"/>
    <x v="5"/>
  </r>
  <r>
    <n v="19"/>
    <s v="Cliente_996"/>
    <n v="5"/>
    <x v="450"/>
    <d v="2023-04-06T03:37:00"/>
    <x v="4"/>
    <x v="2"/>
    <x v="2"/>
    <n v="49.37"/>
    <x v="0"/>
    <n v="543"/>
    <x v="3"/>
    <x v="398"/>
    <x v="530"/>
    <d v="2023-04-06T00:00:00"/>
    <d v="2023-04-06T00:47:00"/>
    <d v="2023-04-06T03:37:00"/>
    <d v="1899-12-30T02:50:00"/>
    <d v="1899-12-30T01:14:00"/>
    <d v="1899-12-30T01:36:00"/>
    <x v="0"/>
    <x v="5"/>
  </r>
  <r>
    <n v="7"/>
    <s v="Cliente_392"/>
    <n v="4"/>
    <x v="390"/>
    <d v="2023-04-06T04:45:00"/>
    <x v="3"/>
    <x v="0"/>
    <x v="2"/>
    <n v="44.91"/>
    <x v="2"/>
    <n v="544"/>
    <x v="8"/>
    <x v="5"/>
    <x v="531"/>
    <d v="2023-04-06T00:00:00"/>
    <d v="2023-04-06T03:17:00"/>
    <d v="2023-04-06T04:45:00"/>
    <d v="1899-12-30T01:43:00"/>
    <d v="1899-12-30T00:48:00"/>
    <d v="1899-12-30T00:55:00"/>
    <x v="0"/>
    <x v="5"/>
  </r>
  <r>
    <n v="20"/>
    <s v="Cliente_615"/>
    <n v="5"/>
    <x v="451"/>
    <d v="2023-04-06T04:26:00"/>
    <x v="2"/>
    <x v="0"/>
    <x v="1"/>
    <n v="12.18"/>
    <x v="2"/>
    <n v="545"/>
    <x v="9"/>
    <x v="399"/>
    <x v="532"/>
    <d v="2023-04-06T00:00:00"/>
    <d v="2023-04-06T02:39:00"/>
    <d v="2023-04-06T04:26:00"/>
    <d v="1899-12-30T02:02:00"/>
    <d v="1899-12-30T01:39:00"/>
    <d v="1899-12-30T00:23:00"/>
    <x v="0"/>
    <x v="5"/>
  </r>
  <r>
    <n v="5"/>
    <s v="Cliente_968"/>
    <n v="2"/>
    <x v="441"/>
    <d v="2023-04-06T05:29:00"/>
    <x v="4"/>
    <x v="0"/>
    <x v="0"/>
    <n v="47.81"/>
    <x v="0"/>
    <n v="546"/>
    <x v="6"/>
    <x v="400"/>
    <x v="533"/>
    <d v="2023-04-06T00:00:00"/>
    <d v="2023-04-06T03:14:00"/>
    <d v="2023-04-06T05:29:00"/>
    <d v="1899-12-30T02:15:00"/>
    <d v="1899-12-30T01:31:00"/>
    <d v="1899-12-30T00:44:00"/>
    <x v="0"/>
    <x v="5"/>
  </r>
  <r>
    <n v="9"/>
    <s v="Cliente_206"/>
    <n v="3"/>
    <x v="452"/>
    <d v="2023-04-06T04:36:00"/>
    <x v="3"/>
    <x v="2"/>
    <x v="2"/>
    <n v="20.04"/>
    <x v="2"/>
    <n v="547"/>
    <x v="1"/>
    <x v="401"/>
    <x v="534"/>
    <d v="2023-04-06T00:00:00"/>
    <d v="2023-04-06T02:43:00"/>
    <d v="2023-04-06T04:36:00"/>
    <d v="1899-12-30T02:08:00"/>
    <d v="1899-12-30T01:37:00"/>
    <d v="1899-12-30T00:31:00"/>
    <x v="0"/>
    <x v="5"/>
  </r>
  <r>
    <n v="4"/>
    <s v="Cliente_669"/>
    <n v="2"/>
    <x v="453"/>
    <d v="2023-04-06T04:03:00"/>
    <x v="2"/>
    <x v="0"/>
    <x v="2"/>
    <n v="28.88"/>
    <x v="1"/>
    <n v="548"/>
    <x v="9"/>
    <x v="402"/>
    <x v="535"/>
    <d v="2023-04-06T00:00:00"/>
    <d v="2023-04-06T00:55:00"/>
    <d v="2023-04-06T04:03:00"/>
    <d v="1899-12-30T03:08:00"/>
    <d v="1899-12-30T01:46:00"/>
    <d v="1899-12-30T01:22:00"/>
    <x v="0"/>
    <x v="5"/>
  </r>
  <r>
    <n v="12"/>
    <s v="Cliente_195"/>
    <n v="2"/>
    <x v="399"/>
    <d v="2023-04-06T05:26:00"/>
    <x v="1"/>
    <x v="0"/>
    <x v="2"/>
    <n v="35.340000000000003"/>
    <x v="1"/>
    <n v="549"/>
    <x v="1"/>
    <x v="403"/>
    <x v="536"/>
    <d v="2023-04-06T00:00:00"/>
    <d v="2023-04-06T01:33:00"/>
    <d v="2023-04-06T05:26:00"/>
    <d v="1899-12-30T03:53:00"/>
    <d v="1899-12-30T01:38:00"/>
    <d v="1899-12-30T02:15:00"/>
    <x v="0"/>
    <x v="5"/>
  </r>
  <r>
    <n v="1"/>
    <s v="Cliente_900"/>
    <n v="6"/>
    <x v="454"/>
    <d v="2023-04-06T02:39:00"/>
    <x v="0"/>
    <x v="0"/>
    <x v="2"/>
    <n v="28.33"/>
    <x v="2"/>
    <n v="550"/>
    <x v="2"/>
    <x v="404"/>
    <x v="537"/>
    <d v="2023-04-06T00:00:00"/>
    <d v="2023-04-06T01:08:00"/>
    <d v="2023-04-06T02:39:00"/>
    <d v="1899-12-30T01:46:00"/>
    <d v="1899-12-30T00:57:00"/>
    <d v="1899-12-30T00:49:00"/>
    <x v="0"/>
    <x v="5"/>
  </r>
  <r>
    <n v="4"/>
    <s v="Cliente_705"/>
    <n v="2"/>
    <x v="455"/>
    <d v="2023-04-06T04:10:00"/>
    <x v="0"/>
    <x v="1"/>
    <x v="2"/>
    <n v="17.54"/>
    <x v="0"/>
    <n v="551"/>
    <x v="3"/>
    <x v="405"/>
    <x v="538"/>
    <d v="2023-04-06T00:00:00"/>
    <d v="2023-04-06T02:58:00"/>
    <d v="2023-04-06T04:10:00"/>
    <d v="1899-12-30T01:12:00"/>
    <d v="1899-12-30T02:03:00"/>
    <d v="1899-12-30T00:00:00"/>
    <x v="1"/>
    <x v="5"/>
  </r>
  <r>
    <n v="11"/>
    <s v="Cliente_462"/>
    <n v="6"/>
    <x v="456"/>
    <d v="2023-04-06T03:54:00"/>
    <x v="0"/>
    <x v="2"/>
    <x v="0"/>
    <n v="10.28"/>
    <x v="1"/>
    <n v="552"/>
    <x v="0"/>
    <x v="406"/>
    <x v="539"/>
    <d v="2023-04-06T00:00:00"/>
    <d v="2023-04-06T00:26:00"/>
    <d v="2023-04-06T03:54:00"/>
    <d v="1899-12-30T03:28:00"/>
    <d v="1899-12-30T01:55:00"/>
    <d v="1899-12-30T01:33:00"/>
    <x v="0"/>
    <x v="5"/>
  </r>
  <r>
    <n v="14"/>
    <s v="Cliente_809"/>
    <n v="2"/>
    <x v="457"/>
    <d v="2023-04-06T05:24:00"/>
    <x v="0"/>
    <x v="0"/>
    <x v="2"/>
    <n v="44.38"/>
    <x v="1"/>
    <n v="553"/>
    <x v="2"/>
    <x v="407"/>
    <x v="540"/>
    <d v="2023-04-06T00:00:00"/>
    <d v="2023-04-06T02:45:00"/>
    <d v="2023-04-06T05:24:00"/>
    <d v="1899-12-30T02:39:00"/>
    <d v="1899-12-30T02:58:00"/>
    <d v="1899-12-30T00:00:00"/>
    <x v="1"/>
    <x v="5"/>
  </r>
  <r>
    <n v="10"/>
    <s v="Cliente_21"/>
    <n v="6"/>
    <x v="458"/>
    <d v="2023-04-06T02:55:00"/>
    <x v="0"/>
    <x v="0"/>
    <x v="0"/>
    <n v="19.600000000000001"/>
    <x v="2"/>
    <n v="554"/>
    <x v="0"/>
    <x v="408"/>
    <x v="541"/>
    <d v="2023-04-06T00:00:00"/>
    <d v="2023-04-06T01:30:00"/>
    <d v="2023-04-06T02:55:00"/>
    <d v="1899-12-30T01:40:00"/>
    <d v="1899-12-30T01:11:00"/>
    <d v="1899-12-30T00:29:00"/>
    <x v="0"/>
    <x v="5"/>
  </r>
  <r>
    <n v="20"/>
    <s v="Cliente_110"/>
    <n v="1"/>
    <x v="459"/>
    <d v="2023-04-06T05:02:00"/>
    <x v="2"/>
    <x v="1"/>
    <x v="1"/>
    <n v="41.08"/>
    <x v="1"/>
    <n v="555"/>
    <x v="2"/>
    <x v="35"/>
    <x v="542"/>
    <d v="2023-04-06T00:00:00"/>
    <d v="2023-04-06T01:59:00"/>
    <d v="2023-04-06T05:02:00"/>
    <d v="1899-12-30T03:03:00"/>
    <d v="1899-12-30T00:46:00"/>
    <d v="1899-12-30T02:17:00"/>
    <x v="0"/>
    <x v="5"/>
  </r>
  <r>
    <n v="9"/>
    <s v="Cliente_814"/>
    <n v="6"/>
    <x v="460"/>
    <d v="2023-04-06T07:41:00"/>
    <x v="2"/>
    <x v="0"/>
    <x v="0"/>
    <n v="14.09"/>
    <x v="1"/>
    <n v="556"/>
    <x v="3"/>
    <x v="205"/>
    <x v="543"/>
    <d v="2023-04-06T00:00:00"/>
    <d v="2023-04-06T03:57:00"/>
    <d v="2023-04-06T07:41:00"/>
    <d v="1899-12-30T03:44:00"/>
    <d v="1899-12-30T01:06:00"/>
    <d v="1899-12-30T02:38:00"/>
    <x v="0"/>
    <x v="5"/>
  </r>
  <r>
    <n v="7"/>
    <s v="Cliente_381"/>
    <n v="5"/>
    <x v="461"/>
    <d v="2023-04-06T07:39:00"/>
    <x v="2"/>
    <x v="0"/>
    <x v="1"/>
    <n v="35.880000000000003"/>
    <x v="2"/>
    <n v="557"/>
    <x v="8"/>
    <x v="409"/>
    <x v="544"/>
    <d v="2023-04-06T00:00:00"/>
    <d v="2023-04-06T03:52:00"/>
    <d v="2023-04-06T07:39:00"/>
    <d v="1899-12-30T04:02:00"/>
    <d v="1899-12-30T01:47:00"/>
    <d v="1899-12-30T02:15:00"/>
    <x v="0"/>
    <x v="5"/>
  </r>
  <r>
    <n v="6"/>
    <s v="Cliente_284"/>
    <n v="4"/>
    <x v="462"/>
    <d v="2023-04-06T03:06:00"/>
    <x v="1"/>
    <x v="0"/>
    <x v="2"/>
    <n v="45.26"/>
    <x v="0"/>
    <n v="558"/>
    <x v="3"/>
    <x v="410"/>
    <x v="545"/>
    <d v="2023-04-06T00:00:00"/>
    <d v="2023-04-06T00:18:00"/>
    <d v="2023-04-06T03:06:00"/>
    <d v="1899-12-30T02:48:00"/>
    <d v="1899-12-30T02:47:00"/>
    <d v="1899-12-30T00:01:00"/>
    <x v="0"/>
    <x v="5"/>
  </r>
  <r>
    <n v="11"/>
    <s v="Cliente_728"/>
    <n v="1"/>
    <x v="463"/>
    <d v="2023-04-06T03:59:00"/>
    <x v="2"/>
    <x v="0"/>
    <x v="2"/>
    <n v="24.36"/>
    <x v="0"/>
    <n v="559"/>
    <x v="7"/>
    <x v="195"/>
    <x v="546"/>
    <d v="2023-04-06T00:00:00"/>
    <d v="2023-04-06T00:14:00"/>
    <d v="2023-04-06T03:59:00"/>
    <d v="1899-12-30T03:45:00"/>
    <d v="1899-12-30T00:41:00"/>
    <d v="1899-12-30T03:04:00"/>
    <x v="0"/>
    <x v="5"/>
  </r>
  <r>
    <n v="6"/>
    <s v="Cliente_610"/>
    <n v="6"/>
    <x v="464"/>
    <d v="2023-04-06T03:17:00"/>
    <x v="3"/>
    <x v="2"/>
    <x v="0"/>
    <n v="31.53"/>
    <x v="0"/>
    <n v="560"/>
    <x v="10"/>
    <x v="411"/>
    <x v="547"/>
    <d v="2023-04-06T00:00:00"/>
    <d v="2023-04-06T00:15:00"/>
    <d v="2023-04-06T03:17:00"/>
    <d v="1899-12-30T03:02:00"/>
    <d v="1899-12-30T00:48:00"/>
    <d v="1899-12-30T02:14:00"/>
    <x v="0"/>
    <x v="5"/>
  </r>
  <r>
    <n v="4"/>
    <s v="Cliente_190"/>
    <n v="2"/>
    <x v="465"/>
    <d v="2023-04-06T03:39:00"/>
    <x v="1"/>
    <x v="0"/>
    <x v="2"/>
    <n v="44.24"/>
    <x v="0"/>
    <n v="561"/>
    <x v="9"/>
    <x v="412"/>
    <x v="172"/>
    <d v="2023-04-06T00:00:00"/>
    <d v="2023-04-06T01:13:00"/>
    <d v="2023-04-06T03:39:00"/>
    <d v="1899-12-30T02:26:00"/>
    <d v="1899-12-30T01:04:00"/>
    <d v="1899-12-30T01:22:00"/>
    <x v="0"/>
    <x v="5"/>
  </r>
  <r>
    <n v="20"/>
    <s v="Cliente_454"/>
    <n v="3"/>
    <x v="466"/>
    <d v="2023-04-06T06:20:00"/>
    <x v="1"/>
    <x v="2"/>
    <x v="2"/>
    <n v="21.49"/>
    <x v="1"/>
    <n v="562"/>
    <x v="5"/>
    <x v="413"/>
    <x v="548"/>
    <d v="2023-04-06T00:00:00"/>
    <d v="2023-04-06T02:36:00"/>
    <d v="2023-04-06T06:20:00"/>
    <d v="1899-12-30T03:44:00"/>
    <d v="1899-12-30T01:52:00"/>
    <d v="1899-12-30T01:52:00"/>
    <x v="0"/>
    <x v="5"/>
  </r>
  <r>
    <n v="12"/>
    <s v="Cliente_865"/>
    <n v="3"/>
    <x v="467"/>
    <d v="2023-04-06T04:43:00"/>
    <x v="3"/>
    <x v="1"/>
    <x v="1"/>
    <n v="20.07"/>
    <x v="2"/>
    <n v="563"/>
    <x v="10"/>
    <x v="71"/>
    <x v="549"/>
    <d v="2023-04-06T00:00:00"/>
    <d v="2023-04-06T03:04:00"/>
    <d v="2023-04-06T04:43:00"/>
    <d v="1899-12-30T01:54:00"/>
    <d v="1899-12-30T00:37:00"/>
    <d v="1899-12-30T01:17:00"/>
    <x v="0"/>
    <x v="5"/>
  </r>
  <r>
    <n v="9"/>
    <s v="Cliente_825"/>
    <n v="3"/>
    <x v="408"/>
    <d v="2023-04-06T02:23:00"/>
    <x v="3"/>
    <x v="2"/>
    <x v="1"/>
    <n v="33.08"/>
    <x v="0"/>
    <n v="564"/>
    <x v="5"/>
    <x v="414"/>
    <x v="550"/>
    <d v="2023-04-06T00:00:00"/>
    <d v="2023-04-06T00:31:00"/>
    <d v="2023-04-06T02:23:00"/>
    <d v="1899-12-30T01:52:00"/>
    <d v="1899-12-30T00:54:00"/>
    <d v="1899-12-30T00:58:00"/>
    <x v="0"/>
    <x v="5"/>
  </r>
  <r>
    <n v="3"/>
    <s v="Cliente_134"/>
    <n v="6"/>
    <x v="451"/>
    <d v="2023-04-06T05:29:00"/>
    <x v="1"/>
    <x v="0"/>
    <x v="2"/>
    <n v="15.11"/>
    <x v="1"/>
    <n v="565"/>
    <x v="5"/>
    <x v="415"/>
    <x v="551"/>
    <d v="2023-04-06T00:00:00"/>
    <d v="2023-04-06T02:39:00"/>
    <d v="2023-04-06T05:29:00"/>
    <d v="1899-12-30T02:50:00"/>
    <d v="1899-12-30T01:38:00"/>
    <d v="1899-12-30T01:12:00"/>
    <x v="0"/>
    <x v="5"/>
  </r>
  <r>
    <n v="4"/>
    <s v="Cliente_88"/>
    <n v="3"/>
    <x v="468"/>
    <d v="2023-04-06T04:57:00"/>
    <x v="0"/>
    <x v="0"/>
    <x v="2"/>
    <n v="42.62"/>
    <x v="1"/>
    <n v="566"/>
    <x v="7"/>
    <x v="113"/>
    <x v="552"/>
    <d v="2023-04-06T00:00:00"/>
    <d v="2023-04-06T01:45:00"/>
    <d v="2023-04-06T04:57:00"/>
    <d v="1899-12-30T03:12:00"/>
    <d v="1899-12-30T00:56:00"/>
    <d v="1899-12-30T02:16:00"/>
    <x v="0"/>
    <x v="5"/>
  </r>
  <r>
    <n v="15"/>
    <s v="Cliente_789"/>
    <n v="4"/>
    <x v="459"/>
    <d v="2023-04-06T05:16:00"/>
    <x v="4"/>
    <x v="0"/>
    <x v="0"/>
    <n v="42.83"/>
    <x v="2"/>
    <n v="567"/>
    <x v="9"/>
    <x v="416"/>
    <x v="553"/>
    <d v="2023-04-06T00:00:00"/>
    <d v="2023-04-06T01:59:00"/>
    <d v="2023-04-06T05:16:00"/>
    <d v="1899-12-30T03:32:00"/>
    <d v="1899-12-30T01:42:00"/>
    <d v="1899-12-30T01:50:00"/>
    <x v="0"/>
    <x v="5"/>
  </r>
  <r>
    <n v="5"/>
    <s v="Cliente_63"/>
    <n v="1"/>
    <x v="392"/>
    <d v="2023-04-06T03:28:00"/>
    <x v="4"/>
    <x v="0"/>
    <x v="0"/>
    <n v="21.13"/>
    <x v="2"/>
    <n v="568"/>
    <x v="1"/>
    <x v="9"/>
    <x v="554"/>
    <d v="2023-04-06T00:00:00"/>
    <d v="2023-04-06T01:39:00"/>
    <d v="2023-04-06T03:28:00"/>
    <d v="1899-12-30T02:04:00"/>
    <d v="1899-12-30T01:24:00"/>
    <d v="1899-12-30T00:40:00"/>
    <x v="0"/>
    <x v="5"/>
  </r>
  <r>
    <n v="12"/>
    <s v="Cliente_555"/>
    <n v="5"/>
    <x v="409"/>
    <d v="2023-04-06T03:05:00"/>
    <x v="1"/>
    <x v="0"/>
    <x v="2"/>
    <n v="28.52"/>
    <x v="0"/>
    <n v="569"/>
    <x v="6"/>
    <x v="417"/>
    <x v="555"/>
    <d v="2023-04-06T00:00:00"/>
    <d v="2023-04-06T01:28:00"/>
    <d v="2023-04-06T03:05:00"/>
    <d v="1899-12-30T01:37:00"/>
    <d v="1899-12-30T00:58:00"/>
    <d v="1899-12-30T00:39:00"/>
    <x v="0"/>
    <x v="5"/>
  </r>
  <r>
    <n v="1"/>
    <s v="Cliente_887"/>
    <n v="6"/>
    <x v="469"/>
    <d v="2023-04-06T04:27:00"/>
    <x v="3"/>
    <x v="0"/>
    <x v="2"/>
    <n v="38.4"/>
    <x v="1"/>
    <n v="570"/>
    <x v="1"/>
    <x v="330"/>
    <x v="556"/>
    <d v="2023-04-06T00:00:00"/>
    <d v="2023-04-06T02:40:00"/>
    <d v="2023-04-06T04:27:00"/>
    <d v="1899-12-30T01:47:00"/>
    <d v="1899-12-30T00:46:00"/>
    <d v="1899-12-30T01:01:00"/>
    <x v="0"/>
    <x v="5"/>
  </r>
  <r>
    <n v="15"/>
    <s v="Cliente_710"/>
    <n v="2"/>
    <x v="414"/>
    <d v="2023-04-06T02:54:00"/>
    <x v="3"/>
    <x v="0"/>
    <x v="2"/>
    <n v="49.54"/>
    <x v="1"/>
    <n v="571"/>
    <x v="4"/>
    <x v="71"/>
    <x v="557"/>
    <d v="2023-04-06T00:00:00"/>
    <d v="2023-04-06T01:21:00"/>
    <d v="2023-04-06T02:54:00"/>
    <d v="1899-12-30T01:33:00"/>
    <d v="1899-12-30T00:26:00"/>
    <d v="1899-12-30T01:07:00"/>
    <x v="0"/>
    <x v="5"/>
  </r>
  <r>
    <n v="19"/>
    <s v="Cliente_913"/>
    <n v="3"/>
    <x v="470"/>
    <d v="2023-04-06T06:27:00"/>
    <x v="4"/>
    <x v="0"/>
    <x v="1"/>
    <n v="46.21"/>
    <x v="2"/>
    <n v="572"/>
    <x v="2"/>
    <x v="418"/>
    <x v="558"/>
    <d v="2023-04-06T00:00:00"/>
    <d v="2023-04-06T02:53:00"/>
    <d v="2023-04-06T06:27:00"/>
    <d v="1899-12-30T03:49:00"/>
    <d v="1899-12-30T00:44:00"/>
    <d v="1899-12-30T03:05:00"/>
    <x v="0"/>
    <x v="5"/>
  </r>
  <r>
    <n v="7"/>
    <s v="Cliente_41"/>
    <n v="3"/>
    <x v="423"/>
    <d v="2023-04-06T07:09:00"/>
    <x v="0"/>
    <x v="0"/>
    <x v="2"/>
    <n v="47.08"/>
    <x v="2"/>
    <n v="573"/>
    <x v="9"/>
    <x v="419"/>
    <x v="559"/>
    <d v="2023-04-06T00:00:00"/>
    <d v="2023-04-06T03:12:00"/>
    <d v="2023-04-06T07:09:00"/>
    <d v="1899-12-30T04:12:00"/>
    <d v="1899-12-30T01:09:00"/>
    <d v="1899-12-30T03:03:00"/>
    <x v="0"/>
    <x v="5"/>
  </r>
  <r>
    <n v="20"/>
    <s v="Cliente_738"/>
    <n v="3"/>
    <x v="408"/>
    <d v="2023-04-06T03:08:00"/>
    <x v="3"/>
    <x v="0"/>
    <x v="2"/>
    <n v="42.57"/>
    <x v="1"/>
    <n v="574"/>
    <x v="2"/>
    <x v="420"/>
    <x v="360"/>
    <d v="2023-04-06T00:00:00"/>
    <d v="2023-04-06T00:31:00"/>
    <d v="2023-04-06T03:08:00"/>
    <d v="1899-12-30T02:37:00"/>
    <d v="1899-12-30T02:48:00"/>
    <d v="1899-12-30T00:00:00"/>
    <x v="1"/>
    <x v="5"/>
  </r>
  <r>
    <n v="15"/>
    <s v="Cliente_268"/>
    <n v="4"/>
    <x v="471"/>
    <d v="2023-04-06T04:44:00"/>
    <x v="4"/>
    <x v="0"/>
    <x v="2"/>
    <n v="33.520000000000003"/>
    <x v="1"/>
    <n v="575"/>
    <x v="3"/>
    <x v="44"/>
    <x v="560"/>
    <d v="2023-04-06T00:00:00"/>
    <d v="2023-04-06T01:36:00"/>
    <d v="2023-04-06T04:44:00"/>
    <d v="1899-12-30T03:08:00"/>
    <d v="1899-12-30T00:44:00"/>
    <d v="1899-12-30T02:24:00"/>
    <x v="0"/>
    <x v="5"/>
  </r>
  <r>
    <n v="9"/>
    <s v="Cliente_280"/>
    <n v="1"/>
    <x v="460"/>
    <d v="2023-04-06T07:06:00"/>
    <x v="4"/>
    <x v="2"/>
    <x v="1"/>
    <n v="21.71"/>
    <x v="0"/>
    <n v="576"/>
    <x v="7"/>
    <x v="421"/>
    <x v="561"/>
    <d v="2023-04-06T00:00:00"/>
    <d v="2023-04-06T03:57:00"/>
    <d v="2023-04-06T07:06:00"/>
    <d v="1899-12-30T03:09:00"/>
    <d v="1899-12-30T01:55:00"/>
    <d v="1899-12-30T01:14:00"/>
    <x v="0"/>
    <x v="5"/>
  </r>
  <r>
    <n v="5"/>
    <s v="Cliente_117"/>
    <n v="4"/>
    <x v="472"/>
    <d v="2023-04-06T06:40:00"/>
    <x v="4"/>
    <x v="0"/>
    <x v="2"/>
    <n v="34.119999999999997"/>
    <x v="1"/>
    <n v="577"/>
    <x v="4"/>
    <x v="422"/>
    <x v="562"/>
    <d v="2023-04-06T00:00:00"/>
    <d v="2023-04-06T03:13:00"/>
    <d v="2023-04-06T06:40:00"/>
    <d v="1899-12-30T03:27:00"/>
    <d v="1899-12-30T00:25:00"/>
    <d v="1899-12-30T03:02:00"/>
    <x v="0"/>
    <x v="5"/>
  </r>
  <r>
    <n v="11"/>
    <s v="Cliente_83"/>
    <n v="6"/>
    <x v="473"/>
    <d v="2023-04-06T04:24:00"/>
    <x v="0"/>
    <x v="0"/>
    <x v="2"/>
    <n v="32.799999999999997"/>
    <x v="2"/>
    <n v="578"/>
    <x v="0"/>
    <x v="35"/>
    <x v="563"/>
    <d v="2023-04-06T00:00:00"/>
    <d v="2023-04-06T02:11:00"/>
    <d v="2023-04-06T04:24:00"/>
    <d v="1899-12-30T02:28:00"/>
    <d v="1899-12-30T00:44:00"/>
    <d v="1899-12-30T01:44:00"/>
    <x v="0"/>
    <x v="5"/>
  </r>
  <r>
    <n v="9"/>
    <s v="Cliente_988"/>
    <n v="2"/>
    <x v="474"/>
    <d v="2023-04-06T02:17:00"/>
    <x v="0"/>
    <x v="0"/>
    <x v="2"/>
    <n v="35.96"/>
    <x v="1"/>
    <n v="579"/>
    <x v="3"/>
    <x v="83"/>
    <x v="564"/>
    <d v="2023-04-06T00:00:00"/>
    <d v="2023-04-06T00:10:00"/>
    <d v="2023-04-06T02:17:00"/>
    <d v="1899-12-30T02:07:00"/>
    <d v="1899-12-30T00:48:00"/>
    <d v="1899-12-30T01:19:00"/>
    <x v="0"/>
    <x v="5"/>
  </r>
  <r>
    <n v="10"/>
    <s v="Cliente_606"/>
    <n v="5"/>
    <x v="475"/>
    <d v="2023-04-06T01:18:00"/>
    <x v="4"/>
    <x v="0"/>
    <x v="0"/>
    <n v="44.54"/>
    <x v="1"/>
    <n v="580"/>
    <x v="7"/>
    <x v="195"/>
    <x v="565"/>
    <d v="2023-04-06T00:00:00"/>
    <d v="2023-04-06T00:06:00"/>
    <d v="2023-04-06T01:18:00"/>
    <d v="1899-12-30T01:12:00"/>
    <d v="1899-12-30T00:30:00"/>
    <d v="1899-12-30T00:42:00"/>
    <x v="0"/>
    <x v="5"/>
  </r>
  <r>
    <n v="18"/>
    <s v="Cliente_384"/>
    <n v="5"/>
    <x v="476"/>
    <d v="2023-04-06T05:08:00"/>
    <x v="4"/>
    <x v="0"/>
    <x v="2"/>
    <n v="13.27"/>
    <x v="2"/>
    <n v="581"/>
    <x v="4"/>
    <x v="165"/>
    <x v="566"/>
    <d v="2023-04-06T00:00:00"/>
    <d v="2023-04-06T03:33:00"/>
    <d v="2023-04-06T05:08:00"/>
    <d v="1899-12-30T01:50:00"/>
    <d v="1899-12-30T00:55:00"/>
    <d v="1899-12-30T00:55:00"/>
    <x v="0"/>
    <x v="5"/>
  </r>
  <r>
    <n v="3"/>
    <s v="Cliente_372"/>
    <n v="1"/>
    <x v="477"/>
    <d v="2023-04-06T05:09:00"/>
    <x v="2"/>
    <x v="0"/>
    <x v="2"/>
    <n v="20.23"/>
    <x v="0"/>
    <n v="582"/>
    <x v="7"/>
    <x v="71"/>
    <x v="567"/>
    <d v="2023-04-06T00:00:00"/>
    <d v="2023-04-06T03:48:00"/>
    <d v="2023-04-06T05:09:00"/>
    <d v="1899-12-30T01:21:00"/>
    <d v="1899-12-30T00:42:00"/>
    <d v="1899-12-30T00:39:00"/>
    <x v="0"/>
    <x v="5"/>
  </r>
  <r>
    <n v="9"/>
    <s v="Cliente_429"/>
    <n v="2"/>
    <x v="478"/>
    <d v="2023-04-06T03:34:00"/>
    <x v="2"/>
    <x v="2"/>
    <x v="0"/>
    <n v="35.99"/>
    <x v="1"/>
    <n v="583"/>
    <x v="2"/>
    <x v="423"/>
    <x v="568"/>
    <d v="2023-04-06T00:00:00"/>
    <d v="2023-04-06T01:41:00"/>
    <d v="2023-04-06T03:34:00"/>
    <d v="1899-12-30T01:53:00"/>
    <d v="1899-12-30T01:45:00"/>
    <d v="1899-12-30T00:08:00"/>
    <x v="0"/>
    <x v="5"/>
  </r>
  <r>
    <n v="9"/>
    <s v="Cliente_283"/>
    <n v="4"/>
    <x v="432"/>
    <d v="2023-04-06T06:59:00"/>
    <x v="0"/>
    <x v="0"/>
    <x v="0"/>
    <n v="36.979999999999997"/>
    <x v="0"/>
    <n v="584"/>
    <x v="9"/>
    <x v="424"/>
    <x v="569"/>
    <d v="2023-04-06T00:00:00"/>
    <d v="2023-04-06T03:35:00"/>
    <d v="2023-04-06T06:59:00"/>
    <d v="1899-12-30T03:24:00"/>
    <d v="1899-12-30T01:54:00"/>
    <d v="1899-12-30T01:30:00"/>
    <x v="0"/>
    <x v="5"/>
  </r>
  <r>
    <n v="3"/>
    <s v="Cliente_876"/>
    <n v="5"/>
    <x v="479"/>
    <d v="2023-04-06T02:37:00"/>
    <x v="0"/>
    <x v="1"/>
    <x v="2"/>
    <n v="10.07"/>
    <x v="1"/>
    <n v="585"/>
    <x v="8"/>
    <x v="425"/>
    <x v="570"/>
    <d v="2023-04-06T00:00:00"/>
    <d v="2023-04-06T01:23:00"/>
    <d v="2023-04-06T02:37:00"/>
    <d v="1899-12-30T01:14:00"/>
    <d v="1899-12-30T01:35:00"/>
    <d v="1899-12-30T00:00:00"/>
    <x v="1"/>
    <x v="5"/>
  </r>
  <r>
    <n v="17"/>
    <s v="Cliente_857"/>
    <n v="5"/>
    <x v="480"/>
    <d v="2023-04-06T03:55:00"/>
    <x v="0"/>
    <x v="2"/>
    <x v="1"/>
    <n v="32.79"/>
    <x v="2"/>
    <n v="586"/>
    <x v="5"/>
    <x v="288"/>
    <x v="571"/>
    <d v="2023-04-06T00:00:00"/>
    <d v="2023-04-06T00:44:00"/>
    <d v="2023-04-06T03:55:00"/>
    <d v="1899-12-30T03:26:00"/>
    <d v="1899-12-30T01:32:00"/>
    <d v="1899-12-30T01:54:00"/>
    <x v="0"/>
    <x v="5"/>
  </r>
  <r>
    <n v="7"/>
    <s v="Cliente_208"/>
    <n v="4"/>
    <x v="481"/>
    <d v="2023-04-06T04:42:00"/>
    <x v="0"/>
    <x v="1"/>
    <x v="2"/>
    <n v="35.03"/>
    <x v="2"/>
    <n v="587"/>
    <x v="7"/>
    <x v="114"/>
    <x v="572"/>
    <d v="2023-04-06T00:00:00"/>
    <d v="2023-04-06T03:38:00"/>
    <d v="2023-04-06T04:42:00"/>
    <d v="1899-12-30T01:19:00"/>
    <d v="1899-12-30T00:43:00"/>
    <d v="1899-12-30T00:36:00"/>
    <x v="0"/>
    <x v="5"/>
  </r>
  <r>
    <n v="15"/>
    <s v="Cliente_21"/>
    <n v="2"/>
    <x v="418"/>
    <d v="2023-04-06T05:58:00"/>
    <x v="0"/>
    <x v="2"/>
    <x v="1"/>
    <n v="33.93"/>
    <x v="1"/>
    <n v="588"/>
    <x v="3"/>
    <x v="426"/>
    <x v="573"/>
    <d v="2023-04-06T00:00:00"/>
    <d v="2023-04-06T02:20:00"/>
    <d v="2023-04-06T05:58:00"/>
    <d v="1899-12-30T03:38:00"/>
    <d v="1899-12-30T00:37:00"/>
    <d v="1899-12-30T03:01:00"/>
    <x v="0"/>
    <x v="5"/>
  </r>
  <r>
    <n v="10"/>
    <s v="Cliente_443"/>
    <n v="4"/>
    <x v="441"/>
    <d v="2023-04-06T05:57:00"/>
    <x v="4"/>
    <x v="0"/>
    <x v="0"/>
    <n v="28.96"/>
    <x v="1"/>
    <n v="589"/>
    <x v="7"/>
    <x v="427"/>
    <x v="574"/>
    <d v="2023-04-06T00:00:00"/>
    <d v="2023-04-06T03:14:00"/>
    <d v="2023-04-06T05:57:00"/>
    <d v="1899-12-30T02:43:00"/>
    <d v="1899-12-30T02:00:00"/>
    <d v="1899-12-30T00:43:00"/>
    <x v="0"/>
    <x v="5"/>
  </r>
  <r>
    <n v="3"/>
    <s v="Cliente_240"/>
    <n v="6"/>
    <x v="457"/>
    <d v="2023-04-06T04:27:00"/>
    <x v="2"/>
    <x v="1"/>
    <x v="2"/>
    <n v="40.94"/>
    <x v="2"/>
    <n v="590"/>
    <x v="5"/>
    <x v="428"/>
    <x v="575"/>
    <d v="2023-04-06T00:00:00"/>
    <d v="2023-04-06T02:45:00"/>
    <d v="2023-04-06T04:27:00"/>
    <d v="1899-12-30T01:57:00"/>
    <d v="1899-12-30T01:04:00"/>
    <d v="1899-12-30T00:53:00"/>
    <x v="0"/>
    <x v="5"/>
  </r>
  <r>
    <n v="11"/>
    <s v="Cliente_138"/>
    <n v="6"/>
    <x v="416"/>
    <d v="2023-04-06T06:19:00"/>
    <x v="0"/>
    <x v="1"/>
    <x v="2"/>
    <n v="44.33"/>
    <x v="1"/>
    <n v="591"/>
    <x v="6"/>
    <x v="18"/>
    <x v="576"/>
    <d v="2023-04-06T00:00:00"/>
    <d v="2023-04-06T03:44:00"/>
    <d v="2023-04-06T06:19:00"/>
    <d v="1899-12-30T02:35:00"/>
    <d v="1899-12-30T00:51:00"/>
    <d v="1899-12-30T01:44:00"/>
    <x v="0"/>
    <x v="5"/>
  </r>
  <r>
    <n v="5"/>
    <s v="Cliente_177"/>
    <n v="1"/>
    <x v="431"/>
    <d v="2023-04-06T02:40:00"/>
    <x v="2"/>
    <x v="0"/>
    <x v="2"/>
    <n v="35.67"/>
    <x v="0"/>
    <n v="592"/>
    <x v="8"/>
    <x v="429"/>
    <x v="577"/>
    <d v="2023-04-06T00:00:00"/>
    <d v="2023-04-06T00:48:00"/>
    <d v="2023-04-06T02:40:00"/>
    <d v="1899-12-30T01:52:00"/>
    <d v="1899-12-30T01:41:00"/>
    <d v="1899-12-30T00:11:00"/>
    <x v="0"/>
    <x v="5"/>
  </r>
  <r>
    <n v="17"/>
    <s v="Cliente_832"/>
    <n v="5"/>
    <x v="482"/>
    <d v="2023-04-06T02:17:00"/>
    <x v="4"/>
    <x v="0"/>
    <x v="0"/>
    <n v="48.8"/>
    <x v="0"/>
    <n v="593"/>
    <x v="0"/>
    <x v="430"/>
    <x v="578"/>
    <d v="2023-04-06T00:00:00"/>
    <d v="2023-04-06T00:25:00"/>
    <d v="2023-04-06T02:17:00"/>
    <d v="1899-12-30T01:52:00"/>
    <d v="1899-12-30T00:48:00"/>
    <d v="1899-12-30T01:04:00"/>
    <x v="0"/>
    <x v="5"/>
  </r>
  <r>
    <n v="17"/>
    <s v="Cliente_480"/>
    <n v="1"/>
    <x v="405"/>
    <d v="2023-04-06T04:49:00"/>
    <x v="0"/>
    <x v="0"/>
    <x v="0"/>
    <n v="46.01"/>
    <x v="1"/>
    <n v="594"/>
    <x v="6"/>
    <x v="431"/>
    <x v="579"/>
    <d v="2023-04-06T00:00:00"/>
    <d v="2023-04-06T03:20:00"/>
    <d v="2023-04-06T04:49:00"/>
    <d v="1899-12-30T01:29:00"/>
    <d v="1899-12-30T01:38:00"/>
    <d v="1899-12-30T00:00:00"/>
    <x v="1"/>
    <x v="5"/>
  </r>
  <r>
    <n v="9"/>
    <s v="Cliente_290"/>
    <n v="5"/>
    <x v="439"/>
    <d v="2023-04-06T05:27:00"/>
    <x v="2"/>
    <x v="0"/>
    <x v="2"/>
    <n v="40.33"/>
    <x v="2"/>
    <n v="595"/>
    <x v="3"/>
    <x v="432"/>
    <x v="580"/>
    <d v="2023-04-06T00:00:00"/>
    <d v="2023-04-06T03:03:00"/>
    <d v="2023-04-06T05:27:00"/>
    <d v="1899-12-30T02:39:00"/>
    <d v="1899-12-30T00:49:00"/>
    <d v="1899-12-30T01:50:00"/>
    <x v="0"/>
    <x v="5"/>
  </r>
  <r>
    <n v="18"/>
    <s v="Cliente_351"/>
    <n v="2"/>
    <x v="414"/>
    <d v="2023-04-06T03:39:00"/>
    <x v="2"/>
    <x v="0"/>
    <x v="0"/>
    <n v="23.7"/>
    <x v="2"/>
    <n v="596"/>
    <x v="8"/>
    <x v="433"/>
    <x v="581"/>
    <d v="2023-04-06T00:00:00"/>
    <d v="2023-04-06T01:21:00"/>
    <d v="2023-04-06T03:39:00"/>
    <d v="1899-12-30T02:33:00"/>
    <d v="1899-12-30T02:38:00"/>
    <d v="1899-12-30T00:00:00"/>
    <x v="1"/>
    <x v="5"/>
  </r>
  <r>
    <n v="16"/>
    <s v="Cliente_354"/>
    <n v="1"/>
    <x v="483"/>
    <d v="2023-04-06T03:51:00"/>
    <x v="1"/>
    <x v="0"/>
    <x v="2"/>
    <n v="45.46"/>
    <x v="2"/>
    <n v="597"/>
    <x v="6"/>
    <x v="434"/>
    <x v="582"/>
    <d v="2023-04-06T00:00:00"/>
    <d v="2023-04-06T00:51:00"/>
    <d v="2023-04-06T03:51:00"/>
    <d v="1899-12-30T03:15:00"/>
    <d v="1899-12-30T02:21:00"/>
    <d v="1899-12-30T00:54:00"/>
    <x v="0"/>
    <x v="5"/>
  </r>
  <r>
    <n v="9"/>
    <s v="Cliente_344"/>
    <n v="6"/>
    <x v="484"/>
    <d v="2023-04-06T06:59:00"/>
    <x v="3"/>
    <x v="0"/>
    <x v="2"/>
    <n v="11.31"/>
    <x v="0"/>
    <n v="598"/>
    <x v="0"/>
    <x v="435"/>
    <x v="583"/>
    <d v="2023-04-06T00:00:00"/>
    <d v="2023-04-06T03:16:00"/>
    <d v="2023-04-06T06:59:00"/>
    <d v="1899-12-30T03:43:00"/>
    <d v="1899-12-30T01:21:00"/>
    <d v="1899-12-30T02:22:00"/>
    <x v="0"/>
    <x v="5"/>
  </r>
  <r>
    <n v="11"/>
    <s v="Cliente_564"/>
    <n v="3"/>
    <x v="485"/>
    <d v="2023-04-06T04:21:00"/>
    <x v="2"/>
    <x v="0"/>
    <x v="2"/>
    <n v="30.97"/>
    <x v="1"/>
    <n v="599"/>
    <x v="3"/>
    <x v="436"/>
    <x v="584"/>
    <d v="2023-04-06T00:00:00"/>
    <d v="2023-04-06T00:34:00"/>
    <d v="2023-04-06T04:21:00"/>
    <d v="1899-12-30T03:47:00"/>
    <d v="1899-12-30T01:48:00"/>
    <d v="1899-12-30T01:59:00"/>
    <x v="0"/>
    <x v="5"/>
  </r>
  <r>
    <n v="14"/>
    <s v="Cliente_782"/>
    <n v="4"/>
    <x v="486"/>
    <d v="2023-04-06T05:01:00"/>
    <x v="0"/>
    <x v="0"/>
    <x v="0"/>
    <n v="41.35"/>
    <x v="2"/>
    <n v="600"/>
    <x v="9"/>
    <x v="10"/>
    <x v="585"/>
    <d v="2023-04-06T00:00:00"/>
    <d v="2023-04-06T03:58:00"/>
    <d v="2023-04-06T05:01:00"/>
    <d v="1899-12-30T01:18:00"/>
    <d v="1899-12-30T01:05:00"/>
    <d v="1899-12-30T00:13:00"/>
    <x v="0"/>
    <x v="5"/>
  </r>
  <r>
    <n v="13"/>
    <s v="Cliente_88"/>
    <n v="1"/>
    <x v="452"/>
    <d v="2023-04-06T06:15:00"/>
    <x v="4"/>
    <x v="2"/>
    <x v="2"/>
    <n v="16.809999999999999"/>
    <x v="1"/>
    <n v="601"/>
    <x v="4"/>
    <x v="437"/>
    <x v="586"/>
    <d v="2023-04-06T00:00:00"/>
    <d v="2023-04-06T02:43:00"/>
    <d v="2023-04-06T06:15:00"/>
    <d v="1899-12-30T03:32:00"/>
    <d v="1899-12-30T01:55:00"/>
    <d v="1899-12-30T01:37:00"/>
    <x v="0"/>
    <x v="5"/>
  </r>
  <r>
    <n v="12"/>
    <s v="Cliente_165"/>
    <n v="3"/>
    <x v="461"/>
    <d v="2023-04-06T07:00:00"/>
    <x v="2"/>
    <x v="0"/>
    <x v="1"/>
    <n v="16.5"/>
    <x v="0"/>
    <n v="602"/>
    <x v="0"/>
    <x v="438"/>
    <x v="587"/>
    <d v="2023-04-06T00:00:00"/>
    <d v="2023-04-06T03:52:00"/>
    <d v="2023-04-06T07:00:00"/>
    <d v="1899-12-30T03:08:00"/>
    <d v="1899-12-30T02:42:00"/>
    <d v="1899-12-30T00:26:00"/>
    <x v="0"/>
    <x v="5"/>
  </r>
  <r>
    <n v="19"/>
    <s v="Cliente_798"/>
    <n v="6"/>
    <x v="483"/>
    <d v="2023-04-06T04:21:00"/>
    <x v="1"/>
    <x v="0"/>
    <x v="2"/>
    <n v="24.2"/>
    <x v="1"/>
    <n v="603"/>
    <x v="7"/>
    <x v="79"/>
    <x v="588"/>
    <d v="2023-04-06T00:00:00"/>
    <d v="2023-04-06T00:51:00"/>
    <d v="2023-04-06T04:21:00"/>
    <d v="1899-12-30T03:30:00"/>
    <d v="1899-12-30T00:17:00"/>
    <d v="1899-12-30T03:13:00"/>
    <x v="0"/>
    <x v="5"/>
  </r>
  <r>
    <n v="14"/>
    <s v="Cliente_959"/>
    <n v="5"/>
    <x v="487"/>
    <d v="2023-04-06T05:16:00"/>
    <x v="2"/>
    <x v="0"/>
    <x v="2"/>
    <n v="42.6"/>
    <x v="2"/>
    <n v="604"/>
    <x v="8"/>
    <x v="5"/>
    <x v="589"/>
    <d v="2023-04-06T00:00:00"/>
    <d v="2023-04-06T01:18:00"/>
    <d v="2023-04-06T05:16:00"/>
    <d v="1899-12-30T04:13:00"/>
    <d v="1899-12-30T00:42:00"/>
    <d v="1899-12-30T03:31:00"/>
    <x v="0"/>
    <x v="5"/>
  </r>
  <r>
    <n v="19"/>
    <s v="Cliente_608"/>
    <n v="2"/>
    <x v="488"/>
    <d v="2023-04-06T06:24:00"/>
    <x v="0"/>
    <x v="0"/>
    <x v="1"/>
    <n v="24.38"/>
    <x v="2"/>
    <n v="605"/>
    <x v="7"/>
    <x v="439"/>
    <x v="590"/>
    <d v="2023-04-06T00:00:00"/>
    <d v="2023-04-06T02:49:00"/>
    <d v="2023-04-06T06:24:00"/>
    <d v="1899-12-30T03:50:00"/>
    <d v="1899-12-30T02:56:00"/>
    <d v="1899-12-30T00:54:00"/>
    <x v="0"/>
    <x v="5"/>
  </r>
  <r>
    <n v="1"/>
    <s v="Cliente_434"/>
    <n v="2"/>
    <x v="441"/>
    <d v="2023-04-06T06:06:00"/>
    <x v="3"/>
    <x v="0"/>
    <x v="2"/>
    <n v="31.58"/>
    <x v="2"/>
    <n v="606"/>
    <x v="5"/>
    <x v="440"/>
    <x v="591"/>
    <d v="2023-04-06T00:00:00"/>
    <d v="2023-04-06T03:14:00"/>
    <d v="2023-04-06T06:06:00"/>
    <d v="1899-12-30T03:07:00"/>
    <d v="1899-12-30T02:25:00"/>
    <d v="1899-12-30T00:42:00"/>
    <x v="0"/>
    <x v="5"/>
  </r>
  <r>
    <n v="10"/>
    <s v="Cliente_377"/>
    <n v="1"/>
    <x v="489"/>
    <d v="2023-04-06T03:29:00"/>
    <x v="3"/>
    <x v="0"/>
    <x v="2"/>
    <n v="28.9"/>
    <x v="2"/>
    <n v="607"/>
    <x v="3"/>
    <x v="272"/>
    <x v="592"/>
    <d v="2023-04-06T00:00:00"/>
    <d v="2023-04-06T01:24:00"/>
    <d v="2023-04-06T03:29:00"/>
    <d v="1899-12-30T02:20:00"/>
    <d v="1899-12-30T01:09:00"/>
    <d v="1899-12-30T01:11:00"/>
    <x v="0"/>
    <x v="5"/>
  </r>
  <r>
    <n v="7"/>
    <s v="Cliente_657"/>
    <n v="6"/>
    <x v="486"/>
    <d v="2023-04-06T07:20:00"/>
    <x v="0"/>
    <x v="0"/>
    <x v="2"/>
    <n v="36.549999999999997"/>
    <x v="0"/>
    <n v="608"/>
    <x v="0"/>
    <x v="12"/>
    <x v="593"/>
    <d v="2023-04-06T00:00:00"/>
    <d v="2023-04-06T03:58:00"/>
    <d v="2023-04-06T07:20:00"/>
    <d v="1899-12-30T03:22:00"/>
    <d v="1899-12-30T00:45:00"/>
    <d v="1899-12-30T02:37:00"/>
    <x v="0"/>
    <x v="5"/>
  </r>
  <r>
    <n v="1"/>
    <s v="Cliente_331"/>
    <n v="4"/>
    <x v="490"/>
    <d v="2023-04-06T07:02:00"/>
    <x v="1"/>
    <x v="0"/>
    <x v="2"/>
    <n v="23.29"/>
    <x v="0"/>
    <n v="609"/>
    <x v="8"/>
    <x v="183"/>
    <x v="594"/>
    <d v="2023-04-06T00:00:00"/>
    <d v="2023-04-06T03:23:00"/>
    <d v="2023-04-06T07:02:00"/>
    <d v="1899-12-30T03:39:00"/>
    <d v="1899-12-30T00:27:00"/>
    <d v="1899-12-30T03:12:00"/>
    <x v="0"/>
    <x v="5"/>
  </r>
  <r>
    <n v="19"/>
    <s v="Cliente_728"/>
    <n v="4"/>
    <x v="491"/>
    <d v="2023-04-06T04:11:00"/>
    <x v="3"/>
    <x v="2"/>
    <x v="2"/>
    <n v="37.9"/>
    <x v="2"/>
    <n v="610"/>
    <x v="3"/>
    <x v="441"/>
    <x v="595"/>
    <d v="2023-04-06T00:00:00"/>
    <d v="2023-04-06T02:12:00"/>
    <d v="2023-04-06T04:11:00"/>
    <d v="1899-12-30T02:14:00"/>
    <d v="1899-12-30T00:47:00"/>
    <d v="1899-12-30T01:27:00"/>
    <x v="0"/>
    <x v="5"/>
  </r>
  <r>
    <n v="13"/>
    <s v="Cliente_224"/>
    <n v="1"/>
    <x v="428"/>
    <d v="2023-04-06T07:43:00"/>
    <x v="1"/>
    <x v="0"/>
    <x v="2"/>
    <n v="44.28"/>
    <x v="2"/>
    <n v="611"/>
    <x v="2"/>
    <x v="442"/>
    <x v="596"/>
    <d v="2023-04-06T00:00:00"/>
    <d v="2023-04-06T03:55:00"/>
    <d v="2023-04-06T07:43:00"/>
    <d v="1899-12-30T04:03:00"/>
    <d v="1899-12-30T01:23:00"/>
    <d v="1899-12-30T02:40:00"/>
    <x v="0"/>
    <x v="5"/>
  </r>
  <r>
    <n v="11"/>
    <s v="Cliente_680"/>
    <n v="4"/>
    <x v="492"/>
    <d v="2023-04-06T05:00:00"/>
    <x v="3"/>
    <x v="0"/>
    <x v="2"/>
    <n v="23.54"/>
    <x v="0"/>
    <n v="612"/>
    <x v="3"/>
    <x v="443"/>
    <x v="597"/>
    <d v="2023-04-06T00:00:00"/>
    <d v="2023-04-06T01:12:00"/>
    <d v="2023-04-06T05:00:00"/>
    <d v="1899-12-30T03:48:00"/>
    <d v="1899-12-30T02:09:00"/>
    <d v="1899-12-30T01:39:00"/>
    <x v="0"/>
    <x v="5"/>
  </r>
  <r>
    <n v="1"/>
    <s v="Cliente_230"/>
    <n v="5"/>
    <x v="396"/>
    <d v="2023-04-06T03:35:00"/>
    <x v="2"/>
    <x v="1"/>
    <x v="1"/>
    <n v="23.56"/>
    <x v="0"/>
    <n v="613"/>
    <x v="0"/>
    <x v="444"/>
    <x v="598"/>
    <d v="2023-04-06T00:00:00"/>
    <d v="2023-04-06T01:57:00"/>
    <d v="2023-04-06T03:35:00"/>
    <d v="1899-12-30T01:38:00"/>
    <d v="1899-12-30T02:32:00"/>
    <d v="1899-12-30T00:00:00"/>
    <x v="1"/>
    <x v="5"/>
  </r>
  <r>
    <n v="19"/>
    <s v="Cliente_823"/>
    <n v="6"/>
    <x v="493"/>
    <d v="2023-04-06T04:37:00"/>
    <x v="1"/>
    <x v="1"/>
    <x v="0"/>
    <n v="26.48"/>
    <x v="0"/>
    <n v="614"/>
    <x v="5"/>
    <x v="114"/>
    <x v="599"/>
    <d v="2023-04-06T00:00:00"/>
    <d v="2023-04-06T02:32:00"/>
    <d v="2023-04-06T04:37:00"/>
    <d v="1899-12-30T02:05:00"/>
    <d v="1899-12-30T00:50:00"/>
    <d v="1899-12-30T01:15:00"/>
    <x v="0"/>
    <x v="5"/>
  </r>
  <r>
    <n v="7"/>
    <s v="Cliente_513"/>
    <n v="1"/>
    <x v="494"/>
    <d v="2023-04-06T01:53:00"/>
    <x v="3"/>
    <x v="2"/>
    <x v="2"/>
    <n v="18.420000000000002"/>
    <x v="2"/>
    <n v="615"/>
    <x v="8"/>
    <x v="445"/>
    <x v="600"/>
    <d v="2023-04-06T00:00:00"/>
    <d v="2023-04-06T00:46:00"/>
    <d v="2023-04-06T01:53:00"/>
    <d v="1899-12-30T01:22:00"/>
    <d v="1899-12-30T02:36:00"/>
    <d v="1899-12-30T00:00:00"/>
    <x v="1"/>
    <x v="5"/>
  </r>
  <r>
    <n v="4"/>
    <s v="Cliente_608"/>
    <n v="4"/>
    <x v="463"/>
    <d v="2023-04-06T03:36:00"/>
    <x v="3"/>
    <x v="2"/>
    <x v="2"/>
    <n v="23.89"/>
    <x v="2"/>
    <n v="616"/>
    <x v="5"/>
    <x v="0"/>
    <x v="601"/>
    <d v="2023-04-06T00:00:00"/>
    <d v="2023-04-06T00:14:00"/>
    <d v="2023-04-06T03:36:00"/>
    <d v="1899-12-30T03:37:00"/>
    <d v="1899-12-30T00:47:00"/>
    <d v="1899-12-30T02:50:00"/>
    <x v="0"/>
    <x v="5"/>
  </r>
  <r>
    <n v="13"/>
    <s v="Cliente_27"/>
    <n v="5"/>
    <x v="495"/>
    <d v="2023-04-06T05:17:00"/>
    <x v="2"/>
    <x v="0"/>
    <x v="2"/>
    <n v="38.18"/>
    <x v="1"/>
    <n v="617"/>
    <x v="7"/>
    <x v="247"/>
    <x v="602"/>
    <d v="2023-04-06T00:00:00"/>
    <d v="2023-04-06T01:20:00"/>
    <d v="2023-04-06T05:17:00"/>
    <d v="1899-12-30T03:57:00"/>
    <d v="1899-12-30T00:51:00"/>
    <d v="1899-12-30T03:06:00"/>
    <x v="0"/>
    <x v="5"/>
  </r>
  <r>
    <n v="3"/>
    <s v="Cliente_973"/>
    <n v="5"/>
    <x v="496"/>
    <d v="2023-04-06T03:12:00"/>
    <x v="4"/>
    <x v="1"/>
    <x v="2"/>
    <n v="25.93"/>
    <x v="1"/>
    <n v="618"/>
    <x v="9"/>
    <x v="446"/>
    <x v="603"/>
    <d v="2023-04-06T00:00:00"/>
    <d v="2023-04-06T00:56:00"/>
    <d v="2023-04-06T03:12:00"/>
    <d v="1899-12-30T02:16:00"/>
    <d v="1899-12-30T01:58:00"/>
    <d v="1899-12-30T00:18:00"/>
    <x v="0"/>
    <x v="5"/>
  </r>
  <r>
    <n v="6"/>
    <s v="Cliente_619"/>
    <n v="4"/>
    <x v="497"/>
    <d v="2023-04-06T02:41:00"/>
    <x v="3"/>
    <x v="2"/>
    <x v="2"/>
    <n v="16.440000000000001"/>
    <x v="0"/>
    <n v="619"/>
    <x v="8"/>
    <x v="447"/>
    <x v="604"/>
    <d v="2023-04-06T00:00:00"/>
    <d v="2023-04-06T00:16:00"/>
    <d v="2023-04-06T02:41:00"/>
    <d v="1899-12-30T02:25:00"/>
    <d v="1899-12-30T01:36:00"/>
    <d v="1899-12-30T00:49:00"/>
    <x v="0"/>
    <x v="5"/>
  </r>
  <r>
    <n v="16"/>
    <s v="Cliente_592"/>
    <n v="3"/>
    <x v="488"/>
    <d v="2023-04-06T06:07:00"/>
    <x v="4"/>
    <x v="0"/>
    <x v="2"/>
    <n v="26.64"/>
    <x v="0"/>
    <n v="620"/>
    <x v="3"/>
    <x v="76"/>
    <x v="230"/>
    <d v="2023-04-06T00:00:00"/>
    <d v="2023-04-06T02:49:00"/>
    <d v="2023-04-06T06:07:00"/>
    <d v="1899-12-30T03:18:00"/>
    <d v="1899-12-30T00:40:00"/>
    <d v="1899-12-30T02:38:00"/>
    <x v="0"/>
    <x v="5"/>
  </r>
  <r>
    <n v="5"/>
    <s v="Cliente_575"/>
    <n v="2"/>
    <x v="454"/>
    <d v="2023-04-06T02:27:00"/>
    <x v="2"/>
    <x v="0"/>
    <x v="2"/>
    <n v="42.27"/>
    <x v="2"/>
    <n v="621"/>
    <x v="8"/>
    <x v="5"/>
    <x v="605"/>
    <d v="2023-04-06T00:00:00"/>
    <d v="2023-04-06T01:08:00"/>
    <d v="2023-04-06T02:27:00"/>
    <d v="1899-12-30T01:34:00"/>
    <d v="1899-12-30T00:08:00"/>
    <d v="1899-12-30T01:26:00"/>
    <x v="0"/>
    <x v="5"/>
  </r>
  <r>
    <n v="7"/>
    <s v="Cliente_117"/>
    <n v="5"/>
    <x v="498"/>
    <d v="2023-04-06T05:31:00"/>
    <x v="0"/>
    <x v="2"/>
    <x v="2"/>
    <n v="11.47"/>
    <x v="0"/>
    <n v="622"/>
    <x v="10"/>
    <x v="448"/>
    <x v="606"/>
    <d v="2023-04-06T00:00:00"/>
    <d v="2023-04-06T02:07:00"/>
    <d v="2023-04-06T05:31:00"/>
    <d v="1899-12-30T03:24:00"/>
    <d v="1899-12-30T01:18:00"/>
    <d v="1899-12-30T02:06:00"/>
    <x v="0"/>
    <x v="5"/>
  </r>
  <r>
    <n v="13"/>
    <s v="Cliente_395"/>
    <n v="1"/>
    <x v="417"/>
    <d v="2023-04-06T03:10:00"/>
    <x v="0"/>
    <x v="0"/>
    <x v="1"/>
    <n v="22.05"/>
    <x v="1"/>
    <n v="623"/>
    <x v="7"/>
    <x v="449"/>
    <x v="607"/>
    <d v="2023-04-06T00:00:00"/>
    <d v="2023-04-06T00:45:00"/>
    <d v="2023-04-06T03:10:00"/>
    <d v="1899-12-30T02:25:00"/>
    <d v="1899-12-30T02:25:00"/>
    <d v="1899-12-30T00:00:00"/>
    <x v="0"/>
    <x v="5"/>
  </r>
  <r>
    <n v="1"/>
    <s v="Cliente_833"/>
    <n v="4"/>
    <x v="499"/>
    <d v="2023-04-06T03:26:00"/>
    <x v="1"/>
    <x v="2"/>
    <x v="2"/>
    <n v="38"/>
    <x v="0"/>
    <n v="624"/>
    <x v="10"/>
    <x v="450"/>
    <x v="608"/>
    <d v="2023-04-06T00:00:00"/>
    <d v="2023-04-06T01:56:00"/>
    <d v="2023-04-06T03:26:00"/>
    <d v="1899-12-30T01:30:00"/>
    <d v="1899-12-30T01:19:00"/>
    <d v="1899-12-30T00:11:00"/>
    <x v="0"/>
    <x v="5"/>
  </r>
  <r>
    <n v="5"/>
    <s v="Cliente_511"/>
    <n v="4"/>
    <x v="500"/>
    <d v="2023-04-06T03:22:00"/>
    <x v="4"/>
    <x v="2"/>
    <x v="2"/>
    <n v="41.73"/>
    <x v="2"/>
    <n v="625"/>
    <x v="9"/>
    <x v="451"/>
    <x v="609"/>
    <d v="2023-04-06T00:00:00"/>
    <d v="2023-04-06T00:09:00"/>
    <d v="2023-04-06T03:22:00"/>
    <d v="1899-12-30T03:28:00"/>
    <d v="1899-12-30T01:37:00"/>
    <d v="1899-12-30T01:51:00"/>
    <x v="0"/>
    <x v="5"/>
  </r>
  <r>
    <n v="14"/>
    <s v="Cliente_772"/>
    <n v="4"/>
    <x v="457"/>
    <d v="2023-04-06T04:10:00"/>
    <x v="4"/>
    <x v="1"/>
    <x v="2"/>
    <n v="19.239999999999998"/>
    <x v="1"/>
    <n v="626"/>
    <x v="10"/>
    <x v="452"/>
    <x v="610"/>
    <d v="2023-04-06T00:00:00"/>
    <d v="2023-04-06T02:45:00"/>
    <d v="2023-04-06T04:10:00"/>
    <d v="1899-12-30T01:25:00"/>
    <d v="1899-12-30T00:58:00"/>
    <d v="1899-12-30T00:27:00"/>
    <x v="0"/>
    <x v="5"/>
  </r>
  <r>
    <n v="4"/>
    <s v="Cliente_336"/>
    <n v="3"/>
    <x v="501"/>
    <d v="2023-04-06T04:13:00"/>
    <x v="0"/>
    <x v="0"/>
    <x v="2"/>
    <n v="44.24"/>
    <x v="2"/>
    <n v="627"/>
    <x v="8"/>
    <x v="36"/>
    <x v="611"/>
    <d v="2023-04-06T00:00:00"/>
    <d v="2023-04-06T02:23:00"/>
    <d v="2023-04-06T04:13:00"/>
    <d v="1899-12-30T02:05:00"/>
    <d v="1899-12-30T00:37:00"/>
    <d v="1899-12-30T01:28:00"/>
    <x v="0"/>
    <x v="5"/>
  </r>
  <r>
    <n v="2"/>
    <s v="Cliente_124"/>
    <n v="1"/>
    <x v="500"/>
    <d v="2023-04-06T01:37:00"/>
    <x v="0"/>
    <x v="1"/>
    <x v="2"/>
    <n v="15.03"/>
    <x v="0"/>
    <n v="628"/>
    <x v="9"/>
    <x v="453"/>
    <x v="612"/>
    <d v="2023-04-06T00:00:00"/>
    <d v="2023-04-06T00:09:00"/>
    <d v="2023-04-06T01:37:00"/>
    <d v="1899-12-30T01:28:00"/>
    <d v="1899-12-30T00:43:00"/>
    <d v="1899-12-30T00:45:00"/>
    <x v="0"/>
    <x v="5"/>
  </r>
  <r>
    <n v="17"/>
    <s v="Cliente_828"/>
    <n v="2"/>
    <x v="498"/>
    <d v="2023-04-06T05:55:00"/>
    <x v="4"/>
    <x v="2"/>
    <x v="0"/>
    <n v="26.07"/>
    <x v="2"/>
    <n v="629"/>
    <x v="10"/>
    <x v="454"/>
    <x v="613"/>
    <d v="2023-04-06T00:00:00"/>
    <d v="2023-04-06T02:07:00"/>
    <d v="2023-04-06T05:55:00"/>
    <d v="1899-12-30T04:03:00"/>
    <d v="1899-12-30T01:24:00"/>
    <d v="1899-12-30T02:39:00"/>
    <x v="0"/>
    <x v="5"/>
  </r>
  <r>
    <n v="2"/>
    <s v="Cliente_385"/>
    <n v="2"/>
    <x v="502"/>
    <d v="2023-04-06T02:49:00"/>
    <x v="3"/>
    <x v="0"/>
    <x v="0"/>
    <n v="36.619999999999997"/>
    <x v="1"/>
    <n v="630"/>
    <x v="6"/>
    <x v="455"/>
    <x v="614"/>
    <d v="2023-04-06T00:00:00"/>
    <d v="2023-04-06T00:02:00"/>
    <d v="2023-04-06T02:49:00"/>
    <d v="1899-12-30T02:47:00"/>
    <d v="1899-12-30T01:15:00"/>
    <d v="1899-12-30T01:32:00"/>
    <x v="0"/>
    <x v="5"/>
  </r>
  <r>
    <n v="6"/>
    <s v="Cliente_841"/>
    <n v="1"/>
    <x v="503"/>
    <d v="2023-04-06T02:51:00"/>
    <x v="3"/>
    <x v="2"/>
    <x v="2"/>
    <n v="39.71"/>
    <x v="0"/>
    <n v="631"/>
    <x v="1"/>
    <x v="147"/>
    <x v="615"/>
    <d v="2023-04-06T00:00:00"/>
    <d v="2023-04-06T00:21:00"/>
    <d v="2023-04-06T02:51:00"/>
    <d v="1899-12-30T02:30:00"/>
    <d v="1899-12-30T00:46:00"/>
    <d v="1899-12-30T01:44:00"/>
    <x v="0"/>
    <x v="5"/>
  </r>
  <r>
    <n v="16"/>
    <s v="Cliente_605"/>
    <n v="2"/>
    <x v="464"/>
    <d v="2023-04-06T02:55:00"/>
    <x v="0"/>
    <x v="1"/>
    <x v="2"/>
    <n v="22.41"/>
    <x v="1"/>
    <n v="632"/>
    <x v="8"/>
    <x v="456"/>
    <x v="616"/>
    <d v="2023-04-06T00:00:00"/>
    <d v="2023-04-06T00:15:00"/>
    <d v="2023-04-06T02:55:00"/>
    <d v="1899-12-30T02:40:00"/>
    <d v="1899-12-30T01:28:00"/>
    <d v="1899-12-30T01:12:00"/>
    <x v="0"/>
    <x v="5"/>
  </r>
  <r>
    <n v="16"/>
    <s v="Cliente_197"/>
    <n v="5"/>
    <x v="504"/>
    <d v="2023-04-06T05:28:00"/>
    <x v="0"/>
    <x v="0"/>
    <x v="2"/>
    <n v="11.19"/>
    <x v="0"/>
    <n v="633"/>
    <x v="6"/>
    <x v="457"/>
    <x v="617"/>
    <d v="2023-04-06T00:00:00"/>
    <d v="2023-04-06T03:43:00"/>
    <d v="2023-04-06T05:28:00"/>
    <d v="1899-12-30T01:45:00"/>
    <d v="1899-12-30T02:29:00"/>
    <d v="1899-12-30T00:00:00"/>
    <x v="1"/>
    <x v="5"/>
  </r>
  <r>
    <n v="2"/>
    <s v="Cliente_285"/>
    <n v="1"/>
    <x v="391"/>
    <d v="2023-04-06T03:36:00"/>
    <x v="1"/>
    <x v="1"/>
    <x v="2"/>
    <n v="29.25"/>
    <x v="0"/>
    <n v="634"/>
    <x v="5"/>
    <x v="458"/>
    <x v="618"/>
    <d v="2023-04-06T00:00:00"/>
    <d v="2023-04-06T00:03:00"/>
    <d v="2023-04-06T03:36:00"/>
    <d v="1899-12-30T03:33:00"/>
    <d v="1899-12-30T02:37:00"/>
    <d v="1899-12-30T00:56:00"/>
    <x v="0"/>
    <x v="5"/>
  </r>
  <r>
    <n v="5"/>
    <s v="Cliente_19"/>
    <n v="2"/>
    <x v="413"/>
    <d v="2023-04-06T03:04:00"/>
    <x v="2"/>
    <x v="0"/>
    <x v="2"/>
    <n v="22.15"/>
    <x v="1"/>
    <n v="635"/>
    <x v="4"/>
    <x v="12"/>
    <x v="24"/>
    <d v="2023-04-06T00:00:00"/>
    <d v="2023-04-06T00:17:00"/>
    <d v="2023-04-06T03:04:00"/>
    <d v="1899-12-30T02:47:00"/>
    <d v="1899-12-30T00:25:00"/>
    <d v="1899-12-30T02:22:00"/>
    <x v="0"/>
    <x v="5"/>
  </r>
  <r>
    <n v="14"/>
    <s v="Cliente_586"/>
    <n v="3"/>
    <x v="432"/>
    <d v="2023-04-06T05:48:00"/>
    <x v="3"/>
    <x v="2"/>
    <x v="0"/>
    <n v="32.86"/>
    <x v="1"/>
    <n v="636"/>
    <x v="8"/>
    <x v="459"/>
    <x v="619"/>
    <d v="2023-04-06T00:00:00"/>
    <d v="2023-04-06T03:35:00"/>
    <d v="2023-04-06T05:48:00"/>
    <d v="1899-12-30T02:13:00"/>
    <d v="1899-12-30T02:31:00"/>
    <d v="1899-12-30T00:00:00"/>
    <x v="1"/>
    <x v="5"/>
  </r>
  <r>
    <n v="6"/>
    <s v="Cliente_687"/>
    <n v="3"/>
    <x v="505"/>
    <d v="2023-04-06T04:32:00"/>
    <x v="4"/>
    <x v="0"/>
    <x v="2"/>
    <n v="36.58"/>
    <x v="0"/>
    <n v="637"/>
    <x v="8"/>
    <x v="460"/>
    <x v="620"/>
    <d v="2023-04-06T00:00:00"/>
    <d v="2023-04-06T01:55:00"/>
    <d v="2023-04-06T04:32:00"/>
    <d v="1899-12-30T02:37:00"/>
    <d v="1899-12-30T01:01:00"/>
    <d v="1899-12-30T01:36:00"/>
    <x v="0"/>
    <x v="5"/>
  </r>
  <r>
    <n v="16"/>
    <s v="Cliente_406"/>
    <n v="6"/>
    <x v="506"/>
    <d v="2023-04-06T02:16:00"/>
    <x v="0"/>
    <x v="2"/>
    <x v="2"/>
    <n v="30.71"/>
    <x v="2"/>
    <n v="638"/>
    <x v="10"/>
    <x v="35"/>
    <x v="621"/>
    <d v="2023-04-06T00:00:00"/>
    <d v="2023-04-06T00:54:00"/>
    <d v="2023-04-06T02:16:00"/>
    <d v="1899-12-30T01:37:00"/>
    <d v="1899-12-30T00:44:00"/>
    <d v="1899-12-30T00:53:00"/>
    <x v="0"/>
    <x v="5"/>
  </r>
  <r>
    <n v="8"/>
    <s v="Cliente_415"/>
    <n v="4"/>
    <x v="507"/>
    <d v="2023-04-06T05:19:00"/>
    <x v="2"/>
    <x v="2"/>
    <x v="2"/>
    <n v="18.97"/>
    <x v="0"/>
    <n v="639"/>
    <x v="0"/>
    <x v="461"/>
    <x v="622"/>
    <d v="2023-04-06T00:00:00"/>
    <d v="2023-04-06T02:17:00"/>
    <d v="2023-04-06T05:19:00"/>
    <d v="1899-12-30T03:02:00"/>
    <d v="1899-12-30T02:16:00"/>
    <d v="1899-12-30T00:46:00"/>
    <x v="0"/>
    <x v="5"/>
  </r>
  <r>
    <n v="14"/>
    <s v="Cliente_456"/>
    <n v="3"/>
    <x v="397"/>
    <d v="2023-04-06T01:50:00"/>
    <x v="0"/>
    <x v="0"/>
    <x v="0"/>
    <n v="49.29"/>
    <x v="1"/>
    <n v="640"/>
    <x v="5"/>
    <x v="462"/>
    <x v="623"/>
    <d v="2023-04-06T00:00:00"/>
    <d v="2023-04-06T00:41:00"/>
    <d v="2023-04-06T01:50:00"/>
    <d v="1899-12-30T01:09:00"/>
    <d v="1899-12-30T01:15:00"/>
    <d v="1899-12-30T00:00:00"/>
    <x v="1"/>
    <x v="5"/>
  </r>
  <r>
    <n v="2"/>
    <s v="Cliente_820"/>
    <n v="4"/>
    <x v="454"/>
    <d v="2023-04-06T03:52:00"/>
    <x v="1"/>
    <x v="0"/>
    <x v="0"/>
    <n v="39.68"/>
    <x v="0"/>
    <n v="641"/>
    <x v="8"/>
    <x v="463"/>
    <x v="624"/>
    <d v="2023-04-06T00:00:00"/>
    <d v="2023-04-06T01:08:00"/>
    <d v="2023-04-06T03:52:00"/>
    <d v="1899-12-30T02:44:00"/>
    <d v="1899-12-30T01:14:00"/>
    <d v="1899-12-30T01:30:00"/>
    <x v="0"/>
    <x v="5"/>
  </r>
  <r>
    <n v="15"/>
    <s v="Cliente_698"/>
    <n v="1"/>
    <x v="466"/>
    <d v="2023-04-06T05:24:00"/>
    <x v="2"/>
    <x v="0"/>
    <x v="2"/>
    <n v="11.11"/>
    <x v="2"/>
    <n v="642"/>
    <x v="10"/>
    <x v="464"/>
    <x v="625"/>
    <d v="2023-04-06T00:00:00"/>
    <d v="2023-04-06T02:36:00"/>
    <d v="2023-04-06T05:24:00"/>
    <d v="1899-12-30T03:03:00"/>
    <d v="1899-12-30T01:21:00"/>
    <d v="1899-12-30T01:42:00"/>
    <x v="0"/>
    <x v="5"/>
  </r>
  <r>
    <n v="17"/>
    <s v="Cliente_59"/>
    <n v="2"/>
    <x v="413"/>
    <d v="2023-04-06T01:56:00"/>
    <x v="2"/>
    <x v="1"/>
    <x v="0"/>
    <n v="28.81"/>
    <x v="2"/>
    <n v="643"/>
    <x v="7"/>
    <x v="195"/>
    <x v="626"/>
    <d v="2023-04-06T00:00:00"/>
    <d v="2023-04-06T00:17:00"/>
    <d v="2023-04-06T01:56:00"/>
    <d v="1899-12-30T01:54:00"/>
    <d v="1899-12-30T00:18:00"/>
    <d v="1899-12-30T01:36:00"/>
    <x v="0"/>
    <x v="5"/>
  </r>
  <r>
    <n v="9"/>
    <s v="Cliente_799"/>
    <n v="6"/>
    <x v="416"/>
    <d v="2023-04-06T07:10:00"/>
    <x v="1"/>
    <x v="0"/>
    <x v="0"/>
    <n v="13.86"/>
    <x v="0"/>
    <n v="644"/>
    <x v="8"/>
    <x v="79"/>
    <x v="627"/>
    <d v="2023-04-06T00:00:00"/>
    <d v="2023-04-06T03:44:00"/>
    <d v="2023-04-06T07:10:00"/>
    <d v="1899-12-30T03:26:00"/>
    <d v="1899-12-30T00:51:00"/>
    <d v="1899-12-30T02:35:00"/>
    <x v="0"/>
    <x v="5"/>
  </r>
  <r>
    <n v="6"/>
    <s v="Cliente_196"/>
    <n v="6"/>
    <x v="422"/>
    <d v="2023-04-06T06:25:00"/>
    <x v="0"/>
    <x v="2"/>
    <x v="1"/>
    <n v="40.03"/>
    <x v="1"/>
    <n v="645"/>
    <x v="6"/>
    <x v="465"/>
    <x v="628"/>
    <d v="2023-04-06T00:00:00"/>
    <d v="2023-04-06T02:50:00"/>
    <d v="2023-04-06T06:25:00"/>
    <d v="1899-12-30T03:35:00"/>
    <d v="1899-12-30T01:37:00"/>
    <d v="1899-12-30T01:58:00"/>
    <x v="0"/>
    <x v="5"/>
  </r>
  <r>
    <n v="12"/>
    <s v="Cliente_623"/>
    <n v="2"/>
    <x v="508"/>
    <d v="2023-04-06T06:38:00"/>
    <x v="2"/>
    <x v="0"/>
    <x v="0"/>
    <n v="12.59"/>
    <x v="1"/>
    <n v="646"/>
    <x v="6"/>
    <x v="5"/>
    <x v="629"/>
    <d v="2023-04-06T00:00:00"/>
    <d v="2023-04-06T03:59:00"/>
    <d v="2023-04-06T06:38:00"/>
    <d v="1899-12-30T02:39:00"/>
    <d v="1899-12-30T00:36:00"/>
    <d v="1899-12-30T02:03:00"/>
    <x v="0"/>
    <x v="5"/>
  </r>
  <r>
    <n v="12"/>
    <s v="Cliente_52"/>
    <n v="2"/>
    <x v="509"/>
    <d v="2023-04-06T06:25:00"/>
    <x v="2"/>
    <x v="0"/>
    <x v="2"/>
    <n v="42.79"/>
    <x v="0"/>
    <n v="647"/>
    <x v="6"/>
    <x v="466"/>
    <x v="630"/>
    <d v="2023-04-06T00:00:00"/>
    <d v="2023-04-06T02:55:00"/>
    <d v="2023-04-06T06:25:00"/>
    <d v="1899-12-30T03:30:00"/>
    <d v="1899-12-30T00:39:00"/>
    <d v="1899-12-30T02:51:00"/>
    <x v="0"/>
    <x v="5"/>
  </r>
  <r>
    <n v="9"/>
    <s v="Cliente_946"/>
    <n v="1"/>
    <x v="510"/>
    <d v="2023-04-06T04:55:00"/>
    <x v="2"/>
    <x v="2"/>
    <x v="2"/>
    <n v="17.43"/>
    <x v="1"/>
    <n v="648"/>
    <x v="2"/>
    <x v="15"/>
    <x v="631"/>
    <d v="2023-04-06T00:00:00"/>
    <d v="2023-04-06T02:59:00"/>
    <d v="2023-04-06T04:55:00"/>
    <d v="1899-12-30T01:56:00"/>
    <d v="1899-12-30T00:47:00"/>
    <d v="1899-12-30T01:09:00"/>
    <x v="0"/>
    <x v="5"/>
  </r>
  <r>
    <n v="9"/>
    <s v="Cliente_278"/>
    <n v="1"/>
    <x v="453"/>
    <d v="2023-04-06T03:45:00"/>
    <x v="3"/>
    <x v="0"/>
    <x v="1"/>
    <n v="15.98"/>
    <x v="2"/>
    <n v="649"/>
    <x v="3"/>
    <x v="467"/>
    <x v="632"/>
    <d v="2023-04-06T00:00:00"/>
    <d v="2023-04-06T00:55:00"/>
    <d v="2023-04-06T03:45:00"/>
    <d v="1899-12-30T03:05:00"/>
    <d v="1899-12-30T01:49:00"/>
    <d v="1899-12-30T01:16:00"/>
    <x v="0"/>
    <x v="5"/>
  </r>
  <r>
    <n v="11"/>
    <s v="Cliente_232"/>
    <n v="3"/>
    <x v="511"/>
    <d v="2023-04-07T05:02:00"/>
    <x v="0"/>
    <x v="0"/>
    <x v="0"/>
    <n v="38.21"/>
    <x v="1"/>
    <n v="650"/>
    <x v="10"/>
    <x v="468"/>
    <x v="633"/>
    <d v="2023-04-07T00:00:00"/>
    <d v="2023-04-07T03:33:00"/>
    <d v="2023-04-07T05:02:00"/>
    <d v="1899-12-30T01:29:00"/>
    <d v="1899-12-30T01:16:00"/>
    <d v="1899-12-30T00:13:00"/>
    <x v="0"/>
    <x v="6"/>
  </r>
  <r>
    <n v="16"/>
    <s v="Cliente_595"/>
    <n v="4"/>
    <x v="512"/>
    <d v="2023-04-07T05:44:00"/>
    <x v="4"/>
    <x v="2"/>
    <x v="2"/>
    <n v="20.27"/>
    <x v="1"/>
    <n v="651"/>
    <x v="10"/>
    <x v="469"/>
    <x v="634"/>
    <d v="2023-04-07T00:00:00"/>
    <d v="2023-04-07T02:04:00"/>
    <d v="2023-04-07T05:44:00"/>
    <d v="1899-12-30T03:40:00"/>
    <d v="1899-12-30T01:28:00"/>
    <d v="1899-12-30T02:12:00"/>
    <x v="0"/>
    <x v="6"/>
  </r>
  <r>
    <n v="14"/>
    <s v="Cliente_968"/>
    <n v="5"/>
    <x v="513"/>
    <d v="2023-04-07T02:26:00"/>
    <x v="2"/>
    <x v="0"/>
    <x v="0"/>
    <n v="23.26"/>
    <x v="2"/>
    <n v="652"/>
    <x v="7"/>
    <x v="470"/>
    <x v="635"/>
    <d v="2023-04-07T00:00:00"/>
    <d v="2023-04-07T00:06:00"/>
    <d v="2023-04-07T02:26:00"/>
    <d v="1899-12-30T02:35:00"/>
    <d v="1899-12-30T00:50:00"/>
    <d v="1899-12-30T01:45:00"/>
    <x v="0"/>
    <x v="6"/>
  </r>
  <r>
    <n v="13"/>
    <s v="Cliente_2"/>
    <n v="5"/>
    <x v="514"/>
    <d v="2023-04-07T04:20:00"/>
    <x v="1"/>
    <x v="0"/>
    <x v="2"/>
    <n v="34.33"/>
    <x v="1"/>
    <n v="653"/>
    <x v="5"/>
    <x v="471"/>
    <x v="636"/>
    <d v="2023-04-07T00:00:00"/>
    <d v="2023-04-07T02:31:00"/>
    <d v="2023-04-07T04:20:00"/>
    <d v="1899-12-30T01:49:00"/>
    <d v="1899-12-30T02:30:00"/>
    <d v="1899-12-30T00:00:00"/>
    <x v="1"/>
    <x v="6"/>
  </r>
  <r>
    <n v="12"/>
    <s v="Cliente_880"/>
    <n v="5"/>
    <x v="515"/>
    <d v="2023-04-07T01:44:00"/>
    <x v="3"/>
    <x v="2"/>
    <x v="2"/>
    <n v="23.98"/>
    <x v="2"/>
    <n v="654"/>
    <x v="7"/>
    <x v="56"/>
    <x v="637"/>
    <d v="2023-04-07T00:00:00"/>
    <d v="2023-04-07T00:02:00"/>
    <d v="2023-04-07T01:44:00"/>
    <d v="1899-12-30T01:57:00"/>
    <d v="1899-12-30T00:44:00"/>
    <d v="1899-12-30T01:13:00"/>
    <x v="0"/>
    <x v="6"/>
  </r>
  <r>
    <n v="5"/>
    <s v="Cliente_626"/>
    <n v="4"/>
    <x v="516"/>
    <d v="2023-04-07T04:49:00"/>
    <x v="3"/>
    <x v="0"/>
    <x v="1"/>
    <n v="21.7"/>
    <x v="0"/>
    <n v="655"/>
    <x v="2"/>
    <x v="79"/>
    <x v="638"/>
    <d v="2023-04-07T00:00:00"/>
    <d v="2023-04-07T01:15:00"/>
    <d v="2023-04-07T04:49:00"/>
    <d v="1899-12-30T03:34:00"/>
    <d v="1899-12-30T00:36:00"/>
    <d v="1899-12-30T02:58:00"/>
    <x v="0"/>
    <x v="6"/>
  </r>
  <r>
    <n v="19"/>
    <s v="Cliente_411"/>
    <n v="6"/>
    <x v="517"/>
    <d v="2023-04-07T06:40:00"/>
    <x v="1"/>
    <x v="2"/>
    <x v="2"/>
    <n v="31.23"/>
    <x v="0"/>
    <n v="656"/>
    <x v="10"/>
    <x v="472"/>
    <x v="639"/>
    <d v="2023-04-07T00:00:00"/>
    <d v="2023-04-07T03:36:00"/>
    <d v="2023-04-07T06:40:00"/>
    <d v="1899-12-30T03:04:00"/>
    <d v="1899-12-30T01:50:00"/>
    <d v="1899-12-30T01:14:00"/>
    <x v="0"/>
    <x v="6"/>
  </r>
  <r>
    <n v="1"/>
    <s v="Cliente_123"/>
    <n v="2"/>
    <x v="518"/>
    <d v="2023-04-07T04:07:00"/>
    <x v="1"/>
    <x v="0"/>
    <x v="1"/>
    <n v="44.2"/>
    <x v="0"/>
    <n v="657"/>
    <x v="9"/>
    <x v="473"/>
    <x v="640"/>
    <d v="2023-04-07T00:00:00"/>
    <d v="2023-04-07T00:51:00"/>
    <d v="2023-04-07T04:07:00"/>
    <d v="1899-12-30T03:16:00"/>
    <d v="1899-12-30T02:14:00"/>
    <d v="1899-12-30T01:02:00"/>
    <x v="0"/>
    <x v="6"/>
  </r>
  <r>
    <n v="19"/>
    <s v="Cliente_910"/>
    <n v="5"/>
    <x v="519"/>
    <d v="2023-04-07T05:02:00"/>
    <x v="3"/>
    <x v="1"/>
    <x v="1"/>
    <n v="31.27"/>
    <x v="0"/>
    <n v="658"/>
    <x v="2"/>
    <x v="474"/>
    <x v="641"/>
    <d v="2023-04-07T00:00:00"/>
    <d v="2023-04-07T01:43:00"/>
    <d v="2023-04-07T05:02:00"/>
    <d v="1899-12-30T03:19:00"/>
    <d v="1899-12-30T00:48:00"/>
    <d v="1899-12-30T02:31:00"/>
    <x v="0"/>
    <x v="6"/>
  </r>
  <r>
    <n v="9"/>
    <s v="Cliente_539"/>
    <n v="4"/>
    <x v="520"/>
    <d v="2023-04-07T04:03:00"/>
    <x v="4"/>
    <x v="0"/>
    <x v="2"/>
    <n v="35.24"/>
    <x v="2"/>
    <n v="659"/>
    <x v="4"/>
    <x v="12"/>
    <x v="642"/>
    <d v="2023-04-07T00:00:00"/>
    <d v="2023-04-07T02:50:00"/>
    <d v="2023-04-07T04:03:00"/>
    <d v="1899-12-30T01:28:00"/>
    <d v="1899-12-30T00:31:00"/>
    <d v="1899-12-30T00:57:00"/>
    <x v="0"/>
    <x v="6"/>
  </r>
  <r>
    <n v="19"/>
    <s v="Cliente_483"/>
    <n v="4"/>
    <x v="521"/>
    <d v="2023-04-07T05:51:00"/>
    <x v="2"/>
    <x v="1"/>
    <x v="2"/>
    <n v="15.91"/>
    <x v="0"/>
    <n v="660"/>
    <x v="2"/>
    <x v="475"/>
    <x v="643"/>
    <d v="2023-04-07T00:00:00"/>
    <d v="2023-04-07T01:56:00"/>
    <d v="2023-04-07T05:51:00"/>
    <d v="1899-12-30T03:55:00"/>
    <d v="1899-12-30T00:45:00"/>
    <d v="1899-12-30T03:10:00"/>
    <x v="0"/>
    <x v="6"/>
  </r>
  <r>
    <n v="16"/>
    <s v="Cliente_949"/>
    <n v="4"/>
    <x v="522"/>
    <d v="2023-04-07T06:52:00"/>
    <x v="4"/>
    <x v="2"/>
    <x v="2"/>
    <n v="32.54"/>
    <x v="2"/>
    <n v="661"/>
    <x v="10"/>
    <x v="476"/>
    <x v="644"/>
    <d v="2023-04-07T00:00:00"/>
    <d v="2023-04-07T03:22:00"/>
    <d v="2023-04-07T06:52:00"/>
    <d v="1899-12-30T03:45:00"/>
    <d v="1899-12-30T02:15:00"/>
    <d v="1899-12-30T01:30:00"/>
    <x v="0"/>
    <x v="6"/>
  </r>
  <r>
    <n v="15"/>
    <s v="Cliente_642"/>
    <n v="4"/>
    <x v="523"/>
    <d v="2023-04-07T05:02:00"/>
    <x v="1"/>
    <x v="0"/>
    <x v="2"/>
    <n v="11.64"/>
    <x v="1"/>
    <n v="662"/>
    <x v="6"/>
    <x v="477"/>
    <x v="645"/>
    <d v="2023-04-07T00:00:00"/>
    <d v="2023-04-07T02:01:00"/>
    <d v="2023-04-07T05:02:00"/>
    <d v="1899-12-30T03:01:00"/>
    <d v="1899-12-30T01:25:00"/>
    <d v="1899-12-30T01:36:00"/>
    <x v="0"/>
    <x v="6"/>
  </r>
  <r>
    <n v="3"/>
    <s v="Cliente_962"/>
    <n v="1"/>
    <x v="524"/>
    <d v="2023-04-07T03:47:00"/>
    <x v="1"/>
    <x v="0"/>
    <x v="1"/>
    <n v="41.8"/>
    <x v="2"/>
    <n v="663"/>
    <x v="0"/>
    <x v="478"/>
    <x v="646"/>
    <d v="2023-04-07T00:00:00"/>
    <d v="2023-04-07T01:09:00"/>
    <d v="2023-04-07T03:47:00"/>
    <d v="1899-12-30T02:53:00"/>
    <d v="1899-12-30T01:27:00"/>
    <d v="1899-12-30T01:26:00"/>
    <x v="0"/>
    <x v="6"/>
  </r>
  <r>
    <n v="20"/>
    <s v="Cliente_883"/>
    <n v="6"/>
    <x v="525"/>
    <d v="2023-04-07T03:53:00"/>
    <x v="4"/>
    <x v="1"/>
    <x v="0"/>
    <n v="31.27"/>
    <x v="0"/>
    <n v="664"/>
    <x v="1"/>
    <x v="479"/>
    <x v="647"/>
    <d v="2023-04-07T00:00:00"/>
    <d v="2023-04-07T01:35:00"/>
    <d v="2023-04-07T03:53:00"/>
    <d v="1899-12-30T02:18:00"/>
    <d v="1899-12-30T01:39:00"/>
    <d v="1899-12-30T00:39:00"/>
    <x v="0"/>
    <x v="6"/>
  </r>
  <r>
    <n v="6"/>
    <s v="Cliente_425"/>
    <n v="1"/>
    <x v="526"/>
    <d v="2023-04-07T05:56:00"/>
    <x v="3"/>
    <x v="0"/>
    <x v="2"/>
    <n v="25.32"/>
    <x v="2"/>
    <n v="665"/>
    <x v="6"/>
    <x v="480"/>
    <x v="648"/>
    <d v="2023-04-07T00:00:00"/>
    <d v="2023-04-07T02:05:00"/>
    <d v="2023-04-07T05:56:00"/>
    <d v="1899-12-30T04:06:00"/>
    <d v="1899-12-30T00:40:00"/>
    <d v="1899-12-30T03:26:00"/>
    <x v="0"/>
    <x v="6"/>
  </r>
  <r>
    <n v="8"/>
    <s v="Cliente_593"/>
    <n v="4"/>
    <x v="527"/>
    <d v="2023-04-07T04:57:00"/>
    <x v="2"/>
    <x v="0"/>
    <x v="2"/>
    <n v="11.86"/>
    <x v="1"/>
    <n v="666"/>
    <x v="3"/>
    <x v="106"/>
    <x v="649"/>
    <d v="2023-04-07T00:00:00"/>
    <d v="2023-04-07T01:04:00"/>
    <d v="2023-04-07T04:57:00"/>
    <d v="1899-12-30T03:53:00"/>
    <d v="1899-12-30T00:27:00"/>
    <d v="1899-12-30T03:26:00"/>
    <x v="0"/>
    <x v="6"/>
  </r>
  <r>
    <n v="6"/>
    <s v="Cliente_368"/>
    <n v="5"/>
    <x v="528"/>
    <d v="2023-04-07T07:07:00"/>
    <x v="0"/>
    <x v="0"/>
    <x v="2"/>
    <n v="20.49"/>
    <x v="0"/>
    <n v="667"/>
    <x v="4"/>
    <x v="38"/>
    <x v="650"/>
    <d v="2023-04-07T00:00:00"/>
    <d v="2023-04-07T03:39:00"/>
    <d v="2023-04-07T07:07:00"/>
    <d v="1899-12-30T03:28:00"/>
    <d v="1899-12-30T00:12:00"/>
    <d v="1899-12-30T03:16:00"/>
    <x v="0"/>
    <x v="6"/>
  </r>
  <r>
    <n v="12"/>
    <s v="Cliente_418"/>
    <n v="4"/>
    <x v="519"/>
    <d v="2023-04-07T04:41:00"/>
    <x v="1"/>
    <x v="1"/>
    <x v="2"/>
    <n v="18.61"/>
    <x v="0"/>
    <n v="668"/>
    <x v="6"/>
    <x v="481"/>
    <x v="651"/>
    <d v="2023-04-07T00:00:00"/>
    <d v="2023-04-07T01:43:00"/>
    <d v="2023-04-07T04:41:00"/>
    <d v="1899-12-30T02:58:00"/>
    <d v="1899-12-30T01:55:00"/>
    <d v="1899-12-30T01:03:00"/>
    <x v="0"/>
    <x v="6"/>
  </r>
  <r>
    <n v="10"/>
    <s v="Cliente_693"/>
    <n v="4"/>
    <x v="529"/>
    <d v="2023-04-07T04:34:00"/>
    <x v="0"/>
    <x v="0"/>
    <x v="2"/>
    <n v="10.68"/>
    <x v="1"/>
    <n v="669"/>
    <x v="5"/>
    <x v="482"/>
    <x v="652"/>
    <d v="2023-04-07T00:00:00"/>
    <d v="2023-04-07T01:01:00"/>
    <d v="2023-04-07T04:34:00"/>
    <d v="1899-12-30T03:33:00"/>
    <d v="1899-12-30T01:09:00"/>
    <d v="1899-12-30T02:24:00"/>
    <x v="0"/>
    <x v="6"/>
  </r>
  <r>
    <n v="16"/>
    <s v="Cliente_226"/>
    <n v="6"/>
    <x v="530"/>
    <d v="2023-04-07T03:12:00"/>
    <x v="2"/>
    <x v="0"/>
    <x v="1"/>
    <n v="37.93"/>
    <x v="2"/>
    <n v="670"/>
    <x v="6"/>
    <x v="483"/>
    <x v="653"/>
    <d v="2023-04-07T00:00:00"/>
    <d v="2023-04-07T01:52:00"/>
    <d v="2023-04-07T03:12:00"/>
    <d v="1899-12-30T01:35:00"/>
    <d v="1899-12-30T01:15:00"/>
    <d v="1899-12-30T00:20:00"/>
    <x v="0"/>
    <x v="6"/>
  </r>
  <r>
    <n v="17"/>
    <s v="Cliente_759"/>
    <n v="3"/>
    <x v="531"/>
    <d v="2023-04-07T03:30:00"/>
    <x v="0"/>
    <x v="0"/>
    <x v="1"/>
    <n v="32.200000000000003"/>
    <x v="0"/>
    <n v="671"/>
    <x v="6"/>
    <x v="484"/>
    <x v="654"/>
    <d v="2023-04-07T00:00:00"/>
    <d v="2023-04-07T02:18:00"/>
    <d v="2023-04-07T03:30:00"/>
    <d v="1899-12-30T01:12:00"/>
    <d v="1899-12-30T01:35:00"/>
    <d v="1899-12-30T00:00:00"/>
    <x v="1"/>
    <x v="6"/>
  </r>
  <r>
    <n v="12"/>
    <s v="Cliente_517"/>
    <n v="6"/>
    <x v="532"/>
    <d v="2023-04-07T03:51:00"/>
    <x v="4"/>
    <x v="2"/>
    <x v="2"/>
    <n v="29.19"/>
    <x v="0"/>
    <n v="672"/>
    <x v="9"/>
    <x v="485"/>
    <x v="655"/>
    <d v="2023-04-07T00:00:00"/>
    <d v="2023-04-07T01:24:00"/>
    <d v="2023-04-07T03:51:00"/>
    <d v="1899-12-30T02:27:00"/>
    <d v="1899-12-30T01:18:00"/>
    <d v="1899-12-30T01:09:00"/>
    <x v="0"/>
    <x v="6"/>
  </r>
  <r>
    <n v="20"/>
    <s v="Cliente_485"/>
    <n v="6"/>
    <x v="533"/>
    <d v="2023-04-07T02:52:00"/>
    <x v="3"/>
    <x v="0"/>
    <x v="2"/>
    <n v="36.5"/>
    <x v="0"/>
    <n v="673"/>
    <x v="5"/>
    <x v="486"/>
    <x v="656"/>
    <d v="2023-04-07T00:00:00"/>
    <d v="2023-04-07T00:37:00"/>
    <d v="2023-04-07T02:52:00"/>
    <d v="1899-12-30T02:15:00"/>
    <d v="1899-12-30T01:33:00"/>
    <d v="1899-12-30T00:42:00"/>
    <x v="0"/>
    <x v="6"/>
  </r>
  <r>
    <n v="1"/>
    <s v="Cliente_834"/>
    <n v="3"/>
    <x v="534"/>
    <d v="2023-04-07T01:30:00"/>
    <x v="3"/>
    <x v="2"/>
    <x v="2"/>
    <n v="41.29"/>
    <x v="1"/>
    <n v="674"/>
    <x v="3"/>
    <x v="487"/>
    <x v="657"/>
    <d v="2023-04-07T00:00:00"/>
    <d v="2023-04-07T00:03:00"/>
    <d v="2023-04-07T01:30:00"/>
    <d v="1899-12-30T01:27:00"/>
    <d v="1899-12-30T01:05:00"/>
    <d v="1899-12-30T00:22:00"/>
    <x v="0"/>
    <x v="6"/>
  </r>
  <r>
    <n v="5"/>
    <s v="Cliente_104"/>
    <n v="2"/>
    <x v="535"/>
    <d v="2023-04-07T04:33:00"/>
    <x v="2"/>
    <x v="2"/>
    <x v="1"/>
    <n v="30.74"/>
    <x v="0"/>
    <n v="675"/>
    <x v="8"/>
    <x v="488"/>
    <x v="658"/>
    <d v="2023-04-07T00:00:00"/>
    <d v="2023-04-07T00:54:00"/>
    <d v="2023-04-07T04:33:00"/>
    <d v="1899-12-30T03:39:00"/>
    <d v="1899-12-30T02:01:00"/>
    <d v="1899-12-30T01:38:00"/>
    <x v="0"/>
    <x v="6"/>
  </r>
  <r>
    <n v="7"/>
    <s v="Cliente_494"/>
    <n v="6"/>
    <x v="536"/>
    <d v="2023-04-07T03:45:00"/>
    <x v="0"/>
    <x v="0"/>
    <x v="2"/>
    <n v="41.6"/>
    <x v="2"/>
    <n v="676"/>
    <x v="8"/>
    <x v="489"/>
    <x v="659"/>
    <d v="2023-04-07T00:00:00"/>
    <d v="2023-04-07T00:28:00"/>
    <d v="2023-04-07T03:45:00"/>
    <d v="1899-12-30T03:32:00"/>
    <d v="1899-12-30T02:01:00"/>
    <d v="1899-12-30T01:31:00"/>
    <x v="0"/>
    <x v="6"/>
  </r>
  <r>
    <n v="14"/>
    <s v="Cliente_331"/>
    <n v="6"/>
    <x v="537"/>
    <d v="2023-04-07T02:37:00"/>
    <x v="2"/>
    <x v="0"/>
    <x v="2"/>
    <n v="12.57"/>
    <x v="2"/>
    <n v="677"/>
    <x v="6"/>
    <x v="490"/>
    <x v="660"/>
    <d v="2023-04-07T00:00:00"/>
    <d v="2023-04-07T00:34:00"/>
    <d v="2023-04-07T02:37:00"/>
    <d v="1899-12-30T02:18:00"/>
    <d v="1899-12-30T02:28:00"/>
    <d v="1899-12-30T00:00:00"/>
    <x v="1"/>
    <x v="6"/>
  </r>
  <r>
    <n v="19"/>
    <s v="Cliente_483"/>
    <n v="1"/>
    <x v="538"/>
    <d v="2023-04-07T05:22:00"/>
    <x v="0"/>
    <x v="0"/>
    <x v="2"/>
    <n v="26.76"/>
    <x v="2"/>
    <n v="678"/>
    <x v="9"/>
    <x v="491"/>
    <x v="661"/>
    <d v="2023-04-07T00:00:00"/>
    <d v="2023-04-07T03:01:00"/>
    <d v="2023-04-07T05:22:00"/>
    <d v="1899-12-30T02:36:00"/>
    <d v="1899-12-30T02:01:00"/>
    <d v="1899-12-30T00:35:00"/>
    <x v="0"/>
    <x v="6"/>
  </r>
  <r>
    <n v="9"/>
    <s v="Cliente_26"/>
    <n v="4"/>
    <x v="515"/>
    <d v="2023-04-07T03:03:00"/>
    <x v="2"/>
    <x v="0"/>
    <x v="2"/>
    <n v="36.43"/>
    <x v="2"/>
    <n v="679"/>
    <x v="9"/>
    <x v="492"/>
    <x v="662"/>
    <d v="2023-04-07T00:00:00"/>
    <d v="2023-04-07T00:02:00"/>
    <d v="2023-04-07T03:03:00"/>
    <d v="1899-12-30T03:16:00"/>
    <d v="1899-12-30T01:46:00"/>
    <d v="1899-12-30T01:30:00"/>
    <x v="0"/>
    <x v="6"/>
  </r>
  <r>
    <n v="5"/>
    <s v="Cliente_35"/>
    <n v="4"/>
    <x v="539"/>
    <d v="2023-04-07T05:20:00"/>
    <x v="0"/>
    <x v="0"/>
    <x v="1"/>
    <n v="12.06"/>
    <x v="0"/>
    <n v="680"/>
    <x v="3"/>
    <x v="493"/>
    <x v="663"/>
    <d v="2023-04-07T00:00:00"/>
    <d v="2023-04-07T01:23:00"/>
    <d v="2023-04-07T05:20:00"/>
    <d v="1899-12-30T03:57:00"/>
    <d v="1899-12-30T01:51:00"/>
    <d v="1899-12-30T02:06:00"/>
    <x v="0"/>
    <x v="6"/>
  </r>
  <r>
    <n v="2"/>
    <s v="Cliente_840"/>
    <n v="4"/>
    <x v="540"/>
    <d v="2023-04-07T06:50:00"/>
    <x v="4"/>
    <x v="0"/>
    <x v="0"/>
    <n v="37.07"/>
    <x v="1"/>
    <n v="681"/>
    <x v="3"/>
    <x v="494"/>
    <x v="664"/>
    <d v="2023-04-07T00:00:00"/>
    <d v="2023-04-07T02:56:00"/>
    <d v="2023-04-07T06:50:00"/>
    <d v="1899-12-30T03:54:00"/>
    <d v="1899-12-30T01:05:00"/>
    <d v="1899-12-30T02:49:00"/>
    <x v="0"/>
    <x v="6"/>
  </r>
  <r>
    <n v="1"/>
    <s v="Cliente_36"/>
    <n v="5"/>
    <x v="541"/>
    <d v="2023-04-07T04:05:00"/>
    <x v="3"/>
    <x v="1"/>
    <x v="2"/>
    <n v="21.04"/>
    <x v="2"/>
    <n v="682"/>
    <x v="5"/>
    <x v="145"/>
    <x v="665"/>
    <d v="2023-04-07T00:00:00"/>
    <d v="2023-04-07T01:26:00"/>
    <d v="2023-04-07T04:05:00"/>
    <d v="1899-12-30T02:54:00"/>
    <d v="1899-12-30T00:43:00"/>
    <d v="1899-12-30T02:11:00"/>
    <x v="0"/>
    <x v="6"/>
  </r>
  <r>
    <n v="2"/>
    <s v="Cliente_837"/>
    <n v="6"/>
    <x v="542"/>
    <d v="2023-04-07T06:22:00"/>
    <x v="3"/>
    <x v="0"/>
    <x v="2"/>
    <n v="40.42"/>
    <x v="2"/>
    <n v="683"/>
    <x v="1"/>
    <x v="495"/>
    <x v="666"/>
    <d v="2023-04-07T00:00:00"/>
    <d v="2023-04-07T03:56:00"/>
    <d v="2023-04-07T06:22:00"/>
    <d v="1899-12-30T02:41:00"/>
    <d v="1899-12-30T01:22:00"/>
    <d v="1899-12-30T01:19:00"/>
    <x v="0"/>
    <x v="6"/>
  </r>
  <r>
    <n v="10"/>
    <s v="Cliente_514"/>
    <n v="6"/>
    <x v="543"/>
    <d v="2023-04-07T04:40:00"/>
    <x v="4"/>
    <x v="2"/>
    <x v="2"/>
    <n v="48.15"/>
    <x v="2"/>
    <n v="684"/>
    <x v="9"/>
    <x v="496"/>
    <x v="667"/>
    <d v="2023-04-07T00:00:00"/>
    <d v="2023-04-07T03:29:00"/>
    <d v="2023-04-07T04:40:00"/>
    <d v="1899-12-30T01:26:00"/>
    <d v="1899-12-30T01:50:00"/>
    <d v="1899-12-30T00:00:00"/>
    <x v="1"/>
    <x v="6"/>
  </r>
  <r>
    <n v="5"/>
    <s v="Cliente_485"/>
    <n v="5"/>
    <x v="536"/>
    <d v="2023-04-07T01:43:00"/>
    <x v="2"/>
    <x v="0"/>
    <x v="0"/>
    <n v="19.89"/>
    <x v="1"/>
    <n v="685"/>
    <x v="0"/>
    <x v="71"/>
    <x v="668"/>
    <d v="2023-04-07T00:00:00"/>
    <d v="2023-04-07T00:28:00"/>
    <d v="2023-04-07T01:43:00"/>
    <d v="1899-12-30T01:15:00"/>
    <d v="1899-12-30T00:17:00"/>
    <d v="1899-12-30T00:58:00"/>
    <x v="0"/>
    <x v="6"/>
  </r>
  <r>
    <n v="10"/>
    <s v="Cliente_832"/>
    <n v="6"/>
    <x v="544"/>
    <d v="2023-04-07T03:39:00"/>
    <x v="1"/>
    <x v="0"/>
    <x v="1"/>
    <n v="15.83"/>
    <x v="0"/>
    <n v="686"/>
    <x v="3"/>
    <x v="497"/>
    <x v="669"/>
    <d v="2023-04-07T00:00:00"/>
    <d v="2023-04-07T01:12:00"/>
    <d v="2023-04-07T03:39:00"/>
    <d v="1899-12-30T02:27:00"/>
    <d v="1899-12-30T00:58:00"/>
    <d v="1899-12-30T01:29:00"/>
    <x v="0"/>
    <x v="6"/>
  </r>
  <r>
    <n v="2"/>
    <s v="Cliente_778"/>
    <n v="6"/>
    <x v="545"/>
    <d v="2023-04-07T05:39:00"/>
    <x v="4"/>
    <x v="0"/>
    <x v="1"/>
    <n v="10.53"/>
    <x v="1"/>
    <n v="687"/>
    <x v="0"/>
    <x v="38"/>
    <x v="670"/>
    <d v="2023-04-07T00:00:00"/>
    <d v="2023-04-07T01:54:00"/>
    <d v="2023-04-07T05:39:00"/>
    <d v="1899-12-30T03:45:00"/>
    <d v="1899-12-30T00:29:00"/>
    <d v="1899-12-30T03:16:00"/>
    <x v="0"/>
    <x v="6"/>
  </r>
  <r>
    <n v="3"/>
    <s v="Cliente_725"/>
    <n v="1"/>
    <x v="546"/>
    <d v="2023-04-07T05:03:00"/>
    <x v="1"/>
    <x v="0"/>
    <x v="2"/>
    <n v="48.7"/>
    <x v="2"/>
    <n v="688"/>
    <x v="10"/>
    <x v="12"/>
    <x v="671"/>
    <d v="2023-04-07T00:00:00"/>
    <d v="2023-04-07T03:26:00"/>
    <d v="2023-04-07T05:03:00"/>
    <d v="1899-12-30T01:52:00"/>
    <d v="1899-12-30T00:14:00"/>
    <d v="1899-12-30T01:38:00"/>
    <x v="0"/>
    <x v="6"/>
  </r>
  <r>
    <n v="14"/>
    <s v="Cliente_114"/>
    <n v="1"/>
    <x v="547"/>
    <d v="2023-04-07T02:22:00"/>
    <x v="1"/>
    <x v="0"/>
    <x v="2"/>
    <n v="10.25"/>
    <x v="2"/>
    <n v="689"/>
    <x v="3"/>
    <x v="498"/>
    <x v="672"/>
    <d v="2023-04-07T00:00:00"/>
    <d v="2023-04-07T00:36:00"/>
    <d v="2023-04-07T02:22:00"/>
    <d v="1899-12-30T02:01:00"/>
    <d v="1899-12-30T00:29:00"/>
    <d v="1899-12-30T01:32:00"/>
    <x v="0"/>
    <x v="6"/>
  </r>
  <r>
    <n v="15"/>
    <s v="Cliente_95"/>
    <n v="4"/>
    <x v="548"/>
    <d v="2023-04-07T05:43:00"/>
    <x v="3"/>
    <x v="2"/>
    <x v="0"/>
    <n v="37.22"/>
    <x v="0"/>
    <n v="690"/>
    <x v="0"/>
    <x v="499"/>
    <x v="673"/>
    <d v="2023-04-07T00:00:00"/>
    <d v="2023-04-07T02:43:00"/>
    <d v="2023-04-07T05:43:00"/>
    <d v="1899-12-30T03:00:00"/>
    <d v="1899-12-30T02:23:00"/>
    <d v="1899-12-30T00:37:00"/>
    <x v="0"/>
    <x v="6"/>
  </r>
  <r>
    <n v="19"/>
    <s v="Cliente_103"/>
    <n v="4"/>
    <x v="519"/>
    <d v="2023-04-07T05:17:00"/>
    <x v="0"/>
    <x v="2"/>
    <x v="0"/>
    <n v="13.9"/>
    <x v="2"/>
    <n v="691"/>
    <x v="1"/>
    <x v="147"/>
    <x v="674"/>
    <d v="2023-04-07T00:00:00"/>
    <d v="2023-04-07T01:43:00"/>
    <d v="2023-04-07T05:17:00"/>
    <d v="1899-12-30T03:49:00"/>
    <d v="1899-12-30T00:34:00"/>
    <d v="1899-12-30T03:15:00"/>
    <x v="0"/>
    <x v="6"/>
  </r>
  <r>
    <n v="9"/>
    <s v="Cliente_30"/>
    <n v="2"/>
    <x v="549"/>
    <d v="2023-04-07T04:26:00"/>
    <x v="1"/>
    <x v="2"/>
    <x v="2"/>
    <n v="25.92"/>
    <x v="0"/>
    <n v="692"/>
    <x v="10"/>
    <x v="500"/>
    <x v="675"/>
    <d v="2023-04-07T00:00:00"/>
    <d v="2023-04-07T00:53:00"/>
    <d v="2023-04-07T04:26:00"/>
    <d v="1899-12-30T03:33:00"/>
    <d v="1899-12-30T01:40:00"/>
    <d v="1899-12-30T01:53:00"/>
    <x v="0"/>
    <x v="6"/>
  </r>
  <r>
    <n v="15"/>
    <s v="Cliente_330"/>
    <n v="4"/>
    <x v="550"/>
    <d v="2023-04-07T07:31:00"/>
    <x v="0"/>
    <x v="0"/>
    <x v="2"/>
    <n v="28.31"/>
    <x v="1"/>
    <n v="693"/>
    <x v="8"/>
    <x v="501"/>
    <x v="676"/>
    <d v="2023-04-07T00:00:00"/>
    <d v="2023-04-07T03:44:00"/>
    <d v="2023-04-07T07:31:00"/>
    <d v="1899-12-30T03:47:00"/>
    <d v="1899-12-30T00:44:00"/>
    <d v="1899-12-30T03:03:00"/>
    <x v="0"/>
    <x v="6"/>
  </r>
  <r>
    <n v="5"/>
    <s v="Cliente_88"/>
    <n v="4"/>
    <x v="551"/>
    <d v="2023-04-07T05:13:00"/>
    <x v="2"/>
    <x v="0"/>
    <x v="2"/>
    <n v="23.66"/>
    <x v="1"/>
    <n v="694"/>
    <x v="5"/>
    <x v="502"/>
    <x v="677"/>
    <d v="2023-04-07T00:00:00"/>
    <d v="2023-04-07T01:51:00"/>
    <d v="2023-04-07T05:13:00"/>
    <d v="1899-12-30T03:22:00"/>
    <d v="1899-12-30T02:08:00"/>
    <d v="1899-12-30T01:14:00"/>
    <x v="0"/>
    <x v="6"/>
  </r>
  <r>
    <n v="9"/>
    <s v="Cliente_211"/>
    <n v="1"/>
    <x v="552"/>
    <d v="2023-04-07T05:32:00"/>
    <x v="0"/>
    <x v="0"/>
    <x v="2"/>
    <n v="18.23"/>
    <x v="2"/>
    <n v="695"/>
    <x v="5"/>
    <x v="10"/>
    <x v="678"/>
    <d v="2023-04-07T00:00:00"/>
    <d v="2023-04-07T02:02:00"/>
    <d v="2023-04-07T05:32:00"/>
    <d v="1899-12-30T03:45:00"/>
    <d v="1899-12-30T00:37:00"/>
    <d v="1899-12-30T03:08:00"/>
    <x v="0"/>
    <x v="6"/>
  </r>
  <r>
    <n v="2"/>
    <s v="Cliente_282"/>
    <n v="6"/>
    <x v="553"/>
    <d v="2023-04-07T06:11:00"/>
    <x v="1"/>
    <x v="2"/>
    <x v="2"/>
    <n v="18.760000000000002"/>
    <x v="2"/>
    <n v="696"/>
    <x v="4"/>
    <x v="145"/>
    <x v="679"/>
    <d v="2023-04-07T00:00:00"/>
    <d v="2023-04-07T02:16:00"/>
    <d v="2023-04-07T06:11:00"/>
    <d v="1899-12-30T04:10:00"/>
    <d v="1899-12-30T00:23:00"/>
    <d v="1899-12-30T03:47:00"/>
    <x v="0"/>
    <x v="6"/>
  </r>
  <r>
    <n v="4"/>
    <s v="Cliente_90"/>
    <n v="1"/>
    <x v="554"/>
    <d v="2023-04-07T06:42:00"/>
    <x v="2"/>
    <x v="0"/>
    <x v="2"/>
    <n v="34.35"/>
    <x v="0"/>
    <n v="697"/>
    <x v="7"/>
    <x v="503"/>
    <x v="680"/>
    <d v="2023-04-07T00:00:00"/>
    <d v="2023-04-07T03:48:00"/>
    <d v="2023-04-07T06:42:00"/>
    <d v="1899-12-30T02:54:00"/>
    <d v="1899-12-30T01:47:00"/>
    <d v="1899-12-30T01:07:00"/>
    <x v="0"/>
    <x v="6"/>
  </r>
  <r>
    <n v="19"/>
    <s v="Cliente_115"/>
    <n v="4"/>
    <x v="555"/>
    <d v="2023-04-07T06:25:00"/>
    <x v="1"/>
    <x v="2"/>
    <x v="2"/>
    <n v="39.89"/>
    <x v="1"/>
    <n v="698"/>
    <x v="6"/>
    <x v="504"/>
    <x v="681"/>
    <d v="2023-04-07T00:00:00"/>
    <d v="2023-04-07T02:30:00"/>
    <d v="2023-04-07T06:25:00"/>
    <d v="1899-12-30T03:55:00"/>
    <d v="1899-12-30T01:41:00"/>
    <d v="1899-12-30T02:14:00"/>
    <x v="0"/>
    <x v="6"/>
  </r>
  <r>
    <n v="8"/>
    <s v="Cliente_143"/>
    <n v="6"/>
    <x v="525"/>
    <d v="2023-04-07T02:56:00"/>
    <x v="2"/>
    <x v="0"/>
    <x v="2"/>
    <n v="38.44"/>
    <x v="0"/>
    <n v="699"/>
    <x v="0"/>
    <x v="12"/>
    <x v="682"/>
    <d v="2023-04-07T00:00:00"/>
    <d v="2023-04-07T01:35:00"/>
    <d v="2023-04-07T02:56:00"/>
    <d v="1899-12-30T01:21:00"/>
    <d v="1899-12-30T00:11:00"/>
    <d v="1899-12-30T01:10:00"/>
    <x v="0"/>
    <x v="6"/>
  </r>
  <r>
    <n v="8"/>
    <s v="Cliente_496"/>
    <n v="2"/>
    <x v="556"/>
    <d v="2023-04-07T02:50:00"/>
    <x v="2"/>
    <x v="0"/>
    <x v="2"/>
    <n v="21.66"/>
    <x v="0"/>
    <n v="700"/>
    <x v="10"/>
    <x v="397"/>
    <x v="683"/>
    <d v="2023-04-07T00:00:00"/>
    <d v="2023-04-07T00:23:00"/>
    <d v="2023-04-07T02:50:00"/>
    <d v="1899-12-30T02:27:00"/>
    <d v="1899-12-30T01:26:00"/>
    <d v="1899-12-30T01:01:00"/>
    <x v="0"/>
    <x v="6"/>
  </r>
  <r>
    <n v="19"/>
    <s v="Cliente_58"/>
    <n v="5"/>
    <x v="557"/>
    <d v="2023-04-07T05:45:00"/>
    <x v="4"/>
    <x v="0"/>
    <x v="2"/>
    <n v="39.83"/>
    <x v="1"/>
    <n v="701"/>
    <x v="6"/>
    <x v="505"/>
    <x v="684"/>
    <d v="2023-04-07T00:00:00"/>
    <d v="2023-04-07T03:20:00"/>
    <d v="2023-04-07T05:45:00"/>
    <d v="1899-12-30T02:25:00"/>
    <d v="1899-12-30T01:37:00"/>
    <d v="1899-12-30T00:48:00"/>
    <x v="0"/>
    <x v="6"/>
  </r>
  <r>
    <n v="13"/>
    <s v="Cliente_468"/>
    <n v="2"/>
    <x v="555"/>
    <d v="2023-04-07T05:15:00"/>
    <x v="0"/>
    <x v="2"/>
    <x v="2"/>
    <n v="47.07"/>
    <x v="1"/>
    <n v="702"/>
    <x v="2"/>
    <x v="506"/>
    <x v="685"/>
    <d v="2023-04-07T00:00:00"/>
    <d v="2023-04-07T02:30:00"/>
    <d v="2023-04-07T05:15:00"/>
    <d v="1899-12-30T02:45:00"/>
    <d v="1899-12-30T02:35:00"/>
    <d v="1899-12-30T00:10:00"/>
    <x v="0"/>
    <x v="6"/>
  </r>
  <r>
    <n v="9"/>
    <s v="Cliente_714"/>
    <n v="5"/>
    <x v="558"/>
    <d v="2023-04-07T02:19:00"/>
    <x v="1"/>
    <x v="0"/>
    <x v="2"/>
    <n v="22.24"/>
    <x v="2"/>
    <n v="703"/>
    <x v="5"/>
    <x v="36"/>
    <x v="686"/>
    <d v="2023-04-07T00:00:00"/>
    <d v="2023-04-07T00:17:00"/>
    <d v="2023-04-07T02:19:00"/>
    <d v="1899-12-30T02:17:00"/>
    <d v="1899-12-30T00:29:00"/>
    <d v="1899-12-30T01:48:00"/>
    <x v="0"/>
    <x v="6"/>
  </r>
  <r>
    <n v="13"/>
    <s v="Cliente_950"/>
    <n v="6"/>
    <x v="559"/>
    <d v="2023-04-07T04:29:00"/>
    <x v="2"/>
    <x v="2"/>
    <x v="2"/>
    <n v="33.29"/>
    <x v="0"/>
    <n v="704"/>
    <x v="6"/>
    <x v="44"/>
    <x v="687"/>
    <d v="2023-04-07T00:00:00"/>
    <d v="2023-04-07T01:40:00"/>
    <d v="2023-04-07T04:29:00"/>
    <d v="1899-12-30T02:49:00"/>
    <d v="1899-12-30T00:38:00"/>
    <d v="1899-12-30T02:11:00"/>
    <x v="0"/>
    <x v="6"/>
  </r>
  <r>
    <n v="12"/>
    <s v="Cliente_372"/>
    <n v="3"/>
    <x v="560"/>
    <d v="2023-04-07T02:53:00"/>
    <x v="2"/>
    <x v="0"/>
    <x v="2"/>
    <n v="43.07"/>
    <x v="1"/>
    <n v="705"/>
    <x v="5"/>
    <x v="231"/>
    <x v="688"/>
    <d v="2023-04-07T00:00:00"/>
    <d v="2023-04-07T01:48:00"/>
    <d v="2023-04-07T02:53:00"/>
    <d v="1899-12-30T01:05:00"/>
    <d v="1899-12-30T00:33:00"/>
    <d v="1899-12-30T00:32:00"/>
    <x v="0"/>
    <x v="6"/>
  </r>
  <r>
    <n v="20"/>
    <s v="Cliente_663"/>
    <n v="6"/>
    <x v="561"/>
    <d v="2023-04-07T04:54:00"/>
    <x v="1"/>
    <x v="0"/>
    <x v="2"/>
    <n v="44.45"/>
    <x v="2"/>
    <n v="706"/>
    <x v="10"/>
    <x v="44"/>
    <x v="689"/>
    <d v="2023-04-07T00:00:00"/>
    <d v="2023-04-07T01:14:00"/>
    <d v="2023-04-07T04:54:00"/>
    <d v="1899-12-30T03:55:00"/>
    <d v="1899-12-30T00:33:00"/>
    <d v="1899-12-30T03:22:00"/>
    <x v="0"/>
    <x v="6"/>
  </r>
  <r>
    <n v="15"/>
    <s v="Cliente_801"/>
    <n v="1"/>
    <x v="562"/>
    <d v="2023-04-07T05:23:00"/>
    <x v="2"/>
    <x v="1"/>
    <x v="2"/>
    <n v="40.39"/>
    <x v="0"/>
    <n v="707"/>
    <x v="7"/>
    <x v="507"/>
    <x v="690"/>
    <d v="2023-04-07T00:00:00"/>
    <d v="2023-04-07T03:05:00"/>
    <d v="2023-04-07T05:23:00"/>
    <d v="1899-12-30T02:18:00"/>
    <d v="1899-12-30T02:17:00"/>
    <d v="1899-12-30T00:01:00"/>
    <x v="0"/>
    <x v="6"/>
  </r>
  <r>
    <n v="5"/>
    <s v="Cliente_804"/>
    <n v="2"/>
    <x v="517"/>
    <d v="2023-04-07T07:24:00"/>
    <x v="0"/>
    <x v="2"/>
    <x v="2"/>
    <n v="41.8"/>
    <x v="2"/>
    <n v="708"/>
    <x v="0"/>
    <x v="71"/>
    <x v="691"/>
    <d v="2023-04-07T00:00:00"/>
    <d v="2023-04-07T03:36:00"/>
    <d v="2023-04-07T07:24:00"/>
    <d v="1899-12-30T04:03:00"/>
    <d v="1899-12-30T00:24:00"/>
    <d v="1899-12-30T03:39:00"/>
    <x v="0"/>
    <x v="6"/>
  </r>
  <r>
    <n v="8"/>
    <s v="Cliente_208"/>
    <n v="4"/>
    <x v="563"/>
    <d v="2023-04-07T03:40:00"/>
    <x v="2"/>
    <x v="0"/>
    <x v="1"/>
    <n v="26.15"/>
    <x v="2"/>
    <n v="709"/>
    <x v="8"/>
    <x v="508"/>
    <x v="692"/>
    <d v="2023-04-07T00:00:00"/>
    <d v="2023-04-07T01:55:00"/>
    <d v="2023-04-07T03:40:00"/>
    <d v="1899-12-30T02:00:00"/>
    <d v="1899-12-30T01:38:00"/>
    <d v="1899-12-30T00:22:00"/>
    <x v="0"/>
    <x v="6"/>
  </r>
  <r>
    <n v="18"/>
    <s v="Cliente_716"/>
    <n v="1"/>
    <x v="564"/>
    <d v="2023-04-07T03:38:00"/>
    <x v="3"/>
    <x v="0"/>
    <x v="2"/>
    <n v="28.43"/>
    <x v="2"/>
    <n v="710"/>
    <x v="0"/>
    <x v="509"/>
    <x v="693"/>
    <d v="2023-04-07T00:00:00"/>
    <d v="2023-04-07T02:28:00"/>
    <d v="2023-04-07T03:38:00"/>
    <d v="1899-12-30T01:25:00"/>
    <d v="1899-12-30T02:20:00"/>
    <d v="1899-12-30T00:00:00"/>
    <x v="1"/>
    <x v="6"/>
  </r>
  <r>
    <n v="20"/>
    <s v="Cliente_27"/>
    <n v="6"/>
    <x v="551"/>
    <d v="2023-04-07T05:18:00"/>
    <x v="1"/>
    <x v="0"/>
    <x v="0"/>
    <n v="49.74"/>
    <x v="2"/>
    <n v="711"/>
    <x v="7"/>
    <x v="292"/>
    <x v="694"/>
    <d v="2023-04-07T00:00:00"/>
    <d v="2023-04-07T01:51:00"/>
    <d v="2023-04-07T05:18:00"/>
    <d v="1899-12-30T03:42:00"/>
    <d v="1899-12-30T00:59:00"/>
    <d v="1899-12-30T02:43:00"/>
    <x v="0"/>
    <x v="6"/>
  </r>
  <r>
    <n v="10"/>
    <s v="Cliente_786"/>
    <n v="5"/>
    <x v="513"/>
    <d v="2023-04-07T02:27:00"/>
    <x v="2"/>
    <x v="1"/>
    <x v="1"/>
    <n v="42.21"/>
    <x v="0"/>
    <n v="712"/>
    <x v="4"/>
    <x v="114"/>
    <x v="695"/>
    <d v="2023-04-07T00:00:00"/>
    <d v="2023-04-07T00:06:00"/>
    <d v="2023-04-07T02:27:00"/>
    <d v="1899-12-30T02:21:00"/>
    <d v="1899-12-30T00:49:00"/>
    <d v="1899-12-30T01:32:00"/>
    <x v="0"/>
    <x v="6"/>
  </r>
  <r>
    <n v="6"/>
    <s v="Cliente_594"/>
    <n v="4"/>
    <x v="565"/>
    <d v="2023-04-07T02:52:00"/>
    <x v="1"/>
    <x v="2"/>
    <x v="2"/>
    <n v="35.11"/>
    <x v="1"/>
    <n v="713"/>
    <x v="7"/>
    <x v="510"/>
    <x v="696"/>
    <d v="2023-04-07T00:00:00"/>
    <d v="2023-04-07T00:15:00"/>
    <d v="2023-04-07T02:52:00"/>
    <d v="1899-12-30T02:37:00"/>
    <d v="1899-12-30T02:05:00"/>
    <d v="1899-12-30T00:32:00"/>
    <x v="0"/>
    <x v="6"/>
  </r>
  <r>
    <n v="19"/>
    <s v="Cliente_281"/>
    <n v="2"/>
    <x v="566"/>
    <d v="2023-04-07T04:05:00"/>
    <x v="3"/>
    <x v="0"/>
    <x v="2"/>
    <n v="10.69"/>
    <x v="1"/>
    <n v="714"/>
    <x v="1"/>
    <x v="511"/>
    <x v="697"/>
    <d v="2023-04-07T00:00:00"/>
    <d v="2023-04-07T02:21:00"/>
    <d v="2023-04-07T04:05:00"/>
    <d v="1899-12-30T01:44:00"/>
    <d v="1899-12-30T01:03:00"/>
    <d v="1899-12-30T00:41:00"/>
    <x v="0"/>
    <x v="6"/>
  </r>
  <r>
    <n v="12"/>
    <s v="Cliente_396"/>
    <n v="6"/>
    <x v="567"/>
    <d v="2023-04-07T04:15:00"/>
    <x v="0"/>
    <x v="0"/>
    <x v="0"/>
    <n v="39.909999999999997"/>
    <x v="2"/>
    <n v="715"/>
    <x v="4"/>
    <x v="512"/>
    <x v="698"/>
    <d v="2023-04-07T00:00:00"/>
    <d v="2023-04-07T01:45:00"/>
    <d v="2023-04-07T04:15:00"/>
    <d v="1899-12-30T02:45:00"/>
    <d v="1899-12-30T02:16:00"/>
    <d v="1899-12-30T00:29:00"/>
    <x v="0"/>
    <x v="6"/>
  </r>
  <r>
    <n v="12"/>
    <s v="Cliente_707"/>
    <n v="4"/>
    <x v="568"/>
    <d v="2023-04-07T04:44:00"/>
    <x v="2"/>
    <x v="2"/>
    <x v="2"/>
    <n v="44.73"/>
    <x v="2"/>
    <n v="716"/>
    <x v="2"/>
    <x v="513"/>
    <x v="699"/>
    <d v="2023-04-07T00:00:00"/>
    <d v="2023-04-07T01:47:00"/>
    <d v="2023-04-07T04:44:00"/>
    <d v="1899-12-30T03:12:00"/>
    <d v="1899-12-30T01:30:00"/>
    <d v="1899-12-30T01:42:00"/>
    <x v="0"/>
    <x v="6"/>
  </r>
  <r>
    <n v="8"/>
    <s v="Cliente_392"/>
    <n v="5"/>
    <x v="542"/>
    <d v="2023-04-07T06:03:00"/>
    <x v="1"/>
    <x v="0"/>
    <x v="2"/>
    <n v="23.67"/>
    <x v="1"/>
    <n v="717"/>
    <x v="6"/>
    <x v="514"/>
    <x v="700"/>
    <d v="2023-04-07T00:00:00"/>
    <d v="2023-04-07T03:56:00"/>
    <d v="2023-04-07T06:03:00"/>
    <d v="1899-12-30T02:07:00"/>
    <d v="1899-12-30T01:12:00"/>
    <d v="1899-12-30T00:55:00"/>
    <x v="0"/>
    <x v="6"/>
  </r>
  <r>
    <n v="7"/>
    <s v="Cliente_489"/>
    <n v="6"/>
    <x v="569"/>
    <d v="2023-04-07T07:06:00"/>
    <x v="2"/>
    <x v="1"/>
    <x v="2"/>
    <n v="37.21"/>
    <x v="1"/>
    <n v="718"/>
    <x v="5"/>
    <x v="106"/>
    <x v="701"/>
    <d v="2023-04-07T00:00:00"/>
    <d v="2023-04-07T03:18:00"/>
    <d v="2023-04-07T07:06:00"/>
    <d v="1899-12-30T03:48:00"/>
    <d v="1899-12-30T00:58:00"/>
    <d v="1899-12-30T02:50:00"/>
    <x v="0"/>
    <x v="6"/>
  </r>
  <r>
    <n v="16"/>
    <s v="Cliente_954"/>
    <n v="3"/>
    <x v="570"/>
    <d v="2023-04-07T02:49:00"/>
    <x v="1"/>
    <x v="0"/>
    <x v="0"/>
    <n v="17.23"/>
    <x v="1"/>
    <n v="719"/>
    <x v="1"/>
    <x v="515"/>
    <x v="702"/>
    <d v="2023-04-07T00:00:00"/>
    <d v="2023-04-07T01:18:00"/>
    <d v="2023-04-07T02:49:00"/>
    <d v="1899-12-30T01:31:00"/>
    <d v="1899-12-30T01:10:00"/>
    <d v="1899-12-30T00:21:00"/>
    <x v="0"/>
    <x v="6"/>
  </r>
  <r>
    <n v="4"/>
    <s v="Cliente_263"/>
    <n v="5"/>
    <x v="571"/>
    <d v="2023-04-07T05:46:00"/>
    <x v="0"/>
    <x v="0"/>
    <x v="2"/>
    <n v="40.28"/>
    <x v="0"/>
    <n v="720"/>
    <x v="3"/>
    <x v="516"/>
    <x v="703"/>
    <d v="2023-04-07T00:00:00"/>
    <d v="2023-04-07T02:13:00"/>
    <d v="2023-04-07T05:46:00"/>
    <d v="1899-12-30T03:33:00"/>
    <d v="1899-12-30T02:13:00"/>
    <d v="1899-12-30T01:20:00"/>
    <x v="0"/>
    <x v="6"/>
  </r>
  <r>
    <n v="6"/>
    <s v="Cliente_733"/>
    <n v="2"/>
    <x v="572"/>
    <d v="2023-04-07T07:01:00"/>
    <x v="2"/>
    <x v="1"/>
    <x v="2"/>
    <n v="47.13"/>
    <x v="1"/>
    <n v="721"/>
    <x v="3"/>
    <x v="517"/>
    <x v="704"/>
    <d v="2023-04-07T00:00:00"/>
    <d v="2023-04-07T03:53:00"/>
    <d v="2023-04-07T07:01:00"/>
    <d v="1899-12-30T03:08:00"/>
    <d v="1899-12-30T02:13:00"/>
    <d v="1899-12-30T00:55:00"/>
    <x v="0"/>
    <x v="6"/>
  </r>
  <r>
    <n v="13"/>
    <s v="Cliente_438"/>
    <n v="5"/>
    <x v="573"/>
    <d v="2023-04-07T04:08:00"/>
    <x v="2"/>
    <x v="0"/>
    <x v="2"/>
    <n v="20.62"/>
    <x v="1"/>
    <n v="722"/>
    <x v="8"/>
    <x v="518"/>
    <x v="705"/>
    <d v="2023-04-07T00:00:00"/>
    <d v="2023-04-07T02:51:00"/>
    <d v="2023-04-07T04:08:00"/>
    <d v="1899-12-30T01:17:00"/>
    <d v="1899-12-30T00:59:00"/>
    <d v="1899-12-30T00:18:00"/>
    <x v="0"/>
    <x v="6"/>
  </r>
  <r>
    <n v="12"/>
    <s v="Cliente_116"/>
    <n v="2"/>
    <x v="525"/>
    <d v="2023-04-07T04:49:00"/>
    <x v="4"/>
    <x v="1"/>
    <x v="1"/>
    <n v="27.79"/>
    <x v="1"/>
    <n v="723"/>
    <x v="9"/>
    <x v="519"/>
    <x v="706"/>
    <d v="2023-04-07T00:00:00"/>
    <d v="2023-04-07T01:35:00"/>
    <d v="2023-04-07T04:49:00"/>
    <d v="1899-12-30T03:14:00"/>
    <d v="1899-12-30T00:31:00"/>
    <d v="1899-12-30T02:43:00"/>
    <x v="0"/>
    <x v="6"/>
  </r>
  <r>
    <n v="8"/>
    <s v="Cliente_929"/>
    <n v="6"/>
    <x v="540"/>
    <d v="2023-04-07T04:15:00"/>
    <x v="3"/>
    <x v="2"/>
    <x v="1"/>
    <n v="14.12"/>
    <x v="1"/>
    <n v="724"/>
    <x v="5"/>
    <x v="147"/>
    <x v="707"/>
    <d v="2023-04-07T00:00:00"/>
    <d v="2023-04-07T02:56:00"/>
    <d v="2023-04-07T04:15:00"/>
    <d v="1899-12-30T01:19:00"/>
    <d v="1899-12-30T00:56:00"/>
    <d v="1899-12-30T00:23:00"/>
    <x v="0"/>
    <x v="6"/>
  </r>
  <r>
    <n v="10"/>
    <s v="Cliente_353"/>
    <n v="4"/>
    <x v="560"/>
    <d v="2023-04-07T03:20:00"/>
    <x v="4"/>
    <x v="0"/>
    <x v="1"/>
    <n v="18.66"/>
    <x v="2"/>
    <n v="725"/>
    <x v="9"/>
    <x v="520"/>
    <x v="708"/>
    <d v="2023-04-07T00:00:00"/>
    <d v="2023-04-07T01:48:00"/>
    <d v="2023-04-07T03:20:00"/>
    <d v="1899-12-30T01:47:00"/>
    <d v="1899-12-30T01:25:00"/>
    <d v="1899-12-30T00:22:00"/>
    <x v="0"/>
    <x v="6"/>
  </r>
  <r>
    <n v="11"/>
    <s v="Cliente_715"/>
    <n v="2"/>
    <x v="564"/>
    <d v="2023-04-07T05:43:00"/>
    <x v="3"/>
    <x v="1"/>
    <x v="2"/>
    <n v="41.38"/>
    <x v="0"/>
    <n v="726"/>
    <x v="0"/>
    <x v="521"/>
    <x v="709"/>
    <d v="2023-04-07T00:00:00"/>
    <d v="2023-04-07T02:28:00"/>
    <d v="2023-04-07T05:43:00"/>
    <d v="1899-12-30T03:15:00"/>
    <d v="1899-12-30T01:14:00"/>
    <d v="1899-12-30T02:01:00"/>
    <x v="0"/>
    <x v="6"/>
  </r>
  <r>
    <n v="17"/>
    <s v="Cliente_117"/>
    <n v="6"/>
    <x v="574"/>
    <d v="2023-04-07T03:02:00"/>
    <x v="2"/>
    <x v="2"/>
    <x v="0"/>
    <n v="13.24"/>
    <x v="0"/>
    <n v="727"/>
    <x v="1"/>
    <x v="106"/>
    <x v="710"/>
    <d v="2023-04-07T00:00:00"/>
    <d v="2023-04-07T00:31:00"/>
    <d v="2023-04-07T03:02:00"/>
    <d v="1899-12-30T02:31:00"/>
    <d v="1899-12-30T00:21:00"/>
    <d v="1899-12-30T02:10:00"/>
    <x v="0"/>
    <x v="6"/>
  </r>
  <r>
    <n v="9"/>
    <s v="Cliente_654"/>
    <n v="6"/>
    <x v="575"/>
    <d v="2023-04-07T04:29:00"/>
    <x v="1"/>
    <x v="1"/>
    <x v="0"/>
    <n v="34.28"/>
    <x v="2"/>
    <n v="728"/>
    <x v="10"/>
    <x v="522"/>
    <x v="711"/>
    <d v="2023-04-07T00:00:00"/>
    <d v="2023-04-07T02:06:00"/>
    <d v="2023-04-07T04:29:00"/>
    <d v="1899-12-30T02:38:00"/>
    <d v="1899-12-30T01:12:00"/>
    <d v="1899-12-30T01:26:00"/>
    <x v="0"/>
    <x v="6"/>
  </r>
  <r>
    <n v="20"/>
    <s v="Cliente_264"/>
    <n v="2"/>
    <x v="576"/>
    <d v="2023-04-07T06:05:00"/>
    <x v="3"/>
    <x v="1"/>
    <x v="2"/>
    <n v="18.97"/>
    <x v="2"/>
    <n v="729"/>
    <x v="7"/>
    <x v="428"/>
    <x v="712"/>
    <d v="2023-04-07T00:00:00"/>
    <d v="2023-04-07T02:49:00"/>
    <d v="2023-04-07T06:05:00"/>
    <d v="1899-12-30T03:31:00"/>
    <d v="1899-12-30T01:05:00"/>
    <d v="1899-12-30T02:26:00"/>
    <x v="0"/>
    <x v="6"/>
  </r>
  <r>
    <n v="8"/>
    <s v="Cliente_443"/>
    <n v="3"/>
    <x v="577"/>
    <d v="2023-04-07T02:33:00"/>
    <x v="0"/>
    <x v="0"/>
    <x v="2"/>
    <n v="15.02"/>
    <x v="2"/>
    <n v="730"/>
    <x v="0"/>
    <x v="327"/>
    <x v="713"/>
    <d v="2023-04-07T00:00:00"/>
    <d v="2023-04-07T00:29:00"/>
    <d v="2023-04-07T02:33:00"/>
    <d v="1899-12-30T02:19:00"/>
    <d v="1899-12-30T01:19:00"/>
    <d v="1899-12-30T01:00:00"/>
    <x v="0"/>
    <x v="6"/>
  </r>
  <r>
    <n v="17"/>
    <s v="Cliente_239"/>
    <n v="3"/>
    <x v="578"/>
    <d v="2023-04-07T06:25:00"/>
    <x v="2"/>
    <x v="0"/>
    <x v="2"/>
    <n v="14.35"/>
    <x v="0"/>
    <n v="731"/>
    <x v="9"/>
    <x v="183"/>
    <x v="714"/>
    <d v="2023-04-07T00:00:00"/>
    <d v="2023-04-07T03:16:00"/>
    <d v="2023-04-07T06:25:00"/>
    <d v="1899-12-30T03:09:00"/>
    <d v="1899-12-30T00:47:00"/>
    <d v="1899-12-30T02:22:00"/>
    <x v="0"/>
    <x v="6"/>
  </r>
  <r>
    <n v="12"/>
    <s v="Cliente_770"/>
    <n v="3"/>
    <x v="579"/>
    <d v="2023-04-07T07:13:00"/>
    <x v="4"/>
    <x v="0"/>
    <x v="2"/>
    <n v="43.35"/>
    <x v="0"/>
    <n v="732"/>
    <x v="2"/>
    <x v="523"/>
    <x v="715"/>
    <d v="2023-04-07T00:00:00"/>
    <d v="2023-04-07T03:17:00"/>
    <d v="2023-04-07T07:13:00"/>
    <d v="1899-12-30T03:56:00"/>
    <d v="1899-12-30T02:01:00"/>
    <d v="1899-12-30T01:55:00"/>
    <x v="0"/>
    <x v="6"/>
  </r>
  <r>
    <n v="14"/>
    <s v="Cliente_359"/>
    <n v="6"/>
    <x v="580"/>
    <d v="2023-04-07T05:28:00"/>
    <x v="4"/>
    <x v="2"/>
    <x v="2"/>
    <n v="35.090000000000003"/>
    <x v="1"/>
    <n v="733"/>
    <x v="10"/>
    <x v="524"/>
    <x v="716"/>
    <d v="2023-04-07T00:00:00"/>
    <d v="2023-04-07T03:40:00"/>
    <d v="2023-04-07T05:28:00"/>
    <d v="1899-12-30T01:48:00"/>
    <d v="1899-12-30T01:14:00"/>
    <d v="1899-12-30T00:34:00"/>
    <x v="0"/>
    <x v="6"/>
  </r>
  <r>
    <n v="14"/>
    <s v="Cliente_888"/>
    <n v="2"/>
    <x v="581"/>
    <d v="2023-04-07T04:57:00"/>
    <x v="2"/>
    <x v="0"/>
    <x v="1"/>
    <n v="46.82"/>
    <x v="1"/>
    <n v="734"/>
    <x v="5"/>
    <x v="525"/>
    <x v="717"/>
    <d v="2023-04-07T00:00:00"/>
    <d v="2023-04-07T02:27:00"/>
    <d v="2023-04-07T04:57:00"/>
    <d v="1899-12-30T02:30:00"/>
    <d v="1899-12-30T00:52:00"/>
    <d v="1899-12-30T01:38:00"/>
    <x v="0"/>
    <x v="6"/>
  </r>
  <r>
    <n v="20"/>
    <s v="Cliente_154"/>
    <n v="4"/>
    <x v="530"/>
    <d v="2023-04-07T03:47:00"/>
    <x v="0"/>
    <x v="1"/>
    <x v="2"/>
    <n v="38.43"/>
    <x v="1"/>
    <n v="735"/>
    <x v="0"/>
    <x v="526"/>
    <x v="718"/>
    <d v="2023-04-07T00:00:00"/>
    <d v="2023-04-07T01:52:00"/>
    <d v="2023-04-07T03:47:00"/>
    <d v="1899-12-30T01:55:00"/>
    <d v="1899-12-30T01:27:00"/>
    <d v="1899-12-30T00:28:00"/>
    <x v="0"/>
    <x v="6"/>
  </r>
  <r>
    <n v="17"/>
    <s v="Cliente_301"/>
    <n v="2"/>
    <x v="582"/>
    <d v="2023-04-07T03:24:00"/>
    <x v="4"/>
    <x v="1"/>
    <x v="2"/>
    <n v="25.91"/>
    <x v="2"/>
    <n v="736"/>
    <x v="0"/>
    <x v="527"/>
    <x v="719"/>
    <d v="2023-04-07T00:00:00"/>
    <d v="2023-04-07T01:08:00"/>
    <d v="2023-04-07T03:24:00"/>
    <d v="1899-12-30T02:31:00"/>
    <d v="1899-12-30T01:32:00"/>
    <d v="1899-12-30T00:59:00"/>
    <x v="0"/>
    <x v="6"/>
  </r>
  <r>
    <n v="6"/>
    <s v="Cliente_635"/>
    <n v="1"/>
    <x v="583"/>
    <d v="2023-04-07T03:06:00"/>
    <x v="2"/>
    <x v="1"/>
    <x v="0"/>
    <n v="24.09"/>
    <x v="0"/>
    <n v="737"/>
    <x v="3"/>
    <x v="366"/>
    <x v="720"/>
    <d v="2023-04-07T00:00:00"/>
    <d v="2023-04-07T00:39:00"/>
    <d v="2023-04-07T03:06:00"/>
    <d v="1899-12-30T02:27:00"/>
    <d v="1899-12-30T00:22:00"/>
    <d v="1899-12-30T02:05:00"/>
    <x v="0"/>
    <x v="6"/>
  </r>
  <r>
    <n v="15"/>
    <s v="Cliente_70"/>
    <n v="1"/>
    <x v="518"/>
    <d v="2023-04-07T02:04:00"/>
    <x v="0"/>
    <x v="0"/>
    <x v="2"/>
    <n v="17.37"/>
    <x v="2"/>
    <n v="738"/>
    <x v="0"/>
    <x v="528"/>
    <x v="721"/>
    <d v="2023-04-07T00:00:00"/>
    <d v="2023-04-07T00:51:00"/>
    <d v="2023-04-07T02:04:00"/>
    <d v="1899-12-30T01:28:00"/>
    <d v="1899-12-30T01:34:00"/>
    <d v="1899-12-30T00:00:00"/>
    <x v="1"/>
    <x v="6"/>
  </r>
  <r>
    <n v="10"/>
    <s v="Cliente_484"/>
    <n v="5"/>
    <x v="572"/>
    <d v="2023-04-07T06:10:00"/>
    <x v="2"/>
    <x v="0"/>
    <x v="0"/>
    <n v="33.69"/>
    <x v="0"/>
    <n v="739"/>
    <x v="1"/>
    <x v="145"/>
    <x v="722"/>
    <d v="2023-04-07T00:00:00"/>
    <d v="2023-04-07T03:53:00"/>
    <d v="2023-04-07T06:10:00"/>
    <d v="1899-12-30T02:17:00"/>
    <d v="1899-12-30T00:54:00"/>
    <d v="1899-12-30T01:23:00"/>
    <x v="0"/>
    <x v="6"/>
  </r>
  <r>
    <n v="16"/>
    <s v="Cliente_297"/>
    <n v="6"/>
    <x v="584"/>
    <d v="2023-04-07T06:24:00"/>
    <x v="1"/>
    <x v="0"/>
    <x v="0"/>
    <n v="16.05"/>
    <x v="0"/>
    <n v="740"/>
    <x v="8"/>
    <x v="529"/>
    <x v="723"/>
    <d v="2023-04-07T00:00:00"/>
    <d v="2023-04-07T03:49:00"/>
    <d v="2023-04-07T06:24:00"/>
    <d v="1899-12-30T02:35:00"/>
    <d v="1899-12-30T01:53:00"/>
    <d v="1899-12-30T00:42:00"/>
    <x v="0"/>
    <x v="6"/>
  </r>
  <r>
    <n v="14"/>
    <s v="Cliente_196"/>
    <n v="4"/>
    <x v="577"/>
    <d v="2023-04-07T04:23:00"/>
    <x v="2"/>
    <x v="0"/>
    <x v="0"/>
    <n v="40.31"/>
    <x v="2"/>
    <n v="741"/>
    <x v="7"/>
    <x v="530"/>
    <x v="724"/>
    <d v="2023-04-07T00:00:00"/>
    <d v="2023-04-07T00:29:00"/>
    <d v="2023-04-07T04:23:00"/>
    <d v="1899-12-30T04:09:00"/>
    <d v="1899-12-30T02:45:00"/>
    <d v="1899-12-30T01:24:00"/>
    <x v="0"/>
    <x v="6"/>
  </r>
  <r>
    <n v="20"/>
    <s v="Cliente_320"/>
    <n v="4"/>
    <x v="547"/>
    <d v="2023-04-07T02:22:00"/>
    <x v="2"/>
    <x v="1"/>
    <x v="2"/>
    <n v="10.51"/>
    <x v="0"/>
    <n v="742"/>
    <x v="1"/>
    <x v="531"/>
    <x v="725"/>
    <d v="2023-04-07T00:00:00"/>
    <d v="2023-04-07T00:36:00"/>
    <d v="2023-04-07T02:22:00"/>
    <d v="1899-12-30T01:46:00"/>
    <d v="1899-12-30T02:25:00"/>
    <d v="1899-12-30T00:00:00"/>
    <x v="1"/>
    <x v="6"/>
  </r>
  <r>
    <n v="19"/>
    <s v="Cliente_597"/>
    <n v="2"/>
    <x v="585"/>
    <d v="2023-04-07T07:44:00"/>
    <x v="0"/>
    <x v="0"/>
    <x v="0"/>
    <n v="25.7"/>
    <x v="2"/>
    <n v="743"/>
    <x v="2"/>
    <x v="532"/>
    <x v="726"/>
    <d v="2023-04-07T00:00:00"/>
    <d v="2023-04-07T03:47:00"/>
    <d v="2023-04-07T07:44:00"/>
    <d v="1899-12-30T04:12:00"/>
    <d v="1899-12-30T02:23:00"/>
    <d v="1899-12-30T01:49:00"/>
    <x v="0"/>
    <x v="6"/>
  </r>
  <r>
    <n v="11"/>
    <s v="Cliente_974"/>
    <n v="1"/>
    <x v="586"/>
    <d v="2023-04-07T05:49:00"/>
    <x v="1"/>
    <x v="0"/>
    <x v="2"/>
    <n v="26.5"/>
    <x v="1"/>
    <n v="744"/>
    <x v="0"/>
    <x v="27"/>
    <x v="727"/>
    <d v="2023-04-07T00:00:00"/>
    <d v="2023-04-07T01:59:00"/>
    <d v="2023-04-07T05:49:00"/>
    <d v="1899-12-30T03:50:00"/>
    <d v="1899-12-30T01:07:00"/>
    <d v="1899-12-30T02:43:00"/>
    <x v="0"/>
    <x v="6"/>
  </r>
  <r>
    <n v="3"/>
    <s v="Cliente_90"/>
    <n v="1"/>
    <x v="587"/>
    <d v="2023-04-07T04:52:00"/>
    <x v="3"/>
    <x v="0"/>
    <x v="1"/>
    <n v="18.75"/>
    <x v="1"/>
    <n v="745"/>
    <x v="6"/>
    <x v="533"/>
    <x v="728"/>
    <d v="2023-04-07T00:00:00"/>
    <d v="2023-04-07T02:34:00"/>
    <d v="2023-04-07T04:52:00"/>
    <d v="1899-12-30T02:18:00"/>
    <d v="1899-12-30T01:13:00"/>
    <d v="1899-12-30T01:05:00"/>
    <x v="0"/>
    <x v="6"/>
  </r>
  <r>
    <n v="13"/>
    <s v="Cliente_950"/>
    <n v="2"/>
    <x v="588"/>
    <d v="2023-04-07T06:27:00"/>
    <x v="1"/>
    <x v="0"/>
    <x v="2"/>
    <n v="44.9"/>
    <x v="2"/>
    <n v="746"/>
    <x v="9"/>
    <x v="350"/>
    <x v="729"/>
    <d v="2023-04-07T00:00:00"/>
    <d v="2023-04-07T03:10:00"/>
    <d v="2023-04-07T06:27:00"/>
    <d v="1899-12-30T03:32:00"/>
    <d v="1899-12-30T01:17:00"/>
    <d v="1899-12-30T02:15:00"/>
    <x v="0"/>
    <x v="6"/>
  </r>
  <r>
    <n v="16"/>
    <s v="Cliente_446"/>
    <n v="3"/>
    <x v="589"/>
    <d v="2023-04-07T04:49:00"/>
    <x v="1"/>
    <x v="1"/>
    <x v="0"/>
    <n v="37.229999999999997"/>
    <x v="0"/>
    <n v="747"/>
    <x v="7"/>
    <x v="83"/>
    <x v="730"/>
    <d v="2023-04-07T00:00:00"/>
    <d v="2023-04-07T02:53:00"/>
    <d v="2023-04-07T04:49:00"/>
    <d v="1899-12-30T01:56:00"/>
    <d v="1899-12-30T00:28:00"/>
    <d v="1899-12-30T01:28:00"/>
    <x v="0"/>
    <x v="6"/>
  </r>
  <r>
    <n v="2"/>
    <s v="Cliente_298"/>
    <n v="4"/>
    <x v="590"/>
    <d v="2023-04-07T05:58:00"/>
    <x v="2"/>
    <x v="0"/>
    <x v="2"/>
    <n v="12.55"/>
    <x v="0"/>
    <n v="748"/>
    <x v="5"/>
    <x v="534"/>
    <x v="731"/>
    <d v="2023-04-07T00:00:00"/>
    <d v="2023-04-07T02:32:00"/>
    <d v="2023-04-07T05:58:00"/>
    <d v="1899-12-30T03:26:00"/>
    <d v="1899-12-30T00:37:00"/>
    <d v="1899-12-30T02:49:00"/>
    <x v="0"/>
    <x v="6"/>
  </r>
  <r>
    <n v="1"/>
    <s v="Cliente_446"/>
    <n v="2"/>
    <x v="591"/>
    <d v="2023-04-07T02:52:00"/>
    <x v="4"/>
    <x v="0"/>
    <x v="0"/>
    <n v="24.12"/>
    <x v="2"/>
    <n v="749"/>
    <x v="4"/>
    <x v="5"/>
    <x v="732"/>
    <d v="2023-04-07T00:00:00"/>
    <d v="2023-04-07T01:21:00"/>
    <d v="2023-04-07T02:52:00"/>
    <d v="1899-12-30T01:46:00"/>
    <d v="1899-12-30T00:08:00"/>
    <d v="1899-12-30T01:38:00"/>
    <x v="0"/>
    <x v="6"/>
  </r>
  <r>
    <n v="6"/>
    <s v="Cliente_304"/>
    <n v="4"/>
    <x v="592"/>
    <d v="2023-04-07T03:00:00"/>
    <x v="1"/>
    <x v="0"/>
    <x v="2"/>
    <n v="21.82"/>
    <x v="1"/>
    <n v="750"/>
    <x v="6"/>
    <x v="112"/>
    <x v="733"/>
    <d v="2023-04-07T00:00:00"/>
    <d v="2023-04-07T01:46:00"/>
    <d v="2023-04-07T03:00:00"/>
    <d v="1899-12-30T01:14:00"/>
    <d v="1899-12-30T01:26:00"/>
    <d v="1899-12-30T00:00:00"/>
    <x v="1"/>
    <x v="6"/>
  </r>
  <r>
    <n v="17"/>
    <s v="Cliente_157"/>
    <n v="6"/>
    <x v="593"/>
    <d v="2023-04-07T03:10:00"/>
    <x v="2"/>
    <x v="1"/>
    <x v="2"/>
    <n v="49.35"/>
    <x v="1"/>
    <n v="751"/>
    <x v="2"/>
    <x v="535"/>
    <x v="734"/>
    <d v="2023-04-07T00:00:00"/>
    <d v="2023-04-07T01:32:00"/>
    <d v="2023-04-07T03:10:00"/>
    <d v="1899-12-30T01:38:00"/>
    <d v="1899-12-30T01:27:00"/>
    <d v="1899-12-30T00:11:00"/>
    <x v="0"/>
    <x v="6"/>
  </r>
  <r>
    <n v="3"/>
    <s v="Cliente_736"/>
    <n v="5"/>
    <x v="526"/>
    <d v="2023-04-07T04:23:00"/>
    <x v="0"/>
    <x v="0"/>
    <x v="2"/>
    <n v="46.27"/>
    <x v="1"/>
    <n v="752"/>
    <x v="4"/>
    <x v="35"/>
    <x v="735"/>
    <d v="2023-04-07T00:00:00"/>
    <d v="2023-04-07T02:05:00"/>
    <d v="2023-04-07T04:23:00"/>
    <d v="1899-12-30T02:18:00"/>
    <d v="1899-12-30T00:30:00"/>
    <d v="1899-12-30T01:48:00"/>
    <x v="0"/>
    <x v="6"/>
  </r>
  <r>
    <n v="11"/>
    <s v="Cliente_827"/>
    <n v="4"/>
    <x v="581"/>
    <d v="2023-04-07T04:38:00"/>
    <x v="4"/>
    <x v="0"/>
    <x v="0"/>
    <n v="26.24"/>
    <x v="1"/>
    <n v="753"/>
    <x v="9"/>
    <x v="536"/>
    <x v="736"/>
    <d v="2023-04-07T00:00:00"/>
    <d v="2023-04-07T02:27:00"/>
    <d v="2023-04-07T04:38:00"/>
    <d v="1899-12-30T02:11:00"/>
    <d v="1899-12-30T02:08:00"/>
    <d v="1899-12-30T00:03:00"/>
    <x v="0"/>
    <x v="6"/>
  </r>
  <r>
    <n v="8"/>
    <s v="Cliente_871"/>
    <n v="3"/>
    <x v="594"/>
    <d v="2023-04-07T04:36:00"/>
    <x v="0"/>
    <x v="0"/>
    <x v="2"/>
    <n v="42.74"/>
    <x v="0"/>
    <n v="754"/>
    <x v="0"/>
    <x v="537"/>
    <x v="737"/>
    <d v="2023-04-07T00:00:00"/>
    <d v="2023-04-07T03:21:00"/>
    <d v="2023-04-07T04:36:00"/>
    <d v="1899-12-30T01:15:00"/>
    <d v="1899-12-30T01:29:00"/>
    <d v="1899-12-30T00:00:00"/>
    <x v="1"/>
    <x v="6"/>
  </r>
  <r>
    <n v="12"/>
    <s v="Cliente_743"/>
    <n v="3"/>
    <x v="523"/>
    <d v="2023-04-07T04:27:00"/>
    <x v="2"/>
    <x v="0"/>
    <x v="2"/>
    <n v="26.65"/>
    <x v="2"/>
    <n v="755"/>
    <x v="2"/>
    <x v="538"/>
    <x v="738"/>
    <d v="2023-04-07T00:00:00"/>
    <d v="2023-04-07T02:01:00"/>
    <d v="2023-04-07T04:27:00"/>
    <d v="1899-12-30T02:41:00"/>
    <d v="1899-12-30T01:49:00"/>
    <d v="1899-12-30T00:52:00"/>
    <x v="0"/>
    <x v="6"/>
  </r>
  <r>
    <n v="11"/>
    <s v="Cliente_428"/>
    <n v="1"/>
    <x v="572"/>
    <d v="2023-04-07T07:51:00"/>
    <x v="1"/>
    <x v="2"/>
    <x v="2"/>
    <n v="31.75"/>
    <x v="1"/>
    <n v="756"/>
    <x v="4"/>
    <x v="539"/>
    <x v="739"/>
    <d v="2023-04-07T00:00:00"/>
    <d v="2023-04-07T03:53:00"/>
    <d v="2023-04-07T07:51:00"/>
    <d v="1899-12-30T03:58:00"/>
    <d v="1899-12-30T00:34:00"/>
    <d v="1899-12-30T03:24:00"/>
    <x v="0"/>
    <x v="6"/>
  </r>
  <r>
    <n v="3"/>
    <s v="Cliente_750"/>
    <n v="6"/>
    <x v="568"/>
    <d v="2023-04-07T04:42:00"/>
    <x v="2"/>
    <x v="0"/>
    <x v="0"/>
    <n v="10.029999999999999"/>
    <x v="0"/>
    <n v="757"/>
    <x v="2"/>
    <x v="35"/>
    <x v="740"/>
    <d v="2023-04-07T00:00:00"/>
    <d v="2023-04-07T01:47:00"/>
    <d v="2023-04-07T04:42:00"/>
    <d v="1899-12-30T02:55:00"/>
    <d v="1899-12-30T00:40:00"/>
    <d v="1899-12-30T02:15:00"/>
    <x v="0"/>
    <x v="6"/>
  </r>
  <r>
    <n v="18"/>
    <s v="Cliente_808"/>
    <n v="4"/>
    <x v="558"/>
    <d v="2023-04-07T02:10:00"/>
    <x v="0"/>
    <x v="1"/>
    <x v="1"/>
    <n v="27.04"/>
    <x v="0"/>
    <n v="758"/>
    <x v="4"/>
    <x v="418"/>
    <x v="741"/>
    <d v="2023-04-07T00:00:00"/>
    <d v="2023-04-07T00:17:00"/>
    <d v="2023-04-07T02:10:00"/>
    <d v="1899-12-30T01:53:00"/>
    <d v="1899-12-30T00:41:00"/>
    <d v="1899-12-30T01:12:00"/>
    <x v="0"/>
    <x v="6"/>
  </r>
  <r>
    <n v="20"/>
    <s v="Cliente_376"/>
    <n v="5"/>
    <x v="595"/>
    <d v="2023-04-07T03:45:00"/>
    <x v="1"/>
    <x v="0"/>
    <x v="2"/>
    <n v="13.7"/>
    <x v="0"/>
    <n v="759"/>
    <x v="10"/>
    <x v="540"/>
    <x v="742"/>
    <d v="2023-04-07T00:00:00"/>
    <d v="2023-04-07T00:40:00"/>
    <d v="2023-04-07T03:45:00"/>
    <d v="1899-12-30T03:05:00"/>
    <d v="1899-12-30T03:16:00"/>
    <d v="1899-12-30T00:00:00"/>
    <x v="1"/>
    <x v="6"/>
  </r>
  <r>
    <n v="5"/>
    <s v="Cliente_721"/>
    <n v="6"/>
    <x v="596"/>
    <d v="2023-04-07T01:40:00"/>
    <x v="4"/>
    <x v="0"/>
    <x v="2"/>
    <n v="39.42"/>
    <x v="1"/>
    <n v="760"/>
    <x v="10"/>
    <x v="5"/>
    <x v="743"/>
    <d v="2023-04-07T00:00:00"/>
    <d v="2023-04-07T00:25:00"/>
    <d v="2023-04-07T01:40:00"/>
    <d v="1899-12-30T01:15:00"/>
    <d v="1899-12-30T00:20:00"/>
    <d v="1899-12-30T00:55:00"/>
    <x v="0"/>
    <x v="6"/>
  </r>
  <r>
    <n v="4"/>
    <s v="Cliente_782"/>
    <n v="4"/>
    <x v="597"/>
    <d v="2023-04-07T03:42:00"/>
    <x v="0"/>
    <x v="1"/>
    <x v="2"/>
    <n v="16.850000000000001"/>
    <x v="1"/>
    <n v="761"/>
    <x v="0"/>
    <x v="541"/>
    <x v="744"/>
    <d v="2023-04-07T00:00:00"/>
    <d v="2023-04-07T02:39:00"/>
    <d v="2023-04-07T03:42:00"/>
    <d v="1899-12-30T01:03:00"/>
    <d v="1899-12-30T01:42:00"/>
    <d v="1899-12-30T00:00:00"/>
    <x v="1"/>
    <x v="6"/>
  </r>
  <r>
    <n v="4"/>
    <s v="Cliente_729"/>
    <n v="3"/>
    <x v="570"/>
    <d v="2023-04-07T03:25:00"/>
    <x v="3"/>
    <x v="1"/>
    <x v="2"/>
    <n v="49.45"/>
    <x v="0"/>
    <n v="762"/>
    <x v="7"/>
    <x v="542"/>
    <x v="745"/>
    <d v="2023-04-07T00:00:00"/>
    <d v="2023-04-07T01:18:00"/>
    <d v="2023-04-07T03:25:00"/>
    <d v="1899-12-30T02:07:00"/>
    <d v="1899-12-30T00:29:00"/>
    <d v="1899-12-30T01:38:00"/>
    <x v="0"/>
    <x v="6"/>
  </r>
  <r>
    <n v="18"/>
    <s v="Cliente_351"/>
    <n v="3"/>
    <x v="584"/>
    <d v="2023-04-07T05:12:00"/>
    <x v="4"/>
    <x v="0"/>
    <x v="2"/>
    <n v="22.88"/>
    <x v="0"/>
    <n v="763"/>
    <x v="10"/>
    <x v="294"/>
    <x v="746"/>
    <d v="2023-04-07T00:00:00"/>
    <d v="2023-04-07T03:49:00"/>
    <d v="2023-04-07T05:12:00"/>
    <d v="1899-12-30T01:23:00"/>
    <d v="1899-12-30T00:32:00"/>
    <d v="1899-12-30T00:51:00"/>
    <x v="0"/>
    <x v="6"/>
  </r>
  <r>
    <n v="20"/>
    <s v="Cliente_227"/>
    <n v="1"/>
    <x v="598"/>
    <d v="2023-04-07T05:46:00"/>
    <x v="4"/>
    <x v="2"/>
    <x v="2"/>
    <n v="20.41"/>
    <x v="2"/>
    <n v="764"/>
    <x v="1"/>
    <x v="543"/>
    <x v="747"/>
    <d v="2023-04-07T00:00:00"/>
    <d v="2023-04-07T03:30:00"/>
    <d v="2023-04-07T05:46:00"/>
    <d v="1899-12-30T02:31:00"/>
    <d v="1899-12-30T01:52:00"/>
    <d v="1899-12-30T00:39:00"/>
    <x v="0"/>
    <x v="6"/>
  </r>
  <r>
    <n v="20"/>
    <s v="Cliente_825"/>
    <n v="4"/>
    <x v="599"/>
    <d v="2023-04-07T01:37:00"/>
    <x v="0"/>
    <x v="2"/>
    <x v="2"/>
    <n v="30.77"/>
    <x v="1"/>
    <n v="765"/>
    <x v="9"/>
    <x v="544"/>
    <x v="748"/>
    <d v="2023-04-07T00:00:00"/>
    <d v="2023-04-07T00:24:00"/>
    <d v="2023-04-07T01:37:00"/>
    <d v="1899-12-30T01:13:00"/>
    <d v="1899-12-30T02:44:00"/>
    <d v="1899-12-30T00:00:00"/>
    <x v="1"/>
    <x v="6"/>
  </r>
  <r>
    <n v="17"/>
    <s v="Cliente_175"/>
    <n v="6"/>
    <x v="600"/>
    <d v="2023-04-07T04:50:00"/>
    <x v="2"/>
    <x v="2"/>
    <x v="2"/>
    <n v="12.57"/>
    <x v="0"/>
    <n v="766"/>
    <x v="10"/>
    <x v="545"/>
    <x v="749"/>
    <d v="2023-04-07T00:00:00"/>
    <d v="2023-04-07T01:34:00"/>
    <d v="2023-04-07T04:50:00"/>
    <d v="1899-12-30T03:16:00"/>
    <d v="1899-12-30T02:14:00"/>
    <d v="1899-12-30T01:02:00"/>
    <x v="0"/>
    <x v="6"/>
  </r>
  <r>
    <n v="10"/>
    <s v="Cliente_757"/>
    <n v="3"/>
    <x v="582"/>
    <d v="2023-04-07T03:57:00"/>
    <x v="2"/>
    <x v="1"/>
    <x v="2"/>
    <n v="15.98"/>
    <x v="0"/>
    <n v="767"/>
    <x v="8"/>
    <x v="546"/>
    <x v="750"/>
    <d v="2023-04-07T00:00:00"/>
    <d v="2023-04-07T01:08:00"/>
    <d v="2023-04-07T03:57:00"/>
    <d v="1899-12-30T02:49:00"/>
    <d v="1899-12-30T01:25:00"/>
    <d v="1899-12-30T01:24:0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14D8-A796-4DA8-A6E5-025383BE58DE}" name="PivotTable5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Estado de cobro">
  <location ref="B31:D33" firstHeaderRow="0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Row" showAll="0">
      <items count="3">
        <item x="0"/>
        <item x="1"/>
        <item t="default"/>
      </items>
    </pivotField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2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Ingresos" fld="13" baseField="20" baseItem="0" numFmtId="194"/>
    <dataField name="% del total" fld="13" showDataAs="percentOfTotal" baseField="20" baseItem="0" numFmtId="10"/>
  </dataFields>
  <formats count="9">
    <format dxfId="31">
      <pivotArea outline="0" collapsedLevelsAreSubtotals="1" fieldPosition="0"/>
    </format>
    <format dxfId="32">
      <pivotArea collapsedLevelsAreSubtotals="1" fieldPosition="0">
        <references count="1">
          <reference field="20" count="1">
            <x v="0"/>
          </reference>
        </references>
      </pivotArea>
    </format>
    <format dxfId="33">
      <pivotArea dataOnly="0" labelOnly="1" fieldPosition="0">
        <references count="1">
          <reference field="20" count="1">
            <x v="0"/>
          </reference>
        </references>
      </pivotArea>
    </format>
    <format dxfId="34">
      <pivotArea collapsedLevelsAreSubtotals="1" fieldPosition="0">
        <references count="1">
          <reference field="20" count="1">
            <x v="1"/>
          </reference>
        </references>
      </pivotArea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fieldPosition="0">
        <references count="1">
          <reference field="20" count="1">
            <x v="1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0"/>
          </reference>
          <reference field="20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0"/>
          </reference>
          <reference field="20" count="1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20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20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70B8D-F8E4-479A-83D5-20D39C09E4CB}" name="PivotTable7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esero">
  <location ref="L31:M37" firstHeaderRow="1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numFmtId="44" showAll="0"/>
    <pivotField showAll="0"/>
    <pivotField dataField="1"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úmero de órdenes" fld="10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7E8B8-AF2D-4C74-92EF-C5F80A58C513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esero">
  <location ref="F31:J38" firstHeaderRow="1" firstDataRow="2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numFmtId="44" showAll="0"/>
    <pivotField showAll="0"/>
    <pivotField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Propinas totales" fld="8" baseField="5" baseItem="0" numFmtId="194"/>
  </dataFields>
  <formats count="1">
    <format dxfId="30">
      <pivotArea outline="0" collapsedLevelsAreSubtotals="1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6A2D2-A2AF-4E98-BE3D-48B058CE4231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aís">
  <location ref="H15:J27" firstHeaderRow="0" firstDataRow="1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showAll="0"/>
    <pivotField numFmtId="44"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>
      <items count="548">
        <item x="83"/>
        <item x="207"/>
        <item x="305"/>
        <item x="182"/>
        <item x="208"/>
        <item x="346"/>
        <item x="264"/>
        <item x="138"/>
        <item x="251"/>
        <item x="316"/>
        <item x="68"/>
        <item x="80"/>
        <item x="210"/>
        <item x="488"/>
        <item x="279"/>
        <item x="28"/>
        <item x="118"/>
        <item x="480"/>
        <item x="440"/>
        <item x="310"/>
        <item x="324"/>
        <item x="403"/>
        <item x="190"/>
        <item x="126"/>
        <item x="163"/>
        <item x="383"/>
        <item x="113"/>
        <item x="426"/>
        <item x="200"/>
        <item x="43"/>
        <item x="295"/>
        <item x="221"/>
        <item x="378"/>
        <item x="462"/>
        <item x="329"/>
        <item x="435"/>
        <item x="365"/>
        <item x="544"/>
        <item x="528"/>
        <item x="461"/>
        <item x="72"/>
        <item x="320"/>
        <item x="111"/>
        <item x="420"/>
        <item x="164"/>
        <item x="247"/>
        <item x="371"/>
        <item x="308"/>
        <item x="29"/>
        <item x="92"/>
        <item x="441"/>
        <item x="532"/>
        <item x="280"/>
        <item x="328"/>
        <item x="206"/>
        <item x="345"/>
        <item x="198"/>
        <item x="481"/>
        <item x="173"/>
        <item x="150"/>
        <item x="23"/>
        <item x="287"/>
        <item x="195"/>
        <item x="330"/>
        <item x="294"/>
        <item x="91"/>
        <item x="494"/>
        <item x="367"/>
        <item x="187"/>
        <item x="46"/>
        <item x="3"/>
        <item x="323"/>
        <item x="399"/>
        <item x="222"/>
        <item x="51"/>
        <item x="421"/>
        <item x="460"/>
        <item x="369"/>
        <item x="303"/>
        <item x="165"/>
        <item x="505"/>
        <item x="348"/>
        <item x="431"/>
        <item x="196"/>
        <item x="465"/>
        <item x="540"/>
        <item x="288"/>
        <item x="54"/>
        <item x="135"/>
        <item x="510"/>
        <item x="516"/>
        <item x="76"/>
        <item x="169"/>
        <item x="139"/>
        <item x="336"/>
        <item x="396"/>
        <item x="379"/>
        <item x="57"/>
        <item x="444"/>
        <item x="90"/>
        <item x="278"/>
        <item x="250"/>
        <item x="146"/>
        <item x="475"/>
        <item x="349"/>
        <item x="119"/>
        <item x="487"/>
        <item x="423"/>
        <item x="22"/>
        <item x="184"/>
        <item x="4"/>
        <item x="299"/>
        <item x="265"/>
        <item x="36"/>
        <item x="538"/>
        <item x="513"/>
        <item x="542"/>
        <item x="389"/>
        <item x="492"/>
        <item x="464"/>
        <item x="268"/>
        <item x="266"/>
        <item x="158"/>
        <item x="424"/>
        <item x="260"/>
        <item x="419"/>
        <item x="192"/>
        <item x="98"/>
        <item x="148"/>
        <item x="442"/>
        <item x="432"/>
        <item x="282"/>
        <item x="176"/>
        <item x="311"/>
        <item x="263"/>
        <item x="388"/>
        <item x="307"/>
        <item x="70"/>
        <item x="177"/>
        <item x="518"/>
        <item x="255"/>
        <item x="67"/>
        <item x="508"/>
        <item x="291"/>
        <item x="468"/>
        <item x="145"/>
        <item x="498"/>
        <item x="503"/>
        <item x="50"/>
        <item x="331"/>
        <item x="134"/>
        <item x="526"/>
        <item x="333"/>
        <item x="186"/>
        <item x="66"/>
        <item x="99"/>
        <item x="476"/>
        <item x="214"/>
        <item x="377"/>
        <item x="175"/>
        <item x="427"/>
        <item x="86"/>
        <item x="236"/>
        <item x="121"/>
        <item x="197"/>
        <item x="52"/>
        <item x="408"/>
        <item x="472"/>
        <item x="334"/>
        <item x="433"/>
        <item x="384"/>
        <item x="483"/>
        <item x="183"/>
        <item x="410"/>
        <item x="534"/>
        <item x="40"/>
        <item x="156"/>
        <item x="456"/>
        <item x="31"/>
        <item x="257"/>
        <item x="409"/>
        <item x="485"/>
        <item x="507"/>
        <item x="243"/>
        <item x="229"/>
        <item x="536"/>
        <item x="400"/>
        <item x="191"/>
        <item x="216"/>
        <item x="446"/>
        <item x="122"/>
        <item x="42"/>
        <item x="185"/>
        <item x="6"/>
        <item x="174"/>
        <item x="235"/>
        <item x="415"/>
        <item x="49"/>
        <item x="220"/>
        <item x="105"/>
        <item x="474"/>
        <item x="152"/>
        <item x="525"/>
        <item x="249"/>
        <item x="109"/>
        <item x="212"/>
        <item x="254"/>
        <item x="425"/>
        <item x="172"/>
        <item x="101"/>
        <item x="15"/>
        <item x="343"/>
        <item x="302"/>
        <item x="416"/>
        <item x="14"/>
        <item x="321"/>
        <item x="529"/>
        <item x="63"/>
        <item x="342"/>
        <item x="116"/>
        <item x="82"/>
        <item x="11"/>
        <item x="10"/>
        <item x="233"/>
        <item x="471"/>
        <item x="434"/>
        <item x="285"/>
        <item x="256"/>
        <item x="273"/>
        <item x="398"/>
        <item x="157"/>
        <item x="519"/>
        <item x="117"/>
        <item x="97"/>
        <item x="79"/>
        <item x="96"/>
        <item x="112"/>
        <item x="209"/>
        <item x="241"/>
        <item x="401"/>
        <item x="539"/>
        <item x="125"/>
        <item x="171"/>
        <item x="445"/>
        <item x="289"/>
        <item x="489"/>
        <item x="199"/>
        <item x="448"/>
        <item x="470"/>
        <item x="290"/>
        <item x="234"/>
        <item x="297"/>
        <item x="531"/>
        <item x="142"/>
        <item x="455"/>
        <item x="124"/>
        <item x="497"/>
        <item x="319"/>
        <item x="339"/>
        <item x="1"/>
        <item x="482"/>
        <item x="224"/>
        <item x="37"/>
        <item x="24"/>
        <item x="332"/>
        <item x="232"/>
        <item x="33"/>
        <item x="397"/>
        <item x="161"/>
        <item x="160"/>
        <item x="317"/>
        <item x="417"/>
        <item x="270"/>
        <item x="274"/>
        <item x="103"/>
        <item x="357"/>
        <item x="292"/>
        <item x="402"/>
        <item x="363"/>
        <item x="436"/>
        <item x="376"/>
        <item x="386"/>
        <item x="181"/>
        <item x="511"/>
        <item x="132"/>
        <item x="9"/>
        <item x="180"/>
        <item x="428"/>
        <item x="318"/>
        <item x="454"/>
        <item x="262"/>
        <item x="520"/>
        <item x="167"/>
        <item x="245"/>
        <item x="354"/>
        <item x="204"/>
        <item x="38"/>
        <item x="128"/>
        <item x="501"/>
        <item x="496"/>
        <item x="218"/>
        <item x="414"/>
        <item x="64"/>
        <item x="170"/>
        <item x="362"/>
        <item x="136"/>
        <item x="141"/>
        <item x="450"/>
        <item x="524"/>
        <item x="35"/>
        <item x="407"/>
        <item x="178"/>
        <item x="293"/>
        <item x="60"/>
        <item x="545"/>
        <item x="276"/>
        <item x="69"/>
        <item x="393"/>
        <item x="89"/>
        <item x="267"/>
        <item x="94"/>
        <item x="45"/>
        <item x="370"/>
        <item x="405"/>
        <item x="74"/>
        <item x="418"/>
        <item x="512"/>
        <item x="259"/>
        <item x="394"/>
        <item x="327"/>
        <item x="8"/>
        <item x="194"/>
        <item x="284"/>
        <item x="404"/>
        <item x="457"/>
        <item x="452"/>
        <item x="154"/>
        <item x="358"/>
        <item x="34"/>
        <item x="107"/>
        <item x="18"/>
        <item x="375"/>
        <item x="523"/>
        <item x="201"/>
        <item x="85"/>
        <item x="515"/>
        <item x="469"/>
        <item x="373"/>
        <item x="406"/>
        <item x="73"/>
        <item x="325"/>
        <item x="473"/>
        <item x="272"/>
        <item x="437"/>
        <item x="304"/>
        <item x="430"/>
        <item x="499"/>
        <item x="2"/>
        <item x="246"/>
        <item x="341"/>
        <item x="65"/>
        <item x="20"/>
        <item x="240"/>
        <item x="120"/>
        <item x="59"/>
        <item x="313"/>
        <item x="130"/>
        <item x="368"/>
        <item x="486"/>
        <item x="225"/>
        <item x="391"/>
        <item x="413"/>
        <item x="106"/>
        <item x="115"/>
        <item x="231"/>
        <item x="13"/>
        <item x="335"/>
        <item x="509"/>
        <item x="300"/>
        <item x="326"/>
        <item x="188"/>
        <item x="166"/>
        <item x="312"/>
        <item x="239"/>
        <item x="242"/>
        <item x="62"/>
        <item x="385"/>
        <item x="439"/>
        <item x="502"/>
        <item x="100"/>
        <item x="228"/>
        <item x="283"/>
        <item x="61"/>
        <item x="309"/>
        <item x="490"/>
        <item x="93"/>
        <item x="149"/>
        <item x="44"/>
        <item x="411"/>
        <item x="58"/>
        <item x="479"/>
        <item x="296"/>
        <item x="506"/>
        <item x="252"/>
        <item x="25"/>
        <item x="412"/>
        <item x="364"/>
        <item x="110"/>
        <item x="84"/>
        <item x="387"/>
        <item x="466"/>
        <item x="202"/>
        <item x="359"/>
        <item x="21"/>
        <item x="337"/>
        <item x="451"/>
        <item x="162"/>
        <item x="227"/>
        <item x="493"/>
        <item x="422"/>
        <item x="522"/>
        <item x="75"/>
        <item x="395"/>
        <item x="27"/>
        <item x="392"/>
        <item x="478"/>
        <item x="147"/>
        <item x="429"/>
        <item x="223"/>
        <item x="298"/>
        <item x="133"/>
        <item x="527"/>
        <item x="7"/>
        <item x="281"/>
        <item x="211"/>
        <item x="253"/>
        <item x="521"/>
        <item x="143"/>
        <item x="129"/>
        <item x="347"/>
        <item x="514"/>
        <item x="277"/>
        <item x="41"/>
        <item x="458"/>
        <item x="56"/>
        <item x="495"/>
        <item x="205"/>
        <item x="374"/>
        <item x="306"/>
        <item x="322"/>
        <item x="353"/>
        <item x="449"/>
        <item x="78"/>
        <item x="258"/>
        <item x="71"/>
        <item x="447"/>
        <item x="504"/>
        <item x="340"/>
        <item x="151"/>
        <item x="159"/>
        <item x="301"/>
        <item x="137"/>
        <item x="314"/>
        <item x="543"/>
        <item x="443"/>
        <item x="238"/>
        <item x="179"/>
        <item x="108"/>
        <item x="381"/>
        <item x="81"/>
        <item x="372"/>
        <item x="47"/>
        <item x="203"/>
        <item x="286"/>
        <item x="114"/>
        <item x="215"/>
        <item x="477"/>
        <item x="153"/>
        <item x="230"/>
        <item x="459"/>
        <item x="380"/>
        <item x="144"/>
        <item x="226"/>
        <item x="127"/>
        <item x="123"/>
        <item x="48"/>
        <item x="269"/>
        <item x="541"/>
        <item x="189"/>
        <item x="355"/>
        <item x="356"/>
        <item x="361"/>
        <item x="0"/>
        <item x="453"/>
        <item x="351"/>
        <item x="217"/>
        <item x="95"/>
        <item x="537"/>
        <item x="193"/>
        <item x="219"/>
        <item x="248"/>
        <item x="530"/>
        <item x="390"/>
        <item x="5"/>
        <item x="19"/>
        <item x="484"/>
        <item x="26"/>
        <item x="87"/>
        <item x="244"/>
        <item x="338"/>
        <item x="350"/>
        <item x="213"/>
        <item x="275"/>
        <item x="53"/>
        <item x="500"/>
        <item x="55"/>
        <item x="261"/>
        <item x="16"/>
        <item x="352"/>
        <item x="438"/>
        <item x="360"/>
        <item x="32"/>
        <item x="533"/>
        <item x="344"/>
        <item x="12"/>
        <item x="463"/>
        <item x="535"/>
        <item x="104"/>
        <item x="39"/>
        <item x="77"/>
        <item x="30"/>
        <item x="491"/>
        <item x="271"/>
        <item x="467"/>
        <item x="140"/>
        <item x="382"/>
        <item x="131"/>
        <item x="517"/>
        <item x="366"/>
        <item x="155"/>
        <item x="17"/>
        <item x="315"/>
        <item x="237"/>
        <item x="102"/>
        <item x="88"/>
        <item x="546"/>
        <item x="168"/>
        <item t="default"/>
      </items>
    </pivotField>
    <pivotField dataField="1" numFmtId="44" showAll="0">
      <items count="752">
        <item x="36"/>
        <item x="408"/>
        <item x="252"/>
        <item x="314"/>
        <item x="487"/>
        <item x="247"/>
        <item x="665"/>
        <item x="406"/>
        <item x="324"/>
        <item x="302"/>
        <item x="498"/>
        <item x="687"/>
        <item x="560"/>
        <item x="649"/>
        <item x="340"/>
        <item x="428"/>
        <item x="281"/>
        <item x="366"/>
        <item x="710"/>
        <item x="286"/>
        <item x="594"/>
        <item x="110"/>
        <item x="436"/>
        <item x="650"/>
        <item x="349"/>
        <item x="238"/>
        <item x="701"/>
        <item x="395"/>
        <item x="405"/>
        <item x="310"/>
        <item x="232"/>
        <item x="193"/>
        <item x="267"/>
        <item x="166"/>
        <item x="503"/>
        <item x="626"/>
        <item x="84"/>
        <item x="730"/>
        <item x="139"/>
        <item x="119"/>
        <item x="88"/>
        <item x="679"/>
        <item x="350"/>
        <item x="611"/>
        <item x="593"/>
        <item x="15"/>
        <item x="637"/>
        <item x="426"/>
        <item x="203"/>
        <item x="421"/>
        <item x="445"/>
        <item x="368"/>
        <item x="416"/>
        <item x="179"/>
        <item x="221"/>
        <item x="740"/>
        <item x="385"/>
        <item x="121"/>
        <item x="542"/>
        <item x="379"/>
        <item x="383"/>
        <item x="217"/>
        <item x="253"/>
        <item x="128"/>
        <item x="631"/>
        <item x="370"/>
        <item x="668"/>
        <item x="549"/>
        <item x="562"/>
        <item x="567"/>
        <item x="91"/>
        <item x="496"/>
        <item x="154"/>
        <item x="82"/>
        <item x="35"/>
        <item x="177"/>
        <item x="135"/>
        <item x="514"/>
        <item x="180"/>
        <item x="501"/>
        <item x="515"/>
        <item x="76"/>
        <item x="565"/>
        <item x="671"/>
        <item x="714"/>
        <item x="389"/>
        <item x="741"/>
        <item x="43"/>
        <item x="225"/>
        <item x="722"/>
        <item x="674"/>
        <item x="707"/>
        <item x="24"/>
        <item x="26"/>
        <item x="373"/>
        <item x="411"/>
        <item x="150"/>
        <item x="220"/>
        <item x="115"/>
        <item x="739"/>
        <item x="472"/>
        <item x="595"/>
        <item x="137"/>
        <item x="670"/>
        <item x="427"/>
        <item x="629"/>
        <item x="572"/>
        <item x="230"/>
        <item x="329"/>
        <item x="686"/>
        <item x="493"/>
        <item x="79"/>
        <item x="236"/>
        <item x="564"/>
        <item x="588"/>
        <item x="482"/>
        <item x="30"/>
        <item x="202"/>
        <item x="292"/>
        <item x="102"/>
        <item x="61"/>
        <item x="420"/>
        <item x="372"/>
        <item x="160"/>
        <item x="164"/>
        <item x="543"/>
        <item x="695"/>
        <item x="70"/>
        <item x="104"/>
        <item x="272"/>
        <item x="190"/>
        <item x="264"/>
        <item x="54"/>
        <item x="4"/>
        <item x="469"/>
        <item x="524"/>
        <item x="198"/>
        <item x="307"/>
        <item x="48"/>
        <item x="278"/>
        <item x="174"/>
        <item x="516"/>
        <item x="473"/>
        <item x="471"/>
        <item x="732"/>
        <item x="463"/>
        <item x="303"/>
        <item x="90"/>
        <item x="322"/>
        <item x="388"/>
        <item x="435"/>
        <item x="506"/>
        <item x="691"/>
        <item x="497"/>
        <item x="682"/>
        <item x="5"/>
        <item x="592"/>
        <item x="186"/>
        <item x="18"/>
        <item x="201"/>
        <item x="111"/>
        <item x="474"/>
        <item x="141"/>
        <item x="689"/>
        <item x="599"/>
        <item x="284"/>
        <item x="403"/>
        <item x="101"/>
        <item x="422"/>
        <item x="144"/>
        <item x="1"/>
        <item x="727"/>
        <item x="413"/>
        <item x="159"/>
        <item x="512"/>
        <item x="273"/>
        <item x="557"/>
        <item x="125"/>
        <item x="235"/>
        <item x="747"/>
        <item x="705"/>
        <item x="615"/>
        <item x="404"/>
        <item x="439"/>
        <item x="735"/>
        <item x="676"/>
        <item x="376"/>
        <item x="627"/>
        <item x="192"/>
        <item x="341"/>
        <item x="172"/>
        <item x="12"/>
        <item x="356"/>
        <item x="318"/>
        <item x="282"/>
        <item x="453"/>
        <item x="134"/>
        <item x="277"/>
        <item x="145"/>
        <item x="664"/>
        <item x="266"/>
        <item x="580"/>
        <item x="56"/>
        <item x="170"/>
        <item x="361"/>
        <item x="288"/>
        <item x="381"/>
        <item x="638"/>
        <item x="531"/>
        <item x="371"/>
        <item x="244"/>
        <item x="210"/>
        <item x="369"/>
        <item x="71"/>
        <item x="256"/>
        <item x="449"/>
        <item x="343"/>
        <item x="641"/>
        <item x="390"/>
        <item x="669"/>
        <item x="400"/>
        <item x="342"/>
        <item x="80"/>
        <item x="75"/>
        <item x="183"/>
        <item x="234"/>
        <item x="333"/>
        <item x="510"/>
        <item x="364"/>
        <item x="45"/>
        <item x="452"/>
        <item x="558"/>
        <item x="434"/>
        <item x="458"/>
        <item x="451"/>
        <item x="398"/>
        <item x="552"/>
        <item x="621"/>
        <item x="10"/>
        <item x="440"/>
        <item x="279"/>
        <item x="58"/>
        <item x="338"/>
        <item x="642"/>
        <item x="596"/>
        <item x="731"/>
        <item x="248"/>
        <item x="563"/>
        <item x="430"/>
        <item x="546"/>
        <item x="556"/>
        <item x="335"/>
        <item x="262"/>
        <item x="702"/>
        <item x="535"/>
        <item x="33"/>
        <item x="120"/>
        <item x="460"/>
        <item x="268"/>
        <item x="511"/>
        <item x="746"/>
        <item x="505"/>
        <item x="214"/>
        <item x="246"/>
        <item x="255"/>
        <item x="380"/>
        <item x="85"/>
        <item x="713"/>
        <item x="219"/>
        <item x="577"/>
        <item x="489"/>
        <item x="163"/>
        <item x="653"/>
        <item x="606"/>
        <item x="424"/>
        <item x="461"/>
        <item x="678"/>
        <item x="573"/>
        <item x="27"/>
        <item x="298"/>
        <item x="270"/>
        <item x="566"/>
        <item x="25"/>
        <item x="197"/>
        <item x="143"/>
        <item x="570"/>
        <item x="29"/>
        <item x="441"/>
        <item x="377"/>
        <item x="533"/>
        <item x="608"/>
        <item x="630"/>
        <item x="733"/>
        <item x="401"/>
        <item x="240"/>
        <item x="684"/>
        <item x="316"/>
        <item x="720"/>
        <item x="532"/>
        <item x="547"/>
        <item x="355"/>
        <item x="359"/>
        <item x="743"/>
        <item x="645"/>
        <item x="328"/>
        <item x="117"/>
        <item x="249"/>
        <item x="68"/>
        <item x="86"/>
        <item x="712"/>
        <item x="106"/>
        <item x="605"/>
        <item x="589"/>
        <item x="423"/>
        <item x="604"/>
        <item x="745"/>
        <item x="195"/>
        <item x="16"/>
        <item x="306"/>
        <item x="132"/>
        <item x="468"/>
        <item x="462"/>
        <item x="721"/>
        <item x="616"/>
        <item x="41"/>
        <item x="537"/>
        <item x="226"/>
        <item x="480"/>
        <item x="386"/>
        <item x="276"/>
        <item x="99"/>
        <item x="647"/>
        <item x="410"/>
        <item x="620"/>
        <item x="706"/>
        <item x="73"/>
        <item x="447"/>
        <item x="648"/>
        <item x="520"/>
        <item x="688"/>
        <item x="127"/>
        <item x="331"/>
        <item x="646"/>
        <item x="601"/>
        <item x="613"/>
        <item x="610"/>
        <item x="38"/>
        <item x="660"/>
        <item x="103"/>
        <item x="118"/>
        <item x="258"/>
        <item x="415"/>
        <item x="320"/>
        <item x="619"/>
        <item x="269"/>
        <item x="378"/>
        <item x="555"/>
        <item x="374"/>
        <item x="726"/>
        <item x="69"/>
        <item x="78"/>
        <item x="362"/>
        <item x="152"/>
        <item x="39"/>
        <item x="153"/>
        <item x="323"/>
        <item x="459"/>
        <item x="263"/>
        <item x="575"/>
        <item x="259"/>
        <item x="576"/>
        <item x="285"/>
        <item x="317"/>
        <item x="9"/>
        <item x="308"/>
        <item x="254"/>
        <item x="239"/>
        <item x="500"/>
        <item x="659"/>
        <item x="455"/>
        <item x="301"/>
        <item x="490"/>
        <item x="693"/>
        <item x="456"/>
        <item x="443"/>
        <item x="504"/>
        <item x="709"/>
        <item x="44"/>
        <item x="446"/>
        <item x="521"/>
        <item x="167"/>
        <item x="271"/>
        <item x="392"/>
        <item x="622"/>
        <item x="478"/>
        <item x="87"/>
        <item x="375"/>
        <item x="527"/>
        <item x="491"/>
        <item x="173"/>
        <item x="97"/>
        <item x="438"/>
        <item x="492"/>
        <item x="499"/>
        <item x="149"/>
        <item x="663"/>
        <item x="672"/>
        <item x="241"/>
        <item x="74"/>
        <item x="332"/>
        <item x="569"/>
        <item x="22"/>
        <item x="725"/>
        <item x="409"/>
        <item x="470"/>
        <item x="93"/>
        <item x="213"/>
        <item x="13"/>
        <item x="407"/>
        <item x="700"/>
        <item x="345"/>
        <item x="486"/>
        <item x="208"/>
        <item x="602"/>
        <item x="718"/>
        <item x="677"/>
        <item x="488"/>
        <item x="609"/>
        <item x="494"/>
        <item x="98"/>
        <item x="311"/>
        <item x="158"/>
        <item x="274"/>
        <item x="6"/>
        <item x="612"/>
        <item x="475"/>
        <item x="96"/>
        <item x="46"/>
        <item x="525"/>
        <item x="175"/>
        <item x="100"/>
        <item x="483"/>
        <item x="425"/>
        <item x="391"/>
        <item x="750"/>
        <item x="579"/>
        <item x="457"/>
        <item x="585"/>
        <item x="169"/>
        <item x="541"/>
        <item x="384"/>
        <item x="717"/>
        <item x="60"/>
        <item x="216"/>
        <item x="414"/>
        <item x="655"/>
        <item x="189"/>
        <item x="257"/>
        <item x="321"/>
        <item x="0"/>
        <item x="367"/>
        <item x="708"/>
        <item x="625"/>
        <item x="28"/>
        <item x="280"/>
        <item x="639"/>
        <item x="538"/>
        <item x="250"/>
        <item x="399"/>
        <item x="550"/>
        <item x="736"/>
        <item x="518"/>
        <item x="330"/>
        <item x="419"/>
        <item x="744"/>
        <item x="312"/>
        <item x="652"/>
        <item x="261"/>
        <item x="344"/>
        <item x="635"/>
        <item x="465"/>
        <item x="212"/>
        <item x="57"/>
        <item x="165"/>
        <item x="351"/>
        <item x="81"/>
        <item x="582"/>
        <item x="2"/>
        <item x="200"/>
        <item x="142"/>
        <item x="529"/>
        <item x="140"/>
        <item x="536"/>
        <item x="749"/>
        <item x="476"/>
        <item x="148"/>
        <item x="675"/>
        <item x="129"/>
        <item x="464"/>
        <item x="584"/>
        <item x="442"/>
        <item x="353"/>
        <item x="454"/>
        <item x="336"/>
        <item x="313"/>
        <item x="429"/>
        <item x="222"/>
        <item x="554"/>
        <item x="571"/>
        <item x="666"/>
        <item x="396"/>
        <item x="358"/>
        <item x="229"/>
        <item x="431"/>
        <item x="124"/>
        <item x="47"/>
        <item x="95"/>
        <item x="215"/>
        <item x="305"/>
        <item x="352"/>
        <item x="703"/>
        <item x="123"/>
        <item x="327"/>
        <item x="94"/>
        <item x="207"/>
        <item x="437"/>
        <item x="19"/>
        <item x="63"/>
        <item x="52"/>
        <item x="223"/>
        <item x="348"/>
        <item x="218"/>
        <item x="108"/>
        <item x="295"/>
        <item x="107"/>
        <item x="559"/>
        <item x="178"/>
        <item x="502"/>
        <item x="544"/>
        <item x="55"/>
        <item x="397"/>
        <item x="591"/>
        <item x="694"/>
        <item x="8"/>
        <item x="339"/>
        <item x="654"/>
        <item x="205"/>
        <item x="162"/>
        <item x="3"/>
        <item x="293"/>
        <item x="614"/>
        <item x="692"/>
        <item x="40"/>
        <item x="734"/>
        <item x="651"/>
        <item x="628"/>
        <item x="583"/>
        <item x="387"/>
        <item x="64"/>
        <item x="716"/>
        <item x="131"/>
        <item x="477"/>
        <item x="109"/>
        <item x="138"/>
        <item x="658"/>
        <item x="643"/>
        <item x="337"/>
        <item x="545"/>
        <item x="681"/>
        <item x="509"/>
        <item x="690"/>
        <item x="185"/>
        <item x="450"/>
        <item x="171"/>
        <item x="299"/>
        <item x="204"/>
        <item x="481"/>
        <item x="667"/>
        <item x="673"/>
        <item x="182"/>
        <item x="634"/>
        <item x="711"/>
        <item x="34"/>
        <item x="227"/>
        <item x="513"/>
        <item x="199"/>
        <item x="661"/>
        <item x="260"/>
        <item x="433"/>
        <item x="365"/>
        <item x="122"/>
        <item x="680"/>
        <item x="194"/>
        <item x="187"/>
        <item x="283"/>
        <item x="517"/>
        <item x="393"/>
        <item x="42"/>
        <item x="231"/>
        <item x="662"/>
        <item x="697"/>
        <item x="528"/>
        <item x="130"/>
        <item x="738"/>
        <item x="467"/>
        <item x="644"/>
        <item x="479"/>
        <item x="31"/>
        <item x="347"/>
        <item x="297"/>
        <item x="176"/>
        <item x="640"/>
        <item x="188"/>
        <item x="719"/>
        <item x="394"/>
        <item x="147"/>
        <item x="685"/>
        <item x="245"/>
        <item x="590"/>
        <item x="275"/>
        <item x="191"/>
        <item x="151"/>
        <item x="325"/>
        <item x="729"/>
        <item x="534"/>
        <item x="617"/>
        <item x="540"/>
        <item x="624"/>
        <item x="657"/>
        <item x="206"/>
        <item x="72"/>
        <item x="289"/>
        <item x="326"/>
        <item x="360"/>
        <item x="418"/>
        <item x="346"/>
        <item x="37"/>
        <item x="402"/>
        <item x="224"/>
        <item x="319"/>
        <item x="14"/>
        <item x="539"/>
        <item x="495"/>
        <item x="83"/>
        <item x="597"/>
        <item x="530"/>
        <item x="683"/>
        <item x="561"/>
        <item x="304"/>
        <item x="432"/>
        <item x="607"/>
        <item x="228"/>
        <item x="578"/>
        <item x="523"/>
        <item x="146"/>
        <item x="116"/>
        <item x="21"/>
        <item x="526"/>
        <item x="211"/>
        <item x="466"/>
        <item x="49"/>
        <item x="485"/>
        <item x="66"/>
        <item x="581"/>
        <item x="748"/>
        <item x="209"/>
        <item x="704"/>
        <item x="67"/>
        <item x="551"/>
        <item x="181"/>
        <item x="623"/>
        <item x="168"/>
        <item x="136"/>
        <item x="23"/>
        <item x="632"/>
        <item x="354"/>
        <item x="444"/>
        <item x="412"/>
        <item x="196"/>
        <item x="309"/>
        <item x="633"/>
        <item x="287"/>
        <item x="699"/>
        <item x="363"/>
        <item x="65"/>
        <item x="294"/>
        <item x="636"/>
        <item x="519"/>
        <item x="568"/>
        <item x="507"/>
        <item x="737"/>
        <item x="92"/>
        <item x="587"/>
        <item x="448"/>
        <item x="113"/>
        <item x="17"/>
        <item x="59"/>
        <item x="698"/>
        <item x="161"/>
        <item x="184"/>
        <item x="242"/>
        <item x="126"/>
        <item x="357"/>
        <item x="265"/>
        <item x="7"/>
        <item x="112"/>
        <item x="291"/>
        <item x="20"/>
        <item x="133"/>
        <item x="417"/>
        <item x="233"/>
        <item x="553"/>
        <item x="484"/>
        <item x="315"/>
        <item x="155"/>
        <item x="53"/>
        <item x="157"/>
        <item x="300"/>
        <item x="656"/>
        <item x="105"/>
        <item x="728"/>
        <item x="51"/>
        <item x="598"/>
        <item x="586"/>
        <item x="723"/>
        <item x="548"/>
        <item x="334"/>
        <item x="50"/>
        <item x="574"/>
        <item x="522"/>
        <item x="114"/>
        <item x="382"/>
        <item x="62"/>
        <item x="508"/>
        <item x="724"/>
        <item x="32"/>
        <item x="237"/>
        <item x="296"/>
        <item x="89"/>
        <item x="251"/>
        <item x="77"/>
        <item x="603"/>
        <item x="290"/>
        <item x="715"/>
        <item x="600"/>
        <item x="742"/>
        <item x="156"/>
        <item x="243"/>
        <item x="11"/>
        <item x="618"/>
        <item x="696"/>
        <item t="default"/>
      </items>
    </pivotField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" fld="13" baseField="11" baseItem="0" numFmtId="194"/>
    <dataField name="% del total" fld="13" showDataAs="percentOfTotal" baseField="11" baseItem="0" numFmtId="10"/>
  </dataFields>
  <formats count="3">
    <format dxfId="27">
      <pivotArea dataOnly="0" labelOnly="1" outline="0" axis="axisValues" fieldPosition="0"/>
    </format>
    <format dxfId="28">
      <pivotArea outline="0" collapsedLevelsAreSubtotals="1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B07154-01ED-4CE7-BD2C-283E06ACB14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ía" colHeaderCaption="Tipo de servicio">
  <location ref="B15:F24" firstHeaderRow="1" firstDataRow="2" firstDataCol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Ingresos" fld="13" baseField="0" baseItem="0" numFmtId="194"/>
  </dataFields>
  <formats count="6">
    <format dxfId="21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3">
      <pivotArea dataOnly="0" labelOnly="1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5">
      <pivotArea collapsedLevelsAreSubtotals="1" fieldPosition="0">
        <references count="2">
          <reference field="6" count="1" selected="0">
            <x v="0"/>
          </reference>
          <reference field="21" count="1">
            <x v="2"/>
          </reference>
        </references>
      </pivotArea>
    </format>
    <format dxfId="26">
      <pivotArea outline="0" collapsedLevelsAreSubtotals="1" fieldPosition="0"/>
    </format>
  </formats>
  <chartFormats count="9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A4D44-8059-4F6A-8559-80DD6518B225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Método de pago">
  <location ref="F7:G11" firstHeaderRow="1" firstDataRow="1" firstDataCol="1" rowPageCount="1" colPageCount="1"/>
  <pivotFields count="25">
    <pivotField showAll="0"/>
    <pivotField showAll="0"/>
    <pivotField showAll="0"/>
    <pivotField numFmtId="22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22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44" showAll="0"/>
    <pivotField showAll="0"/>
    <pivotField dataField="1" showAll="0"/>
    <pivotField showAll="0"/>
    <pivotField showAll="0"/>
    <pivotField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Page" showAll="0">
      <items count="3">
        <item x="0"/>
        <item x="1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item="1" hier="-1"/>
  </pageFields>
  <dataFields count="1">
    <dataField name="Nº de transacciones" fld="10" subtotal="count" baseField="7" baseItem="0"/>
  </dataFields>
  <chartFormats count="4"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9A5C4-9252-4352-B93F-6B787171AF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Tipo de servicio">
  <location ref="B7:C11" firstHeaderRow="1" firstDataRow="1" firstDataCol="1" rowPageCount="1" colPageCount="1"/>
  <pivotFields count="21">
    <pivotField showAll="0"/>
    <pivotField showAll="0"/>
    <pivotField showAll="0"/>
    <pivotField numFmtId="22" showAll="0"/>
    <pivotField numFmtId="2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48">
        <item x="83"/>
        <item x="207"/>
        <item x="305"/>
        <item x="182"/>
        <item x="208"/>
        <item x="346"/>
        <item x="264"/>
        <item x="138"/>
        <item x="251"/>
        <item x="316"/>
        <item x="68"/>
        <item x="80"/>
        <item x="210"/>
        <item x="488"/>
        <item x="279"/>
        <item x="28"/>
        <item x="118"/>
        <item x="480"/>
        <item x="440"/>
        <item x="310"/>
        <item x="324"/>
        <item x="403"/>
        <item x="190"/>
        <item x="126"/>
        <item x="163"/>
        <item x="383"/>
        <item x="113"/>
        <item x="426"/>
        <item x="200"/>
        <item x="43"/>
        <item x="295"/>
        <item x="221"/>
        <item x="378"/>
        <item x="462"/>
        <item x="329"/>
        <item x="435"/>
        <item x="365"/>
        <item x="544"/>
        <item x="528"/>
        <item x="461"/>
        <item x="72"/>
        <item x="320"/>
        <item x="111"/>
        <item x="420"/>
        <item x="164"/>
        <item x="247"/>
        <item x="371"/>
        <item x="308"/>
        <item x="29"/>
        <item x="92"/>
        <item x="441"/>
        <item x="532"/>
        <item x="280"/>
        <item x="328"/>
        <item x="206"/>
        <item x="345"/>
        <item x="198"/>
        <item x="481"/>
        <item x="173"/>
        <item x="150"/>
        <item x="23"/>
        <item x="287"/>
        <item x="195"/>
        <item x="330"/>
        <item x="294"/>
        <item x="91"/>
        <item x="494"/>
        <item x="367"/>
        <item x="187"/>
        <item x="46"/>
        <item x="3"/>
        <item x="323"/>
        <item x="399"/>
        <item x="222"/>
        <item x="51"/>
        <item x="421"/>
        <item x="460"/>
        <item x="369"/>
        <item x="303"/>
        <item x="165"/>
        <item x="505"/>
        <item x="348"/>
        <item x="431"/>
        <item x="196"/>
        <item x="465"/>
        <item x="540"/>
        <item x="288"/>
        <item x="54"/>
        <item x="135"/>
        <item x="510"/>
        <item x="516"/>
        <item x="76"/>
        <item x="169"/>
        <item x="139"/>
        <item x="336"/>
        <item x="396"/>
        <item x="379"/>
        <item x="57"/>
        <item x="444"/>
        <item x="90"/>
        <item x="278"/>
        <item x="250"/>
        <item x="146"/>
        <item x="475"/>
        <item x="349"/>
        <item x="119"/>
        <item x="487"/>
        <item x="423"/>
        <item x="22"/>
        <item x="184"/>
        <item x="4"/>
        <item x="299"/>
        <item x="265"/>
        <item x="36"/>
        <item x="538"/>
        <item x="513"/>
        <item x="542"/>
        <item x="389"/>
        <item x="492"/>
        <item x="464"/>
        <item x="268"/>
        <item x="266"/>
        <item x="158"/>
        <item x="424"/>
        <item x="260"/>
        <item x="419"/>
        <item x="192"/>
        <item x="98"/>
        <item x="148"/>
        <item x="442"/>
        <item x="432"/>
        <item x="282"/>
        <item x="176"/>
        <item x="311"/>
        <item x="263"/>
        <item x="388"/>
        <item x="307"/>
        <item x="70"/>
        <item x="177"/>
        <item x="518"/>
        <item x="255"/>
        <item x="67"/>
        <item x="508"/>
        <item x="291"/>
        <item x="468"/>
        <item x="145"/>
        <item x="498"/>
        <item x="503"/>
        <item x="50"/>
        <item x="331"/>
        <item x="134"/>
        <item x="526"/>
        <item x="333"/>
        <item x="186"/>
        <item x="66"/>
        <item x="99"/>
        <item x="476"/>
        <item x="214"/>
        <item x="377"/>
        <item x="175"/>
        <item x="427"/>
        <item x="86"/>
        <item x="236"/>
        <item x="121"/>
        <item x="197"/>
        <item x="52"/>
        <item x="408"/>
        <item x="472"/>
        <item x="334"/>
        <item x="433"/>
        <item x="384"/>
        <item x="483"/>
        <item x="183"/>
        <item x="410"/>
        <item x="534"/>
        <item x="40"/>
        <item x="156"/>
        <item x="456"/>
        <item x="31"/>
        <item x="257"/>
        <item x="409"/>
        <item x="485"/>
        <item x="507"/>
        <item x="243"/>
        <item x="229"/>
        <item x="536"/>
        <item x="400"/>
        <item x="191"/>
        <item x="216"/>
        <item x="446"/>
        <item x="122"/>
        <item x="42"/>
        <item x="185"/>
        <item x="6"/>
        <item x="174"/>
        <item x="235"/>
        <item x="415"/>
        <item x="49"/>
        <item x="220"/>
        <item x="105"/>
        <item x="474"/>
        <item x="152"/>
        <item x="525"/>
        <item x="249"/>
        <item x="109"/>
        <item x="212"/>
        <item x="254"/>
        <item x="425"/>
        <item x="172"/>
        <item x="101"/>
        <item x="15"/>
        <item x="343"/>
        <item x="302"/>
        <item x="416"/>
        <item x="14"/>
        <item x="321"/>
        <item x="529"/>
        <item x="63"/>
        <item x="342"/>
        <item x="116"/>
        <item x="82"/>
        <item x="11"/>
        <item x="10"/>
        <item x="233"/>
        <item x="471"/>
        <item x="434"/>
        <item x="285"/>
        <item x="256"/>
        <item x="273"/>
        <item x="398"/>
        <item x="157"/>
        <item x="519"/>
        <item x="117"/>
        <item x="97"/>
        <item x="79"/>
        <item x="96"/>
        <item x="112"/>
        <item x="209"/>
        <item x="241"/>
        <item x="401"/>
        <item x="539"/>
        <item x="125"/>
        <item x="171"/>
        <item x="445"/>
        <item x="289"/>
        <item x="489"/>
        <item x="199"/>
        <item x="448"/>
        <item x="470"/>
        <item x="290"/>
        <item x="234"/>
        <item x="297"/>
        <item x="531"/>
        <item x="142"/>
        <item x="455"/>
        <item x="124"/>
        <item x="497"/>
        <item x="319"/>
        <item x="339"/>
        <item x="1"/>
        <item x="482"/>
        <item x="224"/>
        <item x="37"/>
        <item x="24"/>
        <item x="332"/>
        <item x="232"/>
        <item x="33"/>
        <item x="397"/>
        <item x="161"/>
        <item x="160"/>
        <item x="317"/>
        <item x="417"/>
        <item x="270"/>
        <item x="274"/>
        <item x="103"/>
        <item x="357"/>
        <item x="292"/>
        <item x="402"/>
        <item x="363"/>
        <item x="436"/>
        <item x="376"/>
        <item x="386"/>
        <item x="181"/>
        <item x="511"/>
        <item x="132"/>
        <item x="9"/>
        <item x="180"/>
        <item x="428"/>
        <item x="318"/>
        <item x="454"/>
        <item x="262"/>
        <item x="520"/>
        <item x="167"/>
        <item x="245"/>
        <item x="354"/>
        <item x="204"/>
        <item x="38"/>
        <item x="128"/>
        <item x="501"/>
        <item x="496"/>
        <item x="218"/>
        <item x="414"/>
        <item x="64"/>
        <item x="170"/>
        <item x="362"/>
        <item x="136"/>
        <item x="141"/>
        <item x="450"/>
        <item x="524"/>
        <item x="35"/>
        <item x="407"/>
        <item x="178"/>
        <item x="293"/>
        <item x="60"/>
        <item x="545"/>
        <item x="276"/>
        <item x="69"/>
        <item x="393"/>
        <item x="89"/>
        <item x="267"/>
        <item x="94"/>
        <item x="45"/>
        <item x="370"/>
        <item x="405"/>
        <item x="74"/>
        <item x="418"/>
        <item x="512"/>
        <item x="259"/>
        <item x="394"/>
        <item x="327"/>
        <item x="8"/>
        <item x="194"/>
        <item x="284"/>
        <item x="404"/>
        <item x="457"/>
        <item x="452"/>
        <item x="154"/>
        <item x="358"/>
        <item x="34"/>
        <item x="107"/>
        <item x="18"/>
        <item x="375"/>
        <item x="523"/>
        <item x="201"/>
        <item x="85"/>
        <item x="515"/>
        <item x="469"/>
        <item x="373"/>
        <item x="406"/>
        <item x="73"/>
        <item x="325"/>
        <item x="473"/>
        <item x="272"/>
        <item x="437"/>
        <item x="304"/>
        <item x="430"/>
        <item x="499"/>
        <item x="2"/>
        <item x="246"/>
        <item x="341"/>
        <item x="65"/>
        <item x="20"/>
        <item x="240"/>
        <item x="120"/>
        <item x="59"/>
        <item x="313"/>
        <item x="130"/>
        <item x="368"/>
        <item x="486"/>
        <item x="225"/>
        <item x="391"/>
        <item x="413"/>
        <item x="106"/>
        <item x="115"/>
        <item x="231"/>
        <item x="13"/>
        <item x="335"/>
        <item x="509"/>
        <item x="300"/>
        <item x="326"/>
        <item x="188"/>
        <item x="166"/>
        <item x="312"/>
        <item x="239"/>
        <item x="242"/>
        <item x="62"/>
        <item x="385"/>
        <item x="439"/>
        <item x="502"/>
        <item x="100"/>
        <item x="228"/>
        <item x="283"/>
        <item x="61"/>
        <item x="309"/>
        <item x="490"/>
        <item x="93"/>
        <item x="149"/>
        <item x="44"/>
        <item x="411"/>
        <item x="58"/>
        <item x="479"/>
        <item x="296"/>
        <item x="506"/>
        <item x="252"/>
        <item x="25"/>
        <item x="412"/>
        <item x="364"/>
        <item x="110"/>
        <item x="84"/>
        <item x="387"/>
        <item x="466"/>
        <item x="202"/>
        <item x="359"/>
        <item x="21"/>
        <item x="337"/>
        <item x="451"/>
        <item x="162"/>
        <item x="227"/>
        <item x="493"/>
        <item x="422"/>
        <item x="522"/>
        <item x="75"/>
        <item x="395"/>
        <item x="27"/>
        <item x="392"/>
        <item x="478"/>
        <item x="147"/>
        <item x="429"/>
        <item x="223"/>
        <item x="298"/>
        <item x="133"/>
        <item x="527"/>
        <item x="7"/>
        <item x="281"/>
        <item x="211"/>
        <item x="253"/>
        <item x="521"/>
        <item x="143"/>
        <item x="129"/>
        <item x="347"/>
        <item x="514"/>
        <item x="277"/>
        <item x="41"/>
        <item x="458"/>
        <item x="56"/>
        <item x="495"/>
        <item x="205"/>
        <item x="374"/>
        <item x="306"/>
        <item x="322"/>
        <item x="353"/>
        <item x="449"/>
        <item x="78"/>
        <item x="258"/>
        <item x="71"/>
        <item x="447"/>
        <item x="504"/>
        <item x="340"/>
        <item x="151"/>
        <item x="159"/>
        <item x="301"/>
        <item x="137"/>
        <item x="314"/>
        <item x="543"/>
        <item x="443"/>
        <item x="238"/>
        <item x="179"/>
        <item x="108"/>
        <item x="381"/>
        <item x="81"/>
        <item x="372"/>
        <item x="47"/>
        <item x="203"/>
        <item x="286"/>
        <item x="114"/>
        <item x="215"/>
        <item x="477"/>
        <item x="153"/>
        <item x="230"/>
        <item x="459"/>
        <item x="380"/>
        <item x="144"/>
        <item x="226"/>
        <item x="127"/>
        <item x="123"/>
        <item x="48"/>
        <item x="269"/>
        <item x="541"/>
        <item x="189"/>
        <item x="355"/>
        <item x="356"/>
        <item x="361"/>
        <item x="0"/>
        <item x="453"/>
        <item x="351"/>
        <item x="217"/>
        <item x="95"/>
        <item x="537"/>
        <item x="193"/>
        <item x="219"/>
        <item x="248"/>
        <item x="530"/>
        <item x="390"/>
        <item x="5"/>
        <item x="19"/>
        <item x="484"/>
        <item x="26"/>
        <item x="87"/>
        <item x="244"/>
        <item x="338"/>
        <item x="350"/>
        <item x="213"/>
        <item x="275"/>
        <item x="53"/>
        <item x="500"/>
        <item x="55"/>
        <item x="261"/>
        <item x="16"/>
        <item x="352"/>
        <item x="438"/>
        <item x="360"/>
        <item x="32"/>
        <item x="533"/>
        <item x="344"/>
        <item x="12"/>
        <item x="463"/>
        <item x="535"/>
        <item x="104"/>
        <item x="39"/>
        <item x="77"/>
        <item x="30"/>
        <item x="491"/>
        <item x="271"/>
        <item x="467"/>
        <item x="140"/>
        <item x="382"/>
        <item x="131"/>
        <item x="517"/>
        <item x="366"/>
        <item x="155"/>
        <item x="17"/>
        <item x="315"/>
        <item x="237"/>
        <item x="102"/>
        <item x="88"/>
        <item x="546"/>
        <item x="168"/>
        <item t="default"/>
      </items>
    </pivotField>
    <pivotField dataField="1" numFmtId="44" showAll="0"/>
    <pivotField numFmtId="14" showAll="0"/>
    <pivotField numFmtId="164" showAll="0"/>
    <pivotField numFmtId="164" showAll="0"/>
    <pivotField numFmtId="164" showAll="0"/>
    <pivotField numFmtId="21" showAll="0"/>
    <pivotField numFmtId="164" showAll="0"/>
    <pivotField axis="axisPage" showAll="0">
      <items count="3"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0" hier="-1"/>
  </pageFields>
  <dataFields count="1">
    <dataField name="Ingresos" fld="13" baseField="6" baseItem="0" numFmtId="194"/>
  </dataFields>
  <formats count="1">
    <format dxfId="4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44E13-520E-43B3-88B3-2F777E6B37E6}" name="Table1" displayName="Table1" ref="A1:V768" totalsRowShown="0" headerRowDxfId="54">
  <autoFilter ref="A1:V768" xr:uid="{4F744E13-520E-43B3-88B3-2F777E6B37E6}"/>
  <tableColumns count="22">
    <tableColumn id="1" xr3:uid="{59892AF7-DAFC-4E13-BD8E-C0D0FC14EEBB}" name="Número de Mesa"/>
    <tableColumn id="2" xr3:uid="{3E73355E-B166-4B28-BB10-461831F0C176}" name="Nombre del Cliente"/>
    <tableColumn id="3" xr3:uid="{B7C623F5-EB56-4762-9ABB-457890691B88}" name="Número de Comensales"/>
    <tableColumn id="4" xr3:uid="{C047C57E-9411-4890-81D3-4C29E174722D}" name="Hora de Llegada" dataDxfId="63"/>
    <tableColumn id="5" xr3:uid="{4F6D8B0C-0552-4CAC-ADE8-F5808EF0A4E1}" name="Hora de Salida" dataDxfId="62"/>
    <tableColumn id="6" xr3:uid="{AD768908-B9BB-4B95-9D4A-BDE53ECADE87}" name="Mesero Asignado"/>
    <tableColumn id="7" xr3:uid="{6BD2DE85-6AE4-4AFC-8CD2-DB2B77384B69}" name="Tipo de Servicio"/>
    <tableColumn id="8" xr3:uid="{BBEA323A-B1B1-4771-96D0-81CC9DA0B12E}" name="Método de Pago"/>
    <tableColumn id="9" xr3:uid="{0FA29E69-EA07-475F-948E-43DA6ABAB685}" name="Propina" dataCellStyle="Currency"/>
    <tableColumn id="10" xr3:uid="{59CB492D-C515-45B6-A999-AFC022391E76}" name="Estado de la Mesa"/>
    <tableColumn id="11" xr3:uid="{14051781-E758-4F44-AE7A-3E3FDF7630AF}" name="Número de Orden"/>
    <tableColumn id="12" xr3:uid="{6F0F3904-2BCE-4A30-92DF-A7C20CB1A743}" name="País de Origen"/>
    <tableColumn id="13" xr3:uid="{AD68167E-169F-497E-A91B-2DBFD89DEA59}" name="Platos Ordenados"/>
    <tableColumn id="14" xr3:uid="{70E99C2E-322A-4CE8-88AB-DF44F5BBAE76}" name="Monto total de la cuenta" dataDxfId="61" dataCellStyle="Currency">
      <calculatedColumnFormula>SUMIF(Cocina!A:A,Sala!K2,Cocina!J:J)+I2</calculatedColumnFormula>
    </tableColumn>
    <tableColumn id="15" xr3:uid="{EF2F6041-39D5-4ECB-A5FA-BE9175E3AC30}" name="Fecha de factura" dataDxfId="60">
      <calculatedColumnFormula>INT(E2)</calculatedColumnFormula>
    </tableColumn>
    <tableColumn id="16" xr3:uid="{C929BB21-C67D-4025-AA88-1B14DB5895AB}" name="Hora de llegada2" dataDxfId="59">
      <calculatedColumnFormula>D2</calculatedColumnFormula>
    </tableColumn>
    <tableColumn id="17" xr3:uid="{77DB7643-A514-433A-9D9E-4CF4E5854065}" name="Hora de salida2" dataDxfId="58">
      <calculatedColumnFormula>E2</calculatedColumnFormula>
    </tableColumn>
    <tableColumn id="18" xr3:uid="{3F25275B-56B6-47DF-8C27-C4C021E6DE97}" name="Tiempo de permanencia" dataDxfId="57">
      <calculatedColumnFormula>IF(J2="Ocupada",Q2-P2+15/1440,Q2-P2)</calculatedColumnFormula>
    </tableColumn>
    <tableColumn id="19" xr3:uid="{70336027-7AB3-4D42-934E-7C879AC7037D}" name="Tiempo de preparación" dataDxfId="56">
      <calculatedColumnFormula>SUMIF(Cocina!A:A,K2,Cocina!H:H)</calculatedColumnFormula>
    </tableColumn>
    <tableColumn id="20" xr3:uid="{C533B7A2-1206-4309-AA64-959A345454F0}" name="Tiempo de degustación" dataDxfId="55">
      <calculatedColumnFormula>IF(R2-S2&gt;0,R2-S2,0)</calculatedColumnFormula>
    </tableColumn>
    <tableColumn id="21" xr3:uid="{67EC63E2-67EA-4854-ADDA-3E35BCC80289}" name="Cobro">
      <calculatedColumnFormula>IF(T2=0,"No cobrado","Cobrado")</calculatedColumnFormula>
    </tableColumn>
    <tableColumn id="22" xr3:uid="{9985C82B-B97D-4C9D-9785-DABB859516BD}" name="Día" dataDxfId="53">
      <calculatedColumnFormula>TEXT(Table1[[#This Row],[Fecha de factura]],"dddd")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2965EB-DB23-4D4A-AFEC-FDEFA3F180A5}" name="Table6" displayName="Table6" ref="A1:M1903" totalsRowShown="0">
  <autoFilter ref="A1:M1903" xr:uid="{EB2965EB-DB23-4D4A-AFEC-FDEFA3F180A5}"/>
  <tableColumns count="13">
    <tableColumn id="1" xr3:uid="{AD997E2D-35AD-4207-8C17-BA35FE7271F6}" name="Número de Orden" dataDxfId="52"/>
    <tableColumn id="2" xr3:uid="{1537424D-8A47-4801-9EE1-20A782601049}" name="Número de Mesa" dataDxfId="51"/>
    <tableColumn id="3" xr3:uid="{B5F9AF04-2097-44B0-B037-40E2B720561F}" name="Nombre del Plato"/>
    <tableColumn id="4" xr3:uid="{040DFA1E-67C7-4FD0-8DD2-E039C0BAA908}" name="Descripción del Plato"/>
    <tableColumn id="5" xr3:uid="{834B95C8-818F-4A30-A7F4-1E5A527EC448}" name="Costo Unitario" dataDxfId="50"/>
    <tableColumn id="6" xr3:uid="{34366272-8843-459E-A5BD-586E7AD84867}" name="Precio Unitario" dataDxfId="49"/>
    <tableColumn id="7" xr3:uid="{929F9C78-025B-456A-A810-9B0EB30D1866}" name="Cantidad Ordenada"/>
    <tableColumn id="8" xr3:uid="{4A34040F-2698-4EAC-99F0-539AC3EC4CA7}" name="Tiempo de Preparación" dataDxfId="48"/>
    <tableColumn id="9" xr3:uid="{5DC87E5C-45B4-4DB7-87D8-6B45BDCE774A}" name="Observaciones"/>
    <tableColumn id="10" xr3:uid="{7AA987D6-8DAE-40F6-A6B5-4A59D201729C}" name="Ganancia bruta" dataDxfId="47">
      <calculatedColumnFormula>F2*G2</calculatedColumnFormula>
    </tableColumn>
    <tableColumn id="11" xr3:uid="{C921A518-F669-4A91-ABA6-DA50EB2DF6C7}" name="Costo total" dataDxfId="46" dataCellStyle="Currency">
      <calculatedColumnFormula>G2*E2</calculatedColumnFormula>
    </tableColumn>
    <tableColumn id="12" xr3:uid="{B6FE47B7-FA87-4CE3-BF13-5E6A2DE87E69}" name="Ganancia neta" dataDxfId="45">
      <calculatedColumnFormula>J2-(G2*E2)</calculatedColumnFormula>
    </tableColumn>
    <tableColumn id="13" xr3:uid="{48DE09E0-0CED-46DA-93CE-20E5DAAECED2}" name="Porcentaje Ganancia" dataDxfId="44">
      <calculatedColumnFormula>L2/J2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439E6F-38C4-4B95-8AFC-8E15C9F11975}" name="Table8" displayName="Table8" ref="L16:M27" totalsRowShown="0">
  <autoFilter ref="L16:M27" xr:uid="{8A439E6F-38C4-4B95-8AFC-8E15C9F11975}"/>
  <tableColumns count="2">
    <tableColumn id="1" xr3:uid="{D6A44BFB-774B-4832-AD33-29DD0F8D54CF}" name="País"/>
    <tableColumn id="2" xr3:uid="{6C601F61-5619-4F73-8A25-C84A9D211DDC}" name="Ingresos" dataDxfId="41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BBC2BE-DE59-4953-B2BB-2AA082541CE4}" name="Table7" displayName="Table7" ref="B3:C9" totalsRowShown="0">
  <autoFilter ref="B3:C9" xr:uid="{5EBBC2BE-DE59-4953-B2BB-2AA082541CE4}"/>
  <tableColumns count="2">
    <tableColumn id="1" xr3:uid="{034E0011-AF26-44AB-82D8-A3C598B3BF9C}" name="Variable"/>
    <tableColumn id="2" xr3:uid="{C573A790-313B-4C16-9A28-82A161AC946F}" name="Valor" dataDxfId="4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48FE-7ACA-4D73-9871-D6F9EE815172}">
  <dimension ref="A1:V768"/>
  <sheetViews>
    <sheetView topLeftCell="M1" zoomScale="98" workbookViewId="0">
      <selection activeCell="C5" sqref="C5"/>
    </sheetView>
  </sheetViews>
  <sheetFormatPr defaultRowHeight="14.25" x14ac:dyDescent="0.45"/>
  <cols>
    <col min="1" max="1" width="16.19921875" customWidth="1"/>
    <col min="2" max="2" width="18.3984375" customWidth="1"/>
    <col min="3" max="3" width="22.06640625" customWidth="1"/>
    <col min="4" max="4" width="16.59765625" customWidth="1"/>
    <col min="5" max="5" width="17.3984375" customWidth="1"/>
    <col min="6" max="6" width="16.33203125" customWidth="1"/>
    <col min="7" max="7" width="15.33203125" customWidth="1"/>
    <col min="8" max="8" width="15.3984375" customWidth="1"/>
    <col min="9" max="9" width="8.86328125" customWidth="1"/>
    <col min="10" max="11" width="16.9296875" customWidth="1"/>
    <col min="12" max="12" width="14.06640625" customWidth="1"/>
    <col min="13" max="13" width="31.86328125" bestFit="1" customWidth="1"/>
    <col min="14" max="14" width="23.1328125" style="11" customWidth="1"/>
    <col min="15" max="15" width="16" customWidth="1"/>
    <col min="16" max="16" width="15.53125" style="2" customWidth="1"/>
    <col min="17" max="17" width="15.1328125" customWidth="1"/>
    <col min="18" max="18" width="22" customWidth="1"/>
    <col min="19" max="19" width="21.06640625" customWidth="1"/>
    <col min="20" max="20" width="21.1328125" customWidth="1"/>
    <col min="21" max="21" width="10" bestFit="1" customWidth="1"/>
    <col min="22" max="22" width="7.33203125" bestFit="1" customWidth="1"/>
  </cols>
  <sheetData>
    <row r="1" spans="1:22" s="8" customFormat="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0" t="s">
        <v>640</v>
      </c>
      <c r="O1" s="8" t="s">
        <v>639</v>
      </c>
      <c r="P1" s="13" t="s">
        <v>1172</v>
      </c>
      <c r="Q1" s="8" t="s">
        <v>1171</v>
      </c>
      <c r="R1" s="8" t="s">
        <v>641</v>
      </c>
      <c r="S1" s="9" t="s">
        <v>637</v>
      </c>
      <c r="T1" s="8" t="s">
        <v>636</v>
      </c>
      <c r="U1" s="8" t="s">
        <v>635</v>
      </c>
      <c r="V1" s="8" t="s">
        <v>1176</v>
      </c>
    </row>
    <row r="2" spans="1:22" x14ac:dyDescent="0.45">
      <c r="A2">
        <v>10</v>
      </c>
      <c r="B2" t="s">
        <v>13</v>
      </c>
      <c r="C2">
        <v>6</v>
      </c>
      <c r="D2" s="1">
        <v>45017.046527777777</v>
      </c>
      <c r="E2" s="1">
        <v>45017.159722222219</v>
      </c>
      <c r="F2" t="s">
        <v>14</v>
      </c>
      <c r="G2" t="s">
        <v>15</v>
      </c>
      <c r="H2" t="s">
        <v>16</v>
      </c>
      <c r="I2" s="11">
        <v>48.55</v>
      </c>
      <c r="J2" t="s">
        <v>17</v>
      </c>
      <c r="K2">
        <v>1</v>
      </c>
      <c r="L2" t="s">
        <v>18</v>
      </c>
      <c r="M2" t="s">
        <v>642</v>
      </c>
      <c r="N2" s="11">
        <f>SUMIF(Cocina!A:A,Sala!K2,Cocina!J:J)+I2</f>
        <v>186.55</v>
      </c>
      <c r="O2" s="12">
        <f t="shared" ref="O2:O65" si="0">INT(E2)</f>
        <v>45017</v>
      </c>
      <c r="P2" s="2">
        <f t="shared" ref="P2:P65" si="1">D2</f>
        <v>45017.046527777777</v>
      </c>
      <c r="Q2" s="2">
        <f t="shared" ref="Q2:Q65" si="2">E2</f>
        <v>45017.159722222219</v>
      </c>
      <c r="R2" s="2">
        <f t="shared" ref="R2:R65" si="3">IF(J2="Ocupada",Q2-P2+15/1440,Q2-P2)</f>
        <v>0.1131944444423425</v>
      </c>
      <c r="S2" s="7">
        <f>SUMIF(Cocina!A:A,K2,Cocina!H:H)</f>
        <v>3.9583333333333331E-2</v>
      </c>
      <c r="T2" s="2">
        <f>IF(R2-S2&gt;0,R2-S2,0)</f>
        <v>7.361111110900917E-2</v>
      </c>
      <c r="U2" t="str">
        <f>IF(T2=0,"No cobrado","Cobrado")</f>
        <v>Cobrado</v>
      </c>
      <c r="V2" s="17" t="str">
        <f>TEXT(Table1[[#This Row],[Fecha de factura]],"dddd")</f>
        <v>sábado</v>
      </c>
    </row>
    <row r="3" spans="1:22" x14ac:dyDescent="0.45">
      <c r="A3">
        <v>6</v>
      </c>
      <c r="B3" t="s">
        <v>19</v>
      </c>
      <c r="C3">
        <v>6</v>
      </c>
      <c r="D3" s="1">
        <v>45017.061111111114</v>
      </c>
      <c r="E3" s="1">
        <v>45017.15902777778</v>
      </c>
      <c r="F3" t="s">
        <v>20</v>
      </c>
      <c r="G3" t="s">
        <v>21</v>
      </c>
      <c r="H3" t="s">
        <v>22</v>
      </c>
      <c r="I3" s="11">
        <v>43.3</v>
      </c>
      <c r="J3" t="s">
        <v>17</v>
      </c>
      <c r="K3">
        <v>2</v>
      </c>
      <c r="L3" t="s">
        <v>23</v>
      </c>
      <c r="M3" t="s">
        <v>643</v>
      </c>
      <c r="N3" s="11">
        <f>SUMIF(Cocina!A:A,Sala!K3,Cocina!J:J)+I3</f>
        <v>101.3</v>
      </c>
      <c r="O3" s="12">
        <f t="shared" si="0"/>
        <v>45017</v>
      </c>
      <c r="P3" s="2">
        <f t="shared" si="1"/>
        <v>45017.061111111114</v>
      </c>
      <c r="Q3" s="2">
        <f t="shared" si="2"/>
        <v>45017.15902777778</v>
      </c>
      <c r="R3" s="2">
        <f t="shared" si="3"/>
        <v>9.7916666665696539E-2</v>
      </c>
      <c r="S3" s="7">
        <f>SUMIF(Cocina!A:A,K3,Cocina!H:H)</f>
        <v>5.9027777777777776E-2</v>
      </c>
      <c r="T3" s="2">
        <f t="shared" ref="T3:T66" si="4">IF(R3-S3&gt;0,R3-S3,0)</f>
        <v>3.8888888887918763E-2</v>
      </c>
      <c r="U3" t="str">
        <f t="shared" ref="U3:U66" si="5">IF(T3=0,"No cobrado","Cobrado")</f>
        <v>Cobrado</v>
      </c>
      <c r="V3" s="17" t="str">
        <f>TEXT(Table1[[#This Row],[Fecha de factura]],"dddd")</f>
        <v>sábado</v>
      </c>
    </row>
    <row r="4" spans="1:22" x14ac:dyDescent="0.45">
      <c r="A4">
        <v>20</v>
      </c>
      <c r="B4" t="s">
        <v>24</v>
      </c>
      <c r="C4">
        <v>1</v>
      </c>
      <c r="D4" s="1">
        <v>45017.020138888889</v>
      </c>
      <c r="E4" s="1">
        <v>45017.163888888892</v>
      </c>
      <c r="F4" t="s">
        <v>25</v>
      </c>
      <c r="G4" t="s">
        <v>21</v>
      </c>
      <c r="H4" t="s">
        <v>26</v>
      </c>
      <c r="I4" s="11">
        <v>30.87</v>
      </c>
      <c r="J4" t="s">
        <v>27</v>
      </c>
      <c r="K4">
        <v>3</v>
      </c>
      <c r="L4" t="s">
        <v>28</v>
      </c>
      <c r="M4" t="s">
        <v>644</v>
      </c>
      <c r="N4" s="11">
        <f>SUMIF(Cocina!A:A,Sala!K4,Cocina!J:J)+I4</f>
        <v>195.87</v>
      </c>
      <c r="O4" s="12">
        <f t="shared" si="0"/>
        <v>45017</v>
      </c>
      <c r="P4" s="2">
        <f t="shared" si="1"/>
        <v>45017.020138888889</v>
      </c>
      <c r="Q4" s="2">
        <f t="shared" si="2"/>
        <v>45017.163888888892</v>
      </c>
      <c r="R4" s="2">
        <f t="shared" si="3"/>
        <v>0.14375000000291038</v>
      </c>
      <c r="S4" s="7">
        <f>SUMIF(Cocina!A:A,K4,Cocina!H:H)</f>
        <v>8.7499999999999994E-2</v>
      </c>
      <c r="T4" s="2">
        <f t="shared" si="4"/>
        <v>5.6250000002910389E-2</v>
      </c>
      <c r="U4" t="str">
        <f t="shared" si="5"/>
        <v>Cobrado</v>
      </c>
      <c r="V4" s="17" t="str">
        <f>TEXT(Table1[[#This Row],[Fecha de factura]],"dddd")</f>
        <v>sábado</v>
      </c>
    </row>
    <row r="5" spans="1:22" x14ac:dyDescent="0.45">
      <c r="A5">
        <v>3</v>
      </c>
      <c r="B5" t="s">
        <v>29</v>
      </c>
      <c r="C5">
        <v>1</v>
      </c>
      <c r="D5" s="1">
        <v>45017.127083333333</v>
      </c>
      <c r="E5" s="1">
        <v>45017.188194444447</v>
      </c>
      <c r="F5" t="s">
        <v>30</v>
      </c>
      <c r="G5" t="s">
        <v>15</v>
      </c>
      <c r="H5" t="s">
        <v>26</v>
      </c>
      <c r="I5" s="11">
        <v>34.68</v>
      </c>
      <c r="J5" t="s">
        <v>27</v>
      </c>
      <c r="K5">
        <v>4</v>
      </c>
      <c r="L5" t="s">
        <v>31</v>
      </c>
      <c r="M5" t="s">
        <v>645</v>
      </c>
      <c r="N5" s="11">
        <f>SUMIF(Cocina!A:A,Sala!K5,Cocina!J:J)+I5</f>
        <v>217.68</v>
      </c>
      <c r="O5" s="12">
        <f t="shared" si="0"/>
        <v>45017</v>
      </c>
      <c r="P5" s="2">
        <f t="shared" si="1"/>
        <v>45017.127083333333</v>
      </c>
      <c r="Q5" s="2">
        <f t="shared" si="2"/>
        <v>45017.188194444447</v>
      </c>
      <c r="R5" s="2">
        <f t="shared" si="3"/>
        <v>6.1111111113859806E-2</v>
      </c>
      <c r="S5" s="7">
        <f>SUMIF(Cocina!A:A,K5,Cocina!H:H)</f>
        <v>2.7777777777777776E-2</v>
      </c>
      <c r="T5" s="2">
        <f t="shared" si="4"/>
        <v>3.333333333608203E-2</v>
      </c>
      <c r="U5" t="str">
        <f t="shared" si="5"/>
        <v>Cobrado</v>
      </c>
      <c r="V5" s="17" t="str">
        <f>TEXT(Table1[[#This Row],[Fecha de factura]],"dddd")</f>
        <v>sábado</v>
      </c>
    </row>
    <row r="6" spans="1:22" x14ac:dyDescent="0.45">
      <c r="A6">
        <v>8</v>
      </c>
      <c r="B6" t="s">
        <v>32</v>
      </c>
      <c r="C6">
        <v>2</v>
      </c>
      <c r="D6" s="1">
        <v>45017.000694444447</v>
      </c>
      <c r="E6" s="1">
        <v>45017.087500000001</v>
      </c>
      <c r="F6" t="s">
        <v>33</v>
      </c>
      <c r="G6" t="s">
        <v>15</v>
      </c>
      <c r="H6" t="s">
        <v>26</v>
      </c>
      <c r="I6" s="11">
        <v>24.33</v>
      </c>
      <c r="J6" t="s">
        <v>27</v>
      </c>
      <c r="K6">
        <v>5</v>
      </c>
      <c r="L6" t="s">
        <v>34</v>
      </c>
      <c r="M6" t="s">
        <v>646</v>
      </c>
      <c r="N6" s="11">
        <f>SUMIF(Cocina!A:A,Sala!K6,Cocina!J:J)+I6</f>
        <v>91.33</v>
      </c>
      <c r="O6" s="12">
        <f t="shared" si="0"/>
        <v>45017</v>
      </c>
      <c r="P6" s="2">
        <f t="shared" si="1"/>
        <v>45017.000694444447</v>
      </c>
      <c r="Q6" s="2">
        <f t="shared" si="2"/>
        <v>45017.087500000001</v>
      </c>
      <c r="R6" s="2">
        <f t="shared" si="3"/>
        <v>8.6805555554747116E-2</v>
      </c>
      <c r="S6" s="7">
        <f>SUMIF(Cocina!A:A,K6,Cocina!H:H)</f>
        <v>1.1805555555555555E-2</v>
      </c>
      <c r="T6" s="2">
        <f t="shared" si="4"/>
        <v>7.4999999999191561E-2</v>
      </c>
      <c r="U6" t="str">
        <f t="shared" si="5"/>
        <v>Cobrado</v>
      </c>
      <c r="V6" s="17" t="str">
        <f>TEXT(Table1[[#This Row],[Fecha de factura]],"dddd")</f>
        <v>sábado</v>
      </c>
    </row>
    <row r="7" spans="1:22" x14ac:dyDescent="0.45">
      <c r="A7">
        <v>7</v>
      </c>
      <c r="B7" t="s">
        <v>35</v>
      </c>
      <c r="C7">
        <v>5</v>
      </c>
      <c r="D7" s="1">
        <v>45017.058333333334</v>
      </c>
      <c r="E7" s="1">
        <v>45017.147222222222</v>
      </c>
      <c r="F7" t="s">
        <v>33</v>
      </c>
      <c r="G7" t="s">
        <v>36</v>
      </c>
      <c r="H7" t="s">
        <v>26</v>
      </c>
      <c r="I7" s="11">
        <v>26.57</v>
      </c>
      <c r="J7" t="s">
        <v>27</v>
      </c>
      <c r="K7">
        <v>6</v>
      </c>
      <c r="L7" t="s">
        <v>34</v>
      </c>
      <c r="M7" t="s">
        <v>37</v>
      </c>
      <c r="N7" s="11">
        <f>SUMIF(Cocina!A:A,Sala!K7,Cocina!J:J)+I7</f>
        <v>96.57</v>
      </c>
      <c r="O7" s="12">
        <f t="shared" si="0"/>
        <v>45017</v>
      </c>
      <c r="P7" s="2">
        <f t="shared" si="1"/>
        <v>45017.058333333334</v>
      </c>
      <c r="Q7" s="2">
        <f t="shared" si="2"/>
        <v>45017.147222222222</v>
      </c>
      <c r="R7" s="2">
        <f t="shared" si="3"/>
        <v>8.8888888887595385E-2</v>
      </c>
      <c r="S7" s="7">
        <f>SUMIF(Cocina!A:A,K7,Cocina!H:H)</f>
        <v>7.6388888888888886E-3</v>
      </c>
      <c r="T7" s="2">
        <f t="shared" si="4"/>
        <v>8.1249999998706496E-2</v>
      </c>
      <c r="U7" t="str">
        <f t="shared" si="5"/>
        <v>Cobrado</v>
      </c>
      <c r="V7" s="17" t="str">
        <f>TEXT(Table1[[#This Row],[Fecha de factura]],"dddd")</f>
        <v>sábado</v>
      </c>
    </row>
    <row r="8" spans="1:22" x14ac:dyDescent="0.45">
      <c r="A8">
        <v>17</v>
      </c>
      <c r="B8" t="s">
        <v>38</v>
      </c>
      <c r="C8">
        <v>6</v>
      </c>
      <c r="D8" s="1">
        <v>45017.081250000003</v>
      </c>
      <c r="E8" s="1">
        <v>45017.181944444441</v>
      </c>
      <c r="F8" t="s">
        <v>25</v>
      </c>
      <c r="G8" t="s">
        <v>36</v>
      </c>
      <c r="H8" t="s">
        <v>26</v>
      </c>
      <c r="I8" s="11">
        <v>10.54</v>
      </c>
      <c r="J8" t="s">
        <v>39</v>
      </c>
      <c r="K8">
        <v>7</v>
      </c>
      <c r="L8" t="s">
        <v>40</v>
      </c>
      <c r="M8" t="s">
        <v>647</v>
      </c>
      <c r="N8" s="11">
        <f>SUMIF(Cocina!A:A,Sala!K8,Cocina!J:J)+I8</f>
        <v>182.54</v>
      </c>
      <c r="O8" s="12">
        <f t="shared" si="0"/>
        <v>45017</v>
      </c>
      <c r="P8" s="2">
        <f t="shared" si="1"/>
        <v>45017.081250000003</v>
      </c>
      <c r="Q8" s="2">
        <f t="shared" si="2"/>
        <v>45017.181944444441</v>
      </c>
      <c r="R8" s="2">
        <f t="shared" si="3"/>
        <v>0.1111111111046436</v>
      </c>
      <c r="S8" s="7">
        <f>SUMIF(Cocina!A:A,K8,Cocina!H:H)</f>
        <v>2.8472222222222218E-2</v>
      </c>
      <c r="T8" s="2">
        <f t="shared" si="4"/>
        <v>8.263888888242138E-2</v>
      </c>
      <c r="U8" t="str">
        <f t="shared" si="5"/>
        <v>Cobrado</v>
      </c>
      <c r="V8" s="17" t="str">
        <f>TEXT(Table1[[#This Row],[Fecha de factura]],"dddd")</f>
        <v>sábado</v>
      </c>
    </row>
    <row r="9" spans="1:22" x14ac:dyDescent="0.45">
      <c r="A9">
        <v>11</v>
      </c>
      <c r="B9" t="s">
        <v>41</v>
      </c>
      <c r="C9">
        <v>1</v>
      </c>
      <c r="D9" s="1">
        <v>45017.09097222222</v>
      </c>
      <c r="E9" s="1">
        <v>45017.200694444444</v>
      </c>
      <c r="F9" t="s">
        <v>25</v>
      </c>
      <c r="G9" t="s">
        <v>21</v>
      </c>
      <c r="H9" t="s">
        <v>26</v>
      </c>
      <c r="I9" s="11">
        <v>49.18</v>
      </c>
      <c r="J9" t="s">
        <v>17</v>
      </c>
      <c r="K9">
        <v>8</v>
      </c>
      <c r="L9" t="s">
        <v>31</v>
      </c>
      <c r="M9" t="s">
        <v>648</v>
      </c>
      <c r="N9" s="11">
        <f>SUMIF(Cocina!A:A,Sala!K9,Cocina!J:J)+I9</f>
        <v>291.18</v>
      </c>
      <c r="O9" s="12">
        <f t="shared" si="0"/>
        <v>45017</v>
      </c>
      <c r="P9" s="2">
        <f t="shared" si="1"/>
        <v>45017.09097222222</v>
      </c>
      <c r="Q9" s="2">
        <f t="shared" si="2"/>
        <v>45017.200694444444</v>
      </c>
      <c r="R9" s="2">
        <f t="shared" si="3"/>
        <v>0.10972222222335404</v>
      </c>
      <c r="S9" s="7">
        <f>SUMIF(Cocina!A:A,K9,Cocina!H:H)</f>
        <v>3.8194444444444448E-2</v>
      </c>
      <c r="T9" s="2">
        <f t="shared" si="4"/>
        <v>7.152777777890959E-2</v>
      </c>
      <c r="U9" t="str">
        <f t="shared" si="5"/>
        <v>Cobrado</v>
      </c>
      <c r="V9" s="17" t="str">
        <f>TEXT(Table1[[#This Row],[Fecha de factura]],"dddd")</f>
        <v>sábado</v>
      </c>
    </row>
    <row r="10" spans="1:22" x14ac:dyDescent="0.45">
      <c r="A10">
        <v>15</v>
      </c>
      <c r="B10" t="s">
        <v>42</v>
      </c>
      <c r="C10">
        <v>5</v>
      </c>
      <c r="D10" s="1">
        <v>45017.085416666669</v>
      </c>
      <c r="E10" s="1">
        <v>45017.184027777781</v>
      </c>
      <c r="F10" t="s">
        <v>25</v>
      </c>
      <c r="G10" t="s">
        <v>15</v>
      </c>
      <c r="H10" t="s">
        <v>16</v>
      </c>
      <c r="I10" s="11">
        <v>46.85</v>
      </c>
      <c r="J10" t="s">
        <v>27</v>
      </c>
      <c r="K10">
        <v>9</v>
      </c>
      <c r="L10" t="s">
        <v>43</v>
      </c>
      <c r="M10" t="s">
        <v>649</v>
      </c>
      <c r="N10" s="11">
        <f>SUMIF(Cocina!A:A,Sala!K10,Cocina!J:J)+I10</f>
        <v>215.85</v>
      </c>
      <c r="O10" s="12">
        <f t="shared" si="0"/>
        <v>45017</v>
      </c>
      <c r="P10" s="2">
        <f t="shared" si="1"/>
        <v>45017.085416666669</v>
      </c>
      <c r="Q10" s="2">
        <f t="shared" si="2"/>
        <v>45017.184027777781</v>
      </c>
      <c r="R10" s="2">
        <f t="shared" si="3"/>
        <v>9.8611111112404615E-2</v>
      </c>
      <c r="S10" s="7">
        <f>SUMIF(Cocina!A:A,K10,Cocina!H:H)</f>
        <v>0.10138888888888889</v>
      </c>
      <c r="T10" s="2">
        <f t="shared" si="4"/>
        <v>0</v>
      </c>
      <c r="U10" t="str">
        <f t="shared" si="5"/>
        <v>No cobrado</v>
      </c>
      <c r="V10" s="17" t="str">
        <f>TEXT(Table1[[#This Row],[Fecha de factura]],"dddd")</f>
        <v>sábado</v>
      </c>
    </row>
    <row r="11" spans="1:22" x14ac:dyDescent="0.45">
      <c r="A11">
        <v>17</v>
      </c>
      <c r="B11" t="s">
        <v>44</v>
      </c>
      <c r="C11">
        <v>1</v>
      </c>
      <c r="D11" s="1">
        <v>45017.001388888886</v>
      </c>
      <c r="E11" s="1">
        <v>45017.078472222223</v>
      </c>
      <c r="F11" t="s">
        <v>33</v>
      </c>
      <c r="G11" t="s">
        <v>15</v>
      </c>
      <c r="H11" t="s">
        <v>26</v>
      </c>
      <c r="I11" s="11">
        <v>16.600000000000001</v>
      </c>
      <c r="J11" t="s">
        <v>39</v>
      </c>
      <c r="K11">
        <v>10</v>
      </c>
      <c r="L11" t="s">
        <v>45</v>
      </c>
      <c r="M11" t="s">
        <v>650</v>
      </c>
      <c r="N11" s="11">
        <f>SUMIF(Cocina!A:A,Sala!K11,Cocina!J:J)+I11</f>
        <v>164.6</v>
      </c>
      <c r="O11" s="12">
        <f t="shared" si="0"/>
        <v>45017</v>
      </c>
      <c r="P11" s="2">
        <f t="shared" si="1"/>
        <v>45017.001388888886</v>
      </c>
      <c r="Q11" s="2">
        <f t="shared" si="2"/>
        <v>45017.078472222223</v>
      </c>
      <c r="R11" s="2">
        <f t="shared" si="3"/>
        <v>8.7500000003880515E-2</v>
      </c>
      <c r="S11" s="7">
        <f>SUMIF(Cocina!A:A,K11,Cocina!H:H)</f>
        <v>2.0138888888888887E-2</v>
      </c>
      <c r="T11" s="2">
        <f t="shared" si="4"/>
        <v>6.7361111114991629E-2</v>
      </c>
      <c r="U11" t="str">
        <f t="shared" si="5"/>
        <v>Cobrado</v>
      </c>
      <c r="V11" s="17" t="str">
        <f>TEXT(Table1[[#This Row],[Fecha de factura]],"dddd")</f>
        <v>sábado</v>
      </c>
    </row>
    <row r="12" spans="1:22" x14ac:dyDescent="0.45">
      <c r="A12">
        <v>14</v>
      </c>
      <c r="B12" t="s">
        <v>46</v>
      </c>
      <c r="C12">
        <v>1</v>
      </c>
      <c r="D12" s="1">
        <v>45017.156944444447</v>
      </c>
      <c r="E12" s="1">
        <v>45017.272916666669</v>
      </c>
      <c r="F12" t="s">
        <v>20</v>
      </c>
      <c r="G12" t="s">
        <v>15</v>
      </c>
      <c r="H12" t="s">
        <v>26</v>
      </c>
      <c r="I12" s="11">
        <v>32.89</v>
      </c>
      <c r="J12" t="s">
        <v>27</v>
      </c>
      <c r="K12">
        <v>11</v>
      </c>
      <c r="L12" t="s">
        <v>34</v>
      </c>
      <c r="M12" t="s">
        <v>651</v>
      </c>
      <c r="N12" s="11">
        <f>SUMIF(Cocina!A:A,Sala!K12,Cocina!J:J)+I12</f>
        <v>120.89</v>
      </c>
      <c r="O12" s="12">
        <f t="shared" si="0"/>
        <v>45017</v>
      </c>
      <c r="P12" s="2">
        <f t="shared" si="1"/>
        <v>45017.156944444447</v>
      </c>
      <c r="Q12" s="2">
        <f t="shared" si="2"/>
        <v>45017.272916666669</v>
      </c>
      <c r="R12" s="2">
        <f t="shared" si="3"/>
        <v>0.11597222222189885</v>
      </c>
      <c r="S12" s="7">
        <f>SUMIF(Cocina!A:A,K12,Cocina!H:H)</f>
        <v>3.888888888888889E-2</v>
      </c>
      <c r="T12" s="2">
        <f t="shared" si="4"/>
        <v>7.7083333333009957E-2</v>
      </c>
      <c r="U12" t="str">
        <f t="shared" si="5"/>
        <v>Cobrado</v>
      </c>
      <c r="V12" s="17" t="str">
        <f>TEXT(Table1[[#This Row],[Fecha de factura]],"dddd")</f>
        <v>sábado</v>
      </c>
    </row>
    <row r="13" spans="1:22" x14ac:dyDescent="0.45">
      <c r="A13">
        <v>14</v>
      </c>
      <c r="B13" t="s">
        <v>47</v>
      </c>
      <c r="C13">
        <v>6</v>
      </c>
      <c r="D13" s="1">
        <v>45017.00277777778</v>
      </c>
      <c r="E13" s="1">
        <v>45017.140972222223</v>
      </c>
      <c r="F13" t="s">
        <v>33</v>
      </c>
      <c r="G13" t="s">
        <v>36</v>
      </c>
      <c r="H13" t="s">
        <v>26</v>
      </c>
      <c r="I13" s="11">
        <v>45.27</v>
      </c>
      <c r="J13" t="s">
        <v>39</v>
      </c>
      <c r="K13">
        <v>12</v>
      </c>
      <c r="L13" t="s">
        <v>23</v>
      </c>
      <c r="M13" t="s">
        <v>652</v>
      </c>
      <c r="N13" s="11">
        <f>SUMIF(Cocina!A:A,Sala!K13,Cocina!J:J)+I13</f>
        <v>371.27</v>
      </c>
      <c r="O13" s="12">
        <f t="shared" si="0"/>
        <v>45017</v>
      </c>
      <c r="P13" s="2">
        <f t="shared" si="1"/>
        <v>45017.00277777778</v>
      </c>
      <c r="Q13" s="2">
        <f t="shared" si="2"/>
        <v>45017.140972222223</v>
      </c>
      <c r="R13" s="2">
        <f t="shared" si="3"/>
        <v>0.14861111111046435</v>
      </c>
      <c r="S13" s="7">
        <f>SUMIF(Cocina!A:A,K13,Cocina!H:H)</f>
        <v>6.597222222222221E-2</v>
      </c>
      <c r="T13" s="2">
        <f t="shared" si="4"/>
        <v>8.263888888824214E-2</v>
      </c>
      <c r="U13" t="str">
        <f t="shared" si="5"/>
        <v>Cobrado</v>
      </c>
      <c r="V13" s="17" t="str">
        <f>TEXT(Table1[[#This Row],[Fecha de factura]],"dddd")</f>
        <v>sábado</v>
      </c>
    </row>
    <row r="14" spans="1:22" x14ac:dyDescent="0.45">
      <c r="A14">
        <v>2</v>
      </c>
      <c r="B14" t="s">
        <v>48</v>
      </c>
      <c r="C14">
        <v>1</v>
      </c>
      <c r="D14" s="1">
        <v>45017.131249999999</v>
      </c>
      <c r="E14" s="1">
        <v>45017.230555555558</v>
      </c>
      <c r="F14" t="s">
        <v>30</v>
      </c>
      <c r="G14" t="s">
        <v>15</v>
      </c>
      <c r="H14" t="s">
        <v>22</v>
      </c>
      <c r="I14" s="11">
        <v>22.06</v>
      </c>
      <c r="J14" t="s">
        <v>39</v>
      </c>
      <c r="K14">
        <v>13</v>
      </c>
      <c r="L14" t="s">
        <v>28</v>
      </c>
      <c r="M14" t="s">
        <v>49</v>
      </c>
      <c r="N14" s="11">
        <f>SUMIF(Cocina!A:A,Sala!K14,Cocina!J:J)+I14</f>
        <v>109.06</v>
      </c>
      <c r="O14" s="12">
        <f t="shared" si="0"/>
        <v>45017</v>
      </c>
      <c r="P14" s="2">
        <f t="shared" si="1"/>
        <v>45017.131249999999</v>
      </c>
      <c r="Q14" s="2">
        <f t="shared" si="2"/>
        <v>45017.230555555558</v>
      </c>
      <c r="R14" s="2">
        <f t="shared" si="3"/>
        <v>0.10972222222577936</v>
      </c>
      <c r="S14" s="7">
        <f>SUMIF(Cocina!A:A,K14,Cocina!H:H)</f>
        <v>4.0972222222222222E-2</v>
      </c>
      <c r="T14" s="2">
        <f t="shared" si="4"/>
        <v>6.8750000003557132E-2</v>
      </c>
      <c r="U14" t="str">
        <f t="shared" si="5"/>
        <v>Cobrado</v>
      </c>
      <c r="V14" s="17" t="str">
        <f>TEXT(Table1[[#This Row],[Fecha de factura]],"dddd")</f>
        <v>sábado</v>
      </c>
    </row>
    <row r="15" spans="1:22" x14ac:dyDescent="0.45">
      <c r="A15">
        <v>16</v>
      </c>
      <c r="B15" t="s">
        <v>50</v>
      </c>
      <c r="C15">
        <v>6</v>
      </c>
      <c r="D15" s="1">
        <v>45017.012499999997</v>
      </c>
      <c r="E15" s="1">
        <v>45017.081944444442</v>
      </c>
      <c r="F15" t="s">
        <v>25</v>
      </c>
      <c r="G15" t="s">
        <v>15</v>
      </c>
      <c r="H15" t="s">
        <v>22</v>
      </c>
      <c r="I15" s="11">
        <v>48.76</v>
      </c>
      <c r="J15" t="s">
        <v>27</v>
      </c>
      <c r="K15">
        <v>14</v>
      </c>
      <c r="L15" t="s">
        <v>34</v>
      </c>
      <c r="M15" t="s">
        <v>653</v>
      </c>
      <c r="N15" s="11">
        <f>SUMIF(Cocina!A:A,Sala!K15,Cocina!J:J)+I15</f>
        <v>177.76</v>
      </c>
      <c r="O15" s="12">
        <f t="shared" si="0"/>
        <v>45017</v>
      </c>
      <c r="P15" s="2">
        <f t="shared" si="1"/>
        <v>45017.012499999997</v>
      </c>
      <c r="Q15" s="2">
        <f t="shared" si="2"/>
        <v>45017.081944444442</v>
      </c>
      <c r="R15" s="2">
        <f t="shared" si="3"/>
        <v>6.9444444445252884E-2</v>
      </c>
      <c r="S15" s="7">
        <f>SUMIF(Cocina!A:A,K15,Cocina!H:H)</f>
        <v>0.10694444444444445</v>
      </c>
      <c r="T15" s="2">
        <f t="shared" si="4"/>
        <v>0</v>
      </c>
      <c r="U15" t="str">
        <f t="shared" si="5"/>
        <v>No cobrado</v>
      </c>
      <c r="V15" s="17" t="str">
        <f>TEXT(Table1[[#This Row],[Fecha de factura]],"dddd")</f>
        <v>sábado</v>
      </c>
    </row>
    <row r="16" spans="1:22" x14ac:dyDescent="0.45">
      <c r="A16">
        <v>6</v>
      </c>
      <c r="B16" t="s">
        <v>51</v>
      </c>
      <c r="C16">
        <v>4</v>
      </c>
      <c r="D16" s="1">
        <v>45017.14166666667</v>
      </c>
      <c r="E16" s="1">
        <v>45017.207638888889</v>
      </c>
      <c r="F16" t="s">
        <v>20</v>
      </c>
      <c r="G16" t="s">
        <v>21</v>
      </c>
      <c r="H16" t="s">
        <v>26</v>
      </c>
      <c r="I16" s="11">
        <v>28.77</v>
      </c>
      <c r="J16" t="s">
        <v>39</v>
      </c>
      <c r="K16">
        <v>15</v>
      </c>
      <c r="L16" t="s">
        <v>45</v>
      </c>
      <c r="M16" t="s">
        <v>654</v>
      </c>
      <c r="N16" s="11">
        <f>SUMIF(Cocina!A:A,Sala!K16,Cocina!J:J)+I16</f>
        <v>252.77</v>
      </c>
      <c r="O16" s="12">
        <f t="shared" si="0"/>
        <v>45017</v>
      </c>
      <c r="P16" s="2">
        <f t="shared" si="1"/>
        <v>45017.14166666667</v>
      </c>
      <c r="Q16" s="2">
        <f t="shared" si="2"/>
        <v>45017.207638888889</v>
      </c>
      <c r="R16" s="2">
        <f t="shared" si="3"/>
        <v>7.6388888885655135E-2</v>
      </c>
      <c r="S16" s="7">
        <f>SUMIF(Cocina!A:A,K16,Cocina!H:H)</f>
        <v>7.1527777777777773E-2</v>
      </c>
      <c r="T16" s="2">
        <f t="shared" si="4"/>
        <v>4.8611111078773611E-3</v>
      </c>
      <c r="U16" t="str">
        <f t="shared" si="5"/>
        <v>Cobrado</v>
      </c>
      <c r="V16" s="17" t="str">
        <f>TEXT(Table1[[#This Row],[Fecha de factura]],"dddd")</f>
        <v>sábado</v>
      </c>
    </row>
    <row r="17" spans="1:22" x14ac:dyDescent="0.45">
      <c r="A17">
        <v>20</v>
      </c>
      <c r="B17" t="s">
        <v>52</v>
      </c>
      <c r="C17">
        <v>5</v>
      </c>
      <c r="D17" s="1">
        <v>45017.104861111111</v>
      </c>
      <c r="E17" s="1">
        <v>45017.183333333334</v>
      </c>
      <c r="F17" t="s">
        <v>33</v>
      </c>
      <c r="G17" t="s">
        <v>15</v>
      </c>
      <c r="H17" t="s">
        <v>22</v>
      </c>
      <c r="I17" s="11">
        <v>37.9</v>
      </c>
      <c r="J17" t="s">
        <v>17</v>
      </c>
      <c r="K17">
        <v>16</v>
      </c>
      <c r="L17" t="s">
        <v>43</v>
      </c>
      <c r="M17" t="s">
        <v>53</v>
      </c>
      <c r="N17" s="11">
        <f>SUMIF(Cocina!A:A,Sala!K17,Cocina!J:J)+I17</f>
        <v>65.900000000000006</v>
      </c>
      <c r="O17" s="12">
        <f t="shared" si="0"/>
        <v>45017</v>
      </c>
      <c r="P17" s="2">
        <f t="shared" si="1"/>
        <v>45017.104861111111</v>
      </c>
      <c r="Q17" s="2">
        <f t="shared" si="2"/>
        <v>45017.183333333334</v>
      </c>
      <c r="R17" s="2">
        <f t="shared" si="3"/>
        <v>7.8472222223354038E-2</v>
      </c>
      <c r="S17" s="7">
        <f>SUMIF(Cocina!A:A,K17,Cocina!H:H)</f>
        <v>2.6388888888888889E-2</v>
      </c>
      <c r="T17" s="2">
        <f t="shared" si="4"/>
        <v>5.2083333334465146E-2</v>
      </c>
      <c r="U17" t="str">
        <f t="shared" si="5"/>
        <v>Cobrado</v>
      </c>
      <c r="V17" s="17" t="str">
        <f>TEXT(Table1[[#This Row],[Fecha de factura]],"dddd")</f>
        <v>sábado</v>
      </c>
    </row>
    <row r="18" spans="1:22" x14ac:dyDescent="0.45">
      <c r="A18">
        <v>14</v>
      </c>
      <c r="B18" t="s">
        <v>54</v>
      </c>
      <c r="C18">
        <v>6</v>
      </c>
      <c r="D18" s="1">
        <v>45017.006249999999</v>
      </c>
      <c r="E18" s="1">
        <v>45017.143750000003</v>
      </c>
      <c r="F18" t="s">
        <v>25</v>
      </c>
      <c r="G18" t="s">
        <v>21</v>
      </c>
      <c r="H18" t="s">
        <v>26</v>
      </c>
      <c r="I18" s="11">
        <v>12.17</v>
      </c>
      <c r="J18" t="s">
        <v>27</v>
      </c>
      <c r="K18">
        <v>17</v>
      </c>
      <c r="L18" t="s">
        <v>55</v>
      </c>
      <c r="M18" t="s">
        <v>655</v>
      </c>
      <c r="N18" s="11">
        <f>SUMIF(Cocina!A:A,Sala!K18,Cocina!J:J)+I18</f>
        <v>149.16999999999999</v>
      </c>
      <c r="O18" s="12">
        <f t="shared" si="0"/>
        <v>45017</v>
      </c>
      <c r="P18" s="2">
        <f t="shared" si="1"/>
        <v>45017.006249999999</v>
      </c>
      <c r="Q18" s="2">
        <f t="shared" si="2"/>
        <v>45017.143750000003</v>
      </c>
      <c r="R18" s="2">
        <f t="shared" si="3"/>
        <v>0.13750000000436557</v>
      </c>
      <c r="S18" s="7">
        <f>SUMIF(Cocina!A:A,K18,Cocina!H:H)</f>
        <v>0.10972222222222222</v>
      </c>
      <c r="T18" s="2">
        <f t="shared" si="4"/>
        <v>2.7777777782143354E-2</v>
      </c>
      <c r="U18" t="str">
        <f t="shared" si="5"/>
        <v>Cobrado</v>
      </c>
      <c r="V18" s="17" t="str">
        <f>TEXT(Table1[[#This Row],[Fecha de factura]],"dddd")</f>
        <v>sábado</v>
      </c>
    </row>
    <row r="19" spans="1:22" x14ac:dyDescent="0.45">
      <c r="A19">
        <v>9</v>
      </c>
      <c r="B19" t="s">
        <v>56</v>
      </c>
      <c r="C19">
        <v>2</v>
      </c>
      <c r="D19" s="1">
        <v>45017.087500000001</v>
      </c>
      <c r="E19" s="1">
        <v>45017.18472222222</v>
      </c>
      <c r="F19" t="s">
        <v>25</v>
      </c>
      <c r="G19" t="s">
        <v>21</v>
      </c>
      <c r="H19" t="s">
        <v>26</v>
      </c>
      <c r="I19" s="11">
        <v>33.090000000000003</v>
      </c>
      <c r="J19" t="s">
        <v>27</v>
      </c>
      <c r="K19">
        <v>18</v>
      </c>
      <c r="L19" t="s">
        <v>23</v>
      </c>
      <c r="M19" t="s">
        <v>656</v>
      </c>
      <c r="N19" s="11">
        <f>SUMIF(Cocina!A:A,Sala!K19,Cocina!J:J)+I19</f>
        <v>284.09000000000003</v>
      </c>
      <c r="O19" s="12">
        <f t="shared" si="0"/>
        <v>45017</v>
      </c>
      <c r="P19" s="2">
        <f t="shared" si="1"/>
        <v>45017.087500000001</v>
      </c>
      <c r="Q19" s="2">
        <f t="shared" si="2"/>
        <v>45017.18472222222</v>
      </c>
      <c r="R19" s="2">
        <f t="shared" si="3"/>
        <v>9.7222222218988463E-2</v>
      </c>
      <c r="S19" s="7">
        <f>SUMIF(Cocina!A:A,K19,Cocina!H:H)</f>
        <v>9.3055555555555558E-2</v>
      </c>
      <c r="T19" s="2">
        <f t="shared" si="4"/>
        <v>4.1666666634329053E-3</v>
      </c>
      <c r="U19" t="str">
        <f t="shared" si="5"/>
        <v>Cobrado</v>
      </c>
      <c r="V19" s="17" t="str">
        <f>TEXT(Table1[[#This Row],[Fecha de factura]],"dddd")</f>
        <v>sábado</v>
      </c>
    </row>
    <row r="20" spans="1:22" x14ac:dyDescent="0.45">
      <c r="A20">
        <v>18</v>
      </c>
      <c r="B20" t="s">
        <v>57</v>
      </c>
      <c r="C20">
        <v>3</v>
      </c>
      <c r="D20" s="1">
        <v>45017.024305555555</v>
      </c>
      <c r="E20" s="1">
        <v>45017.145138888889</v>
      </c>
      <c r="F20" t="s">
        <v>25</v>
      </c>
      <c r="G20" t="s">
        <v>15</v>
      </c>
      <c r="H20" t="s">
        <v>26</v>
      </c>
      <c r="I20" s="11">
        <v>17.45</v>
      </c>
      <c r="J20" t="s">
        <v>27</v>
      </c>
      <c r="K20">
        <v>19</v>
      </c>
      <c r="L20" t="s">
        <v>58</v>
      </c>
      <c r="M20" t="s">
        <v>59</v>
      </c>
      <c r="N20" s="11">
        <f>SUMIF(Cocina!A:A,Sala!K20,Cocina!J:J)+I20</f>
        <v>97.45</v>
      </c>
      <c r="O20" s="12">
        <f t="shared" si="0"/>
        <v>45017</v>
      </c>
      <c r="P20" s="2">
        <f t="shared" si="1"/>
        <v>45017.024305555555</v>
      </c>
      <c r="Q20" s="2">
        <f t="shared" si="2"/>
        <v>45017.145138888889</v>
      </c>
      <c r="R20" s="2">
        <f t="shared" si="3"/>
        <v>0.12083333333430346</v>
      </c>
      <c r="S20" s="7">
        <f>SUMIF(Cocina!A:A,K20,Cocina!H:H)</f>
        <v>3.0555555555555555E-2</v>
      </c>
      <c r="T20" s="2">
        <f t="shared" si="4"/>
        <v>9.0277777778747903E-2</v>
      </c>
      <c r="U20" t="str">
        <f t="shared" si="5"/>
        <v>Cobrado</v>
      </c>
      <c r="V20" s="17" t="str">
        <f>TEXT(Table1[[#This Row],[Fecha de factura]],"dddd")</f>
        <v>sábado</v>
      </c>
    </row>
    <row r="21" spans="1:22" x14ac:dyDescent="0.45">
      <c r="A21">
        <v>8</v>
      </c>
      <c r="B21" t="s">
        <v>60</v>
      </c>
      <c r="C21">
        <v>2</v>
      </c>
      <c r="D21" s="1">
        <v>45017.059027777781</v>
      </c>
      <c r="E21" s="1">
        <v>45017.216666666667</v>
      </c>
      <c r="F21" t="s">
        <v>14</v>
      </c>
      <c r="G21" t="s">
        <v>15</v>
      </c>
      <c r="H21" t="s">
        <v>26</v>
      </c>
      <c r="I21" s="11">
        <v>31.7</v>
      </c>
      <c r="J21" t="s">
        <v>17</v>
      </c>
      <c r="K21">
        <v>20</v>
      </c>
      <c r="L21" t="s">
        <v>58</v>
      </c>
      <c r="M21" t="s">
        <v>657</v>
      </c>
      <c r="N21" s="11">
        <f>SUMIF(Cocina!A:A,Sala!K21,Cocina!J:J)+I21</f>
        <v>209.7</v>
      </c>
      <c r="O21" s="12">
        <f t="shared" si="0"/>
        <v>45017</v>
      </c>
      <c r="P21" s="2">
        <f t="shared" si="1"/>
        <v>45017.059027777781</v>
      </c>
      <c r="Q21" s="2">
        <f t="shared" si="2"/>
        <v>45017.216666666667</v>
      </c>
      <c r="R21" s="2">
        <f t="shared" si="3"/>
        <v>0.15763888888614019</v>
      </c>
      <c r="S21" s="7">
        <f>SUMIF(Cocina!A:A,K21,Cocina!H:H)</f>
        <v>4.8611111111111112E-2</v>
      </c>
      <c r="T21" s="2">
        <f t="shared" si="4"/>
        <v>0.10902777777502909</v>
      </c>
      <c r="U21" t="str">
        <f t="shared" si="5"/>
        <v>Cobrado</v>
      </c>
      <c r="V21" s="17" t="str">
        <f>TEXT(Table1[[#This Row],[Fecha de factura]],"dddd")</f>
        <v>sábado</v>
      </c>
    </row>
    <row r="22" spans="1:22" x14ac:dyDescent="0.45">
      <c r="A22">
        <v>12</v>
      </c>
      <c r="B22" t="s">
        <v>61</v>
      </c>
      <c r="C22">
        <v>2</v>
      </c>
      <c r="D22" s="1">
        <v>45017.152083333334</v>
      </c>
      <c r="E22" s="1">
        <v>45017.244444444441</v>
      </c>
      <c r="F22" t="s">
        <v>14</v>
      </c>
      <c r="G22" t="s">
        <v>15</v>
      </c>
      <c r="H22" t="s">
        <v>26</v>
      </c>
      <c r="I22" s="11">
        <v>20.53</v>
      </c>
      <c r="J22" t="s">
        <v>17</v>
      </c>
      <c r="K22">
        <v>21</v>
      </c>
      <c r="L22" t="s">
        <v>45</v>
      </c>
      <c r="M22" t="s">
        <v>658</v>
      </c>
      <c r="N22" s="11">
        <f>SUMIF(Cocina!A:A,Sala!K22,Cocina!J:J)+I22</f>
        <v>294.52999999999997</v>
      </c>
      <c r="O22" s="12">
        <f t="shared" si="0"/>
        <v>45017</v>
      </c>
      <c r="P22" s="2">
        <f t="shared" si="1"/>
        <v>45017.152083333334</v>
      </c>
      <c r="Q22" s="2">
        <f t="shared" si="2"/>
        <v>45017.244444444441</v>
      </c>
      <c r="R22" s="2">
        <f t="shared" si="3"/>
        <v>9.2361111106583849E-2</v>
      </c>
      <c r="S22" s="7">
        <f>SUMIF(Cocina!A:A,K22,Cocina!H:H)</f>
        <v>0.10555555555555556</v>
      </c>
      <c r="T22" s="2">
        <f t="shared" si="4"/>
        <v>0</v>
      </c>
      <c r="U22" t="str">
        <f t="shared" si="5"/>
        <v>No cobrado</v>
      </c>
      <c r="V22" s="17" t="str">
        <f>TEXT(Table1[[#This Row],[Fecha de factura]],"dddd")</f>
        <v>sábado</v>
      </c>
    </row>
    <row r="23" spans="1:22" x14ac:dyDescent="0.45">
      <c r="A23">
        <v>15</v>
      </c>
      <c r="B23" t="s">
        <v>62</v>
      </c>
      <c r="C23">
        <v>1</v>
      </c>
      <c r="D23" s="1">
        <v>45017.094444444447</v>
      </c>
      <c r="E23" s="1">
        <v>45017.199305555558</v>
      </c>
      <c r="F23" t="s">
        <v>33</v>
      </c>
      <c r="G23" t="s">
        <v>15</v>
      </c>
      <c r="H23" t="s">
        <v>26</v>
      </c>
      <c r="I23" s="11">
        <v>45.41</v>
      </c>
      <c r="J23" t="s">
        <v>27</v>
      </c>
      <c r="K23">
        <v>22</v>
      </c>
      <c r="L23" t="s">
        <v>55</v>
      </c>
      <c r="M23" t="s">
        <v>659</v>
      </c>
      <c r="N23" s="11">
        <f>SUMIF(Cocina!A:A,Sala!K23,Cocina!J:J)+I23</f>
        <v>258.40999999999997</v>
      </c>
      <c r="O23" s="12">
        <f t="shared" si="0"/>
        <v>45017</v>
      </c>
      <c r="P23" s="2">
        <f t="shared" si="1"/>
        <v>45017.094444444447</v>
      </c>
      <c r="Q23" s="2">
        <f t="shared" si="2"/>
        <v>45017.199305555558</v>
      </c>
      <c r="R23" s="2">
        <f t="shared" si="3"/>
        <v>0.10486111111094942</v>
      </c>
      <c r="S23" s="7">
        <f>SUMIF(Cocina!A:A,K23,Cocina!H:H)</f>
        <v>8.5416666666666669E-2</v>
      </c>
      <c r="T23" s="2">
        <f t="shared" si="4"/>
        <v>1.9444444444282755E-2</v>
      </c>
      <c r="U23" t="str">
        <f t="shared" si="5"/>
        <v>Cobrado</v>
      </c>
      <c r="V23" s="17" t="str">
        <f>TEXT(Table1[[#This Row],[Fecha de factura]],"dddd")</f>
        <v>sábado</v>
      </c>
    </row>
    <row r="24" spans="1:22" x14ac:dyDescent="0.45">
      <c r="A24">
        <v>1</v>
      </c>
      <c r="B24" t="s">
        <v>63</v>
      </c>
      <c r="C24">
        <v>5</v>
      </c>
      <c r="D24" s="1">
        <v>45017.113888888889</v>
      </c>
      <c r="E24" s="1">
        <v>45017.17291666667</v>
      </c>
      <c r="F24" t="s">
        <v>30</v>
      </c>
      <c r="G24" t="s">
        <v>36</v>
      </c>
      <c r="H24" t="s">
        <v>26</v>
      </c>
      <c r="I24" s="11">
        <v>38.46</v>
      </c>
      <c r="J24" t="s">
        <v>27</v>
      </c>
      <c r="K24">
        <v>23</v>
      </c>
      <c r="L24" t="s">
        <v>58</v>
      </c>
      <c r="M24" t="s">
        <v>660</v>
      </c>
      <c r="N24" s="11">
        <f>SUMIF(Cocina!A:A,Sala!K24,Cocina!J:J)+I24</f>
        <v>176.46</v>
      </c>
      <c r="O24" s="12">
        <f t="shared" si="0"/>
        <v>45017</v>
      </c>
      <c r="P24" s="2">
        <f t="shared" si="1"/>
        <v>45017.113888888889</v>
      </c>
      <c r="Q24" s="2">
        <f t="shared" si="2"/>
        <v>45017.17291666667</v>
      </c>
      <c r="R24" s="2">
        <f t="shared" si="3"/>
        <v>5.9027777781011537E-2</v>
      </c>
      <c r="S24" s="7">
        <f>SUMIF(Cocina!A:A,K24,Cocina!H:H)</f>
        <v>4.3749999999999997E-2</v>
      </c>
      <c r="T24" s="2">
        <f t="shared" si="4"/>
        <v>1.5277777781011539E-2</v>
      </c>
      <c r="U24" t="str">
        <f t="shared" si="5"/>
        <v>Cobrado</v>
      </c>
      <c r="V24" s="17" t="str">
        <f>TEXT(Table1[[#This Row],[Fecha de factura]],"dddd")</f>
        <v>sábado</v>
      </c>
    </row>
    <row r="25" spans="1:22" x14ac:dyDescent="0.45">
      <c r="A25">
        <v>5</v>
      </c>
      <c r="B25" t="s">
        <v>64</v>
      </c>
      <c r="C25">
        <v>5</v>
      </c>
      <c r="D25" s="1">
        <v>45017.125694444447</v>
      </c>
      <c r="E25" s="1">
        <v>45017.263888888891</v>
      </c>
      <c r="F25" t="s">
        <v>14</v>
      </c>
      <c r="G25" t="s">
        <v>15</v>
      </c>
      <c r="H25" t="s">
        <v>26</v>
      </c>
      <c r="I25" s="11">
        <v>38.18</v>
      </c>
      <c r="J25" t="s">
        <v>39</v>
      </c>
      <c r="K25">
        <v>24</v>
      </c>
      <c r="L25" t="s">
        <v>40</v>
      </c>
      <c r="M25" t="s">
        <v>661</v>
      </c>
      <c r="N25" s="11">
        <f>SUMIF(Cocina!A:A,Sala!K25,Cocina!J:J)+I25</f>
        <v>271.18</v>
      </c>
      <c r="O25" s="12">
        <f t="shared" si="0"/>
        <v>45017</v>
      </c>
      <c r="P25" s="2">
        <f t="shared" si="1"/>
        <v>45017.125694444447</v>
      </c>
      <c r="Q25" s="2">
        <f t="shared" si="2"/>
        <v>45017.263888888891</v>
      </c>
      <c r="R25" s="2">
        <f t="shared" si="3"/>
        <v>0.14861111111046435</v>
      </c>
      <c r="S25" s="7">
        <f>SUMIF(Cocina!A:A,K25,Cocina!H:H)</f>
        <v>0.125</v>
      </c>
      <c r="T25" s="2">
        <f t="shared" si="4"/>
        <v>2.361111111046435E-2</v>
      </c>
      <c r="U25" t="str">
        <f t="shared" si="5"/>
        <v>Cobrado</v>
      </c>
      <c r="V25" s="17" t="str">
        <f>TEXT(Table1[[#This Row],[Fecha de factura]],"dddd")</f>
        <v>sábado</v>
      </c>
    </row>
    <row r="26" spans="1:22" x14ac:dyDescent="0.45">
      <c r="A26">
        <v>12</v>
      </c>
      <c r="B26" t="s">
        <v>65</v>
      </c>
      <c r="C26">
        <v>5</v>
      </c>
      <c r="D26" s="1">
        <v>45017.125694444447</v>
      </c>
      <c r="E26" s="1">
        <v>45017.207638888889</v>
      </c>
      <c r="F26" t="s">
        <v>30</v>
      </c>
      <c r="G26" t="s">
        <v>36</v>
      </c>
      <c r="H26" t="s">
        <v>16</v>
      </c>
      <c r="I26" s="11">
        <v>46.15</v>
      </c>
      <c r="J26" t="s">
        <v>39</v>
      </c>
      <c r="K26">
        <v>25</v>
      </c>
      <c r="L26" t="s">
        <v>23</v>
      </c>
      <c r="M26" t="s">
        <v>66</v>
      </c>
      <c r="N26" s="11">
        <f>SUMIF(Cocina!A:A,Sala!K26,Cocina!J:J)+I26</f>
        <v>80.150000000000006</v>
      </c>
      <c r="O26" s="12">
        <f t="shared" si="0"/>
        <v>45017</v>
      </c>
      <c r="P26" s="2">
        <f t="shared" si="1"/>
        <v>45017.125694444447</v>
      </c>
      <c r="Q26" s="2">
        <f t="shared" si="2"/>
        <v>45017.207638888889</v>
      </c>
      <c r="R26" s="2">
        <f t="shared" si="3"/>
        <v>9.2361111109009172E-2</v>
      </c>
      <c r="S26" s="7">
        <f>SUMIF(Cocina!A:A,K26,Cocina!H:H)</f>
        <v>2.4305555555555556E-2</v>
      </c>
      <c r="T26" s="2">
        <f t="shared" si="4"/>
        <v>6.805555555345362E-2</v>
      </c>
      <c r="U26" t="str">
        <f t="shared" si="5"/>
        <v>Cobrado</v>
      </c>
      <c r="V26" s="17" t="str">
        <f>TEXT(Table1[[#This Row],[Fecha de factura]],"dddd")</f>
        <v>sábado</v>
      </c>
    </row>
    <row r="27" spans="1:22" x14ac:dyDescent="0.45">
      <c r="A27">
        <v>18</v>
      </c>
      <c r="B27" t="s">
        <v>67</v>
      </c>
      <c r="C27">
        <v>2</v>
      </c>
      <c r="D27" s="1">
        <v>45017.086111111108</v>
      </c>
      <c r="E27" s="1">
        <v>45017.240972222222</v>
      </c>
      <c r="F27" t="s">
        <v>30</v>
      </c>
      <c r="G27" t="s">
        <v>21</v>
      </c>
      <c r="H27" t="s">
        <v>26</v>
      </c>
      <c r="I27" s="11">
        <v>10.37</v>
      </c>
      <c r="J27" t="s">
        <v>39</v>
      </c>
      <c r="K27">
        <v>26</v>
      </c>
      <c r="L27" t="s">
        <v>45</v>
      </c>
      <c r="M27" t="s">
        <v>662</v>
      </c>
      <c r="N27" s="11">
        <f>SUMIF(Cocina!A:A,Sala!K27,Cocina!J:J)+I27</f>
        <v>136.37</v>
      </c>
      <c r="O27" s="12">
        <f t="shared" si="0"/>
        <v>45017</v>
      </c>
      <c r="P27" s="2">
        <f t="shared" si="1"/>
        <v>45017.086111111108</v>
      </c>
      <c r="Q27" s="2">
        <f t="shared" si="2"/>
        <v>45017.240972222222</v>
      </c>
      <c r="R27" s="2">
        <f t="shared" si="3"/>
        <v>0.16527777778052646</v>
      </c>
      <c r="S27" s="7">
        <f>SUMIF(Cocina!A:A,K27,Cocina!H:H)</f>
        <v>7.5694444444444453E-2</v>
      </c>
      <c r="T27" s="2">
        <f t="shared" si="4"/>
        <v>8.9583333336082011E-2</v>
      </c>
      <c r="U27" t="str">
        <f t="shared" si="5"/>
        <v>Cobrado</v>
      </c>
      <c r="V27" s="17" t="str">
        <f>TEXT(Table1[[#This Row],[Fecha de factura]],"dddd")</f>
        <v>sábado</v>
      </c>
    </row>
    <row r="28" spans="1:22" x14ac:dyDescent="0.45">
      <c r="A28">
        <v>4</v>
      </c>
      <c r="B28" t="s">
        <v>68</v>
      </c>
      <c r="C28">
        <v>2</v>
      </c>
      <c r="D28" s="1">
        <v>45017.054861111108</v>
      </c>
      <c r="E28" s="1">
        <v>45017.102083333331</v>
      </c>
      <c r="F28" t="s">
        <v>30</v>
      </c>
      <c r="G28" t="s">
        <v>15</v>
      </c>
      <c r="H28" t="s">
        <v>26</v>
      </c>
      <c r="I28" s="11">
        <v>19.27</v>
      </c>
      <c r="J28" t="s">
        <v>39</v>
      </c>
      <c r="K28">
        <v>27</v>
      </c>
      <c r="L28" t="s">
        <v>28</v>
      </c>
      <c r="M28" t="s">
        <v>663</v>
      </c>
      <c r="N28" s="11">
        <f>SUMIF(Cocina!A:A,Sala!K28,Cocina!J:J)+I28</f>
        <v>80.27</v>
      </c>
      <c r="O28" s="12">
        <f t="shared" si="0"/>
        <v>45017</v>
      </c>
      <c r="P28" s="2">
        <f t="shared" si="1"/>
        <v>45017.054861111108</v>
      </c>
      <c r="Q28" s="2">
        <f t="shared" si="2"/>
        <v>45017.102083333331</v>
      </c>
      <c r="R28" s="2">
        <f t="shared" si="3"/>
        <v>5.7638888890020702E-2</v>
      </c>
      <c r="S28" s="7">
        <f>SUMIF(Cocina!A:A,K28,Cocina!H:H)</f>
        <v>3.8194444444444448E-2</v>
      </c>
      <c r="T28" s="2">
        <f t="shared" si="4"/>
        <v>1.9444444445576255E-2</v>
      </c>
      <c r="U28" t="str">
        <f t="shared" si="5"/>
        <v>Cobrado</v>
      </c>
      <c r="V28" s="17" t="str">
        <f>TEXT(Table1[[#This Row],[Fecha de factura]],"dddd")</f>
        <v>sábado</v>
      </c>
    </row>
    <row r="29" spans="1:22" x14ac:dyDescent="0.45">
      <c r="A29">
        <v>2</v>
      </c>
      <c r="B29" t="s">
        <v>69</v>
      </c>
      <c r="C29">
        <v>2</v>
      </c>
      <c r="D29" s="1">
        <v>45017.03402777778</v>
      </c>
      <c r="E29" s="1">
        <v>45017.136111111111</v>
      </c>
      <c r="F29" t="s">
        <v>33</v>
      </c>
      <c r="G29" t="s">
        <v>36</v>
      </c>
      <c r="H29" t="s">
        <v>26</v>
      </c>
      <c r="I29" s="11">
        <v>41.22</v>
      </c>
      <c r="J29" t="s">
        <v>17</v>
      </c>
      <c r="K29">
        <v>28</v>
      </c>
      <c r="L29" t="s">
        <v>70</v>
      </c>
      <c r="M29" t="s">
        <v>664</v>
      </c>
      <c r="N29" s="11">
        <f>SUMIF(Cocina!A:A,Sala!K29,Cocina!J:J)+I29</f>
        <v>135.22</v>
      </c>
      <c r="O29" s="12">
        <f t="shared" si="0"/>
        <v>45017</v>
      </c>
      <c r="P29" s="2">
        <f t="shared" si="1"/>
        <v>45017.03402777778</v>
      </c>
      <c r="Q29" s="2">
        <f t="shared" si="2"/>
        <v>45017.136111111111</v>
      </c>
      <c r="R29" s="2">
        <f t="shared" si="3"/>
        <v>0.10208333333139308</v>
      </c>
      <c r="S29" s="7">
        <f>SUMIF(Cocina!A:A,K29,Cocina!H:H)</f>
        <v>3.888888888888889E-2</v>
      </c>
      <c r="T29" s="2">
        <f t="shared" si="4"/>
        <v>6.3194444442504188E-2</v>
      </c>
      <c r="U29" t="str">
        <f t="shared" si="5"/>
        <v>Cobrado</v>
      </c>
      <c r="V29" s="17" t="str">
        <f>TEXT(Table1[[#This Row],[Fecha de factura]],"dddd")</f>
        <v>sábado</v>
      </c>
    </row>
    <row r="30" spans="1:22" x14ac:dyDescent="0.45">
      <c r="A30">
        <v>20</v>
      </c>
      <c r="B30" t="s">
        <v>71</v>
      </c>
      <c r="C30">
        <v>5</v>
      </c>
      <c r="D30" s="1">
        <v>45017.126388888886</v>
      </c>
      <c r="E30" s="1">
        <v>45017.256944444445</v>
      </c>
      <c r="F30" t="s">
        <v>25</v>
      </c>
      <c r="G30" t="s">
        <v>15</v>
      </c>
      <c r="H30" t="s">
        <v>26</v>
      </c>
      <c r="I30" s="11">
        <v>14.83</v>
      </c>
      <c r="J30" t="s">
        <v>39</v>
      </c>
      <c r="K30">
        <v>29</v>
      </c>
      <c r="L30" t="s">
        <v>55</v>
      </c>
      <c r="M30" t="s">
        <v>665</v>
      </c>
      <c r="N30" s="11">
        <f>SUMIF(Cocina!A:A,Sala!K30,Cocina!J:J)+I30</f>
        <v>187.83</v>
      </c>
      <c r="O30" s="12">
        <f t="shared" si="0"/>
        <v>45017</v>
      </c>
      <c r="P30" s="2">
        <f t="shared" si="1"/>
        <v>45017.126388888886</v>
      </c>
      <c r="Q30" s="2">
        <f t="shared" si="2"/>
        <v>45017.256944444445</v>
      </c>
      <c r="R30" s="2">
        <f t="shared" si="3"/>
        <v>0.14097222222577935</v>
      </c>
      <c r="S30" s="7">
        <f>SUMIF(Cocina!A:A,K30,Cocina!H:H)</f>
        <v>4.9305555555555554E-2</v>
      </c>
      <c r="T30" s="2">
        <f t="shared" si="4"/>
        <v>9.1666666670223801E-2</v>
      </c>
      <c r="U30" t="str">
        <f t="shared" si="5"/>
        <v>Cobrado</v>
      </c>
      <c r="V30" s="17" t="str">
        <f>TEXT(Table1[[#This Row],[Fecha de factura]],"dddd")</f>
        <v>sábado</v>
      </c>
    </row>
    <row r="31" spans="1:22" x14ac:dyDescent="0.45">
      <c r="A31">
        <v>14</v>
      </c>
      <c r="B31" t="s">
        <v>72</v>
      </c>
      <c r="C31">
        <v>4</v>
      </c>
      <c r="D31" s="1">
        <v>45017.121527777781</v>
      </c>
      <c r="E31" s="1">
        <v>45017.259027777778</v>
      </c>
      <c r="F31" t="s">
        <v>33</v>
      </c>
      <c r="G31" t="s">
        <v>15</v>
      </c>
      <c r="H31" t="s">
        <v>22</v>
      </c>
      <c r="I31" s="11">
        <v>26.29</v>
      </c>
      <c r="J31" t="s">
        <v>27</v>
      </c>
      <c r="K31">
        <v>30</v>
      </c>
      <c r="L31" t="s">
        <v>40</v>
      </c>
      <c r="M31" t="s">
        <v>666</v>
      </c>
      <c r="N31" s="11">
        <f>SUMIF(Cocina!A:A,Sala!K31,Cocina!J:J)+I31</f>
        <v>138.29</v>
      </c>
      <c r="O31" s="12">
        <f t="shared" si="0"/>
        <v>45017</v>
      </c>
      <c r="P31" s="2">
        <f t="shared" si="1"/>
        <v>45017.121527777781</v>
      </c>
      <c r="Q31" s="2">
        <f t="shared" si="2"/>
        <v>45017.259027777778</v>
      </c>
      <c r="R31" s="2">
        <f t="shared" si="3"/>
        <v>0.13749999999708962</v>
      </c>
      <c r="S31" s="7">
        <f>SUMIF(Cocina!A:A,K31,Cocina!H:H)</f>
        <v>4.791666666666667E-2</v>
      </c>
      <c r="T31" s="2">
        <f t="shared" si="4"/>
        <v>8.9583333330422954E-2</v>
      </c>
      <c r="U31" t="str">
        <f t="shared" si="5"/>
        <v>Cobrado</v>
      </c>
      <c r="V31" s="17" t="str">
        <f>TEXT(Table1[[#This Row],[Fecha de factura]],"dddd")</f>
        <v>sábado</v>
      </c>
    </row>
    <row r="32" spans="1:22" x14ac:dyDescent="0.45">
      <c r="A32">
        <v>13</v>
      </c>
      <c r="B32" t="s">
        <v>73</v>
      </c>
      <c r="C32">
        <v>3</v>
      </c>
      <c r="D32" s="1">
        <v>45017.118750000001</v>
      </c>
      <c r="E32" s="1">
        <v>45017.251388888886</v>
      </c>
      <c r="F32" t="s">
        <v>25</v>
      </c>
      <c r="G32" t="s">
        <v>21</v>
      </c>
      <c r="H32" t="s">
        <v>26</v>
      </c>
      <c r="I32" s="11">
        <v>19.809999999999999</v>
      </c>
      <c r="J32" t="s">
        <v>39</v>
      </c>
      <c r="K32">
        <v>31</v>
      </c>
      <c r="L32" t="s">
        <v>70</v>
      </c>
      <c r="M32" t="s">
        <v>667</v>
      </c>
      <c r="N32" s="11">
        <f>SUMIF(Cocina!A:A,Sala!K32,Cocina!J:J)+I32</f>
        <v>86.81</v>
      </c>
      <c r="O32" s="12">
        <f t="shared" si="0"/>
        <v>45017</v>
      </c>
      <c r="P32" s="2">
        <f t="shared" si="1"/>
        <v>45017.118750000001</v>
      </c>
      <c r="Q32" s="2">
        <f t="shared" si="2"/>
        <v>45017.251388888886</v>
      </c>
      <c r="R32" s="2">
        <f t="shared" si="3"/>
        <v>0.14305555555135166</v>
      </c>
      <c r="S32" s="7">
        <f>SUMIF(Cocina!A:A,K32,Cocina!H:H)</f>
        <v>7.2916666666666657E-2</v>
      </c>
      <c r="T32" s="2">
        <f t="shared" si="4"/>
        <v>7.0138888884685002E-2</v>
      </c>
      <c r="U32" t="str">
        <f t="shared" si="5"/>
        <v>Cobrado</v>
      </c>
      <c r="V32" s="17" t="str">
        <f>TEXT(Table1[[#This Row],[Fecha de factura]],"dddd")</f>
        <v>sábado</v>
      </c>
    </row>
    <row r="33" spans="1:22" x14ac:dyDescent="0.45">
      <c r="A33">
        <v>5</v>
      </c>
      <c r="B33" t="s">
        <v>74</v>
      </c>
      <c r="C33">
        <v>1</v>
      </c>
      <c r="D33" s="1">
        <v>45017.130555555559</v>
      </c>
      <c r="E33" s="1">
        <v>45017.28402777778</v>
      </c>
      <c r="F33" t="s">
        <v>20</v>
      </c>
      <c r="G33" t="s">
        <v>15</v>
      </c>
      <c r="H33" t="s">
        <v>26</v>
      </c>
      <c r="I33" s="11">
        <v>28.25</v>
      </c>
      <c r="J33" t="s">
        <v>39</v>
      </c>
      <c r="K33">
        <v>32</v>
      </c>
      <c r="L33" t="s">
        <v>45</v>
      </c>
      <c r="M33" t="s">
        <v>668</v>
      </c>
      <c r="N33" s="11">
        <f>SUMIF(Cocina!A:A,Sala!K33,Cocina!J:J)+I33</f>
        <v>239.25</v>
      </c>
      <c r="O33" s="12">
        <f t="shared" si="0"/>
        <v>45017</v>
      </c>
      <c r="P33" s="2">
        <f t="shared" si="1"/>
        <v>45017.130555555559</v>
      </c>
      <c r="Q33" s="2">
        <f t="shared" si="2"/>
        <v>45017.28402777778</v>
      </c>
      <c r="R33" s="2">
        <f t="shared" si="3"/>
        <v>0.16388888888711031</v>
      </c>
      <c r="S33" s="7">
        <f>SUMIF(Cocina!A:A,K33,Cocina!H:H)</f>
        <v>8.8888888888888892E-2</v>
      </c>
      <c r="T33" s="2">
        <f t="shared" si="4"/>
        <v>7.499999999822142E-2</v>
      </c>
      <c r="U33" t="str">
        <f t="shared" si="5"/>
        <v>Cobrado</v>
      </c>
      <c r="V33" s="17" t="str">
        <f>TEXT(Table1[[#This Row],[Fecha de factura]],"dddd")</f>
        <v>sábado</v>
      </c>
    </row>
    <row r="34" spans="1:22" x14ac:dyDescent="0.45">
      <c r="A34">
        <v>4</v>
      </c>
      <c r="B34" t="s">
        <v>75</v>
      </c>
      <c r="C34">
        <v>5</v>
      </c>
      <c r="D34" s="1">
        <v>45017.147916666669</v>
      </c>
      <c r="E34" s="1">
        <v>45017.26458333333</v>
      </c>
      <c r="F34" t="s">
        <v>33</v>
      </c>
      <c r="G34" t="s">
        <v>36</v>
      </c>
      <c r="H34" t="s">
        <v>16</v>
      </c>
      <c r="I34" s="11">
        <v>20.38</v>
      </c>
      <c r="J34" t="s">
        <v>39</v>
      </c>
      <c r="K34">
        <v>33</v>
      </c>
      <c r="L34" t="s">
        <v>34</v>
      </c>
      <c r="M34" t="s">
        <v>669</v>
      </c>
      <c r="N34" s="11">
        <f>SUMIF(Cocina!A:A,Sala!K34,Cocina!J:J)+I34</f>
        <v>326.38</v>
      </c>
      <c r="O34" s="12">
        <f t="shared" si="0"/>
        <v>45017</v>
      </c>
      <c r="P34" s="2">
        <f t="shared" si="1"/>
        <v>45017.147916666669</v>
      </c>
      <c r="Q34" s="2">
        <f t="shared" si="2"/>
        <v>45017.26458333333</v>
      </c>
      <c r="R34" s="2">
        <f t="shared" si="3"/>
        <v>0.12708333332799762</v>
      </c>
      <c r="S34" s="7">
        <f>SUMIF(Cocina!A:A,K34,Cocina!H:H)</f>
        <v>9.027777777777779E-2</v>
      </c>
      <c r="T34" s="2">
        <f t="shared" si="4"/>
        <v>3.6805555550219832E-2</v>
      </c>
      <c r="U34" t="str">
        <f t="shared" si="5"/>
        <v>Cobrado</v>
      </c>
      <c r="V34" s="17" t="str">
        <f>TEXT(Table1[[#This Row],[Fecha de factura]],"dddd")</f>
        <v>sábado</v>
      </c>
    </row>
    <row r="35" spans="1:22" x14ac:dyDescent="0.45">
      <c r="A35">
        <v>15</v>
      </c>
      <c r="B35" t="s">
        <v>76</v>
      </c>
      <c r="C35">
        <v>1</v>
      </c>
      <c r="D35" s="1">
        <v>45017.094444444447</v>
      </c>
      <c r="E35" s="1">
        <v>45017.254861111112</v>
      </c>
      <c r="F35" t="s">
        <v>33</v>
      </c>
      <c r="G35" t="s">
        <v>21</v>
      </c>
      <c r="H35" t="s">
        <v>26</v>
      </c>
      <c r="I35" s="11">
        <v>13.08</v>
      </c>
      <c r="J35" t="s">
        <v>27</v>
      </c>
      <c r="K35">
        <v>34</v>
      </c>
      <c r="L35" t="s">
        <v>34</v>
      </c>
      <c r="M35" t="s">
        <v>670</v>
      </c>
      <c r="N35" s="11">
        <f>SUMIF(Cocina!A:A,Sala!K35,Cocina!J:J)+I35</f>
        <v>125.08</v>
      </c>
      <c r="O35" s="12">
        <f t="shared" si="0"/>
        <v>45017</v>
      </c>
      <c r="P35" s="2">
        <f t="shared" si="1"/>
        <v>45017.094444444447</v>
      </c>
      <c r="Q35" s="2">
        <f t="shared" si="2"/>
        <v>45017.254861111112</v>
      </c>
      <c r="R35" s="2">
        <f t="shared" si="3"/>
        <v>0.16041666666569654</v>
      </c>
      <c r="S35" s="7">
        <f>SUMIF(Cocina!A:A,K35,Cocina!H:H)</f>
        <v>4.5138888888888888E-2</v>
      </c>
      <c r="T35" s="2">
        <f t="shared" si="4"/>
        <v>0.11527777777680764</v>
      </c>
      <c r="U35" t="str">
        <f t="shared" si="5"/>
        <v>Cobrado</v>
      </c>
      <c r="V35" s="17" t="str">
        <f>TEXT(Table1[[#This Row],[Fecha de factura]],"dddd")</f>
        <v>sábado</v>
      </c>
    </row>
    <row r="36" spans="1:22" x14ac:dyDescent="0.45">
      <c r="A36">
        <v>13</v>
      </c>
      <c r="B36" t="s">
        <v>77</v>
      </c>
      <c r="C36">
        <v>2</v>
      </c>
      <c r="D36" s="1">
        <v>45017.137499999997</v>
      </c>
      <c r="E36" s="1">
        <v>45017.246527777781</v>
      </c>
      <c r="F36" t="s">
        <v>14</v>
      </c>
      <c r="G36" t="s">
        <v>15</v>
      </c>
      <c r="H36" t="s">
        <v>26</v>
      </c>
      <c r="I36" s="11">
        <v>15.75</v>
      </c>
      <c r="J36" t="s">
        <v>39</v>
      </c>
      <c r="K36">
        <v>35</v>
      </c>
      <c r="L36" t="s">
        <v>34</v>
      </c>
      <c r="M36" t="s">
        <v>671</v>
      </c>
      <c r="N36" s="11">
        <f>SUMIF(Cocina!A:A,Sala!K36,Cocina!J:J)+I36</f>
        <v>229.75</v>
      </c>
      <c r="O36" s="12">
        <f t="shared" si="0"/>
        <v>45017</v>
      </c>
      <c r="P36" s="2">
        <f t="shared" si="1"/>
        <v>45017.137499999997</v>
      </c>
      <c r="Q36" s="2">
        <f t="shared" si="2"/>
        <v>45017.246527777781</v>
      </c>
      <c r="R36" s="2">
        <f t="shared" si="3"/>
        <v>0.11944444445058859</v>
      </c>
      <c r="S36" s="7">
        <f>SUMIF(Cocina!A:A,K36,Cocina!H:H)</f>
        <v>4.5138888888888888E-2</v>
      </c>
      <c r="T36" s="2">
        <f t="shared" si="4"/>
        <v>7.430555556169971E-2</v>
      </c>
      <c r="U36" t="str">
        <f t="shared" si="5"/>
        <v>Cobrado</v>
      </c>
      <c r="V36" s="17" t="str">
        <f>TEXT(Table1[[#This Row],[Fecha de factura]],"dddd")</f>
        <v>sábado</v>
      </c>
    </row>
    <row r="37" spans="1:22" x14ac:dyDescent="0.45">
      <c r="A37">
        <v>5</v>
      </c>
      <c r="B37" t="s">
        <v>78</v>
      </c>
      <c r="C37">
        <v>5</v>
      </c>
      <c r="D37" s="1">
        <v>45017.143750000003</v>
      </c>
      <c r="E37" s="1">
        <v>45017.268055555556</v>
      </c>
      <c r="F37" t="s">
        <v>25</v>
      </c>
      <c r="G37" t="s">
        <v>15</v>
      </c>
      <c r="H37" t="s">
        <v>26</v>
      </c>
      <c r="I37" s="11">
        <v>45.28</v>
      </c>
      <c r="J37" t="s">
        <v>39</v>
      </c>
      <c r="K37">
        <v>36</v>
      </c>
      <c r="L37" t="s">
        <v>43</v>
      </c>
      <c r="M37" t="s">
        <v>79</v>
      </c>
      <c r="N37" s="11">
        <f>SUMIF(Cocina!A:A,Sala!K37,Cocina!J:J)+I37</f>
        <v>75.28</v>
      </c>
      <c r="O37" s="12">
        <f t="shared" si="0"/>
        <v>45017</v>
      </c>
      <c r="P37" s="2">
        <f t="shared" si="1"/>
        <v>45017.143750000003</v>
      </c>
      <c r="Q37" s="2">
        <f t="shared" si="2"/>
        <v>45017.268055555556</v>
      </c>
      <c r="R37" s="2">
        <f t="shared" si="3"/>
        <v>0.13472222221995858</v>
      </c>
      <c r="S37" s="7">
        <f>SUMIF(Cocina!A:A,K37,Cocina!H:H)</f>
        <v>2.6388888888888889E-2</v>
      </c>
      <c r="T37" s="2">
        <f t="shared" si="4"/>
        <v>0.10833333333106969</v>
      </c>
      <c r="U37" t="str">
        <f t="shared" si="5"/>
        <v>Cobrado</v>
      </c>
      <c r="V37" s="17" t="str">
        <f>TEXT(Table1[[#This Row],[Fecha de factura]],"dddd")</f>
        <v>sábado</v>
      </c>
    </row>
    <row r="38" spans="1:22" x14ac:dyDescent="0.45">
      <c r="A38">
        <v>20</v>
      </c>
      <c r="B38" t="s">
        <v>80</v>
      </c>
      <c r="C38">
        <v>1</v>
      </c>
      <c r="D38" s="1">
        <v>45017.14166666667</v>
      </c>
      <c r="E38" s="1">
        <v>45017.251388888886</v>
      </c>
      <c r="F38" t="s">
        <v>30</v>
      </c>
      <c r="G38" t="s">
        <v>36</v>
      </c>
      <c r="H38" t="s">
        <v>26</v>
      </c>
      <c r="I38" s="11">
        <v>10.39</v>
      </c>
      <c r="J38" t="s">
        <v>39</v>
      </c>
      <c r="K38">
        <v>37</v>
      </c>
      <c r="L38" t="s">
        <v>28</v>
      </c>
      <c r="M38" t="s">
        <v>81</v>
      </c>
      <c r="N38" s="11">
        <f>SUMIF(Cocina!A:A,Sala!K38,Cocina!J:J)+I38</f>
        <v>31.39</v>
      </c>
      <c r="O38" s="12">
        <f t="shared" si="0"/>
        <v>45017</v>
      </c>
      <c r="P38" s="2">
        <f t="shared" si="1"/>
        <v>45017.14166666667</v>
      </c>
      <c r="Q38" s="2">
        <f t="shared" si="2"/>
        <v>45017.251388888886</v>
      </c>
      <c r="R38" s="2">
        <f t="shared" si="3"/>
        <v>0.12013888888274475</v>
      </c>
      <c r="S38" s="7">
        <f>SUMIF(Cocina!A:A,K38,Cocina!H:H)</f>
        <v>3.2638888888888891E-2</v>
      </c>
      <c r="T38" s="2">
        <f t="shared" si="4"/>
        <v>8.7499999993855854E-2</v>
      </c>
      <c r="U38" t="str">
        <f t="shared" si="5"/>
        <v>Cobrado</v>
      </c>
      <c r="V38" s="17" t="str">
        <f>TEXT(Table1[[#This Row],[Fecha de factura]],"dddd")</f>
        <v>sábado</v>
      </c>
    </row>
    <row r="39" spans="1:22" x14ac:dyDescent="0.45">
      <c r="A39">
        <v>10</v>
      </c>
      <c r="B39" t="s">
        <v>82</v>
      </c>
      <c r="C39">
        <v>6</v>
      </c>
      <c r="D39" s="1">
        <v>45017.109722222223</v>
      </c>
      <c r="E39" s="1">
        <v>45017.161805555559</v>
      </c>
      <c r="F39" t="s">
        <v>33</v>
      </c>
      <c r="G39" t="s">
        <v>15</v>
      </c>
      <c r="H39" t="s">
        <v>16</v>
      </c>
      <c r="I39" s="11">
        <v>16.309999999999999</v>
      </c>
      <c r="J39" t="s">
        <v>17</v>
      </c>
      <c r="K39">
        <v>38</v>
      </c>
      <c r="L39" t="s">
        <v>58</v>
      </c>
      <c r="M39" t="s">
        <v>672</v>
      </c>
      <c r="N39" s="11">
        <f>SUMIF(Cocina!A:A,Sala!K39,Cocina!J:J)+I39</f>
        <v>251.31</v>
      </c>
      <c r="O39" s="12">
        <f t="shared" si="0"/>
        <v>45017</v>
      </c>
      <c r="P39" s="2">
        <f t="shared" si="1"/>
        <v>45017.109722222223</v>
      </c>
      <c r="Q39" s="2">
        <f t="shared" si="2"/>
        <v>45017.161805555559</v>
      </c>
      <c r="R39" s="2">
        <f t="shared" si="3"/>
        <v>5.2083333335758653E-2</v>
      </c>
      <c r="S39" s="7">
        <f>SUMIF(Cocina!A:A,K39,Cocina!H:H)</f>
        <v>6.8055555555555564E-2</v>
      </c>
      <c r="T39" s="2">
        <f t="shared" si="4"/>
        <v>0</v>
      </c>
      <c r="U39" t="str">
        <f t="shared" si="5"/>
        <v>No cobrado</v>
      </c>
      <c r="V39" s="17" t="str">
        <f>TEXT(Table1[[#This Row],[Fecha de factura]],"dddd")</f>
        <v>sábado</v>
      </c>
    </row>
    <row r="40" spans="1:22" x14ac:dyDescent="0.45">
      <c r="A40">
        <v>15</v>
      </c>
      <c r="B40" t="s">
        <v>83</v>
      </c>
      <c r="C40">
        <v>3</v>
      </c>
      <c r="D40" s="1">
        <v>45017.15347222222</v>
      </c>
      <c r="E40" s="1">
        <v>45017.318749999999</v>
      </c>
      <c r="F40" t="s">
        <v>25</v>
      </c>
      <c r="G40" t="s">
        <v>36</v>
      </c>
      <c r="H40" t="s">
        <v>22</v>
      </c>
      <c r="I40" s="11">
        <v>48.36</v>
      </c>
      <c r="J40" t="s">
        <v>39</v>
      </c>
      <c r="K40">
        <v>39</v>
      </c>
      <c r="L40" t="s">
        <v>43</v>
      </c>
      <c r="M40" t="s">
        <v>84</v>
      </c>
      <c r="N40" s="11">
        <f>SUMIF(Cocina!A:A,Sala!K40,Cocina!J:J)+I40</f>
        <v>156.36000000000001</v>
      </c>
      <c r="O40" s="12">
        <f t="shared" si="0"/>
        <v>45017</v>
      </c>
      <c r="P40" s="2">
        <f t="shared" si="1"/>
        <v>45017.15347222222</v>
      </c>
      <c r="Q40" s="2">
        <f t="shared" si="2"/>
        <v>45017.318749999999</v>
      </c>
      <c r="R40" s="2">
        <f t="shared" si="3"/>
        <v>0.17569444444476781</v>
      </c>
      <c r="S40" s="7">
        <f>SUMIF(Cocina!A:A,K40,Cocina!H:H)</f>
        <v>3.9583333333333331E-2</v>
      </c>
      <c r="T40" s="2">
        <f t="shared" si="4"/>
        <v>0.13611111111143448</v>
      </c>
      <c r="U40" t="str">
        <f t="shared" si="5"/>
        <v>Cobrado</v>
      </c>
      <c r="V40" s="17" t="str">
        <f>TEXT(Table1[[#This Row],[Fecha de factura]],"dddd")</f>
        <v>sábado</v>
      </c>
    </row>
    <row r="41" spans="1:22" x14ac:dyDescent="0.45">
      <c r="A41">
        <v>1</v>
      </c>
      <c r="B41" t="s">
        <v>85</v>
      </c>
      <c r="C41">
        <v>1</v>
      </c>
      <c r="D41" s="1">
        <v>45017.083333333336</v>
      </c>
      <c r="E41" s="1">
        <v>45017.170138888891</v>
      </c>
      <c r="F41" t="s">
        <v>14</v>
      </c>
      <c r="G41" t="s">
        <v>15</v>
      </c>
      <c r="H41" t="s">
        <v>22</v>
      </c>
      <c r="I41" s="11">
        <v>13.68</v>
      </c>
      <c r="J41" t="s">
        <v>27</v>
      </c>
      <c r="K41">
        <v>40</v>
      </c>
      <c r="L41" t="s">
        <v>70</v>
      </c>
      <c r="M41" t="s">
        <v>673</v>
      </c>
      <c r="N41" s="11">
        <f>SUMIF(Cocina!A:A,Sala!K41,Cocina!J:J)+I41</f>
        <v>161.68</v>
      </c>
      <c r="O41" s="12">
        <f t="shared" si="0"/>
        <v>45017</v>
      </c>
      <c r="P41" s="2">
        <f t="shared" si="1"/>
        <v>45017.083333333336</v>
      </c>
      <c r="Q41" s="2">
        <f t="shared" si="2"/>
        <v>45017.170138888891</v>
      </c>
      <c r="R41" s="2">
        <f t="shared" si="3"/>
        <v>8.6805555554747116E-2</v>
      </c>
      <c r="S41" s="7">
        <f>SUMIF(Cocina!A:A,K41,Cocina!H:H)</f>
        <v>5.4166666666666669E-2</v>
      </c>
      <c r="T41" s="2">
        <f t="shared" si="4"/>
        <v>3.2638888888080447E-2</v>
      </c>
      <c r="U41" t="str">
        <f t="shared" si="5"/>
        <v>Cobrado</v>
      </c>
      <c r="V41" s="17" t="str">
        <f>TEXT(Table1[[#This Row],[Fecha de factura]],"dddd")</f>
        <v>sábado</v>
      </c>
    </row>
    <row r="42" spans="1:22" x14ac:dyDescent="0.45">
      <c r="A42">
        <v>7</v>
      </c>
      <c r="B42" t="s">
        <v>86</v>
      </c>
      <c r="C42">
        <v>4</v>
      </c>
      <c r="D42" s="1">
        <v>45017.093055555553</v>
      </c>
      <c r="E42" s="1">
        <v>45017.180555555555</v>
      </c>
      <c r="F42" t="s">
        <v>25</v>
      </c>
      <c r="G42" t="s">
        <v>15</v>
      </c>
      <c r="H42" t="s">
        <v>26</v>
      </c>
      <c r="I42" s="11">
        <v>15.24</v>
      </c>
      <c r="J42" t="s">
        <v>39</v>
      </c>
      <c r="K42">
        <v>41</v>
      </c>
      <c r="L42" t="s">
        <v>34</v>
      </c>
      <c r="M42" t="s">
        <v>674</v>
      </c>
      <c r="N42" s="11">
        <f>SUMIF(Cocina!A:A,Sala!K42,Cocina!J:J)+I42</f>
        <v>219.24</v>
      </c>
      <c r="O42" s="12">
        <f t="shared" si="0"/>
        <v>45017</v>
      </c>
      <c r="P42" s="2">
        <f t="shared" si="1"/>
        <v>45017.093055555553</v>
      </c>
      <c r="Q42" s="2">
        <f t="shared" si="2"/>
        <v>45017.180555555555</v>
      </c>
      <c r="R42" s="2">
        <f t="shared" si="3"/>
        <v>9.7916666668121863E-2</v>
      </c>
      <c r="S42" s="7">
        <f>SUMIF(Cocina!A:A,K42,Cocina!H:H)</f>
        <v>6.1805555555555558E-2</v>
      </c>
      <c r="T42" s="2">
        <f t="shared" si="4"/>
        <v>3.6111111112566305E-2</v>
      </c>
      <c r="U42" t="str">
        <f t="shared" si="5"/>
        <v>Cobrado</v>
      </c>
      <c r="V42" s="17" t="str">
        <f>TEXT(Table1[[#This Row],[Fecha de factura]],"dddd")</f>
        <v>sábado</v>
      </c>
    </row>
    <row r="43" spans="1:22" x14ac:dyDescent="0.45">
      <c r="A43">
        <v>14</v>
      </c>
      <c r="B43" t="s">
        <v>87</v>
      </c>
      <c r="C43">
        <v>1</v>
      </c>
      <c r="D43" s="1">
        <v>45017.017361111109</v>
      </c>
      <c r="E43" s="1">
        <v>45017.073611111111</v>
      </c>
      <c r="F43" t="s">
        <v>25</v>
      </c>
      <c r="G43" t="s">
        <v>15</v>
      </c>
      <c r="H43" t="s">
        <v>26</v>
      </c>
      <c r="I43" s="11">
        <v>49.58</v>
      </c>
      <c r="J43" t="s">
        <v>17</v>
      </c>
      <c r="K43">
        <v>42</v>
      </c>
      <c r="L43" t="s">
        <v>43</v>
      </c>
      <c r="M43" t="s">
        <v>675</v>
      </c>
      <c r="N43" s="11">
        <f>SUMIF(Cocina!A:A,Sala!K43,Cocina!J:J)+I43</f>
        <v>151.57999999999998</v>
      </c>
      <c r="O43" s="12">
        <f t="shared" si="0"/>
        <v>45017</v>
      </c>
      <c r="P43" s="2">
        <f t="shared" si="1"/>
        <v>45017.017361111109</v>
      </c>
      <c r="Q43" s="2">
        <f t="shared" si="2"/>
        <v>45017.073611111111</v>
      </c>
      <c r="R43" s="2">
        <f t="shared" si="3"/>
        <v>5.6250000001455192E-2</v>
      </c>
      <c r="S43" s="7">
        <f>SUMIF(Cocina!A:A,K43,Cocina!H:H)</f>
        <v>4.7916666666666663E-2</v>
      </c>
      <c r="T43" s="2">
        <f t="shared" si="4"/>
        <v>8.3333333347885286E-3</v>
      </c>
      <c r="U43" t="str">
        <f t="shared" si="5"/>
        <v>Cobrado</v>
      </c>
      <c r="V43" s="17" t="str">
        <f>TEXT(Table1[[#This Row],[Fecha de factura]],"dddd")</f>
        <v>sábado</v>
      </c>
    </row>
    <row r="44" spans="1:22" x14ac:dyDescent="0.45">
      <c r="A44">
        <v>8</v>
      </c>
      <c r="B44" t="s">
        <v>88</v>
      </c>
      <c r="C44">
        <v>6</v>
      </c>
      <c r="D44" s="1">
        <v>45017.043055555558</v>
      </c>
      <c r="E44" s="1">
        <v>45017.134722222225</v>
      </c>
      <c r="F44" t="s">
        <v>33</v>
      </c>
      <c r="G44" t="s">
        <v>15</v>
      </c>
      <c r="H44" t="s">
        <v>26</v>
      </c>
      <c r="I44" s="11">
        <v>32.19</v>
      </c>
      <c r="J44" t="s">
        <v>39</v>
      </c>
      <c r="K44">
        <v>43</v>
      </c>
      <c r="L44" t="s">
        <v>34</v>
      </c>
      <c r="M44" t="s">
        <v>676</v>
      </c>
      <c r="N44" s="11">
        <f>SUMIF(Cocina!A:A,Sala!K44,Cocina!J:J)+I44</f>
        <v>235.19</v>
      </c>
      <c r="O44" s="12">
        <f t="shared" si="0"/>
        <v>45017</v>
      </c>
      <c r="P44" s="2">
        <f t="shared" si="1"/>
        <v>45017.043055555558</v>
      </c>
      <c r="Q44" s="2">
        <f t="shared" si="2"/>
        <v>45017.134722222225</v>
      </c>
      <c r="R44" s="2">
        <f t="shared" si="3"/>
        <v>0.1020833333338184</v>
      </c>
      <c r="S44" s="7">
        <f>SUMIF(Cocina!A:A,K44,Cocina!H:H)</f>
        <v>0.10138888888888889</v>
      </c>
      <c r="T44" s="2">
        <f t="shared" si="4"/>
        <v>6.9444444492951229E-4</v>
      </c>
      <c r="U44" t="str">
        <f t="shared" si="5"/>
        <v>Cobrado</v>
      </c>
      <c r="V44" s="17" t="str">
        <f>TEXT(Table1[[#This Row],[Fecha de factura]],"dddd")</f>
        <v>sábado</v>
      </c>
    </row>
    <row r="45" spans="1:22" x14ac:dyDescent="0.45">
      <c r="A45">
        <v>18</v>
      </c>
      <c r="B45" t="s">
        <v>85</v>
      </c>
      <c r="C45">
        <v>1</v>
      </c>
      <c r="D45" s="1">
        <v>45017.129166666666</v>
      </c>
      <c r="E45" s="1">
        <v>45017.262499999997</v>
      </c>
      <c r="F45" t="s">
        <v>33</v>
      </c>
      <c r="G45" t="s">
        <v>15</v>
      </c>
      <c r="H45" t="s">
        <v>26</v>
      </c>
      <c r="I45" s="11">
        <v>42.6</v>
      </c>
      <c r="J45" t="s">
        <v>27</v>
      </c>
      <c r="K45">
        <v>44</v>
      </c>
      <c r="L45" t="s">
        <v>18</v>
      </c>
      <c r="M45" t="s">
        <v>677</v>
      </c>
      <c r="N45" s="11">
        <f>SUMIF(Cocina!A:A,Sala!K45,Cocina!J:J)+I45</f>
        <v>164.6</v>
      </c>
      <c r="O45" s="12">
        <f t="shared" si="0"/>
        <v>45017</v>
      </c>
      <c r="P45" s="2">
        <f t="shared" si="1"/>
        <v>45017.129166666666</v>
      </c>
      <c r="Q45" s="2">
        <f t="shared" si="2"/>
        <v>45017.262499999997</v>
      </c>
      <c r="R45" s="2">
        <f t="shared" si="3"/>
        <v>0.13333333333139308</v>
      </c>
      <c r="S45" s="7">
        <f>SUMIF(Cocina!A:A,K45,Cocina!H:H)</f>
        <v>5.9027777777777776E-2</v>
      </c>
      <c r="T45" s="2">
        <f t="shared" si="4"/>
        <v>7.4305555553615302E-2</v>
      </c>
      <c r="U45" t="str">
        <f t="shared" si="5"/>
        <v>Cobrado</v>
      </c>
      <c r="V45" s="17" t="str">
        <f>TEXT(Table1[[#This Row],[Fecha de factura]],"dddd")</f>
        <v>sábado</v>
      </c>
    </row>
    <row r="46" spans="1:22" x14ac:dyDescent="0.45">
      <c r="A46">
        <v>17</v>
      </c>
      <c r="B46" t="s">
        <v>89</v>
      </c>
      <c r="C46">
        <v>2</v>
      </c>
      <c r="D46" s="1">
        <v>45017.09375</v>
      </c>
      <c r="E46" s="1">
        <v>45017.167361111111</v>
      </c>
      <c r="F46" t="s">
        <v>25</v>
      </c>
      <c r="G46" t="s">
        <v>15</v>
      </c>
      <c r="H46" t="s">
        <v>26</v>
      </c>
      <c r="I46" s="11">
        <v>25.41</v>
      </c>
      <c r="J46" t="s">
        <v>17</v>
      </c>
      <c r="K46">
        <v>45</v>
      </c>
      <c r="L46" t="s">
        <v>34</v>
      </c>
      <c r="M46" t="s">
        <v>90</v>
      </c>
      <c r="N46" s="11">
        <f>SUMIF(Cocina!A:A,Sala!K46,Cocina!J:J)+I46</f>
        <v>79.41</v>
      </c>
      <c r="O46" s="12">
        <f t="shared" si="0"/>
        <v>45017</v>
      </c>
      <c r="P46" s="2">
        <f t="shared" si="1"/>
        <v>45017.09375</v>
      </c>
      <c r="Q46" s="2">
        <f t="shared" si="2"/>
        <v>45017.167361111111</v>
      </c>
      <c r="R46" s="2">
        <f t="shared" si="3"/>
        <v>7.3611111110949423E-2</v>
      </c>
      <c r="S46" s="7">
        <f>SUMIF(Cocina!A:A,K46,Cocina!H:H)</f>
        <v>3.2638888888888891E-2</v>
      </c>
      <c r="T46" s="2">
        <f t="shared" si="4"/>
        <v>4.0972222222060532E-2</v>
      </c>
      <c r="U46" t="str">
        <f t="shared" si="5"/>
        <v>Cobrado</v>
      </c>
      <c r="V46" s="17" t="str">
        <f>TEXT(Table1[[#This Row],[Fecha de factura]],"dddd")</f>
        <v>sábado</v>
      </c>
    </row>
    <row r="47" spans="1:22" x14ac:dyDescent="0.45">
      <c r="A47">
        <v>10</v>
      </c>
      <c r="B47" t="s">
        <v>91</v>
      </c>
      <c r="C47">
        <v>1</v>
      </c>
      <c r="D47" s="1">
        <v>45017.074305555558</v>
      </c>
      <c r="E47" s="1">
        <v>45017.152083333334</v>
      </c>
      <c r="F47" t="s">
        <v>30</v>
      </c>
      <c r="G47" t="s">
        <v>15</v>
      </c>
      <c r="H47" t="s">
        <v>26</v>
      </c>
      <c r="I47" s="11">
        <v>27.97</v>
      </c>
      <c r="J47" t="s">
        <v>27</v>
      </c>
      <c r="K47">
        <v>46</v>
      </c>
      <c r="L47" t="s">
        <v>58</v>
      </c>
      <c r="M47" t="s">
        <v>678</v>
      </c>
      <c r="N47" s="11">
        <f>SUMIF(Cocina!A:A,Sala!K47,Cocina!J:J)+I47</f>
        <v>167.97</v>
      </c>
      <c r="O47" s="12">
        <f t="shared" si="0"/>
        <v>45017</v>
      </c>
      <c r="P47" s="2">
        <f t="shared" si="1"/>
        <v>45017.074305555558</v>
      </c>
      <c r="Q47" s="2">
        <f t="shared" si="2"/>
        <v>45017.152083333334</v>
      </c>
      <c r="R47" s="2">
        <f t="shared" si="3"/>
        <v>7.7777777776645962E-2</v>
      </c>
      <c r="S47" s="7">
        <f>SUMIF(Cocina!A:A,K47,Cocina!H:H)</f>
        <v>5.9722222222222218E-2</v>
      </c>
      <c r="T47" s="2">
        <f t="shared" si="4"/>
        <v>1.8055555554423744E-2</v>
      </c>
      <c r="U47" t="str">
        <f t="shared" si="5"/>
        <v>Cobrado</v>
      </c>
      <c r="V47" s="17" t="str">
        <f>TEXT(Table1[[#This Row],[Fecha de factura]],"dddd")</f>
        <v>sábado</v>
      </c>
    </row>
    <row r="48" spans="1:22" x14ac:dyDescent="0.45">
      <c r="A48">
        <v>18</v>
      </c>
      <c r="B48" t="s">
        <v>92</v>
      </c>
      <c r="C48">
        <v>3</v>
      </c>
      <c r="D48" s="1">
        <v>45017.145833333336</v>
      </c>
      <c r="E48" s="1">
        <v>45017.311805555553</v>
      </c>
      <c r="F48" t="s">
        <v>25</v>
      </c>
      <c r="G48" t="s">
        <v>15</v>
      </c>
      <c r="H48" t="s">
        <v>26</v>
      </c>
      <c r="I48" s="11">
        <v>10.98</v>
      </c>
      <c r="J48" t="s">
        <v>39</v>
      </c>
      <c r="K48">
        <v>47</v>
      </c>
      <c r="L48" t="s">
        <v>28</v>
      </c>
      <c r="M48" t="s">
        <v>679</v>
      </c>
      <c r="N48" s="11">
        <f>SUMIF(Cocina!A:A,Sala!K48,Cocina!J:J)+I48</f>
        <v>119.98</v>
      </c>
      <c r="O48" s="12">
        <f t="shared" si="0"/>
        <v>45017</v>
      </c>
      <c r="P48" s="2">
        <f t="shared" si="1"/>
        <v>45017.145833333336</v>
      </c>
      <c r="Q48" s="2">
        <f t="shared" si="2"/>
        <v>45017.311805555553</v>
      </c>
      <c r="R48" s="2">
        <f t="shared" si="3"/>
        <v>0.17638888888419993</v>
      </c>
      <c r="S48" s="7">
        <f>SUMIF(Cocina!A:A,K48,Cocina!H:H)</f>
        <v>6.0416666666666667E-2</v>
      </c>
      <c r="T48" s="2">
        <f t="shared" si="4"/>
        <v>0.11597222221753326</v>
      </c>
      <c r="U48" t="str">
        <f t="shared" si="5"/>
        <v>Cobrado</v>
      </c>
      <c r="V48" s="17" t="str">
        <f>TEXT(Table1[[#This Row],[Fecha de factura]],"dddd")</f>
        <v>sábado</v>
      </c>
    </row>
    <row r="49" spans="1:22" x14ac:dyDescent="0.45">
      <c r="A49">
        <v>17</v>
      </c>
      <c r="B49" t="s">
        <v>93</v>
      </c>
      <c r="C49">
        <v>2</v>
      </c>
      <c r="D49" s="1">
        <v>45017.019444444442</v>
      </c>
      <c r="E49" s="1">
        <v>45017.168055555558</v>
      </c>
      <c r="F49" t="s">
        <v>14</v>
      </c>
      <c r="G49" t="s">
        <v>21</v>
      </c>
      <c r="H49" t="s">
        <v>26</v>
      </c>
      <c r="I49" s="11">
        <v>25.31</v>
      </c>
      <c r="J49" t="s">
        <v>27</v>
      </c>
      <c r="K49">
        <v>48</v>
      </c>
      <c r="L49" t="s">
        <v>43</v>
      </c>
      <c r="M49" t="s">
        <v>680</v>
      </c>
      <c r="N49" s="11">
        <f>SUMIF(Cocina!A:A,Sala!K49,Cocina!J:J)+I49</f>
        <v>183.31</v>
      </c>
      <c r="O49" s="12">
        <f t="shared" si="0"/>
        <v>45017</v>
      </c>
      <c r="P49" s="2">
        <f t="shared" si="1"/>
        <v>45017.019444444442</v>
      </c>
      <c r="Q49" s="2">
        <f t="shared" si="2"/>
        <v>45017.168055555558</v>
      </c>
      <c r="R49" s="2">
        <f t="shared" si="3"/>
        <v>0.148611111115315</v>
      </c>
      <c r="S49" s="7">
        <f>SUMIF(Cocina!A:A,K49,Cocina!H:H)</f>
        <v>8.611111111111111E-2</v>
      </c>
      <c r="T49" s="2">
        <f t="shared" si="4"/>
        <v>6.2500000004203887E-2</v>
      </c>
      <c r="U49" t="str">
        <f t="shared" si="5"/>
        <v>Cobrado</v>
      </c>
      <c r="V49" s="17" t="str">
        <f>TEXT(Table1[[#This Row],[Fecha de factura]],"dddd")</f>
        <v>sábado</v>
      </c>
    </row>
    <row r="50" spans="1:22" x14ac:dyDescent="0.45">
      <c r="A50">
        <v>8</v>
      </c>
      <c r="B50" t="s">
        <v>94</v>
      </c>
      <c r="C50">
        <v>3</v>
      </c>
      <c r="D50" s="1">
        <v>45017.072222222225</v>
      </c>
      <c r="E50" s="1">
        <v>45017.228472222225</v>
      </c>
      <c r="F50" t="s">
        <v>25</v>
      </c>
      <c r="G50" t="s">
        <v>15</v>
      </c>
      <c r="H50" t="s">
        <v>26</v>
      </c>
      <c r="I50" s="11">
        <v>20.92</v>
      </c>
      <c r="J50" t="s">
        <v>27</v>
      </c>
      <c r="K50">
        <v>49</v>
      </c>
      <c r="L50" t="s">
        <v>45</v>
      </c>
      <c r="M50" t="s">
        <v>681</v>
      </c>
      <c r="N50" s="11">
        <f>SUMIF(Cocina!A:A,Sala!K50,Cocina!J:J)+I50</f>
        <v>206.92000000000002</v>
      </c>
      <c r="O50" s="12">
        <f t="shared" si="0"/>
        <v>45017</v>
      </c>
      <c r="P50" s="2">
        <f t="shared" si="1"/>
        <v>45017.072222222225</v>
      </c>
      <c r="Q50" s="2">
        <f t="shared" si="2"/>
        <v>45017.228472222225</v>
      </c>
      <c r="R50" s="2">
        <f t="shared" si="3"/>
        <v>0.15625</v>
      </c>
      <c r="S50" s="7">
        <f>SUMIF(Cocina!A:A,K50,Cocina!H:H)</f>
        <v>5.6250000000000001E-2</v>
      </c>
      <c r="T50" s="2">
        <f t="shared" si="4"/>
        <v>0.1</v>
      </c>
      <c r="U50" t="str">
        <f t="shared" si="5"/>
        <v>Cobrado</v>
      </c>
      <c r="V50" s="17" t="str">
        <f>TEXT(Table1[[#This Row],[Fecha de factura]],"dddd")</f>
        <v>sábado</v>
      </c>
    </row>
    <row r="51" spans="1:22" x14ac:dyDescent="0.45">
      <c r="A51">
        <v>19</v>
      </c>
      <c r="B51" t="s">
        <v>95</v>
      </c>
      <c r="C51">
        <v>5</v>
      </c>
      <c r="D51" s="1">
        <v>45017.162499999999</v>
      </c>
      <c r="E51" s="1">
        <v>45017.289583333331</v>
      </c>
      <c r="F51" t="s">
        <v>33</v>
      </c>
      <c r="G51" t="s">
        <v>15</v>
      </c>
      <c r="H51" t="s">
        <v>16</v>
      </c>
      <c r="I51" s="11">
        <v>16.739999999999998</v>
      </c>
      <c r="J51" t="s">
        <v>39</v>
      </c>
      <c r="K51">
        <v>50</v>
      </c>
      <c r="L51" t="s">
        <v>70</v>
      </c>
      <c r="M51" t="s">
        <v>682</v>
      </c>
      <c r="N51" s="11">
        <f>SUMIF(Cocina!A:A,Sala!K51,Cocina!J:J)+I51</f>
        <v>92.74</v>
      </c>
      <c r="O51" s="12">
        <f t="shared" si="0"/>
        <v>45017</v>
      </c>
      <c r="P51" s="2">
        <f t="shared" si="1"/>
        <v>45017.162499999999</v>
      </c>
      <c r="Q51" s="2">
        <f t="shared" si="2"/>
        <v>45017.289583333331</v>
      </c>
      <c r="R51" s="2">
        <f t="shared" si="3"/>
        <v>0.13749999999951493</v>
      </c>
      <c r="S51" s="7">
        <f>SUMIF(Cocina!A:A,K51,Cocina!H:H)</f>
        <v>1.4583333333333334E-2</v>
      </c>
      <c r="T51" s="2">
        <f t="shared" si="4"/>
        <v>0.12291666666618159</v>
      </c>
      <c r="U51" t="str">
        <f t="shared" si="5"/>
        <v>Cobrado</v>
      </c>
      <c r="V51" s="17" t="str">
        <f>TEXT(Table1[[#This Row],[Fecha de factura]],"dddd")</f>
        <v>sábado</v>
      </c>
    </row>
    <row r="52" spans="1:22" x14ac:dyDescent="0.45">
      <c r="A52">
        <v>12</v>
      </c>
      <c r="B52" t="s">
        <v>96</v>
      </c>
      <c r="C52">
        <v>1</v>
      </c>
      <c r="D52" s="1">
        <v>45017.070833333331</v>
      </c>
      <c r="E52" s="1">
        <v>45017.126388888886</v>
      </c>
      <c r="F52" t="s">
        <v>30</v>
      </c>
      <c r="G52" t="s">
        <v>36</v>
      </c>
      <c r="H52" t="s">
        <v>26</v>
      </c>
      <c r="I52" s="11">
        <v>37.08</v>
      </c>
      <c r="J52" t="s">
        <v>17</v>
      </c>
      <c r="K52">
        <v>51</v>
      </c>
      <c r="L52" t="s">
        <v>18</v>
      </c>
      <c r="M52" t="s">
        <v>683</v>
      </c>
      <c r="N52" s="11">
        <f>SUMIF(Cocina!A:A,Sala!K52,Cocina!J:J)+I52</f>
        <v>262.08</v>
      </c>
      <c r="O52" s="12">
        <f t="shared" si="0"/>
        <v>45017</v>
      </c>
      <c r="P52" s="2">
        <f t="shared" si="1"/>
        <v>45017.070833333331</v>
      </c>
      <c r="Q52" s="2">
        <f t="shared" si="2"/>
        <v>45017.126388888886</v>
      </c>
      <c r="R52" s="2">
        <f t="shared" si="3"/>
        <v>5.5555555554747116E-2</v>
      </c>
      <c r="S52" s="7">
        <f>SUMIF(Cocina!A:A,K52,Cocina!H:H)</f>
        <v>0.1138888888888889</v>
      </c>
      <c r="T52" s="2">
        <f t="shared" si="4"/>
        <v>0</v>
      </c>
      <c r="U52" t="str">
        <f t="shared" si="5"/>
        <v>No cobrado</v>
      </c>
      <c r="V52" s="17" t="str">
        <f>TEXT(Table1[[#This Row],[Fecha de factura]],"dddd")</f>
        <v>sábado</v>
      </c>
    </row>
    <row r="53" spans="1:22" x14ac:dyDescent="0.45">
      <c r="A53">
        <v>7</v>
      </c>
      <c r="B53" t="s">
        <v>97</v>
      </c>
      <c r="C53">
        <v>4</v>
      </c>
      <c r="D53" s="1">
        <v>45017.000694444447</v>
      </c>
      <c r="E53" s="1">
        <v>45017.049305555556</v>
      </c>
      <c r="F53" t="s">
        <v>14</v>
      </c>
      <c r="G53" t="s">
        <v>15</v>
      </c>
      <c r="H53" t="s">
        <v>26</v>
      </c>
      <c r="I53" s="11">
        <v>46.88</v>
      </c>
      <c r="J53" t="s">
        <v>27</v>
      </c>
      <c r="K53">
        <v>52</v>
      </c>
      <c r="L53" t="s">
        <v>31</v>
      </c>
      <c r="M53" t="s">
        <v>684</v>
      </c>
      <c r="N53" s="11">
        <f>SUMIF(Cocina!A:A,Sala!K53,Cocina!J:J)+I53</f>
        <v>309.88</v>
      </c>
      <c r="O53" s="12">
        <f t="shared" si="0"/>
        <v>45017</v>
      </c>
      <c r="P53" s="2">
        <f t="shared" si="1"/>
        <v>45017.000694444447</v>
      </c>
      <c r="Q53" s="2">
        <f t="shared" si="2"/>
        <v>45017.049305555556</v>
      </c>
      <c r="R53" s="2">
        <f t="shared" si="3"/>
        <v>4.8611111109494232E-2</v>
      </c>
      <c r="S53" s="7">
        <f>SUMIF(Cocina!A:A,K53,Cocina!H:H)</f>
        <v>4.3055555555555555E-2</v>
      </c>
      <c r="T53" s="2">
        <f t="shared" si="4"/>
        <v>5.5555555539386764E-3</v>
      </c>
      <c r="U53" t="str">
        <f t="shared" si="5"/>
        <v>Cobrado</v>
      </c>
      <c r="V53" s="17" t="str">
        <f>TEXT(Table1[[#This Row],[Fecha de factura]],"dddd")</f>
        <v>sábado</v>
      </c>
    </row>
    <row r="54" spans="1:22" x14ac:dyDescent="0.45">
      <c r="A54">
        <v>16</v>
      </c>
      <c r="B54" t="s">
        <v>98</v>
      </c>
      <c r="C54">
        <v>5</v>
      </c>
      <c r="D54" s="1">
        <v>45017.125694444447</v>
      </c>
      <c r="E54" s="1">
        <v>45017.197222222225</v>
      </c>
      <c r="F54" t="s">
        <v>30</v>
      </c>
      <c r="G54" t="s">
        <v>15</v>
      </c>
      <c r="H54" t="s">
        <v>16</v>
      </c>
      <c r="I54" s="11">
        <v>36.880000000000003</v>
      </c>
      <c r="J54" t="s">
        <v>27</v>
      </c>
      <c r="K54">
        <v>53</v>
      </c>
      <c r="L54" t="s">
        <v>31</v>
      </c>
      <c r="M54" t="s">
        <v>685</v>
      </c>
      <c r="N54" s="11">
        <f>SUMIF(Cocina!A:A,Sala!K54,Cocina!J:J)+I54</f>
        <v>303.88</v>
      </c>
      <c r="O54" s="12">
        <f t="shared" si="0"/>
        <v>45017</v>
      </c>
      <c r="P54" s="2">
        <f t="shared" si="1"/>
        <v>45017.125694444447</v>
      </c>
      <c r="Q54" s="2">
        <f t="shared" si="2"/>
        <v>45017.197222222225</v>
      </c>
      <c r="R54" s="2">
        <f t="shared" si="3"/>
        <v>7.1527777778101154E-2</v>
      </c>
      <c r="S54" s="7">
        <f>SUMIF(Cocina!A:A,K54,Cocina!H:H)</f>
        <v>7.7777777777777779E-2</v>
      </c>
      <c r="T54" s="2">
        <f t="shared" si="4"/>
        <v>0</v>
      </c>
      <c r="U54" t="str">
        <f t="shared" si="5"/>
        <v>No cobrado</v>
      </c>
      <c r="V54" s="17" t="str">
        <f>TEXT(Table1[[#This Row],[Fecha de factura]],"dddd")</f>
        <v>sábado</v>
      </c>
    </row>
    <row r="55" spans="1:22" x14ac:dyDescent="0.45">
      <c r="A55">
        <v>6</v>
      </c>
      <c r="B55" t="s">
        <v>99</v>
      </c>
      <c r="C55">
        <v>6</v>
      </c>
      <c r="D55" s="1">
        <v>45017.027777777781</v>
      </c>
      <c r="E55" s="1">
        <v>45017.176388888889</v>
      </c>
      <c r="F55" t="s">
        <v>33</v>
      </c>
      <c r="G55" t="s">
        <v>36</v>
      </c>
      <c r="H55" t="s">
        <v>26</v>
      </c>
      <c r="I55" s="11">
        <v>23.36</v>
      </c>
      <c r="J55" t="s">
        <v>17</v>
      </c>
      <c r="K55">
        <v>54</v>
      </c>
      <c r="L55" t="s">
        <v>43</v>
      </c>
      <c r="M55" t="s">
        <v>686</v>
      </c>
      <c r="N55" s="11">
        <f>SUMIF(Cocina!A:A,Sala!K55,Cocina!J:J)+I55</f>
        <v>210.36</v>
      </c>
      <c r="O55" s="12">
        <f t="shared" si="0"/>
        <v>45017</v>
      </c>
      <c r="P55" s="2">
        <f t="shared" si="1"/>
        <v>45017.027777777781</v>
      </c>
      <c r="Q55" s="2">
        <f t="shared" si="2"/>
        <v>45017.176388888889</v>
      </c>
      <c r="R55" s="2">
        <f t="shared" si="3"/>
        <v>0.14861111110803904</v>
      </c>
      <c r="S55" s="7">
        <f>SUMIF(Cocina!A:A,K55,Cocina!H:H)</f>
        <v>0.14097222222222222</v>
      </c>
      <c r="T55" s="2">
        <f t="shared" si="4"/>
        <v>7.6388888858168191E-3</v>
      </c>
      <c r="U55" t="str">
        <f t="shared" si="5"/>
        <v>Cobrado</v>
      </c>
      <c r="V55" s="17" t="str">
        <f>TEXT(Table1[[#This Row],[Fecha de factura]],"dddd")</f>
        <v>sábado</v>
      </c>
    </row>
    <row r="56" spans="1:22" x14ac:dyDescent="0.45">
      <c r="A56">
        <v>20</v>
      </c>
      <c r="B56" t="s">
        <v>100</v>
      </c>
      <c r="C56">
        <v>5</v>
      </c>
      <c r="D56" s="1">
        <v>45017.0625</v>
      </c>
      <c r="E56" s="1">
        <v>45017.208333333336</v>
      </c>
      <c r="F56" t="s">
        <v>33</v>
      </c>
      <c r="G56" t="s">
        <v>36</v>
      </c>
      <c r="H56" t="s">
        <v>26</v>
      </c>
      <c r="I56" s="11">
        <v>45.49</v>
      </c>
      <c r="J56" t="s">
        <v>39</v>
      </c>
      <c r="K56">
        <v>55</v>
      </c>
      <c r="L56" t="s">
        <v>34</v>
      </c>
      <c r="M56" t="s">
        <v>687</v>
      </c>
      <c r="N56" s="11">
        <f>SUMIF(Cocina!A:A,Sala!K56,Cocina!J:J)+I56</f>
        <v>300.49</v>
      </c>
      <c r="O56" s="12">
        <f t="shared" si="0"/>
        <v>45017</v>
      </c>
      <c r="P56" s="2">
        <f t="shared" si="1"/>
        <v>45017.0625</v>
      </c>
      <c r="Q56" s="2">
        <f t="shared" si="2"/>
        <v>45017.208333333336</v>
      </c>
      <c r="R56" s="2">
        <f t="shared" si="3"/>
        <v>0.15625000000242531</v>
      </c>
      <c r="S56" s="7">
        <f>SUMIF(Cocina!A:A,K56,Cocina!H:H)</f>
        <v>6.6666666666666666E-2</v>
      </c>
      <c r="T56" s="2">
        <f t="shared" si="4"/>
        <v>8.9583333335758644E-2</v>
      </c>
      <c r="U56" t="str">
        <f t="shared" si="5"/>
        <v>Cobrado</v>
      </c>
      <c r="V56" s="17" t="str">
        <f>TEXT(Table1[[#This Row],[Fecha de factura]],"dddd")</f>
        <v>sábado</v>
      </c>
    </row>
    <row r="57" spans="1:22" x14ac:dyDescent="0.45">
      <c r="A57">
        <v>1</v>
      </c>
      <c r="B57" t="s">
        <v>51</v>
      </c>
      <c r="C57">
        <v>3</v>
      </c>
      <c r="D57" s="1">
        <v>45017.055555555555</v>
      </c>
      <c r="E57" s="1">
        <v>45017.206250000003</v>
      </c>
      <c r="F57" t="s">
        <v>30</v>
      </c>
      <c r="G57" t="s">
        <v>15</v>
      </c>
      <c r="H57" t="s">
        <v>16</v>
      </c>
      <c r="I57" s="11">
        <v>43.2</v>
      </c>
      <c r="J57" t="s">
        <v>27</v>
      </c>
      <c r="K57">
        <v>56</v>
      </c>
      <c r="L57" t="s">
        <v>55</v>
      </c>
      <c r="M57" t="s">
        <v>667</v>
      </c>
      <c r="N57" s="11">
        <f>SUMIF(Cocina!A:A,Sala!K57,Cocina!J:J)+I57</f>
        <v>91.2</v>
      </c>
      <c r="O57" s="12">
        <f t="shared" si="0"/>
        <v>45017</v>
      </c>
      <c r="P57" s="2">
        <f t="shared" si="1"/>
        <v>45017.055555555555</v>
      </c>
      <c r="Q57" s="2">
        <f t="shared" si="2"/>
        <v>45017.206250000003</v>
      </c>
      <c r="R57" s="2">
        <f t="shared" si="3"/>
        <v>0.15069444444816327</v>
      </c>
      <c r="S57" s="7">
        <f>SUMIF(Cocina!A:A,K57,Cocina!H:H)</f>
        <v>5.4166666666666669E-2</v>
      </c>
      <c r="T57" s="2">
        <f t="shared" si="4"/>
        <v>9.6527777781496599E-2</v>
      </c>
      <c r="U57" t="str">
        <f t="shared" si="5"/>
        <v>Cobrado</v>
      </c>
      <c r="V57" s="17" t="str">
        <f>TEXT(Table1[[#This Row],[Fecha de factura]],"dddd")</f>
        <v>sábado</v>
      </c>
    </row>
    <row r="58" spans="1:22" x14ac:dyDescent="0.45">
      <c r="A58">
        <v>18</v>
      </c>
      <c r="B58" t="s">
        <v>101</v>
      </c>
      <c r="C58">
        <v>2</v>
      </c>
      <c r="D58" s="1">
        <v>45017.12777777778</v>
      </c>
      <c r="E58" s="1">
        <v>45017.202777777777</v>
      </c>
      <c r="F58" t="s">
        <v>25</v>
      </c>
      <c r="G58" t="s">
        <v>15</v>
      </c>
      <c r="H58" t="s">
        <v>26</v>
      </c>
      <c r="I58" s="11">
        <v>45.45</v>
      </c>
      <c r="J58" t="s">
        <v>27</v>
      </c>
      <c r="K58">
        <v>57</v>
      </c>
      <c r="L58" t="s">
        <v>23</v>
      </c>
      <c r="M58" t="s">
        <v>688</v>
      </c>
      <c r="N58" s="11">
        <f>SUMIF(Cocina!A:A,Sala!K58,Cocina!J:J)+I58</f>
        <v>214.45</v>
      </c>
      <c r="O58" s="12">
        <f t="shared" si="0"/>
        <v>45017</v>
      </c>
      <c r="P58" s="2">
        <f t="shared" si="1"/>
        <v>45017.12777777778</v>
      </c>
      <c r="Q58" s="2">
        <f t="shared" si="2"/>
        <v>45017.202777777777</v>
      </c>
      <c r="R58" s="2">
        <f t="shared" si="3"/>
        <v>7.4999999997089617E-2</v>
      </c>
      <c r="S58" s="7">
        <f>SUMIF(Cocina!A:A,K58,Cocina!H:H)</f>
        <v>4.7222222222222221E-2</v>
      </c>
      <c r="T58" s="2">
        <f t="shared" si="4"/>
        <v>2.7777777774867396E-2</v>
      </c>
      <c r="U58" t="str">
        <f t="shared" si="5"/>
        <v>Cobrado</v>
      </c>
      <c r="V58" s="17" t="str">
        <f>TEXT(Table1[[#This Row],[Fecha de factura]],"dddd")</f>
        <v>sábado</v>
      </c>
    </row>
    <row r="59" spans="1:22" x14ac:dyDescent="0.45">
      <c r="A59">
        <v>8</v>
      </c>
      <c r="B59" t="s">
        <v>102</v>
      </c>
      <c r="C59">
        <v>3</v>
      </c>
      <c r="D59" s="1">
        <v>45017.063194444447</v>
      </c>
      <c r="E59" s="1">
        <v>45017.181250000001</v>
      </c>
      <c r="F59" t="s">
        <v>20</v>
      </c>
      <c r="G59" t="s">
        <v>36</v>
      </c>
      <c r="H59" t="s">
        <v>26</v>
      </c>
      <c r="I59" s="11">
        <v>30.7</v>
      </c>
      <c r="J59" t="s">
        <v>17</v>
      </c>
      <c r="K59">
        <v>58</v>
      </c>
      <c r="L59" t="s">
        <v>28</v>
      </c>
      <c r="M59" t="s">
        <v>689</v>
      </c>
      <c r="N59" s="11">
        <f>SUMIF(Cocina!A:A,Sala!K59,Cocina!J:J)+I59</f>
        <v>112.7</v>
      </c>
      <c r="O59" s="12">
        <f t="shared" si="0"/>
        <v>45017</v>
      </c>
      <c r="P59" s="2">
        <f t="shared" si="1"/>
        <v>45017.063194444447</v>
      </c>
      <c r="Q59" s="2">
        <f t="shared" si="2"/>
        <v>45017.181250000001</v>
      </c>
      <c r="R59" s="2">
        <f t="shared" si="3"/>
        <v>0.11805555555474712</v>
      </c>
      <c r="S59" s="7">
        <f>SUMIF(Cocina!A:A,K59,Cocina!H:H)</f>
        <v>5.0694444444444445E-2</v>
      </c>
      <c r="T59" s="2">
        <f t="shared" si="4"/>
        <v>6.7361111110302671E-2</v>
      </c>
      <c r="U59" t="str">
        <f t="shared" si="5"/>
        <v>Cobrado</v>
      </c>
      <c r="V59" s="17" t="str">
        <f>TEXT(Table1[[#This Row],[Fecha de factura]],"dddd")</f>
        <v>sábado</v>
      </c>
    </row>
    <row r="60" spans="1:22" x14ac:dyDescent="0.45">
      <c r="A60">
        <v>8</v>
      </c>
      <c r="B60" t="s">
        <v>103</v>
      </c>
      <c r="C60">
        <v>4</v>
      </c>
      <c r="D60" s="1">
        <v>45017.056250000001</v>
      </c>
      <c r="E60" s="1">
        <v>45017.211111111108</v>
      </c>
      <c r="F60" t="s">
        <v>20</v>
      </c>
      <c r="G60" t="s">
        <v>15</v>
      </c>
      <c r="H60" t="s">
        <v>22</v>
      </c>
      <c r="I60" s="11">
        <v>33.89</v>
      </c>
      <c r="J60" t="s">
        <v>27</v>
      </c>
      <c r="K60">
        <v>59</v>
      </c>
      <c r="L60" t="s">
        <v>23</v>
      </c>
      <c r="M60" t="s">
        <v>690</v>
      </c>
      <c r="N60" s="11">
        <f>SUMIF(Cocina!A:A,Sala!K60,Cocina!J:J)+I60</f>
        <v>193.89</v>
      </c>
      <c r="O60" s="12">
        <f t="shared" si="0"/>
        <v>45017</v>
      </c>
      <c r="P60" s="2">
        <f t="shared" si="1"/>
        <v>45017.056250000001</v>
      </c>
      <c r="Q60" s="2">
        <f t="shared" si="2"/>
        <v>45017.211111111108</v>
      </c>
      <c r="R60" s="2">
        <f t="shared" si="3"/>
        <v>0.15486111110658385</v>
      </c>
      <c r="S60" s="7">
        <f>SUMIF(Cocina!A:A,K60,Cocina!H:H)</f>
        <v>3.3333333333333326E-2</v>
      </c>
      <c r="T60" s="2">
        <f t="shared" si="4"/>
        <v>0.12152777777325052</v>
      </c>
      <c r="U60" t="str">
        <f t="shared" si="5"/>
        <v>Cobrado</v>
      </c>
      <c r="V60" s="17" t="str">
        <f>TEXT(Table1[[#This Row],[Fecha de factura]],"dddd")</f>
        <v>sábado</v>
      </c>
    </row>
    <row r="61" spans="1:22" x14ac:dyDescent="0.45">
      <c r="A61">
        <v>6</v>
      </c>
      <c r="B61" t="s">
        <v>104</v>
      </c>
      <c r="C61">
        <v>1</v>
      </c>
      <c r="D61" s="1">
        <v>45017.089583333334</v>
      </c>
      <c r="E61" s="1">
        <v>45017.240277777775</v>
      </c>
      <c r="F61" t="s">
        <v>20</v>
      </c>
      <c r="G61" t="s">
        <v>15</v>
      </c>
      <c r="H61" t="s">
        <v>26</v>
      </c>
      <c r="I61" s="11">
        <v>19.54</v>
      </c>
      <c r="J61" t="s">
        <v>17</v>
      </c>
      <c r="K61">
        <v>60</v>
      </c>
      <c r="L61" t="s">
        <v>43</v>
      </c>
      <c r="M61" t="s">
        <v>691</v>
      </c>
      <c r="N61" s="11">
        <f>SUMIF(Cocina!A:A,Sala!K61,Cocina!J:J)+I61</f>
        <v>121.53999999999999</v>
      </c>
      <c r="O61" s="12">
        <f t="shared" si="0"/>
        <v>45017</v>
      </c>
      <c r="P61" s="2">
        <f t="shared" si="1"/>
        <v>45017.089583333334</v>
      </c>
      <c r="Q61" s="2">
        <f t="shared" si="2"/>
        <v>45017.240277777775</v>
      </c>
      <c r="R61" s="2">
        <f t="shared" si="3"/>
        <v>0.15069444444088731</v>
      </c>
      <c r="S61" s="7">
        <f>SUMIF(Cocina!A:A,K61,Cocina!H:H)</f>
        <v>2.9861111111111109E-2</v>
      </c>
      <c r="T61" s="2">
        <f t="shared" si="4"/>
        <v>0.12083333332977619</v>
      </c>
      <c r="U61" t="str">
        <f t="shared" si="5"/>
        <v>Cobrado</v>
      </c>
      <c r="V61" s="17" t="str">
        <f>TEXT(Table1[[#This Row],[Fecha de factura]],"dddd")</f>
        <v>sábado</v>
      </c>
    </row>
    <row r="62" spans="1:22" x14ac:dyDescent="0.45">
      <c r="A62">
        <v>10</v>
      </c>
      <c r="B62" t="s">
        <v>105</v>
      </c>
      <c r="C62">
        <v>5</v>
      </c>
      <c r="D62" s="1">
        <v>45017.15902777778</v>
      </c>
      <c r="E62" s="1">
        <v>45017.265277777777</v>
      </c>
      <c r="F62" t="s">
        <v>25</v>
      </c>
      <c r="G62" t="s">
        <v>15</v>
      </c>
      <c r="H62" t="s">
        <v>26</v>
      </c>
      <c r="I62" s="11">
        <v>42.87</v>
      </c>
      <c r="J62" t="s">
        <v>39</v>
      </c>
      <c r="K62">
        <v>61</v>
      </c>
      <c r="L62" t="s">
        <v>58</v>
      </c>
      <c r="M62" t="s">
        <v>692</v>
      </c>
      <c r="N62" s="11">
        <f>SUMIF(Cocina!A:A,Sala!K62,Cocina!J:J)+I62</f>
        <v>284.87</v>
      </c>
      <c r="O62" s="12">
        <f t="shared" si="0"/>
        <v>45017</v>
      </c>
      <c r="P62" s="2">
        <f t="shared" si="1"/>
        <v>45017.15902777778</v>
      </c>
      <c r="Q62" s="2">
        <f t="shared" si="2"/>
        <v>45017.265277777777</v>
      </c>
      <c r="R62" s="2">
        <f t="shared" si="3"/>
        <v>0.11666666666375629</v>
      </c>
      <c r="S62" s="7">
        <f>SUMIF(Cocina!A:A,K62,Cocina!H:H)</f>
        <v>0.11041666666666666</v>
      </c>
      <c r="T62" s="2">
        <f t="shared" si="4"/>
        <v>6.2499999970896253E-3</v>
      </c>
      <c r="U62" t="str">
        <f t="shared" si="5"/>
        <v>Cobrado</v>
      </c>
      <c r="V62" s="17" t="str">
        <f>TEXT(Table1[[#This Row],[Fecha de factura]],"dddd")</f>
        <v>sábado</v>
      </c>
    </row>
    <row r="63" spans="1:22" x14ac:dyDescent="0.45">
      <c r="A63">
        <v>2</v>
      </c>
      <c r="B63" t="s">
        <v>106</v>
      </c>
      <c r="C63">
        <v>1</v>
      </c>
      <c r="D63" s="1">
        <v>45017.115972222222</v>
      </c>
      <c r="E63" s="1">
        <v>45017.26666666667</v>
      </c>
      <c r="F63" t="s">
        <v>20</v>
      </c>
      <c r="G63" t="s">
        <v>36</v>
      </c>
      <c r="H63" t="s">
        <v>26</v>
      </c>
      <c r="I63" s="11">
        <v>37.93</v>
      </c>
      <c r="J63" t="s">
        <v>39</v>
      </c>
      <c r="K63">
        <v>62</v>
      </c>
      <c r="L63" t="s">
        <v>70</v>
      </c>
      <c r="M63" t="s">
        <v>693</v>
      </c>
      <c r="N63" s="11">
        <f>SUMIF(Cocina!A:A,Sala!K63,Cocina!J:J)+I63</f>
        <v>185.93</v>
      </c>
      <c r="O63" s="12">
        <f t="shared" si="0"/>
        <v>45017</v>
      </c>
      <c r="P63" s="2">
        <f t="shared" si="1"/>
        <v>45017.115972222222</v>
      </c>
      <c r="Q63" s="2">
        <f t="shared" si="2"/>
        <v>45017.26666666667</v>
      </c>
      <c r="R63" s="2">
        <f t="shared" si="3"/>
        <v>0.16111111111482992</v>
      </c>
      <c r="S63" s="7">
        <f>SUMIF(Cocina!A:A,K63,Cocina!H:H)</f>
        <v>0.10763888888888888</v>
      </c>
      <c r="T63" s="2">
        <f t="shared" si="4"/>
        <v>5.3472222225941043E-2</v>
      </c>
      <c r="U63" t="str">
        <f t="shared" si="5"/>
        <v>Cobrado</v>
      </c>
      <c r="V63" s="17" t="str">
        <f>TEXT(Table1[[#This Row],[Fecha de factura]],"dddd")</f>
        <v>sábado</v>
      </c>
    </row>
    <row r="64" spans="1:22" x14ac:dyDescent="0.45">
      <c r="A64">
        <v>17</v>
      </c>
      <c r="B64" t="s">
        <v>46</v>
      </c>
      <c r="C64">
        <v>4</v>
      </c>
      <c r="D64" s="1">
        <v>45017.02847222222</v>
      </c>
      <c r="E64" s="1">
        <v>45017.17083333333</v>
      </c>
      <c r="F64" t="s">
        <v>33</v>
      </c>
      <c r="G64" t="s">
        <v>15</v>
      </c>
      <c r="H64" t="s">
        <v>26</v>
      </c>
      <c r="I64" s="11">
        <v>33.340000000000003</v>
      </c>
      <c r="J64" t="s">
        <v>17</v>
      </c>
      <c r="K64">
        <v>63</v>
      </c>
      <c r="L64" t="s">
        <v>23</v>
      </c>
      <c r="M64" t="s">
        <v>694</v>
      </c>
      <c r="N64" s="11">
        <f>SUMIF(Cocina!A:A,Sala!K64,Cocina!J:J)+I64</f>
        <v>88.34</v>
      </c>
      <c r="O64" s="12">
        <f t="shared" si="0"/>
        <v>45017</v>
      </c>
      <c r="P64" s="2">
        <f t="shared" si="1"/>
        <v>45017.02847222222</v>
      </c>
      <c r="Q64" s="2">
        <f t="shared" si="2"/>
        <v>45017.17083333333</v>
      </c>
      <c r="R64" s="2">
        <f t="shared" si="3"/>
        <v>0.14236111110949423</v>
      </c>
      <c r="S64" s="7">
        <f>SUMIF(Cocina!A:A,K64,Cocina!H:H)</f>
        <v>2.0833333333333332E-2</v>
      </c>
      <c r="T64" s="2">
        <f t="shared" si="4"/>
        <v>0.1215277777761609</v>
      </c>
      <c r="U64" t="str">
        <f t="shared" si="5"/>
        <v>Cobrado</v>
      </c>
      <c r="V64" s="17" t="str">
        <f>TEXT(Table1[[#This Row],[Fecha de factura]],"dddd")</f>
        <v>sábado</v>
      </c>
    </row>
    <row r="65" spans="1:22" x14ac:dyDescent="0.45">
      <c r="A65">
        <v>3</v>
      </c>
      <c r="B65" t="s">
        <v>107</v>
      </c>
      <c r="C65">
        <v>3</v>
      </c>
      <c r="D65" s="1">
        <v>45017.069444444445</v>
      </c>
      <c r="E65" s="1">
        <v>45017.168055555558</v>
      </c>
      <c r="F65" t="s">
        <v>30</v>
      </c>
      <c r="G65" t="s">
        <v>21</v>
      </c>
      <c r="H65" t="s">
        <v>22</v>
      </c>
      <c r="I65" s="11">
        <v>34.770000000000003</v>
      </c>
      <c r="J65" t="s">
        <v>17</v>
      </c>
      <c r="K65">
        <v>64</v>
      </c>
      <c r="L65" t="s">
        <v>34</v>
      </c>
      <c r="M65" t="s">
        <v>695</v>
      </c>
      <c r="N65" s="11">
        <f>SUMIF(Cocina!A:A,Sala!K65,Cocina!J:J)+I65</f>
        <v>322.77</v>
      </c>
      <c r="O65" s="12">
        <f t="shared" si="0"/>
        <v>45017</v>
      </c>
      <c r="P65" s="2">
        <f t="shared" si="1"/>
        <v>45017.069444444445</v>
      </c>
      <c r="Q65" s="2">
        <f t="shared" si="2"/>
        <v>45017.168055555558</v>
      </c>
      <c r="R65" s="2">
        <f t="shared" si="3"/>
        <v>9.8611111112404615E-2</v>
      </c>
      <c r="S65" s="7">
        <f>SUMIF(Cocina!A:A,K65,Cocina!H:H)</f>
        <v>5.694444444444445E-2</v>
      </c>
      <c r="T65" s="2">
        <f t="shared" si="4"/>
        <v>4.1666666667960164E-2</v>
      </c>
      <c r="U65" t="str">
        <f t="shared" si="5"/>
        <v>Cobrado</v>
      </c>
      <c r="V65" s="17" t="str">
        <f>TEXT(Table1[[#This Row],[Fecha de factura]],"dddd")</f>
        <v>sábado</v>
      </c>
    </row>
    <row r="66" spans="1:22" x14ac:dyDescent="0.45">
      <c r="A66">
        <v>5</v>
      </c>
      <c r="B66" t="s">
        <v>108</v>
      </c>
      <c r="C66">
        <v>1</v>
      </c>
      <c r="D66" s="1">
        <v>45017.07916666667</v>
      </c>
      <c r="E66" s="1">
        <v>45017.127083333333</v>
      </c>
      <c r="F66" t="s">
        <v>14</v>
      </c>
      <c r="G66" t="s">
        <v>15</v>
      </c>
      <c r="H66" t="s">
        <v>16</v>
      </c>
      <c r="I66" s="11">
        <v>14</v>
      </c>
      <c r="J66" t="s">
        <v>39</v>
      </c>
      <c r="K66">
        <v>65</v>
      </c>
      <c r="L66" t="s">
        <v>43</v>
      </c>
      <c r="M66" t="s">
        <v>696</v>
      </c>
      <c r="N66" s="11">
        <f>SUMIF(Cocina!A:A,Sala!K66,Cocina!J:J)+I66</f>
        <v>210</v>
      </c>
      <c r="O66" s="12">
        <f t="shared" ref="O66:O129" si="6">INT(E66)</f>
        <v>45017</v>
      </c>
      <c r="P66" s="2">
        <f t="shared" ref="P66:P129" si="7">D66</f>
        <v>45017.07916666667</v>
      </c>
      <c r="Q66" s="2">
        <f t="shared" ref="Q66:Q129" si="8">E66</f>
        <v>45017.127083333333</v>
      </c>
      <c r="R66" s="2">
        <f t="shared" ref="R66:R129" si="9">IF(J66="Ocupada",Q66-P66+15/1440,Q66-P66)</f>
        <v>5.833333332945282E-2</v>
      </c>
      <c r="S66" s="7">
        <f>SUMIF(Cocina!A:A,K66,Cocina!H:H)</f>
        <v>0.1076388888888889</v>
      </c>
      <c r="T66" s="2">
        <f t="shared" si="4"/>
        <v>0</v>
      </c>
      <c r="U66" t="str">
        <f t="shared" si="5"/>
        <v>No cobrado</v>
      </c>
      <c r="V66" s="17" t="str">
        <f>TEXT(Table1[[#This Row],[Fecha de factura]],"dddd")</f>
        <v>sábado</v>
      </c>
    </row>
    <row r="67" spans="1:22" x14ac:dyDescent="0.45">
      <c r="A67">
        <v>18</v>
      </c>
      <c r="B67" t="s">
        <v>109</v>
      </c>
      <c r="C67">
        <v>2</v>
      </c>
      <c r="D67" s="1">
        <v>45017.102777777778</v>
      </c>
      <c r="E67" s="1">
        <v>45017.262499999997</v>
      </c>
      <c r="F67" t="s">
        <v>30</v>
      </c>
      <c r="G67" t="s">
        <v>15</v>
      </c>
      <c r="H67" t="s">
        <v>26</v>
      </c>
      <c r="I67" s="11">
        <v>10.88</v>
      </c>
      <c r="J67" t="s">
        <v>17</v>
      </c>
      <c r="K67">
        <v>66</v>
      </c>
      <c r="L67" t="s">
        <v>18</v>
      </c>
      <c r="M67" t="s">
        <v>697</v>
      </c>
      <c r="N67" s="11">
        <f>SUMIF(Cocina!A:A,Sala!K67,Cocina!J:J)+I67</f>
        <v>220.88</v>
      </c>
      <c r="O67" s="12">
        <f t="shared" si="6"/>
        <v>45017</v>
      </c>
      <c r="P67" s="2">
        <f t="shared" si="7"/>
        <v>45017.102777777778</v>
      </c>
      <c r="Q67" s="2">
        <f t="shared" si="8"/>
        <v>45017.262499999997</v>
      </c>
      <c r="R67" s="2">
        <f t="shared" si="9"/>
        <v>0.15972222221898846</v>
      </c>
      <c r="S67" s="7">
        <f>SUMIF(Cocina!A:A,K67,Cocina!H:H)</f>
        <v>7.9166666666666663E-2</v>
      </c>
      <c r="T67" s="2">
        <f t="shared" ref="T67:T130" si="10">IF(R67-S67&gt;0,R67-S67,0)</f>
        <v>8.05555555523218E-2</v>
      </c>
      <c r="U67" t="str">
        <f t="shared" ref="U67:U130" si="11">IF(T67=0,"No cobrado","Cobrado")</f>
        <v>Cobrado</v>
      </c>
      <c r="V67" s="17" t="str">
        <f>TEXT(Table1[[#This Row],[Fecha de factura]],"dddd")</f>
        <v>sábado</v>
      </c>
    </row>
    <row r="68" spans="1:22" x14ac:dyDescent="0.45">
      <c r="A68">
        <v>2</v>
      </c>
      <c r="B68" t="s">
        <v>110</v>
      </c>
      <c r="C68">
        <v>6</v>
      </c>
      <c r="D68" s="1">
        <v>45017.15625</v>
      </c>
      <c r="E68" s="1">
        <v>45017.215277777781</v>
      </c>
      <c r="F68" t="s">
        <v>25</v>
      </c>
      <c r="G68" t="s">
        <v>15</v>
      </c>
      <c r="H68" t="s">
        <v>16</v>
      </c>
      <c r="I68" s="11">
        <v>21.25</v>
      </c>
      <c r="J68" t="s">
        <v>17</v>
      </c>
      <c r="K68">
        <v>67</v>
      </c>
      <c r="L68" t="s">
        <v>34</v>
      </c>
      <c r="M68" t="s">
        <v>698</v>
      </c>
      <c r="N68" s="11">
        <f>SUMIF(Cocina!A:A,Sala!K68,Cocina!J:J)+I68</f>
        <v>277.25</v>
      </c>
      <c r="O68" s="12">
        <f t="shared" si="6"/>
        <v>45017</v>
      </c>
      <c r="P68" s="2">
        <f t="shared" si="7"/>
        <v>45017.15625</v>
      </c>
      <c r="Q68" s="2">
        <f t="shared" si="8"/>
        <v>45017.215277777781</v>
      </c>
      <c r="R68" s="2">
        <f t="shared" si="9"/>
        <v>5.9027777781011537E-2</v>
      </c>
      <c r="S68" s="7">
        <f>SUMIF(Cocina!A:A,K68,Cocina!H:H)</f>
        <v>9.0972222222222218E-2</v>
      </c>
      <c r="T68" s="2">
        <f t="shared" si="10"/>
        <v>0</v>
      </c>
      <c r="U68" t="str">
        <f t="shared" si="11"/>
        <v>No cobrado</v>
      </c>
      <c r="V68" s="17" t="str">
        <f>TEXT(Table1[[#This Row],[Fecha de factura]],"dddd")</f>
        <v>sábado</v>
      </c>
    </row>
    <row r="69" spans="1:22" x14ac:dyDescent="0.45">
      <c r="A69">
        <v>8</v>
      </c>
      <c r="B69" t="s">
        <v>111</v>
      </c>
      <c r="C69">
        <v>4</v>
      </c>
      <c r="D69" s="1">
        <v>45017.001388888886</v>
      </c>
      <c r="E69" s="1">
        <v>45017.135416666664</v>
      </c>
      <c r="F69" t="s">
        <v>30</v>
      </c>
      <c r="G69" t="s">
        <v>36</v>
      </c>
      <c r="H69" t="s">
        <v>26</v>
      </c>
      <c r="I69" s="11">
        <v>45.65</v>
      </c>
      <c r="J69" t="s">
        <v>39</v>
      </c>
      <c r="K69">
        <v>68</v>
      </c>
      <c r="L69" t="s">
        <v>28</v>
      </c>
      <c r="M69" t="s">
        <v>699</v>
      </c>
      <c r="N69" s="11">
        <f>SUMIF(Cocina!A:A,Sala!K69,Cocina!J:J)+I69</f>
        <v>263.64999999999998</v>
      </c>
      <c r="O69" s="12">
        <f t="shared" si="6"/>
        <v>45017</v>
      </c>
      <c r="P69" s="2">
        <f t="shared" si="7"/>
        <v>45017.001388888886</v>
      </c>
      <c r="Q69" s="2">
        <f t="shared" si="8"/>
        <v>45017.135416666664</v>
      </c>
      <c r="R69" s="2">
        <f t="shared" si="9"/>
        <v>0.14444444444476781</v>
      </c>
      <c r="S69" s="7">
        <f>SUMIF(Cocina!A:A,K69,Cocina!H:H)</f>
        <v>0.10069444444444445</v>
      </c>
      <c r="T69" s="2">
        <f t="shared" si="10"/>
        <v>4.3750000000323364E-2</v>
      </c>
      <c r="U69" t="str">
        <f t="shared" si="11"/>
        <v>Cobrado</v>
      </c>
      <c r="V69" s="17" t="str">
        <f>TEXT(Table1[[#This Row],[Fecha de factura]],"dddd")</f>
        <v>sábado</v>
      </c>
    </row>
    <row r="70" spans="1:22" x14ac:dyDescent="0.45">
      <c r="A70">
        <v>5</v>
      </c>
      <c r="B70" t="s">
        <v>112</v>
      </c>
      <c r="C70">
        <v>4</v>
      </c>
      <c r="D70" s="1">
        <v>45017.084722222222</v>
      </c>
      <c r="E70" s="1">
        <v>45017.164583333331</v>
      </c>
      <c r="F70" t="s">
        <v>25</v>
      </c>
      <c r="G70" t="s">
        <v>15</v>
      </c>
      <c r="H70" t="s">
        <v>26</v>
      </c>
      <c r="I70" s="11">
        <v>31.49</v>
      </c>
      <c r="J70" t="s">
        <v>27</v>
      </c>
      <c r="K70">
        <v>69</v>
      </c>
      <c r="L70" t="s">
        <v>34</v>
      </c>
      <c r="M70" t="s">
        <v>700</v>
      </c>
      <c r="N70" s="11">
        <f>SUMIF(Cocina!A:A,Sala!K70,Cocina!J:J)+I70</f>
        <v>265.49</v>
      </c>
      <c r="O70" s="12">
        <f t="shared" si="6"/>
        <v>45017</v>
      </c>
      <c r="P70" s="2">
        <f t="shared" si="7"/>
        <v>45017.084722222222</v>
      </c>
      <c r="Q70" s="2">
        <f t="shared" si="8"/>
        <v>45017.164583333331</v>
      </c>
      <c r="R70" s="2">
        <f t="shared" si="9"/>
        <v>7.9861111109494232E-2</v>
      </c>
      <c r="S70" s="7">
        <f>SUMIF(Cocina!A:A,K70,Cocina!H:H)</f>
        <v>6.3888888888888884E-2</v>
      </c>
      <c r="T70" s="2">
        <f t="shared" si="10"/>
        <v>1.5972222220605348E-2</v>
      </c>
      <c r="U70" t="str">
        <f t="shared" si="11"/>
        <v>Cobrado</v>
      </c>
      <c r="V70" s="17" t="str">
        <f>TEXT(Table1[[#This Row],[Fecha de factura]],"dddd")</f>
        <v>sábado</v>
      </c>
    </row>
    <row r="71" spans="1:22" x14ac:dyDescent="0.45">
      <c r="A71">
        <v>17</v>
      </c>
      <c r="B71" t="s">
        <v>113</v>
      </c>
      <c r="C71">
        <v>4</v>
      </c>
      <c r="D71" s="1">
        <v>45017.007638888892</v>
      </c>
      <c r="E71" s="1">
        <v>45017.056944444441</v>
      </c>
      <c r="F71" t="s">
        <v>33</v>
      </c>
      <c r="G71" t="s">
        <v>15</v>
      </c>
      <c r="H71" t="s">
        <v>16</v>
      </c>
      <c r="I71" s="11">
        <v>28.26</v>
      </c>
      <c r="J71" t="s">
        <v>27</v>
      </c>
      <c r="K71">
        <v>70</v>
      </c>
      <c r="L71" t="s">
        <v>31</v>
      </c>
      <c r="M71" t="s">
        <v>701</v>
      </c>
      <c r="N71" s="11">
        <f>SUMIF(Cocina!A:A,Sala!K71,Cocina!J:J)+I71</f>
        <v>146.26</v>
      </c>
      <c r="O71" s="12">
        <f t="shared" si="6"/>
        <v>45017</v>
      </c>
      <c r="P71" s="2">
        <f t="shared" si="7"/>
        <v>45017.007638888892</v>
      </c>
      <c r="Q71" s="2">
        <f t="shared" si="8"/>
        <v>45017.056944444441</v>
      </c>
      <c r="R71" s="2">
        <f t="shared" si="9"/>
        <v>4.930555554892635E-2</v>
      </c>
      <c r="S71" s="7">
        <f>SUMIF(Cocina!A:A,K71,Cocina!H:H)</f>
        <v>2.7777777777777776E-2</v>
      </c>
      <c r="T71" s="2">
        <f t="shared" si="10"/>
        <v>2.1527777771148573E-2</v>
      </c>
      <c r="U71" t="str">
        <f t="shared" si="11"/>
        <v>Cobrado</v>
      </c>
      <c r="V71" s="17" t="str">
        <f>TEXT(Table1[[#This Row],[Fecha de factura]],"dddd")</f>
        <v>sábado</v>
      </c>
    </row>
    <row r="72" spans="1:22" x14ac:dyDescent="0.45">
      <c r="A72">
        <v>18</v>
      </c>
      <c r="B72" t="s">
        <v>114</v>
      </c>
      <c r="C72">
        <v>4</v>
      </c>
      <c r="D72" s="1">
        <v>45017.081250000003</v>
      </c>
      <c r="E72" s="1">
        <v>45017.24722222222</v>
      </c>
      <c r="F72" t="s">
        <v>14</v>
      </c>
      <c r="G72" t="s">
        <v>15</v>
      </c>
      <c r="H72" t="s">
        <v>26</v>
      </c>
      <c r="I72" s="11">
        <v>24.01</v>
      </c>
      <c r="J72" t="s">
        <v>39</v>
      </c>
      <c r="K72">
        <v>71</v>
      </c>
      <c r="L72" t="s">
        <v>31</v>
      </c>
      <c r="M72" t="s">
        <v>702</v>
      </c>
      <c r="N72" s="11">
        <f>SUMIF(Cocina!A:A,Sala!K72,Cocina!J:J)+I72</f>
        <v>160.01</v>
      </c>
      <c r="O72" s="12">
        <f t="shared" si="6"/>
        <v>45017</v>
      </c>
      <c r="P72" s="2">
        <f t="shared" si="7"/>
        <v>45017.081250000003</v>
      </c>
      <c r="Q72" s="2">
        <f t="shared" si="8"/>
        <v>45017.24722222222</v>
      </c>
      <c r="R72" s="2">
        <f t="shared" si="9"/>
        <v>0.17638888888419993</v>
      </c>
      <c r="S72" s="7">
        <f>SUMIF(Cocina!A:A,K72,Cocina!H:H)</f>
        <v>3.4027777777777782E-2</v>
      </c>
      <c r="T72" s="2">
        <f t="shared" si="10"/>
        <v>0.14236111110642213</v>
      </c>
      <c r="U72" t="str">
        <f t="shared" si="11"/>
        <v>Cobrado</v>
      </c>
      <c r="V72" s="17" t="str">
        <f>TEXT(Table1[[#This Row],[Fecha de factura]],"dddd")</f>
        <v>sábado</v>
      </c>
    </row>
    <row r="73" spans="1:22" x14ac:dyDescent="0.45">
      <c r="A73">
        <v>17</v>
      </c>
      <c r="B73" t="s">
        <v>115</v>
      </c>
      <c r="C73">
        <v>1</v>
      </c>
      <c r="D73" s="1">
        <v>45017.112500000003</v>
      </c>
      <c r="E73" s="1">
        <v>45017.243750000001</v>
      </c>
      <c r="F73" t="s">
        <v>25</v>
      </c>
      <c r="G73" t="s">
        <v>15</v>
      </c>
      <c r="H73" t="s">
        <v>26</v>
      </c>
      <c r="I73" s="11">
        <v>15.28</v>
      </c>
      <c r="J73" t="s">
        <v>17</v>
      </c>
      <c r="K73">
        <v>72</v>
      </c>
      <c r="L73" t="s">
        <v>34</v>
      </c>
      <c r="M73" t="s">
        <v>703</v>
      </c>
      <c r="N73" s="11">
        <f>SUMIF(Cocina!A:A,Sala!K73,Cocina!J:J)+I73</f>
        <v>90.28</v>
      </c>
      <c r="O73" s="12">
        <f t="shared" si="6"/>
        <v>45017</v>
      </c>
      <c r="P73" s="2">
        <f t="shared" si="7"/>
        <v>45017.112500000003</v>
      </c>
      <c r="Q73" s="2">
        <f t="shared" si="8"/>
        <v>45017.243750000001</v>
      </c>
      <c r="R73" s="2">
        <f t="shared" si="9"/>
        <v>0.13124999999854481</v>
      </c>
      <c r="S73" s="7">
        <f>SUMIF(Cocina!A:A,K73,Cocina!H:H)</f>
        <v>3.7499999999999999E-2</v>
      </c>
      <c r="T73" s="2">
        <f t="shared" si="10"/>
        <v>9.3749999998544803E-2</v>
      </c>
      <c r="U73" t="str">
        <f t="shared" si="11"/>
        <v>Cobrado</v>
      </c>
      <c r="V73" s="17" t="str">
        <f>TEXT(Table1[[#This Row],[Fecha de factura]],"dddd")</f>
        <v>sábado</v>
      </c>
    </row>
    <row r="74" spans="1:22" x14ac:dyDescent="0.45">
      <c r="A74">
        <v>1</v>
      </c>
      <c r="B74" t="s">
        <v>116</v>
      </c>
      <c r="C74">
        <v>4</v>
      </c>
      <c r="D74" s="1">
        <v>45017.11041666667</v>
      </c>
      <c r="E74" s="1">
        <v>45017.256249999999</v>
      </c>
      <c r="F74" t="s">
        <v>33</v>
      </c>
      <c r="G74" t="s">
        <v>21</v>
      </c>
      <c r="H74" t="s">
        <v>26</v>
      </c>
      <c r="I74" s="11">
        <v>34.51</v>
      </c>
      <c r="J74" t="s">
        <v>27</v>
      </c>
      <c r="K74">
        <v>73</v>
      </c>
      <c r="L74" t="s">
        <v>70</v>
      </c>
      <c r="M74" t="s">
        <v>117</v>
      </c>
      <c r="N74" s="11">
        <f>SUMIF(Cocina!A:A,Sala!K74,Cocina!J:J)+I74</f>
        <v>115.50999999999999</v>
      </c>
      <c r="O74" s="12">
        <f t="shared" si="6"/>
        <v>45017</v>
      </c>
      <c r="P74" s="2">
        <f t="shared" si="7"/>
        <v>45017.11041666667</v>
      </c>
      <c r="Q74" s="2">
        <f t="shared" si="8"/>
        <v>45017.256249999999</v>
      </c>
      <c r="R74" s="2">
        <f t="shared" si="9"/>
        <v>0.14583333332848269</v>
      </c>
      <c r="S74" s="7">
        <f>SUMIF(Cocina!A:A,K74,Cocina!H:H)</f>
        <v>1.3888888888888888E-2</v>
      </c>
      <c r="T74" s="2">
        <f t="shared" si="10"/>
        <v>0.1319444444395938</v>
      </c>
      <c r="U74" t="str">
        <f t="shared" si="11"/>
        <v>Cobrado</v>
      </c>
      <c r="V74" s="17" t="str">
        <f>TEXT(Table1[[#This Row],[Fecha de factura]],"dddd")</f>
        <v>sábado</v>
      </c>
    </row>
    <row r="75" spans="1:22" x14ac:dyDescent="0.45">
      <c r="A75">
        <v>19</v>
      </c>
      <c r="B75" t="s">
        <v>118</v>
      </c>
      <c r="C75">
        <v>4</v>
      </c>
      <c r="D75" s="1">
        <v>45017.044444444444</v>
      </c>
      <c r="E75" s="1">
        <v>45017.175694444442</v>
      </c>
      <c r="F75" t="s">
        <v>33</v>
      </c>
      <c r="G75" t="s">
        <v>15</v>
      </c>
      <c r="H75" t="s">
        <v>26</v>
      </c>
      <c r="I75" s="11">
        <v>30.83</v>
      </c>
      <c r="J75" t="s">
        <v>27</v>
      </c>
      <c r="K75">
        <v>74</v>
      </c>
      <c r="L75" t="s">
        <v>28</v>
      </c>
      <c r="M75" t="s">
        <v>704</v>
      </c>
      <c r="N75" s="11">
        <f>SUMIF(Cocina!A:A,Sala!K75,Cocina!J:J)+I75</f>
        <v>248.82999999999998</v>
      </c>
      <c r="O75" s="12">
        <f t="shared" si="6"/>
        <v>45017</v>
      </c>
      <c r="P75" s="2">
        <f t="shared" si="7"/>
        <v>45017.044444444444</v>
      </c>
      <c r="Q75" s="2">
        <f t="shared" si="8"/>
        <v>45017.175694444442</v>
      </c>
      <c r="R75" s="2">
        <f t="shared" si="9"/>
        <v>0.13124999999854481</v>
      </c>
      <c r="S75" s="7">
        <f>SUMIF(Cocina!A:A,K75,Cocina!H:H)</f>
        <v>6.9444444444444448E-2</v>
      </c>
      <c r="T75" s="2">
        <f t="shared" si="10"/>
        <v>6.1805555554100361E-2</v>
      </c>
      <c r="U75" t="str">
        <f t="shared" si="11"/>
        <v>Cobrado</v>
      </c>
      <c r="V75" s="17" t="str">
        <f>TEXT(Table1[[#This Row],[Fecha de factura]],"dddd")</f>
        <v>sábado</v>
      </c>
    </row>
    <row r="76" spans="1:22" x14ac:dyDescent="0.45">
      <c r="A76">
        <v>19</v>
      </c>
      <c r="B76" t="s">
        <v>119</v>
      </c>
      <c r="C76">
        <v>5</v>
      </c>
      <c r="D76" s="1">
        <v>45017.15</v>
      </c>
      <c r="E76" s="1">
        <v>45017.200694444444</v>
      </c>
      <c r="F76" t="s">
        <v>30</v>
      </c>
      <c r="G76" t="s">
        <v>15</v>
      </c>
      <c r="H76" t="s">
        <v>26</v>
      </c>
      <c r="I76" s="11">
        <v>45.23</v>
      </c>
      <c r="J76" t="s">
        <v>39</v>
      </c>
      <c r="K76">
        <v>75</v>
      </c>
      <c r="L76" t="s">
        <v>40</v>
      </c>
      <c r="M76" t="s">
        <v>705</v>
      </c>
      <c r="N76" s="11">
        <f>SUMIF(Cocina!A:A,Sala!K76,Cocina!J:J)+I76</f>
        <v>154.22999999999999</v>
      </c>
      <c r="O76" s="12">
        <f t="shared" si="6"/>
        <v>45017</v>
      </c>
      <c r="P76" s="2">
        <f t="shared" si="7"/>
        <v>45017.15</v>
      </c>
      <c r="Q76" s="2">
        <f t="shared" si="8"/>
        <v>45017.200694444444</v>
      </c>
      <c r="R76" s="2">
        <f t="shared" si="9"/>
        <v>6.1111111109009165E-2</v>
      </c>
      <c r="S76" s="7">
        <f>SUMIF(Cocina!A:A,K76,Cocina!H:H)</f>
        <v>3.5416666666666666E-2</v>
      </c>
      <c r="T76" s="2">
        <f t="shared" si="10"/>
        <v>2.56944444423425E-2</v>
      </c>
      <c r="U76" t="str">
        <f t="shared" si="11"/>
        <v>Cobrado</v>
      </c>
      <c r="V76" s="17" t="str">
        <f>TEXT(Table1[[#This Row],[Fecha de factura]],"dddd")</f>
        <v>sábado</v>
      </c>
    </row>
    <row r="77" spans="1:22" x14ac:dyDescent="0.45">
      <c r="A77">
        <v>17</v>
      </c>
      <c r="B77" t="s">
        <v>120</v>
      </c>
      <c r="C77">
        <v>3</v>
      </c>
      <c r="D77" s="1">
        <v>45017.122916666667</v>
      </c>
      <c r="E77" s="1">
        <v>45017.224999999999</v>
      </c>
      <c r="F77" t="s">
        <v>20</v>
      </c>
      <c r="G77" t="s">
        <v>15</v>
      </c>
      <c r="H77" t="s">
        <v>26</v>
      </c>
      <c r="I77" s="11">
        <v>17.760000000000002</v>
      </c>
      <c r="J77" t="s">
        <v>17</v>
      </c>
      <c r="K77">
        <v>76</v>
      </c>
      <c r="L77" t="s">
        <v>70</v>
      </c>
      <c r="M77" t="s">
        <v>706</v>
      </c>
      <c r="N77" s="11">
        <f>SUMIF(Cocina!A:A,Sala!K77,Cocina!J:J)+I77</f>
        <v>175.76</v>
      </c>
      <c r="O77" s="12">
        <f t="shared" si="6"/>
        <v>45017</v>
      </c>
      <c r="P77" s="2">
        <f t="shared" si="7"/>
        <v>45017.122916666667</v>
      </c>
      <c r="Q77" s="2">
        <f t="shared" si="8"/>
        <v>45017.224999999999</v>
      </c>
      <c r="R77" s="2">
        <f t="shared" si="9"/>
        <v>0.10208333333139308</v>
      </c>
      <c r="S77" s="7">
        <f>SUMIF(Cocina!A:A,K77,Cocina!H:H)</f>
        <v>6.7361111111111108E-2</v>
      </c>
      <c r="T77" s="2">
        <f t="shared" si="10"/>
        <v>3.472222222028197E-2</v>
      </c>
      <c r="U77" t="str">
        <f t="shared" si="11"/>
        <v>Cobrado</v>
      </c>
      <c r="V77" s="17" t="str">
        <f>TEXT(Table1[[#This Row],[Fecha de factura]],"dddd")</f>
        <v>sábado</v>
      </c>
    </row>
    <row r="78" spans="1:22" x14ac:dyDescent="0.45">
      <c r="A78">
        <v>3</v>
      </c>
      <c r="B78" t="s">
        <v>121</v>
      </c>
      <c r="C78">
        <v>1</v>
      </c>
      <c r="D78" s="1">
        <v>45017.115277777775</v>
      </c>
      <c r="E78" s="1">
        <v>45017.260416666664</v>
      </c>
      <c r="F78" t="s">
        <v>14</v>
      </c>
      <c r="G78" t="s">
        <v>36</v>
      </c>
      <c r="H78" t="s">
        <v>26</v>
      </c>
      <c r="I78" s="11">
        <v>19.88</v>
      </c>
      <c r="J78" t="s">
        <v>27</v>
      </c>
      <c r="K78">
        <v>77</v>
      </c>
      <c r="L78" t="s">
        <v>43</v>
      </c>
      <c r="M78" t="s">
        <v>707</v>
      </c>
      <c r="N78" s="11">
        <f>SUMIF(Cocina!A:A,Sala!K78,Cocina!J:J)+I78</f>
        <v>118.88</v>
      </c>
      <c r="O78" s="12">
        <f t="shared" si="6"/>
        <v>45017</v>
      </c>
      <c r="P78" s="2">
        <f t="shared" si="7"/>
        <v>45017.115277777775</v>
      </c>
      <c r="Q78" s="2">
        <f t="shared" si="8"/>
        <v>45017.260416666664</v>
      </c>
      <c r="R78" s="2">
        <f t="shared" si="9"/>
        <v>0.14513888888905058</v>
      </c>
      <c r="S78" s="7">
        <f>SUMIF(Cocina!A:A,K78,Cocina!H:H)</f>
        <v>6.7361111111111108E-2</v>
      </c>
      <c r="T78" s="2">
        <f t="shared" si="10"/>
        <v>7.7777777777939469E-2</v>
      </c>
      <c r="U78" t="str">
        <f t="shared" si="11"/>
        <v>Cobrado</v>
      </c>
      <c r="V78" s="17" t="str">
        <f>TEXT(Table1[[#This Row],[Fecha de factura]],"dddd")</f>
        <v>sábado</v>
      </c>
    </row>
    <row r="79" spans="1:22" x14ac:dyDescent="0.45">
      <c r="A79">
        <v>7</v>
      </c>
      <c r="B79" t="s">
        <v>122</v>
      </c>
      <c r="C79">
        <v>4</v>
      </c>
      <c r="D79" s="1">
        <v>45017.06527777778</v>
      </c>
      <c r="E79" s="1">
        <v>45017.127083333333</v>
      </c>
      <c r="F79" t="s">
        <v>14</v>
      </c>
      <c r="G79" t="s">
        <v>15</v>
      </c>
      <c r="H79" t="s">
        <v>26</v>
      </c>
      <c r="I79" s="11">
        <v>20.02</v>
      </c>
      <c r="J79" t="s">
        <v>27</v>
      </c>
      <c r="K79">
        <v>78</v>
      </c>
      <c r="L79" t="s">
        <v>23</v>
      </c>
      <c r="M79" t="s">
        <v>123</v>
      </c>
      <c r="N79" s="11">
        <f>SUMIF(Cocina!A:A,Sala!K79,Cocina!J:J)+I79</f>
        <v>77.02</v>
      </c>
      <c r="O79" s="12">
        <f t="shared" si="6"/>
        <v>45017</v>
      </c>
      <c r="P79" s="2">
        <f t="shared" si="7"/>
        <v>45017.06527777778</v>
      </c>
      <c r="Q79" s="2">
        <f t="shared" si="8"/>
        <v>45017.127083333333</v>
      </c>
      <c r="R79" s="2">
        <f t="shared" si="9"/>
        <v>6.1805555553291924E-2</v>
      </c>
      <c r="S79" s="7">
        <f>SUMIF(Cocina!A:A,K79,Cocina!H:H)</f>
        <v>3.7499999999999999E-2</v>
      </c>
      <c r="T79" s="2">
        <f t="shared" si="10"/>
        <v>2.4305555553291926E-2</v>
      </c>
      <c r="U79" t="str">
        <f t="shared" si="11"/>
        <v>Cobrado</v>
      </c>
      <c r="V79" s="17" t="str">
        <f>TEXT(Table1[[#This Row],[Fecha de factura]],"dddd")</f>
        <v>sábado</v>
      </c>
    </row>
    <row r="80" spans="1:22" x14ac:dyDescent="0.45">
      <c r="A80">
        <v>16</v>
      </c>
      <c r="B80" t="s">
        <v>124</v>
      </c>
      <c r="C80">
        <v>2</v>
      </c>
      <c r="D80" s="1">
        <v>45017.06527777778</v>
      </c>
      <c r="E80" s="1">
        <v>45017.213888888888</v>
      </c>
      <c r="F80" t="s">
        <v>14</v>
      </c>
      <c r="G80" t="s">
        <v>15</v>
      </c>
      <c r="H80" t="s">
        <v>26</v>
      </c>
      <c r="I80" s="11">
        <v>34.01</v>
      </c>
      <c r="J80" t="s">
        <v>27</v>
      </c>
      <c r="K80">
        <v>79</v>
      </c>
      <c r="L80" t="s">
        <v>40</v>
      </c>
      <c r="M80" t="s">
        <v>708</v>
      </c>
      <c r="N80" s="11">
        <f>SUMIF(Cocina!A:A,Sala!K80,Cocina!J:J)+I80</f>
        <v>343.01</v>
      </c>
      <c r="O80" s="12">
        <f t="shared" si="6"/>
        <v>45017</v>
      </c>
      <c r="P80" s="2">
        <f t="shared" si="7"/>
        <v>45017.06527777778</v>
      </c>
      <c r="Q80" s="2">
        <f t="shared" si="8"/>
        <v>45017.213888888888</v>
      </c>
      <c r="R80" s="2">
        <f t="shared" si="9"/>
        <v>0.14861111110803904</v>
      </c>
      <c r="S80" s="7">
        <f>SUMIF(Cocina!A:A,K80,Cocina!H:H)</f>
        <v>6.6666666666666666E-2</v>
      </c>
      <c r="T80" s="2">
        <f t="shared" si="10"/>
        <v>8.1944444441372374E-2</v>
      </c>
      <c r="U80" t="str">
        <f t="shared" si="11"/>
        <v>Cobrado</v>
      </c>
      <c r="V80" s="17" t="str">
        <f>TEXT(Table1[[#This Row],[Fecha de factura]],"dddd")</f>
        <v>sábado</v>
      </c>
    </row>
    <row r="81" spans="1:22" x14ac:dyDescent="0.45">
      <c r="A81">
        <v>18</v>
      </c>
      <c r="B81" t="s">
        <v>125</v>
      </c>
      <c r="C81">
        <v>6</v>
      </c>
      <c r="D81" s="1">
        <v>45017.093055555553</v>
      </c>
      <c r="E81" s="1">
        <v>45017.156944444447</v>
      </c>
      <c r="F81" t="s">
        <v>33</v>
      </c>
      <c r="G81" t="s">
        <v>15</v>
      </c>
      <c r="H81" t="s">
        <v>26</v>
      </c>
      <c r="I81" s="11">
        <v>39.049999999999997</v>
      </c>
      <c r="J81" t="s">
        <v>27</v>
      </c>
      <c r="K81">
        <v>80</v>
      </c>
      <c r="L81" t="s">
        <v>40</v>
      </c>
      <c r="M81" t="s">
        <v>709</v>
      </c>
      <c r="N81" s="11">
        <f>SUMIF(Cocina!A:A,Sala!K81,Cocina!J:J)+I81</f>
        <v>160.05000000000001</v>
      </c>
      <c r="O81" s="12">
        <f t="shared" si="6"/>
        <v>45017</v>
      </c>
      <c r="P81" s="2">
        <f t="shared" si="7"/>
        <v>45017.093055555553</v>
      </c>
      <c r="Q81" s="2">
        <f t="shared" si="8"/>
        <v>45017.156944444447</v>
      </c>
      <c r="R81" s="2">
        <f t="shared" si="9"/>
        <v>6.3888888893416151E-2</v>
      </c>
      <c r="S81" s="7">
        <f>SUMIF(Cocina!A:A,K81,Cocina!H:H)</f>
        <v>4.6527777777777779E-2</v>
      </c>
      <c r="T81" s="2">
        <f t="shared" si="10"/>
        <v>1.7361111115638372E-2</v>
      </c>
      <c r="U81" t="str">
        <f t="shared" si="11"/>
        <v>Cobrado</v>
      </c>
      <c r="V81" s="17" t="str">
        <f>TEXT(Table1[[#This Row],[Fecha de factura]],"dddd")</f>
        <v>sábado</v>
      </c>
    </row>
    <row r="82" spans="1:22" x14ac:dyDescent="0.45">
      <c r="A82">
        <v>17</v>
      </c>
      <c r="B82" t="s">
        <v>126</v>
      </c>
      <c r="C82">
        <v>4</v>
      </c>
      <c r="D82" s="1">
        <v>45017.152777777781</v>
      </c>
      <c r="E82" s="1">
        <v>45017.271527777775</v>
      </c>
      <c r="F82" t="s">
        <v>30</v>
      </c>
      <c r="G82" t="s">
        <v>36</v>
      </c>
      <c r="H82" t="s">
        <v>26</v>
      </c>
      <c r="I82" s="11">
        <v>23.69</v>
      </c>
      <c r="J82" t="s">
        <v>39</v>
      </c>
      <c r="K82">
        <v>81</v>
      </c>
      <c r="L82" t="s">
        <v>45</v>
      </c>
      <c r="M82" t="s">
        <v>127</v>
      </c>
      <c r="N82" s="11">
        <f>SUMIF(Cocina!A:A,Sala!K82,Cocina!J:J)+I82</f>
        <v>85.69</v>
      </c>
      <c r="O82" s="12">
        <f t="shared" si="6"/>
        <v>45017</v>
      </c>
      <c r="P82" s="2">
        <f t="shared" si="7"/>
        <v>45017.152777777781</v>
      </c>
      <c r="Q82" s="2">
        <f t="shared" si="8"/>
        <v>45017.271527777775</v>
      </c>
      <c r="R82" s="2">
        <f t="shared" si="9"/>
        <v>0.12916666666084589</v>
      </c>
      <c r="S82" s="7">
        <f>SUMIF(Cocina!A:A,K82,Cocina!H:H)</f>
        <v>4.0972222222222222E-2</v>
      </c>
      <c r="T82" s="2">
        <f t="shared" si="10"/>
        <v>8.8194444438623676E-2</v>
      </c>
      <c r="U82" t="str">
        <f t="shared" si="11"/>
        <v>Cobrado</v>
      </c>
      <c r="V82" s="17" t="str">
        <f>TEXT(Table1[[#This Row],[Fecha de factura]],"dddd")</f>
        <v>sábado</v>
      </c>
    </row>
    <row r="83" spans="1:22" x14ac:dyDescent="0.45">
      <c r="A83">
        <v>16</v>
      </c>
      <c r="B83" t="s">
        <v>128</v>
      </c>
      <c r="C83">
        <v>3</v>
      </c>
      <c r="D83" s="1">
        <v>45017.142361111109</v>
      </c>
      <c r="E83" s="1">
        <v>45017.298611111109</v>
      </c>
      <c r="F83" t="s">
        <v>30</v>
      </c>
      <c r="G83" t="s">
        <v>21</v>
      </c>
      <c r="H83" t="s">
        <v>26</v>
      </c>
      <c r="I83" s="11">
        <v>38.6</v>
      </c>
      <c r="J83" t="s">
        <v>27</v>
      </c>
      <c r="K83">
        <v>82</v>
      </c>
      <c r="L83" t="s">
        <v>31</v>
      </c>
      <c r="M83" t="s">
        <v>710</v>
      </c>
      <c r="N83" s="11">
        <f>SUMIF(Cocina!A:A,Sala!K83,Cocina!J:J)+I83</f>
        <v>118.6</v>
      </c>
      <c r="O83" s="12">
        <f t="shared" si="6"/>
        <v>45017</v>
      </c>
      <c r="P83" s="2">
        <f t="shared" si="7"/>
        <v>45017.142361111109</v>
      </c>
      <c r="Q83" s="2">
        <f t="shared" si="8"/>
        <v>45017.298611111109</v>
      </c>
      <c r="R83" s="2">
        <f t="shared" si="9"/>
        <v>0.15625</v>
      </c>
      <c r="S83" s="7">
        <f>SUMIF(Cocina!A:A,K83,Cocina!H:H)</f>
        <v>1.3194444444444444E-2</v>
      </c>
      <c r="T83" s="2">
        <f t="shared" si="10"/>
        <v>0.14305555555555555</v>
      </c>
      <c r="U83" t="str">
        <f t="shared" si="11"/>
        <v>Cobrado</v>
      </c>
      <c r="V83" s="17" t="str">
        <f>TEXT(Table1[[#This Row],[Fecha de factura]],"dddd")</f>
        <v>sábado</v>
      </c>
    </row>
    <row r="84" spans="1:22" x14ac:dyDescent="0.45">
      <c r="A84">
        <v>15</v>
      </c>
      <c r="B84" t="s">
        <v>129</v>
      </c>
      <c r="C84">
        <v>1</v>
      </c>
      <c r="D84" s="1">
        <v>45017.154166666667</v>
      </c>
      <c r="E84" s="1">
        <v>45017.277083333334</v>
      </c>
      <c r="F84" t="s">
        <v>20</v>
      </c>
      <c r="G84" t="s">
        <v>36</v>
      </c>
      <c r="H84" t="s">
        <v>26</v>
      </c>
      <c r="I84" s="11">
        <v>24.94</v>
      </c>
      <c r="J84" t="s">
        <v>39</v>
      </c>
      <c r="K84">
        <v>83</v>
      </c>
      <c r="L84" t="s">
        <v>70</v>
      </c>
      <c r="M84" t="s">
        <v>711</v>
      </c>
      <c r="N84" s="11">
        <f>SUMIF(Cocina!A:A,Sala!K84,Cocina!J:J)+I84</f>
        <v>194.94</v>
      </c>
      <c r="O84" s="12">
        <f t="shared" si="6"/>
        <v>45017</v>
      </c>
      <c r="P84" s="2">
        <f t="shared" si="7"/>
        <v>45017.154166666667</v>
      </c>
      <c r="Q84" s="2">
        <f t="shared" si="8"/>
        <v>45017.277083333334</v>
      </c>
      <c r="R84" s="2">
        <f t="shared" si="9"/>
        <v>0.13333333333381839</v>
      </c>
      <c r="S84" s="7">
        <f>SUMIF(Cocina!A:A,K84,Cocina!H:H)</f>
        <v>6.5277777777777782E-2</v>
      </c>
      <c r="T84" s="2">
        <f t="shared" si="10"/>
        <v>6.8055555556040606E-2</v>
      </c>
      <c r="U84" t="str">
        <f t="shared" si="11"/>
        <v>Cobrado</v>
      </c>
      <c r="V84" s="17" t="str">
        <f>TEXT(Table1[[#This Row],[Fecha de factura]],"dddd")</f>
        <v>sábado</v>
      </c>
    </row>
    <row r="85" spans="1:22" x14ac:dyDescent="0.45">
      <c r="A85">
        <v>19</v>
      </c>
      <c r="B85" t="s">
        <v>130</v>
      </c>
      <c r="C85">
        <v>5</v>
      </c>
      <c r="D85" s="1">
        <v>45017.070833333331</v>
      </c>
      <c r="E85" s="1">
        <v>45017.137499999997</v>
      </c>
      <c r="F85" t="s">
        <v>33</v>
      </c>
      <c r="G85" t="s">
        <v>15</v>
      </c>
      <c r="H85" t="s">
        <v>26</v>
      </c>
      <c r="I85" s="11">
        <v>15.11</v>
      </c>
      <c r="J85" t="s">
        <v>39</v>
      </c>
      <c r="K85">
        <v>84</v>
      </c>
      <c r="L85" t="s">
        <v>34</v>
      </c>
      <c r="M85" t="s">
        <v>79</v>
      </c>
      <c r="N85" s="11">
        <f>SUMIF(Cocina!A:A,Sala!K85,Cocina!J:J)+I85</f>
        <v>75.11</v>
      </c>
      <c r="O85" s="12">
        <f t="shared" si="6"/>
        <v>45017</v>
      </c>
      <c r="P85" s="2">
        <f t="shared" si="7"/>
        <v>45017.070833333331</v>
      </c>
      <c r="Q85" s="2">
        <f t="shared" si="8"/>
        <v>45017.137499999997</v>
      </c>
      <c r="R85" s="2">
        <f t="shared" si="9"/>
        <v>7.708333333236321E-2</v>
      </c>
      <c r="S85" s="7">
        <f>SUMIF(Cocina!A:A,K85,Cocina!H:H)</f>
        <v>6.9444444444444441E-3</v>
      </c>
      <c r="T85" s="2">
        <f t="shared" si="10"/>
        <v>7.0138888887918763E-2</v>
      </c>
      <c r="U85" t="str">
        <f t="shared" si="11"/>
        <v>Cobrado</v>
      </c>
      <c r="V85" s="17" t="str">
        <f>TEXT(Table1[[#This Row],[Fecha de factura]],"dddd")</f>
        <v>sábado</v>
      </c>
    </row>
    <row r="86" spans="1:22" x14ac:dyDescent="0.45">
      <c r="A86">
        <v>8</v>
      </c>
      <c r="B86" t="s">
        <v>131</v>
      </c>
      <c r="C86">
        <v>3</v>
      </c>
      <c r="D86" s="1">
        <v>45017.107638888891</v>
      </c>
      <c r="E86" s="1">
        <v>45017.188194444447</v>
      </c>
      <c r="F86" t="s">
        <v>25</v>
      </c>
      <c r="G86" t="s">
        <v>36</v>
      </c>
      <c r="H86" t="s">
        <v>26</v>
      </c>
      <c r="I86" s="11">
        <v>45.96</v>
      </c>
      <c r="J86" t="s">
        <v>27</v>
      </c>
      <c r="K86">
        <v>85</v>
      </c>
      <c r="L86" t="s">
        <v>55</v>
      </c>
      <c r="M86" t="s">
        <v>712</v>
      </c>
      <c r="N86" s="11">
        <f>SUMIF(Cocina!A:A,Sala!K86,Cocina!J:J)+I86</f>
        <v>253.96</v>
      </c>
      <c r="O86" s="12">
        <f t="shared" si="6"/>
        <v>45017</v>
      </c>
      <c r="P86" s="2">
        <f t="shared" si="7"/>
        <v>45017.107638888891</v>
      </c>
      <c r="Q86" s="2">
        <f t="shared" si="8"/>
        <v>45017.188194444447</v>
      </c>
      <c r="R86" s="2">
        <f t="shared" si="9"/>
        <v>8.0555555556202307E-2</v>
      </c>
      <c r="S86" s="7">
        <f>SUMIF(Cocina!A:A,K86,Cocina!H:H)</f>
        <v>9.8611111111111108E-2</v>
      </c>
      <c r="T86" s="2">
        <f t="shared" si="10"/>
        <v>0</v>
      </c>
      <c r="U86" t="str">
        <f t="shared" si="11"/>
        <v>No cobrado</v>
      </c>
      <c r="V86" s="17" t="str">
        <f>TEXT(Table1[[#This Row],[Fecha de factura]],"dddd")</f>
        <v>sábado</v>
      </c>
    </row>
    <row r="87" spans="1:22" x14ac:dyDescent="0.45">
      <c r="A87">
        <v>20</v>
      </c>
      <c r="B87" t="s">
        <v>132</v>
      </c>
      <c r="C87">
        <v>3</v>
      </c>
      <c r="D87" s="1">
        <v>45017.001388888886</v>
      </c>
      <c r="E87" s="1">
        <v>45017.088888888888</v>
      </c>
      <c r="F87" t="s">
        <v>30</v>
      </c>
      <c r="G87" t="s">
        <v>15</v>
      </c>
      <c r="H87" t="s">
        <v>16</v>
      </c>
      <c r="I87" s="11">
        <v>11.84</v>
      </c>
      <c r="J87" t="s">
        <v>27</v>
      </c>
      <c r="K87">
        <v>86</v>
      </c>
      <c r="L87" t="s">
        <v>18</v>
      </c>
      <c r="M87" t="s">
        <v>133</v>
      </c>
      <c r="N87" s="11">
        <f>SUMIF(Cocina!A:A,Sala!K87,Cocina!J:J)+I87</f>
        <v>61.84</v>
      </c>
      <c r="O87" s="12">
        <f t="shared" si="6"/>
        <v>45017</v>
      </c>
      <c r="P87" s="2">
        <f t="shared" si="7"/>
        <v>45017.001388888886</v>
      </c>
      <c r="Q87" s="2">
        <f t="shared" si="8"/>
        <v>45017.088888888888</v>
      </c>
      <c r="R87" s="2">
        <f t="shared" si="9"/>
        <v>8.7500000001455192E-2</v>
      </c>
      <c r="S87" s="7">
        <f>SUMIF(Cocina!A:A,K87,Cocina!H:H)</f>
        <v>5.5555555555555558E-3</v>
      </c>
      <c r="T87" s="2">
        <f t="shared" si="10"/>
        <v>8.1944444445899642E-2</v>
      </c>
      <c r="U87" t="str">
        <f t="shared" si="11"/>
        <v>Cobrado</v>
      </c>
      <c r="V87" s="17" t="str">
        <f>TEXT(Table1[[#This Row],[Fecha de factura]],"dddd")</f>
        <v>sábado</v>
      </c>
    </row>
    <row r="88" spans="1:22" x14ac:dyDescent="0.45">
      <c r="A88">
        <v>3</v>
      </c>
      <c r="B88" t="s">
        <v>134</v>
      </c>
      <c r="C88">
        <v>2</v>
      </c>
      <c r="D88" s="1">
        <v>45017.073611111111</v>
      </c>
      <c r="E88" s="1">
        <v>45017.137499999997</v>
      </c>
      <c r="F88" t="s">
        <v>33</v>
      </c>
      <c r="G88" t="s">
        <v>15</v>
      </c>
      <c r="H88" t="s">
        <v>26</v>
      </c>
      <c r="I88" s="11">
        <v>29.46</v>
      </c>
      <c r="J88" t="s">
        <v>39</v>
      </c>
      <c r="K88">
        <v>87</v>
      </c>
      <c r="L88" t="s">
        <v>40</v>
      </c>
      <c r="M88" t="s">
        <v>713</v>
      </c>
      <c r="N88" s="11">
        <f>SUMIF(Cocina!A:A,Sala!K88,Cocina!J:J)+I88</f>
        <v>128.46</v>
      </c>
      <c r="O88" s="12">
        <f t="shared" si="6"/>
        <v>45017</v>
      </c>
      <c r="P88" s="2">
        <f t="shared" si="7"/>
        <v>45017.073611111111</v>
      </c>
      <c r="Q88" s="2">
        <f t="shared" si="8"/>
        <v>45017.137499999997</v>
      </c>
      <c r="R88" s="2">
        <f t="shared" si="9"/>
        <v>7.4305555552806865E-2</v>
      </c>
      <c r="S88" s="7">
        <f>SUMIF(Cocina!A:A,K88,Cocina!H:H)</f>
        <v>4.9305555555555561E-2</v>
      </c>
      <c r="T88" s="2">
        <f t="shared" si="10"/>
        <v>2.4999999997251304E-2</v>
      </c>
      <c r="U88" t="str">
        <f t="shared" si="11"/>
        <v>Cobrado</v>
      </c>
      <c r="V88" s="17" t="str">
        <f>TEXT(Table1[[#This Row],[Fecha de factura]],"dddd")</f>
        <v>sábado</v>
      </c>
    </row>
    <row r="89" spans="1:22" x14ac:dyDescent="0.45">
      <c r="A89">
        <v>18</v>
      </c>
      <c r="B89" t="s">
        <v>135</v>
      </c>
      <c r="C89">
        <v>1</v>
      </c>
      <c r="D89" s="1">
        <v>45017.145833333336</v>
      </c>
      <c r="E89" s="1">
        <v>45017.277777777781</v>
      </c>
      <c r="F89" t="s">
        <v>33</v>
      </c>
      <c r="G89" t="s">
        <v>15</v>
      </c>
      <c r="H89" t="s">
        <v>16</v>
      </c>
      <c r="I89" s="11">
        <v>23.93</v>
      </c>
      <c r="J89" t="s">
        <v>17</v>
      </c>
      <c r="K89">
        <v>88</v>
      </c>
      <c r="L89" t="s">
        <v>55</v>
      </c>
      <c r="M89" t="s">
        <v>714</v>
      </c>
      <c r="N89" s="11">
        <f>SUMIF(Cocina!A:A,Sala!K89,Cocina!J:J)+I89</f>
        <v>146.93</v>
      </c>
      <c r="O89" s="12">
        <f t="shared" si="6"/>
        <v>45017</v>
      </c>
      <c r="P89" s="2">
        <f t="shared" si="7"/>
        <v>45017.145833333336</v>
      </c>
      <c r="Q89" s="2">
        <f t="shared" si="8"/>
        <v>45017.277777777781</v>
      </c>
      <c r="R89" s="2">
        <f t="shared" si="9"/>
        <v>0.13194444444525288</v>
      </c>
      <c r="S89" s="7">
        <f>SUMIF(Cocina!A:A,K89,Cocina!H:H)</f>
        <v>8.1249999999999989E-2</v>
      </c>
      <c r="T89" s="2">
        <f t="shared" si="10"/>
        <v>5.0694444445252895E-2</v>
      </c>
      <c r="U89" t="str">
        <f t="shared" si="11"/>
        <v>Cobrado</v>
      </c>
      <c r="V89" s="17" t="str">
        <f>TEXT(Table1[[#This Row],[Fecha de factura]],"dddd")</f>
        <v>sábado</v>
      </c>
    </row>
    <row r="90" spans="1:22" x14ac:dyDescent="0.45">
      <c r="A90">
        <v>11</v>
      </c>
      <c r="B90" t="s">
        <v>105</v>
      </c>
      <c r="C90">
        <v>4</v>
      </c>
      <c r="D90" s="1">
        <v>45017.029166666667</v>
      </c>
      <c r="E90" s="1">
        <v>45017.09652777778</v>
      </c>
      <c r="F90" t="s">
        <v>30</v>
      </c>
      <c r="G90" t="s">
        <v>21</v>
      </c>
      <c r="H90" t="s">
        <v>16</v>
      </c>
      <c r="I90" s="11">
        <v>12.28</v>
      </c>
      <c r="J90" t="s">
        <v>27</v>
      </c>
      <c r="K90">
        <v>89</v>
      </c>
      <c r="L90" t="s">
        <v>45</v>
      </c>
      <c r="M90" t="s">
        <v>715</v>
      </c>
      <c r="N90" s="11">
        <f>SUMIF(Cocina!A:A,Sala!K90,Cocina!J:J)+I90</f>
        <v>171.28</v>
      </c>
      <c r="O90" s="12">
        <f t="shared" si="6"/>
        <v>45017</v>
      </c>
      <c r="P90" s="2">
        <f t="shared" si="7"/>
        <v>45017.029166666667</v>
      </c>
      <c r="Q90" s="2">
        <f t="shared" si="8"/>
        <v>45017.09652777778</v>
      </c>
      <c r="R90" s="2">
        <f t="shared" si="9"/>
        <v>6.7361111112404615E-2</v>
      </c>
      <c r="S90" s="7">
        <f>SUMIF(Cocina!A:A,K90,Cocina!H:H)</f>
        <v>9.8611111111111108E-2</v>
      </c>
      <c r="T90" s="2">
        <f t="shared" si="10"/>
        <v>0</v>
      </c>
      <c r="U90" t="str">
        <f t="shared" si="11"/>
        <v>No cobrado</v>
      </c>
      <c r="V90" s="17" t="str">
        <f>TEXT(Table1[[#This Row],[Fecha de factura]],"dddd")</f>
        <v>sábado</v>
      </c>
    </row>
    <row r="91" spans="1:22" x14ac:dyDescent="0.45">
      <c r="A91">
        <v>6</v>
      </c>
      <c r="B91" t="s">
        <v>136</v>
      </c>
      <c r="C91">
        <v>3</v>
      </c>
      <c r="D91" s="1">
        <v>45017.053472222222</v>
      </c>
      <c r="E91" s="1">
        <v>45017.134027777778</v>
      </c>
      <c r="F91" t="s">
        <v>30</v>
      </c>
      <c r="G91" t="s">
        <v>15</v>
      </c>
      <c r="H91" t="s">
        <v>16</v>
      </c>
      <c r="I91" s="11">
        <v>30.69</v>
      </c>
      <c r="J91" t="s">
        <v>17</v>
      </c>
      <c r="K91">
        <v>90</v>
      </c>
      <c r="L91" t="s">
        <v>55</v>
      </c>
      <c r="M91" t="s">
        <v>66</v>
      </c>
      <c r="N91" s="11">
        <f>SUMIF(Cocina!A:A,Sala!K91,Cocina!J:J)+I91</f>
        <v>64.69</v>
      </c>
      <c r="O91" s="12">
        <f t="shared" si="6"/>
        <v>45017</v>
      </c>
      <c r="P91" s="2">
        <f t="shared" si="7"/>
        <v>45017.053472222222</v>
      </c>
      <c r="Q91" s="2">
        <f t="shared" si="8"/>
        <v>45017.134027777778</v>
      </c>
      <c r="R91" s="2">
        <f t="shared" si="9"/>
        <v>8.0555555556202307E-2</v>
      </c>
      <c r="S91" s="7">
        <f>SUMIF(Cocina!A:A,K91,Cocina!H:H)</f>
        <v>3.3333333333333333E-2</v>
      </c>
      <c r="T91" s="2">
        <f t="shared" si="10"/>
        <v>4.7222222222868974E-2</v>
      </c>
      <c r="U91" t="str">
        <f t="shared" si="11"/>
        <v>Cobrado</v>
      </c>
      <c r="V91" s="17" t="str">
        <f>TEXT(Table1[[#This Row],[Fecha de factura]],"dddd")</f>
        <v>sábado</v>
      </c>
    </row>
    <row r="92" spans="1:22" x14ac:dyDescent="0.45">
      <c r="A92">
        <v>1</v>
      </c>
      <c r="B92" t="s">
        <v>137</v>
      </c>
      <c r="C92">
        <v>5</v>
      </c>
      <c r="D92" s="1">
        <v>45017.151388888888</v>
      </c>
      <c r="E92" s="1">
        <v>45017.224999999999</v>
      </c>
      <c r="F92" t="s">
        <v>30</v>
      </c>
      <c r="G92" t="s">
        <v>15</v>
      </c>
      <c r="H92" t="s">
        <v>26</v>
      </c>
      <c r="I92" s="11">
        <v>39.1</v>
      </c>
      <c r="J92" t="s">
        <v>17</v>
      </c>
      <c r="K92">
        <v>91</v>
      </c>
      <c r="L92" t="s">
        <v>18</v>
      </c>
      <c r="M92" t="s">
        <v>716</v>
      </c>
      <c r="N92" s="11">
        <f>SUMIF(Cocina!A:A,Sala!K92,Cocina!J:J)+I92</f>
        <v>332.1</v>
      </c>
      <c r="O92" s="12">
        <f t="shared" si="6"/>
        <v>45017</v>
      </c>
      <c r="P92" s="2">
        <f t="shared" si="7"/>
        <v>45017.151388888888</v>
      </c>
      <c r="Q92" s="2">
        <f t="shared" si="8"/>
        <v>45017.224999999999</v>
      </c>
      <c r="R92" s="2">
        <f t="shared" si="9"/>
        <v>7.3611111110949423E-2</v>
      </c>
      <c r="S92" s="7">
        <f>SUMIF(Cocina!A:A,K92,Cocina!H:H)</f>
        <v>9.1666666666666674E-2</v>
      </c>
      <c r="T92" s="2">
        <f t="shared" si="10"/>
        <v>0</v>
      </c>
      <c r="U92" t="str">
        <f t="shared" si="11"/>
        <v>No cobrado</v>
      </c>
      <c r="V92" s="17" t="str">
        <f>TEXT(Table1[[#This Row],[Fecha de factura]],"dddd")</f>
        <v>sábado</v>
      </c>
    </row>
    <row r="93" spans="1:22" x14ac:dyDescent="0.45">
      <c r="A93">
        <v>6</v>
      </c>
      <c r="B93" t="s">
        <v>138</v>
      </c>
      <c r="C93">
        <v>2</v>
      </c>
      <c r="D93" s="1">
        <v>45017.149305555555</v>
      </c>
      <c r="E93" s="1">
        <v>45017.256249999999</v>
      </c>
      <c r="F93" t="s">
        <v>25</v>
      </c>
      <c r="G93" t="s">
        <v>21</v>
      </c>
      <c r="H93" t="s">
        <v>26</v>
      </c>
      <c r="I93" s="11">
        <v>12.75</v>
      </c>
      <c r="J93" t="s">
        <v>27</v>
      </c>
      <c r="K93">
        <v>92</v>
      </c>
      <c r="L93" t="s">
        <v>40</v>
      </c>
      <c r="M93" t="s">
        <v>717</v>
      </c>
      <c r="N93" s="11">
        <f>SUMIF(Cocina!A:A,Sala!K93,Cocina!J:J)+I93</f>
        <v>94.75</v>
      </c>
      <c r="O93" s="12">
        <f t="shared" si="6"/>
        <v>45017</v>
      </c>
      <c r="P93" s="2">
        <f t="shared" si="7"/>
        <v>45017.149305555555</v>
      </c>
      <c r="Q93" s="2">
        <f t="shared" si="8"/>
        <v>45017.256249999999</v>
      </c>
      <c r="R93" s="2">
        <f t="shared" si="9"/>
        <v>0.10694444444379769</v>
      </c>
      <c r="S93" s="7">
        <f>SUMIF(Cocina!A:A,K93,Cocina!H:H)</f>
        <v>2.9166666666666667E-2</v>
      </c>
      <c r="T93" s="2">
        <f t="shared" si="10"/>
        <v>7.7777777777131019E-2</v>
      </c>
      <c r="U93" t="str">
        <f t="shared" si="11"/>
        <v>Cobrado</v>
      </c>
      <c r="V93" s="17" t="str">
        <f>TEXT(Table1[[#This Row],[Fecha de factura]],"dddd")</f>
        <v>sábado</v>
      </c>
    </row>
    <row r="94" spans="1:22" x14ac:dyDescent="0.45">
      <c r="A94">
        <v>2</v>
      </c>
      <c r="B94" t="s">
        <v>139</v>
      </c>
      <c r="C94">
        <v>2</v>
      </c>
      <c r="D94" s="1">
        <v>45017.068749999999</v>
      </c>
      <c r="E94" s="1">
        <v>45017.158333333333</v>
      </c>
      <c r="F94" t="s">
        <v>25</v>
      </c>
      <c r="G94" t="s">
        <v>15</v>
      </c>
      <c r="H94" t="s">
        <v>26</v>
      </c>
      <c r="I94" s="11">
        <v>45.66</v>
      </c>
      <c r="J94" t="s">
        <v>27</v>
      </c>
      <c r="K94">
        <v>93</v>
      </c>
      <c r="L94" t="s">
        <v>34</v>
      </c>
      <c r="M94" t="s">
        <v>49</v>
      </c>
      <c r="N94" s="11">
        <f>SUMIF(Cocina!A:A,Sala!K94,Cocina!J:J)+I94</f>
        <v>74.66</v>
      </c>
      <c r="O94" s="12">
        <f t="shared" si="6"/>
        <v>45017</v>
      </c>
      <c r="P94" s="2">
        <f t="shared" si="7"/>
        <v>45017.068749999999</v>
      </c>
      <c r="Q94" s="2">
        <f t="shared" si="8"/>
        <v>45017.158333333333</v>
      </c>
      <c r="R94" s="2">
        <f t="shared" si="9"/>
        <v>8.9583333334303461E-2</v>
      </c>
      <c r="S94" s="7">
        <f>SUMIF(Cocina!A:A,K94,Cocina!H:H)</f>
        <v>1.2500000000000001E-2</v>
      </c>
      <c r="T94" s="2">
        <f t="shared" si="10"/>
        <v>7.7083333334303464E-2</v>
      </c>
      <c r="U94" t="str">
        <f t="shared" si="11"/>
        <v>Cobrado</v>
      </c>
      <c r="V94" s="17" t="str">
        <f>TEXT(Table1[[#This Row],[Fecha de factura]],"dddd")</f>
        <v>sábado</v>
      </c>
    </row>
    <row r="95" spans="1:22" x14ac:dyDescent="0.45">
      <c r="A95">
        <v>12</v>
      </c>
      <c r="B95" t="s">
        <v>140</v>
      </c>
      <c r="C95">
        <v>1</v>
      </c>
      <c r="D95" s="1">
        <v>45017.077777777777</v>
      </c>
      <c r="E95" s="1">
        <v>45017.203472222223</v>
      </c>
      <c r="F95" t="s">
        <v>33</v>
      </c>
      <c r="G95" t="s">
        <v>15</v>
      </c>
      <c r="H95" t="s">
        <v>26</v>
      </c>
      <c r="I95" s="11">
        <v>28.36</v>
      </c>
      <c r="J95" t="s">
        <v>39</v>
      </c>
      <c r="K95">
        <v>94</v>
      </c>
      <c r="L95" t="s">
        <v>58</v>
      </c>
      <c r="M95" t="s">
        <v>718</v>
      </c>
      <c r="N95" s="11">
        <f>SUMIF(Cocina!A:A,Sala!K95,Cocina!J:J)+I95</f>
        <v>281.36</v>
      </c>
      <c r="O95" s="12">
        <f t="shared" si="6"/>
        <v>45017</v>
      </c>
      <c r="P95" s="2">
        <f t="shared" si="7"/>
        <v>45017.077777777777</v>
      </c>
      <c r="Q95" s="2">
        <f t="shared" si="8"/>
        <v>45017.203472222223</v>
      </c>
      <c r="R95" s="2">
        <f t="shared" si="9"/>
        <v>0.13611111111337473</v>
      </c>
      <c r="S95" s="7">
        <f>SUMIF(Cocina!A:A,K95,Cocina!H:H)</f>
        <v>8.9583333333333334E-2</v>
      </c>
      <c r="T95" s="2">
        <f t="shared" si="10"/>
        <v>4.6527777780041399E-2</v>
      </c>
      <c r="U95" t="str">
        <f t="shared" si="11"/>
        <v>Cobrado</v>
      </c>
      <c r="V95" s="17" t="str">
        <f>TEXT(Table1[[#This Row],[Fecha de factura]],"dddd")</f>
        <v>sábado</v>
      </c>
    </row>
    <row r="96" spans="1:22" x14ac:dyDescent="0.45">
      <c r="A96">
        <v>12</v>
      </c>
      <c r="B96" t="s">
        <v>141</v>
      </c>
      <c r="C96">
        <v>5</v>
      </c>
      <c r="D96" s="1">
        <v>45017.138194444444</v>
      </c>
      <c r="E96" s="1">
        <v>45017.254861111112</v>
      </c>
      <c r="F96" t="s">
        <v>25</v>
      </c>
      <c r="G96" t="s">
        <v>36</v>
      </c>
      <c r="H96" t="s">
        <v>26</v>
      </c>
      <c r="I96" s="11">
        <v>24.68</v>
      </c>
      <c r="J96" t="s">
        <v>39</v>
      </c>
      <c r="K96">
        <v>95</v>
      </c>
      <c r="L96" t="s">
        <v>18</v>
      </c>
      <c r="M96" t="s">
        <v>719</v>
      </c>
      <c r="N96" s="11">
        <f>SUMIF(Cocina!A:A,Sala!K96,Cocina!J:J)+I96</f>
        <v>177.68</v>
      </c>
      <c r="O96" s="12">
        <f t="shared" si="6"/>
        <v>45017</v>
      </c>
      <c r="P96" s="2">
        <f t="shared" si="7"/>
        <v>45017.138194444444</v>
      </c>
      <c r="Q96" s="2">
        <f t="shared" si="8"/>
        <v>45017.254861111112</v>
      </c>
      <c r="R96" s="2">
        <f t="shared" si="9"/>
        <v>0.12708333333527358</v>
      </c>
      <c r="S96" s="7">
        <f>SUMIF(Cocina!A:A,K96,Cocina!H:H)</f>
        <v>2.8472222222222222E-2</v>
      </c>
      <c r="T96" s="2">
        <f t="shared" si="10"/>
        <v>9.8611111113051361E-2</v>
      </c>
      <c r="U96" t="str">
        <f t="shared" si="11"/>
        <v>Cobrado</v>
      </c>
      <c r="V96" s="17" t="str">
        <f>TEXT(Table1[[#This Row],[Fecha de factura]],"dddd")</f>
        <v>sábado</v>
      </c>
    </row>
    <row r="97" spans="1:22" x14ac:dyDescent="0.45">
      <c r="A97">
        <v>16</v>
      </c>
      <c r="B97" t="s">
        <v>142</v>
      </c>
      <c r="C97">
        <v>5</v>
      </c>
      <c r="D97" s="1">
        <v>45017.082638888889</v>
      </c>
      <c r="E97" s="1">
        <v>45017.226388888892</v>
      </c>
      <c r="F97" t="s">
        <v>33</v>
      </c>
      <c r="G97" t="s">
        <v>21</v>
      </c>
      <c r="H97" t="s">
        <v>26</v>
      </c>
      <c r="I97" s="11">
        <v>33.630000000000003</v>
      </c>
      <c r="J97" t="s">
        <v>27</v>
      </c>
      <c r="K97">
        <v>96</v>
      </c>
      <c r="L97" t="s">
        <v>43</v>
      </c>
      <c r="M97" t="s">
        <v>720</v>
      </c>
      <c r="N97" s="11">
        <f>SUMIF(Cocina!A:A,Sala!K97,Cocina!J:J)+I97</f>
        <v>209.63</v>
      </c>
      <c r="O97" s="12">
        <f t="shared" si="6"/>
        <v>45017</v>
      </c>
      <c r="P97" s="2">
        <f t="shared" si="7"/>
        <v>45017.082638888889</v>
      </c>
      <c r="Q97" s="2">
        <f t="shared" si="8"/>
        <v>45017.226388888892</v>
      </c>
      <c r="R97" s="2">
        <f t="shared" si="9"/>
        <v>0.14375000000291038</v>
      </c>
      <c r="S97" s="7">
        <f>SUMIF(Cocina!A:A,K97,Cocina!H:H)</f>
        <v>5.2777777777777778E-2</v>
      </c>
      <c r="T97" s="2">
        <f t="shared" si="10"/>
        <v>9.0972222225132598E-2</v>
      </c>
      <c r="U97" t="str">
        <f t="shared" si="11"/>
        <v>Cobrado</v>
      </c>
      <c r="V97" s="17" t="str">
        <f>TEXT(Table1[[#This Row],[Fecha de factura]],"dddd")</f>
        <v>sábado</v>
      </c>
    </row>
    <row r="98" spans="1:22" x14ac:dyDescent="0.45">
      <c r="A98">
        <v>14</v>
      </c>
      <c r="B98" t="s">
        <v>143</v>
      </c>
      <c r="C98">
        <v>2</v>
      </c>
      <c r="D98" s="1">
        <v>45017.073611111111</v>
      </c>
      <c r="E98" s="1">
        <v>45017.127083333333</v>
      </c>
      <c r="F98" t="s">
        <v>25</v>
      </c>
      <c r="G98" t="s">
        <v>36</v>
      </c>
      <c r="H98" t="s">
        <v>26</v>
      </c>
      <c r="I98" s="11">
        <v>19.22</v>
      </c>
      <c r="J98" t="s">
        <v>39</v>
      </c>
      <c r="K98">
        <v>97</v>
      </c>
      <c r="L98" t="s">
        <v>55</v>
      </c>
      <c r="M98" t="s">
        <v>721</v>
      </c>
      <c r="N98" s="11">
        <f>SUMIF(Cocina!A:A,Sala!K98,Cocina!J:J)+I98</f>
        <v>207.22</v>
      </c>
      <c r="O98" s="12">
        <f t="shared" si="6"/>
        <v>45017</v>
      </c>
      <c r="P98" s="2">
        <f t="shared" si="7"/>
        <v>45017.073611111111</v>
      </c>
      <c r="Q98" s="2">
        <f t="shared" si="8"/>
        <v>45017.127083333333</v>
      </c>
      <c r="R98" s="2">
        <f t="shared" si="9"/>
        <v>6.3888888888565518E-2</v>
      </c>
      <c r="S98" s="7">
        <f>SUMIF(Cocina!A:A,K98,Cocina!H:H)</f>
        <v>5.486111111111111E-2</v>
      </c>
      <c r="T98" s="2">
        <f t="shared" si="10"/>
        <v>9.0277777774544071E-3</v>
      </c>
      <c r="U98" t="str">
        <f t="shared" si="11"/>
        <v>Cobrado</v>
      </c>
      <c r="V98" s="17" t="str">
        <f>TEXT(Table1[[#This Row],[Fecha de factura]],"dddd")</f>
        <v>sábado</v>
      </c>
    </row>
    <row r="99" spans="1:22" x14ac:dyDescent="0.45">
      <c r="A99">
        <v>7</v>
      </c>
      <c r="B99" t="s">
        <v>144</v>
      </c>
      <c r="C99">
        <v>3</v>
      </c>
      <c r="D99" s="1">
        <v>45017.042361111111</v>
      </c>
      <c r="E99" s="1">
        <v>45017.140277777777</v>
      </c>
      <c r="F99" t="s">
        <v>30</v>
      </c>
      <c r="G99" t="s">
        <v>15</v>
      </c>
      <c r="H99" t="s">
        <v>26</v>
      </c>
      <c r="I99" s="11">
        <v>17.149999999999999</v>
      </c>
      <c r="J99" t="s">
        <v>39</v>
      </c>
      <c r="K99">
        <v>98</v>
      </c>
      <c r="L99" t="s">
        <v>43</v>
      </c>
      <c r="M99" t="s">
        <v>722</v>
      </c>
      <c r="N99" s="11">
        <f>SUMIF(Cocina!A:A,Sala!K99,Cocina!J:J)+I99</f>
        <v>183.15</v>
      </c>
      <c r="O99" s="12">
        <f t="shared" si="6"/>
        <v>45017</v>
      </c>
      <c r="P99" s="2">
        <f t="shared" si="7"/>
        <v>45017.042361111111</v>
      </c>
      <c r="Q99" s="2">
        <f t="shared" si="8"/>
        <v>45017.140277777777</v>
      </c>
      <c r="R99" s="2">
        <f t="shared" si="9"/>
        <v>0.10833333333236321</v>
      </c>
      <c r="S99" s="7">
        <f>SUMIF(Cocina!A:A,K99,Cocina!H:H)</f>
        <v>9.7222222222222224E-2</v>
      </c>
      <c r="T99" s="2">
        <f t="shared" si="10"/>
        <v>1.1111111110140987E-2</v>
      </c>
      <c r="U99" t="str">
        <f t="shared" si="11"/>
        <v>Cobrado</v>
      </c>
      <c r="V99" s="17" t="str">
        <f>TEXT(Table1[[#This Row],[Fecha de factura]],"dddd")</f>
        <v>sábado</v>
      </c>
    </row>
    <row r="100" spans="1:22" x14ac:dyDescent="0.45">
      <c r="A100">
        <v>2</v>
      </c>
      <c r="B100" t="s">
        <v>48</v>
      </c>
      <c r="C100">
        <v>6</v>
      </c>
      <c r="D100" s="1">
        <v>45017.098611111112</v>
      </c>
      <c r="E100" s="1">
        <v>45017.262499999997</v>
      </c>
      <c r="F100" t="s">
        <v>25</v>
      </c>
      <c r="G100" t="s">
        <v>15</v>
      </c>
      <c r="H100" t="s">
        <v>26</v>
      </c>
      <c r="I100" s="11">
        <v>33.549999999999997</v>
      </c>
      <c r="J100" t="s">
        <v>39</v>
      </c>
      <c r="K100">
        <v>99</v>
      </c>
      <c r="L100" t="s">
        <v>58</v>
      </c>
      <c r="M100" t="s">
        <v>723</v>
      </c>
      <c r="N100" s="11">
        <f>SUMIF(Cocina!A:A,Sala!K100,Cocina!J:J)+I100</f>
        <v>172.55</v>
      </c>
      <c r="O100" s="12">
        <f t="shared" si="6"/>
        <v>45017</v>
      </c>
      <c r="P100" s="2">
        <f t="shared" si="7"/>
        <v>45017.098611111112</v>
      </c>
      <c r="Q100" s="2">
        <f t="shared" si="8"/>
        <v>45017.262499999997</v>
      </c>
      <c r="R100" s="2">
        <f t="shared" si="9"/>
        <v>0.17430555555135166</v>
      </c>
      <c r="S100" s="7">
        <f>SUMIF(Cocina!A:A,K100,Cocina!H:H)</f>
        <v>5.9722222222222218E-2</v>
      </c>
      <c r="T100" s="2">
        <f t="shared" si="10"/>
        <v>0.11458333332912944</v>
      </c>
      <c r="U100" t="str">
        <f t="shared" si="11"/>
        <v>Cobrado</v>
      </c>
      <c r="V100" s="17" t="str">
        <f>TEXT(Table1[[#This Row],[Fecha de factura]],"dddd")</f>
        <v>sábado</v>
      </c>
    </row>
    <row r="101" spans="1:22" x14ac:dyDescent="0.45">
      <c r="A101">
        <v>18</v>
      </c>
      <c r="B101" t="s">
        <v>35</v>
      </c>
      <c r="C101">
        <v>1</v>
      </c>
      <c r="D101" s="1">
        <v>45017.147222222222</v>
      </c>
      <c r="E101" s="1">
        <v>45017.28125</v>
      </c>
      <c r="F101" t="s">
        <v>20</v>
      </c>
      <c r="G101" t="s">
        <v>15</v>
      </c>
      <c r="H101" t="s">
        <v>26</v>
      </c>
      <c r="I101" s="11">
        <v>15.15</v>
      </c>
      <c r="J101" t="s">
        <v>17</v>
      </c>
      <c r="K101">
        <v>100</v>
      </c>
      <c r="L101" t="s">
        <v>31</v>
      </c>
      <c r="M101" t="s">
        <v>724</v>
      </c>
      <c r="N101" s="11">
        <f>SUMIF(Cocina!A:A,Sala!K101,Cocina!J:J)+I101</f>
        <v>181.15</v>
      </c>
      <c r="O101" s="12">
        <f t="shared" si="6"/>
        <v>45017</v>
      </c>
      <c r="P101" s="2">
        <f t="shared" si="7"/>
        <v>45017.147222222222</v>
      </c>
      <c r="Q101" s="2">
        <f t="shared" si="8"/>
        <v>45017.28125</v>
      </c>
      <c r="R101" s="2">
        <f t="shared" si="9"/>
        <v>0.13402777777810115</v>
      </c>
      <c r="S101" s="7">
        <f>SUMIF(Cocina!A:A,K101,Cocina!H:H)</f>
        <v>7.1527777777777773E-2</v>
      </c>
      <c r="T101" s="2">
        <f t="shared" si="10"/>
        <v>6.250000000032338E-2</v>
      </c>
      <c r="U101" t="str">
        <f t="shared" si="11"/>
        <v>Cobrado</v>
      </c>
      <c r="V101" s="17" t="str">
        <f>TEXT(Table1[[#This Row],[Fecha de factura]],"dddd")</f>
        <v>sábado</v>
      </c>
    </row>
    <row r="102" spans="1:22" x14ac:dyDescent="0.45">
      <c r="A102">
        <v>1</v>
      </c>
      <c r="B102" t="s">
        <v>145</v>
      </c>
      <c r="C102">
        <v>5</v>
      </c>
      <c r="D102" s="1">
        <v>45017.009722222225</v>
      </c>
      <c r="E102" s="1">
        <v>45017.09375</v>
      </c>
      <c r="F102" t="s">
        <v>33</v>
      </c>
      <c r="G102" t="s">
        <v>15</v>
      </c>
      <c r="H102" t="s">
        <v>26</v>
      </c>
      <c r="I102" s="11">
        <v>15.09</v>
      </c>
      <c r="J102" t="s">
        <v>27</v>
      </c>
      <c r="K102">
        <v>101</v>
      </c>
      <c r="L102" t="s">
        <v>40</v>
      </c>
      <c r="M102" t="s">
        <v>725</v>
      </c>
      <c r="N102" s="11">
        <f>SUMIF(Cocina!A:A,Sala!K102,Cocina!J:J)+I102</f>
        <v>153.09</v>
      </c>
      <c r="O102" s="12">
        <f t="shared" si="6"/>
        <v>45017</v>
      </c>
      <c r="P102" s="2">
        <f t="shared" si="7"/>
        <v>45017.009722222225</v>
      </c>
      <c r="Q102" s="2">
        <f t="shared" si="8"/>
        <v>45017.09375</v>
      </c>
      <c r="R102" s="2">
        <f t="shared" si="9"/>
        <v>8.4027777775190771E-2</v>
      </c>
      <c r="S102" s="7">
        <f>SUMIF(Cocina!A:A,K102,Cocina!H:H)</f>
        <v>9.3055555555555558E-2</v>
      </c>
      <c r="T102" s="2">
        <f t="shared" si="10"/>
        <v>0</v>
      </c>
      <c r="U102" t="str">
        <f t="shared" si="11"/>
        <v>No cobrado</v>
      </c>
      <c r="V102" s="17" t="str">
        <f>TEXT(Table1[[#This Row],[Fecha de factura]],"dddd")</f>
        <v>sábado</v>
      </c>
    </row>
    <row r="103" spans="1:22" x14ac:dyDescent="0.45">
      <c r="A103">
        <v>19</v>
      </c>
      <c r="B103" t="s">
        <v>146</v>
      </c>
      <c r="C103">
        <v>2</v>
      </c>
      <c r="D103" s="1">
        <v>45017.064583333333</v>
      </c>
      <c r="E103" s="1">
        <v>45017.176388888889</v>
      </c>
      <c r="F103" t="s">
        <v>14</v>
      </c>
      <c r="G103" t="s">
        <v>15</v>
      </c>
      <c r="H103" t="s">
        <v>26</v>
      </c>
      <c r="I103" s="11">
        <v>12.65</v>
      </c>
      <c r="J103" t="s">
        <v>17</v>
      </c>
      <c r="K103">
        <v>102</v>
      </c>
      <c r="L103" t="s">
        <v>40</v>
      </c>
      <c r="M103" t="s">
        <v>726</v>
      </c>
      <c r="N103" s="11">
        <f>SUMIF(Cocina!A:A,Sala!K103,Cocina!J:J)+I103</f>
        <v>183.65</v>
      </c>
      <c r="O103" s="12">
        <f t="shared" si="6"/>
        <v>45017</v>
      </c>
      <c r="P103" s="2">
        <f t="shared" si="7"/>
        <v>45017.064583333333</v>
      </c>
      <c r="Q103" s="2">
        <f t="shared" si="8"/>
        <v>45017.176388888889</v>
      </c>
      <c r="R103" s="2">
        <f t="shared" si="9"/>
        <v>0.11180555555620231</v>
      </c>
      <c r="S103" s="7">
        <f>SUMIF(Cocina!A:A,K103,Cocina!H:H)</f>
        <v>3.1944444444444442E-2</v>
      </c>
      <c r="T103" s="2">
        <f t="shared" si="10"/>
        <v>7.9861111111757865E-2</v>
      </c>
      <c r="U103" t="str">
        <f t="shared" si="11"/>
        <v>Cobrado</v>
      </c>
      <c r="V103" s="17" t="str">
        <f>TEXT(Table1[[#This Row],[Fecha de factura]],"dddd")</f>
        <v>sábado</v>
      </c>
    </row>
    <row r="104" spans="1:22" x14ac:dyDescent="0.45">
      <c r="A104">
        <v>13</v>
      </c>
      <c r="B104" t="s">
        <v>147</v>
      </c>
      <c r="C104">
        <v>3</v>
      </c>
      <c r="D104" s="1">
        <v>45017.070833333331</v>
      </c>
      <c r="E104" s="1">
        <v>45017.215277777781</v>
      </c>
      <c r="F104" t="s">
        <v>33</v>
      </c>
      <c r="G104" t="s">
        <v>15</v>
      </c>
      <c r="H104" t="s">
        <v>16</v>
      </c>
      <c r="I104" s="11">
        <v>26.75</v>
      </c>
      <c r="J104" t="s">
        <v>17</v>
      </c>
      <c r="K104">
        <v>103</v>
      </c>
      <c r="L104" t="s">
        <v>28</v>
      </c>
      <c r="M104" t="s">
        <v>727</v>
      </c>
      <c r="N104" s="11">
        <f>SUMIF(Cocina!A:A,Sala!K104,Cocina!J:J)+I104</f>
        <v>99.75</v>
      </c>
      <c r="O104" s="12">
        <f t="shared" si="6"/>
        <v>45017</v>
      </c>
      <c r="P104" s="2">
        <f t="shared" si="7"/>
        <v>45017.070833333331</v>
      </c>
      <c r="Q104" s="2">
        <f t="shared" si="8"/>
        <v>45017.215277777781</v>
      </c>
      <c r="R104" s="2">
        <f t="shared" si="9"/>
        <v>0.14444444444961846</v>
      </c>
      <c r="S104" s="7">
        <f>SUMIF(Cocina!A:A,K104,Cocina!H:H)</f>
        <v>6.8749999999999992E-2</v>
      </c>
      <c r="T104" s="2">
        <f t="shared" si="10"/>
        <v>7.5694444449618467E-2</v>
      </c>
      <c r="U104" t="str">
        <f t="shared" si="11"/>
        <v>Cobrado</v>
      </c>
      <c r="V104" s="17" t="str">
        <f>TEXT(Table1[[#This Row],[Fecha de factura]],"dddd")</f>
        <v>sábado</v>
      </c>
    </row>
    <row r="105" spans="1:22" x14ac:dyDescent="0.45">
      <c r="A105">
        <v>14</v>
      </c>
      <c r="B105" t="s">
        <v>148</v>
      </c>
      <c r="C105">
        <v>4</v>
      </c>
      <c r="D105" s="1">
        <v>45017.061111111114</v>
      </c>
      <c r="E105" s="1">
        <v>45017.113888888889</v>
      </c>
      <c r="F105" t="s">
        <v>14</v>
      </c>
      <c r="G105" t="s">
        <v>21</v>
      </c>
      <c r="H105" t="s">
        <v>16</v>
      </c>
      <c r="I105" s="11">
        <v>11.12</v>
      </c>
      <c r="J105" t="s">
        <v>17</v>
      </c>
      <c r="K105">
        <v>104</v>
      </c>
      <c r="L105" t="s">
        <v>45</v>
      </c>
      <c r="M105" t="s">
        <v>728</v>
      </c>
      <c r="N105" s="11">
        <f>SUMIF(Cocina!A:A,Sala!K105,Cocina!J:J)+I105</f>
        <v>88.12</v>
      </c>
      <c r="O105" s="12">
        <f t="shared" si="6"/>
        <v>45017</v>
      </c>
      <c r="P105" s="2">
        <f t="shared" si="7"/>
        <v>45017.061111111114</v>
      </c>
      <c r="Q105" s="2">
        <f t="shared" si="8"/>
        <v>45017.113888888889</v>
      </c>
      <c r="R105" s="2">
        <f t="shared" si="9"/>
        <v>5.2777777775190771E-2</v>
      </c>
      <c r="S105" s="7">
        <f>SUMIF(Cocina!A:A,K105,Cocina!H:H)</f>
        <v>3.8194444444444448E-2</v>
      </c>
      <c r="T105" s="2">
        <f t="shared" si="10"/>
        <v>1.4583333330746323E-2</v>
      </c>
      <c r="U105" t="str">
        <f t="shared" si="11"/>
        <v>Cobrado</v>
      </c>
      <c r="V105" s="17" t="str">
        <f>TEXT(Table1[[#This Row],[Fecha de factura]],"dddd")</f>
        <v>sábado</v>
      </c>
    </row>
    <row r="106" spans="1:22" x14ac:dyDescent="0.45">
      <c r="A106">
        <v>14</v>
      </c>
      <c r="B106" t="s">
        <v>149</v>
      </c>
      <c r="C106">
        <v>6</v>
      </c>
      <c r="D106" s="1">
        <v>45017.054166666669</v>
      </c>
      <c r="E106" s="1">
        <v>45017.166666666664</v>
      </c>
      <c r="F106" t="s">
        <v>14</v>
      </c>
      <c r="G106" t="s">
        <v>15</v>
      </c>
      <c r="H106" t="s">
        <v>26</v>
      </c>
      <c r="I106" s="11">
        <v>15.64</v>
      </c>
      <c r="J106" t="s">
        <v>27</v>
      </c>
      <c r="K106">
        <v>105</v>
      </c>
      <c r="L106" t="s">
        <v>28</v>
      </c>
      <c r="M106" t="s">
        <v>729</v>
      </c>
      <c r="N106" s="11">
        <f>SUMIF(Cocina!A:A,Sala!K106,Cocina!J:J)+I106</f>
        <v>156.63999999999999</v>
      </c>
      <c r="O106" s="12">
        <f t="shared" si="6"/>
        <v>45017</v>
      </c>
      <c r="P106" s="2">
        <f t="shared" si="7"/>
        <v>45017.054166666669</v>
      </c>
      <c r="Q106" s="2">
        <f t="shared" si="8"/>
        <v>45017.166666666664</v>
      </c>
      <c r="R106" s="2">
        <f t="shared" si="9"/>
        <v>0.11249999999563443</v>
      </c>
      <c r="S106" s="7">
        <f>SUMIF(Cocina!A:A,K106,Cocina!H:H)</f>
        <v>2.9861111111111109E-2</v>
      </c>
      <c r="T106" s="2">
        <f t="shared" si="10"/>
        <v>8.2638888884523309E-2</v>
      </c>
      <c r="U106" t="str">
        <f t="shared" si="11"/>
        <v>Cobrado</v>
      </c>
      <c r="V106" s="17" t="str">
        <f>TEXT(Table1[[#This Row],[Fecha de factura]],"dddd")</f>
        <v>sábado</v>
      </c>
    </row>
    <row r="107" spans="1:22" x14ac:dyDescent="0.45">
      <c r="A107">
        <v>15</v>
      </c>
      <c r="B107" t="s">
        <v>150</v>
      </c>
      <c r="C107">
        <v>3</v>
      </c>
      <c r="D107" s="1">
        <v>45017.083333333336</v>
      </c>
      <c r="E107" s="1">
        <v>45017.213888888888</v>
      </c>
      <c r="F107" t="s">
        <v>33</v>
      </c>
      <c r="G107" t="s">
        <v>21</v>
      </c>
      <c r="H107" t="s">
        <v>22</v>
      </c>
      <c r="I107" s="11">
        <v>22.72</v>
      </c>
      <c r="J107" t="s">
        <v>27</v>
      </c>
      <c r="K107">
        <v>106</v>
      </c>
      <c r="L107" t="s">
        <v>45</v>
      </c>
      <c r="M107" t="s">
        <v>66</v>
      </c>
      <c r="N107" s="11">
        <f>SUMIF(Cocina!A:A,Sala!K107,Cocina!J:J)+I107</f>
        <v>90.72</v>
      </c>
      <c r="O107" s="12">
        <f t="shared" si="6"/>
        <v>45017</v>
      </c>
      <c r="P107" s="2">
        <f t="shared" si="7"/>
        <v>45017.083333333336</v>
      </c>
      <c r="Q107" s="2">
        <f t="shared" si="8"/>
        <v>45017.213888888888</v>
      </c>
      <c r="R107" s="2">
        <f t="shared" si="9"/>
        <v>0.13055555555183673</v>
      </c>
      <c r="S107" s="7">
        <f>SUMIF(Cocina!A:A,K107,Cocina!H:H)</f>
        <v>2.013888888888889E-2</v>
      </c>
      <c r="T107" s="2">
        <f t="shared" si="10"/>
        <v>0.11041666666294785</v>
      </c>
      <c r="U107" t="str">
        <f t="shared" si="11"/>
        <v>Cobrado</v>
      </c>
      <c r="V107" s="17" t="str">
        <f>TEXT(Table1[[#This Row],[Fecha de factura]],"dddd")</f>
        <v>sábado</v>
      </c>
    </row>
    <row r="108" spans="1:22" x14ac:dyDescent="0.45">
      <c r="A108">
        <v>11</v>
      </c>
      <c r="B108" t="s">
        <v>151</v>
      </c>
      <c r="C108">
        <v>5</v>
      </c>
      <c r="D108" s="1">
        <v>45017.061805555553</v>
      </c>
      <c r="E108" s="1">
        <v>45017.123611111114</v>
      </c>
      <c r="F108" t="s">
        <v>25</v>
      </c>
      <c r="G108" t="s">
        <v>15</v>
      </c>
      <c r="H108" t="s">
        <v>16</v>
      </c>
      <c r="I108" s="11">
        <v>48.77</v>
      </c>
      <c r="J108" t="s">
        <v>17</v>
      </c>
      <c r="K108">
        <v>107</v>
      </c>
      <c r="L108" t="s">
        <v>43</v>
      </c>
      <c r="M108" t="s">
        <v>730</v>
      </c>
      <c r="N108" s="11">
        <f>SUMIF(Cocina!A:A,Sala!K108,Cocina!J:J)+I108</f>
        <v>301.77</v>
      </c>
      <c r="O108" s="12">
        <f t="shared" si="6"/>
        <v>45017</v>
      </c>
      <c r="P108" s="2">
        <f t="shared" si="7"/>
        <v>45017.061805555553</v>
      </c>
      <c r="Q108" s="2">
        <f t="shared" si="8"/>
        <v>45017.123611111114</v>
      </c>
      <c r="R108" s="2">
        <f t="shared" si="9"/>
        <v>6.1805555560567882E-2</v>
      </c>
      <c r="S108" s="7">
        <f>SUMIF(Cocina!A:A,K108,Cocina!H:H)</f>
        <v>9.791666666666668E-2</v>
      </c>
      <c r="T108" s="2">
        <f t="shared" si="10"/>
        <v>0</v>
      </c>
      <c r="U108" t="str">
        <f t="shared" si="11"/>
        <v>No cobrado</v>
      </c>
      <c r="V108" s="17" t="str">
        <f>TEXT(Table1[[#This Row],[Fecha de factura]],"dddd")</f>
        <v>sábado</v>
      </c>
    </row>
    <row r="109" spans="1:22" x14ac:dyDescent="0.45">
      <c r="A109">
        <v>3</v>
      </c>
      <c r="B109" t="s">
        <v>152</v>
      </c>
      <c r="C109">
        <v>3</v>
      </c>
      <c r="D109" s="1">
        <v>45017.063888888886</v>
      </c>
      <c r="E109" s="1">
        <v>45017.150694444441</v>
      </c>
      <c r="F109" t="s">
        <v>33</v>
      </c>
      <c r="G109" t="s">
        <v>21</v>
      </c>
      <c r="H109" t="s">
        <v>16</v>
      </c>
      <c r="I109" s="11">
        <v>23.26</v>
      </c>
      <c r="J109" t="s">
        <v>17</v>
      </c>
      <c r="K109">
        <v>108</v>
      </c>
      <c r="L109" t="s">
        <v>31</v>
      </c>
      <c r="M109" t="s">
        <v>731</v>
      </c>
      <c r="N109" s="11">
        <f>SUMIF(Cocina!A:A,Sala!K109,Cocina!J:J)+I109</f>
        <v>147.26</v>
      </c>
      <c r="O109" s="12">
        <f t="shared" si="6"/>
        <v>45017</v>
      </c>
      <c r="P109" s="2">
        <f t="shared" si="7"/>
        <v>45017.063888888886</v>
      </c>
      <c r="Q109" s="2">
        <f t="shared" si="8"/>
        <v>45017.150694444441</v>
      </c>
      <c r="R109" s="2">
        <f t="shared" si="9"/>
        <v>8.6805555554747116E-2</v>
      </c>
      <c r="S109" s="7">
        <f>SUMIF(Cocina!A:A,K109,Cocina!H:H)</f>
        <v>7.9861111111111105E-2</v>
      </c>
      <c r="T109" s="2">
        <f t="shared" si="10"/>
        <v>6.9444444436360109E-3</v>
      </c>
      <c r="U109" t="str">
        <f t="shared" si="11"/>
        <v>Cobrado</v>
      </c>
      <c r="V109" s="17" t="str">
        <f>TEXT(Table1[[#This Row],[Fecha de factura]],"dddd")</f>
        <v>sábado</v>
      </c>
    </row>
    <row r="110" spans="1:22" x14ac:dyDescent="0.45">
      <c r="A110">
        <v>10</v>
      </c>
      <c r="B110" t="s">
        <v>153</v>
      </c>
      <c r="C110">
        <v>2</v>
      </c>
      <c r="D110" s="1">
        <v>45017.059027777781</v>
      </c>
      <c r="E110" s="1">
        <v>45017.101388888892</v>
      </c>
      <c r="F110" t="s">
        <v>33</v>
      </c>
      <c r="G110" t="s">
        <v>21</v>
      </c>
      <c r="H110" t="s">
        <v>26</v>
      </c>
      <c r="I110" s="11">
        <v>42.95</v>
      </c>
      <c r="J110" t="s">
        <v>27</v>
      </c>
      <c r="K110">
        <v>109</v>
      </c>
      <c r="L110" t="s">
        <v>55</v>
      </c>
      <c r="M110" t="s">
        <v>732</v>
      </c>
      <c r="N110" s="11">
        <f>SUMIF(Cocina!A:A,Sala!K110,Cocina!J:J)+I110</f>
        <v>211.95</v>
      </c>
      <c r="O110" s="12">
        <f t="shared" si="6"/>
        <v>45017</v>
      </c>
      <c r="P110" s="2">
        <f t="shared" si="7"/>
        <v>45017.059027777781</v>
      </c>
      <c r="Q110" s="2">
        <f t="shared" si="8"/>
        <v>45017.101388888892</v>
      </c>
      <c r="R110" s="2">
        <f t="shared" si="9"/>
        <v>4.2361111110949423E-2</v>
      </c>
      <c r="S110" s="7">
        <f>SUMIF(Cocina!A:A,K110,Cocina!H:H)</f>
        <v>8.1944444444444445E-2</v>
      </c>
      <c r="T110" s="2">
        <f t="shared" si="10"/>
        <v>0</v>
      </c>
      <c r="U110" t="str">
        <f t="shared" si="11"/>
        <v>No cobrado</v>
      </c>
      <c r="V110" s="17" t="str">
        <f>TEXT(Table1[[#This Row],[Fecha de factura]],"dddd")</f>
        <v>sábado</v>
      </c>
    </row>
    <row r="111" spans="1:22" x14ac:dyDescent="0.45">
      <c r="A111">
        <v>5</v>
      </c>
      <c r="B111" t="s">
        <v>154</v>
      </c>
      <c r="C111">
        <v>1</v>
      </c>
      <c r="D111" s="1">
        <v>45017.147222222222</v>
      </c>
      <c r="E111" s="1">
        <v>45017.275694444441</v>
      </c>
      <c r="F111" t="s">
        <v>20</v>
      </c>
      <c r="G111" t="s">
        <v>15</v>
      </c>
      <c r="H111" t="s">
        <v>26</v>
      </c>
      <c r="I111" s="11">
        <v>47.91</v>
      </c>
      <c r="J111" t="s">
        <v>17</v>
      </c>
      <c r="K111">
        <v>110</v>
      </c>
      <c r="L111" t="s">
        <v>31</v>
      </c>
      <c r="M111" t="s">
        <v>733</v>
      </c>
      <c r="N111" s="11">
        <f>SUMIF(Cocina!A:A,Sala!K111,Cocina!J:J)+I111</f>
        <v>210.91</v>
      </c>
      <c r="O111" s="12">
        <f t="shared" si="6"/>
        <v>45017</v>
      </c>
      <c r="P111" s="2">
        <f t="shared" si="7"/>
        <v>45017.147222222222</v>
      </c>
      <c r="Q111" s="2">
        <f t="shared" si="8"/>
        <v>45017.275694444441</v>
      </c>
      <c r="R111" s="2">
        <f t="shared" si="9"/>
        <v>0.12847222221898846</v>
      </c>
      <c r="S111" s="7">
        <f>SUMIF(Cocina!A:A,K111,Cocina!H:H)</f>
        <v>8.4027777777777785E-2</v>
      </c>
      <c r="T111" s="2">
        <f t="shared" si="10"/>
        <v>4.4444444441210679E-2</v>
      </c>
      <c r="U111" t="str">
        <f t="shared" si="11"/>
        <v>Cobrado</v>
      </c>
      <c r="V111" s="17" t="str">
        <f>TEXT(Table1[[#This Row],[Fecha de factura]],"dddd")</f>
        <v>sábado</v>
      </c>
    </row>
    <row r="112" spans="1:22" x14ac:dyDescent="0.45">
      <c r="A112">
        <v>3</v>
      </c>
      <c r="B112" t="s">
        <v>155</v>
      </c>
      <c r="C112">
        <v>2</v>
      </c>
      <c r="D112" s="1">
        <v>45017.074999999997</v>
      </c>
      <c r="E112" s="1">
        <v>45017.213194444441</v>
      </c>
      <c r="F112" t="s">
        <v>14</v>
      </c>
      <c r="G112" t="s">
        <v>21</v>
      </c>
      <c r="H112" t="s">
        <v>26</v>
      </c>
      <c r="I112" s="11">
        <v>18.82</v>
      </c>
      <c r="J112" t="s">
        <v>17</v>
      </c>
      <c r="K112">
        <v>111</v>
      </c>
      <c r="L112" t="s">
        <v>55</v>
      </c>
      <c r="M112" t="s">
        <v>734</v>
      </c>
      <c r="N112" s="11">
        <f>SUMIF(Cocina!A:A,Sala!K112,Cocina!J:J)+I112</f>
        <v>222.82</v>
      </c>
      <c r="O112" s="12">
        <f t="shared" si="6"/>
        <v>45017</v>
      </c>
      <c r="P112" s="2">
        <f t="shared" si="7"/>
        <v>45017.074999999997</v>
      </c>
      <c r="Q112" s="2">
        <f t="shared" si="8"/>
        <v>45017.213194444441</v>
      </c>
      <c r="R112" s="2">
        <f t="shared" si="9"/>
        <v>0.13819444444379769</v>
      </c>
      <c r="S112" s="7">
        <f>SUMIF(Cocina!A:A,K112,Cocina!H:H)</f>
        <v>9.5138888888888884E-2</v>
      </c>
      <c r="T112" s="2">
        <f t="shared" si="10"/>
        <v>4.3055555554908809E-2</v>
      </c>
      <c r="U112" t="str">
        <f t="shared" si="11"/>
        <v>Cobrado</v>
      </c>
      <c r="V112" s="17" t="str">
        <f>TEXT(Table1[[#This Row],[Fecha de factura]],"dddd")</f>
        <v>sábado</v>
      </c>
    </row>
    <row r="113" spans="1:22" x14ac:dyDescent="0.45">
      <c r="A113">
        <v>6</v>
      </c>
      <c r="B113" t="s">
        <v>156</v>
      </c>
      <c r="C113">
        <v>2</v>
      </c>
      <c r="D113" s="1">
        <v>45017.075694444444</v>
      </c>
      <c r="E113" s="1">
        <v>45017.167361111111</v>
      </c>
      <c r="F113" t="s">
        <v>25</v>
      </c>
      <c r="G113" t="s">
        <v>36</v>
      </c>
      <c r="H113" t="s">
        <v>22</v>
      </c>
      <c r="I113" s="11">
        <v>35.36</v>
      </c>
      <c r="J113" t="s">
        <v>39</v>
      </c>
      <c r="K113">
        <v>112</v>
      </c>
      <c r="L113" t="s">
        <v>34</v>
      </c>
      <c r="M113" t="s">
        <v>157</v>
      </c>
      <c r="N113" s="11">
        <f>SUMIF(Cocina!A:A,Sala!K113,Cocina!J:J)+I113</f>
        <v>55.36</v>
      </c>
      <c r="O113" s="12">
        <f t="shared" si="6"/>
        <v>45017</v>
      </c>
      <c r="P113" s="2">
        <f t="shared" si="7"/>
        <v>45017.075694444444</v>
      </c>
      <c r="Q113" s="2">
        <f t="shared" si="8"/>
        <v>45017.167361111111</v>
      </c>
      <c r="R113" s="2">
        <f t="shared" si="9"/>
        <v>0.1020833333338184</v>
      </c>
      <c r="S113" s="7">
        <f>SUMIF(Cocina!A:A,K113,Cocina!H:H)</f>
        <v>1.1111111111111112E-2</v>
      </c>
      <c r="T113" s="2">
        <f t="shared" si="10"/>
        <v>9.0972222222707289E-2</v>
      </c>
      <c r="U113" t="str">
        <f t="shared" si="11"/>
        <v>Cobrado</v>
      </c>
      <c r="V113" s="17" t="str">
        <f>TEXT(Table1[[#This Row],[Fecha de factura]],"dddd")</f>
        <v>sábado</v>
      </c>
    </row>
    <row r="114" spans="1:22" x14ac:dyDescent="0.45">
      <c r="A114">
        <v>4</v>
      </c>
      <c r="B114" t="s">
        <v>158</v>
      </c>
      <c r="C114">
        <v>2</v>
      </c>
      <c r="D114" s="1">
        <v>45017.05</v>
      </c>
      <c r="E114" s="1">
        <v>45017.181250000001</v>
      </c>
      <c r="F114" t="s">
        <v>14</v>
      </c>
      <c r="G114" t="s">
        <v>15</v>
      </c>
      <c r="H114" t="s">
        <v>26</v>
      </c>
      <c r="I114" s="11">
        <v>29.74</v>
      </c>
      <c r="J114" t="s">
        <v>39</v>
      </c>
      <c r="K114">
        <v>113</v>
      </c>
      <c r="L114" t="s">
        <v>28</v>
      </c>
      <c r="M114" t="s">
        <v>66</v>
      </c>
      <c r="N114" s="11">
        <f>SUMIF(Cocina!A:A,Sala!K114,Cocina!J:J)+I114</f>
        <v>97.74</v>
      </c>
      <c r="O114" s="12">
        <f t="shared" si="6"/>
        <v>45017</v>
      </c>
      <c r="P114" s="2">
        <f t="shared" si="7"/>
        <v>45017.05</v>
      </c>
      <c r="Q114" s="2">
        <f t="shared" si="8"/>
        <v>45017.181250000001</v>
      </c>
      <c r="R114" s="2">
        <f t="shared" si="9"/>
        <v>0.14166666666521147</v>
      </c>
      <c r="S114" s="7">
        <f>SUMIF(Cocina!A:A,K114,Cocina!H:H)</f>
        <v>3.5416666666666666E-2</v>
      </c>
      <c r="T114" s="2">
        <f t="shared" si="10"/>
        <v>0.1062499999985448</v>
      </c>
      <c r="U114" t="str">
        <f t="shared" si="11"/>
        <v>Cobrado</v>
      </c>
      <c r="V114" s="17" t="str">
        <f>TEXT(Table1[[#This Row],[Fecha de factura]],"dddd")</f>
        <v>sábado</v>
      </c>
    </row>
    <row r="115" spans="1:22" x14ac:dyDescent="0.45">
      <c r="A115">
        <v>7</v>
      </c>
      <c r="B115" t="s">
        <v>159</v>
      </c>
      <c r="C115">
        <v>6</v>
      </c>
      <c r="D115" s="1">
        <v>45017.03402777778</v>
      </c>
      <c r="E115" s="1">
        <v>45017.145833333336</v>
      </c>
      <c r="F115" t="s">
        <v>20</v>
      </c>
      <c r="G115" t="s">
        <v>15</v>
      </c>
      <c r="H115" t="s">
        <v>26</v>
      </c>
      <c r="I115" s="11">
        <v>38.81</v>
      </c>
      <c r="J115" t="s">
        <v>39</v>
      </c>
      <c r="K115">
        <v>114</v>
      </c>
      <c r="L115" t="s">
        <v>58</v>
      </c>
      <c r="M115" t="s">
        <v>735</v>
      </c>
      <c r="N115" s="11">
        <f>SUMIF(Cocina!A:A,Sala!K115,Cocina!J:J)+I115</f>
        <v>291.81</v>
      </c>
      <c r="O115" s="12">
        <f t="shared" si="6"/>
        <v>45017</v>
      </c>
      <c r="P115" s="2">
        <f t="shared" si="7"/>
        <v>45017.03402777778</v>
      </c>
      <c r="Q115" s="2">
        <f t="shared" si="8"/>
        <v>45017.145833333336</v>
      </c>
      <c r="R115" s="2">
        <f t="shared" si="9"/>
        <v>0.12222222222286898</v>
      </c>
      <c r="S115" s="7">
        <f>SUMIF(Cocina!A:A,K115,Cocina!H:H)</f>
        <v>9.0972222222222232E-2</v>
      </c>
      <c r="T115" s="2">
        <f t="shared" si="10"/>
        <v>3.1250000000646747E-2</v>
      </c>
      <c r="U115" t="str">
        <f t="shared" si="11"/>
        <v>Cobrado</v>
      </c>
      <c r="V115" s="17" t="str">
        <f>TEXT(Table1[[#This Row],[Fecha de factura]],"dddd")</f>
        <v>sábado</v>
      </c>
    </row>
    <row r="116" spans="1:22" x14ac:dyDescent="0.45">
      <c r="A116">
        <v>12</v>
      </c>
      <c r="B116" t="s">
        <v>145</v>
      </c>
      <c r="C116">
        <v>6</v>
      </c>
      <c r="D116" s="1">
        <v>45017.154861111114</v>
      </c>
      <c r="E116" s="1">
        <v>45017.268055555556</v>
      </c>
      <c r="F116" t="s">
        <v>20</v>
      </c>
      <c r="G116" t="s">
        <v>36</v>
      </c>
      <c r="H116" t="s">
        <v>16</v>
      </c>
      <c r="I116" s="11">
        <v>46.46</v>
      </c>
      <c r="J116" t="s">
        <v>39</v>
      </c>
      <c r="K116">
        <v>115</v>
      </c>
      <c r="L116" t="s">
        <v>45</v>
      </c>
      <c r="M116" t="s">
        <v>736</v>
      </c>
      <c r="N116" s="11">
        <f>SUMIF(Cocina!A:A,Sala!K116,Cocina!J:J)+I116</f>
        <v>283.45999999999998</v>
      </c>
      <c r="O116" s="12">
        <f t="shared" si="6"/>
        <v>45017</v>
      </c>
      <c r="P116" s="2">
        <f t="shared" si="7"/>
        <v>45017.154861111114</v>
      </c>
      <c r="Q116" s="2">
        <f t="shared" si="8"/>
        <v>45017.268055555556</v>
      </c>
      <c r="R116" s="2">
        <f t="shared" si="9"/>
        <v>0.12361111110900917</v>
      </c>
      <c r="S116" s="7">
        <f>SUMIF(Cocina!A:A,K116,Cocina!H:H)</f>
        <v>6.8055555555555564E-2</v>
      </c>
      <c r="T116" s="2">
        <f t="shared" si="10"/>
        <v>5.5555555553453609E-2</v>
      </c>
      <c r="U116" t="str">
        <f t="shared" si="11"/>
        <v>Cobrado</v>
      </c>
      <c r="V116" s="17" t="str">
        <f>TEXT(Table1[[#This Row],[Fecha de factura]],"dddd")</f>
        <v>sábado</v>
      </c>
    </row>
    <row r="117" spans="1:22" x14ac:dyDescent="0.45">
      <c r="A117">
        <v>8</v>
      </c>
      <c r="B117" t="s">
        <v>160</v>
      </c>
      <c r="C117">
        <v>5</v>
      </c>
      <c r="D117" s="1">
        <v>45017.135416666664</v>
      </c>
      <c r="E117" s="1">
        <v>45017.272916666669</v>
      </c>
      <c r="F117" t="s">
        <v>20</v>
      </c>
      <c r="G117" t="s">
        <v>15</v>
      </c>
      <c r="H117" t="s">
        <v>26</v>
      </c>
      <c r="I117" s="11">
        <v>47.69</v>
      </c>
      <c r="J117" t="s">
        <v>39</v>
      </c>
      <c r="K117">
        <v>116</v>
      </c>
      <c r="L117" t="s">
        <v>58</v>
      </c>
      <c r="M117" t="s">
        <v>737</v>
      </c>
      <c r="N117" s="11">
        <f>SUMIF(Cocina!A:A,Sala!K117,Cocina!J:J)+I117</f>
        <v>316.69</v>
      </c>
      <c r="O117" s="12">
        <f t="shared" si="6"/>
        <v>45017</v>
      </c>
      <c r="P117" s="2">
        <f t="shared" si="7"/>
        <v>45017.135416666664</v>
      </c>
      <c r="Q117" s="2">
        <f t="shared" si="8"/>
        <v>45017.272916666669</v>
      </c>
      <c r="R117" s="2">
        <f t="shared" si="9"/>
        <v>0.14791666667103223</v>
      </c>
      <c r="S117" s="7">
        <f>SUMIF(Cocina!A:A,K117,Cocina!H:H)</f>
        <v>8.9583333333333334E-2</v>
      </c>
      <c r="T117" s="2">
        <f t="shared" si="10"/>
        <v>5.8333333337698898E-2</v>
      </c>
      <c r="U117" t="str">
        <f t="shared" si="11"/>
        <v>Cobrado</v>
      </c>
      <c r="V117" s="17" t="str">
        <f>TEXT(Table1[[#This Row],[Fecha de factura]],"dddd")</f>
        <v>sábado</v>
      </c>
    </row>
    <row r="118" spans="1:22" x14ac:dyDescent="0.45">
      <c r="A118">
        <v>8</v>
      </c>
      <c r="B118" t="s">
        <v>161</v>
      </c>
      <c r="C118">
        <v>4</v>
      </c>
      <c r="D118" s="1">
        <v>45017.121527777781</v>
      </c>
      <c r="E118" s="1">
        <v>45017.239583333336</v>
      </c>
      <c r="F118" t="s">
        <v>14</v>
      </c>
      <c r="G118" t="s">
        <v>21</v>
      </c>
      <c r="H118" t="s">
        <v>26</v>
      </c>
      <c r="I118" s="11">
        <v>11.65</v>
      </c>
      <c r="J118" t="s">
        <v>39</v>
      </c>
      <c r="K118">
        <v>117</v>
      </c>
      <c r="L118" t="s">
        <v>58</v>
      </c>
      <c r="M118" t="s">
        <v>37</v>
      </c>
      <c r="N118" s="11">
        <f>SUMIF(Cocina!A:A,Sala!K118,Cocina!J:J)+I118</f>
        <v>81.650000000000006</v>
      </c>
      <c r="O118" s="12">
        <f t="shared" si="6"/>
        <v>45017</v>
      </c>
      <c r="P118" s="2">
        <f t="shared" si="7"/>
        <v>45017.121527777781</v>
      </c>
      <c r="Q118" s="2">
        <f t="shared" si="8"/>
        <v>45017.239583333336</v>
      </c>
      <c r="R118" s="2">
        <f t="shared" si="9"/>
        <v>0.12847222222141377</v>
      </c>
      <c r="S118" s="7">
        <f>SUMIF(Cocina!A:A,K118,Cocina!H:H)</f>
        <v>5.5555555555555558E-3</v>
      </c>
      <c r="T118" s="2">
        <f t="shared" si="10"/>
        <v>0.12291666666585822</v>
      </c>
      <c r="U118" t="str">
        <f t="shared" si="11"/>
        <v>Cobrado</v>
      </c>
      <c r="V118" s="17" t="str">
        <f>TEXT(Table1[[#This Row],[Fecha de factura]],"dddd")</f>
        <v>sábado</v>
      </c>
    </row>
    <row r="119" spans="1:22" x14ac:dyDescent="0.45">
      <c r="A119">
        <v>13</v>
      </c>
      <c r="B119" t="s">
        <v>162</v>
      </c>
      <c r="C119">
        <v>1</v>
      </c>
      <c r="D119" s="1">
        <v>45017.023611111108</v>
      </c>
      <c r="E119" s="1">
        <v>45017.072916666664</v>
      </c>
      <c r="F119" t="s">
        <v>30</v>
      </c>
      <c r="G119" t="s">
        <v>36</v>
      </c>
      <c r="H119" t="s">
        <v>16</v>
      </c>
      <c r="I119" s="11">
        <v>49.32</v>
      </c>
      <c r="J119" t="s">
        <v>27</v>
      </c>
      <c r="K119">
        <v>118</v>
      </c>
      <c r="L119" t="s">
        <v>43</v>
      </c>
      <c r="M119" t="s">
        <v>738</v>
      </c>
      <c r="N119" s="11">
        <f>SUMIF(Cocina!A:A,Sala!K119,Cocina!J:J)+I119</f>
        <v>258.32</v>
      </c>
      <c r="O119" s="12">
        <f t="shared" si="6"/>
        <v>45017</v>
      </c>
      <c r="P119" s="2">
        <f t="shared" si="7"/>
        <v>45017.023611111108</v>
      </c>
      <c r="Q119" s="2">
        <f t="shared" si="8"/>
        <v>45017.072916666664</v>
      </c>
      <c r="R119" s="2">
        <f t="shared" si="9"/>
        <v>4.9305555556202307E-2</v>
      </c>
      <c r="S119" s="7">
        <f>SUMIF(Cocina!A:A,K119,Cocina!H:H)</f>
        <v>9.4444444444444442E-2</v>
      </c>
      <c r="T119" s="2">
        <f t="shared" si="10"/>
        <v>0</v>
      </c>
      <c r="U119" t="str">
        <f t="shared" si="11"/>
        <v>No cobrado</v>
      </c>
      <c r="V119" s="17" t="str">
        <f>TEXT(Table1[[#This Row],[Fecha de factura]],"dddd")</f>
        <v>sábado</v>
      </c>
    </row>
    <row r="120" spans="1:22" x14ac:dyDescent="0.45">
      <c r="A120">
        <v>17</v>
      </c>
      <c r="B120" t="s">
        <v>163</v>
      </c>
      <c r="C120">
        <v>3</v>
      </c>
      <c r="D120" s="1">
        <v>45018.14166666667</v>
      </c>
      <c r="E120" s="1">
        <v>45018.210416666669</v>
      </c>
      <c r="F120" t="s">
        <v>25</v>
      </c>
      <c r="G120" t="s">
        <v>21</v>
      </c>
      <c r="H120" t="s">
        <v>26</v>
      </c>
      <c r="I120" s="11">
        <v>11.5</v>
      </c>
      <c r="J120" t="s">
        <v>17</v>
      </c>
      <c r="K120">
        <v>119</v>
      </c>
      <c r="L120" t="s">
        <v>34</v>
      </c>
      <c r="M120" t="s">
        <v>739</v>
      </c>
      <c r="N120" s="11">
        <f>SUMIF(Cocina!A:A,Sala!K120,Cocina!J:J)+I120</f>
        <v>145.5</v>
      </c>
      <c r="O120" s="12">
        <f t="shared" si="6"/>
        <v>45018</v>
      </c>
      <c r="P120" s="2">
        <f t="shared" si="7"/>
        <v>45018.14166666667</v>
      </c>
      <c r="Q120" s="2">
        <f t="shared" si="8"/>
        <v>45018.210416666669</v>
      </c>
      <c r="R120" s="2">
        <f t="shared" si="9"/>
        <v>6.8749999998544808E-2</v>
      </c>
      <c r="S120" s="7">
        <f>SUMIF(Cocina!A:A,K120,Cocina!H:H)</f>
        <v>3.7499999999999999E-2</v>
      </c>
      <c r="T120" s="2">
        <f t="shared" si="10"/>
        <v>3.124999999854481E-2</v>
      </c>
      <c r="U120" t="str">
        <f t="shared" si="11"/>
        <v>Cobrado</v>
      </c>
      <c r="V120" s="17" t="str">
        <f>TEXT(Table1[[#This Row],[Fecha de factura]],"dddd")</f>
        <v>domingo</v>
      </c>
    </row>
    <row r="121" spans="1:22" x14ac:dyDescent="0.45">
      <c r="A121">
        <v>4</v>
      </c>
      <c r="B121" t="s">
        <v>164</v>
      </c>
      <c r="C121">
        <v>2</v>
      </c>
      <c r="D121" s="1">
        <v>45018.026388888888</v>
      </c>
      <c r="E121" s="1">
        <v>45018.070833333331</v>
      </c>
      <c r="F121" t="s">
        <v>20</v>
      </c>
      <c r="G121" t="s">
        <v>15</v>
      </c>
      <c r="H121" t="s">
        <v>22</v>
      </c>
      <c r="I121" s="11">
        <v>12.51</v>
      </c>
      <c r="J121" t="s">
        <v>17</v>
      </c>
      <c r="K121">
        <v>120</v>
      </c>
      <c r="L121" t="s">
        <v>45</v>
      </c>
      <c r="M121" t="s">
        <v>740</v>
      </c>
      <c r="N121" s="11">
        <f>SUMIF(Cocina!A:A,Sala!K121,Cocina!J:J)+I121</f>
        <v>157.51</v>
      </c>
      <c r="O121" s="12">
        <f t="shared" si="6"/>
        <v>45018</v>
      </c>
      <c r="P121" s="2">
        <f t="shared" si="7"/>
        <v>45018.026388888888</v>
      </c>
      <c r="Q121" s="2">
        <f t="shared" si="8"/>
        <v>45018.070833333331</v>
      </c>
      <c r="R121" s="2">
        <f t="shared" si="9"/>
        <v>4.4444444443797693E-2</v>
      </c>
      <c r="S121" s="7">
        <f>SUMIF(Cocina!A:A,K121,Cocina!H:H)</f>
        <v>6.7361111111111108E-2</v>
      </c>
      <c r="T121" s="2">
        <f t="shared" si="10"/>
        <v>0</v>
      </c>
      <c r="U121" t="str">
        <f t="shared" si="11"/>
        <v>No cobrado</v>
      </c>
      <c r="V121" s="17" t="str">
        <f>TEXT(Table1[[#This Row],[Fecha de factura]],"dddd")</f>
        <v>domingo</v>
      </c>
    </row>
    <row r="122" spans="1:22" x14ac:dyDescent="0.45">
      <c r="A122">
        <v>5</v>
      </c>
      <c r="B122" t="s">
        <v>165</v>
      </c>
      <c r="C122">
        <v>4</v>
      </c>
      <c r="D122" s="1">
        <v>45018.15625</v>
      </c>
      <c r="E122" s="1">
        <v>45018.259027777778</v>
      </c>
      <c r="F122" t="s">
        <v>33</v>
      </c>
      <c r="G122" t="s">
        <v>15</v>
      </c>
      <c r="H122" t="s">
        <v>26</v>
      </c>
      <c r="I122" s="11">
        <v>12.3</v>
      </c>
      <c r="J122" t="s">
        <v>17</v>
      </c>
      <c r="K122">
        <v>121</v>
      </c>
      <c r="L122" t="s">
        <v>31</v>
      </c>
      <c r="M122" t="s">
        <v>166</v>
      </c>
      <c r="N122" s="11">
        <f>SUMIF(Cocina!A:A,Sala!K122,Cocina!J:J)+I122</f>
        <v>64.3</v>
      </c>
      <c r="O122" s="12">
        <f t="shared" si="6"/>
        <v>45018</v>
      </c>
      <c r="P122" s="2">
        <f t="shared" si="7"/>
        <v>45018.15625</v>
      </c>
      <c r="Q122" s="2">
        <f t="shared" si="8"/>
        <v>45018.259027777778</v>
      </c>
      <c r="R122" s="2">
        <f t="shared" si="9"/>
        <v>0.10277777777810115</v>
      </c>
      <c r="S122" s="7">
        <f>SUMIF(Cocina!A:A,K122,Cocina!H:H)</f>
        <v>2.6388888888888889E-2</v>
      </c>
      <c r="T122" s="2">
        <f t="shared" si="10"/>
        <v>7.6388888889212261E-2</v>
      </c>
      <c r="U122" t="str">
        <f t="shared" si="11"/>
        <v>Cobrado</v>
      </c>
      <c r="V122" s="17" t="str">
        <f>TEXT(Table1[[#This Row],[Fecha de factura]],"dddd")</f>
        <v>domingo</v>
      </c>
    </row>
    <row r="123" spans="1:22" x14ac:dyDescent="0.45">
      <c r="A123">
        <v>6</v>
      </c>
      <c r="B123" t="s">
        <v>167</v>
      </c>
      <c r="C123">
        <v>6</v>
      </c>
      <c r="D123" s="1">
        <v>45018.057638888888</v>
      </c>
      <c r="E123" s="1">
        <v>45018.116666666669</v>
      </c>
      <c r="F123" t="s">
        <v>20</v>
      </c>
      <c r="G123" t="s">
        <v>15</v>
      </c>
      <c r="H123" t="s">
        <v>16</v>
      </c>
      <c r="I123" s="11">
        <v>20.38</v>
      </c>
      <c r="J123" t="s">
        <v>39</v>
      </c>
      <c r="K123">
        <v>122</v>
      </c>
      <c r="L123" t="s">
        <v>23</v>
      </c>
      <c r="M123" t="s">
        <v>37</v>
      </c>
      <c r="N123" s="11">
        <f>SUMIF(Cocina!A:A,Sala!K123,Cocina!J:J)+I123</f>
        <v>125.38</v>
      </c>
      <c r="O123" s="12">
        <f t="shared" si="6"/>
        <v>45018</v>
      </c>
      <c r="P123" s="2">
        <f t="shared" si="7"/>
        <v>45018.057638888888</v>
      </c>
      <c r="Q123" s="2">
        <f t="shared" si="8"/>
        <v>45018.116666666669</v>
      </c>
      <c r="R123" s="2">
        <f t="shared" si="9"/>
        <v>6.9444444447678208E-2</v>
      </c>
      <c r="S123" s="7">
        <f>SUMIF(Cocina!A:A,K123,Cocina!H:H)</f>
        <v>2.2222222222222223E-2</v>
      </c>
      <c r="T123" s="2">
        <f t="shared" si="10"/>
        <v>4.7222222225455981E-2</v>
      </c>
      <c r="U123" t="str">
        <f t="shared" si="11"/>
        <v>Cobrado</v>
      </c>
      <c r="V123" s="17" t="str">
        <f>TEXT(Table1[[#This Row],[Fecha de factura]],"dddd")</f>
        <v>domingo</v>
      </c>
    </row>
    <row r="124" spans="1:22" x14ac:dyDescent="0.45">
      <c r="A124">
        <v>16</v>
      </c>
      <c r="B124" t="s">
        <v>168</v>
      </c>
      <c r="C124">
        <v>6</v>
      </c>
      <c r="D124" s="1">
        <v>45018.131249999999</v>
      </c>
      <c r="E124" s="1">
        <v>45018.173611111109</v>
      </c>
      <c r="F124" t="s">
        <v>33</v>
      </c>
      <c r="G124" t="s">
        <v>15</v>
      </c>
      <c r="H124" t="s">
        <v>16</v>
      </c>
      <c r="I124" s="11">
        <v>46.88</v>
      </c>
      <c r="J124" t="s">
        <v>17</v>
      </c>
      <c r="K124">
        <v>123</v>
      </c>
      <c r="L124" t="s">
        <v>70</v>
      </c>
      <c r="M124" t="s">
        <v>169</v>
      </c>
      <c r="N124" s="11">
        <f>SUMIF(Cocina!A:A,Sala!K124,Cocina!J:J)+I124</f>
        <v>70.88</v>
      </c>
      <c r="O124" s="12">
        <f t="shared" si="6"/>
        <v>45018</v>
      </c>
      <c r="P124" s="2">
        <f t="shared" si="7"/>
        <v>45018.131249999999</v>
      </c>
      <c r="Q124" s="2">
        <f t="shared" si="8"/>
        <v>45018.173611111109</v>
      </c>
      <c r="R124" s="2">
        <f t="shared" si="9"/>
        <v>4.2361111110949423E-2</v>
      </c>
      <c r="S124" s="7">
        <f>SUMIF(Cocina!A:A,K124,Cocina!H:H)</f>
        <v>2.2916666666666665E-2</v>
      </c>
      <c r="T124" s="2">
        <f t="shared" si="10"/>
        <v>1.9444444444282758E-2</v>
      </c>
      <c r="U124" t="str">
        <f t="shared" si="11"/>
        <v>Cobrado</v>
      </c>
      <c r="V124" s="17" t="str">
        <f>TEXT(Table1[[#This Row],[Fecha de factura]],"dddd")</f>
        <v>domingo</v>
      </c>
    </row>
    <row r="125" spans="1:22" x14ac:dyDescent="0.45">
      <c r="A125">
        <v>16</v>
      </c>
      <c r="B125" t="s">
        <v>170</v>
      </c>
      <c r="C125">
        <v>5</v>
      </c>
      <c r="D125" s="1">
        <v>45018.152083333334</v>
      </c>
      <c r="E125" s="1">
        <v>45018.223611111112</v>
      </c>
      <c r="F125" t="s">
        <v>14</v>
      </c>
      <c r="G125" t="s">
        <v>15</v>
      </c>
      <c r="H125" t="s">
        <v>16</v>
      </c>
      <c r="I125" s="11">
        <v>10.85</v>
      </c>
      <c r="J125" t="s">
        <v>27</v>
      </c>
      <c r="K125">
        <v>124</v>
      </c>
      <c r="L125" t="s">
        <v>18</v>
      </c>
      <c r="M125" t="s">
        <v>741</v>
      </c>
      <c r="N125" s="11">
        <f>SUMIF(Cocina!A:A,Sala!K125,Cocina!J:J)+I125</f>
        <v>232.85</v>
      </c>
      <c r="O125" s="12">
        <f t="shared" si="6"/>
        <v>45018</v>
      </c>
      <c r="P125" s="2">
        <f t="shared" si="7"/>
        <v>45018.152083333334</v>
      </c>
      <c r="Q125" s="2">
        <f t="shared" si="8"/>
        <v>45018.223611111112</v>
      </c>
      <c r="R125" s="2">
        <f t="shared" si="9"/>
        <v>7.1527777778101154E-2</v>
      </c>
      <c r="S125" s="7">
        <f>SUMIF(Cocina!A:A,K125,Cocina!H:H)</f>
        <v>9.5833333333333326E-2</v>
      </c>
      <c r="T125" s="2">
        <f t="shared" si="10"/>
        <v>0</v>
      </c>
      <c r="U125" t="str">
        <f t="shared" si="11"/>
        <v>No cobrado</v>
      </c>
      <c r="V125" s="17" t="str">
        <f>TEXT(Table1[[#This Row],[Fecha de factura]],"dddd")</f>
        <v>domingo</v>
      </c>
    </row>
    <row r="126" spans="1:22" x14ac:dyDescent="0.45">
      <c r="A126">
        <v>14</v>
      </c>
      <c r="B126" t="s">
        <v>171</v>
      </c>
      <c r="C126">
        <v>2</v>
      </c>
      <c r="D126" s="1">
        <v>45018.12222222222</v>
      </c>
      <c r="E126" s="1">
        <v>45018.259027777778</v>
      </c>
      <c r="F126" t="s">
        <v>14</v>
      </c>
      <c r="G126" t="s">
        <v>15</v>
      </c>
      <c r="H126" t="s">
        <v>26</v>
      </c>
      <c r="I126" s="11">
        <v>24.66</v>
      </c>
      <c r="J126" t="s">
        <v>27</v>
      </c>
      <c r="K126">
        <v>125</v>
      </c>
      <c r="L126" t="s">
        <v>43</v>
      </c>
      <c r="M126" t="s">
        <v>742</v>
      </c>
      <c r="N126" s="11">
        <f>SUMIF(Cocina!A:A,Sala!K126,Cocina!J:J)+I126</f>
        <v>208.66</v>
      </c>
      <c r="O126" s="12">
        <f t="shared" si="6"/>
        <v>45018</v>
      </c>
      <c r="P126" s="2">
        <f t="shared" si="7"/>
        <v>45018.12222222222</v>
      </c>
      <c r="Q126" s="2">
        <f t="shared" si="8"/>
        <v>45018.259027777778</v>
      </c>
      <c r="R126" s="2">
        <f t="shared" si="9"/>
        <v>0.1368055555576575</v>
      </c>
      <c r="S126" s="7">
        <f>SUMIF(Cocina!A:A,K126,Cocina!H:H)</f>
        <v>5.8333333333333334E-2</v>
      </c>
      <c r="T126" s="2">
        <f t="shared" si="10"/>
        <v>7.8472222224324165E-2</v>
      </c>
      <c r="U126" t="str">
        <f t="shared" si="11"/>
        <v>Cobrado</v>
      </c>
      <c r="V126" s="17" t="str">
        <f>TEXT(Table1[[#This Row],[Fecha de factura]],"dddd")</f>
        <v>domingo</v>
      </c>
    </row>
    <row r="127" spans="1:22" x14ac:dyDescent="0.45">
      <c r="A127">
        <v>18</v>
      </c>
      <c r="B127" t="s">
        <v>172</v>
      </c>
      <c r="C127">
        <v>3</v>
      </c>
      <c r="D127" s="1">
        <v>45018.114583333336</v>
      </c>
      <c r="E127" s="1">
        <v>45018.216666666667</v>
      </c>
      <c r="F127" t="s">
        <v>20</v>
      </c>
      <c r="G127" t="s">
        <v>15</v>
      </c>
      <c r="H127" t="s">
        <v>26</v>
      </c>
      <c r="I127" s="11">
        <v>41.82</v>
      </c>
      <c r="J127" t="s">
        <v>27</v>
      </c>
      <c r="K127">
        <v>126</v>
      </c>
      <c r="L127" t="s">
        <v>34</v>
      </c>
      <c r="M127" t="s">
        <v>743</v>
      </c>
      <c r="N127" s="11">
        <f>SUMIF(Cocina!A:A,Sala!K127,Cocina!J:J)+I127</f>
        <v>206.82</v>
      </c>
      <c r="O127" s="12">
        <f t="shared" si="6"/>
        <v>45018</v>
      </c>
      <c r="P127" s="2">
        <f t="shared" si="7"/>
        <v>45018.114583333336</v>
      </c>
      <c r="Q127" s="2">
        <f t="shared" si="8"/>
        <v>45018.216666666667</v>
      </c>
      <c r="R127" s="2">
        <f t="shared" si="9"/>
        <v>0.10208333333139308</v>
      </c>
      <c r="S127" s="7">
        <f>SUMIF(Cocina!A:A,K127,Cocina!H:H)</f>
        <v>9.6527777777777768E-2</v>
      </c>
      <c r="T127" s="2">
        <f t="shared" si="10"/>
        <v>5.5555555536153101E-3</v>
      </c>
      <c r="U127" t="str">
        <f t="shared" si="11"/>
        <v>Cobrado</v>
      </c>
      <c r="V127" s="17" t="str">
        <f>TEXT(Table1[[#This Row],[Fecha de factura]],"dddd")</f>
        <v>domingo</v>
      </c>
    </row>
    <row r="128" spans="1:22" x14ac:dyDescent="0.45">
      <c r="A128">
        <v>6</v>
      </c>
      <c r="B128" t="s">
        <v>173</v>
      </c>
      <c r="C128">
        <v>4</v>
      </c>
      <c r="D128" s="1">
        <v>45018.029166666667</v>
      </c>
      <c r="E128" s="1">
        <v>45018.102777777778</v>
      </c>
      <c r="F128" t="s">
        <v>33</v>
      </c>
      <c r="G128" t="s">
        <v>15</v>
      </c>
      <c r="H128" t="s">
        <v>26</v>
      </c>
      <c r="I128" s="11">
        <v>32.82</v>
      </c>
      <c r="J128" t="s">
        <v>27</v>
      </c>
      <c r="K128">
        <v>127</v>
      </c>
      <c r="L128" t="s">
        <v>70</v>
      </c>
      <c r="M128" t="s">
        <v>84</v>
      </c>
      <c r="N128" s="11">
        <f>SUMIF(Cocina!A:A,Sala!K128,Cocina!J:J)+I128</f>
        <v>104.82</v>
      </c>
      <c r="O128" s="12">
        <f t="shared" si="6"/>
        <v>45018</v>
      </c>
      <c r="P128" s="2">
        <f t="shared" si="7"/>
        <v>45018.029166666667</v>
      </c>
      <c r="Q128" s="2">
        <f t="shared" si="8"/>
        <v>45018.102777777778</v>
      </c>
      <c r="R128" s="2">
        <f t="shared" si="9"/>
        <v>7.3611111110949423E-2</v>
      </c>
      <c r="S128" s="7">
        <f>SUMIF(Cocina!A:A,K128,Cocina!H:H)</f>
        <v>2.0833333333333332E-2</v>
      </c>
      <c r="T128" s="2">
        <f t="shared" si="10"/>
        <v>5.2777777777616094E-2</v>
      </c>
      <c r="U128" t="str">
        <f t="shared" si="11"/>
        <v>Cobrado</v>
      </c>
      <c r="V128" s="17" t="str">
        <f>TEXT(Table1[[#This Row],[Fecha de factura]],"dddd")</f>
        <v>domingo</v>
      </c>
    </row>
    <row r="129" spans="1:22" x14ac:dyDescent="0.45">
      <c r="A129">
        <v>2</v>
      </c>
      <c r="B129" t="s">
        <v>174</v>
      </c>
      <c r="C129">
        <v>5</v>
      </c>
      <c r="D129" s="1">
        <v>45018.063194444447</v>
      </c>
      <c r="E129" s="1">
        <v>45018.144444444442</v>
      </c>
      <c r="F129" t="s">
        <v>25</v>
      </c>
      <c r="G129" t="s">
        <v>15</v>
      </c>
      <c r="H129" t="s">
        <v>22</v>
      </c>
      <c r="I129" s="11">
        <v>49.36</v>
      </c>
      <c r="J129" t="s">
        <v>39</v>
      </c>
      <c r="K129">
        <v>128</v>
      </c>
      <c r="L129" t="s">
        <v>45</v>
      </c>
      <c r="M129" t="s">
        <v>744</v>
      </c>
      <c r="N129" s="11">
        <f>SUMIF(Cocina!A:A,Sala!K129,Cocina!J:J)+I129</f>
        <v>288.36</v>
      </c>
      <c r="O129" s="12">
        <f t="shared" si="6"/>
        <v>45018</v>
      </c>
      <c r="P129" s="2">
        <f t="shared" si="7"/>
        <v>45018.063194444447</v>
      </c>
      <c r="Q129" s="2">
        <f t="shared" si="8"/>
        <v>45018.144444444442</v>
      </c>
      <c r="R129" s="2">
        <f t="shared" si="9"/>
        <v>9.1666666662301097E-2</v>
      </c>
      <c r="S129" s="7">
        <f>SUMIF(Cocina!A:A,K129,Cocina!H:H)</f>
        <v>0.11944444444444444</v>
      </c>
      <c r="T129" s="2">
        <f t="shared" si="10"/>
        <v>0</v>
      </c>
      <c r="U129" t="str">
        <f t="shared" si="11"/>
        <v>No cobrado</v>
      </c>
      <c r="V129" s="17" t="str">
        <f>TEXT(Table1[[#This Row],[Fecha de factura]],"dddd")</f>
        <v>domingo</v>
      </c>
    </row>
    <row r="130" spans="1:22" x14ac:dyDescent="0.45">
      <c r="A130">
        <v>16</v>
      </c>
      <c r="B130" t="s">
        <v>175</v>
      </c>
      <c r="C130">
        <v>5</v>
      </c>
      <c r="D130" s="1">
        <v>45018.02847222222</v>
      </c>
      <c r="E130" s="1">
        <v>45018.111805555556</v>
      </c>
      <c r="F130" t="s">
        <v>25</v>
      </c>
      <c r="G130" t="s">
        <v>15</v>
      </c>
      <c r="H130" t="s">
        <v>26</v>
      </c>
      <c r="I130" s="11">
        <v>49.3</v>
      </c>
      <c r="J130" t="s">
        <v>17</v>
      </c>
      <c r="K130">
        <v>129</v>
      </c>
      <c r="L130" t="s">
        <v>34</v>
      </c>
      <c r="M130" t="s">
        <v>745</v>
      </c>
      <c r="N130" s="11">
        <f>SUMIF(Cocina!A:A,Sala!K130,Cocina!J:J)+I130</f>
        <v>155.30000000000001</v>
      </c>
      <c r="O130" s="12">
        <f t="shared" ref="O130:O193" si="12">INT(E130)</f>
        <v>45018</v>
      </c>
      <c r="P130" s="2">
        <f t="shared" ref="P130:P193" si="13">D130</f>
        <v>45018.02847222222</v>
      </c>
      <c r="Q130" s="2">
        <f t="shared" ref="Q130:Q193" si="14">E130</f>
        <v>45018.111805555556</v>
      </c>
      <c r="R130" s="2">
        <f t="shared" ref="R130:R193" si="15">IF(J130="Ocupada",Q130-P130+15/1440,Q130-P130)</f>
        <v>8.3333333335758653E-2</v>
      </c>
      <c r="S130" s="7">
        <f>SUMIF(Cocina!A:A,K130,Cocina!H:H)</f>
        <v>5.5555555555555552E-2</v>
      </c>
      <c r="T130" s="2">
        <f t="shared" si="10"/>
        <v>2.77777777802031E-2</v>
      </c>
      <c r="U130" t="str">
        <f t="shared" si="11"/>
        <v>Cobrado</v>
      </c>
      <c r="V130" s="17" t="str">
        <f>TEXT(Table1[[#This Row],[Fecha de factura]],"dddd")</f>
        <v>domingo</v>
      </c>
    </row>
    <row r="131" spans="1:22" x14ac:dyDescent="0.45">
      <c r="A131">
        <v>10</v>
      </c>
      <c r="B131" t="s">
        <v>176</v>
      </c>
      <c r="C131">
        <v>4</v>
      </c>
      <c r="D131" s="1">
        <v>45018.018055555556</v>
      </c>
      <c r="E131" s="1">
        <v>45018.063888888886</v>
      </c>
      <c r="F131" t="s">
        <v>25</v>
      </c>
      <c r="G131" t="s">
        <v>15</v>
      </c>
      <c r="H131" t="s">
        <v>26</v>
      </c>
      <c r="I131" s="11">
        <v>38.130000000000003</v>
      </c>
      <c r="J131" t="s">
        <v>27</v>
      </c>
      <c r="K131">
        <v>130</v>
      </c>
      <c r="L131" t="s">
        <v>23</v>
      </c>
      <c r="M131" t="s">
        <v>37</v>
      </c>
      <c r="N131" s="11">
        <f>SUMIF(Cocina!A:A,Sala!K131,Cocina!J:J)+I131</f>
        <v>73.13</v>
      </c>
      <c r="O131" s="12">
        <f t="shared" si="12"/>
        <v>45018</v>
      </c>
      <c r="P131" s="2">
        <f t="shared" si="13"/>
        <v>45018.018055555556</v>
      </c>
      <c r="Q131" s="2">
        <f t="shared" si="14"/>
        <v>45018.063888888886</v>
      </c>
      <c r="R131" s="2">
        <f t="shared" si="15"/>
        <v>4.5833333329937886E-2</v>
      </c>
      <c r="S131" s="7">
        <f>SUMIF(Cocina!A:A,K131,Cocina!H:H)</f>
        <v>1.7361111111111112E-2</v>
      </c>
      <c r="T131" s="2">
        <f t="shared" ref="T131:T194" si="16">IF(R131-S131&gt;0,R131-S131,0)</f>
        <v>2.8472222218826775E-2</v>
      </c>
      <c r="U131" t="str">
        <f t="shared" ref="U131:U194" si="17">IF(T131=0,"No cobrado","Cobrado")</f>
        <v>Cobrado</v>
      </c>
      <c r="V131" s="17" t="str">
        <f>TEXT(Table1[[#This Row],[Fecha de factura]],"dddd")</f>
        <v>domingo</v>
      </c>
    </row>
    <row r="132" spans="1:22" x14ac:dyDescent="0.45">
      <c r="A132">
        <v>7</v>
      </c>
      <c r="B132" t="s">
        <v>51</v>
      </c>
      <c r="C132">
        <v>5</v>
      </c>
      <c r="D132" s="1">
        <v>45018.029861111114</v>
      </c>
      <c r="E132" s="1">
        <v>45018.179166666669</v>
      </c>
      <c r="F132" t="s">
        <v>33</v>
      </c>
      <c r="G132" t="s">
        <v>15</v>
      </c>
      <c r="H132" t="s">
        <v>26</v>
      </c>
      <c r="I132" s="11">
        <v>42.41</v>
      </c>
      <c r="J132" t="s">
        <v>39</v>
      </c>
      <c r="K132">
        <v>131</v>
      </c>
      <c r="L132" t="s">
        <v>55</v>
      </c>
      <c r="M132" t="s">
        <v>746</v>
      </c>
      <c r="N132" s="11">
        <f>SUMIF(Cocina!A:A,Sala!K132,Cocina!J:J)+I132</f>
        <v>199.41</v>
      </c>
      <c r="O132" s="12">
        <f t="shared" si="12"/>
        <v>45018</v>
      </c>
      <c r="P132" s="2">
        <f t="shared" si="13"/>
        <v>45018.029861111114</v>
      </c>
      <c r="Q132" s="2">
        <f t="shared" si="14"/>
        <v>45018.179166666669</v>
      </c>
      <c r="R132" s="2">
        <f t="shared" si="15"/>
        <v>0.15972222222141377</v>
      </c>
      <c r="S132" s="7">
        <f>SUMIF(Cocina!A:A,K132,Cocina!H:H)</f>
        <v>8.3333333333333329E-2</v>
      </c>
      <c r="T132" s="2">
        <f t="shared" si="16"/>
        <v>7.6388888888080445E-2</v>
      </c>
      <c r="U132" t="str">
        <f t="shared" si="17"/>
        <v>Cobrado</v>
      </c>
      <c r="V132" s="17" t="str">
        <f>TEXT(Table1[[#This Row],[Fecha de factura]],"dddd")</f>
        <v>domingo</v>
      </c>
    </row>
    <row r="133" spans="1:22" x14ac:dyDescent="0.45">
      <c r="A133">
        <v>9</v>
      </c>
      <c r="B133" t="s">
        <v>177</v>
      </c>
      <c r="C133">
        <v>2</v>
      </c>
      <c r="D133" s="1">
        <v>45018.05972222222</v>
      </c>
      <c r="E133" s="1">
        <v>45018.113194444442</v>
      </c>
      <c r="F133" t="s">
        <v>14</v>
      </c>
      <c r="G133" t="s">
        <v>36</v>
      </c>
      <c r="H133" t="s">
        <v>16</v>
      </c>
      <c r="I133" s="11">
        <v>30.96</v>
      </c>
      <c r="J133" t="s">
        <v>17</v>
      </c>
      <c r="K133">
        <v>132</v>
      </c>
      <c r="L133" t="s">
        <v>43</v>
      </c>
      <c r="M133" t="s">
        <v>747</v>
      </c>
      <c r="N133" s="11">
        <f>SUMIF(Cocina!A:A,Sala!K133,Cocina!J:J)+I133</f>
        <v>236.96</v>
      </c>
      <c r="O133" s="12">
        <f t="shared" si="12"/>
        <v>45018</v>
      </c>
      <c r="P133" s="2">
        <f t="shared" si="13"/>
        <v>45018.05972222222</v>
      </c>
      <c r="Q133" s="2">
        <f t="shared" si="14"/>
        <v>45018.113194444442</v>
      </c>
      <c r="R133" s="2">
        <f t="shared" si="15"/>
        <v>5.3472222221898846E-2</v>
      </c>
      <c r="S133" s="7">
        <f>SUMIF(Cocina!A:A,K133,Cocina!H:H)</f>
        <v>7.0833333333333331E-2</v>
      </c>
      <c r="T133" s="2">
        <f t="shared" si="16"/>
        <v>0</v>
      </c>
      <c r="U133" t="str">
        <f t="shared" si="17"/>
        <v>No cobrado</v>
      </c>
      <c r="V133" s="17" t="str">
        <f>TEXT(Table1[[#This Row],[Fecha de factura]],"dddd")</f>
        <v>domingo</v>
      </c>
    </row>
    <row r="134" spans="1:22" x14ac:dyDescent="0.45">
      <c r="A134">
        <v>20</v>
      </c>
      <c r="B134" t="s">
        <v>178</v>
      </c>
      <c r="C134">
        <v>6</v>
      </c>
      <c r="D134" s="1">
        <v>45018.037499999999</v>
      </c>
      <c r="E134" s="1">
        <v>45018.161111111112</v>
      </c>
      <c r="F134" t="s">
        <v>25</v>
      </c>
      <c r="G134" t="s">
        <v>15</v>
      </c>
      <c r="H134" t="s">
        <v>26</v>
      </c>
      <c r="I134" s="11">
        <v>39.74</v>
      </c>
      <c r="J134" t="s">
        <v>39</v>
      </c>
      <c r="K134">
        <v>133</v>
      </c>
      <c r="L134" t="s">
        <v>58</v>
      </c>
      <c r="M134" t="s">
        <v>748</v>
      </c>
      <c r="N134" s="11">
        <f>SUMIF(Cocina!A:A,Sala!K134,Cocina!J:J)+I134</f>
        <v>221.74</v>
      </c>
      <c r="O134" s="12">
        <f t="shared" si="12"/>
        <v>45018</v>
      </c>
      <c r="P134" s="2">
        <f t="shared" si="13"/>
        <v>45018.037499999999</v>
      </c>
      <c r="Q134" s="2">
        <f t="shared" si="14"/>
        <v>45018.161111111112</v>
      </c>
      <c r="R134" s="2">
        <f t="shared" si="15"/>
        <v>0.13402777778052646</v>
      </c>
      <c r="S134" s="7">
        <f>SUMIF(Cocina!A:A,K134,Cocina!H:H)</f>
        <v>7.4305555555555555E-2</v>
      </c>
      <c r="T134" s="2">
        <f t="shared" si="16"/>
        <v>5.9722222224970908E-2</v>
      </c>
      <c r="U134" t="str">
        <f t="shared" si="17"/>
        <v>Cobrado</v>
      </c>
      <c r="V134" s="17" t="str">
        <f>TEXT(Table1[[#This Row],[Fecha de factura]],"dddd")</f>
        <v>domingo</v>
      </c>
    </row>
    <row r="135" spans="1:22" x14ac:dyDescent="0.45">
      <c r="A135">
        <v>3</v>
      </c>
      <c r="B135" t="s">
        <v>179</v>
      </c>
      <c r="C135">
        <v>6</v>
      </c>
      <c r="D135" s="1">
        <v>45018.004861111112</v>
      </c>
      <c r="E135" s="1">
        <v>45018.161111111112</v>
      </c>
      <c r="F135" t="s">
        <v>20</v>
      </c>
      <c r="G135" t="s">
        <v>36</v>
      </c>
      <c r="H135" t="s">
        <v>26</v>
      </c>
      <c r="I135" s="11">
        <v>30.1</v>
      </c>
      <c r="J135" t="s">
        <v>27</v>
      </c>
      <c r="K135">
        <v>134</v>
      </c>
      <c r="L135" t="s">
        <v>45</v>
      </c>
      <c r="M135" t="s">
        <v>749</v>
      </c>
      <c r="N135" s="11">
        <f>SUMIF(Cocina!A:A,Sala!K135,Cocina!J:J)+I135</f>
        <v>150.1</v>
      </c>
      <c r="O135" s="12">
        <f t="shared" si="12"/>
        <v>45018</v>
      </c>
      <c r="P135" s="2">
        <f t="shared" si="13"/>
        <v>45018.004861111112</v>
      </c>
      <c r="Q135" s="2">
        <f t="shared" si="14"/>
        <v>45018.161111111112</v>
      </c>
      <c r="R135" s="2">
        <f t="shared" si="15"/>
        <v>0.15625</v>
      </c>
      <c r="S135" s="7">
        <f>SUMIF(Cocina!A:A,K135,Cocina!H:H)</f>
        <v>3.3333333333333333E-2</v>
      </c>
      <c r="T135" s="2">
        <f t="shared" si="16"/>
        <v>0.12291666666666667</v>
      </c>
      <c r="U135" t="str">
        <f t="shared" si="17"/>
        <v>Cobrado</v>
      </c>
      <c r="V135" s="17" t="str">
        <f>TEXT(Table1[[#This Row],[Fecha de factura]],"dddd")</f>
        <v>domingo</v>
      </c>
    </row>
    <row r="136" spans="1:22" x14ac:dyDescent="0.45">
      <c r="A136">
        <v>11</v>
      </c>
      <c r="B136" t="s">
        <v>180</v>
      </c>
      <c r="C136">
        <v>1</v>
      </c>
      <c r="D136" s="1">
        <v>45018.041666666664</v>
      </c>
      <c r="E136" s="1">
        <v>45018.125694444447</v>
      </c>
      <c r="F136" t="s">
        <v>30</v>
      </c>
      <c r="G136" t="s">
        <v>36</v>
      </c>
      <c r="H136" t="s">
        <v>26</v>
      </c>
      <c r="I136" s="11">
        <v>34.700000000000003</v>
      </c>
      <c r="J136" t="s">
        <v>39</v>
      </c>
      <c r="K136">
        <v>135</v>
      </c>
      <c r="L136" t="s">
        <v>28</v>
      </c>
      <c r="M136" t="s">
        <v>750</v>
      </c>
      <c r="N136" s="11">
        <f>SUMIF(Cocina!A:A,Sala!K136,Cocina!J:J)+I136</f>
        <v>294.7</v>
      </c>
      <c r="O136" s="12">
        <f t="shared" si="12"/>
        <v>45018</v>
      </c>
      <c r="P136" s="2">
        <f t="shared" si="13"/>
        <v>45018.041666666664</v>
      </c>
      <c r="Q136" s="2">
        <f t="shared" si="14"/>
        <v>45018.125694444447</v>
      </c>
      <c r="R136" s="2">
        <f t="shared" si="15"/>
        <v>9.44444444491334E-2</v>
      </c>
      <c r="S136" s="7">
        <f>SUMIF(Cocina!A:A,K136,Cocina!H:H)</f>
        <v>6.1111111111111116E-2</v>
      </c>
      <c r="T136" s="2">
        <f t="shared" si="16"/>
        <v>3.3333333338022283E-2</v>
      </c>
      <c r="U136" t="str">
        <f t="shared" si="17"/>
        <v>Cobrado</v>
      </c>
      <c r="V136" s="17" t="str">
        <f>TEXT(Table1[[#This Row],[Fecha de factura]],"dddd")</f>
        <v>domingo</v>
      </c>
    </row>
    <row r="137" spans="1:22" x14ac:dyDescent="0.45">
      <c r="A137">
        <v>6</v>
      </c>
      <c r="B137" t="s">
        <v>181</v>
      </c>
      <c r="C137">
        <v>1</v>
      </c>
      <c r="D137" s="1">
        <v>45018.076388888891</v>
      </c>
      <c r="E137" s="1">
        <v>45018.209027777775</v>
      </c>
      <c r="F137" t="s">
        <v>20</v>
      </c>
      <c r="G137" t="s">
        <v>15</v>
      </c>
      <c r="H137" t="s">
        <v>26</v>
      </c>
      <c r="I137" s="11">
        <v>30.25</v>
      </c>
      <c r="J137" t="s">
        <v>39</v>
      </c>
      <c r="K137">
        <v>136</v>
      </c>
      <c r="L137" t="s">
        <v>43</v>
      </c>
      <c r="M137" t="s">
        <v>59</v>
      </c>
      <c r="N137" s="11">
        <f>SUMIF(Cocina!A:A,Sala!K137,Cocina!J:J)+I137</f>
        <v>110.25</v>
      </c>
      <c r="O137" s="12">
        <f t="shared" si="12"/>
        <v>45018</v>
      </c>
      <c r="P137" s="2">
        <f t="shared" si="13"/>
        <v>45018.076388888891</v>
      </c>
      <c r="Q137" s="2">
        <f t="shared" si="14"/>
        <v>45018.209027777775</v>
      </c>
      <c r="R137" s="2">
        <f t="shared" si="15"/>
        <v>0.14305555555135166</v>
      </c>
      <c r="S137" s="7">
        <f>SUMIF(Cocina!A:A,K137,Cocina!H:H)</f>
        <v>9.0277777777777769E-3</v>
      </c>
      <c r="T137" s="2">
        <f t="shared" si="16"/>
        <v>0.13402777777357389</v>
      </c>
      <c r="U137" t="str">
        <f t="shared" si="17"/>
        <v>Cobrado</v>
      </c>
      <c r="V137" s="17" t="str">
        <f>TEXT(Table1[[#This Row],[Fecha de factura]],"dddd")</f>
        <v>domingo</v>
      </c>
    </row>
    <row r="138" spans="1:22" x14ac:dyDescent="0.45">
      <c r="A138">
        <v>13</v>
      </c>
      <c r="B138" t="s">
        <v>182</v>
      </c>
      <c r="C138">
        <v>3</v>
      </c>
      <c r="D138" s="1">
        <v>45018.056250000001</v>
      </c>
      <c r="E138" s="1">
        <v>45018.174305555556</v>
      </c>
      <c r="F138" t="s">
        <v>33</v>
      </c>
      <c r="G138" t="s">
        <v>21</v>
      </c>
      <c r="H138" t="s">
        <v>26</v>
      </c>
      <c r="I138" s="11">
        <v>12.4</v>
      </c>
      <c r="J138" t="s">
        <v>39</v>
      </c>
      <c r="K138">
        <v>137</v>
      </c>
      <c r="L138" t="s">
        <v>23</v>
      </c>
      <c r="M138" t="s">
        <v>81</v>
      </c>
      <c r="N138" s="11">
        <f>SUMIF(Cocina!A:A,Sala!K138,Cocina!J:J)+I138</f>
        <v>75.400000000000006</v>
      </c>
      <c r="O138" s="12">
        <f t="shared" si="12"/>
        <v>45018</v>
      </c>
      <c r="P138" s="2">
        <f t="shared" si="13"/>
        <v>45018.056250000001</v>
      </c>
      <c r="Q138" s="2">
        <f t="shared" si="14"/>
        <v>45018.174305555556</v>
      </c>
      <c r="R138" s="2">
        <f t="shared" si="15"/>
        <v>0.12847222222141377</v>
      </c>
      <c r="S138" s="7">
        <f>SUMIF(Cocina!A:A,K138,Cocina!H:H)</f>
        <v>2.8472222222222222E-2</v>
      </c>
      <c r="T138" s="2">
        <f t="shared" si="16"/>
        <v>9.9999999999191555E-2</v>
      </c>
      <c r="U138" t="str">
        <f t="shared" si="17"/>
        <v>Cobrado</v>
      </c>
      <c r="V138" s="17" t="str">
        <f>TEXT(Table1[[#This Row],[Fecha de factura]],"dddd")</f>
        <v>domingo</v>
      </c>
    </row>
    <row r="139" spans="1:22" x14ac:dyDescent="0.45">
      <c r="A139">
        <v>6</v>
      </c>
      <c r="B139" t="s">
        <v>183</v>
      </c>
      <c r="C139">
        <v>2</v>
      </c>
      <c r="D139" s="1">
        <v>45018.158333333333</v>
      </c>
      <c r="E139" s="1">
        <v>45018.214583333334</v>
      </c>
      <c r="F139" t="s">
        <v>25</v>
      </c>
      <c r="G139" t="s">
        <v>21</v>
      </c>
      <c r="H139" t="s">
        <v>16</v>
      </c>
      <c r="I139" s="11">
        <v>32.79</v>
      </c>
      <c r="J139" t="s">
        <v>39</v>
      </c>
      <c r="K139">
        <v>138</v>
      </c>
      <c r="L139" t="s">
        <v>40</v>
      </c>
      <c r="M139" t="s">
        <v>751</v>
      </c>
      <c r="N139" s="11">
        <f>SUMIF(Cocina!A:A,Sala!K139,Cocina!J:J)+I139</f>
        <v>270.79000000000002</v>
      </c>
      <c r="O139" s="12">
        <f t="shared" si="12"/>
        <v>45018</v>
      </c>
      <c r="P139" s="2">
        <f t="shared" si="13"/>
        <v>45018.158333333333</v>
      </c>
      <c r="Q139" s="2">
        <f t="shared" si="14"/>
        <v>45018.214583333334</v>
      </c>
      <c r="R139" s="2">
        <f t="shared" si="15"/>
        <v>6.6666666668121863E-2</v>
      </c>
      <c r="S139" s="7">
        <f>SUMIF(Cocina!A:A,K139,Cocina!H:H)</f>
        <v>6.7361111111111108E-2</v>
      </c>
      <c r="T139" s="2">
        <f t="shared" si="16"/>
        <v>0</v>
      </c>
      <c r="U139" t="str">
        <f t="shared" si="17"/>
        <v>No cobrado</v>
      </c>
      <c r="V139" s="17" t="str">
        <f>TEXT(Table1[[#This Row],[Fecha de factura]],"dddd")</f>
        <v>domingo</v>
      </c>
    </row>
    <row r="140" spans="1:22" x14ac:dyDescent="0.45">
      <c r="A140">
        <v>16</v>
      </c>
      <c r="B140" t="s">
        <v>184</v>
      </c>
      <c r="C140">
        <v>3</v>
      </c>
      <c r="D140" s="1">
        <v>45018.027777777781</v>
      </c>
      <c r="E140" s="1">
        <v>45018.193749999999</v>
      </c>
      <c r="F140" t="s">
        <v>25</v>
      </c>
      <c r="G140" t="s">
        <v>15</v>
      </c>
      <c r="H140" t="s">
        <v>26</v>
      </c>
      <c r="I140" s="11">
        <v>47.2</v>
      </c>
      <c r="J140" t="s">
        <v>27</v>
      </c>
      <c r="K140">
        <v>139</v>
      </c>
      <c r="L140" t="s">
        <v>58</v>
      </c>
      <c r="M140" t="s">
        <v>37</v>
      </c>
      <c r="N140" s="11">
        <f>SUMIF(Cocina!A:A,Sala!K140,Cocina!J:J)+I140</f>
        <v>82.2</v>
      </c>
      <c r="O140" s="12">
        <f t="shared" si="12"/>
        <v>45018</v>
      </c>
      <c r="P140" s="2">
        <f t="shared" si="13"/>
        <v>45018.027777777781</v>
      </c>
      <c r="Q140" s="2">
        <f t="shared" si="14"/>
        <v>45018.193749999999</v>
      </c>
      <c r="R140" s="2">
        <f t="shared" si="15"/>
        <v>0.16597222221753327</v>
      </c>
      <c r="S140" s="7">
        <f>SUMIF(Cocina!A:A,K140,Cocina!H:H)</f>
        <v>1.8055555555555554E-2</v>
      </c>
      <c r="T140" s="2">
        <f t="shared" si="16"/>
        <v>0.14791666666197772</v>
      </c>
      <c r="U140" t="str">
        <f t="shared" si="17"/>
        <v>Cobrado</v>
      </c>
      <c r="V140" s="17" t="str">
        <f>TEXT(Table1[[#This Row],[Fecha de factura]],"dddd")</f>
        <v>domingo</v>
      </c>
    </row>
    <row r="141" spans="1:22" x14ac:dyDescent="0.45">
      <c r="A141">
        <v>11</v>
      </c>
      <c r="B141" t="s">
        <v>185</v>
      </c>
      <c r="C141">
        <v>4</v>
      </c>
      <c r="D141" s="1">
        <v>45018.15902777778</v>
      </c>
      <c r="E141" s="1">
        <v>45018.270138888889</v>
      </c>
      <c r="F141" t="s">
        <v>25</v>
      </c>
      <c r="G141" t="s">
        <v>15</v>
      </c>
      <c r="H141" t="s">
        <v>22</v>
      </c>
      <c r="I141" s="11">
        <v>32.130000000000003</v>
      </c>
      <c r="J141" t="s">
        <v>27</v>
      </c>
      <c r="K141">
        <v>140</v>
      </c>
      <c r="L141" t="s">
        <v>31</v>
      </c>
      <c r="M141" t="s">
        <v>752</v>
      </c>
      <c r="N141" s="11">
        <f>SUMIF(Cocina!A:A,Sala!K141,Cocina!J:J)+I141</f>
        <v>223.13</v>
      </c>
      <c r="O141" s="12">
        <f t="shared" si="12"/>
        <v>45018</v>
      </c>
      <c r="P141" s="2">
        <f t="shared" si="13"/>
        <v>45018.15902777778</v>
      </c>
      <c r="Q141" s="2">
        <f t="shared" si="14"/>
        <v>45018.270138888889</v>
      </c>
      <c r="R141" s="2">
        <f t="shared" si="15"/>
        <v>0.11111111110949423</v>
      </c>
      <c r="S141" s="7">
        <f>SUMIF(Cocina!A:A,K141,Cocina!H:H)</f>
        <v>8.1944444444444445E-2</v>
      </c>
      <c r="T141" s="2">
        <f t="shared" si="16"/>
        <v>2.9166666665049787E-2</v>
      </c>
      <c r="U141" t="str">
        <f t="shared" si="17"/>
        <v>Cobrado</v>
      </c>
      <c r="V141" s="17" t="str">
        <f>TEXT(Table1[[#This Row],[Fecha de factura]],"dddd")</f>
        <v>domingo</v>
      </c>
    </row>
    <row r="142" spans="1:22" x14ac:dyDescent="0.45">
      <c r="A142">
        <v>4</v>
      </c>
      <c r="B142" t="s">
        <v>186</v>
      </c>
      <c r="C142">
        <v>4</v>
      </c>
      <c r="D142" s="1">
        <v>45018.081944444442</v>
      </c>
      <c r="E142" s="1">
        <v>45018.239583333336</v>
      </c>
      <c r="F142" t="s">
        <v>14</v>
      </c>
      <c r="G142" t="s">
        <v>21</v>
      </c>
      <c r="H142" t="s">
        <v>26</v>
      </c>
      <c r="I142" s="11">
        <v>41.56</v>
      </c>
      <c r="J142" t="s">
        <v>17</v>
      </c>
      <c r="K142">
        <v>141</v>
      </c>
      <c r="L142" t="s">
        <v>55</v>
      </c>
      <c r="M142" t="s">
        <v>81</v>
      </c>
      <c r="N142" s="11">
        <f>SUMIF(Cocina!A:A,Sala!K142,Cocina!J:J)+I142</f>
        <v>62.56</v>
      </c>
      <c r="O142" s="12">
        <f t="shared" si="12"/>
        <v>45018</v>
      </c>
      <c r="P142" s="2">
        <f t="shared" si="13"/>
        <v>45018.081944444442</v>
      </c>
      <c r="Q142" s="2">
        <f t="shared" si="14"/>
        <v>45018.239583333336</v>
      </c>
      <c r="R142" s="2">
        <f t="shared" si="15"/>
        <v>0.15763888889341615</v>
      </c>
      <c r="S142" s="7">
        <f>SUMIF(Cocina!A:A,K142,Cocina!H:H)</f>
        <v>1.9444444444444445E-2</v>
      </c>
      <c r="T142" s="2">
        <f t="shared" si="16"/>
        <v>0.13819444444897172</v>
      </c>
      <c r="U142" t="str">
        <f t="shared" si="17"/>
        <v>Cobrado</v>
      </c>
      <c r="V142" s="17" t="str">
        <f>TEXT(Table1[[#This Row],[Fecha de factura]],"dddd")</f>
        <v>domingo</v>
      </c>
    </row>
    <row r="143" spans="1:22" x14ac:dyDescent="0.45">
      <c r="A143">
        <v>14</v>
      </c>
      <c r="B143" t="s">
        <v>187</v>
      </c>
      <c r="C143">
        <v>3</v>
      </c>
      <c r="D143" s="1">
        <v>45018.086805555555</v>
      </c>
      <c r="E143" s="1">
        <v>45018.170138888891</v>
      </c>
      <c r="F143" t="s">
        <v>33</v>
      </c>
      <c r="G143" t="s">
        <v>15</v>
      </c>
      <c r="H143" t="s">
        <v>26</v>
      </c>
      <c r="I143" s="11">
        <v>16.29</v>
      </c>
      <c r="J143" t="s">
        <v>39</v>
      </c>
      <c r="K143">
        <v>142</v>
      </c>
      <c r="L143" t="s">
        <v>70</v>
      </c>
      <c r="M143" t="s">
        <v>753</v>
      </c>
      <c r="N143" s="11">
        <f>SUMIF(Cocina!A:A,Sala!K143,Cocina!J:J)+I143</f>
        <v>197.29</v>
      </c>
      <c r="O143" s="12">
        <f t="shared" si="12"/>
        <v>45018</v>
      </c>
      <c r="P143" s="2">
        <f t="shared" si="13"/>
        <v>45018.086805555555</v>
      </c>
      <c r="Q143" s="2">
        <f t="shared" si="14"/>
        <v>45018.170138888891</v>
      </c>
      <c r="R143" s="2">
        <f t="shared" si="15"/>
        <v>9.3750000002425324E-2</v>
      </c>
      <c r="S143" s="7">
        <f>SUMIF(Cocina!A:A,K143,Cocina!H:H)</f>
        <v>4.8611111111111112E-2</v>
      </c>
      <c r="T143" s="2">
        <f t="shared" si="16"/>
        <v>4.5138888891314212E-2</v>
      </c>
      <c r="U143" t="str">
        <f t="shared" si="17"/>
        <v>Cobrado</v>
      </c>
      <c r="V143" s="17" t="str">
        <f>TEXT(Table1[[#This Row],[Fecha de factura]],"dddd")</f>
        <v>domingo</v>
      </c>
    </row>
    <row r="144" spans="1:22" x14ac:dyDescent="0.45">
      <c r="A144">
        <v>9</v>
      </c>
      <c r="B144" t="s">
        <v>188</v>
      </c>
      <c r="C144">
        <v>4</v>
      </c>
      <c r="D144" s="1">
        <v>45018.022222222222</v>
      </c>
      <c r="E144" s="1">
        <v>45018.1875</v>
      </c>
      <c r="F144" t="s">
        <v>33</v>
      </c>
      <c r="G144" t="s">
        <v>15</v>
      </c>
      <c r="H144" t="s">
        <v>22</v>
      </c>
      <c r="I144" s="11">
        <v>48.26</v>
      </c>
      <c r="J144" t="s">
        <v>27</v>
      </c>
      <c r="K144">
        <v>143</v>
      </c>
      <c r="L144" t="s">
        <v>34</v>
      </c>
      <c r="M144" t="s">
        <v>133</v>
      </c>
      <c r="N144" s="11">
        <f>SUMIF(Cocina!A:A,Sala!K144,Cocina!J:J)+I144</f>
        <v>98.259999999999991</v>
      </c>
      <c r="O144" s="12">
        <f t="shared" si="12"/>
        <v>45018</v>
      </c>
      <c r="P144" s="2">
        <f t="shared" si="13"/>
        <v>45018.022222222222</v>
      </c>
      <c r="Q144" s="2">
        <f t="shared" si="14"/>
        <v>45018.1875</v>
      </c>
      <c r="R144" s="2">
        <f t="shared" si="15"/>
        <v>0.16527777777810115</v>
      </c>
      <c r="S144" s="7">
        <f>SUMIF(Cocina!A:A,K144,Cocina!H:H)</f>
        <v>1.1111111111111112E-2</v>
      </c>
      <c r="T144" s="2">
        <f t="shared" si="16"/>
        <v>0.15416666666699005</v>
      </c>
      <c r="U144" t="str">
        <f t="shared" si="17"/>
        <v>Cobrado</v>
      </c>
      <c r="V144" s="17" t="str">
        <f>TEXT(Table1[[#This Row],[Fecha de factura]],"dddd")</f>
        <v>domingo</v>
      </c>
    </row>
    <row r="145" spans="1:22" x14ac:dyDescent="0.45">
      <c r="A145">
        <v>18</v>
      </c>
      <c r="B145" t="s">
        <v>189</v>
      </c>
      <c r="C145">
        <v>1</v>
      </c>
      <c r="D145" s="1">
        <v>45018.123611111114</v>
      </c>
      <c r="E145" s="1">
        <v>45018.230555555558</v>
      </c>
      <c r="F145" t="s">
        <v>33</v>
      </c>
      <c r="G145" t="s">
        <v>36</v>
      </c>
      <c r="H145" t="s">
        <v>26</v>
      </c>
      <c r="I145" s="11">
        <v>11.22</v>
      </c>
      <c r="J145" t="s">
        <v>39</v>
      </c>
      <c r="K145">
        <v>144</v>
      </c>
      <c r="L145" t="s">
        <v>34</v>
      </c>
      <c r="M145" t="s">
        <v>754</v>
      </c>
      <c r="N145" s="11">
        <f>SUMIF(Cocina!A:A,Sala!K145,Cocina!J:J)+I145</f>
        <v>196.22</v>
      </c>
      <c r="O145" s="12">
        <f t="shared" si="12"/>
        <v>45018</v>
      </c>
      <c r="P145" s="2">
        <f t="shared" si="13"/>
        <v>45018.123611111114</v>
      </c>
      <c r="Q145" s="2">
        <f t="shared" si="14"/>
        <v>45018.230555555558</v>
      </c>
      <c r="R145" s="2">
        <f t="shared" si="15"/>
        <v>0.11736111111046436</v>
      </c>
      <c r="S145" s="7">
        <f>SUMIF(Cocina!A:A,K145,Cocina!H:H)</f>
        <v>0.10416666666666667</v>
      </c>
      <c r="T145" s="2">
        <f t="shared" si="16"/>
        <v>1.3194444443797693E-2</v>
      </c>
      <c r="U145" t="str">
        <f t="shared" si="17"/>
        <v>Cobrado</v>
      </c>
      <c r="V145" s="17" t="str">
        <f>TEXT(Table1[[#This Row],[Fecha de factura]],"dddd")</f>
        <v>domingo</v>
      </c>
    </row>
    <row r="146" spans="1:22" x14ac:dyDescent="0.45">
      <c r="A146">
        <v>2</v>
      </c>
      <c r="B146" t="s">
        <v>190</v>
      </c>
      <c r="C146">
        <v>5</v>
      </c>
      <c r="D146" s="1">
        <v>45018.025694444441</v>
      </c>
      <c r="E146" s="1">
        <v>45018.070833333331</v>
      </c>
      <c r="F146" t="s">
        <v>25</v>
      </c>
      <c r="G146" t="s">
        <v>36</v>
      </c>
      <c r="H146" t="s">
        <v>26</v>
      </c>
      <c r="I146" s="11">
        <v>11.32</v>
      </c>
      <c r="J146" t="s">
        <v>39</v>
      </c>
      <c r="K146">
        <v>145</v>
      </c>
      <c r="L146" t="s">
        <v>40</v>
      </c>
      <c r="M146" t="s">
        <v>755</v>
      </c>
      <c r="N146" s="11">
        <f>SUMIF(Cocina!A:A,Sala!K146,Cocina!J:J)+I146</f>
        <v>137.32</v>
      </c>
      <c r="O146" s="12">
        <f t="shared" si="12"/>
        <v>45018</v>
      </c>
      <c r="P146" s="2">
        <f t="shared" si="13"/>
        <v>45018.025694444441</v>
      </c>
      <c r="Q146" s="2">
        <f t="shared" si="14"/>
        <v>45018.070833333331</v>
      </c>
      <c r="R146" s="2">
        <f t="shared" si="15"/>
        <v>5.5555555557172433E-2</v>
      </c>
      <c r="S146" s="7">
        <f>SUMIF(Cocina!A:A,K146,Cocina!H:H)</f>
        <v>7.3611111111111113E-2</v>
      </c>
      <c r="T146" s="2">
        <f t="shared" si="16"/>
        <v>0</v>
      </c>
      <c r="U146" t="str">
        <f t="shared" si="17"/>
        <v>No cobrado</v>
      </c>
      <c r="V146" s="17" t="str">
        <f>TEXT(Table1[[#This Row],[Fecha de factura]],"dddd")</f>
        <v>domingo</v>
      </c>
    </row>
    <row r="147" spans="1:22" x14ac:dyDescent="0.45">
      <c r="A147">
        <v>8</v>
      </c>
      <c r="B147" t="s">
        <v>191</v>
      </c>
      <c r="C147">
        <v>6</v>
      </c>
      <c r="D147" s="1">
        <v>45018.069444444445</v>
      </c>
      <c r="E147" s="1">
        <v>45018.120833333334</v>
      </c>
      <c r="F147" t="s">
        <v>14</v>
      </c>
      <c r="G147" t="s">
        <v>15</v>
      </c>
      <c r="H147" t="s">
        <v>26</v>
      </c>
      <c r="I147" s="11">
        <v>38.4</v>
      </c>
      <c r="J147" t="s">
        <v>17</v>
      </c>
      <c r="K147">
        <v>146</v>
      </c>
      <c r="L147" t="s">
        <v>31</v>
      </c>
      <c r="M147" t="s">
        <v>127</v>
      </c>
      <c r="N147" s="11">
        <f>SUMIF(Cocina!A:A,Sala!K147,Cocina!J:J)+I147</f>
        <v>100.4</v>
      </c>
      <c r="O147" s="12">
        <f t="shared" si="12"/>
        <v>45018</v>
      </c>
      <c r="P147" s="2">
        <f t="shared" si="13"/>
        <v>45018.069444444445</v>
      </c>
      <c r="Q147" s="2">
        <f t="shared" si="14"/>
        <v>45018.120833333334</v>
      </c>
      <c r="R147" s="2">
        <f t="shared" si="15"/>
        <v>5.1388888889050577E-2</v>
      </c>
      <c r="S147" s="7">
        <f>SUMIF(Cocina!A:A,K147,Cocina!H:H)</f>
        <v>3.2638888888888891E-2</v>
      </c>
      <c r="T147" s="2">
        <f t="shared" si="16"/>
        <v>1.8750000000161686E-2</v>
      </c>
      <c r="U147" t="str">
        <f t="shared" si="17"/>
        <v>Cobrado</v>
      </c>
      <c r="V147" s="17" t="str">
        <f>TEXT(Table1[[#This Row],[Fecha de factura]],"dddd")</f>
        <v>domingo</v>
      </c>
    </row>
    <row r="148" spans="1:22" x14ac:dyDescent="0.45">
      <c r="A148">
        <v>5</v>
      </c>
      <c r="B148" t="s">
        <v>192</v>
      </c>
      <c r="C148">
        <v>4</v>
      </c>
      <c r="D148" s="1">
        <v>45018.137499999997</v>
      </c>
      <c r="E148" s="1">
        <v>45018.206944444442</v>
      </c>
      <c r="F148" t="s">
        <v>14</v>
      </c>
      <c r="G148" t="s">
        <v>21</v>
      </c>
      <c r="H148" t="s">
        <v>26</v>
      </c>
      <c r="I148" s="11">
        <v>27.14</v>
      </c>
      <c r="J148" t="s">
        <v>17</v>
      </c>
      <c r="K148">
        <v>147</v>
      </c>
      <c r="L148" t="s">
        <v>23</v>
      </c>
      <c r="M148" t="s">
        <v>756</v>
      </c>
      <c r="N148" s="11">
        <f>SUMIF(Cocina!A:A,Sala!K148,Cocina!J:J)+I148</f>
        <v>111.14</v>
      </c>
      <c r="O148" s="12">
        <f t="shared" si="12"/>
        <v>45018</v>
      </c>
      <c r="P148" s="2">
        <f t="shared" si="13"/>
        <v>45018.137499999997</v>
      </c>
      <c r="Q148" s="2">
        <f t="shared" si="14"/>
        <v>45018.206944444442</v>
      </c>
      <c r="R148" s="2">
        <f t="shared" si="15"/>
        <v>6.9444444445252884E-2</v>
      </c>
      <c r="S148" s="7">
        <f>SUMIF(Cocina!A:A,K148,Cocina!H:H)</f>
        <v>2.2916666666666665E-2</v>
      </c>
      <c r="T148" s="2">
        <f t="shared" si="16"/>
        <v>4.6527777778586216E-2</v>
      </c>
      <c r="U148" t="str">
        <f t="shared" si="17"/>
        <v>Cobrado</v>
      </c>
      <c r="V148" s="17" t="str">
        <f>TEXT(Table1[[#This Row],[Fecha de factura]],"dddd")</f>
        <v>domingo</v>
      </c>
    </row>
    <row r="149" spans="1:22" x14ac:dyDescent="0.45">
      <c r="A149">
        <v>10</v>
      </c>
      <c r="B149" t="s">
        <v>193</v>
      </c>
      <c r="C149">
        <v>6</v>
      </c>
      <c r="D149" s="1">
        <v>45018.161111111112</v>
      </c>
      <c r="E149" s="1">
        <v>45018.249305555553</v>
      </c>
      <c r="F149" t="s">
        <v>14</v>
      </c>
      <c r="G149" t="s">
        <v>15</v>
      </c>
      <c r="H149" t="s">
        <v>16</v>
      </c>
      <c r="I149" s="11">
        <v>46.26</v>
      </c>
      <c r="J149" t="s">
        <v>39</v>
      </c>
      <c r="K149">
        <v>148</v>
      </c>
      <c r="L149" t="s">
        <v>23</v>
      </c>
      <c r="M149" t="s">
        <v>757</v>
      </c>
      <c r="N149" s="11">
        <f>SUMIF(Cocina!A:A,Sala!K149,Cocina!J:J)+I149</f>
        <v>258.26</v>
      </c>
      <c r="O149" s="12">
        <f t="shared" si="12"/>
        <v>45018</v>
      </c>
      <c r="P149" s="2">
        <f t="shared" si="13"/>
        <v>45018.161111111112</v>
      </c>
      <c r="Q149" s="2">
        <f t="shared" si="14"/>
        <v>45018.249305555553</v>
      </c>
      <c r="R149" s="2">
        <f t="shared" si="15"/>
        <v>9.8611111107553981E-2</v>
      </c>
      <c r="S149" s="7">
        <f>SUMIF(Cocina!A:A,K149,Cocina!H:H)</f>
        <v>0.11041666666666666</v>
      </c>
      <c r="T149" s="2">
        <f t="shared" si="16"/>
        <v>0</v>
      </c>
      <c r="U149" t="str">
        <f t="shared" si="17"/>
        <v>No cobrado</v>
      </c>
      <c r="V149" s="17" t="str">
        <f>TEXT(Table1[[#This Row],[Fecha de factura]],"dddd")</f>
        <v>domingo</v>
      </c>
    </row>
    <row r="150" spans="1:22" x14ac:dyDescent="0.45">
      <c r="A150">
        <v>18</v>
      </c>
      <c r="B150" t="s">
        <v>194</v>
      </c>
      <c r="C150">
        <v>4</v>
      </c>
      <c r="D150" s="1">
        <v>45018.065972222219</v>
      </c>
      <c r="E150" s="1">
        <v>45018.201388888891</v>
      </c>
      <c r="F150" t="s">
        <v>30</v>
      </c>
      <c r="G150" t="s">
        <v>21</v>
      </c>
      <c r="H150" t="s">
        <v>26</v>
      </c>
      <c r="I150" s="11">
        <v>15.92</v>
      </c>
      <c r="J150" t="s">
        <v>39</v>
      </c>
      <c r="K150">
        <v>149</v>
      </c>
      <c r="L150" t="s">
        <v>28</v>
      </c>
      <c r="M150" t="s">
        <v>758</v>
      </c>
      <c r="N150" s="11">
        <f>SUMIF(Cocina!A:A,Sala!K150,Cocina!J:J)+I150</f>
        <v>241.92</v>
      </c>
      <c r="O150" s="12">
        <f t="shared" si="12"/>
        <v>45018</v>
      </c>
      <c r="P150" s="2">
        <f t="shared" si="13"/>
        <v>45018.065972222219</v>
      </c>
      <c r="Q150" s="2">
        <f t="shared" si="14"/>
        <v>45018.201388888891</v>
      </c>
      <c r="R150" s="2">
        <f t="shared" si="15"/>
        <v>0.14583333333818396</v>
      </c>
      <c r="S150" s="7">
        <f>SUMIF(Cocina!A:A,K150,Cocina!H:H)</f>
        <v>9.6527777777777768E-2</v>
      </c>
      <c r="T150" s="2">
        <f t="shared" si="16"/>
        <v>4.9305555560406195E-2</v>
      </c>
      <c r="U150" t="str">
        <f t="shared" si="17"/>
        <v>Cobrado</v>
      </c>
      <c r="V150" s="17" t="str">
        <f>TEXT(Table1[[#This Row],[Fecha de factura]],"dddd")</f>
        <v>domingo</v>
      </c>
    </row>
    <row r="151" spans="1:22" x14ac:dyDescent="0.45">
      <c r="A151">
        <v>18</v>
      </c>
      <c r="B151" t="s">
        <v>195</v>
      </c>
      <c r="C151">
        <v>6</v>
      </c>
      <c r="D151" s="1">
        <v>45018.025694444441</v>
      </c>
      <c r="E151" s="1">
        <v>45018.131944444445</v>
      </c>
      <c r="F151" t="s">
        <v>20</v>
      </c>
      <c r="G151" t="s">
        <v>15</v>
      </c>
      <c r="H151" t="s">
        <v>16</v>
      </c>
      <c r="I151" s="11">
        <v>48.43</v>
      </c>
      <c r="J151" t="s">
        <v>27</v>
      </c>
      <c r="K151">
        <v>150</v>
      </c>
      <c r="L151" t="s">
        <v>70</v>
      </c>
      <c r="M151" t="s">
        <v>759</v>
      </c>
      <c r="N151" s="11">
        <f>SUMIF(Cocina!A:A,Sala!K151,Cocina!J:J)+I151</f>
        <v>198.43</v>
      </c>
      <c r="O151" s="12">
        <f t="shared" si="12"/>
        <v>45018</v>
      </c>
      <c r="P151" s="2">
        <f t="shared" si="13"/>
        <v>45018.025694444441</v>
      </c>
      <c r="Q151" s="2">
        <f t="shared" si="14"/>
        <v>45018.131944444445</v>
      </c>
      <c r="R151" s="2">
        <f t="shared" si="15"/>
        <v>0.10625000000436557</v>
      </c>
      <c r="S151" s="7">
        <f>SUMIF(Cocina!A:A,K151,Cocina!H:H)</f>
        <v>7.3611111111111113E-2</v>
      </c>
      <c r="T151" s="2">
        <f t="shared" si="16"/>
        <v>3.2638888893254461E-2</v>
      </c>
      <c r="U151" t="str">
        <f t="shared" si="17"/>
        <v>Cobrado</v>
      </c>
      <c r="V151" s="17" t="str">
        <f>TEXT(Table1[[#This Row],[Fecha de factura]],"dddd")</f>
        <v>domingo</v>
      </c>
    </row>
    <row r="152" spans="1:22" x14ac:dyDescent="0.45">
      <c r="A152">
        <v>6</v>
      </c>
      <c r="B152" t="s">
        <v>196</v>
      </c>
      <c r="C152">
        <v>2</v>
      </c>
      <c r="D152" s="1">
        <v>45018.135416666664</v>
      </c>
      <c r="E152" s="1">
        <v>45018.286805555559</v>
      </c>
      <c r="F152" t="s">
        <v>33</v>
      </c>
      <c r="G152" t="s">
        <v>36</v>
      </c>
      <c r="H152" t="s">
        <v>26</v>
      </c>
      <c r="I152" s="11">
        <v>41.51</v>
      </c>
      <c r="J152" t="s">
        <v>39</v>
      </c>
      <c r="K152">
        <v>151</v>
      </c>
      <c r="L152" t="s">
        <v>55</v>
      </c>
      <c r="M152" t="s">
        <v>760</v>
      </c>
      <c r="N152" s="11">
        <f>SUMIF(Cocina!A:A,Sala!K152,Cocina!J:J)+I152</f>
        <v>173.51</v>
      </c>
      <c r="O152" s="12">
        <f t="shared" si="12"/>
        <v>45018</v>
      </c>
      <c r="P152" s="2">
        <f t="shared" si="13"/>
        <v>45018.135416666664</v>
      </c>
      <c r="Q152" s="2">
        <f t="shared" si="14"/>
        <v>45018.286805555559</v>
      </c>
      <c r="R152" s="2">
        <f t="shared" si="15"/>
        <v>0.161805555561538</v>
      </c>
      <c r="S152" s="7">
        <f>SUMIF(Cocina!A:A,K152,Cocina!H:H)</f>
        <v>1.3194444444444443E-2</v>
      </c>
      <c r="T152" s="2">
        <f t="shared" si="16"/>
        <v>0.14861111111709355</v>
      </c>
      <c r="U152" t="str">
        <f t="shared" si="17"/>
        <v>Cobrado</v>
      </c>
      <c r="V152" s="17" t="str">
        <f>TEXT(Table1[[#This Row],[Fecha de factura]],"dddd")</f>
        <v>domingo</v>
      </c>
    </row>
    <row r="153" spans="1:22" x14ac:dyDescent="0.45">
      <c r="A153">
        <v>5</v>
      </c>
      <c r="B153" t="s">
        <v>197</v>
      </c>
      <c r="C153">
        <v>6</v>
      </c>
      <c r="D153" s="1">
        <v>45018.051388888889</v>
      </c>
      <c r="E153" s="1">
        <v>45018.119444444441</v>
      </c>
      <c r="F153" t="s">
        <v>33</v>
      </c>
      <c r="G153" t="s">
        <v>15</v>
      </c>
      <c r="H153" t="s">
        <v>16</v>
      </c>
      <c r="I153" s="11">
        <v>25.57</v>
      </c>
      <c r="J153" t="s">
        <v>17</v>
      </c>
      <c r="K153">
        <v>152</v>
      </c>
      <c r="L153" t="s">
        <v>55</v>
      </c>
      <c r="M153" t="s">
        <v>53</v>
      </c>
      <c r="N153" s="11">
        <f>SUMIF(Cocina!A:A,Sala!K153,Cocina!J:J)+I153</f>
        <v>81.569999999999993</v>
      </c>
      <c r="O153" s="12">
        <f t="shared" si="12"/>
        <v>45018</v>
      </c>
      <c r="P153" s="2">
        <f t="shared" si="13"/>
        <v>45018.051388888889</v>
      </c>
      <c r="Q153" s="2">
        <f t="shared" si="14"/>
        <v>45018.119444444441</v>
      </c>
      <c r="R153" s="2">
        <f t="shared" si="15"/>
        <v>6.8055555551836733E-2</v>
      </c>
      <c r="S153" s="7">
        <f>SUMIF(Cocina!A:A,K153,Cocina!H:H)</f>
        <v>8.3333333333333332E-3</v>
      </c>
      <c r="T153" s="2">
        <f t="shared" si="16"/>
        <v>5.9722222218503401E-2</v>
      </c>
      <c r="U153" t="str">
        <f t="shared" si="17"/>
        <v>Cobrado</v>
      </c>
      <c r="V153" s="17" t="str">
        <f>TEXT(Table1[[#This Row],[Fecha de factura]],"dddd")</f>
        <v>domingo</v>
      </c>
    </row>
    <row r="154" spans="1:22" x14ac:dyDescent="0.45">
      <c r="A154">
        <v>10</v>
      </c>
      <c r="B154" t="s">
        <v>86</v>
      </c>
      <c r="C154">
        <v>1</v>
      </c>
      <c r="D154" s="1">
        <v>45018.129166666666</v>
      </c>
      <c r="E154" s="1">
        <v>45018.226388888892</v>
      </c>
      <c r="F154" t="s">
        <v>25</v>
      </c>
      <c r="G154" t="s">
        <v>21</v>
      </c>
      <c r="H154" t="s">
        <v>16</v>
      </c>
      <c r="I154" s="11">
        <v>42.84</v>
      </c>
      <c r="J154" t="s">
        <v>39</v>
      </c>
      <c r="K154">
        <v>153</v>
      </c>
      <c r="L154" t="s">
        <v>31</v>
      </c>
      <c r="M154" t="s">
        <v>761</v>
      </c>
      <c r="N154" s="11">
        <f>SUMIF(Cocina!A:A,Sala!K154,Cocina!J:J)+I154</f>
        <v>245.84</v>
      </c>
      <c r="O154" s="12">
        <f t="shared" si="12"/>
        <v>45018</v>
      </c>
      <c r="P154" s="2">
        <f t="shared" si="13"/>
        <v>45018.129166666666</v>
      </c>
      <c r="Q154" s="2">
        <f t="shared" si="14"/>
        <v>45018.226388888892</v>
      </c>
      <c r="R154" s="2">
        <f t="shared" si="15"/>
        <v>0.10763888889293109</v>
      </c>
      <c r="S154" s="7">
        <f>SUMIF(Cocina!A:A,K154,Cocina!H:H)</f>
        <v>6.1805555555555551E-2</v>
      </c>
      <c r="T154" s="2">
        <f t="shared" si="16"/>
        <v>4.5833333337375541E-2</v>
      </c>
      <c r="U154" t="str">
        <f t="shared" si="17"/>
        <v>Cobrado</v>
      </c>
      <c r="V154" s="17" t="str">
        <f>TEXT(Table1[[#This Row],[Fecha de factura]],"dddd")</f>
        <v>domingo</v>
      </c>
    </row>
    <row r="155" spans="1:22" x14ac:dyDescent="0.45">
      <c r="A155">
        <v>11</v>
      </c>
      <c r="B155" t="s">
        <v>198</v>
      </c>
      <c r="C155">
        <v>6</v>
      </c>
      <c r="D155" s="1">
        <v>45018.089583333334</v>
      </c>
      <c r="E155" s="1">
        <v>45018.15</v>
      </c>
      <c r="F155" t="s">
        <v>20</v>
      </c>
      <c r="G155" t="s">
        <v>21</v>
      </c>
      <c r="H155" t="s">
        <v>26</v>
      </c>
      <c r="I155" s="11">
        <v>17.2</v>
      </c>
      <c r="J155" t="s">
        <v>27</v>
      </c>
      <c r="K155">
        <v>154</v>
      </c>
      <c r="L155" t="s">
        <v>55</v>
      </c>
      <c r="M155" t="s">
        <v>762</v>
      </c>
      <c r="N155" s="11">
        <f>SUMIF(Cocina!A:A,Sala!K155,Cocina!J:J)+I155</f>
        <v>161.19999999999999</v>
      </c>
      <c r="O155" s="12">
        <f t="shared" si="12"/>
        <v>45018</v>
      </c>
      <c r="P155" s="2">
        <f t="shared" si="13"/>
        <v>45018.089583333334</v>
      </c>
      <c r="Q155" s="2">
        <f t="shared" si="14"/>
        <v>45018.15</v>
      </c>
      <c r="R155" s="2">
        <f t="shared" si="15"/>
        <v>6.0416666667151731E-2</v>
      </c>
      <c r="S155" s="7">
        <f>SUMIF(Cocina!A:A,K155,Cocina!H:H)</f>
        <v>5.6944444444444436E-2</v>
      </c>
      <c r="T155" s="2">
        <f t="shared" si="16"/>
        <v>3.4722222227072941E-3</v>
      </c>
      <c r="U155" t="str">
        <f t="shared" si="17"/>
        <v>Cobrado</v>
      </c>
      <c r="V155" s="17" t="str">
        <f>TEXT(Table1[[#This Row],[Fecha de factura]],"dddd")</f>
        <v>domingo</v>
      </c>
    </row>
    <row r="156" spans="1:22" x14ac:dyDescent="0.45">
      <c r="A156">
        <v>7</v>
      </c>
      <c r="B156" t="s">
        <v>199</v>
      </c>
      <c r="C156">
        <v>2</v>
      </c>
      <c r="D156" s="1">
        <v>45018.078472222223</v>
      </c>
      <c r="E156" s="1">
        <v>45018.197222222225</v>
      </c>
      <c r="F156" t="s">
        <v>30</v>
      </c>
      <c r="G156" t="s">
        <v>15</v>
      </c>
      <c r="H156" t="s">
        <v>26</v>
      </c>
      <c r="I156" s="11">
        <v>25.72</v>
      </c>
      <c r="J156" t="s">
        <v>17</v>
      </c>
      <c r="K156">
        <v>155</v>
      </c>
      <c r="L156" t="s">
        <v>40</v>
      </c>
      <c r="M156" t="s">
        <v>763</v>
      </c>
      <c r="N156" s="11">
        <f>SUMIF(Cocina!A:A,Sala!K156,Cocina!J:J)+I156</f>
        <v>161.72</v>
      </c>
      <c r="O156" s="12">
        <f t="shared" si="12"/>
        <v>45018</v>
      </c>
      <c r="P156" s="2">
        <f t="shared" si="13"/>
        <v>45018.078472222223</v>
      </c>
      <c r="Q156" s="2">
        <f t="shared" si="14"/>
        <v>45018.197222222225</v>
      </c>
      <c r="R156" s="2">
        <f t="shared" si="15"/>
        <v>0.11875000000145519</v>
      </c>
      <c r="S156" s="7">
        <f>SUMIF(Cocina!A:A,K156,Cocina!H:H)</f>
        <v>6.9444444444444448E-2</v>
      </c>
      <c r="T156" s="2">
        <f t="shared" si="16"/>
        <v>4.9305555557010744E-2</v>
      </c>
      <c r="U156" t="str">
        <f t="shared" si="17"/>
        <v>Cobrado</v>
      </c>
      <c r="V156" s="17" t="str">
        <f>TEXT(Table1[[#This Row],[Fecha de factura]],"dddd")</f>
        <v>domingo</v>
      </c>
    </row>
    <row r="157" spans="1:22" x14ac:dyDescent="0.45">
      <c r="A157">
        <v>6</v>
      </c>
      <c r="B157" t="s">
        <v>200</v>
      </c>
      <c r="C157">
        <v>4</v>
      </c>
      <c r="D157" s="1">
        <v>45018.027777777781</v>
      </c>
      <c r="E157" s="1">
        <v>45018.178472222222</v>
      </c>
      <c r="F157" t="s">
        <v>14</v>
      </c>
      <c r="G157" t="s">
        <v>36</v>
      </c>
      <c r="H157" t="s">
        <v>26</v>
      </c>
      <c r="I157" s="11">
        <v>19.03</v>
      </c>
      <c r="J157" t="s">
        <v>27</v>
      </c>
      <c r="K157">
        <v>156</v>
      </c>
      <c r="L157" t="s">
        <v>18</v>
      </c>
      <c r="M157" t="s">
        <v>53</v>
      </c>
      <c r="N157" s="11">
        <f>SUMIF(Cocina!A:A,Sala!K157,Cocina!J:J)+I157</f>
        <v>75.03</v>
      </c>
      <c r="O157" s="12">
        <f t="shared" si="12"/>
        <v>45018</v>
      </c>
      <c r="P157" s="2">
        <f t="shared" si="13"/>
        <v>45018.027777777781</v>
      </c>
      <c r="Q157" s="2">
        <f t="shared" si="14"/>
        <v>45018.178472222222</v>
      </c>
      <c r="R157" s="2">
        <f t="shared" si="15"/>
        <v>0.15069444444088731</v>
      </c>
      <c r="S157" s="7">
        <f>SUMIF(Cocina!A:A,K157,Cocina!H:H)</f>
        <v>4.1666666666666666E-3</v>
      </c>
      <c r="T157" s="2">
        <f t="shared" si="16"/>
        <v>0.14652777777422063</v>
      </c>
      <c r="U157" t="str">
        <f t="shared" si="17"/>
        <v>Cobrado</v>
      </c>
      <c r="V157" s="17" t="str">
        <f>TEXT(Table1[[#This Row],[Fecha de factura]],"dddd")</f>
        <v>domingo</v>
      </c>
    </row>
    <row r="158" spans="1:22" x14ac:dyDescent="0.45">
      <c r="A158">
        <v>13</v>
      </c>
      <c r="B158" t="s">
        <v>201</v>
      </c>
      <c r="C158">
        <v>5</v>
      </c>
      <c r="D158" s="1">
        <v>45018.140277777777</v>
      </c>
      <c r="E158" s="1">
        <v>45018.260416666664</v>
      </c>
      <c r="F158" t="s">
        <v>14</v>
      </c>
      <c r="G158" t="s">
        <v>21</v>
      </c>
      <c r="H158" t="s">
        <v>26</v>
      </c>
      <c r="I158" s="11">
        <v>28.48</v>
      </c>
      <c r="J158" t="s">
        <v>39</v>
      </c>
      <c r="K158">
        <v>157</v>
      </c>
      <c r="L158" t="s">
        <v>34</v>
      </c>
      <c r="M158" t="s">
        <v>764</v>
      </c>
      <c r="N158" s="11">
        <f>SUMIF(Cocina!A:A,Sala!K158,Cocina!J:J)+I158</f>
        <v>299.48</v>
      </c>
      <c r="O158" s="12">
        <f t="shared" si="12"/>
        <v>45018</v>
      </c>
      <c r="P158" s="2">
        <f t="shared" si="13"/>
        <v>45018.140277777777</v>
      </c>
      <c r="Q158" s="2">
        <f t="shared" si="14"/>
        <v>45018.260416666664</v>
      </c>
      <c r="R158" s="2">
        <f t="shared" si="15"/>
        <v>0.13055555555426204</v>
      </c>
      <c r="S158" s="7">
        <f>SUMIF(Cocina!A:A,K158,Cocina!H:H)</f>
        <v>0.10416666666666667</v>
      </c>
      <c r="T158" s="2">
        <f t="shared" si="16"/>
        <v>2.6388888887595371E-2</v>
      </c>
      <c r="U158" t="str">
        <f t="shared" si="17"/>
        <v>Cobrado</v>
      </c>
      <c r="V158" s="17" t="str">
        <f>TEXT(Table1[[#This Row],[Fecha de factura]],"dddd")</f>
        <v>domingo</v>
      </c>
    </row>
    <row r="159" spans="1:22" x14ac:dyDescent="0.45">
      <c r="A159">
        <v>5</v>
      </c>
      <c r="B159" t="s">
        <v>202</v>
      </c>
      <c r="C159">
        <v>5</v>
      </c>
      <c r="D159" s="1">
        <v>45018.114583333336</v>
      </c>
      <c r="E159" s="1">
        <v>45018.165972222225</v>
      </c>
      <c r="F159" t="s">
        <v>14</v>
      </c>
      <c r="G159" t="s">
        <v>15</v>
      </c>
      <c r="H159" t="s">
        <v>26</v>
      </c>
      <c r="I159" s="11">
        <v>48.75</v>
      </c>
      <c r="J159" t="s">
        <v>27</v>
      </c>
      <c r="K159">
        <v>158</v>
      </c>
      <c r="L159" t="s">
        <v>58</v>
      </c>
      <c r="M159" t="s">
        <v>765</v>
      </c>
      <c r="N159" s="11">
        <f>SUMIF(Cocina!A:A,Sala!K159,Cocina!J:J)+I159</f>
        <v>358.75</v>
      </c>
      <c r="O159" s="12">
        <f t="shared" si="12"/>
        <v>45018</v>
      </c>
      <c r="P159" s="2">
        <f t="shared" si="13"/>
        <v>45018.114583333336</v>
      </c>
      <c r="Q159" s="2">
        <f t="shared" si="14"/>
        <v>45018.165972222225</v>
      </c>
      <c r="R159" s="2">
        <f t="shared" si="15"/>
        <v>5.1388888889050577E-2</v>
      </c>
      <c r="S159" s="7">
        <f>SUMIF(Cocina!A:A,K159,Cocina!H:H)</f>
        <v>9.375E-2</v>
      </c>
      <c r="T159" s="2">
        <f t="shared" si="16"/>
        <v>0</v>
      </c>
      <c r="U159" t="str">
        <f t="shared" si="17"/>
        <v>No cobrado</v>
      </c>
      <c r="V159" s="17" t="str">
        <f>TEXT(Table1[[#This Row],[Fecha de factura]],"dddd")</f>
        <v>domingo</v>
      </c>
    </row>
    <row r="160" spans="1:22" x14ac:dyDescent="0.45">
      <c r="A160">
        <v>16</v>
      </c>
      <c r="B160" t="s">
        <v>203</v>
      </c>
      <c r="C160">
        <v>1</v>
      </c>
      <c r="D160" s="1">
        <v>45018.006944444445</v>
      </c>
      <c r="E160" s="1">
        <v>45018.052083333336</v>
      </c>
      <c r="F160" t="s">
        <v>14</v>
      </c>
      <c r="G160" t="s">
        <v>21</v>
      </c>
      <c r="H160" t="s">
        <v>26</v>
      </c>
      <c r="I160" s="11">
        <v>47.81</v>
      </c>
      <c r="J160" t="s">
        <v>39</v>
      </c>
      <c r="K160">
        <v>159</v>
      </c>
      <c r="L160" t="s">
        <v>28</v>
      </c>
      <c r="M160" t="s">
        <v>766</v>
      </c>
      <c r="N160" s="11">
        <f>SUMIF(Cocina!A:A,Sala!K160,Cocina!J:J)+I160</f>
        <v>300.81</v>
      </c>
      <c r="O160" s="12">
        <f t="shared" si="12"/>
        <v>45018</v>
      </c>
      <c r="P160" s="2">
        <f t="shared" si="13"/>
        <v>45018.006944444445</v>
      </c>
      <c r="Q160" s="2">
        <f t="shared" si="14"/>
        <v>45018.052083333336</v>
      </c>
      <c r="R160" s="2">
        <f t="shared" si="15"/>
        <v>5.5555555557172433E-2</v>
      </c>
      <c r="S160" s="7">
        <f>SUMIF(Cocina!A:A,K160,Cocina!H:H)</f>
        <v>5.1388888888888887E-2</v>
      </c>
      <c r="T160" s="2">
        <f t="shared" si="16"/>
        <v>4.166666668283546E-3</v>
      </c>
      <c r="U160" t="str">
        <f t="shared" si="17"/>
        <v>Cobrado</v>
      </c>
      <c r="V160" s="17" t="str">
        <f>TEXT(Table1[[#This Row],[Fecha de factura]],"dddd")</f>
        <v>domingo</v>
      </c>
    </row>
    <row r="161" spans="1:22" x14ac:dyDescent="0.45">
      <c r="A161">
        <v>19</v>
      </c>
      <c r="B161" t="s">
        <v>204</v>
      </c>
      <c r="C161">
        <v>6</v>
      </c>
      <c r="D161" s="1">
        <v>45018.04583333333</v>
      </c>
      <c r="E161" s="1">
        <v>45018.189583333333</v>
      </c>
      <c r="F161" t="s">
        <v>25</v>
      </c>
      <c r="G161" t="s">
        <v>15</v>
      </c>
      <c r="H161" t="s">
        <v>26</v>
      </c>
      <c r="I161" s="11">
        <v>26.02</v>
      </c>
      <c r="J161" t="s">
        <v>17</v>
      </c>
      <c r="K161">
        <v>160</v>
      </c>
      <c r="L161" t="s">
        <v>23</v>
      </c>
      <c r="M161" t="s">
        <v>767</v>
      </c>
      <c r="N161" s="11">
        <f>SUMIF(Cocina!A:A,Sala!K161,Cocina!J:J)+I161</f>
        <v>182.02</v>
      </c>
      <c r="O161" s="12">
        <f t="shared" si="12"/>
        <v>45018</v>
      </c>
      <c r="P161" s="2">
        <f t="shared" si="13"/>
        <v>45018.04583333333</v>
      </c>
      <c r="Q161" s="2">
        <f t="shared" si="14"/>
        <v>45018.189583333333</v>
      </c>
      <c r="R161" s="2">
        <f t="shared" si="15"/>
        <v>0.14375000000291038</v>
      </c>
      <c r="S161" s="7">
        <f>SUMIF(Cocina!A:A,K161,Cocina!H:H)</f>
        <v>4.6527777777777779E-2</v>
      </c>
      <c r="T161" s="2">
        <f t="shared" si="16"/>
        <v>9.7222222225132604E-2</v>
      </c>
      <c r="U161" t="str">
        <f t="shared" si="17"/>
        <v>Cobrado</v>
      </c>
      <c r="V161" s="17" t="str">
        <f>TEXT(Table1[[#This Row],[Fecha de factura]],"dddd")</f>
        <v>domingo</v>
      </c>
    </row>
    <row r="162" spans="1:22" x14ac:dyDescent="0.45">
      <c r="A162">
        <v>13</v>
      </c>
      <c r="B162" t="s">
        <v>205</v>
      </c>
      <c r="C162">
        <v>6</v>
      </c>
      <c r="D162" s="1">
        <v>45018.03125</v>
      </c>
      <c r="E162" s="1">
        <v>45018.182638888888</v>
      </c>
      <c r="F162" t="s">
        <v>25</v>
      </c>
      <c r="G162" t="s">
        <v>15</v>
      </c>
      <c r="H162" t="s">
        <v>26</v>
      </c>
      <c r="I162" s="11">
        <v>18.86</v>
      </c>
      <c r="J162" t="s">
        <v>17</v>
      </c>
      <c r="K162">
        <v>161</v>
      </c>
      <c r="L162" t="s">
        <v>31</v>
      </c>
      <c r="M162" t="s">
        <v>53</v>
      </c>
      <c r="N162" s="11">
        <f>SUMIF(Cocina!A:A,Sala!K162,Cocina!J:J)+I162</f>
        <v>102.86</v>
      </c>
      <c r="O162" s="12">
        <f t="shared" si="12"/>
        <v>45018</v>
      </c>
      <c r="P162" s="2">
        <f t="shared" si="13"/>
        <v>45018.03125</v>
      </c>
      <c r="Q162" s="2">
        <f t="shared" si="14"/>
        <v>45018.182638888888</v>
      </c>
      <c r="R162" s="2">
        <f t="shared" si="15"/>
        <v>0.15138888888759539</v>
      </c>
      <c r="S162" s="7">
        <f>SUMIF(Cocina!A:A,K162,Cocina!H:H)</f>
        <v>3.9583333333333331E-2</v>
      </c>
      <c r="T162" s="2">
        <f t="shared" si="16"/>
        <v>0.11180555555426205</v>
      </c>
      <c r="U162" t="str">
        <f t="shared" si="17"/>
        <v>Cobrado</v>
      </c>
      <c r="V162" s="17" t="str">
        <f>TEXT(Table1[[#This Row],[Fecha de factura]],"dddd")</f>
        <v>domingo</v>
      </c>
    </row>
    <row r="163" spans="1:22" x14ac:dyDescent="0.45">
      <c r="A163">
        <v>14</v>
      </c>
      <c r="B163" t="s">
        <v>206</v>
      </c>
      <c r="C163">
        <v>4</v>
      </c>
      <c r="D163" s="1">
        <v>45018.039583333331</v>
      </c>
      <c r="E163" s="1">
        <v>45018.106944444444</v>
      </c>
      <c r="F163" t="s">
        <v>20</v>
      </c>
      <c r="G163" t="s">
        <v>15</v>
      </c>
      <c r="H163" t="s">
        <v>26</v>
      </c>
      <c r="I163" s="11">
        <v>17.55</v>
      </c>
      <c r="J163" t="s">
        <v>17</v>
      </c>
      <c r="K163">
        <v>162</v>
      </c>
      <c r="L163" t="s">
        <v>31</v>
      </c>
      <c r="M163" t="s">
        <v>169</v>
      </c>
      <c r="N163" s="11">
        <f>SUMIF(Cocina!A:A,Sala!K163,Cocina!J:J)+I163</f>
        <v>89.55</v>
      </c>
      <c r="O163" s="12">
        <f t="shared" si="12"/>
        <v>45018</v>
      </c>
      <c r="P163" s="2">
        <f t="shared" si="13"/>
        <v>45018.039583333331</v>
      </c>
      <c r="Q163" s="2">
        <f t="shared" si="14"/>
        <v>45018.106944444444</v>
      </c>
      <c r="R163" s="2">
        <f t="shared" si="15"/>
        <v>6.7361111112404615E-2</v>
      </c>
      <c r="S163" s="7">
        <f>SUMIF(Cocina!A:A,K163,Cocina!H:H)</f>
        <v>1.7361111111111112E-2</v>
      </c>
      <c r="T163" s="2">
        <f t="shared" si="16"/>
        <v>5.0000000001293503E-2</v>
      </c>
      <c r="U163" t="str">
        <f t="shared" si="17"/>
        <v>Cobrado</v>
      </c>
      <c r="V163" s="17" t="str">
        <f>TEXT(Table1[[#This Row],[Fecha de factura]],"dddd")</f>
        <v>domingo</v>
      </c>
    </row>
    <row r="164" spans="1:22" x14ac:dyDescent="0.45">
      <c r="A164">
        <v>6</v>
      </c>
      <c r="B164" t="s">
        <v>207</v>
      </c>
      <c r="C164">
        <v>1</v>
      </c>
      <c r="D164" s="1">
        <v>45018.065972222219</v>
      </c>
      <c r="E164" s="1">
        <v>45018.17291666667</v>
      </c>
      <c r="F164" t="s">
        <v>30</v>
      </c>
      <c r="G164" t="s">
        <v>15</v>
      </c>
      <c r="H164" t="s">
        <v>26</v>
      </c>
      <c r="I164" s="11">
        <v>14.94</v>
      </c>
      <c r="J164" t="s">
        <v>39</v>
      </c>
      <c r="K164">
        <v>163</v>
      </c>
      <c r="L164" t="s">
        <v>58</v>
      </c>
      <c r="M164" t="s">
        <v>768</v>
      </c>
      <c r="N164" s="11">
        <f>SUMIF(Cocina!A:A,Sala!K164,Cocina!J:J)+I164</f>
        <v>285.94</v>
      </c>
      <c r="O164" s="12">
        <f t="shared" si="12"/>
        <v>45018</v>
      </c>
      <c r="P164" s="2">
        <f t="shared" si="13"/>
        <v>45018.065972222219</v>
      </c>
      <c r="Q164" s="2">
        <f t="shared" si="14"/>
        <v>45018.17291666667</v>
      </c>
      <c r="R164" s="2">
        <f t="shared" si="15"/>
        <v>0.11736111111774032</v>
      </c>
      <c r="S164" s="7">
        <f>SUMIF(Cocina!A:A,K164,Cocina!H:H)</f>
        <v>4.9305555555555547E-2</v>
      </c>
      <c r="T164" s="2">
        <f t="shared" si="16"/>
        <v>6.8055555562184775E-2</v>
      </c>
      <c r="U164" t="str">
        <f t="shared" si="17"/>
        <v>Cobrado</v>
      </c>
      <c r="V164" s="17" t="str">
        <f>TEXT(Table1[[#This Row],[Fecha de factura]],"dddd")</f>
        <v>domingo</v>
      </c>
    </row>
    <row r="165" spans="1:22" x14ac:dyDescent="0.45">
      <c r="A165">
        <v>8</v>
      </c>
      <c r="B165" t="s">
        <v>208</v>
      </c>
      <c r="C165">
        <v>2</v>
      </c>
      <c r="D165" s="1">
        <v>45018.106944444444</v>
      </c>
      <c r="E165" s="1">
        <v>45018.251388888886</v>
      </c>
      <c r="F165" t="s">
        <v>33</v>
      </c>
      <c r="G165" t="s">
        <v>36</v>
      </c>
      <c r="H165" t="s">
        <v>26</v>
      </c>
      <c r="I165" s="11">
        <v>47.53</v>
      </c>
      <c r="J165" t="s">
        <v>17</v>
      </c>
      <c r="K165">
        <v>164</v>
      </c>
      <c r="L165" t="s">
        <v>23</v>
      </c>
      <c r="M165" t="s">
        <v>769</v>
      </c>
      <c r="N165" s="11">
        <f>SUMIF(Cocina!A:A,Sala!K165,Cocina!J:J)+I165</f>
        <v>217.53</v>
      </c>
      <c r="O165" s="12">
        <f t="shared" si="12"/>
        <v>45018</v>
      </c>
      <c r="P165" s="2">
        <f t="shared" si="13"/>
        <v>45018.106944444444</v>
      </c>
      <c r="Q165" s="2">
        <f t="shared" si="14"/>
        <v>45018.251388888886</v>
      </c>
      <c r="R165" s="2">
        <f t="shared" si="15"/>
        <v>0.1444444444423425</v>
      </c>
      <c r="S165" s="7">
        <f>SUMIF(Cocina!A:A,K165,Cocina!H:H)</f>
        <v>7.2916666666666671E-2</v>
      </c>
      <c r="T165" s="2">
        <f t="shared" si="16"/>
        <v>7.152777777567583E-2</v>
      </c>
      <c r="U165" t="str">
        <f t="shared" si="17"/>
        <v>Cobrado</v>
      </c>
      <c r="V165" s="17" t="str">
        <f>TEXT(Table1[[#This Row],[Fecha de factura]],"dddd")</f>
        <v>domingo</v>
      </c>
    </row>
    <row r="166" spans="1:22" x14ac:dyDescent="0.45">
      <c r="A166">
        <v>10</v>
      </c>
      <c r="B166" t="s">
        <v>209</v>
      </c>
      <c r="C166">
        <v>3</v>
      </c>
      <c r="D166" s="1">
        <v>45018.097916666666</v>
      </c>
      <c r="E166" s="1">
        <v>45018.216666666667</v>
      </c>
      <c r="F166" t="s">
        <v>14</v>
      </c>
      <c r="G166" t="s">
        <v>36</v>
      </c>
      <c r="H166" t="s">
        <v>26</v>
      </c>
      <c r="I166" s="11">
        <v>41.9</v>
      </c>
      <c r="J166" t="s">
        <v>39</v>
      </c>
      <c r="K166">
        <v>165</v>
      </c>
      <c r="L166" t="s">
        <v>34</v>
      </c>
      <c r="M166" t="s">
        <v>770</v>
      </c>
      <c r="N166" s="11">
        <f>SUMIF(Cocina!A:A,Sala!K166,Cocina!J:J)+I166</f>
        <v>131.9</v>
      </c>
      <c r="O166" s="12">
        <f t="shared" si="12"/>
        <v>45018</v>
      </c>
      <c r="P166" s="2">
        <f t="shared" si="13"/>
        <v>45018.097916666666</v>
      </c>
      <c r="Q166" s="2">
        <f t="shared" si="14"/>
        <v>45018.216666666667</v>
      </c>
      <c r="R166" s="2">
        <f t="shared" si="15"/>
        <v>0.12916666666812185</v>
      </c>
      <c r="S166" s="7">
        <f>SUMIF(Cocina!A:A,K166,Cocina!H:H)</f>
        <v>3.888888888888889E-2</v>
      </c>
      <c r="T166" s="2">
        <f t="shared" si="16"/>
        <v>9.0277777779232959E-2</v>
      </c>
      <c r="U166" t="str">
        <f t="shared" si="17"/>
        <v>Cobrado</v>
      </c>
      <c r="V166" s="17" t="str">
        <f>TEXT(Table1[[#This Row],[Fecha de factura]],"dddd")</f>
        <v>domingo</v>
      </c>
    </row>
    <row r="167" spans="1:22" x14ac:dyDescent="0.45">
      <c r="A167">
        <v>12</v>
      </c>
      <c r="B167" t="s">
        <v>210</v>
      </c>
      <c r="C167">
        <v>1</v>
      </c>
      <c r="D167" s="1">
        <v>45018.054166666669</v>
      </c>
      <c r="E167" s="1">
        <v>45018.113888888889</v>
      </c>
      <c r="F167" t="s">
        <v>33</v>
      </c>
      <c r="G167" t="s">
        <v>15</v>
      </c>
      <c r="H167" t="s">
        <v>22</v>
      </c>
      <c r="I167" s="11">
        <v>43.95</v>
      </c>
      <c r="J167" t="s">
        <v>39</v>
      </c>
      <c r="K167">
        <v>166</v>
      </c>
      <c r="L167" t="s">
        <v>34</v>
      </c>
      <c r="M167" t="s">
        <v>211</v>
      </c>
      <c r="N167" s="11">
        <f>SUMIF(Cocina!A:A,Sala!K167,Cocina!J:J)+I167</f>
        <v>89.95</v>
      </c>
      <c r="O167" s="12">
        <f t="shared" si="12"/>
        <v>45018</v>
      </c>
      <c r="P167" s="2">
        <f t="shared" si="13"/>
        <v>45018.054166666669</v>
      </c>
      <c r="Q167" s="2">
        <f t="shared" si="14"/>
        <v>45018.113888888889</v>
      </c>
      <c r="R167" s="2">
        <f t="shared" si="15"/>
        <v>7.0138888887110326E-2</v>
      </c>
      <c r="S167" s="7">
        <f>SUMIF(Cocina!A:A,K167,Cocina!H:H)</f>
        <v>1.5277777777777777E-2</v>
      </c>
      <c r="T167" s="2">
        <f t="shared" si="16"/>
        <v>5.4861111109332547E-2</v>
      </c>
      <c r="U167" t="str">
        <f t="shared" si="17"/>
        <v>Cobrado</v>
      </c>
      <c r="V167" s="17" t="str">
        <f>TEXT(Table1[[#This Row],[Fecha de factura]],"dddd")</f>
        <v>domingo</v>
      </c>
    </row>
    <row r="168" spans="1:22" x14ac:dyDescent="0.45">
      <c r="A168">
        <v>5</v>
      </c>
      <c r="B168" t="s">
        <v>212</v>
      </c>
      <c r="C168">
        <v>6</v>
      </c>
      <c r="D168" s="1">
        <v>45018.054861111108</v>
      </c>
      <c r="E168" s="1">
        <v>45018.115277777775</v>
      </c>
      <c r="F168" t="s">
        <v>25</v>
      </c>
      <c r="G168" t="s">
        <v>15</v>
      </c>
      <c r="H168" t="s">
        <v>16</v>
      </c>
      <c r="I168" s="11">
        <v>42.74</v>
      </c>
      <c r="J168" t="s">
        <v>17</v>
      </c>
      <c r="K168">
        <v>167</v>
      </c>
      <c r="L168" t="s">
        <v>70</v>
      </c>
      <c r="M168" t="s">
        <v>771</v>
      </c>
      <c r="N168" s="11">
        <f>SUMIF(Cocina!A:A,Sala!K168,Cocina!J:J)+I168</f>
        <v>194.74</v>
      </c>
      <c r="O168" s="12">
        <f t="shared" si="12"/>
        <v>45018</v>
      </c>
      <c r="P168" s="2">
        <f t="shared" si="13"/>
        <v>45018.054861111108</v>
      </c>
      <c r="Q168" s="2">
        <f t="shared" si="14"/>
        <v>45018.115277777775</v>
      </c>
      <c r="R168" s="2">
        <f t="shared" si="15"/>
        <v>6.0416666667151731E-2</v>
      </c>
      <c r="S168" s="7">
        <f>SUMIF(Cocina!A:A,K168,Cocina!H:H)</f>
        <v>5.2777777777777785E-2</v>
      </c>
      <c r="T168" s="2">
        <f t="shared" si="16"/>
        <v>7.6388888893739459E-3</v>
      </c>
      <c r="U168" t="str">
        <f t="shared" si="17"/>
        <v>Cobrado</v>
      </c>
      <c r="V168" s="17" t="str">
        <f>TEXT(Table1[[#This Row],[Fecha de factura]],"dddd")</f>
        <v>domingo</v>
      </c>
    </row>
    <row r="169" spans="1:22" x14ac:dyDescent="0.45">
      <c r="A169">
        <v>17</v>
      </c>
      <c r="B169" t="s">
        <v>213</v>
      </c>
      <c r="C169">
        <v>4</v>
      </c>
      <c r="D169" s="1">
        <v>45018.086805555555</v>
      </c>
      <c r="E169" s="1">
        <v>45018.140972222223</v>
      </c>
      <c r="F169" t="s">
        <v>20</v>
      </c>
      <c r="G169" t="s">
        <v>15</v>
      </c>
      <c r="H169" t="s">
        <v>26</v>
      </c>
      <c r="I169" s="11">
        <v>17.09</v>
      </c>
      <c r="J169" t="s">
        <v>17</v>
      </c>
      <c r="K169">
        <v>168</v>
      </c>
      <c r="L169" t="s">
        <v>40</v>
      </c>
      <c r="M169" t="s">
        <v>214</v>
      </c>
      <c r="N169" s="11">
        <f>SUMIF(Cocina!A:A,Sala!K169,Cocina!J:J)+I169</f>
        <v>61.09</v>
      </c>
      <c r="O169" s="12">
        <f t="shared" si="12"/>
        <v>45018</v>
      </c>
      <c r="P169" s="2">
        <f t="shared" si="13"/>
        <v>45018.086805555555</v>
      </c>
      <c r="Q169" s="2">
        <f t="shared" si="14"/>
        <v>45018.140972222223</v>
      </c>
      <c r="R169" s="2">
        <f t="shared" si="15"/>
        <v>5.4166666668606922E-2</v>
      </c>
      <c r="S169" s="7">
        <f>SUMIF(Cocina!A:A,K169,Cocina!H:H)</f>
        <v>4.8611111111111112E-3</v>
      </c>
      <c r="T169" s="2">
        <f t="shared" si="16"/>
        <v>4.9305555557495814E-2</v>
      </c>
      <c r="U169" t="str">
        <f t="shared" si="17"/>
        <v>Cobrado</v>
      </c>
      <c r="V169" s="17" t="str">
        <f>TEXT(Table1[[#This Row],[Fecha de factura]],"dddd")</f>
        <v>domingo</v>
      </c>
    </row>
    <row r="170" spans="1:22" x14ac:dyDescent="0.45">
      <c r="A170">
        <v>19</v>
      </c>
      <c r="B170" t="s">
        <v>215</v>
      </c>
      <c r="C170">
        <v>1</v>
      </c>
      <c r="D170" s="1">
        <v>45018.080555555556</v>
      </c>
      <c r="E170" s="1">
        <v>45018.218055555553</v>
      </c>
      <c r="F170" t="s">
        <v>14</v>
      </c>
      <c r="G170" t="s">
        <v>15</v>
      </c>
      <c r="H170" t="s">
        <v>16</v>
      </c>
      <c r="I170" s="11">
        <v>16.62</v>
      </c>
      <c r="J170" t="s">
        <v>27</v>
      </c>
      <c r="K170">
        <v>169</v>
      </c>
      <c r="L170" t="s">
        <v>31</v>
      </c>
      <c r="M170" t="s">
        <v>772</v>
      </c>
      <c r="N170" s="11">
        <f>SUMIF(Cocina!A:A,Sala!K170,Cocina!J:J)+I170</f>
        <v>170.62</v>
      </c>
      <c r="O170" s="12">
        <f t="shared" si="12"/>
        <v>45018</v>
      </c>
      <c r="P170" s="2">
        <f t="shared" si="13"/>
        <v>45018.080555555556</v>
      </c>
      <c r="Q170" s="2">
        <f t="shared" si="14"/>
        <v>45018.218055555553</v>
      </c>
      <c r="R170" s="2">
        <f t="shared" si="15"/>
        <v>0.13749999999708962</v>
      </c>
      <c r="S170" s="7">
        <f>SUMIF(Cocina!A:A,K170,Cocina!H:H)</f>
        <v>7.6388888888888881E-2</v>
      </c>
      <c r="T170" s="2">
        <f t="shared" si="16"/>
        <v>6.1111111108200736E-2</v>
      </c>
      <c r="U170" t="str">
        <f t="shared" si="17"/>
        <v>Cobrado</v>
      </c>
      <c r="V170" s="17" t="str">
        <f>TEXT(Table1[[#This Row],[Fecha de factura]],"dddd")</f>
        <v>domingo</v>
      </c>
    </row>
    <row r="171" spans="1:22" x14ac:dyDescent="0.45">
      <c r="A171">
        <v>12</v>
      </c>
      <c r="B171" t="s">
        <v>216</v>
      </c>
      <c r="C171">
        <v>2</v>
      </c>
      <c r="D171" s="1">
        <v>45018.109027777777</v>
      </c>
      <c r="E171" s="1">
        <v>45018.226388888892</v>
      </c>
      <c r="F171" t="s">
        <v>25</v>
      </c>
      <c r="G171" t="s">
        <v>36</v>
      </c>
      <c r="H171" t="s">
        <v>26</v>
      </c>
      <c r="I171" s="11">
        <v>25.98</v>
      </c>
      <c r="J171" t="s">
        <v>27</v>
      </c>
      <c r="K171">
        <v>170</v>
      </c>
      <c r="L171" t="s">
        <v>23</v>
      </c>
      <c r="M171" t="s">
        <v>773</v>
      </c>
      <c r="N171" s="11">
        <f>SUMIF(Cocina!A:A,Sala!K171,Cocina!J:J)+I171</f>
        <v>268.98</v>
      </c>
      <c r="O171" s="12">
        <f t="shared" si="12"/>
        <v>45018</v>
      </c>
      <c r="P171" s="2">
        <f t="shared" si="13"/>
        <v>45018.109027777777</v>
      </c>
      <c r="Q171" s="2">
        <f t="shared" si="14"/>
        <v>45018.226388888892</v>
      </c>
      <c r="R171" s="2">
        <f t="shared" si="15"/>
        <v>0.117361111115315</v>
      </c>
      <c r="S171" s="7">
        <f>SUMIF(Cocina!A:A,K171,Cocina!H:H)</f>
        <v>5.0694444444444445E-2</v>
      </c>
      <c r="T171" s="2">
        <f t="shared" si="16"/>
        <v>6.6666666670870553E-2</v>
      </c>
      <c r="U171" t="str">
        <f t="shared" si="17"/>
        <v>Cobrado</v>
      </c>
      <c r="V171" s="17" t="str">
        <f>TEXT(Table1[[#This Row],[Fecha de factura]],"dddd")</f>
        <v>domingo</v>
      </c>
    </row>
    <row r="172" spans="1:22" x14ac:dyDescent="0.45">
      <c r="A172">
        <v>16</v>
      </c>
      <c r="B172" t="s">
        <v>217</v>
      </c>
      <c r="C172">
        <v>6</v>
      </c>
      <c r="D172" s="1">
        <v>45018.078472222223</v>
      </c>
      <c r="E172" s="1">
        <v>45018.12777777778</v>
      </c>
      <c r="F172" t="s">
        <v>25</v>
      </c>
      <c r="G172" t="s">
        <v>36</v>
      </c>
      <c r="H172" t="s">
        <v>26</v>
      </c>
      <c r="I172" s="11">
        <v>46.56</v>
      </c>
      <c r="J172" t="s">
        <v>27</v>
      </c>
      <c r="K172">
        <v>171</v>
      </c>
      <c r="L172" t="s">
        <v>28</v>
      </c>
      <c r="M172" t="s">
        <v>774</v>
      </c>
      <c r="N172" s="11">
        <f>SUMIF(Cocina!A:A,Sala!K172,Cocina!J:J)+I172</f>
        <v>185.56</v>
      </c>
      <c r="O172" s="12">
        <f t="shared" si="12"/>
        <v>45018</v>
      </c>
      <c r="P172" s="2">
        <f t="shared" si="13"/>
        <v>45018.078472222223</v>
      </c>
      <c r="Q172" s="2">
        <f t="shared" si="14"/>
        <v>45018.12777777778</v>
      </c>
      <c r="R172" s="2">
        <f t="shared" si="15"/>
        <v>4.9305555556202307E-2</v>
      </c>
      <c r="S172" s="7">
        <f>SUMIF(Cocina!A:A,K172,Cocina!H:H)</f>
        <v>3.5416666666666666E-2</v>
      </c>
      <c r="T172" s="2">
        <f t="shared" si="16"/>
        <v>1.3888888889535642E-2</v>
      </c>
      <c r="U172" t="str">
        <f t="shared" si="17"/>
        <v>Cobrado</v>
      </c>
      <c r="V172" s="17" t="str">
        <f>TEXT(Table1[[#This Row],[Fecha de factura]],"dddd")</f>
        <v>domingo</v>
      </c>
    </row>
    <row r="173" spans="1:22" x14ac:dyDescent="0.45">
      <c r="A173">
        <v>12</v>
      </c>
      <c r="B173" t="s">
        <v>218</v>
      </c>
      <c r="C173">
        <v>3</v>
      </c>
      <c r="D173" s="1">
        <v>45018.117361111108</v>
      </c>
      <c r="E173" s="1">
        <v>45018.254166666666</v>
      </c>
      <c r="F173" t="s">
        <v>20</v>
      </c>
      <c r="G173" t="s">
        <v>15</v>
      </c>
      <c r="H173" t="s">
        <v>26</v>
      </c>
      <c r="I173" s="11">
        <v>45.17</v>
      </c>
      <c r="J173" t="s">
        <v>39</v>
      </c>
      <c r="K173">
        <v>172</v>
      </c>
      <c r="L173" t="s">
        <v>43</v>
      </c>
      <c r="M173" t="s">
        <v>66</v>
      </c>
      <c r="N173" s="11">
        <f>SUMIF(Cocina!A:A,Sala!K173,Cocina!J:J)+I173</f>
        <v>113.17</v>
      </c>
      <c r="O173" s="12">
        <f t="shared" si="12"/>
        <v>45018</v>
      </c>
      <c r="P173" s="2">
        <f t="shared" si="13"/>
        <v>45018.117361111108</v>
      </c>
      <c r="Q173" s="2">
        <f t="shared" si="14"/>
        <v>45018.254166666666</v>
      </c>
      <c r="R173" s="2">
        <f t="shared" si="15"/>
        <v>0.14722222222432416</v>
      </c>
      <c r="S173" s="7">
        <f>SUMIF(Cocina!A:A,K173,Cocina!H:H)</f>
        <v>1.8749999999999999E-2</v>
      </c>
      <c r="T173" s="2">
        <f t="shared" si="16"/>
        <v>0.12847222222432417</v>
      </c>
      <c r="U173" t="str">
        <f t="shared" si="17"/>
        <v>Cobrado</v>
      </c>
      <c r="V173" s="17" t="str">
        <f>TEXT(Table1[[#This Row],[Fecha de factura]],"dddd")</f>
        <v>domingo</v>
      </c>
    </row>
    <row r="174" spans="1:22" x14ac:dyDescent="0.45">
      <c r="A174">
        <v>11</v>
      </c>
      <c r="B174" t="s">
        <v>219</v>
      </c>
      <c r="C174">
        <v>3</v>
      </c>
      <c r="D174" s="1">
        <v>45018.012499999997</v>
      </c>
      <c r="E174" s="1">
        <v>45018.154861111114</v>
      </c>
      <c r="F174" t="s">
        <v>33</v>
      </c>
      <c r="G174" t="s">
        <v>15</v>
      </c>
      <c r="H174" t="s">
        <v>26</v>
      </c>
      <c r="I174" s="11">
        <v>48.73</v>
      </c>
      <c r="J174" t="s">
        <v>39</v>
      </c>
      <c r="K174">
        <v>173</v>
      </c>
      <c r="L174" t="s">
        <v>58</v>
      </c>
      <c r="M174" t="s">
        <v>775</v>
      </c>
      <c r="N174" s="11">
        <f>SUMIF(Cocina!A:A,Sala!K174,Cocina!J:J)+I174</f>
        <v>225.73</v>
      </c>
      <c r="O174" s="12">
        <f t="shared" si="12"/>
        <v>45018</v>
      </c>
      <c r="P174" s="2">
        <f t="shared" si="13"/>
        <v>45018.012499999997</v>
      </c>
      <c r="Q174" s="2">
        <f t="shared" si="14"/>
        <v>45018.154861111114</v>
      </c>
      <c r="R174" s="2">
        <f t="shared" si="15"/>
        <v>0.15277777778343685</v>
      </c>
      <c r="S174" s="7">
        <f>SUMIF(Cocina!A:A,K174,Cocina!H:H)</f>
        <v>4.6527777777777772E-2</v>
      </c>
      <c r="T174" s="2">
        <f t="shared" si="16"/>
        <v>0.10625000000565907</v>
      </c>
      <c r="U174" t="str">
        <f t="shared" si="17"/>
        <v>Cobrado</v>
      </c>
      <c r="V174" s="17" t="str">
        <f>TEXT(Table1[[#This Row],[Fecha de factura]],"dddd")</f>
        <v>domingo</v>
      </c>
    </row>
    <row r="175" spans="1:22" x14ac:dyDescent="0.45">
      <c r="A175">
        <v>10</v>
      </c>
      <c r="B175" t="s">
        <v>220</v>
      </c>
      <c r="C175">
        <v>5</v>
      </c>
      <c r="D175" s="1">
        <v>45018.006249999999</v>
      </c>
      <c r="E175" s="1">
        <v>45018.05</v>
      </c>
      <c r="F175" t="s">
        <v>33</v>
      </c>
      <c r="G175" t="s">
        <v>15</v>
      </c>
      <c r="H175" t="s">
        <v>26</v>
      </c>
      <c r="I175" s="11">
        <v>48.24</v>
      </c>
      <c r="J175" t="s">
        <v>17</v>
      </c>
      <c r="K175">
        <v>174</v>
      </c>
      <c r="L175" t="s">
        <v>40</v>
      </c>
      <c r="M175" t="s">
        <v>79</v>
      </c>
      <c r="N175" s="11">
        <f>SUMIF(Cocina!A:A,Sala!K175,Cocina!J:J)+I175</f>
        <v>108.24000000000001</v>
      </c>
      <c r="O175" s="12">
        <f t="shared" si="12"/>
        <v>45018</v>
      </c>
      <c r="P175" s="2">
        <f t="shared" si="13"/>
        <v>45018.006249999999</v>
      </c>
      <c r="Q175" s="2">
        <f t="shared" si="14"/>
        <v>45018.05</v>
      </c>
      <c r="R175" s="2">
        <f t="shared" si="15"/>
        <v>4.3750000004365575E-2</v>
      </c>
      <c r="S175" s="7">
        <f>SUMIF(Cocina!A:A,K175,Cocina!H:H)</f>
        <v>8.3333333333333332E-3</v>
      </c>
      <c r="T175" s="2">
        <f t="shared" si="16"/>
        <v>3.5416666671032243E-2</v>
      </c>
      <c r="U175" t="str">
        <f t="shared" si="17"/>
        <v>Cobrado</v>
      </c>
      <c r="V175" s="17" t="str">
        <f>TEXT(Table1[[#This Row],[Fecha de factura]],"dddd")</f>
        <v>domingo</v>
      </c>
    </row>
    <row r="176" spans="1:22" x14ac:dyDescent="0.45">
      <c r="A176">
        <v>14</v>
      </c>
      <c r="B176" t="s">
        <v>131</v>
      </c>
      <c r="C176">
        <v>3</v>
      </c>
      <c r="D176" s="1">
        <v>45018.060416666667</v>
      </c>
      <c r="E176" s="1">
        <v>45018.12777777778</v>
      </c>
      <c r="F176" t="s">
        <v>14</v>
      </c>
      <c r="G176" t="s">
        <v>15</v>
      </c>
      <c r="H176" t="s">
        <v>26</v>
      </c>
      <c r="I176" s="11">
        <v>27.94</v>
      </c>
      <c r="J176" t="s">
        <v>17</v>
      </c>
      <c r="K176">
        <v>175</v>
      </c>
      <c r="L176" t="s">
        <v>23</v>
      </c>
      <c r="M176" t="s">
        <v>776</v>
      </c>
      <c r="N176" s="11">
        <f>SUMIF(Cocina!A:A,Sala!K176,Cocina!J:J)+I176</f>
        <v>171.94</v>
      </c>
      <c r="O176" s="12">
        <f t="shared" si="12"/>
        <v>45018</v>
      </c>
      <c r="P176" s="2">
        <f t="shared" si="13"/>
        <v>45018.060416666667</v>
      </c>
      <c r="Q176" s="2">
        <f t="shared" si="14"/>
        <v>45018.12777777778</v>
      </c>
      <c r="R176" s="2">
        <f t="shared" si="15"/>
        <v>6.7361111112404615E-2</v>
      </c>
      <c r="S176" s="7">
        <f>SUMIF(Cocina!A:A,K176,Cocina!H:H)</f>
        <v>3.2638888888888891E-2</v>
      </c>
      <c r="T176" s="2">
        <f t="shared" si="16"/>
        <v>3.4722222223515724E-2</v>
      </c>
      <c r="U176" t="str">
        <f t="shared" si="17"/>
        <v>Cobrado</v>
      </c>
      <c r="V176" s="17" t="str">
        <f>TEXT(Table1[[#This Row],[Fecha de factura]],"dddd")</f>
        <v>domingo</v>
      </c>
    </row>
    <row r="177" spans="1:22" x14ac:dyDescent="0.45">
      <c r="A177">
        <v>20</v>
      </c>
      <c r="B177" t="s">
        <v>221</v>
      </c>
      <c r="C177">
        <v>4</v>
      </c>
      <c r="D177" s="1">
        <v>45018.102083333331</v>
      </c>
      <c r="E177" s="1">
        <v>45018.188888888886</v>
      </c>
      <c r="F177" t="s">
        <v>25</v>
      </c>
      <c r="G177" t="s">
        <v>15</v>
      </c>
      <c r="H177" t="s">
        <v>26</v>
      </c>
      <c r="I177" s="11">
        <v>30.5</v>
      </c>
      <c r="J177" t="s">
        <v>39</v>
      </c>
      <c r="K177">
        <v>176</v>
      </c>
      <c r="L177" t="s">
        <v>58</v>
      </c>
      <c r="M177" t="s">
        <v>81</v>
      </c>
      <c r="N177" s="11">
        <f>SUMIF(Cocina!A:A,Sala!K177,Cocina!J:J)+I177</f>
        <v>93.5</v>
      </c>
      <c r="O177" s="12">
        <f t="shared" si="12"/>
        <v>45018</v>
      </c>
      <c r="P177" s="2">
        <f t="shared" si="13"/>
        <v>45018.102083333331</v>
      </c>
      <c r="Q177" s="2">
        <f t="shared" si="14"/>
        <v>45018.188888888886</v>
      </c>
      <c r="R177" s="2">
        <f t="shared" si="15"/>
        <v>9.7222222221413787E-2</v>
      </c>
      <c r="S177" s="7">
        <f>SUMIF(Cocina!A:A,K177,Cocina!H:H)</f>
        <v>3.3333333333333333E-2</v>
      </c>
      <c r="T177" s="2">
        <f t="shared" si="16"/>
        <v>6.3888888888080447E-2</v>
      </c>
      <c r="U177" t="str">
        <f t="shared" si="17"/>
        <v>Cobrado</v>
      </c>
      <c r="V177" s="17" t="str">
        <f>TEXT(Table1[[#This Row],[Fecha de factura]],"dddd")</f>
        <v>domingo</v>
      </c>
    </row>
    <row r="178" spans="1:22" x14ac:dyDescent="0.45">
      <c r="A178">
        <v>4</v>
      </c>
      <c r="B178" t="s">
        <v>222</v>
      </c>
      <c r="C178">
        <v>1</v>
      </c>
      <c r="D178" s="1">
        <v>45018.009722222225</v>
      </c>
      <c r="E178" s="1">
        <v>45018.051388888889</v>
      </c>
      <c r="F178" t="s">
        <v>33</v>
      </c>
      <c r="G178" t="s">
        <v>36</v>
      </c>
      <c r="H178" t="s">
        <v>26</v>
      </c>
      <c r="I178" s="11">
        <v>10.39</v>
      </c>
      <c r="J178" t="s">
        <v>39</v>
      </c>
      <c r="K178">
        <v>177</v>
      </c>
      <c r="L178" t="s">
        <v>34</v>
      </c>
      <c r="M178" t="s">
        <v>777</v>
      </c>
      <c r="N178" s="11">
        <f>SUMIF(Cocina!A:A,Sala!K178,Cocina!J:J)+I178</f>
        <v>183.39</v>
      </c>
      <c r="O178" s="12">
        <f t="shared" si="12"/>
        <v>45018</v>
      </c>
      <c r="P178" s="2">
        <f t="shared" si="13"/>
        <v>45018.009722222225</v>
      </c>
      <c r="Q178" s="2">
        <f t="shared" si="14"/>
        <v>45018.051388888889</v>
      </c>
      <c r="R178" s="2">
        <f t="shared" si="15"/>
        <v>5.2083333330908012E-2</v>
      </c>
      <c r="S178" s="7">
        <f>SUMIF(Cocina!A:A,K178,Cocina!H:H)</f>
        <v>9.8611111111111122E-2</v>
      </c>
      <c r="T178" s="2">
        <f t="shared" si="16"/>
        <v>0</v>
      </c>
      <c r="U178" t="str">
        <f t="shared" si="17"/>
        <v>No cobrado</v>
      </c>
      <c r="V178" s="17" t="str">
        <f>TEXT(Table1[[#This Row],[Fecha de factura]],"dddd")</f>
        <v>domingo</v>
      </c>
    </row>
    <row r="179" spans="1:22" x14ac:dyDescent="0.45">
      <c r="A179">
        <v>11</v>
      </c>
      <c r="B179" t="s">
        <v>223</v>
      </c>
      <c r="C179">
        <v>6</v>
      </c>
      <c r="D179" s="1">
        <v>45018.078472222223</v>
      </c>
      <c r="E179" s="1">
        <v>45018.220833333333</v>
      </c>
      <c r="F179" t="s">
        <v>14</v>
      </c>
      <c r="G179" t="s">
        <v>36</v>
      </c>
      <c r="H179" t="s">
        <v>26</v>
      </c>
      <c r="I179" s="11">
        <v>31.6</v>
      </c>
      <c r="J179" t="s">
        <v>17</v>
      </c>
      <c r="K179">
        <v>178</v>
      </c>
      <c r="L179" t="s">
        <v>40</v>
      </c>
      <c r="M179" t="s">
        <v>778</v>
      </c>
      <c r="N179" s="11">
        <f>SUMIF(Cocina!A:A,Sala!K179,Cocina!J:J)+I179</f>
        <v>239.6</v>
      </c>
      <c r="O179" s="12">
        <f t="shared" si="12"/>
        <v>45018</v>
      </c>
      <c r="P179" s="2">
        <f t="shared" si="13"/>
        <v>45018.078472222223</v>
      </c>
      <c r="Q179" s="2">
        <f t="shared" si="14"/>
        <v>45018.220833333333</v>
      </c>
      <c r="R179" s="2">
        <f t="shared" si="15"/>
        <v>0.14236111110949423</v>
      </c>
      <c r="S179" s="7">
        <f>SUMIF(Cocina!A:A,K179,Cocina!H:H)</f>
        <v>0.10138888888888889</v>
      </c>
      <c r="T179" s="2">
        <f t="shared" si="16"/>
        <v>4.0972222220605342E-2</v>
      </c>
      <c r="U179" t="str">
        <f t="shared" si="17"/>
        <v>Cobrado</v>
      </c>
      <c r="V179" s="17" t="str">
        <f>TEXT(Table1[[#This Row],[Fecha de factura]],"dddd")</f>
        <v>domingo</v>
      </c>
    </row>
    <row r="180" spans="1:22" x14ac:dyDescent="0.45">
      <c r="A180">
        <v>12</v>
      </c>
      <c r="B180" t="s">
        <v>224</v>
      </c>
      <c r="C180">
        <v>2</v>
      </c>
      <c r="D180" s="1">
        <v>45018.030555555553</v>
      </c>
      <c r="E180" s="1">
        <v>45018.130555555559</v>
      </c>
      <c r="F180" t="s">
        <v>33</v>
      </c>
      <c r="G180" t="s">
        <v>21</v>
      </c>
      <c r="H180" t="s">
        <v>26</v>
      </c>
      <c r="I180" s="11">
        <v>13.3</v>
      </c>
      <c r="J180" t="s">
        <v>17</v>
      </c>
      <c r="K180">
        <v>179</v>
      </c>
      <c r="L180" t="s">
        <v>23</v>
      </c>
      <c r="M180" t="s">
        <v>127</v>
      </c>
      <c r="N180" s="11">
        <f>SUMIF(Cocina!A:A,Sala!K180,Cocina!J:J)+I180</f>
        <v>75.3</v>
      </c>
      <c r="O180" s="12">
        <f t="shared" si="12"/>
        <v>45018</v>
      </c>
      <c r="P180" s="2">
        <f t="shared" si="13"/>
        <v>45018.030555555553</v>
      </c>
      <c r="Q180" s="2">
        <f t="shared" si="14"/>
        <v>45018.130555555559</v>
      </c>
      <c r="R180" s="2">
        <f t="shared" si="15"/>
        <v>0.10000000000582077</v>
      </c>
      <c r="S180" s="7">
        <f>SUMIF(Cocina!A:A,K180,Cocina!H:H)</f>
        <v>1.8055555555555554E-2</v>
      </c>
      <c r="T180" s="2">
        <f t="shared" si="16"/>
        <v>8.1944444450265219E-2</v>
      </c>
      <c r="U180" t="str">
        <f t="shared" si="17"/>
        <v>Cobrado</v>
      </c>
      <c r="V180" s="17" t="str">
        <f>TEXT(Table1[[#This Row],[Fecha de factura]],"dddd")</f>
        <v>domingo</v>
      </c>
    </row>
    <row r="181" spans="1:22" x14ac:dyDescent="0.45">
      <c r="A181">
        <v>10</v>
      </c>
      <c r="B181" t="s">
        <v>225</v>
      </c>
      <c r="C181">
        <v>1</v>
      </c>
      <c r="D181" s="1">
        <v>45018.097916666666</v>
      </c>
      <c r="E181" s="1">
        <v>45018.214583333334</v>
      </c>
      <c r="F181" t="s">
        <v>25</v>
      </c>
      <c r="G181" t="s">
        <v>36</v>
      </c>
      <c r="H181" t="s">
        <v>26</v>
      </c>
      <c r="I181" s="11">
        <v>46.61</v>
      </c>
      <c r="J181" t="s">
        <v>17</v>
      </c>
      <c r="K181">
        <v>180</v>
      </c>
      <c r="L181" t="s">
        <v>28</v>
      </c>
      <c r="M181" t="s">
        <v>779</v>
      </c>
      <c r="N181" s="11">
        <f>SUMIF(Cocina!A:A,Sala!K181,Cocina!J:J)+I181</f>
        <v>212.61</v>
      </c>
      <c r="O181" s="12">
        <f t="shared" si="12"/>
        <v>45018</v>
      </c>
      <c r="P181" s="2">
        <f t="shared" si="13"/>
        <v>45018.097916666666</v>
      </c>
      <c r="Q181" s="2">
        <f t="shared" si="14"/>
        <v>45018.214583333334</v>
      </c>
      <c r="R181" s="2">
        <f t="shared" si="15"/>
        <v>0.11666666666860692</v>
      </c>
      <c r="S181" s="7">
        <f>SUMIF(Cocina!A:A,K181,Cocina!H:H)</f>
        <v>0.11180555555555556</v>
      </c>
      <c r="T181" s="2">
        <f t="shared" si="16"/>
        <v>4.8611111130513612E-3</v>
      </c>
      <c r="U181" t="str">
        <f t="shared" si="17"/>
        <v>Cobrado</v>
      </c>
      <c r="V181" s="17" t="str">
        <f>TEXT(Table1[[#This Row],[Fecha de factura]],"dddd")</f>
        <v>domingo</v>
      </c>
    </row>
    <row r="182" spans="1:22" x14ac:dyDescent="0.45">
      <c r="A182">
        <v>15</v>
      </c>
      <c r="B182" t="s">
        <v>226</v>
      </c>
      <c r="C182">
        <v>1</v>
      </c>
      <c r="D182" s="1">
        <v>45018.114583333336</v>
      </c>
      <c r="E182" s="1">
        <v>45018.162499999999</v>
      </c>
      <c r="F182" t="s">
        <v>20</v>
      </c>
      <c r="G182" t="s">
        <v>36</v>
      </c>
      <c r="H182" t="s">
        <v>26</v>
      </c>
      <c r="I182" s="11">
        <v>42.58</v>
      </c>
      <c r="J182" t="s">
        <v>39</v>
      </c>
      <c r="K182">
        <v>181</v>
      </c>
      <c r="L182" t="s">
        <v>31</v>
      </c>
      <c r="M182" t="s">
        <v>117</v>
      </c>
      <c r="N182" s="11">
        <f>SUMIF(Cocina!A:A,Sala!K182,Cocina!J:J)+I182</f>
        <v>69.58</v>
      </c>
      <c r="O182" s="12">
        <f t="shared" si="12"/>
        <v>45018</v>
      </c>
      <c r="P182" s="2">
        <f t="shared" si="13"/>
        <v>45018.114583333336</v>
      </c>
      <c r="Q182" s="2">
        <f t="shared" si="14"/>
        <v>45018.162499999999</v>
      </c>
      <c r="R182" s="2">
        <f t="shared" si="15"/>
        <v>5.833333332945282E-2</v>
      </c>
      <c r="S182" s="7">
        <f>SUMIF(Cocina!A:A,K182,Cocina!H:H)</f>
        <v>3.8194444444444448E-2</v>
      </c>
      <c r="T182" s="2">
        <f t="shared" si="16"/>
        <v>2.0138888885008373E-2</v>
      </c>
      <c r="U182" t="str">
        <f t="shared" si="17"/>
        <v>Cobrado</v>
      </c>
      <c r="V182" s="17" t="str">
        <f>TEXT(Table1[[#This Row],[Fecha de factura]],"dddd")</f>
        <v>domingo</v>
      </c>
    </row>
    <row r="183" spans="1:22" x14ac:dyDescent="0.45">
      <c r="A183">
        <v>18</v>
      </c>
      <c r="B183" t="s">
        <v>227</v>
      </c>
      <c r="C183">
        <v>2</v>
      </c>
      <c r="D183" s="1">
        <v>45018.161805555559</v>
      </c>
      <c r="E183" s="1">
        <v>45018.270833333336</v>
      </c>
      <c r="F183" t="s">
        <v>14</v>
      </c>
      <c r="G183" t="s">
        <v>15</v>
      </c>
      <c r="H183" t="s">
        <v>16</v>
      </c>
      <c r="I183" s="11">
        <v>38.36</v>
      </c>
      <c r="J183" t="s">
        <v>27</v>
      </c>
      <c r="K183">
        <v>182</v>
      </c>
      <c r="L183" t="s">
        <v>31</v>
      </c>
      <c r="M183" t="s">
        <v>123</v>
      </c>
      <c r="N183" s="11">
        <f>SUMIF(Cocina!A:A,Sala!K183,Cocina!J:J)+I183</f>
        <v>76.36</v>
      </c>
      <c r="O183" s="12">
        <f t="shared" si="12"/>
        <v>45018</v>
      </c>
      <c r="P183" s="2">
        <f t="shared" si="13"/>
        <v>45018.161805555559</v>
      </c>
      <c r="Q183" s="2">
        <f t="shared" si="14"/>
        <v>45018.270833333336</v>
      </c>
      <c r="R183" s="2">
        <f t="shared" si="15"/>
        <v>0.10902777777664596</v>
      </c>
      <c r="S183" s="7">
        <f>SUMIF(Cocina!A:A,K183,Cocina!H:H)</f>
        <v>7.6388888888888886E-3</v>
      </c>
      <c r="T183" s="2">
        <f t="shared" si="16"/>
        <v>0.10138888888775707</v>
      </c>
      <c r="U183" t="str">
        <f t="shared" si="17"/>
        <v>Cobrado</v>
      </c>
      <c r="V183" s="17" t="str">
        <f>TEXT(Table1[[#This Row],[Fecha de factura]],"dddd")</f>
        <v>domingo</v>
      </c>
    </row>
    <row r="184" spans="1:22" x14ac:dyDescent="0.45">
      <c r="A184">
        <v>18</v>
      </c>
      <c r="B184" t="s">
        <v>228</v>
      </c>
      <c r="C184">
        <v>1</v>
      </c>
      <c r="D184" s="1">
        <v>45018.115277777775</v>
      </c>
      <c r="E184" s="1">
        <v>45018.269444444442</v>
      </c>
      <c r="F184" t="s">
        <v>20</v>
      </c>
      <c r="G184" t="s">
        <v>15</v>
      </c>
      <c r="H184" t="s">
        <v>26</v>
      </c>
      <c r="I184" s="11">
        <v>11.69</v>
      </c>
      <c r="J184" t="s">
        <v>39</v>
      </c>
      <c r="K184">
        <v>183</v>
      </c>
      <c r="L184" t="s">
        <v>45</v>
      </c>
      <c r="M184" t="s">
        <v>780</v>
      </c>
      <c r="N184" s="11">
        <f>SUMIF(Cocina!A:A,Sala!K184,Cocina!J:J)+I184</f>
        <v>266.69</v>
      </c>
      <c r="O184" s="12">
        <f t="shared" si="12"/>
        <v>45018</v>
      </c>
      <c r="P184" s="2">
        <f t="shared" si="13"/>
        <v>45018.115277777775</v>
      </c>
      <c r="Q184" s="2">
        <f t="shared" si="14"/>
        <v>45018.269444444442</v>
      </c>
      <c r="R184" s="2">
        <f t="shared" si="15"/>
        <v>0.16458333333381839</v>
      </c>
      <c r="S184" s="7">
        <f>SUMIF(Cocina!A:A,K184,Cocina!H:H)</f>
        <v>0.11527777777777778</v>
      </c>
      <c r="T184" s="2">
        <f t="shared" si="16"/>
        <v>4.9305555556040603E-2</v>
      </c>
      <c r="U184" t="str">
        <f t="shared" si="17"/>
        <v>Cobrado</v>
      </c>
      <c r="V184" s="17" t="str">
        <f>TEXT(Table1[[#This Row],[Fecha de factura]],"dddd")</f>
        <v>domingo</v>
      </c>
    </row>
    <row r="185" spans="1:22" x14ac:dyDescent="0.45">
      <c r="A185">
        <v>4</v>
      </c>
      <c r="B185" t="s">
        <v>229</v>
      </c>
      <c r="C185">
        <v>6</v>
      </c>
      <c r="D185" s="1">
        <v>45018.163194444445</v>
      </c>
      <c r="E185" s="1">
        <v>45018.292361111111</v>
      </c>
      <c r="F185" t="s">
        <v>30</v>
      </c>
      <c r="G185" t="s">
        <v>15</v>
      </c>
      <c r="H185" t="s">
        <v>26</v>
      </c>
      <c r="I185" s="11">
        <v>24.24</v>
      </c>
      <c r="J185" t="s">
        <v>39</v>
      </c>
      <c r="K185">
        <v>184</v>
      </c>
      <c r="L185" t="s">
        <v>58</v>
      </c>
      <c r="M185" t="s">
        <v>781</v>
      </c>
      <c r="N185" s="11">
        <f>SUMIF(Cocina!A:A,Sala!K185,Cocina!J:J)+I185</f>
        <v>229.24</v>
      </c>
      <c r="O185" s="12">
        <f t="shared" si="12"/>
        <v>45018</v>
      </c>
      <c r="P185" s="2">
        <f t="shared" si="13"/>
        <v>45018.163194444445</v>
      </c>
      <c r="Q185" s="2">
        <f t="shared" si="14"/>
        <v>45018.292361111111</v>
      </c>
      <c r="R185" s="2">
        <f t="shared" si="15"/>
        <v>0.1395833333323632</v>
      </c>
      <c r="S185" s="7">
        <f>SUMIF(Cocina!A:A,K185,Cocina!H:H)</f>
        <v>2.0138888888888887E-2</v>
      </c>
      <c r="T185" s="2">
        <f t="shared" si="16"/>
        <v>0.11944444444347431</v>
      </c>
      <c r="U185" t="str">
        <f t="shared" si="17"/>
        <v>Cobrado</v>
      </c>
      <c r="V185" s="17" t="str">
        <f>TEXT(Table1[[#This Row],[Fecha de factura]],"dddd")</f>
        <v>domingo</v>
      </c>
    </row>
    <row r="186" spans="1:22" x14ac:dyDescent="0.45">
      <c r="A186">
        <v>16</v>
      </c>
      <c r="B186" t="s">
        <v>191</v>
      </c>
      <c r="C186">
        <v>2</v>
      </c>
      <c r="D186" s="1">
        <v>45018.115972222222</v>
      </c>
      <c r="E186" s="1">
        <v>45018.268055555556</v>
      </c>
      <c r="F186" t="s">
        <v>20</v>
      </c>
      <c r="G186" t="s">
        <v>21</v>
      </c>
      <c r="H186" t="s">
        <v>26</v>
      </c>
      <c r="I186" s="11">
        <v>28.07</v>
      </c>
      <c r="J186" t="s">
        <v>27</v>
      </c>
      <c r="K186">
        <v>185</v>
      </c>
      <c r="L186" t="s">
        <v>45</v>
      </c>
      <c r="M186" t="s">
        <v>782</v>
      </c>
      <c r="N186" s="11">
        <f>SUMIF(Cocina!A:A,Sala!K186,Cocina!J:J)+I186</f>
        <v>119.07</v>
      </c>
      <c r="O186" s="12">
        <f t="shared" si="12"/>
        <v>45018</v>
      </c>
      <c r="P186" s="2">
        <f t="shared" si="13"/>
        <v>45018.115972222222</v>
      </c>
      <c r="Q186" s="2">
        <f t="shared" si="14"/>
        <v>45018.268055555556</v>
      </c>
      <c r="R186" s="2">
        <f t="shared" si="15"/>
        <v>0.15208333333430346</v>
      </c>
      <c r="S186" s="7">
        <f>SUMIF(Cocina!A:A,K186,Cocina!H:H)</f>
        <v>2.7777777777777776E-2</v>
      </c>
      <c r="T186" s="2">
        <f t="shared" si="16"/>
        <v>0.12430555555652568</v>
      </c>
      <c r="U186" t="str">
        <f t="shared" si="17"/>
        <v>Cobrado</v>
      </c>
      <c r="V186" s="17" t="str">
        <f>TEXT(Table1[[#This Row],[Fecha de factura]],"dddd")</f>
        <v>domingo</v>
      </c>
    </row>
    <row r="187" spans="1:22" x14ac:dyDescent="0.45">
      <c r="A187">
        <v>13</v>
      </c>
      <c r="B187" t="s">
        <v>230</v>
      </c>
      <c r="C187">
        <v>6</v>
      </c>
      <c r="D187" s="1">
        <v>45018.027777777781</v>
      </c>
      <c r="E187" s="1">
        <v>45018.176388888889</v>
      </c>
      <c r="F187" t="s">
        <v>20</v>
      </c>
      <c r="G187" t="s">
        <v>15</v>
      </c>
      <c r="H187" t="s">
        <v>26</v>
      </c>
      <c r="I187" s="11">
        <v>17.55</v>
      </c>
      <c r="J187" t="s">
        <v>17</v>
      </c>
      <c r="K187">
        <v>186</v>
      </c>
      <c r="L187" t="s">
        <v>23</v>
      </c>
      <c r="M187" t="s">
        <v>783</v>
      </c>
      <c r="N187" s="11">
        <f>SUMIF(Cocina!A:A,Sala!K187,Cocina!J:J)+I187</f>
        <v>287.55</v>
      </c>
      <c r="O187" s="12">
        <f t="shared" si="12"/>
        <v>45018</v>
      </c>
      <c r="P187" s="2">
        <f t="shared" si="13"/>
        <v>45018.027777777781</v>
      </c>
      <c r="Q187" s="2">
        <f t="shared" si="14"/>
        <v>45018.176388888889</v>
      </c>
      <c r="R187" s="2">
        <f t="shared" si="15"/>
        <v>0.14861111110803904</v>
      </c>
      <c r="S187" s="7">
        <f>SUMIF(Cocina!A:A,K187,Cocina!H:H)</f>
        <v>6.4583333333333326E-2</v>
      </c>
      <c r="T187" s="2">
        <f t="shared" si="16"/>
        <v>8.4027777774705714E-2</v>
      </c>
      <c r="U187" t="str">
        <f t="shared" si="17"/>
        <v>Cobrado</v>
      </c>
      <c r="V187" s="17" t="str">
        <f>TEXT(Table1[[#This Row],[Fecha de factura]],"dddd")</f>
        <v>domingo</v>
      </c>
    </row>
    <row r="188" spans="1:22" x14ac:dyDescent="0.45">
      <c r="A188">
        <v>5</v>
      </c>
      <c r="B188" t="s">
        <v>231</v>
      </c>
      <c r="C188">
        <v>1</v>
      </c>
      <c r="D188" s="1">
        <v>45018.099305555559</v>
      </c>
      <c r="E188" s="1">
        <v>45018.227777777778</v>
      </c>
      <c r="F188" t="s">
        <v>33</v>
      </c>
      <c r="G188" t="s">
        <v>15</v>
      </c>
      <c r="H188" t="s">
        <v>26</v>
      </c>
      <c r="I188" s="11">
        <v>17.399999999999999</v>
      </c>
      <c r="J188" t="s">
        <v>27</v>
      </c>
      <c r="K188">
        <v>187</v>
      </c>
      <c r="L188" t="s">
        <v>40</v>
      </c>
      <c r="M188" t="s">
        <v>784</v>
      </c>
      <c r="N188" s="11">
        <f>SUMIF(Cocina!A:A,Sala!K188,Cocina!J:J)+I188</f>
        <v>225.4</v>
      </c>
      <c r="O188" s="12">
        <f t="shared" si="12"/>
        <v>45018</v>
      </c>
      <c r="P188" s="2">
        <f t="shared" si="13"/>
        <v>45018.099305555559</v>
      </c>
      <c r="Q188" s="2">
        <f t="shared" si="14"/>
        <v>45018.227777777778</v>
      </c>
      <c r="R188" s="2">
        <f t="shared" si="15"/>
        <v>0.12847222221898846</v>
      </c>
      <c r="S188" s="7">
        <f>SUMIF(Cocina!A:A,K188,Cocina!H:H)</f>
        <v>8.7499999999999994E-2</v>
      </c>
      <c r="T188" s="2">
        <f t="shared" si="16"/>
        <v>4.0972222218988469E-2</v>
      </c>
      <c r="U188" t="str">
        <f t="shared" si="17"/>
        <v>Cobrado</v>
      </c>
      <c r="V188" s="17" t="str">
        <f>TEXT(Table1[[#This Row],[Fecha de factura]],"dddd")</f>
        <v>domingo</v>
      </c>
    </row>
    <row r="189" spans="1:22" x14ac:dyDescent="0.45">
      <c r="A189">
        <v>20</v>
      </c>
      <c r="B189" t="s">
        <v>232</v>
      </c>
      <c r="C189">
        <v>4</v>
      </c>
      <c r="D189" s="1">
        <v>45018.152777777781</v>
      </c>
      <c r="E189" s="1">
        <v>45018.222916666666</v>
      </c>
      <c r="F189" t="s">
        <v>14</v>
      </c>
      <c r="G189" t="s">
        <v>21</v>
      </c>
      <c r="H189" t="s">
        <v>26</v>
      </c>
      <c r="I189" s="11">
        <v>13.95</v>
      </c>
      <c r="J189" t="s">
        <v>17</v>
      </c>
      <c r="K189">
        <v>188</v>
      </c>
      <c r="L189" t="s">
        <v>23</v>
      </c>
      <c r="M189" t="s">
        <v>740</v>
      </c>
      <c r="N189" s="11">
        <f>SUMIF(Cocina!A:A,Sala!K189,Cocina!J:J)+I189</f>
        <v>96.95</v>
      </c>
      <c r="O189" s="12">
        <f t="shared" si="12"/>
        <v>45018</v>
      </c>
      <c r="P189" s="2">
        <f t="shared" si="13"/>
        <v>45018.152777777781</v>
      </c>
      <c r="Q189" s="2">
        <f t="shared" si="14"/>
        <v>45018.222916666666</v>
      </c>
      <c r="R189" s="2">
        <f t="shared" si="15"/>
        <v>7.0138888884685002E-2</v>
      </c>
      <c r="S189" s="7">
        <f>SUMIF(Cocina!A:A,K189,Cocina!H:H)</f>
        <v>7.2916666666666671E-2</v>
      </c>
      <c r="T189" s="2">
        <f t="shared" si="16"/>
        <v>0</v>
      </c>
      <c r="U189" t="str">
        <f t="shared" si="17"/>
        <v>No cobrado</v>
      </c>
      <c r="V189" s="17" t="str">
        <f>TEXT(Table1[[#This Row],[Fecha de factura]],"dddd")</f>
        <v>domingo</v>
      </c>
    </row>
    <row r="190" spans="1:22" x14ac:dyDescent="0.45">
      <c r="A190">
        <v>11</v>
      </c>
      <c r="B190" t="s">
        <v>233</v>
      </c>
      <c r="C190">
        <v>4</v>
      </c>
      <c r="D190" s="1">
        <v>45018.158333333333</v>
      </c>
      <c r="E190" s="1">
        <v>45018.256944444445</v>
      </c>
      <c r="F190" t="s">
        <v>25</v>
      </c>
      <c r="G190" t="s">
        <v>15</v>
      </c>
      <c r="H190" t="s">
        <v>26</v>
      </c>
      <c r="I190" s="11">
        <v>41.66</v>
      </c>
      <c r="J190" t="s">
        <v>17</v>
      </c>
      <c r="K190">
        <v>189</v>
      </c>
      <c r="L190" t="s">
        <v>18</v>
      </c>
      <c r="M190" t="s">
        <v>785</v>
      </c>
      <c r="N190" s="11">
        <f>SUMIF(Cocina!A:A,Sala!K190,Cocina!J:J)+I190</f>
        <v>233.66</v>
      </c>
      <c r="O190" s="12">
        <f t="shared" si="12"/>
        <v>45018</v>
      </c>
      <c r="P190" s="2">
        <f t="shared" si="13"/>
        <v>45018.158333333333</v>
      </c>
      <c r="Q190" s="2">
        <f t="shared" si="14"/>
        <v>45018.256944444445</v>
      </c>
      <c r="R190" s="2">
        <f t="shared" si="15"/>
        <v>9.8611111112404615E-2</v>
      </c>
      <c r="S190" s="7">
        <f>SUMIF(Cocina!A:A,K190,Cocina!H:H)</f>
        <v>8.1250000000000003E-2</v>
      </c>
      <c r="T190" s="2">
        <f t="shared" si="16"/>
        <v>1.7361111112404612E-2</v>
      </c>
      <c r="U190" t="str">
        <f t="shared" si="17"/>
        <v>Cobrado</v>
      </c>
      <c r="V190" s="17" t="str">
        <f>TEXT(Table1[[#This Row],[Fecha de factura]],"dddd")</f>
        <v>domingo</v>
      </c>
    </row>
    <row r="191" spans="1:22" x14ac:dyDescent="0.45">
      <c r="A191">
        <v>5</v>
      </c>
      <c r="B191" t="s">
        <v>194</v>
      </c>
      <c r="C191">
        <v>2</v>
      </c>
      <c r="D191" s="1">
        <v>45018.063194444447</v>
      </c>
      <c r="E191" s="1">
        <v>45018.140277777777</v>
      </c>
      <c r="F191" t="s">
        <v>25</v>
      </c>
      <c r="G191" t="s">
        <v>15</v>
      </c>
      <c r="H191" t="s">
        <v>26</v>
      </c>
      <c r="I191" s="11">
        <v>38.880000000000003</v>
      </c>
      <c r="J191" t="s">
        <v>27</v>
      </c>
      <c r="K191">
        <v>190</v>
      </c>
      <c r="L191" t="s">
        <v>23</v>
      </c>
      <c r="M191" t="s">
        <v>786</v>
      </c>
      <c r="N191" s="11">
        <f>SUMIF(Cocina!A:A,Sala!K191,Cocina!J:J)+I191</f>
        <v>240.88</v>
      </c>
      <c r="O191" s="12">
        <f t="shared" si="12"/>
        <v>45018</v>
      </c>
      <c r="P191" s="2">
        <f t="shared" si="13"/>
        <v>45018.063194444447</v>
      </c>
      <c r="Q191" s="2">
        <f t="shared" si="14"/>
        <v>45018.140277777777</v>
      </c>
      <c r="R191" s="2">
        <f t="shared" si="15"/>
        <v>7.7083333329937886E-2</v>
      </c>
      <c r="S191" s="7">
        <f>SUMIF(Cocina!A:A,K191,Cocina!H:H)</f>
        <v>7.0833333333333331E-2</v>
      </c>
      <c r="T191" s="2">
        <f t="shared" si="16"/>
        <v>6.249999996604555E-3</v>
      </c>
      <c r="U191" t="str">
        <f t="shared" si="17"/>
        <v>Cobrado</v>
      </c>
      <c r="V191" s="17" t="str">
        <f>TEXT(Table1[[#This Row],[Fecha de factura]],"dddd")</f>
        <v>domingo</v>
      </c>
    </row>
    <row r="192" spans="1:22" x14ac:dyDescent="0.45">
      <c r="A192">
        <v>12</v>
      </c>
      <c r="B192" t="s">
        <v>234</v>
      </c>
      <c r="C192">
        <v>6</v>
      </c>
      <c r="D192" s="1">
        <v>45018</v>
      </c>
      <c r="E192" s="1">
        <v>45018.10833333333</v>
      </c>
      <c r="F192" t="s">
        <v>25</v>
      </c>
      <c r="G192" t="s">
        <v>15</v>
      </c>
      <c r="H192" t="s">
        <v>26</v>
      </c>
      <c r="I192" s="11">
        <v>24.36</v>
      </c>
      <c r="J192" t="s">
        <v>39</v>
      </c>
      <c r="K192">
        <v>191</v>
      </c>
      <c r="L192" t="s">
        <v>31</v>
      </c>
      <c r="M192" t="s">
        <v>787</v>
      </c>
      <c r="N192" s="11">
        <f>SUMIF(Cocina!A:A,Sala!K192,Cocina!J:J)+I192</f>
        <v>186.36</v>
      </c>
      <c r="O192" s="12">
        <f t="shared" si="12"/>
        <v>45018</v>
      </c>
      <c r="P192" s="2">
        <f t="shared" si="13"/>
        <v>45018</v>
      </c>
      <c r="Q192" s="2">
        <f t="shared" si="14"/>
        <v>45018.10833333333</v>
      </c>
      <c r="R192" s="2">
        <f t="shared" si="15"/>
        <v>0.11874999999660456</v>
      </c>
      <c r="S192" s="7">
        <f>SUMIF(Cocina!A:A,K192,Cocina!H:H)</f>
        <v>6.0416666666666674E-2</v>
      </c>
      <c r="T192" s="2">
        <f t="shared" si="16"/>
        <v>5.8333333329937884E-2</v>
      </c>
      <c r="U192" t="str">
        <f t="shared" si="17"/>
        <v>Cobrado</v>
      </c>
      <c r="V192" s="17" t="str">
        <f>TEXT(Table1[[#This Row],[Fecha de factura]],"dddd")</f>
        <v>domingo</v>
      </c>
    </row>
    <row r="193" spans="1:22" x14ac:dyDescent="0.45">
      <c r="A193">
        <v>17</v>
      </c>
      <c r="B193" t="s">
        <v>235</v>
      </c>
      <c r="C193">
        <v>4</v>
      </c>
      <c r="D193" s="1">
        <v>45018.10833333333</v>
      </c>
      <c r="E193" s="1">
        <v>45018.203472222223</v>
      </c>
      <c r="F193" t="s">
        <v>25</v>
      </c>
      <c r="G193" t="s">
        <v>21</v>
      </c>
      <c r="H193" t="s">
        <v>22</v>
      </c>
      <c r="I193" s="11">
        <v>15.99</v>
      </c>
      <c r="J193" t="s">
        <v>27</v>
      </c>
      <c r="K193">
        <v>192</v>
      </c>
      <c r="L193" t="s">
        <v>58</v>
      </c>
      <c r="M193" t="s">
        <v>133</v>
      </c>
      <c r="N193" s="11">
        <f>SUMIF(Cocina!A:A,Sala!K193,Cocina!J:J)+I193</f>
        <v>90.99</v>
      </c>
      <c r="O193" s="12">
        <f t="shared" si="12"/>
        <v>45018</v>
      </c>
      <c r="P193" s="2">
        <f t="shared" si="13"/>
        <v>45018.10833333333</v>
      </c>
      <c r="Q193" s="2">
        <f t="shared" si="14"/>
        <v>45018.203472222223</v>
      </c>
      <c r="R193" s="2">
        <f t="shared" si="15"/>
        <v>9.5138888893416151E-2</v>
      </c>
      <c r="S193" s="7">
        <f>SUMIF(Cocina!A:A,K193,Cocina!H:H)</f>
        <v>1.8055555555555554E-2</v>
      </c>
      <c r="T193" s="2">
        <f t="shared" si="16"/>
        <v>7.7083333337860604E-2</v>
      </c>
      <c r="U193" t="str">
        <f t="shared" si="17"/>
        <v>Cobrado</v>
      </c>
      <c r="V193" s="17" t="str">
        <f>TEXT(Table1[[#This Row],[Fecha de factura]],"dddd")</f>
        <v>domingo</v>
      </c>
    </row>
    <row r="194" spans="1:22" x14ac:dyDescent="0.45">
      <c r="A194">
        <v>3</v>
      </c>
      <c r="B194" t="s">
        <v>236</v>
      </c>
      <c r="C194">
        <v>5</v>
      </c>
      <c r="D194" s="1">
        <v>45018.008333333331</v>
      </c>
      <c r="E194" s="1">
        <v>45018.12777777778</v>
      </c>
      <c r="F194" t="s">
        <v>30</v>
      </c>
      <c r="G194" t="s">
        <v>21</v>
      </c>
      <c r="H194" t="s">
        <v>26</v>
      </c>
      <c r="I194" s="11">
        <v>24.85</v>
      </c>
      <c r="J194" t="s">
        <v>17</v>
      </c>
      <c r="K194">
        <v>193</v>
      </c>
      <c r="L194" t="s">
        <v>70</v>
      </c>
      <c r="M194" t="s">
        <v>788</v>
      </c>
      <c r="N194" s="11">
        <f>SUMIF(Cocina!A:A,Sala!K194,Cocina!J:J)+I194</f>
        <v>244.85</v>
      </c>
      <c r="O194" s="12">
        <f t="shared" ref="O194:O257" si="18">INT(E194)</f>
        <v>45018</v>
      </c>
      <c r="P194" s="2">
        <f t="shared" ref="P194:P257" si="19">D194</f>
        <v>45018.008333333331</v>
      </c>
      <c r="Q194" s="2">
        <f t="shared" ref="Q194:Q257" si="20">E194</f>
        <v>45018.12777777778</v>
      </c>
      <c r="R194" s="2">
        <f t="shared" ref="R194:R257" si="21">IF(J194="Ocupada",Q194-P194+15/1440,Q194-P194)</f>
        <v>0.11944444444816327</v>
      </c>
      <c r="S194" s="7">
        <f>SUMIF(Cocina!A:A,K194,Cocina!H:H)</f>
        <v>0.11874999999999999</v>
      </c>
      <c r="T194" s="2">
        <f t="shared" si="16"/>
        <v>6.9444444816327278E-4</v>
      </c>
      <c r="U194" t="str">
        <f t="shared" si="17"/>
        <v>Cobrado</v>
      </c>
      <c r="V194" s="17" t="str">
        <f>TEXT(Table1[[#This Row],[Fecha de factura]],"dddd")</f>
        <v>domingo</v>
      </c>
    </row>
    <row r="195" spans="1:22" x14ac:dyDescent="0.45">
      <c r="A195">
        <v>3</v>
      </c>
      <c r="B195" t="s">
        <v>237</v>
      </c>
      <c r="C195">
        <v>6</v>
      </c>
      <c r="D195" s="1">
        <v>45018.111111111109</v>
      </c>
      <c r="E195" s="1">
        <v>45018.163888888892</v>
      </c>
      <c r="F195" t="s">
        <v>30</v>
      </c>
      <c r="G195" t="s">
        <v>15</v>
      </c>
      <c r="H195" t="s">
        <v>16</v>
      </c>
      <c r="I195" s="11">
        <v>11.41</v>
      </c>
      <c r="J195" t="s">
        <v>17</v>
      </c>
      <c r="K195">
        <v>194</v>
      </c>
      <c r="L195" t="s">
        <v>34</v>
      </c>
      <c r="M195" t="s">
        <v>789</v>
      </c>
      <c r="N195" s="11">
        <f>SUMIF(Cocina!A:A,Sala!K195,Cocina!J:J)+I195</f>
        <v>107.41</v>
      </c>
      <c r="O195" s="12">
        <f t="shared" si="18"/>
        <v>45018</v>
      </c>
      <c r="P195" s="2">
        <f t="shared" si="19"/>
        <v>45018.111111111109</v>
      </c>
      <c r="Q195" s="2">
        <f t="shared" si="20"/>
        <v>45018.163888888892</v>
      </c>
      <c r="R195" s="2">
        <f t="shared" si="21"/>
        <v>5.2777777782466728E-2</v>
      </c>
      <c r="S195" s="7">
        <f>SUMIF(Cocina!A:A,K195,Cocina!H:H)</f>
        <v>4.7222222222222221E-2</v>
      </c>
      <c r="T195" s="2">
        <f t="shared" ref="T195:T258" si="22">IF(R195-S195&gt;0,R195-S195,0)</f>
        <v>5.5555555602445073E-3</v>
      </c>
      <c r="U195" t="str">
        <f t="shared" ref="U195:U258" si="23">IF(T195=0,"No cobrado","Cobrado")</f>
        <v>Cobrado</v>
      </c>
      <c r="V195" s="17" t="str">
        <f>TEXT(Table1[[#This Row],[Fecha de factura]],"dddd")</f>
        <v>domingo</v>
      </c>
    </row>
    <row r="196" spans="1:22" x14ac:dyDescent="0.45">
      <c r="A196">
        <v>2</v>
      </c>
      <c r="B196" t="s">
        <v>238</v>
      </c>
      <c r="C196">
        <v>1</v>
      </c>
      <c r="D196" s="1">
        <v>45018.12777777778</v>
      </c>
      <c r="E196" s="1">
        <v>45018.17291666667</v>
      </c>
      <c r="F196" t="s">
        <v>14</v>
      </c>
      <c r="G196" t="s">
        <v>15</v>
      </c>
      <c r="H196" t="s">
        <v>16</v>
      </c>
      <c r="I196" s="11">
        <v>10.06</v>
      </c>
      <c r="J196" t="s">
        <v>39</v>
      </c>
      <c r="K196">
        <v>195</v>
      </c>
      <c r="L196" t="s">
        <v>23</v>
      </c>
      <c r="M196" t="s">
        <v>133</v>
      </c>
      <c r="N196" s="11">
        <f>SUMIF(Cocina!A:A,Sala!K196,Cocina!J:J)+I196</f>
        <v>60.06</v>
      </c>
      <c r="O196" s="12">
        <f t="shared" si="18"/>
        <v>45018</v>
      </c>
      <c r="P196" s="2">
        <f t="shared" si="19"/>
        <v>45018.12777777778</v>
      </c>
      <c r="Q196" s="2">
        <f t="shared" si="20"/>
        <v>45018.17291666667</v>
      </c>
      <c r="R196" s="2">
        <f t="shared" si="21"/>
        <v>5.5555555557172433E-2</v>
      </c>
      <c r="S196" s="7">
        <f>SUMIF(Cocina!A:A,K196,Cocina!H:H)</f>
        <v>3.5416666666666666E-2</v>
      </c>
      <c r="T196" s="2">
        <f t="shared" si="22"/>
        <v>2.0138888890505767E-2</v>
      </c>
      <c r="U196" t="str">
        <f t="shared" si="23"/>
        <v>Cobrado</v>
      </c>
      <c r="V196" s="17" t="str">
        <f>TEXT(Table1[[#This Row],[Fecha de factura]],"dddd")</f>
        <v>domingo</v>
      </c>
    </row>
    <row r="197" spans="1:22" x14ac:dyDescent="0.45">
      <c r="A197">
        <v>4</v>
      </c>
      <c r="B197" t="s">
        <v>35</v>
      </c>
      <c r="C197">
        <v>3</v>
      </c>
      <c r="D197" s="1">
        <v>45018.007638888892</v>
      </c>
      <c r="E197" s="1">
        <v>45018.173611111109</v>
      </c>
      <c r="F197" t="s">
        <v>25</v>
      </c>
      <c r="G197" t="s">
        <v>15</v>
      </c>
      <c r="H197" t="s">
        <v>26</v>
      </c>
      <c r="I197" s="11">
        <v>42.65</v>
      </c>
      <c r="J197" t="s">
        <v>17</v>
      </c>
      <c r="K197">
        <v>196</v>
      </c>
      <c r="L197" t="s">
        <v>18</v>
      </c>
      <c r="M197" t="s">
        <v>790</v>
      </c>
      <c r="N197" s="11">
        <f>SUMIF(Cocina!A:A,Sala!K197,Cocina!J:J)+I197</f>
        <v>233.65</v>
      </c>
      <c r="O197" s="12">
        <f t="shared" si="18"/>
        <v>45018</v>
      </c>
      <c r="P197" s="2">
        <f t="shared" si="19"/>
        <v>45018.007638888892</v>
      </c>
      <c r="Q197" s="2">
        <f t="shared" si="20"/>
        <v>45018.173611111109</v>
      </c>
      <c r="R197" s="2">
        <f t="shared" si="21"/>
        <v>0.16597222221753327</v>
      </c>
      <c r="S197" s="7">
        <f>SUMIF(Cocina!A:A,K197,Cocina!H:H)</f>
        <v>0.12222222222222223</v>
      </c>
      <c r="T197" s="2">
        <f t="shared" si="22"/>
        <v>4.374999999531104E-2</v>
      </c>
      <c r="U197" t="str">
        <f t="shared" si="23"/>
        <v>Cobrado</v>
      </c>
      <c r="V197" s="17" t="str">
        <f>TEXT(Table1[[#This Row],[Fecha de factura]],"dddd")</f>
        <v>domingo</v>
      </c>
    </row>
    <row r="198" spans="1:22" x14ac:dyDescent="0.45">
      <c r="A198">
        <v>5</v>
      </c>
      <c r="B198" t="s">
        <v>239</v>
      </c>
      <c r="C198">
        <v>6</v>
      </c>
      <c r="D198" s="1">
        <v>45018.115277777775</v>
      </c>
      <c r="E198" s="1">
        <v>45018.20416666667</v>
      </c>
      <c r="F198" t="s">
        <v>25</v>
      </c>
      <c r="G198" t="s">
        <v>21</v>
      </c>
      <c r="H198" t="s">
        <v>16</v>
      </c>
      <c r="I198" s="11">
        <v>20.11</v>
      </c>
      <c r="J198" t="s">
        <v>39</v>
      </c>
      <c r="K198">
        <v>197</v>
      </c>
      <c r="L198" t="s">
        <v>23</v>
      </c>
      <c r="M198" t="s">
        <v>791</v>
      </c>
      <c r="N198" s="11">
        <f>SUMIF(Cocina!A:A,Sala!K198,Cocina!J:J)+I198</f>
        <v>149.11000000000001</v>
      </c>
      <c r="O198" s="12">
        <f t="shared" si="18"/>
        <v>45018</v>
      </c>
      <c r="P198" s="2">
        <f t="shared" si="19"/>
        <v>45018.115277777775</v>
      </c>
      <c r="Q198" s="2">
        <f t="shared" si="20"/>
        <v>45018.20416666667</v>
      </c>
      <c r="R198" s="2">
        <f t="shared" si="21"/>
        <v>9.9305555561538014E-2</v>
      </c>
      <c r="S198" s="7">
        <f>SUMIF(Cocina!A:A,K198,Cocina!H:H)</f>
        <v>0.05</v>
      </c>
      <c r="T198" s="2">
        <f t="shared" si="22"/>
        <v>4.9305555561538011E-2</v>
      </c>
      <c r="U198" t="str">
        <f t="shared" si="23"/>
        <v>Cobrado</v>
      </c>
      <c r="V198" s="17" t="str">
        <f>TEXT(Table1[[#This Row],[Fecha de factura]],"dddd")</f>
        <v>domingo</v>
      </c>
    </row>
    <row r="199" spans="1:22" x14ac:dyDescent="0.45">
      <c r="A199">
        <v>9</v>
      </c>
      <c r="B199" t="s">
        <v>240</v>
      </c>
      <c r="C199">
        <v>4</v>
      </c>
      <c r="D199" s="1">
        <v>45018.025000000001</v>
      </c>
      <c r="E199" s="1">
        <v>45018.128472222219</v>
      </c>
      <c r="F199" t="s">
        <v>20</v>
      </c>
      <c r="G199" t="s">
        <v>15</v>
      </c>
      <c r="H199" t="s">
        <v>26</v>
      </c>
      <c r="I199" s="11">
        <v>36.72</v>
      </c>
      <c r="J199" t="s">
        <v>17</v>
      </c>
      <c r="K199">
        <v>198</v>
      </c>
      <c r="L199" t="s">
        <v>18</v>
      </c>
      <c r="M199" t="s">
        <v>117</v>
      </c>
      <c r="N199" s="11">
        <f>SUMIF(Cocina!A:A,Sala!K199,Cocina!J:J)+I199</f>
        <v>90.72</v>
      </c>
      <c r="O199" s="12">
        <f t="shared" si="18"/>
        <v>45018</v>
      </c>
      <c r="P199" s="2">
        <f t="shared" si="19"/>
        <v>45018.025000000001</v>
      </c>
      <c r="Q199" s="2">
        <f t="shared" si="20"/>
        <v>45018.128472222219</v>
      </c>
      <c r="R199" s="2">
        <f t="shared" si="21"/>
        <v>0.10347222221753327</v>
      </c>
      <c r="S199" s="7">
        <f>SUMIF(Cocina!A:A,K199,Cocina!H:H)</f>
        <v>2.2916666666666665E-2</v>
      </c>
      <c r="T199" s="2">
        <f t="shared" si="22"/>
        <v>8.0555555550866603E-2</v>
      </c>
      <c r="U199" t="str">
        <f t="shared" si="23"/>
        <v>Cobrado</v>
      </c>
      <c r="V199" s="17" t="str">
        <f>TEXT(Table1[[#This Row],[Fecha de factura]],"dddd")</f>
        <v>domingo</v>
      </c>
    </row>
    <row r="200" spans="1:22" x14ac:dyDescent="0.45">
      <c r="A200">
        <v>11</v>
      </c>
      <c r="B200" t="s">
        <v>241</v>
      </c>
      <c r="C200">
        <v>5</v>
      </c>
      <c r="D200" s="1">
        <v>45018.080555555556</v>
      </c>
      <c r="E200" s="1">
        <v>45018.236111111109</v>
      </c>
      <c r="F200" t="s">
        <v>25</v>
      </c>
      <c r="G200" t="s">
        <v>36</v>
      </c>
      <c r="H200" t="s">
        <v>16</v>
      </c>
      <c r="I200" s="11">
        <v>13.26</v>
      </c>
      <c r="J200" t="s">
        <v>27</v>
      </c>
      <c r="K200">
        <v>199</v>
      </c>
      <c r="L200" t="s">
        <v>31</v>
      </c>
      <c r="M200" t="s">
        <v>792</v>
      </c>
      <c r="N200" s="11">
        <f>SUMIF(Cocina!A:A,Sala!K200,Cocina!J:J)+I200</f>
        <v>274.26</v>
      </c>
      <c r="O200" s="12">
        <f t="shared" si="18"/>
        <v>45018</v>
      </c>
      <c r="P200" s="2">
        <f t="shared" si="19"/>
        <v>45018.080555555556</v>
      </c>
      <c r="Q200" s="2">
        <f t="shared" si="20"/>
        <v>45018.236111111109</v>
      </c>
      <c r="R200" s="2">
        <f t="shared" si="21"/>
        <v>0.15555555555329192</v>
      </c>
      <c r="S200" s="7">
        <f>SUMIF(Cocina!A:A,K200,Cocina!H:H)</f>
        <v>9.8611111111111108E-2</v>
      </c>
      <c r="T200" s="2">
        <f t="shared" si="22"/>
        <v>5.6944444442180817E-2</v>
      </c>
      <c r="U200" t="str">
        <f t="shared" si="23"/>
        <v>Cobrado</v>
      </c>
      <c r="V200" s="17" t="str">
        <f>TEXT(Table1[[#This Row],[Fecha de factura]],"dddd")</f>
        <v>domingo</v>
      </c>
    </row>
    <row r="201" spans="1:22" x14ac:dyDescent="0.45">
      <c r="A201">
        <v>11</v>
      </c>
      <c r="B201" t="s">
        <v>242</v>
      </c>
      <c r="C201">
        <v>4</v>
      </c>
      <c r="D201" s="1">
        <v>45018.107638888891</v>
      </c>
      <c r="E201" s="1">
        <v>45018.226388888892</v>
      </c>
      <c r="F201" t="s">
        <v>14</v>
      </c>
      <c r="G201" t="s">
        <v>15</v>
      </c>
      <c r="H201" t="s">
        <v>26</v>
      </c>
      <c r="I201" s="11">
        <v>48.73</v>
      </c>
      <c r="J201" t="s">
        <v>17</v>
      </c>
      <c r="K201">
        <v>200</v>
      </c>
      <c r="L201" t="s">
        <v>23</v>
      </c>
      <c r="M201" t="s">
        <v>793</v>
      </c>
      <c r="N201" s="11">
        <f>SUMIF(Cocina!A:A,Sala!K201,Cocina!J:J)+I201</f>
        <v>136.72999999999999</v>
      </c>
      <c r="O201" s="12">
        <f t="shared" si="18"/>
        <v>45018</v>
      </c>
      <c r="P201" s="2">
        <f t="shared" si="19"/>
        <v>45018.107638888891</v>
      </c>
      <c r="Q201" s="2">
        <f t="shared" si="20"/>
        <v>45018.226388888892</v>
      </c>
      <c r="R201" s="2">
        <f t="shared" si="21"/>
        <v>0.11875000000145519</v>
      </c>
      <c r="S201" s="7">
        <f>SUMIF(Cocina!A:A,K201,Cocina!H:H)</f>
        <v>4.6527777777777779E-2</v>
      </c>
      <c r="T201" s="2">
        <f t="shared" si="22"/>
        <v>7.2222222223677413E-2</v>
      </c>
      <c r="U201" t="str">
        <f t="shared" si="23"/>
        <v>Cobrado</v>
      </c>
      <c r="V201" s="17" t="str">
        <f>TEXT(Table1[[#This Row],[Fecha de factura]],"dddd")</f>
        <v>domingo</v>
      </c>
    </row>
    <row r="202" spans="1:22" x14ac:dyDescent="0.45">
      <c r="A202">
        <v>3</v>
      </c>
      <c r="B202" t="s">
        <v>243</v>
      </c>
      <c r="C202">
        <v>5</v>
      </c>
      <c r="D202" s="1">
        <v>45018.012499999997</v>
      </c>
      <c r="E202" s="1">
        <v>45018.076388888891</v>
      </c>
      <c r="F202" t="s">
        <v>20</v>
      </c>
      <c r="G202" t="s">
        <v>36</v>
      </c>
      <c r="H202" t="s">
        <v>26</v>
      </c>
      <c r="I202" s="11">
        <v>19.84</v>
      </c>
      <c r="J202" t="s">
        <v>17</v>
      </c>
      <c r="K202">
        <v>201</v>
      </c>
      <c r="L202" t="s">
        <v>34</v>
      </c>
      <c r="M202" t="s">
        <v>169</v>
      </c>
      <c r="N202" s="11">
        <f>SUMIF(Cocina!A:A,Sala!K202,Cocina!J:J)+I202</f>
        <v>91.84</v>
      </c>
      <c r="O202" s="12">
        <f t="shared" si="18"/>
        <v>45018</v>
      </c>
      <c r="P202" s="2">
        <f t="shared" si="19"/>
        <v>45018.012499999997</v>
      </c>
      <c r="Q202" s="2">
        <f t="shared" si="20"/>
        <v>45018.076388888891</v>
      </c>
      <c r="R202" s="2">
        <f t="shared" si="21"/>
        <v>6.3888888893416151E-2</v>
      </c>
      <c r="S202" s="7">
        <f>SUMIF(Cocina!A:A,K202,Cocina!H:H)</f>
        <v>4.027777777777778E-2</v>
      </c>
      <c r="T202" s="2">
        <f t="shared" si="22"/>
        <v>2.3611111115638371E-2</v>
      </c>
      <c r="U202" t="str">
        <f t="shared" si="23"/>
        <v>Cobrado</v>
      </c>
      <c r="V202" s="17" t="str">
        <f>TEXT(Table1[[#This Row],[Fecha de factura]],"dddd")</f>
        <v>domingo</v>
      </c>
    </row>
    <row r="203" spans="1:22" x14ac:dyDescent="0.45">
      <c r="A203">
        <v>16</v>
      </c>
      <c r="B203" t="s">
        <v>244</v>
      </c>
      <c r="C203">
        <v>5</v>
      </c>
      <c r="D203" s="1">
        <v>45018.040277777778</v>
      </c>
      <c r="E203" s="1">
        <v>45018.083333333336</v>
      </c>
      <c r="F203" t="s">
        <v>14</v>
      </c>
      <c r="G203" t="s">
        <v>15</v>
      </c>
      <c r="H203" t="s">
        <v>26</v>
      </c>
      <c r="I203" s="11">
        <v>24.19</v>
      </c>
      <c r="J203" t="s">
        <v>39</v>
      </c>
      <c r="K203">
        <v>202</v>
      </c>
      <c r="L203" t="s">
        <v>43</v>
      </c>
      <c r="M203" t="s">
        <v>794</v>
      </c>
      <c r="N203" s="11">
        <f>SUMIF(Cocina!A:A,Sala!K203,Cocina!J:J)+I203</f>
        <v>230.19</v>
      </c>
      <c r="O203" s="12">
        <f t="shared" si="18"/>
        <v>45018</v>
      </c>
      <c r="P203" s="2">
        <f t="shared" si="19"/>
        <v>45018.040277777778</v>
      </c>
      <c r="Q203" s="2">
        <f t="shared" si="20"/>
        <v>45018.083333333336</v>
      </c>
      <c r="R203" s="2">
        <f t="shared" si="21"/>
        <v>5.3472222224324163E-2</v>
      </c>
      <c r="S203" s="7">
        <f>SUMIF(Cocina!A:A,K203,Cocina!H:H)</f>
        <v>0.10833333333333334</v>
      </c>
      <c r="T203" s="2">
        <f t="shared" si="22"/>
        <v>0</v>
      </c>
      <c r="U203" t="str">
        <f t="shared" si="23"/>
        <v>No cobrado</v>
      </c>
      <c r="V203" s="17" t="str">
        <f>TEXT(Table1[[#This Row],[Fecha de factura]],"dddd")</f>
        <v>domingo</v>
      </c>
    </row>
    <row r="204" spans="1:22" x14ac:dyDescent="0.45">
      <c r="A204">
        <v>5</v>
      </c>
      <c r="B204" t="s">
        <v>245</v>
      </c>
      <c r="C204">
        <v>2</v>
      </c>
      <c r="D204" s="1">
        <v>45018.164583333331</v>
      </c>
      <c r="E204" s="1">
        <v>45018.222916666666</v>
      </c>
      <c r="F204" t="s">
        <v>20</v>
      </c>
      <c r="G204" t="s">
        <v>15</v>
      </c>
      <c r="H204" t="s">
        <v>26</v>
      </c>
      <c r="I204" s="11">
        <v>40.19</v>
      </c>
      <c r="J204" t="s">
        <v>27</v>
      </c>
      <c r="K204">
        <v>203</v>
      </c>
      <c r="L204" t="s">
        <v>34</v>
      </c>
      <c r="M204" t="s">
        <v>795</v>
      </c>
      <c r="N204" s="11">
        <f>SUMIF(Cocina!A:A,Sala!K204,Cocina!J:J)+I204</f>
        <v>196.19</v>
      </c>
      <c r="O204" s="12">
        <f t="shared" si="18"/>
        <v>45018</v>
      </c>
      <c r="P204" s="2">
        <f t="shared" si="19"/>
        <v>45018.164583333331</v>
      </c>
      <c r="Q204" s="2">
        <f t="shared" si="20"/>
        <v>45018.222916666666</v>
      </c>
      <c r="R204" s="2">
        <f t="shared" si="21"/>
        <v>5.8333333334303461E-2</v>
      </c>
      <c r="S204" s="7">
        <f>SUMIF(Cocina!A:A,K204,Cocina!H:H)</f>
        <v>5.9027777777777776E-2</v>
      </c>
      <c r="T204" s="2">
        <f t="shared" si="22"/>
        <v>0</v>
      </c>
      <c r="U204" t="str">
        <f t="shared" si="23"/>
        <v>No cobrado</v>
      </c>
      <c r="V204" s="17" t="str">
        <f>TEXT(Table1[[#This Row],[Fecha de factura]],"dddd")</f>
        <v>domingo</v>
      </c>
    </row>
    <row r="205" spans="1:22" x14ac:dyDescent="0.45">
      <c r="A205">
        <v>16</v>
      </c>
      <c r="B205" t="s">
        <v>246</v>
      </c>
      <c r="C205">
        <v>5</v>
      </c>
      <c r="D205" s="1">
        <v>45018.011805555558</v>
      </c>
      <c r="E205" s="1">
        <v>45018.100694444445</v>
      </c>
      <c r="F205" t="s">
        <v>20</v>
      </c>
      <c r="G205" t="s">
        <v>15</v>
      </c>
      <c r="H205" t="s">
        <v>22</v>
      </c>
      <c r="I205" s="11">
        <v>49.56</v>
      </c>
      <c r="J205" t="s">
        <v>27</v>
      </c>
      <c r="K205">
        <v>204</v>
      </c>
      <c r="L205" t="s">
        <v>45</v>
      </c>
      <c r="M205" t="s">
        <v>169</v>
      </c>
      <c r="N205" s="11">
        <f>SUMIF(Cocina!A:A,Sala!K205,Cocina!J:J)+I205</f>
        <v>97.56</v>
      </c>
      <c r="O205" s="12">
        <f t="shared" si="18"/>
        <v>45018</v>
      </c>
      <c r="P205" s="2">
        <f t="shared" si="19"/>
        <v>45018.011805555558</v>
      </c>
      <c r="Q205" s="2">
        <f t="shared" si="20"/>
        <v>45018.100694444445</v>
      </c>
      <c r="R205" s="2">
        <f t="shared" si="21"/>
        <v>8.8888888887595385E-2</v>
      </c>
      <c r="S205" s="7">
        <f>SUMIF(Cocina!A:A,K205,Cocina!H:H)</f>
        <v>1.4583333333333334E-2</v>
      </c>
      <c r="T205" s="2">
        <f t="shared" si="22"/>
        <v>7.4305555554262048E-2</v>
      </c>
      <c r="U205" t="str">
        <f t="shared" si="23"/>
        <v>Cobrado</v>
      </c>
      <c r="V205" s="17" t="str">
        <f>TEXT(Table1[[#This Row],[Fecha de factura]],"dddd")</f>
        <v>domingo</v>
      </c>
    </row>
    <row r="206" spans="1:22" x14ac:dyDescent="0.45">
      <c r="A206">
        <v>14</v>
      </c>
      <c r="B206" t="s">
        <v>247</v>
      </c>
      <c r="C206">
        <v>1</v>
      </c>
      <c r="D206" s="1">
        <v>45018.09375</v>
      </c>
      <c r="E206" s="1">
        <v>45018.259722222225</v>
      </c>
      <c r="F206" t="s">
        <v>25</v>
      </c>
      <c r="G206" t="s">
        <v>15</v>
      </c>
      <c r="H206" t="s">
        <v>16</v>
      </c>
      <c r="I206" s="11">
        <v>26.49</v>
      </c>
      <c r="J206" t="s">
        <v>27</v>
      </c>
      <c r="K206">
        <v>205</v>
      </c>
      <c r="L206" t="s">
        <v>58</v>
      </c>
      <c r="M206" t="s">
        <v>796</v>
      </c>
      <c r="N206" s="11">
        <f>SUMIF(Cocina!A:A,Sala!K206,Cocina!J:J)+I206</f>
        <v>87.49</v>
      </c>
      <c r="O206" s="12">
        <f t="shared" si="18"/>
        <v>45018</v>
      </c>
      <c r="P206" s="2">
        <f t="shared" si="19"/>
        <v>45018.09375</v>
      </c>
      <c r="Q206" s="2">
        <f t="shared" si="20"/>
        <v>45018.259722222225</v>
      </c>
      <c r="R206" s="2">
        <f t="shared" si="21"/>
        <v>0.16597222222480923</v>
      </c>
      <c r="S206" s="7">
        <f>SUMIF(Cocina!A:A,K206,Cocina!H:H)</f>
        <v>5.9722222222222218E-2</v>
      </c>
      <c r="T206" s="2">
        <f t="shared" si="22"/>
        <v>0.10625000000258701</v>
      </c>
      <c r="U206" t="str">
        <f t="shared" si="23"/>
        <v>Cobrado</v>
      </c>
      <c r="V206" s="17" t="str">
        <f>TEXT(Table1[[#This Row],[Fecha de factura]],"dddd")</f>
        <v>domingo</v>
      </c>
    </row>
    <row r="207" spans="1:22" x14ac:dyDescent="0.45">
      <c r="A207">
        <v>4</v>
      </c>
      <c r="B207" t="s">
        <v>248</v>
      </c>
      <c r="C207">
        <v>6</v>
      </c>
      <c r="D207" s="1">
        <v>45018.143750000003</v>
      </c>
      <c r="E207" s="1">
        <v>45018.256249999999</v>
      </c>
      <c r="F207" t="s">
        <v>33</v>
      </c>
      <c r="G207" t="s">
        <v>15</v>
      </c>
      <c r="H207" t="s">
        <v>26</v>
      </c>
      <c r="I207" s="11">
        <v>36.96</v>
      </c>
      <c r="J207" t="s">
        <v>39</v>
      </c>
      <c r="K207">
        <v>206</v>
      </c>
      <c r="L207" t="s">
        <v>43</v>
      </c>
      <c r="M207" t="s">
        <v>79</v>
      </c>
      <c r="N207" s="11">
        <f>SUMIF(Cocina!A:A,Sala!K207,Cocina!J:J)+I207</f>
        <v>66.960000000000008</v>
      </c>
      <c r="O207" s="12">
        <f t="shared" si="18"/>
        <v>45018</v>
      </c>
      <c r="P207" s="2">
        <f t="shared" si="19"/>
        <v>45018.143750000003</v>
      </c>
      <c r="Q207" s="2">
        <f t="shared" si="20"/>
        <v>45018.256249999999</v>
      </c>
      <c r="R207" s="2">
        <f t="shared" si="21"/>
        <v>0.1229166666623011</v>
      </c>
      <c r="S207" s="7">
        <f>SUMIF(Cocina!A:A,K207,Cocina!H:H)</f>
        <v>4.027777777777778E-2</v>
      </c>
      <c r="T207" s="2">
        <f t="shared" si="22"/>
        <v>8.2638888884523309E-2</v>
      </c>
      <c r="U207" t="str">
        <f t="shared" si="23"/>
        <v>Cobrado</v>
      </c>
      <c r="V207" s="17" t="str">
        <f>TEXT(Table1[[#This Row],[Fecha de factura]],"dddd")</f>
        <v>domingo</v>
      </c>
    </row>
    <row r="208" spans="1:22" x14ac:dyDescent="0.45">
      <c r="A208">
        <v>20</v>
      </c>
      <c r="B208" t="s">
        <v>249</v>
      </c>
      <c r="C208">
        <v>3</v>
      </c>
      <c r="D208" s="1">
        <v>45018.117361111108</v>
      </c>
      <c r="E208" s="1">
        <v>45018.168055555558</v>
      </c>
      <c r="F208" t="s">
        <v>30</v>
      </c>
      <c r="G208" t="s">
        <v>36</v>
      </c>
      <c r="H208" t="s">
        <v>26</v>
      </c>
      <c r="I208" s="11">
        <v>46.54</v>
      </c>
      <c r="J208" t="s">
        <v>17</v>
      </c>
      <c r="K208">
        <v>207</v>
      </c>
      <c r="L208" t="s">
        <v>28</v>
      </c>
      <c r="M208" t="s">
        <v>797</v>
      </c>
      <c r="N208" s="11">
        <f>SUMIF(Cocina!A:A,Sala!K208,Cocina!J:J)+I208</f>
        <v>226.54</v>
      </c>
      <c r="O208" s="12">
        <f t="shared" si="18"/>
        <v>45018</v>
      </c>
      <c r="P208" s="2">
        <f t="shared" si="19"/>
        <v>45018.117361111108</v>
      </c>
      <c r="Q208" s="2">
        <f t="shared" si="20"/>
        <v>45018.168055555558</v>
      </c>
      <c r="R208" s="2">
        <f t="shared" si="21"/>
        <v>5.0694444449618459E-2</v>
      </c>
      <c r="S208" s="7">
        <f>SUMIF(Cocina!A:A,K208,Cocina!H:H)</f>
        <v>7.7083333333333323E-2</v>
      </c>
      <c r="T208" s="2">
        <f t="shared" si="22"/>
        <v>0</v>
      </c>
      <c r="U208" t="str">
        <f t="shared" si="23"/>
        <v>No cobrado</v>
      </c>
      <c r="V208" s="17" t="str">
        <f>TEXT(Table1[[#This Row],[Fecha de factura]],"dddd")</f>
        <v>domingo</v>
      </c>
    </row>
    <row r="209" spans="1:22" x14ac:dyDescent="0.45">
      <c r="A209">
        <v>16</v>
      </c>
      <c r="B209" t="s">
        <v>250</v>
      </c>
      <c r="C209">
        <v>4</v>
      </c>
      <c r="D209" s="1">
        <v>45018.147916666669</v>
      </c>
      <c r="E209" s="1">
        <v>45018.275000000001</v>
      </c>
      <c r="F209" t="s">
        <v>20</v>
      </c>
      <c r="G209" t="s">
        <v>15</v>
      </c>
      <c r="H209" t="s">
        <v>16</v>
      </c>
      <c r="I209" s="11">
        <v>36.700000000000003</v>
      </c>
      <c r="J209" t="s">
        <v>39</v>
      </c>
      <c r="K209">
        <v>208</v>
      </c>
      <c r="L209" t="s">
        <v>34</v>
      </c>
      <c r="M209" t="s">
        <v>798</v>
      </c>
      <c r="N209" s="11">
        <f>SUMIF(Cocina!A:A,Sala!K209,Cocina!J:J)+I209</f>
        <v>216.7</v>
      </c>
      <c r="O209" s="12">
        <f t="shared" si="18"/>
        <v>45018</v>
      </c>
      <c r="P209" s="2">
        <f t="shared" si="19"/>
        <v>45018.147916666669</v>
      </c>
      <c r="Q209" s="2">
        <f t="shared" si="20"/>
        <v>45018.275000000001</v>
      </c>
      <c r="R209" s="2">
        <f t="shared" si="21"/>
        <v>0.13749999999951493</v>
      </c>
      <c r="S209" s="7">
        <f>SUMIF(Cocina!A:A,K209,Cocina!H:H)</f>
        <v>6.9444444444444448E-2</v>
      </c>
      <c r="T209" s="2">
        <f t="shared" si="22"/>
        <v>6.8055555555070479E-2</v>
      </c>
      <c r="U209" t="str">
        <f t="shared" si="23"/>
        <v>Cobrado</v>
      </c>
      <c r="V209" s="17" t="str">
        <f>TEXT(Table1[[#This Row],[Fecha de factura]],"dddd")</f>
        <v>domingo</v>
      </c>
    </row>
    <row r="210" spans="1:22" x14ac:dyDescent="0.45">
      <c r="A210">
        <v>9</v>
      </c>
      <c r="B210" t="s">
        <v>251</v>
      </c>
      <c r="C210">
        <v>6</v>
      </c>
      <c r="D210" s="1">
        <v>45018.063194444447</v>
      </c>
      <c r="E210" s="1">
        <v>45018.17083333333</v>
      </c>
      <c r="F210" t="s">
        <v>20</v>
      </c>
      <c r="G210" t="s">
        <v>36</v>
      </c>
      <c r="H210" t="s">
        <v>22</v>
      </c>
      <c r="I210" s="11">
        <v>34.49</v>
      </c>
      <c r="J210" t="s">
        <v>17</v>
      </c>
      <c r="K210">
        <v>209</v>
      </c>
      <c r="L210" t="s">
        <v>43</v>
      </c>
      <c r="M210" t="s">
        <v>799</v>
      </c>
      <c r="N210" s="11">
        <f>SUMIF(Cocina!A:A,Sala!K210,Cocina!J:J)+I210</f>
        <v>248.49</v>
      </c>
      <c r="O210" s="12">
        <f t="shared" si="18"/>
        <v>45018</v>
      </c>
      <c r="P210" s="2">
        <f t="shared" si="19"/>
        <v>45018.063194444447</v>
      </c>
      <c r="Q210" s="2">
        <f t="shared" si="20"/>
        <v>45018.17083333333</v>
      </c>
      <c r="R210" s="2">
        <f t="shared" si="21"/>
        <v>0.10763888888322981</v>
      </c>
      <c r="S210" s="7">
        <f>SUMIF(Cocina!A:A,K210,Cocina!H:H)</f>
        <v>0.11874999999999999</v>
      </c>
      <c r="T210" s="2">
        <f t="shared" si="22"/>
        <v>0</v>
      </c>
      <c r="U210" t="str">
        <f t="shared" si="23"/>
        <v>No cobrado</v>
      </c>
      <c r="V210" s="17" t="str">
        <f>TEXT(Table1[[#This Row],[Fecha de factura]],"dddd")</f>
        <v>domingo</v>
      </c>
    </row>
    <row r="211" spans="1:22" x14ac:dyDescent="0.45">
      <c r="A211">
        <v>10</v>
      </c>
      <c r="B211" t="s">
        <v>252</v>
      </c>
      <c r="C211">
        <v>4</v>
      </c>
      <c r="D211" s="1">
        <v>45018.113194444442</v>
      </c>
      <c r="E211" s="1">
        <v>45018.186805555553</v>
      </c>
      <c r="F211" t="s">
        <v>25</v>
      </c>
      <c r="G211" t="s">
        <v>21</v>
      </c>
      <c r="H211" t="s">
        <v>26</v>
      </c>
      <c r="I211" s="11">
        <v>14.67</v>
      </c>
      <c r="J211" t="s">
        <v>27</v>
      </c>
      <c r="K211">
        <v>210</v>
      </c>
      <c r="L211" t="s">
        <v>40</v>
      </c>
      <c r="M211" t="s">
        <v>800</v>
      </c>
      <c r="N211" s="11">
        <f>SUMIF(Cocina!A:A,Sala!K211,Cocina!J:J)+I211</f>
        <v>209.67</v>
      </c>
      <c r="O211" s="12">
        <f t="shared" si="18"/>
        <v>45018</v>
      </c>
      <c r="P211" s="2">
        <f t="shared" si="19"/>
        <v>45018.113194444442</v>
      </c>
      <c r="Q211" s="2">
        <f t="shared" si="20"/>
        <v>45018.186805555553</v>
      </c>
      <c r="R211" s="2">
        <f t="shared" si="21"/>
        <v>7.3611111110949423E-2</v>
      </c>
      <c r="S211" s="7">
        <f>SUMIF(Cocina!A:A,K211,Cocina!H:H)</f>
        <v>0.10972222222222222</v>
      </c>
      <c r="T211" s="2">
        <f t="shared" si="22"/>
        <v>0</v>
      </c>
      <c r="U211" t="str">
        <f t="shared" si="23"/>
        <v>No cobrado</v>
      </c>
      <c r="V211" s="17" t="str">
        <f>TEXT(Table1[[#This Row],[Fecha de factura]],"dddd")</f>
        <v>domingo</v>
      </c>
    </row>
    <row r="212" spans="1:22" x14ac:dyDescent="0.45">
      <c r="A212">
        <v>1</v>
      </c>
      <c r="B212" t="s">
        <v>253</v>
      </c>
      <c r="C212">
        <v>2</v>
      </c>
      <c r="D212" s="1">
        <v>45018.152777777781</v>
      </c>
      <c r="E212" s="1">
        <v>45018.226388888892</v>
      </c>
      <c r="F212" t="s">
        <v>20</v>
      </c>
      <c r="G212" t="s">
        <v>15</v>
      </c>
      <c r="H212" t="s">
        <v>16</v>
      </c>
      <c r="I212" s="11">
        <v>11.13</v>
      </c>
      <c r="J212" t="s">
        <v>17</v>
      </c>
      <c r="K212">
        <v>211</v>
      </c>
      <c r="L212" t="s">
        <v>70</v>
      </c>
      <c r="M212" t="s">
        <v>801</v>
      </c>
      <c r="N212" s="11">
        <f>SUMIF(Cocina!A:A,Sala!K212,Cocina!J:J)+I212</f>
        <v>180.13</v>
      </c>
      <c r="O212" s="12">
        <f t="shared" si="18"/>
        <v>45018</v>
      </c>
      <c r="P212" s="2">
        <f t="shared" si="19"/>
        <v>45018.152777777781</v>
      </c>
      <c r="Q212" s="2">
        <f t="shared" si="20"/>
        <v>45018.226388888892</v>
      </c>
      <c r="R212" s="2">
        <f t="shared" si="21"/>
        <v>7.3611111110949423E-2</v>
      </c>
      <c r="S212" s="7">
        <f>SUMIF(Cocina!A:A,K212,Cocina!H:H)</f>
        <v>9.3750000000000014E-2</v>
      </c>
      <c r="T212" s="2">
        <f t="shared" si="22"/>
        <v>0</v>
      </c>
      <c r="U212" t="str">
        <f t="shared" si="23"/>
        <v>No cobrado</v>
      </c>
      <c r="V212" s="17" t="str">
        <f>TEXT(Table1[[#This Row],[Fecha de factura]],"dddd")</f>
        <v>domingo</v>
      </c>
    </row>
    <row r="213" spans="1:22" x14ac:dyDescent="0.45">
      <c r="A213">
        <v>14</v>
      </c>
      <c r="B213" t="s">
        <v>135</v>
      </c>
      <c r="C213">
        <v>6</v>
      </c>
      <c r="D213" s="1">
        <v>45018.107638888891</v>
      </c>
      <c r="E213" s="1">
        <v>45018.152777777781</v>
      </c>
      <c r="F213" t="s">
        <v>33</v>
      </c>
      <c r="G213" t="s">
        <v>15</v>
      </c>
      <c r="H213" t="s">
        <v>16</v>
      </c>
      <c r="I213" s="11">
        <v>18.850000000000001</v>
      </c>
      <c r="J213" t="s">
        <v>39</v>
      </c>
      <c r="K213">
        <v>212</v>
      </c>
      <c r="L213" t="s">
        <v>34</v>
      </c>
      <c r="M213" t="s">
        <v>802</v>
      </c>
      <c r="N213" s="11">
        <f>SUMIF(Cocina!A:A,Sala!K213,Cocina!J:J)+I213</f>
        <v>263.85000000000002</v>
      </c>
      <c r="O213" s="12">
        <f t="shared" si="18"/>
        <v>45018</v>
      </c>
      <c r="P213" s="2">
        <f t="shared" si="19"/>
        <v>45018.107638888891</v>
      </c>
      <c r="Q213" s="2">
        <f t="shared" si="20"/>
        <v>45018.152777777781</v>
      </c>
      <c r="R213" s="2">
        <f t="shared" si="21"/>
        <v>5.5555555557172433E-2</v>
      </c>
      <c r="S213" s="7">
        <f>SUMIF(Cocina!A:A,K213,Cocina!H:H)</f>
        <v>0.1138888888888889</v>
      </c>
      <c r="T213" s="2">
        <f t="shared" si="22"/>
        <v>0</v>
      </c>
      <c r="U213" t="str">
        <f t="shared" si="23"/>
        <v>No cobrado</v>
      </c>
      <c r="V213" s="17" t="str">
        <f>TEXT(Table1[[#This Row],[Fecha de factura]],"dddd")</f>
        <v>domingo</v>
      </c>
    </row>
    <row r="214" spans="1:22" x14ac:dyDescent="0.45">
      <c r="A214">
        <v>13</v>
      </c>
      <c r="B214" t="s">
        <v>254</v>
      </c>
      <c r="C214">
        <v>6</v>
      </c>
      <c r="D214" s="1">
        <v>45018.073611111111</v>
      </c>
      <c r="E214" s="1">
        <v>45018.206944444442</v>
      </c>
      <c r="F214" t="s">
        <v>30</v>
      </c>
      <c r="G214" t="s">
        <v>15</v>
      </c>
      <c r="H214" t="s">
        <v>26</v>
      </c>
      <c r="I214" s="11">
        <v>28.1</v>
      </c>
      <c r="J214" t="s">
        <v>27</v>
      </c>
      <c r="K214">
        <v>213</v>
      </c>
      <c r="L214" t="s">
        <v>34</v>
      </c>
      <c r="M214" t="s">
        <v>803</v>
      </c>
      <c r="N214" s="11">
        <f>SUMIF(Cocina!A:A,Sala!K214,Cocina!J:J)+I214</f>
        <v>115.1</v>
      </c>
      <c r="O214" s="12">
        <f t="shared" si="18"/>
        <v>45018</v>
      </c>
      <c r="P214" s="2">
        <f t="shared" si="19"/>
        <v>45018.073611111111</v>
      </c>
      <c r="Q214" s="2">
        <f t="shared" si="20"/>
        <v>45018.206944444442</v>
      </c>
      <c r="R214" s="2">
        <f t="shared" si="21"/>
        <v>0.13333333333139308</v>
      </c>
      <c r="S214" s="7">
        <f>SUMIF(Cocina!A:A,K214,Cocina!H:H)</f>
        <v>6.9444444444444448E-2</v>
      </c>
      <c r="T214" s="2">
        <f t="shared" si="22"/>
        <v>6.388888888694863E-2</v>
      </c>
      <c r="U214" t="str">
        <f t="shared" si="23"/>
        <v>Cobrado</v>
      </c>
      <c r="V214" s="17" t="str">
        <f>TEXT(Table1[[#This Row],[Fecha de factura]],"dddd")</f>
        <v>domingo</v>
      </c>
    </row>
    <row r="215" spans="1:22" x14ac:dyDescent="0.45">
      <c r="A215">
        <v>2</v>
      </c>
      <c r="B215" t="s">
        <v>255</v>
      </c>
      <c r="C215">
        <v>4</v>
      </c>
      <c r="D215" s="1">
        <v>45018.137499999997</v>
      </c>
      <c r="E215" s="1">
        <v>45018.214583333334</v>
      </c>
      <c r="F215" t="s">
        <v>20</v>
      </c>
      <c r="G215" t="s">
        <v>15</v>
      </c>
      <c r="H215" t="s">
        <v>16</v>
      </c>
      <c r="I215" s="11">
        <v>33.39</v>
      </c>
      <c r="J215" t="s">
        <v>39</v>
      </c>
      <c r="K215">
        <v>214</v>
      </c>
      <c r="L215" t="s">
        <v>70</v>
      </c>
      <c r="M215" t="s">
        <v>804</v>
      </c>
      <c r="N215" s="11">
        <f>SUMIF(Cocina!A:A,Sala!K215,Cocina!J:J)+I215</f>
        <v>261.39</v>
      </c>
      <c r="O215" s="12">
        <f t="shared" si="18"/>
        <v>45018</v>
      </c>
      <c r="P215" s="2">
        <f t="shared" si="19"/>
        <v>45018.137499999997</v>
      </c>
      <c r="Q215" s="2">
        <f t="shared" si="20"/>
        <v>45018.214583333334</v>
      </c>
      <c r="R215" s="2">
        <f t="shared" si="21"/>
        <v>8.7500000003880515E-2</v>
      </c>
      <c r="S215" s="7">
        <f>SUMIF(Cocina!A:A,K215,Cocina!H:H)</f>
        <v>2.6388888888888885E-2</v>
      </c>
      <c r="T215" s="2">
        <f t="shared" si="22"/>
        <v>6.111111111499163E-2</v>
      </c>
      <c r="U215" t="str">
        <f t="shared" si="23"/>
        <v>Cobrado</v>
      </c>
      <c r="V215" s="17" t="str">
        <f>TEXT(Table1[[#This Row],[Fecha de factura]],"dddd")</f>
        <v>domingo</v>
      </c>
    </row>
    <row r="216" spans="1:22" x14ac:dyDescent="0.45">
      <c r="A216">
        <v>6</v>
      </c>
      <c r="B216" t="s">
        <v>256</v>
      </c>
      <c r="C216">
        <v>4</v>
      </c>
      <c r="D216" s="1">
        <v>45018.161111111112</v>
      </c>
      <c r="E216" s="1">
        <v>45018.267361111109</v>
      </c>
      <c r="F216" t="s">
        <v>14</v>
      </c>
      <c r="G216" t="s">
        <v>15</v>
      </c>
      <c r="H216" t="s">
        <v>16</v>
      </c>
      <c r="I216" s="11">
        <v>35.64</v>
      </c>
      <c r="J216" t="s">
        <v>39</v>
      </c>
      <c r="K216">
        <v>215</v>
      </c>
      <c r="L216" t="s">
        <v>45</v>
      </c>
      <c r="M216" t="s">
        <v>805</v>
      </c>
      <c r="N216" s="11">
        <f>SUMIF(Cocina!A:A,Sala!K216,Cocina!J:J)+I216</f>
        <v>193.64</v>
      </c>
      <c r="O216" s="12">
        <f t="shared" si="18"/>
        <v>45018</v>
      </c>
      <c r="P216" s="2">
        <f t="shared" si="19"/>
        <v>45018.161111111112</v>
      </c>
      <c r="Q216" s="2">
        <f t="shared" si="20"/>
        <v>45018.267361111109</v>
      </c>
      <c r="R216" s="2">
        <f t="shared" si="21"/>
        <v>0.11666666666375629</v>
      </c>
      <c r="S216" s="7">
        <f>SUMIF(Cocina!A:A,K216,Cocina!H:H)</f>
        <v>3.1944444444444442E-2</v>
      </c>
      <c r="T216" s="2">
        <f t="shared" si="22"/>
        <v>8.4722222219311846E-2</v>
      </c>
      <c r="U216" t="str">
        <f t="shared" si="23"/>
        <v>Cobrado</v>
      </c>
      <c r="V216" s="17" t="str">
        <f>TEXT(Table1[[#This Row],[Fecha de factura]],"dddd")</f>
        <v>domingo</v>
      </c>
    </row>
    <row r="217" spans="1:22" x14ac:dyDescent="0.45">
      <c r="A217">
        <v>17</v>
      </c>
      <c r="B217" t="s">
        <v>257</v>
      </c>
      <c r="C217">
        <v>6</v>
      </c>
      <c r="D217" s="1">
        <v>45018.073611111111</v>
      </c>
      <c r="E217" s="1">
        <v>45018.23333333333</v>
      </c>
      <c r="F217" t="s">
        <v>25</v>
      </c>
      <c r="G217" t="s">
        <v>15</v>
      </c>
      <c r="H217" t="s">
        <v>26</v>
      </c>
      <c r="I217" s="11">
        <v>35.69</v>
      </c>
      <c r="J217" t="s">
        <v>27</v>
      </c>
      <c r="K217">
        <v>216</v>
      </c>
      <c r="L217" t="s">
        <v>45</v>
      </c>
      <c r="M217" t="s">
        <v>806</v>
      </c>
      <c r="N217" s="11">
        <f>SUMIF(Cocina!A:A,Sala!K217,Cocina!J:J)+I217</f>
        <v>177.69</v>
      </c>
      <c r="O217" s="12">
        <f t="shared" si="18"/>
        <v>45018</v>
      </c>
      <c r="P217" s="2">
        <f t="shared" si="19"/>
        <v>45018.073611111111</v>
      </c>
      <c r="Q217" s="2">
        <f t="shared" si="20"/>
        <v>45018.23333333333</v>
      </c>
      <c r="R217" s="2">
        <f t="shared" si="21"/>
        <v>0.15972222221898846</v>
      </c>
      <c r="S217" s="7">
        <f>SUMIF(Cocina!A:A,K217,Cocina!H:H)</f>
        <v>8.3333333333333343E-2</v>
      </c>
      <c r="T217" s="2">
        <f t="shared" si="22"/>
        <v>7.6388888885655121E-2</v>
      </c>
      <c r="U217" t="str">
        <f t="shared" si="23"/>
        <v>Cobrado</v>
      </c>
      <c r="V217" s="17" t="str">
        <f>TEXT(Table1[[#This Row],[Fecha de factura]],"dddd")</f>
        <v>domingo</v>
      </c>
    </row>
    <row r="218" spans="1:22" x14ac:dyDescent="0.45">
      <c r="A218">
        <v>1</v>
      </c>
      <c r="B218" t="s">
        <v>220</v>
      </c>
      <c r="C218">
        <v>2</v>
      </c>
      <c r="D218" s="1">
        <v>45018.037499999999</v>
      </c>
      <c r="E218" s="1">
        <v>45018.197916666664</v>
      </c>
      <c r="F218" t="s">
        <v>14</v>
      </c>
      <c r="G218" t="s">
        <v>36</v>
      </c>
      <c r="H218" t="s">
        <v>26</v>
      </c>
      <c r="I218" s="11">
        <v>31.17</v>
      </c>
      <c r="J218" t="s">
        <v>39</v>
      </c>
      <c r="K218">
        <v>217</v>
      </c>
      <c r="L218" t="s">
        <v>23</v>
      </c>
      <c r="M218" t="s">
        <v>258</v>
      </c>
      <c r="N218" s="11">
        <f>SUMIF(Cocina!A:A,Sala!K218,Cocina!J:J)+I218</f>
        <v>127.17</v>
      </c>
      <c r="O218" s="12">
        <f t="shared" si="18"/>
        <v>45018</v>
      </c>
      <c r="P218" s="2">
        <f t="shared" si="19"/>
        <v>45018.037499999999</v>
      </c>
      <c r="Q218" s="2">
        <f t="shared" si="20"/>
        <v>45018.197916666664</v>
      </c>
      <c r="R218" s="2">
        <f t="shared" si="21"/>
        <v>0.1708333333323632</v>
      </c>
      <c r="S218" s="7">
        <f>SUMIF(Cocina!A:A,K218,Cocina!H:H)</f>
        <v>9.0277777777777769E-3</v>
      </c>
      <c r="T218" s="2">
        <f t="shared" si="22"/>
        <v>0.16180555555458542</v>
      </c>
      <c r="U218" t="str">
        <f t="shared" si="23"/>
        <v>Cobrado</v>
      </c>
      <c r="V218" s="17" t="str">
        <f>TEXT(Table1[[#This Row],[Fecha de factura]],"dddd")</f>
        <v>domingo</v>
      </c>
    </row>
    <row r="219" spans="1:22" x14ac:dyDescent="0.45">
      <c r="A219">
        <v>13</v>
      </c>
      <c r="B219" t="s">
        <v>259</v>
      </c>
      <c r="C219">
        <v>3</v>
      </c>
      <c r="D219" s="1">
        <v>45018.018750000003</v>
      </c>
      <c r="E219" s="1">
        <v>45018.15347222222</v>
      </c>
      <c r="F219" t="s">
        <v>30</v>
      </c>
      <c r="G219" t="s">
        <v>15</v>
      </c>
      <c r="H219" t="s">
        <v>26</v>
      </c>
      <c r="I219" s="11">
        <v>23.34</v>
      </c>
      <c r="J219" t="s">
        <v>39</v>
      </c>
      <c r="K219">
        <v>218</v>
      </c>
      <c r="L219" t="s">
        <v>70</v>
      </c>
      <c r="M219" t="s">
        <v>807</v>
      </c>
      <c r="N219" s="11">
        <f>SUMIF(Cocina!A:A,Sala!K219,Cocina!J:J)+I219</f>
        <v>207.34</v>
      </c>
      <c r="O219" s="12">
        <f t="shared" si="18"/>
        <v>45018</v>
      </c>
      <c r="P219" s="2">
        <f t="shared" si="19"/>
        <v>45018.018750000003</v>
      </c>
      <c r="Q219" s="2">
        <f t="shared" si="20"/>
        <v>45018.15347222222</v>
      </c>
      <c r="R219" s="2">
        <f t="shared" si="21"/>
        <v>0.14513888888419993</v>
      </c>
      <c r="S219" s="7">
        <f>SUMIF(Cocina!A:A,K219,Cocina!H:H)</f>
        <v>3.1944444444444442E-2</v>
      </c>
      <c r="T219" s="2">
        <f t="shared" si="22"/>
        <v>0.11319444443975549</v>
      </c>
      <c r="U219" t="str">
        <f t="shared" si="23"/>
        <v>Cobrado</v>
      </c>
      <c r="V219" s="17" t="str">
        <f>TEXT(Table1[[#This Row],[Fecha de factura]],"dddd")</f>
        <v>domingo</v>
      </c>
    </row>
    <row r="220" spans="1:22" x14ac:dyDescent="0.45">
      <c r="A220">
        <v>1</v>
      </c>
      <c r="B220" t="s">
        <v>260</v>
      </c>
      <c r="C220">
        <v>5</v>
      </c>
      <c r="D220" s="1">
        <v>45018.106249999997</v>
      </c>
      <c r="E220" s="1">
        <v>45018.200694444444</v>
      </c>
      <c r="F220" t="s">
        <v>14</v>
      </c>
      <c r="G220" t="s">
        <v>15</v>
      </c>
      <c r="H220" t="s">
        <v>26</v>
      </c>
      <c r="I220" s="11">
        <v>46.96</v>
      </c>
      <c r="J220" t="s">
        <v>27</v>
      </c>
      <c r="K220">
        <v>219</v>
      </c>
      <c r="L220" t="s">
        <v>40</v>
      </c>
      <c r="M220" t="s">
        <v>728</v>
      </c>
      <c r="N220" s="11">
        <f>SUMIF(Cocina!A:A,Sala!K220,Cocina!J:J)+I220</f>
        <v>185.96</v>
      </c>
      <c r="O220" s="12">
        <f t="shared" si="18"/>
        <v>45018</v>
      </c>
      <c r="P220" s="2">
        <f t="shared" si="19"/>
        <v>45018.106249999997</v>
      </c>
      <c r="Q220" s="2">
        <f t="shared" si="20"/>
        <v>45018.200694444444</v>
      </c>
      <c r="R220" s="2">
        <f t="shared" si="21"/>
        <v>9.4444444446708076E-2</v>
      </c>
      <c r="S220" s="7">
        <f>SUMIF(Cocina!A:A,K220,Cocina!H:H)</f>
        <v>1.5972222222222221E-2</v>
      </c>
      <c r="T220" s="2">
        <f t="shared" si="22"/>
        <v>7.8472222224485855E-2</v>
      </c>
      <c r="U220" t="str">
        <f t="shared" si="23"/>
        <v>Cobrado</v>
      </c>
      <c r="V220" s="17" t="str">
        <f>TEXT(Table1[[#This Row],[Fecha de factura]],"dddd")</f>
        <v>domingo</v>
      </c>
    </row>
    <row r="221" spans="1:22" x14ac:dyDescent="0.45">
      <c r="A221">
        <v>15</v>
      </c>
      <c r="B221" t="s">
        <v>237</v>
      </c>
      <c r="C221">
        <v>6</v>
      </c>
      <c r="D221" s="1">
        <v>45018.042361111111</v>
      </c>
      <c r="E221" s="1">
        <v>45018.206250000003</v>
      </c>
      <c r="F221" t="s">
        <v>30</v>
      </c>
      <c r="G221" t="s">
        <v>15</v>
      </c>
      <c r="H221" t="s">
        <v>26</v>
      </c>
      <c r="I221" s="11">
        <v>48.5</v>
      </c>
      <c r="J221" t="s">
        <v>17</v>
      </c>
      <c r="K221">
        <v>220</v>
      </c>
      <c r="L221" t="s">
        <v>55</v>
      </c>
      <c r="M221" t="s">
        <v>169</v>
      </c>
      <c r="N221" s="11">
        <f>SUMIF(Cocina!A:A,Sala!K221,Cocina!J:J)+I221</f>
        <v>72.5</v>
      </c>
      <c r="O221" s="12">
        <f t="shared" si="18"/>
        <v>45018</v>
      </c>
      <c r="P221" s="2">
        <f t="shared" si="19"/>
        <v>45018.042361111111</v>
      </c>
      <c r="Q221" s="2">
        <f t="shared" si="20"/>
        <v>45018.206250000003</v>
      </c>
      <c r="R221" s="2">
        <f t="shared" si="21"/>
        <v>0.16388888889196096</v>
      </c>
      <c r="S221" s="7">
        <f>SUMIF(Cocina!A:A,K221,Cocina!H:H)</f>
        <v>9.0277777777777769E-3</v>
      </c>
      <c r="T221" s="2">
        <f t="shared" si="22"/>
        <v>0.15486111111418319</v>
      </c>
      <c r="U221" t="str">
        <f t="shared" si="23"/>
        <v>Cobrado</v>
      </c>
      <c r="V221" s="17" t="str">
        <f>TEXT(Table1[[#This Row],[Fecha de factura]],"dddd")</f>
        <v>domingo</v>
      </c>
    </row>
    <row r="222" spans="1:22" x14ac:dyDescent="0.45">
      <c r="A222">
        <v>16</v>
      </c>
      <c r="B222" t="s">
        <v>261</v>
      </c>
      <c r="C222">
        <v>1</v>
      </c>
      <c r="D222" s="1">
        <v>45018.07708333333</v>
      </c>
      <c r="E222" s="1">
        <v>45018.128472222219</v>
      </c>
      <c r="F222" t="s">
        <v>14</v>
      </c>
      <c r="G222" t="s">
        <v>15</v>
      </c>
      <c r="H222" t="s">
        <v>26</v>
      </c>
      <c r="I222" s="11">
        <v>17.829999999999998</v>
      </c>
      <c r="J222" t="s">
        <v>27</v>
      </c>
      <c r="K222">
        <v>221</v>
      </c>
      <c r="L222" t="s">
        <v>58</v>
      </c>
      <c r="M222" t="s">
        <v>808</v>
      </c>
      <c r="N222" s="11">
        <f>SUMIF(Cocina!A:A,Sala!K222,Cocina!J:J)+I222</f>
        <v>210.82999999999998</v>
      </c>
      <c r="O222" s="12">
        <f t="shared" si="18"/>
        <v>45018</v>
      </c>
      <c r="P222" s="2">
        <f t="shared" si="19"/>
        <v>45018.07708333333</v>
      </c>
      <c r="Q222" s="2">
        <f t="shared" si="20"/>
        <v>45018.128472222219</v>
      </c>
      <c r="R222" s="2">
        <f t="shared" si="21"/>
        <v>5.1388888889050577E-2</v>
      </c>
      <c r="S222" s="7">
        <f>SUMIF(Cocina!A:A,K222,Cocina!H:H)</f>
        <v>7.5000000000000011E-2</v>
      </c>
      <c r="T222" s="2">
        <f t="shared" si="22"/>
        <v>0</v>
      </c>
      <c r="U222" t="str">
        <f t="shared" si="23"/>
        <v>No cobrado</v>
      </c>
      <c r="V222" s="17" t="str">
        <f>TEXT(Table1[[#This Row],[Fecha de factura]],"dddd")</f>
        <v>domingo</v>
      </c>
    </row>
    <row r="223" spans="1:22" x14ac:dyDescent="0.45">
      <c r="A223">
        <v>3</v>
      </c>
      <c r="B223" t="s">
        <v>262</v>
      </c>
      <c r="C223">
        <v>3</v>
      </c>
      <c r="D223" s="1">
        <v>45018.151388888888</v>
      </c>
      <c r="E223" s="1">
        <v>45018.279166666667</v>
      </c>
      <c r="F223" t="s">
        <v>30</v>
      </c>
      <c r="G223" t="s">
        <v>36</v>
      </c>
      <c r="H223" t="s">
        <v>16</v>
      </c>
      <c r="I223" s="11">
        <v>32.58</v>
      </c>
      <c r="J223" t="s">
        <v>27</v>
      </c>
      <c r="K223">
        <v>222</v>
      </c>
      <c r="L223" t="s">
        <v>55</v>
      </c>
      <c r="M223" t="s">
        <v>809</v>
      </c>
      <c r="N223" s="11">
        <f>SUMIF(Cocina!A:A,Sala!K223,Cocina!J:J)+I223</f>
        <v>129.57999999999998</v>
      </c>
      <c r="O223" s="12">
        <f t="shared" si="18"/>
        <v>45018</v>
      </c>
      <c r="P223" s="2">
        <f t="shared" si="19"/>
        <v>45018.151388888888</v>
      </c>
      <c r="Q223" s="2">
        <f t="shared" si="20"/>
        <v>45018.279166666667</v>
      </c>
      <c r="R223" s="2">
        <f t="shared" si="21"/>
        <v>0.12777777777955635</v>
      </c>
      <c r="S223" s="7">
        <f>SUMIF(Cocina!A:A,K223,Cocina!H:H)</f>
        <v>5.9027777777777776E-2</v>
      </c>
      <c r="T223" s="2">
        <f t="shared" si="22"/>
        <v>6.8750000001778569E-2</v>
      </c>
      <c r="U223" t="str">
        <f t="shared" si="23"/>
        <v>Cobrado</v>
      </c>
      <c r="V223" s="17" t="str">
        <f>TEXT(Table1[[#This Row],[Fecha de factura]],"dddd")</f>
        <v>domingo</v>
      </c>
    </row>
    <row r="224" spans="1:22" x14ac:dyDescent="0.45">
      <c r="A224">
        <v>19</v>
      </c>
      <c r="B224" t="s">
        <v>263</v>
      </c>
      <c r="C224">
        <v>2</v>
      </c>
      <c r="D224" s="1">
        <v>45018.052777777775</v>
      </c>
      <c r="E224" s="1">
        <v>45018.118055555555</v>
      </c>
      <c r="F224" t="s">
        <v>30</v>
      </c>
      <c r="G224" t="s">
        <v>36</v>
      </c>
      <c r="H224" t="s">
        <v>26</v>
      </c>
      <c r="I224" s="11">
        <v>49.62</v>
      </c>
      <c r="J224" t="s">
        <v>17</v>
      </c>
      <c r="K224">
        <v>223</v>
      </c>
      <c r="L224" t="s">
        <v>70</v>
      </c>
      <c r="M224" t="s">
        <v>258</v>
      </c>
      <c r="N224" s="11">
        <f>SUMIF(Cocina!A:A,Sala!K224,Cocina!J:J)+I224</f>
        <v>81.62</v>
      </c>
      <c r="O224" s="12">
        <f t="shared" si="18"/>
        <v>45018</v>
      </c>
      <c r="P224" s="2">
        <f t="shared" si="19"/>
        <v>45018.052777777775</v>
      </c>
      <c r="Q224" s="2">
        <f t="shared" si="20"/>
        <v>45018.118055555555</v>
      </c>
      <c r="R224" s="2">
        <f t="shared" si="21"/>
        <v>6.5277777779556345E-2</v>
      </c>
      <c r="S224" s="7">
        <f>SUMIF(Cocina!A:A,K224,Cocina!H:H)</f>
        <v>3.6805555555555557E-2</v>
      </c>
      <c r="T224" s="2">
        <f t="shared" si="22"/>
        <v>2.8472222224000789E-2</v>
      </c>
      <c r="U224" t="str">
        <f t="shared" si="23"/>
        <v>Cobrado</v>
      </c>
      <c r="V224" s="17" t="str">
        <f>TEXT(Table1[[#This Row],[Fecha de factura]],"dddd")</f>
        <v>domingo</v>
      </c>
    </row>
    <row r="225" spans="1:22" x14ac:dyDescent="0.45">
      <c r="A225">
        <v>7</v>
      </c>
      <c r="B225" t="s">
        <v>264</v>
      </c>
      <c r="C225">
        <v>6</v>
      </c>
      <c r="D225" s="1">
        <v>45018.088194444441</v>
      </c>
      <c r="E225" s="1">
        <v>45018.240972222222</v>
      </c>
      <c r="F225" t="s">
        <v>14</v>
      </c>
      <c r="G225" t="s">
        <v>15</v>
      </c>
      <c r="H225" t="s">
        <v>26</v>
      </c>
      <c r="I225" s="11">
        <v>17.61</v>
      </c>
      <c r="J225" t="s">
        <v>39</v>
      </c>
      <c r="K225">
        <v>224</v>
      </c>
      <c r="L225" t="s">
        <v>43</v>
      </c>
      <c r="M225" t="s">
        <v>166</v>
      </c>
      <c r="N225" s="11">
        <f>SUMIF(Cocina!A:A,Sala!K225,Cocina!J:J)+I225</f>
        <v>69.61</v>
      </c>
      <c r="O225" s="12">
        <f t="shared" si="18"/>
        <v>45018</v>
      </c>
      <c r="P225" s="2">
        <f t="shared" si="19"/>
        <v>45018.088194444441</v>
      </c>
      <c r="Q225" s="2">
        <f t="shared" si="20"/>
        <v>45018.240972222222</v>
      </c>
      <c r="R225" s="2">
        <f t="shared" si="21"/>
        <v>0.16319444444767819</v>
      </c>
      <c r="S225" s="7">
        <f>SUMIF(Cocina!A:A,K225,Cocina!H:H)</f>
        <v>1.3888888888888888E-2</v>
      </c>
      <c r="T225" s="2">
        <f t="shared" si="22"/>
        <v>0.1493055555587893</v>
      </c>
      <c r="U225" t="str">
        <f t="shared" si="23"/>
        <v>Cobrado</v>
      </c>
      <c r="V225" s="17" t="str">
        <f>TEXT(Table1[[#This Row],[Fecha de factura]],"dddd")</f>
        <v>domingo</v>
      </c>
    </row>
    <row r="226" spans="1:22" x14ac:dyDescent="0.45">
      <c r="A226">
        <v>19</v>
      </c>
      <c r="B226" t="s">
        <v>265</v>
      </c>
      <c r="C226">
        <v>4</v>
      </c>
      <c r="D226" s="1">
        <v>45018.009722222225</v>
      </c>
      <c r="E226" s="1">
        <v>45018.058333333334</v>
      </c>
      <c r="F226" t="s">
        <v>14</v>
      </c>
      <c r="G226" t="s">
        <v>21</v>
      </c>
      <c r="H226" t="s">
        <v>26</v>
      </c>
      <c r="I226" s="11">
        <v>35.020000000000003</v>
      </c>
      <c r="J226" t="s">
        <v>17</v>
      </c>
      <c r="K226">
        <v>225</v>
      </c>
      <c r="L226" t="s">
        <v>34</v>
      </c>
      <c r="M226" t="s">
        <v>810</v>
      </c>
      <c r="N226" s="11">
        <f>SUMIF(Cocina!A:A,Sala!K226,Cocina!J:J)+I226</f>
        <v>203.02</v>
      </c>
      <c r="O226" s="12">
        <f t="shared" si="18"/>
        <v>45018</v>
      </c>
      <c r="P226" s="2">
        <f t="shared" si="19"/>
        <v>45018.009722222225</v>
      </c>
      <c r="Q226" s="2">
        <f t="shared" si="20"/>
        <v>45018.058333333334</v>
      </c>
      <c r="R226" s="2">
        <f t="shared" si="21"/>
        <v>4.8611111109494232E-2</v>
      </c>
      <c r="S226" s="7">
        <f>SUMIF(Cocina!A:A,K226,Cocina!H:H)</f>
        <v>6.5277777777777782E-2</v>
      </c>
      <c r="T226" s="2">
        <f t="shared" si="22"/>
        <v>0</v>
      </c>
      <c r="U226" t="str">
        <f t="shared" si="23"/>
        <v>No cobrado</v>
      </c>
      <c r="V226" s="17" t="str">
        <f>TEXT(Table1[[#This Row],[Fecha de factura]],"dddd")</f>
        <v>domingo</v>
      </c>
    </row>
    <row r="227" spans="1:22" x14ac:dyDescent="0.45">
      <c r="A227">
        <v>7</v>
      </c>
      <c r="B227" t="s">
        <v>266</v>
      </c>
      <c r="C227">
        <v>6</v>
      </c>
      <c r="D227" s="1">
        <v>45018.040277777778</v>
      </c>
      <c r="E227" s="1">
        <v>45018.17291666667</v>
      </c>
      <c r="F227" t="s">
        <v>20</v>
      </c>
      <c r="G227" t="s">
        <v>36</v>
      </c>
      <c r="H227" t="s">
        <v>26</v>
      </c>
      <c r="I227" s="11">
        <v>39.479999999999997</v>
      </c>
      <c r="J227" t="s">
        <v>17</v>
      </c>
      <c r="K227">
        <v>226</v>
      </c>
      <c r="L227" t="s">
        <v>40</v>
      </c>
      <c r="M227" t="s">
        <v>811</v>
      </c>
      <c r="N227" s="11">
        <f>SUMIF(Cocina!A:A,Sala!K227,Cocina!J:J)+I227</f>
        <v>210.48</v>
      </c>
      <c r="O227" s="12">
        <f t="shared" si="18"/>
        <v>45018</v>
      </c>
      <c r="P227" s="2">
        <f t="shared" si="19"/>
        <v>45018.040277777778</v>
      </c>
      <c r="Q227" s="2">
        <f t="shared" si="20"/>
        <v>45018.17291666667</v>
      </c>
      <c r="R227" s="2">
        <f t="shared" si="21"/>
        <v>0.13263888889196096</v>
      </c>
      <c r="S227" s="7">
        <f>SUMIF(Cocina!A:A,K227,Cocina!H:H)</f>
        <v>0.10138888888888889</v>
      </c>
      <c r="T227" s="2">
        <f t="shared" si="22"/>
        <v>3.125000000307207E-2</v>
      </c>
      <c r="U227" t="str">
        <f t="shared" si="23"/>
        <v>Cobrado</v>
      </c>
      <c r="V227" s="17" t="str">
        <f>TEXT(Table1[[#This Row],[Fecha de factura]],"dddd")</f>
        <v>domingo</v>
      </c>
    </row>
    <row r="228" spans="1:22" x14ac:dyDescent="0.45">
      <c r="A228">
        <v>17</v>
      </c>
      <c r="B228" t="s">
        <v>138</v>
      </c>
      <c r="C228">
        <v>6</v>
      </c>
      <c r="D228" s="1">
        <v>45018.075694444444</v>
      </c>
      <c r="E228" s="1">
        <v>45018.202777777777</v>
      </c>
      <c r="F228" t="s">
        <v>30</v>
      </c>
      <c r="G228" t="s">
        <v>15</v>
      </c>
      <c r="H228" t="s">
        <v>26</v>
      </c>
      <c r="I228" s="11">
        <v>41.05</v>
      </c>
      <c r="J228" t="s">
        <v>27</v>
      </c>
      <c r="K228">
        <v>227</v>
      </c>
      <c r="L228" t="s">
        <v>58</v>
      </c>
      <c r="M228" t="s">
        <v>812</v>
      </c>
      <c r="N228" s="11">
        <f>SUMIF(Cocina!A:A,Sala!K228,Cocina!J:J)+I228</f>
        <v>252.05</v>
      </c>
      <c r="O228" s="12">
        <f t="shared" si="18"/>
        <v>45018</v>
      </c>
      <c r="P228" s="2">
        <f t="shared" si="19"/>
        <v>45018.075694444444</v>
      </c>
      <c r="Q228" s="2">
        <f t="shared" si="20"/>
        <v>45018.202777777777</v>
      </c>
      <c r="R228" s="2">
        <f t="shared" si="21"/>
        <v>0.12708333333284827</v>
      </c>
      <c r="S228" s="7">
        <f>SUMIF(Cocina!A:A,K228,Cocina!H:H)</f>
        <v>8.2638888888888887E-2</v>
      </c>
      <c r="T228" s="2">
        <f t="shared" si="22"/>
        <v>4.4444444443959383E-2</v>
      </c>
      <c r="U228" t="str">
        <f t="shared" si="23"/>
        <v>Cobrado</v>
      </c>
      <c r="V228" s="17" t="str">
        <f>TEXT(Table1[[#This Row],[Fecha de factura]],"dddd")</f>
        <v>domingo</v>
      </c>
    </row>
    <row r="229" spans="1:22" x14ac:dyDescent="0.45">
      <c r="A229">
        <v>16</v>
      </c>
      <c r="B229" t="s">
        <v>267</v>
      </c>
      <c r="C229">
        <v>4</v>
      </c>
      <c r="D229" s="1">
        <v>45018.069444444445</v>
      </c>
      <c r="E229" s="1">
        <v>45018.168055555558</v>
      </c>
      <c r="F229" t="s">
        <v>14</v>
      </c>
      <c r="G229" t="s">
        <v>15</v>
      </c>
      <c r="H229" t="s">
        <v>26</v>
      </c>
      <c r="I229" s="11">
        <v>10.66</v>
      </c>
      <c r="J229" t="s">
        <v>39</v>
      </c>
      <c r="K229">
        <v>228</v>
      </c>
      <c r="L229" t="s">
        <v>55</v>
      </c>
      <c r="M229" t="s">
        <v>211</v>
      </c>
      <c r="N229" s="11">
        <f>SUMIF(Cocina!A:A,Sala!K229,Cocina!J:J)+I229</f>
        <v>79.66</v>
      </c>
      <c r="O229" s="12">
        <f t="shared" si="18"/>
        <v>45018</v>
      </c>
      <c r="P229" s="2">
        <f t="shared" si="19"/>
        <v>45018.069444444445</v>
      </c>
      <c r="Q229" s="2">
        <f t="shared" si="20"/>
        <v>45018.168055555558</v>
      </c>
      <c r="R229" s="2">
        <f t="shared" si="21"/>
        <v>0.10902777777907129</v>
      </c>
      <c r="S229" s="7">
        <f>SUMIF(Cocina!A:A,K229,Cocina!H:H)</f>
        <v>2.4305555555555556E-2</v>
      </c>
      <c r="T229" s="2">
        <f t="shared" si="22"/>
        <v>8.4722222223515734E-2</v>
      </c>
      <c r="U229" t="str">
        <f t="shared" si="23"/>
        <v>Cobrado</v>
      </c>
      <c r="V229" s="17" t="str">
        <f>TEXT(Table1[[#This Row],[Fecha de factura]],"dddd")</f>
        <v>domingo</v>
      </c>
    </row>
    <row r="230" spans="1:22" x14ac:dyDescent="0.45">
      <c r="A230">
        <v>14</v>
      </c>
      <c r="B230" t="s">
        <v>268</v>
      </c>
      <c r="C230">
        <v>3</v>
      </c>
      <c r="D230" s="1">
        <v>45018.106944444444</v>
      </c>
      <c r="E230" s="1">
        <v>45018.1875</v>
      </c>
      <c r="F230" t="s">
        <v>25</v>
      </c>
      <c r="G230" t="s">
        <v>36</v>
      </c>
      <c r="H230" t="s">
        <v>26</v>
      </c>
      <c r="I230" s="11">
        <v>28.58</v>
      </c>
      <c r="J230" t="s">
        <v>17</v>
      </c>
      <c r="K230">
        <v>229</v>
      </c>
      <c r="L230" t="s">
        <v>43</v>
      </c>
      <c r="M230" t="s">
        <v>813</v>
      </c>
      <c r="N230" s="11">
        <f>SUMIF(Cocina!A:A,Sala!K230,Cocina!J:J)+I230</f>
        <v>152.57999999999998</v>
      </c>
      <c r="O230" s="12">
        <f t="shared" si="18"/>
        <v>45018</v>
      </c>
      <c r="P230" s="2">
        <f t="shared" si="19"/>
        <v>45018.106944444444</v>
      </c>
      <c r="Q230" s="2">
        <f t="shared" si="20"/>
        <v>45018.1875</v>
      </c>
      <c r="R230" s="2">
        <f t="shared" si="21"/>
        <v>8.0555555556202307E-2</v>
      </c>
      <c r="S230" s="7">
        <f>SUMIF(Cocina!A:A,K230,Cocina!H:H)</f>
        <v>8.1250000000000003E-2</v>
      </c>
      <c r="T230" s="2">
        <f t="shared" si="22"/>
        <v>0</v>
      </c>
      <c r="U230" t="str">
        <f t="shared" si="23"/>
        <v>No cobrado</v>
      </c>
      <c r="V230" s="17" t="str">
        <f>TEXT(Table1[[#This Row],[Fecha de factura]],"dddd")</f>
        <v>domingo</v>
      </c>
    </row>
    <row r="231" spans="1:22" x14ac:dyDescent="0.45">
      <c r="A231">
        <v>5</v>
      </c>
      <c r="B231" t="s">
        <v>82</v>
      </c>
      <c r="C231">
        <v>5</v>
      </c>
      <c r="D231" s="1">
        <v>45018.09375</v>
      </c>
      <c r="E231" s="1">
        <v>45018.2</v>
      </c>
      <c r="F231" t="s">
        <v>25</v>
      </c>
      <c r="G231" t="s">
        <v>15</v>
      </c>
      <c r="H231" t="s">
        <v>26</v>
      </c>
      <c r="I231" s="11">
        <v>15.84</v>
      </c>
      <c r="J231" t="s">
        <v>27</v>
      </c>
      <c r="K231">
        <v>230</v>
      </c>
      <c r="L231" t="s">
        <v>40</v>
      </c>
      <c r="M231" t="s">
        <v>814</v>
      </c>
      <c r="N231" s="11">
        <f>SUMIF(Cocina!A:A,Sala!K231,Cocina!J:J)+I231</f>
        <v>229.84</v>
      </c>
      <c r="O231" s="12">
        <f t="shared" si="18"/>
        <v>45018</v>
      </c>
      <c r="P231" s="2">
        <f t="shared" si="19"/>
        <v>45018.09375</v>
      </c>
      <c r="Q231" s="2">
        <f t="shared" si="20"/>
        <v>45018.2</v>
      </c>
      <c r="R231" s="2">
        <f t="shared" si="21"/>
        <v>0.10624999999708962</v>
      </c>
      <c r="S231" s="7">
        <f>SUMIF(Cocina!A:A,K231,Cocina!H:H)</f>
        <v>6.3194444444444442E-2</v>
      </c>
      <c r="T231" s="2">
        <f t="shared" si="22"/>
        <v>4.3055555552645175E-2</v>
      </c>
      <c r="U231" t="str">
        <f t="shared" si="23"/>
        <v>Cobrado</v>
      </c>
      <c r="V231" s="17" t="str">
        <f>TEXT(Table1[[#This Row],[Fecha de factura]],"dddd")</f>
        <v>domingo</v>
      </c>
    </row>
    <row r="232" spans="1:22" x14ac:dyDescent="0.45">
      <c r="A232">
        <v>8</v>
      </c>
      <c r="B232" t="s">
        <v>269</v>
      </c>
      <c r="C232">
        <v>2</v>
      </c>
      <c r="D232" s="1">
        <v>45018.05</v>
      </c>
      <c r="E232" s="1">
        <v>45018.131944444445</v>
      </c>
      <c r="F232" t="s">
        <v>25</v>
      </c>
      <c r="G232" t="s">
        <v>15</v>
      </c>
      <c r="H232" t="s">
        <v>26</v>
      </c>
      <c r="I232" s="11">
        <v>49.1</v>
      </c>
      <c r="J232" t="s">
        <v>39</v>
      </c>
      <c r="K232">
        <v>231</v>
      </c>
      <c r="L232" t="s">
        <v>34</v>
      </c>
      <c r="M232" t="s">
        <v>815</v>
      </c>
      <c r="N232" s="11">
        <f>SUMIF(Cocina!A:A,Sala!K232,Cocina!J:J)+I232</f>
        <v>257.10000000000002</v>
      </c>
      <c r="O232" s="12">
        <f t="shared" si="18"/>
        <v>45018</v>
      </c>
      <c r="P232" s="2">
        <f t="shared" si="19"/>
        <v>45018.05</v>
      </c>
      <c r="Q232" s="2">
        <f t="shared" si="20"/>
        <v>45018.131944444445</v>
      </c>
      <c r="R232" s="2">
        <f t="shared" si="21"/>
        <v>9.2361111109009172E-2</v>
      </c>
      <c r="S232" s="7">
        <f>SUMIF(Cocina!A:A,K232,Cocina!H:H)</f>
        <v>0.10416666666666667</v>
      </c>
      <c r="T232" s="2">
        <f t="shared" si="22"/>
        <v>0</v>
      </c>
      <c r="U232" t="str">
        <f t="shared" si="23"/>
        <v>No cobrado</v>
      </c>
      <c r="V232" s="17" t="str">
        <f>TEXT(Table1[[#This Row],[Fecha de factura]],"dddd")</f>
        <v>domingo</v>
      </c>
    </row>
    <row r="233" spans="1:22" x14ac:dyDescent="0.45">
      <c r="A233">
        <v>2</v>
      </c>
      <c r="B233" t="s">
        <v>270</v>
      </c>
      <c r="C233">
        <v>2</v>
      </c>
      <c r="D233" s="1">
        <v>45018.086111111108</v>
      </c>
      <c r="E233" s="1">
        <v>45018.142361111109</v>
      </c>
      <c r="F233" t="s">
        <v>20</v>
      </c>
      <c r="G233" t="s">
        <v>15</v>
      </c>
      <c r="H233" t="s">
        <v>26</v>
      </c>
      <c r="I233" s="11">
        <v>15.43</v>
      </c>
      <c r="J233" t="s">
        <v>17</v>
      </c>
      <c r="K233">
        <v>232</v>
      </c>
      <c r="L233" t="s">
        <v>70</v>
      </c>
      <c r="M233" t="s">
        <v>816</v>
      </c>
      <c r="N233" s="11">
        <f>SUMIF(Cocina!A:A,Sala!K233,Cocina!J:J)+I233</f>
        <v>205.43</v>
      </c>
      <c r="O233" s="12">
        <f t="shared" si="18"/>
        <v>45018</v>
      </c>
      <c r="P233" s="2">
        <f t="shared" si="19"/>
        <v>45018.086111111108</v>
      </c>
      <c r="Q233" s="2">
        <f t="shared" si="20"/>
        <v>45018.142361111109</v>
      </c>
      <c r="R233" s="2">
        <f t="shared" si="21"/>
        <v>5.6250000001455192E-2</v>
      </c>
      <c r="S233" s="7">
        <f>SUMIF(Cocina!A:A,K233,Cocina!H:H)</f>
        <v>9.6527777777777768E-2</v>
      </c>
      <c r="T233" s="2">
        <f t="shared" si="22"/>
        <v>0</v>
      </c>
      <c r="U233" t="str">
        <f t="shared" si="23"/>
        <v>No cobrado</v>
      </c>
      <c r="V233" s="17" t="str">
        <f>TEXT(Table1[[#This Row],[Fecha de factura]],"dddd")</f>
        <v>domingo</v>
      </c>
    </row>
    <row r="234" spans="1:22" x14ac:dyDescent="0.45">
      <c r="A234">
        <v>8</v>
      </c>
      <c r="B234" t="s">
        <v>46</v>
      </c>
      <c r="C234">
        <v>1</v>
      </c>
      <c r="D234" s="1">
        <v>45018.036111111112</v>
      </c>
      <c r="E234" s="1">
        <v>45018.11041666667</v>
      </c>
      <c r="F234" t="s">
        <v>25</v>
      </c>
      <c r="G234" t="s">
        <v>21</v>
      </c>
      <c r="H234" t="s">
        <v>16</v>
      </c>
      <c r="I234" s="11">
        <v>45.64</v>
      </c>
      <c r="J234" t="s">
        <v>27</v>
      </c>
      <c r="K234">
        <v>233</v>
      </c>
      <c r="L234" t="s">
        <v>70</v>
      </c>
      <c r="M234" t="s">
        <v>123</v>
      </c>
      <c r="N234" s="11">
        <f>SUMIF(Cocina!A:A,Sala!K234,Cocina!J:J)+I234</f>
        <v>83.64</v>
      </c>
      <c r="O234" s="12">
        <f t="shared" si="18"/>
        <v>45018</v>
      </c>
      <c r="P234" s="2">
        <f t="shared" si="19"/>
        <v>45018.036111111112</v>
      </c>
      <c r="Q234" s="2">
        <f t="shared" si="20"/>
        <v>45018.11041666667</v>
      </c>
      <c r="R234" s="2">
        <f t="shared" si="21"/>
        <v>7.4305555557657499E-2</v>
      </c>
      <c r="S234" s="7">
        <f>SUMIF(Cocina!A:A,K234,Cocina!H:H)</f>
        <v>2.1527777777777778E-2</v>
      </c>
      <c r="T234" s="2">
        <f t="shared" si="22"/>
        <v>5.2777777779879721E-2</v>
      </c>
      <c r="U234" t="str">
        <f t="shared" si="23"/>
        <v>Cobrado</v>
      </c>
      <c r="V234" s="17" t="str">
        <f>TEXT(Table1[[#This Row],[Fecha de factura]],"dddd")</f>
        <v>domingo</v>
      </c>
    </row>
    <row r="235" spans="1:22" x14ac:dyDescent="0.45">
      <c r="A235">
        <v>17</v>
      </c>
      <c r="B235" t="s">
        <v>271</v>
      </c>
      <c r="C235">
        <v>6</v>
      </c>
      <c r="D235" s="1">
        <v>45018.115277777775</v>
      </c>
      <c r="E235" s="1">
        <v>45018.227777777778</v>
      </c>
      <c r="F235" t="s">
        <v>14</v>
      </c>
      <c r="G235" t="s">
        <v>21</v>
      </c>
      <c r="H235" t="s">
        <v>26</v>
      </c>
      <c r="I235" s="11">
        <v>10.220000000000001</v>
      </c>
      <c r="J235" t="s">
        <v>27</v>
      </c>
      <c r="K235">
        <v>234</v>
      </c>
      <c r="L235" t="s">
        <v>28</v>
      </c>
      <c r="M235" t="s">
        <v>817</v>
      </c>
      <c r="N235" s="11">
        <f>SUMIF(Cocina!A:A,Sala!K235,Cocina!J:J)+I235</f>
        <v>235.22</v>
      </c>
      <c r="O235" s="12">
        <f t="shared" si="18"/>
        <v>45018</v>
      </c>
      <c r="P235" s="2">
        <f t="shared" si="19"/>
        <v>45018.115277777775</v>
      </c>
      <c r="Q235" s="2">
        <f t="shared" si="20"/>
        <v>45018.227777777778</v>
      </c>
      <c r="R235" s="2">
        <f t="shared" si="21"/>
        <v>0.11250000000291038</v>
      </c>
      <c r="S235" s="7">
        <f>SUMIF(Cocina!A:A,K235,Cocina!H:H)</f>
        <v>6.8750000000000006E-2</v>
      </c>
      <c r="T235" s="2">
        <f t="shared" si="22"/>
        <v>4.3750000002910377E-2</v>
      </c>
      <c r="U235" t="str">
        <f t="shared" si="23"/>
        <v>Cobrado</v>
      </c>
      <c r="V235" s="17" t="str">
        <f>TEXT(Table1[[#This Row],[Fecha de factura]],"dddd")</f>
        <v>domingo</v>
      </c>
    </row>
    <row r="236" spans="1:22" x14ac:dyDescent="0.45">
      <c r="A236">
        <v>13</v>
      </c>
      <c r="B236" t="s">
        <v>87</v>
      </c>
      <c r="C236">
        <v>5</v>
      </c>
      <c r="D236" s="1">
        <v>45018.015277777777</v>
      </c>
      <c r="E236" s="1">
        <v>45018.116666666669</v>
      </c>
      <c r="F236" t="s">
        <v>14</v>
      </c>
      <c r="G236" t="s">
        <v>36</v>
      </c>
      <c r="H236" t="s">
        <v>26</v>
      </c>
      <c r="I236" s="11">
        <v>26.37</v>
      </c>
      <c r="J236" t="s">
        <v>17</v>
      </c>
      <c r="K236">
        <v>235</v>
      </c>
      <c r="L236" t="s">
        <v>18</v>
      </c>
      <c r="M236" t="s">
        <v>272</v>
      </c>
      <c r="N236" s="11">
        <f>SUMIF(Cocina!A:A,Sala!K236,Cocina!J:J)+I236</f>
        <v>59.370000000000005</v>
      </c>
      <c r="O236" s="12">
        <f t="shared" si="18"/>
        <v>45018</v>
      </c>
      <c r="P236" s="2">
        <f t="shared" si="19"/>
        <v>45018.015277777777</v>
      </c>
      <c r="Q236" s="2">
        <f t="shared" si="20"/>
        <v>45018.116666666669</v>
      </c>
      <c r="R236" s="2">
        <f t="shared" si="21"/>
        <v>0.10138888889196096</v>
      </c>
      <c r="S236" s="7">
        <f>SUMIF(Cocina!A:A,K236,Cocina!H:H)</f>
        <v>1.7361111111111112E-2</v>
      </c>
      <c r="T236" s="2">
        <f t="shared" si="22"/>
        <v>8.4027777780849855E-2</v>
      </c>
      <c r="U236" t="str">
        <f t="shared" si="23"/>
        <v>Cobrado</v>
      </c>
      <c r="V236" s="17" t="str">
        <f>TEXT(Table1[[#This Row],[Fecha de factura]],"dddd")</f>
        <v>domingo</v>
      </c>
    </row>
    <row r="237" spans="1:22" x14ac:dyDescent="0.45">
      <c r="A237">
        <v>12</v>
      </c>
      <c r="B237" t="s">
        <v>273</v>
      </c>
      <c r="C237">
        <v>2</v>
      </c>
      <c r="D237" s="1">
        <v>45018.036111111112</v>
      </c>
      <c r="E237" s="1">
        <v>45018.101388888892</v>
      </c>
      <c r="F237" t="s">
        <v>14</v>
      </c>
      <c r="G237" t="s">
        <v>15</v>
      </c>
      <c r="H237" t="s">
        <v>26</v>
      </c>
      <c r="I237" s="11">
        <v>39.81</v>
      </c>
      <c r="J237" t="s">
        <v>27</v>
      </c>
      <c r="K237">
        <v>236</v>
      </c>
      <c r="L237" t="s">
        <v>70</v>
      </c>
      <c r="M237" t="s">
        <v>818</v>
      </c>
      <c r="N237" s="11">
        <f>SUMIF(Cocina!A:A,Sala!K237,Cocina!J:J)+I237</f>
        <v>294.81</v>
      </c>
      <c r="O237" s="12">
        <f t="shared" si="18"/>
        <v>45018</v>
      </c>
      <c r="P237" s="2">
        <f t="shared" si="19"/>
        <v>45018.036111111112</v>
      </c>
      <c r="Q237" s="2">
        <f t="shared" si="20"/>
        <v>45018.101388888892</v>
      </c>
      <c r="R237" s="2">
        <f t="shared" si="21"/>
        <v>6.5277777779556345E-2</v>
      </c>
      <c r="S237" s="7">
        <f>SUMIF(Cocina!A:A,K237,Cocina!H:H)</f>
        <v>7.013888888888889E-2</v>
      </c>
      <c r="T237" s="2">
        <f t="shared" si="22"/>
        <v>0</v>
      </c>
      <c r="U237" t="str">
        <f t="shared" si="23"/>
        <v>No cobrado</v>
      </c>
      <c r="V237" s="17" t="str">
        <f>TEXT(Table1[[#This Row],[Fecha de factura]],"dddd")</f>
        <v>domingo</v>
      </c>
    </row>
    <row r="238" spans="1:22" x14ac:dyDescent="0.45">
      <c r="A238">
        <v>4</v>
      </c>
      <c r="B238" t="s">
        <v>225</v>
      </c>
      <c r="C238">
        <v>6</v>
      </c>
      <c r="D238" s="1">
        <v>45018.114583333336</v>
      </c>
      <c r="E238" s="1">
        <v>45018.25</v>
      </c>
      <c r="F238" t="s">
        <v>25</v>
      </c>
      <c r="G238" t="s">
        <v>15</v>
      </c>
      <c r="H238" t="s">
        <v>26</v>
      </c>
      <c r="I238" s="11">
        <v>13.15</v>
      </c>
      <c r="J238" t="s">
        <v>39</v>
      </c>
      <c r="K238">
        <v>237</v>
      </c>
      <c r="L238" t="s">
        <v>34</v>
      </c>
      <c r="M238" t="s">
        <v>819</v>
      </c>
      <c r="N238" s="11">
        <f>SUMIF(Cocina!A:A,Sala!K238,Cocina!J:J)+I238</f>
        <v>119.15</v>
      </c>
      <c r="O238" s="12">
        <f t="shared" si="18"/>
        <v>45018</v>
      </c>
      <c r="P238" s="2">
        <f t="shared" si="19"/>
        <v>45018.114583333336</v>
      </c>
      <c r="Q238" s="2">
        <f t="shared" si="20"/>
        <v>45018.25</v>
      </c>
      <c r="R238" s="2">
        <f t="shared" si="21"/>
        <v>0.145833333330908</v>
      </c>
      <c r="S238" s="7">
        <f>SUMIF(Cocina!A:A,K238,Cocina!H:H)</f>
        <v>2.5694444444444443E-2</v>
      </c>
      <c r="T238" s="2">
        <f t="shared" si="22"/>
        <v>0.12013888888646357</v>
      </c>
      <c r="U238" t="str">
        <f t="shared" si="23"/>
        <v>Cobrado</v>
      </c>
      <c r="V238" s="17" t="str">
        <f>TEXT(Table1[[#This Row],[Fecha de factura]],"dddd")</f>
        <v>domingo</v>
      </c>
    </row>
    <row r="239" spans="1:22" x14ac:dyDescent="0.45">
      <c r="A239">
        <v>13</v>
      </c>
      <c r="B239" t="s">
        <v>274</v>
      </c>
      <c r="C239">
        <v>6</v>
      </c>
      <c r="D239" s="1">
        <v>45018.095138888886</v>
      </c>
      <c r="E239" s="1">
        <v>45018.205555555556</v>
      </c>
      <c r="F239" t="s">
        <v>25</v>
      </c>
      <c r="G239" t="s">
        <v>21</v>
      </c>
      <c r="H239" t="s">
        <v>26</v>
      </c>
      <c r="I239" s="11">
        <v>33.020000000000003</v>
      </c>
      <c r="J239" t="s">
        <v>27</v>
      </c>
      <c r="K239">
        <v>238</v>
      </c>
      <c r="L239" t="s">
        <v>28</v>
      </c>
      <c r="M239" t="s">
        <v>84</v>
      </c>
      <c r="N239" s="11">
        <f>SUMIF(Cocina!A:A,Sala!K239,Cocina!J:J)+I239</f>
        <v>105.02000000000001</v>
      </c>
      <c r="O239" s="12">
        <f t="shared" si="18"/>
        <v>45018</v>
      </c>
      <c r="P239" s="2">
        <f t="shared" si="19"/>
        <v>45018.095138888886</v>
      </c>
      <c r="Q239" s="2">
        <f t="shared" si="20"/>
        <v>45018.205555555556</v>
      </c>
      <c r="R239" s="2">
        <f t="shared" si="21"/>
        <v>0.11041666667006211</v>
      </c>
      <c r="S239" s="7">
        <f>SUMIF(Cocina!A:A,K239,Cocina!H:H)</f>
        <v>3.125E-2</v>
      </c>
      <c r="T239" s="2">
        <f t="shared" si="22"/>
        <v>7.9166666670062114E-2</v>
      </c>
      <c r="U239" t="str">
        <f t="shared" si="23"/>
        <v>Cobrado</v>
      </c>
      <c r="V239" s="17" t="str">
        <f>TEXT(Table1[[#This Row],[Fecha de factura]],"dddd")</f>
        <v>domingo</v>
      </c>
    </row>
    <row r="240" spans="1:22" x14ac:dyDescent="0.45">
      <c r="A240">
        <v>12</v>
      </c>
      <c r="B240" t="s">
        <v>275</v>
      </c>
      <c r="C240">
        <v>6</v>
      </c>
      <c r="D240" s="1">
        <v>45018.115277777775</v>
      </c>
      <c r="E240" s="1">
        <v>45018.254861111112</v>
      </c>
      <c r="F240" t="s">
        <v>33</v>
      </c>
      <c r="G240" t="s">
        <v>15</v>
      </c>
      <c r="H240" t="s">
        <v>22</v>
      </c>
      <c r="I240" s="11">
        <v>11.76</v>
      </c>
      <c r="J240" t="s">
        <v>17</v>
      </c>
      <c r="K240">
        <v>239</v>
      </c>
      <c r="L240" t="s">
        <v>28</v>
      </c>
      <c r="M240" t="s">
        <v>820</v>
      </c>
      <c r="N240" s="11">
        <f>SUMIF(Cocina!A:A,Sala!K240,Cocina!J:J)+I240</f>
        <v>85.76</v>
      </c>
      <c r="O240" s="12">
        <f t="shared" si="18"/>
        <v>45018</v>
      </c>
      <c r="P240" s="2">
        <f t="shared" si="19"/>
        <v>45018.115277777775</v>
      </c>
      <c r="Q240" s="2">
        <f t="shared" si="20"/>
        <v>45018.254861111112</v>
      </c>
      <c r="R240" s="2">
        <f t="shared" si="21"/>
        <v>0.13958333333721384</v>
      </c>
      <c r="S240" s="7">
        <f>SUMIF(Cocina!A:A,K240,Cocina!H:H)</f>
        <v>5.0694444444444445E-2</v>
      </c>
      <c r="T240" s="2">
        <f t="shared" si="22"/>
        <v>8.8888888892769399E-2</v>
      </c>
      <c r="U240" t="str">
        <f t="shared" si="23"/>
        <v>Cobrado</v>
      </c>
      <c r="V240" s="17" t="str">
        <f>TEXT(Table1[[#This Row],[Fecha de factura]],"dddd")</f>
        <v>domingo</v>
      </c>
    </row>
    <row r="241" spans="1:22" x14ac:dyDescent="0.45">
      <c r="A241">
        <v>9</v>
      </c>
      <c r="B241" t="s">
        <v>276</v>
      </c>
      <c r="C241">
        <v>1</v>
      </c>
      <c r="D241" s="1">
        <v>45018.011111111111</v>
      </c>
      <c r="E241" s="1">
        <v>45018.131944444445</v>
      </c>
      <c r="F241" t="s">
        <v>14</v>
      </c>
      <c r="G241" t="s">
        <v>15</v>
      </c>
      <c r="H241" t="s">
        <v>16</v>
      </c>
      <c r="I241" s="11">
        <v>33.81</v>
      </c>
      <c r="J241" t="s">
        <v>27</v>
      </c>
      <c r="K241">
        <v>240</v>
      </c>
      <c r="L241" t="s">
        <v>34</v>
      </c>
      <c r="M241" t="s">
        <v>821</v>
      </c>
      <c r="N241" s="11">
        <f>SUMIF(Cocina!A:A,Sala!K241,Cocina!J:J)+I241</f>
        <v>327.81</v>
      </c>
      <c r="O241" s="12">
        <f t="shared" si="18"/>
        <v>45018</v>
      </c>
      <c r="P241" s="2">
        <f t="shared" si="19"/>
        <v>45018.011111111111</v>
      </c>
      <c r="Q241" s="2">
        <f t="shared" si="20"/>
        <v>45018.131944444445</v>
      </c>
      <c r="R241" s="2">
        <f t="shared" si="21"/>
        <v>0.12083333333430346</v>
      </c>
      <c r="S241" s="7">
        <f>SUMIF(Cocina!A:A,K241,Cocina!H:H)</f>
        <v>8.9583333333333334E-2</v>
      </c>
      <c r="T241" s="2">
        <f t="shared" si="22"/>
        <v>3.1250000000970127E-2</v>
      </c>
      <c r="U241" t="str">
        <f t="shared" si="23"/>
        <v>Cobrado</v>
      </c>
      <c r="V241" s="17" t="str">
        <f>TEXT(Table1[[#This Row],[Fecha de factura]],"dddd")</f>
        <v>domingo</v>
      </c>
    </row>
    <row r="242" spans="1:22" x14ac:dyDescent="0.45">
      <c r="A242">
        <v>12</v>
      </c>
      <c r="B242" t="s">
        <v>277</v>
      </c>
      <c r="C242">
        <v>4</v>
      </c>
      <c r="D242" s="1">
        <v>45018.00277777778</v>
      </c>
      <c r="E242" s="1">
        <v>45018.044444444444</v>
      </c>
      <c r="F242" t="s">
        <v>30</v>
      </c>
      <c r="G242" t="s">
        <v>15</v>
      </c>
      <c r="H242" t="s">
        <v>26</v>
      </c>
      <c r="I242" s="11">
        <v>38.97</v>
      </c>
      <c r="J242" t="s">
        <v>39</v>
      </c>
      <c r="K242">
        <v>241</v>
      </c>
      <c r="L242" t="s">
        <v>28</v>
      </c>
      <c r="M242" t="s">
        <v>90</v>
      </c>
      <c r="N242" s="11">
        <f>SUMIF(Cocina!A:A,Sala!K242,Cocina!J:J)+I242</f>
        <v>56.97</v>
      </c>
      <c r="O242" s="12">
        <f t="shared" si="18"/>
        <v>45018</v>
      </c>
      <c r="P242" s="2">
        <f t="shared" si="19"/>
        <v>45018.00277777778</v>
      </c>
      <c r="Q242" s="2">
        <f t="shared" si="20"/>
        <v>45018.044444444444</v>
      </c>
      <c r="R242" s="2">
        <f t="shared" si="21"/>
        <v>5.2083333330908012E-2</v>
      </c>
      <c r="S242" s="7">
        <f>SUMIF(Cocina!A:A,K242,Cocina!H:H)</f>
        <v>7.6388888888888886E-3</v>
      </c>
      <c r="T242" s="2">
        <f t="shared" si="22"/>
        <v>4.4444444442019122E-2</v>
      </c>
      <c r="U242" t="str">
        <f t="shared" si="23"/>
        <v>Cobrado</v>
      </c>
      <c r="V242" s="17" t="str">
        <f>TEXT(Table1[[#This Row],[Fecha de factura]],"dddd")</f>
        <v>domingo</v>
      </c>
    </row>
    <row r="243" spans="1:22" x14ac:dyDescent="0.45">
      <c r="A243">
        <v>12</v>
      </c>
      <c r="B243" t="s">
        <v>278</v>
      </c>
      <c r="C243">
        <v>2</v>
      </c>
      <c r="D243" s="1">
        <v>45018.154166666667</v>
      </c>
      <c r="E243" s="1">
        <v>45018.214583333334</v>
      </c>
      <c r="F243" t="s">
        <v>25</v>
      </c>
      <c r="G243" t="s">
        <v>15</v>
      </c>
      <c r="H243" t="s">
        <v>26</v>
      </c>
      <c r="I243" s="11">
        <v>31.29</v>
      </c>
      <c r="J243" t="s">
        <v>17</v>
      </c>
      <c r="K243">
        <v>242</v>
      </c>
      <c r="L243" t="s">
        <v>40</v>
      </c>
      <c r="M243" t="s">
        <v>822</v>
      </c>
      <c r="N243" s="11">
        <f>SUMIF(Cocina!A:A,Sala!K243,Cocina!J:J)+I243</f>
        <v>165.29</v>
      </c>
      <c r="O243" s="12">
        <f t="shared" si="18"/>
        <v>45018</v>
      </c>
      <c r="P243" s="2">
        <f t="shared" si="19"/>
        <v>45018.154166666667</v>
      </c>
      <c r="Q243" s="2">
        <f t="shared" si="20"/>
        <v>45018.214583333334</v>
      </c>
      <c r="R243" s="2">
        <f t="shared" si="21"/>
        <v>6.0416666667151731E-2</v>
      </c>
      <c r="S243" s="7">
        <f>SUMIF(Cocina!A:A,K243,Cocina!H:H)</f>
        <v>6.8749999999999992E-2</v>
      </c>
      <c r="T243" s="2">
        <f t="shared" si="22"/>
        <v>0</v>
      </c>
      <c r="U243" t="str">
        <f t="shared" si="23"/>
        <v>No cobrado</v>
      </c>
      <c r="V243" s="17" t="str">
        <f>TEXT(Table1[[#This Row],[Fecha de factura]],"dddd")</f>
        <v>domingo</v>
      </c>
    </row>
    <row r="244" spans="1:22" x14ac:dyDescent="0.45">
      <c r="A244">
        <v>4</v>
      </c>
      <c r="B244" t="s">
        <v>279</v>
      </c>
      <c r="C244">
        <v>4</v>
      </c>
      <c r="D244" s="1">
        <v>45018.029166666667</v>
      </c>
      <c r="E244" s="1">
        <v>45018.174305555556</v>
      </c>
      <c r="F244" t="s">
        <v>25</v>
      </c>
      <c r="G244" t="s">
        <v>15</v>
      </c>
      <c r="H244" t="s">
        <v>26</v>
      </c>
      <c r="I244" s="11">
        <v>21.45</v>
      </c>
      <c r="J244" t="s">
        <v>27</v>
      </c>
      <c r="K244">
        <v>243</v>
      </c>
      <c r="L244" t="s">
        <v>18</v>
      </c>
      <c r="M244" t="s">
        <v>59</v>
      </c>
      <c r="N244" s="11">
        <f>SUMIF(Cocina!A:A,Sala!K244,Cocina!J:J)+I244</f>
        <v>141.44999999999999</v>
      </c>
      <c r="O244" s="12">
        <f t="shared" si="18"/>
        <v>45018</v>
      </c>
      <c r="P244" s="2">
        <f t="shared" si="19"/>
        <v>45018.029166666667</v>
      </c>
      <c r="Q244" s="2">
        <f t="shared" si="20"/>
        <v>45018.174305555556</v>
      </c>
      <c r="R244" s="2">
        <f t="shared" si="21"/>
        <v>0.14513888888905058</v>
      </c>
      <c r="S244" s="7">
        <f>SUMIF(Cocina!A:A,K244,Cocina!H:H)</f>
        <v>1.5277777777777777E-2</v>
      </c>
      <c r="T244" s="2">
        <f t="shared" si="22"/>
        <v>0.1298611111112728</v>
      </c>
      <c r="U244" t="str">
        <f t="shared" si="23"/>
        <v>Cobrado</v>
      </c>
      <c r="V244" s="17" t="str">
        <f>TEXT(Table1[[#This Row],[Fecha de factura]],"dddd")</f>
        <v>domingo</v>
      </c>
    </row>
    <row r="245" spans="1:22" x14ac:dyDescent="0.45">
      <c r="A245">
        <v>17</v>
      </c>
      <c r="B245" t="s">
        <v>100</v>
      </c>
      <c r="C245">
        <v>6</v>
      </c>
      <c r="D245" s="1">
        <v>45018.155555555553</v>
      </c>
      <c r="E245" s="1">
        <v>45018.250694444447</v>
      </c>
      <c r="F245" t="s">
        <v>14</v>
      </c>
      <c r="G245" t="s">
        <v>15</v>
      </c>
      <c r="H245" t="s">
        <v>22</v>
      </c>
      <c r="I245" s="11">
        <v>17.649999999999999</v>
      </c>
      <c r="J245" t="s">
        <v>17</v>
      </c>
      <c r="K245">
        <v>244</v>
      </c>
      <c r="L245" t="s">
        <v>34</v>
      </c>
      <c r="M245" t="s">
        <v>823</v>
      </c>
      <c r="N245" s="11">
        <f>SUMIF(Cocina!A:A,Sala!K245,Cocina!J:J)+I245</f>
        <v>175.65</v>
      </c>
      <c r="O245" s="12">
        <f t="shared" si="18"/>
        <v>45018</v>
      </c>
      <c r="P245" s="2">
        <f t="shared" si="19"/>
        <v>45018.155555555553</v>
      </c>
      <c r="Q245" s="2">
        <f t="shared" si="20"/>
        <v>45018.250694444447</v>
      </c>
      <c r="R245" s="2">
        <f t="shared" si="21"/>
        <v>9.5138888893416151E-2</v>
      </c>
      <c r="S245" s="7">
        <f>SUMIF(Cocina!A:A,K245,Cocina!H:H)</f>
        <v>6.1805555555555558E-2</v>
      </c>
      <c r="T245" s="2">
        <f t="shared" si="22"/>
        <v>3.3333333337860593E-2</v>
      </c>
      <c r="U245" t="str">
        <f t="shared" si="23"/>
        <v>Cobrado</v>
      </c>
      <c r="V245" s="17" t="str">
        <f>TEXT(Table1[[#This Row],[Fecha de factura]],"dddd")</f>
        <v>domingo</v>
      </c>
    </row>
    <row r="246" spans="1:22" x14ac:dyDescent="0.45">
      <c r="A246">
        <v>11</v>
      </c>
      <c r="B246" t="s">
        <v>280</v>
      </c>
      <c r="C246">
        <v>1</v>
      </c>
      <c r="D246" s="1">
        <v>45018.146527777775</v>
      </c>
      <c r="E246" s="1">
        <v>45018.289583333331</v>
      </c>
      <c r="F246" t="s">
        <v>20</v>
      </c>
      <c r="G246" t="s">
        <v>15</v>
      </c>
      <c r="H246" t="s">
        <v>26</v>
      </c>
      <c r="I246" s="11">
        <v>14.82</v>
      </c>
      <c r="J246" t="s">
        <v>17</v>
      </c>
      <c r="K246">
        <v>245</v>
      </c>
      <c r="L246" t="s">
        <v>43</v>
      </c>
      <c r="M246" t="s">
        <v>824</v>
      </c>
      <c r="N246" s="11">
        <f>SUMIF(Cocina!A:A,Sala!K246,Cocina!J:J)+I246</f>
        <v>287.82</v>
      </c>
      <c r="O246" s="12">
        <f t="shared" si="18"/>
        <v>45018</v>
      </c>
      <c r="P246" s="2">
        <f t="shared" si="19"/>
        <v>45018.146527777775</v>
      </c>
      <c r="Q246" s="2">
        <f t="shared" si="20"/>
        <v>45018.289583333331</v>
      </c>
      <c r="R246" s="2">
        <f t="shared" si="21"/>
        <v>0.14305555555620231</v>
      </c>
      <c r="S246" s="7">
        <f>SUMIF(Cocina!A:A,K246,Cocina!H:H)</f>
        <v>8.0555555555555547E-2</v>
      </c>
      <c r="T246" s="2">
        <f t="shared" si="22"/>
        <v>6.250000000064676E-2</v>
      </c>
      <c r="U246" t="str">
        <f t="shared" si="23"/>
        <v>Cobrado</v>
      </c>
      <c r="V246" s="17" t="str">
        <f>TEXT(Table1[[#This Row],[Fecha de factura]],"dddd")</f>
        <v>domingo</v>
      </c>
    </row>
    <row r="247" spans="1:22" x14ac:dyDescent="0.45">
      <c r="A247">
        <v>2</v>
      </c>
      <c r="B247" t="s">
        <v>278</v>
      </c>
      <c r="C247">
        <v>6</v>
      </c>
      <c r="D247" s="1">
        <v>45018.076388888891</v>
      </c>
      <c r="E247" s="1">
        <v>45018.17291666667</v>
      </c>
      <c r="F247" t="s">
        <v>25</v>
      </c>
      <c r="G247" t="s">
        <v>15</v>
      </c>
      <c r="H247" t="s">
        <v>26</v>
      </c>
      <c r="I247" s="11">
        <v>42.75</v>
      </c>
      <c r="J247" t="s">
        <v>27</v>
      </c>
      <c r="K247">
        <v>246</v>
      </c>
      <c r="L247" t="s">
        <v>43</v>
      </c>
      <c r="M247" t="s">
        <v>825</v>
      </c>
      <c r="N247" s="11">
        <f>SUMIF(Cocina!A:A,Sala!K247,Cocina!J:J)+I247</f>
        <v>369.75</v>
      </c>
      <c r="O247" s="12">
        <f t="shared" si="18"/>
        <v>45018</v>
      </c>
      <c r="P247" s="2">
        <f t="shared" si="19"/>
        <v>45018.076388888891</v>
      </c>
      <c r="Q247" s="2">
        <f t="shared" si="20"/>
        <v>45018.17291666667</v>
      </c>
      <c r="R247" s="2">
        <f t="shared" si="21"/>
        <v>9.6527777779556345E-2</v>
      </c>
      <c r="S247" s="7">
        <f>SUMIF(Cocina!A:A,K247,Cocina!H:H)</f>
        <v>0.10138888888888888</v>
      </c>
      <c r="T247" s="2">
        <f t="shared" si="22"/>
        <v>0</v>
      </c>
      <c r="U247" t="str">
        <f t="shared" si="23"/>
        <v>No cobrado</v>
      </c>
      <c r="V247" s="17" t="str">
        <f>TEXT(Table1[[#This Row],[Fecha de factura]],"dddd")</f>
        <v>domingo</v>
      </c>
    </row>
    <row r="248" spans="1:22" x14ac:dyDescent="0.45">
      <c r="A248">
        <v>11</v>
      </c>
      <c r="B248" t="s">
        <v>204</v>
      </c>
      <c r="C248">
        <v>6</v>
      </c>
      <c r="D248" s="1">
        <v>45018.106944444444</v>
      </c>
      <c r="E248" s="1">
        <v>45018.222916666666</v>
      </c>
      <c r="F248" t="s">
        <v>25</v>
      </c>
      <c r="G248" t="s">
        <v>15</v>
      </c>
      <c r="H248" t="s">
        <v>26</v>
      </c>
      <c r="I248" s="11">
        <v>49.07</v>
      </c>
      <c r="J248" t="s">
        <v>39</v>
      </c>
      <c r="K248">
        <v>247</v>
      </c>
      <c r="L248" t="s">
        <v>55</v>
      </c>
      <c r="M248" t="s">
        <v>272</v>
      </c>
      <c r="N248" s="11">
        <f>SUMIF(Cocina!A:A,Sala!K248,Cocina!J:J)+I248</f>
        <v>115.07</v>
      </c>
      <c r="O248" s="12">
        <f t="shared" si="18"/>
        <v>45018</v>
      </c>
      <c r="P248" s="2">
        <f t="shared" si="19"/>
        <v>45018.106944444444</v>
      </c>
      <c r="Q248" s="2">
        <f t="shared" si="20"/>
        <v>45018.222916666666</v>
      </c>
      <c r="R248" s="2">
        <f t="shared" si="21"/>
        <v>0.1263888888885655</v>
      </c>
      <c r="S248" s="7">
        <f>SUMIF(Cocina!A:A,K248,Cocina!H:H)</f>
        <v>4.0972222222222222E-2</v>
      </c>
      <c r="T248" s="2">
        <f t="shared" si="22"/>
        <v>8.5416666666343288E-2</v>
      </c>
      <c r="U248" t="str">
        <f t="shared" si="23"/>
        <v>Cobrado</v>
      </c>
      <c r="V248" s="17" t="str">
        <f>TEXT(Table1[[#This Row],[Fecha de factura]],"dddd")</f>
        <v>domingo</v>
      </c>
    </row>
    <row r="249" spans="1:22" x14ac:dyDescent="0.45">
      <c r="A249">
        <v>12</v>
      </c>
      <c r="B249" t="s">
        <v>281</v>
      </c>
      <c r="C249">
        <v>6</v>
      </c>
      <c r="D249" s="1">
        <v>45018.018055555556</v>
      </c>
      <c r="E249" s="1">
        <v>45018.095833333333</v>
      </c>
      <c r="F249" t="s">
        <v>25</v>
      </c>
      <c r="G249" t="s">
        <v>15</v>
      </c>
      <c r="H249" t="s">
        <v>16</v>
      </c>
      <c r="I249" s="11">
        <v>18.690000000000001</v>
      </c>
      <c r="J249" t="s">
        <v>39</v>
      </c>
      <c r="K249">
        <v>248</v>
      </c>
      <c r="L249" t="s">
        <v>58</v>
      </c>
      <c r="M249" t="s">
        <v>826</v>
      </c>
      <c r="N249" s="11">
        <f>SUMIF(Cocina!A:A,Sala!K249,Cocina!J:J)+I249</f>
        <v>243.69</v>
      </c>
      <c r="O249" s="12">
        <f t="shared" si="18"/>
        <v>45018</v>
      </c>
      <c r="P249" s="2">
        <f t="shared" si="19"/>
        <v>45018.018055555556</v>
      </c>
      <c r="Q249" s="2">
        <f t="shared" si="20"/>
        <v>45018.095833333333</v>
      </c>
      <c r="R249" s="2">
        <f t="shared" si="21"/>
        <v>8.8194444443312633E-2</v>
      </c>
      <c r="S249" s="7">
        <f>SUMIF(Cocina!A:A,K249,Cocina!H:H)</f>
        <v>8.3333333333333343E-2</v>
      </c>
      <c r="T249" s="2">
        <f t="shared" si="22"/>
        <v>4.8611111099792909E-3</v>
      </c>
      <c r="U249" t="str">
        <f t="shared" si="23"/>
        <v>Cobrado</v>
      </c>
      <c r="V249" s="17" t="str">
        <f>TEXT(Table1[[#This Row],[Fecha de factura]],"dddd")</f>
        <v>domingo</v>
      </c>
    </row>
    <row r="250" spans="1:22" x14ac:dyDescent="0.45">
      <c r="A250">
        <v>8</v>
      </c>
      <c r="B250" t="s">
        <v>282</v>
      </c>
      <c r="C250">
        <v>6</v>
      </c>
      <c r="D250" s="1">
        <v>45018.040277777778</v>
      </c>
      <c r="E250" s="1">
        <v>45018.163194444445</v>
      </c>
      <c r="F250" t="s">
        <v>25</v>
      </c>
      <c r="G250" t="s">
        <v>36</v>
      </c>
      <c r="H250" t="s">
        <v>26</v>
      </c>
      <c r="I250" s="11">
        <v>47.71</v>
      </c>
      <c r="J250" t="s">
        <v>39</v>
      </c>
      <c r="K250">
        <v>249</v>
      </c>
      <c r="L250" t="s">
        <v>18</v>
      </c>
      <c r="M250" t="s">
        <v>827</v>
      </c>
      <c r="N250" s="11">
        <f>SUMIF(Cocina!A:A,Sala!K250,Cocina!J:J)+I250</f>
        <v>127.71000000000001</v>
      </c>
      <c r="O250" s="12">
        <f t="shared" si="18"/>
        <v>45018</v>
      </c>
      <c r="P250" s="2">
        <f t="shared" si="19"/>
        <v>45018.040277777778</v>
      </c>
      <c r="Q250" s="2">
        <f t="shared" si="20"/>
        <v>45018.163194444445</v>
      </c>
      <c r="R250" s="2">
        <f t="shared" si="21"/>
        <v>0.13333333333381839</v>
      </c>
      <c r="S250" s="7">
        <f>SUMIF(Cocina!A:A,K250,Cocina!H:H)</f>
        <v>7.5694444444444453E-2</v>
      </c>
      <c r="T250" s="2">
        <f t="shared" si="22"/>
        <v>5.7638888889373935E-2</v>
      </c>
      <c r="U250" t="str">
        <f t="shared" si="23"/>
        <v>Cobrado</v>
      </c>
      <c r="V250" s="17" t="str">
        <f>TEXT(Table1[[#This Row],[Fecha de factura]],"dddd")</f>
        <v>domingo</v>
      </c>
    </row>
    <row r="251" spans="1:22" x14ac:dyDescent="0.45">
      <c r="A251">
        <v>8</v>
      </c>
      <c r="B251" t="s">
        <v>283</v>
      </c>
      <c r="C251">
        <v>2</v>
      </c>
      <c r="D251" s="1">
        <v>45018.12222222222</v>
      </c>
      <c r="E251" s="1">
        <v>45018.272916666669</v>
      </c>
      <c r="F251" t="s">
        <v>33</v>
      </c>
      <c r="G251" t="s">
        <v>15</v>
      </c>
      <c r="H251" t="s">
        <v>26</v>
      </c>
      <c r="I251" s="11">
        <v>23.21</v>
      </c>
      <c r="J251" t="s">
        <v>27</v>
      </c>
      <c r="K251">
        <v>250</v>
      </c>
      <c r="L251" t="s">
        <v>18</v>
      </c>
      <c r="M251" t="s">
        <v>157</v>
      </c>
      <c r="N251" s="11">
        <f>SUMIF(Cocina!A:A,Sala!K251,Cocina!J:J)+I251</f>
        <v>43.21</v>
      </c>
      <c r="O251" s="12">
        <f t="shared" si="18"/>
        <v>45018</v>
      </c>
      <c r="P251" s="2">
        <f t="shared" si="19"/>
        <v>45018.12222222222</v>
      </c>
      <c r="Q251" s="2">
        <f t="shared" si="20"/>
        <v>45018.272916666669</v>
      </c>
      <c r="R251" s="2">
        <f t="shared" si="21"/>
        <v>0.15069444444816327</v>
      </c>
      <c r="S251" s="7">
        <f>SUMIF(Cocina!A:A,K251,Cocina!H:H)</f>
        <v>2.013888888888889E-2</v>
      </c>
      <c r="T251" s="2">
        <f t="shared" si="22"/>
        <v>0.13055555555927437</v>
      </c>
      <c r="U251" t="str">
        <f t="shared" si="23"/>
        <v>Cobrado</v>
      </c>
      <c r="V251" s="17" t="str">
        <f>TEXT(Table1[[#This Row],[Fecha de factura]],"dddd")</f>
        <v>domingo</v>
      </c>
    </row>
    <row r="252" spans="1:22" x14ac:dyDescent="0.45">
      <c r="A252">
        <v>12</v>
      </c>
      <c r="B252" t="s">
        <v>284</v>
      </c>
      <c r="C252">
        <v>6</v>
      </c>
      <c r="D252" s="1">
        <v>45018.055555555555</v>
      </c>
      <c r="E252" s="1">
        <v>45018.183333333334</v>
      </c>
      <c r="F252" t="s">
        <v>20</v>
      </c>
      <c r="G252" t="s">
        <v>15</v>
      </c>
      <c r="H252" t="s">
        <v>26</v>
      </c>
      <c r="I252" s="11">
        <v>13.69</v>
      </c>
      <c r="J252" t="s">
        <v>39</v>
      </c>
      <c r="K252">
        <v>251</v>
      </c>
      <c r="L252" t="s">
        <v>45</v>
      </c>
      <c r="M252" t="s">
        <v>828</v>
      </c>
      <c r="N252" s="11">
        <f>SUMIF(Cocina!A:A,Sala!K252,Cocina!J:J)+I252</f>
        <v>122.69</v>
      </c>
      <c r="O252" s="12">
        <f t="shared" si="18"/>
        <v>45018</v>
      </c>
      <c r="P252" s="2">
        <f t="shared" si="19"/>
        <v>45018.055555555555</v>
      </c>
      <c r="Q252" s="2">
        <f t="shared" si="20"/>
        <v>45018.183333333334</v>
      </c>
      <c r="R252" s="2">
        <f t="shared" si="21"/>
        <v>0.138194444446223</v>
      </c>
      <c r="S252" s="7">
        <f>SUMIF(Cocina!A:A,K252,Cocina!H:H)</f>
        <v>8.4722222222222227E-2</v>
      </c>
      <c r="T252" s="2">
        <f t="shared" si="22"/>
        <v>5.3472222224000776E-2</v>
      </c>
      <c r="U252" t="str">
        <f t="shared" si="23"/>
        <v>Cobrado</v>
      </c>
      <c r="V252" s="17" t="str">
        <f>TEXT(Table1[[#This Row],[Fecha de factura]],"dddd")</f>
        <v>domingo</v>
      </c>
    </row>
    <row r="253" spans="1:22" x14ac:dyDescent="0.45">
      <c r="A253">
        <v>4</v>
      </c>
      <c r="B253" t="s">
        <v>285</v>
      </c>
      <c r="C253">
        <v>3</v>
      </c>
      <c r="D253" s="1">
        <v>45018.027083333334</v>
      </c>
      <c r="E253" s="1">
        <v>45018.183333333334</v>
      </c>
      <c r="F253" t="s">
        <v>33</v>
      </c>
      <c r="G253" t="s">
        <v>15</v>
      </c>
      <c r="H253" t="s">
        <v>26</v>
      </c>
      <c r="I253" s="11">
        <v>43.81</v>
      </c>
      <c r="J253" t="s">
        <v>27</v>
      </c>
      <c r="K253">
        <v>252</v>
      </c>
      <c r="L253" t="s">
        <v>23</v>
      </c>
      <c r="M253" t="s">
        <v>829</v>
      </c>
      <c r="N253" s="11">
        <f>SUMIF(Cocina!A:A,Sala!K253,Cocina!J:J)+I253</f>
        <v>145.81</v>
      </c>
      <c r="O253" s="12">
        <f t="shared" si="18"/>
        <v>45018</v>
      </c>
      <c r="P253" s="2">
        <f t="shared" si="19"/>
        <v>45018.027083333334</v>
      </c>
      <c r="Q253" s="2">
        <f t="shared" si="20"/>
        <v>45018.183333333334</v>
      </c>
      <c r="R253" s="2">
        <f t="shared" si="21"/>
        <v>0.15625</v>
      </c>
      <c r="S253" s="7">
        <f>SUMIF(Cocina!A:A,K253,Cocina!H:H)</f>
        <v>5.8333333333333334E-2</v>
      </c>
      <c r="T253" s="2">
        <f t="shared" si="22"/>
        <v>9.7916666666666666E-2</v>
      </c>
      <c r="U253" t="str">
        <f t="shared" si="23"/>
        <v>Cobrado</v>
      </c>
      <c r="V253" s="17" t="str">
        <f>TEXT(Table1[[#This Row],[Fecha de factura]],"dddd")</f>
        <v>domingo</v>
      </c>
    </row>
    <row r="254" spans="1:22" x14ac:dyDescent="0.45">
      <c r="A254">
        <v>8</v>
      </c>
      <c r="B254" t="s">
        <v>286</v>
      </c>
      <c r="C254">
        <v>2</v>
      </c>
      <c r="D254" s="1">
        <v>45018.037499999999</v>
      </c>
      <c r="E254" s="1">
        <v>45018.15625</v>
      </c>
      <c r="F254" t="s">
        <v>14</v>
      </c>
      <c r="G254" t="s">
        <v>36</v>
      </c>
      <c r="H254" t="s">
        <v>26</v>
      </c>
      <c r="I254" s="11">
        <v>34.69</v>
      </c>
      <c r="J254" t="s">
        <v>39</v>
      </c>
      <c r="K254">
        <v>253</v>
      </c>
      <c r="L254" t="s">
        <v>70</v>
      </c>
      <c r="M254" t="s">
        <v>830</v>
      </c>
      <c r="N254" s="11">
        <f>SUMIF(Cocina!A:A,Sala!K254,Cocina!J:J)+I254</f>
        <v>188.69</v>
      </c>
      <c r="O254" s="12">
        <f t="shared" si="18"/>
        <v>45018</v>
      </c>
      <c r="P254" s="2">
        <f t="shared" si="19"/>
        <v>45018.037499999999</v>
      </c>
      <c r="Q254" s="2">
        <f t="shared" si="20"/>
        <v>45018.15625</v>
      </c>
      <c r="R254" s="2">
        <f t="shared" si="21"/>
        <v>0.12916666666812185</v>
      </c>
      <c r="S254" s="7">
        <f>SUMIF(Cocina!A:A,K254,Cocina!H:H)</f>
        <v>3.8194444444444448E-2</v>
      </c>
      <c r="T254" s="2">
        <f t="shared" si="22"/>
        <v>9.0972222223677401E-2</v>
      </c>
      <c r="U254" t="str">
        <f t="shared" si="23"/>
        <v>Cobrado</v>
      </c>
      <c r="V254" s="17" t="str">
        <f>TEXT(Table1[[#This Row],[Fecha de factura]],"dddd")</f>
        <v>domingo</v>
      </c>
    </row>
    <row r="255" spans="1:22" x14ac:dyDescent="0.45">
      <c r="A255">
        <v>10</v>
      </c>
      <c r="B255" t="s">
        <v>287</v>
      </c>
      <c r="C255">
        <v>6</v>
      </c>
      <c r="D255" s="1">
        <v>45018.128472222219</v>
      </c>
      <c r="E255" s="1">
        <v>45018.240972222222</v>
      </c>
      <c r="F255" t="s">
        <v>20</v>
      </c>
      <c r="G255" t="s">
        <v>36</v>
      </c>
      <c r="H255" t="s">
        <v>26</v>
      </c>
      <c r="I255" s="11">
        <v>36.43</v>
      </c>
      <c r="J255" t="s">
        <v>17</v>
      </c>
      <c r="K255">
        <v>254</v>
      </c>
      <c r="L255" t="s">
        <v>31</v>
      </c>
      <c r="M255" t="s">
        <v>831</v>
      </c>
      <c r="N255" s="11">
        <f>SUMIF(Cocina!A:A,Sala!K255,Cocina!J:J)+I255</f>
        <v>333.43</v>
      </c>
      <c r="O255" s="12">
        <f t="shared" si="18"/>
        <v>45018</v>
      </c>
      <c r="P255" s="2">
        <f t="shared" si="19"/>
        <v>45018.128472222219</v>
      </c>
      <c r="Q255" s="2">
        <f t="shared" si="20"/>
        <v>45018.240972222222</v>
      </c>
      <c r="R255" s="2">
        <f t="shared" si="21"/>
        <v>0.11250000000291038</v>
      </c>
      <c r="S255" s="7">
        <f>SUMIF(Cocina!A:A,K255,Cocina!H:H)</f>
        <v>9.791666666666668E-2</v>
      </c>
      <c r="T255" s="2">
        <f t="shared" si="22"/>
        <v>1.4583333336243703E-2</v>
      </c>
      <c r="U255" t="str">
        <f t="shared" si="23"/>
        <v>Cobrado</v>
      </c>
      <c r="V255" s="17" t="str">
        <f>TEXT(Table1[[#This Row],[Fecha de factura]],"dddd")</f>
        <v>domingo</v>
      </c>
    </row>
    <row r="256" spans="1:22" x14ac:dyDescent="0.45">
      <c r="A256">
        <v>8</v>
      </c>
      <c r="B256" t="s">
        <v>288</v>
      </c>
      <c r="C256">
        <v>4</v>
      </c>
      <c r="D256" s="1">
        <v>45018.099305555559</v>
      </c>
      <c r="E256" s="1">
        <v>45018.165972222225</v>
      </c>
      <c r="F256" t="s">
        <v>25</v>
      </c>
      <c r="G256" t="s">
        <v>36</v>
      </c>
      <c r="H256" t="s">
        <v>22</v>
      </c>
      <c r="I256" s="11">
        <v>13.34</v>
      </c>
      <c r="J256" t="s">
        <v>17</v>
      </c>
      <c r="K256">
        <v>255</v>
      </c>
      <c r="L256" t="s">
        <v>45</v>
      </c>
      <c r="M256" t="s">
        <v>133</v>
      </c>
      <c r="N256" s="11">
        <f>SUMIF(Cocina!A:A,Sala!K256,Cocina!J:J)+I256</f>
        <v>38.340000000000003</v>
      </c>
      <c r="O256" s="12">
        <f t="shared" si="18"/>
        <v>45018</v>
      </c>
      <c r="P256" s="2">
        <f t="shared" si="19"/>
        <v>45018.099305555559</v>
      </c>
      <c r="Q256" s="2">
        <f t="shared" si="20"/>
        <v>45018.165972222225</v>
      </c>
      <c r="R256" s="2">
        <f t="shared" si="21"/>
        <v>6.6666666665696539E-2</v>
      </c>
      <c r="S256" s="7">
        <f>SUMIF(Cocina!A:A,K256,Cocina!H:H)</f>
        <v>2.5694444444444443E-2</v>
      </c>
      <c r="T256" s="2">
        <f t="shared" si="22"/>
        <v>4.0972222221252096E-2</v>
      </c>
      <c r="U256" t="str">
        <f t="shared" si="23"/>
        <v>Cobrado</v>
      </c>
      <c r="V256" s="17" t="str">
        <f>TEXT(Table1[[#This Row],[Fecha de factura]],"dddd")</f>
        <v>domingo</v>
      </c>
    </row>
    <row r="257" spans="1:22" x14ac:dyDescent="0.45">
      <c r="A257">
        <v>5</v>
      </c>
      <c r="B257" t="s">
        <v>289</v>
      </c>
      <c r="C257">
        <v>2</v>
      </c>
      <c r="D257" s="1">
        <v>45018.015972222223</v>
      </c>
      <c r="E257" s="1">
        <v>45018.143750000003</v>
      </c>
      <c r="F257" t="s">
        <v>30</v>
      </c>
      <c r="G257" t="s">
        <v>21</v>
      </c>
      <c r="H257" t="s">
        <v>22</v>
      </c>
      <c r="I257" s="11">
        <v>49.88</v>
      </c>
      <c r="J257" t="s">
        <v>17</v>
      </c>
      <c r="K257">
        <v>256</v>
      </c>
      <c r="L257" t="s">
        <v>70</v>
      </c>
      <c r="M257" t="s">
        <v>81</v>
      </c>
      <c r="N257" s="11">
        <f>SUMIF(Cocina!A:A,Sala!K257,Cocina!J:J)+I257</f>
        <v>70.88</v>
      </c>
      <c r="O257" s="12">
        <f t="shared" si="18"/>
        <v>45018</v>
      </c>
      <c r="P257" s="2">
        <f t="shared" si="19"/>
        <v>45018.015972222223</v>
      </c>
      <c r="Q257" s="2">
        <f t="shared" si="20"/>
        <v>45018.143750000003</v>
      </c>
      <c r="R257" s="2">
        <f t="shared" si="21"/>
        <v>0.12777777777955635</v>
      </c>
      <c r="S257" s="7">
        <f>SUMIF(Cocina!A:A,K257,Cocina!H:H)</f>
        <v>1.1111111111111112E-2</v>
      </c>
      <c r="T257" s="2">
        <f t="shared" si="22"/>
        <v>0.11666666666844523</v>
      </c>
      <c r="U257" t="str">
        <f t="shared" si="23"/>
        <v>Cobrado</v>
      </c>
      <c r="V257" s="17" t="str">
        <f>TEXT(Table1[[#This Row],[Fecha de factura]],"dddd")</f>
        <v>domingo</v>
      </c>
    </row>
    <row r="258" spans="1:22" x14ac:dyDescent="0.45">
      <c r="A258">
        <v>12</v>
      </c>
      <c r="B258" t="s">
        <v>290</v>
      </c>
      <c r="C258">
        <v>5</v>
      </c>
      <c r="D258" s="1">
        <v>45018.088888888888</v>
      </c>
      <c r="E258" s="1">
        <v>45018.136805555558</v>
      </c>
      <c r="F258" t="s">
        <v>25</v>
      </c>
      <c r="G258" t="s">
        <v>15</v>
      </c>
      <c r="H258" t="s">
        <v>26</v>
      </c>
      <c r="I258" s="11">
        <v>26.78</v>
      </c>
      <c r="J258" t="s">
        <v>17</v>
      </c>
      <c r="K258">
        <v>257</v>
      </c>
      <c r="L258" t="s">
        <v>55</v>
      </c>
      <c r="M258" t="s">
        <v>211</v>
      </c>
      <c r="N258" s="11">
        <f>SUMIF(Cocina!A:A,Sala!K258,Cocina!J:J)+I258</f>
        <v>72.78</v>
      </c>
      <c r="O258" s="12">
        <f t="shared" ref="O258:O321" si="24">INT(E258)</f>
        <v>45018</v>
      </c>
      <c r="P258" s="2">
        <f t="shared" ref="P258:P321" si="25">D258</f>
        <v>45018.088888888888</v>
      </c>
      <c r="Q258" s="2">
        <f t="shared" ref="Q258:Q321" si="26">E258</f>
        <v>45018.136805555558</v>
      </c>
      <c r="R258" s="2">
        <f t="shared" ref="R258:R321" si="27">IF(J258="Ocupada",Q258-P258+15/1440,Q258-P258)</f>
        <v>4.7916666670062114E-2</v>
      </c>
      <c r="S258" s="7">
        <f>SUMIF(Cocina!A:A,K258,Cocina!H:H)</f>
        <v>1.9444444444444445E-2</v>
      </c>
      <c r="T258" s="2">
        <f t="shared" si="22"/>
        <v>2.8472222225617669E-2</v>
      </c>
      <c r="U258" t="str">
        <f t="shared" si="23"/>
        <v>Cobrado</v>
      </c>
      <c r="V258" s="17" t="str">
        <f>TEXT(Table1[[#This Row],[Fecha de factura]],"dddd")</f>
        <v>domingo</v>
      </c>
    </row>
    <row r="259" spans="1:22" x14ac:dyDescent="0.45">
      <c r="A259">
        <v>12</v>
      </c>
      <c r="B259" t="s">
        <v>291</v>
      </c>
      <c r="C259">
        <v>1</v>
      </c>
      <c r="D259" s="1">
        <v>45018.027083333334</v>
      </c>
      <c r="E259" s="1">
        <v>45018.188888888886</v>
      </c>
      <c r="F259" t="s">
        <v>25</v>
      </c>
      <c r="G259" t="s">
        <v>21</v>
      </c>
      <c r="H259" t="s">
        <v>26</v>
      </c>
      <c r="I259" s="11">
        <v>47.99</v>
      </c>
      <c r="J259" t="s">
        <v>17</v>
      </c>
      <c r="K259">
        <v>258</v>
      </c>
      <c r="L259" t="s">
        <v>43</v>
      </c>
      <c r="M259" t="s">
        <v>832</v>
      </c>
      <c r="N259" s="11">
        <f>SUMIF(Cocina!A:A,Sala!K259,Cocina!J:J)+I259</f>
        <v>164.99</v>
      </c>
      <c r="O259" s="12">
        <f t="shared" si="24"/>
        <v>45018</v>
      </c>
      <c r="P259" s="2">
        <f t="shared" si="25"/>
        <v>45018.027083333334</v>
      </c>
      <c r="Q259" s="2">
        <f t="shared" si="26"/>
        <v>45018.188888888886</v>
      </c>
      <c r="R259" s="2">
        <f t="shared" si="27"/>
        <v>0.16180555555183673</v>
      </c>
      <c r="S259" s="7">
        <f>SUMIF(Cocina!A:A,K259,Cocina!H:H)</f>
        <v>7.2916666666666671E-2</v>
      </c>
      <c r="T259" s="2">
        <f t="shared" ref="T259:T322" si="28">IF(R259-S259&gt;0,R259-S259,0)</f>
        <v>8.8888888885170061E-2</v>
      </c>
      <c r="U259" t="str">
        <f t="shared" ref="U259:U322" si="29">IF(T259=0,"No cobrado","Cobrado")</f>
        <v>Cobrado</v>
      </c>
      <c r="V259" s="17" t="str">
        <f>TEXT(Table1[[#This Row],[Fecha de factura]],"dddd")</f>
        <v>domingo</v>
      </c>
    </row>
    <row r="260" spans="1:22" x14ac:dyDescent="0.45">
      <c r="A260">
        <v>10</v>
      </c>
      <c r="B260" t="s">
        <v>105</v>
      </c>
      <c r="C260">
        <v>5</v>
      </c>
      <c r="D260" s="1">
        <v>45018.143750000003</v>
      </c>
      <c r="E260" s="1">
        <v>45018.261111111111</v>
      </c>
      <c r="F260" t="s">
        <v>20</v>
      </c>
      <c r="G260" t="s">
        <v>15</v>
      </c>
      <c r="H260" t="s">
        <v>26</v>
      </c>
      <c r="I260" s="11">
        <v>46.72</v>
      </c>
      <c r="J260" t="s">
        <v>39</v>
      </c>
      <c r="K260">
        <v>259</v>
      </c>
      <c r="L260" t="s">
        <v>40</v>
      </c>
      <c r="M260" t="s">
        <v>117</v>
      </c>
      <c r="N260" s="11">
        <f>SUMIF(Cocina!A:A,Sala!K260,Cocina!J:J)+I260</f>
        <v>127.72</v>
      </c>
      <c r="O260" s="12">
        <f t="shared" si="24"/>
        <v>45018</v>
      </c>
      <c r="P260" s="2">
        <f t="shared" si="25"/>
        <v>45018.143750000003</v>
      </c>
      <c r="Q260" s="2">
        <f t="shared" si="26"/>
        <v>45018.261111111111</v>
      </c>
      <c r="R260" s="2">
        <f t="shared" si="27"/>
        <v>0.1277777777747057</v>
      </c>
      <c r="S260" s="7">
        <f>SUMIF(Cocina!A:A,K260,Cocina!H:H)</f>
        <v>7.6388888888888886E-3</v>
      </c>
      <c r="T260" s="2">
        <f t="shared" si="28"/>
        <v>0.12013888888581681</v>
      </c>
      <c r="U260" t="str">
        <f t="shared" si="29"/>
        <v>Cobrado</v>
      </c>
      <c r="V260" s="17" t="str">
        <f>TEXT(Table1[[#This Row],[Fecha de factura]],"dddd")</f>
        <v>domingo</v>
      </c>
    </row>
    <row r="261" spans="1:22" x14ac:dyDescent="0.45">
      <c r="A261">
        <v>20</v>
      </c>
      <c r="B261" t="s">
        <v>292</v>
      </c>
      <c r="C261">
        <v>6</v>
      </c>
      <c r="D261" s="1">
        <v>45018.057638888888</v>
      </c>
      <c r="E261" s="1">
        <v>45018.193055555559</v>
      </c>
      <c r="F261" t="s">
        <v>30</v>
      </c>
      <c r="G261" t="s">
        <v>15</v>
      </c>
      <c r="H261" t="s">
        <v>22</v>
      </c>
      <c r="I261" s="11">
        <v>47.55</v>
      </c>
      <c r="J261" t="s">
        <v>39</v>
      </c>
      <c r="K261">
        <v>260</v>
      </c>
      <c r="L261" t="s">
        <v>45</v>
      </c>
      <c r="M261" t="s">
        <v>211</v>
      </c>
      <c r="N261" s="11">
        <f>SUMIF(Cocina!A:A,Sala!K261,Cocina!J:J)+I261</f>
        <v>116.55</v>
      </c>
      <c r="O261" s="12">
        <f t="shared" si="24"/>
        <v>45018</v>
      </c>
      <c r="P261" s="2">
        <f t="shared" si="25"/>
        <v>45018.057638888888</v>
      </c>
      <c r="Q261" s="2">
        <f t="shared" si="26"/>
        <v>45018.193055555559</v>
      </c>
      <c r="R261" s="2">
        <f t="shared" si="27"/>
        <v>0.14583333333818396</v>
      </c>
      <c r="S261" s="7">
        <f>SUMIF(Cocina!A:A,K261,Cocina!H:H)</f>
        <v>3.4027777777777775E-2</v>
      </c>
      <c r="T261" s="2">
        <f t="shared" si="28"/>
        <v>0.11180555556040619</v>
      </c>
      <c r="U261" t="str">
        <f t="shared" si="29"/>
        <v>Cobrado</v>
      </c>
      <c r="V261" s="17" t="str">
        <f>TEXT(Table1[[#This Row],[Fecha de factura]],"dddd")</f>
        <v>domingo</v>
      </c>
    </row>
    <row r="262" spans="1:22" x14ac:dyDescent="0.45">
      <c r="A262">
        <v>8</v>
      </c>
      <c r="B262" t="s">
        <v>293</v>
      </c>
      <c r="C262">
        <v>1</v>
      </c>
      <c r="D262" s="1">
        <v>45018.047222222223</v>
      </c>
      <c r="E262" s="1">
        <v>45018.121527777781</v>
      </c>
      <c r="F262" t="s">
        <v>33</v>
      </c>
      <c r="G262" t="s">
        <v>15</v>
      </c>
      <c r="H262" t="s">
        <v>26</v>
      </c>
      <c r="I262" s="11">
        <v>32.42</v>
      </c>
      <c r="J262" t="s">
        <v>39</v>
      </c>
      <c r="K262">
        <v>261</v>
      </c>
      <c r="L262" t="s">
        <v>58</v>
      </c>
      <c r="M262" t="s">
        <v>796</v>
      </c>
      <c r="N262" s="11">
        <f>SUMIF(Cocina!A:A,Sala!K262,Cocina!J:J)+I262</f>
        <v>186.42000000000002</v>
      </c>
      <c r="O262" s="12">
        <f t="shared" si="24"/>
        <v>45018</v>
      </c>
      <c r="P262" s="2">
        <f t="shared" si="25"/>
        <v>45018.047222222223</v>
      </c>
      <c r="Q262" s="2">
        <f t="shared" si="26"/>
        <v>45018.121527777781</v>
      </c>
      <c r="R262" s="2">
        <f t="shared" si="27"/>
        <v>8.472222222432417E-2</v>
      </c>
      <c r="S262" s="7">
        <f>SUMIF(Cocina!A:A,K262,Cocina!H:H)</f>
        <v>3.8194444444444448E-2</v>
      </c>
      <c r="T262" s="2">
        <f t="shared" si="28"/>
        <v>4.6527777779879723E-2</v>
      </c>
      <c r="U262" t="str">
        <f t="shared" si="29"/>
        <v>Cobrado</v>
      </c>
      <c r="V262" s="17" t="str">
        <f>TEXT(Table1[[#This Row],[Fecha de factura]],"dddd")</f>
        <v>domingo</v>
      </c>
    </row>
    <row r="263" spans="1:22" x14ac:dyDescent="0.45">
      <c r="A263">
        <v>18</v>
      </c>
      <c r="B263" t="s">
        <v>294</v>
      </c>
      <c r="C263">
        <v>4</v>
      </c>
      <c r="D263" s="1">
        <v>45018.155555555553</v>
      </c>
      <c r="E263" s="1">
        <v>45018.306250000001</v>
      </c>
      <c r="F263" t="s">
        <v>25</v>
      </c>
      <c r="G263" t="s">
        <v>15</v>
      </c>
      <c r="H263" t="s">
        <v>26</v>
      </c>
      <c r="I263" s="11">
        <v>42.83</v>
      </c>
      <c r="J263" t="s">
        <v>39</v>
      </c>
      <c r="K263">
        <v>262</v>
      </c>
      <c r="L263" t="s">
        <v>40</v>
      </c>
      <c r="M263" t="s">
        <v>833</v>
      </c>
      <c r="N263" s="11">
        <f>SUMIF(Cocina!A:A,Sala!K263,Cocina!J:J)+I263</f>
        <v>157.82999999999998</v>
      </c>
      <c r="O263" s="12">
        <f t="shared" si="24"/>
        <v>45018</v>
      </c>
      <c r="P263" s="2">
        <f t="shared" si="25"/>
        <v>45018.155555555553</v>
      </c>
      <c r="Q263" s="2">
        <f t="shared" si="26"/>
        <v>45018.306250000001</v>
      </c>
      <c r="R263" s="2">
        <f t="shared" si="27"/>
        <v>0.16111111111482992</v>
      </c>
      <c r="S263" s="7">
        <f>SUMIF(Cocina!A:A,K263,Cocina!H:H)</f>
        <v>3.3333333333333333E-2</v>
      </c>
      <c r="T263" s="2">
        <f t="shared" si="28"/>
        <v>0.1277777777814966</v>
      </c>
      <c r="U263" t="str">
        <f t="shared" si="29"/>
        <v>Cobrado</v>
      </c>
      <c r="V263" s="17" t="str">
        <f>TEXT(Table1[[#This Row],[Fecha de factura]],"dddd")</f>
        <v>domingo</v>
      </c>
    </row>
    <row r="264" spans="1:22" x14ac:dyDescent="0.45">
      <c r="A264">
        <v>5</v>
      </c>
      <c r="B264" t="s">
        <v>171</v>
      </c>
      <c r="C264">
        <v>1</v>
      </c>
      <c r="D264" s="1">
        <v>45018.120138888888</v>
      </c>
      <c r="E264" s="1">
        <v>45018.226388888892</v>
      </c>
      <c r="F264" t="s">
        <v>20</v>
      </c>
      <c r="G264" t="s">
        <v>21</v>
      </c>
      <c r="H264" t="s">
        <v>26</v>
      </c>
      <c r="I264" s="11">
        <v>42.96</v>
      </c>
      <c r="J264" t="s">
        <v>27</v>
      </c>
      <c r="K264">
        <v>263</v>
      </c>
      <c r="L264" t="s">
        <v>45</v>
      </c>
      <c r="M264" t="s">
        <v>834</v>
      </c>
      <c r="N264" s="11">
        <f>SUMIF(Cocina!A:A,Sala!K264,Cocina!J:J)+I264</f>
        <v>163.96</v>
      </c>
      <c r="O264" s="12">
        <f t="shared" si="24"/>
        <v>45018</v>
      </c>
      <c r="P264" s="2">
        <f t="shared" si="25"/>
        <v>45018.120138888888</v>
      </c>
      <c r="Q264" s="2">
        <f t="shared" si="26"/>
        <v>45018.226388888892</v>
      </c>
      <c r="R264" s="2">
        <f t="shared" si="27"/>
        <v>0.10625000000436557</v>
      </c>
      <c r="S264" s="7">
        <f>SUMIF(Cocina!A:A,K264,Cocina!H:H)</f>
        <v>0.10347222222222223</v>
      </c>
      <c r="T264" s="2">
        <f t="shared" si="28"/>
        <v>2.7777777821433453E-3</v>
      </c>
      <c r="U264" t="str">
        <f t="shared" si="29"/>
        <v>Cobrado</v>
      </c>
      <c r="V264" s="17" t="str">
        <f>TEXT(Table1[[#This Row],[Fecha de factura]],"dddd")</f>
        <v>domingo</v>
      </c>
    </row>
    <row r="265" spans="1:22" x14ac:dyDescent="0.45">
      <c r="A265">
        <v>2</v>
      </c>
      <c r="B265" t="s">
        <v>295</v>
      </c>
      <c r="C265">
        <v>1</v>
      </c>
      <c r="D265" s="1">
        <v>45018.132638888892</v>
      </c>
      <c r="E265" s="1">
        <v>45018.18472222222</v>
      </c>
      <c r="F265" t="s">
        <v>20</v>
      </c>
      <c r="G265" t="s">
        <v>15</v>
      </c>
      <c r="H265" t="s">
        <v>26</v>
      </c>
      <c r="I265" s="11">
        <v>49.21</v>
      </c>
      <c r="J265" t="s">
        <v>27</v>
      </c>
      <c r="K265">
        <v>264</v>
      </c>
      <c r="L265" t="s">
        <v>43</v>
      </c>
      <c r="M265" t="s">
        <v>835</v>
      </c>
      <c r="N265" s="11">
        <f>SUMIF(Cocina!A:A,Sala!K265,Cocina!J:J)+I265</f>
        <v>231.21</v>
      </c>
      <c r="O265" s="12">
        <f t="shared" si="24"/>
        <v>45018</v>
      </c>
      <c r="P265" s="2">
        <f t="shared" si="25"/>
        <v>45018.132638888892</v>
      </c>
      <c r="Q265" s="2">
        <f t="shared" si="26"/>
        <v>45018.18472222222</v>
      </c>
      <c r="R265" s="2">
        <f t="shared" si="27"/>
        <v>5.2083333328482695E-2</v>
      </c>
      <c r="S265" s="7">
        <f>SUMIF(Cocina!A:A,K265,Cocina!H:H)</f>
        <v>8.1249999999999989E-2</v>
      </c>
      <c r="T265" s="2">
        <f t="shared" si="28"/>
        <v>0</v>
      </c>
      <c r="U265" t="str">
        <f t="shared" si="29"/>
        <v>No cobrado</v>
      </c>
      <c r="V265" s="17" t="str">
        <f>TEXT(Table1[[#This Row],[Fecha de factura]],"dddd")</f>
        <v>domingo</v>
      </c>
    </row>
    <row r="266" spans="1:22" x14ac:dyDescent="0.45">
      <c r="A266">
        <v>6</v>
      </c>
      <c r="B266" t="s">
        <v>296</v>
      </c>
      <c r="C266">
        <v>1</v>
      </c>
      <c r="D266" s="1">
        <v>45018.120833333334</v>
      </c>
      <c r="E266" s="1">
        <v>45018.260416666664</v>
      </c>
      <c r="F266" t="s">
        <v>25</v>
      </c>
      <c r="G266" t="s">
        <v>21</v>
      </c>
      <c r="H266" t="s">
        <v>16</v>
      </c>
      <c r="I266" s="11">
        <v>21.48</v>
      </c>
      <c r="J266" t="s">
        <v>27</v>
      </c>
      <c r="K266">
        <v>265</v>
      </c>
      <c r="L266" t="s">
        <v>58</v>
      </c>
      <c r="M266" t="s">
        <v>836</v>
      </c>
      <c r="N266" s="11">
        <f>SUMIF(Cocina!A:A,Sala!K266,Cocina!J:J)+I266</f>
        <v>192.48</v>
      </c>
      <c r="O266" s="12">
        <f t="shared" si="24"/>
        <v>45018</v>
      </c>
      <c r="P266" s="2">
        <f t="shared" si="25"/>
        <v>45018.120833333334</v>
      </c>
      <c r="Q266" s="2">
        <f t="shared" si="26"/>
        <v>45018.260416666664</v>
      </c>
      <c r="R266" s="2">
        <f t="shared" si="27"/>
        <v>0.13958333332993789</v>
      </c>
      <c r="S266" s="7">
        <f>SUMIF(Cocina!A:A,K266,Cocina!H:H)</f>
        <v>9.375E-2</v>
      </c>
      <c r="T266" s="2">
        <f t="shared" si="28"/>
        <v>4.5833333329937886E-2</v>
      </c>
      <c r="U266" t="str">
        <f t="shared" si="29"/>
        <v>Cobrado</v>
      </c>
      <c r="V266" s="17" t="str">
        <f>TEXT(Table1[[#This Row],[Fecha de factura]],"dddd")</f>
        <v>domingo</v>
      </c>
    </row>
    <row r="267" spans="1:22" x14ac:dyDescent="0.45">
      <c r="A267">
        <v>4</v>
      </c>
      <c r="B267" t="s">
        <v>297</v>
      </c>
      <c r="C267">
        <v>4</v>
      </c>
      <c r="D267" s="1">
        <v>45018.020833333336</v>
      </c>
      <c r="E267" s="1">
        <v>45018.086111111108</v>
      </c>
      <c r="F267" t="s">
        <v>25</v>
      </c>
      <c r="G267" t="s">
        <v>15</v>
      </c>
      <c r="H267" t="s">
        <v>26</v>
      </c>
      <c r="I267" s="11">
        <v>24.75</v>
      </c>
      <c r="J267" t="s">
        <v>17</v>
      </c>
      <c r="K267">
        <v>266</v>
      </c>
      <c r="L267" t="s">
        <v>31</v>
      </c>
      <c r="M267" t="s">
        <v>837</v>
      </c>
      <c r="N267" s="11">
        <f>SUMIF(Cocina!A:A,Sala!K267,Cocina!J:J)+I267</f>
        <v>123.75</v>
      </c>
      <c r="O267" s="12">
        <f t="shared" si="24"/>
        <v>45018</v>
      </c>
      <c r="P267" s="2">
        <f t="shared" si="25"/>
        <v>45018.020833333336</v>
      </c>
      <c r="Q267" s="2">
        <f t="shared" si="26"/>
        <v>45018.086111111108</v>
      </c>
      <c r="R267" s="2">
        <f t="shared" si="27"/>
        <v>6.5277777772280388E-2</v>
      </c>
      <c r="S267" s="7">
        <f>SUMIF(Cocina!A:A,K267,Cocina!H:H)</f>
        <v>7.3611111111111113E-2</v>
      </c>
      <c r="T267" s="2">
        <f t="shared" si="28"/>
        <v>0</v>
      </c>
      <c r="U267" t="str">
        <f t="shared" si="29"/>
        <v>No cobrado</v>
      </c>
      <c r="V267" s="17" t="str">
        <f>TEXT(Table1[[#This Row],[Fecha de factura]],"dddd")</f>
        <v>domingo</v>
      </c>
    </row>
    <row r="268" spans="1:22" x14ac:dyDescent="0.45">
      <c r="A268">
        <v>7</v>
      </c>
      <c r="B268" t="s">
        <v>298</v>
      </c>
      <c r="C268">
        <v>5</v>
      </c>
      <c r="D268" s="1">
        <v>45019.088194444441</v>
      </c>
      <c r="E268" s="1">
        <v>45019.158333333333</v>
      </c>
      <c r="F268" t="s">
        <v>25</v>
      </c>
      <c r="G268" t="s">
        <v>36</v>
      </c>
      <c r="H268" t="s">
        <v>26</v>
      </c>
      <c r="I268" s="11">
        <v>44.66</v>
      </c>
      <c r="J268" t="s">
        <v>39</v>
      </c>
      <c r="K268">
        <v>267</v>
      </c>
      <c r="L268" t="s">
        <v>18</v>
      </c>
      <c r="M268" t="s">
        <v>838</v>
      </c>
      <c r="N268" s="11">
        <f>SUMIF(Cocina!A:A,Sala!K268,Cocina!J:J)+I268</f>
        <v>162.66</v>
      </c>
      <c r="O268" s="12">
        <f t="shared" si="24"/>
        <v>45019</v>
      </c>
      <c r="P268" s="2">
        <f t="shared" si="25"/>
        <v>45019.088194444441</v>
      </c>
      <c r="Q268" s="2">
        <f t="shared" si="26"/>
        <v>45019.158333333333</v>
      </c>
      <c r="R268" s="2">
        <f t="shared" si="27"/>
        <v>8.0555555558627631E-2</v>
      </c>
      <c r="S268" s="7">
        <f>SUMIF(Cocina!A:A,K268,Cocina!H:H)</f>
        <v>6.6666666666666666E-2</v>
      </c>
      <c r="T268" s="2">
        <f t="shared" si="28"/>
        <v>1.3888888891960965E-2</v>
      </c>
      <c r="U268" t="str">
        <f t="shared" si="29"/>
        <v>Cobrado</v>
      </c>
      <c r="V268" s="17" t="str">
        <f>TEXT(Table1[[#This Row],[Fecha de factura]],"dddd")</f>
        <v>lunes</v>
      </c>
    </row>
    <row r="269" spans="1:22" x14ac:dyDescent="0.45">
      <c r="A269">
        <v>14</v>
      </c>
      <c r="B269" t="s">
        <v>299</v>
      </c>
      <c r="C269">
        <v>1</v>
      </c>
      <c r="D269" s="1">
        <v>45019.031944444447</v>
      </c>
      <c r="E269" s="1">
        <v>45019.155555555553</v>
      </c>
      <c r="F269" t="s">
        <v>14</v>
      </c>
      <c r="G269" t="s">
        <v>15</v>
      </c>
      <c r="H269" t="s">
        <v>16</v>
      </c>
      <c r="I269" s="11">
        <v>23.16</v>
      </c>
      <c r="J269" t="s">
        <v>27</v>
      </c>
      <c r="K269">
        <v>268</v>
      </c>
      <c r="L269" t="s">
        <v>45</v>
      </c>
      <c r="M269" t="s">
        <v>839</v>
      </c>
      <c r="N269" s="11">
        <f>SUMIF(Cocina!A:A,Sala!K269,Cocina!J:J)+I269</f>
        <v>91.16</v>
      </c>
      <c r="O269" s="12">
        <f t="shared" si="24"/>
        <v>45019</v>
      </c>
      <c r="P269" s="2">
        <f t="shared" si="25"/>
        <v>45019.031944444447</v>
      </c>
      <c r="Q269" s="2">
        <f t="shared" si="26"/>
        <v>45019.155555555553</v>
      </c>
      <c r="R269" s="2">
        <f t="shared" si="27"/>
        <v>0.12361111110658385</v>
      </c>
      <c r="S269" s="7">
        <f>SUMIF(Cocina!A:A,K269,Cocina!H:H)</f>
        <v>5.7638888888888892E-2</v>
      </c>
      <c r="T269" s="2">
        <f t="shared" si="28"/>
        <v>6.5972222217694956E-2</v>
      </c>
      <c r="U269" t="str">
        <f t="shared" si="29"/>
        <v>Cobrado</v>
      </c>
      <c r="V269" s="17" t="str">
        <f>TEXT(Table1[[#This Row],[Fecha de factura]],"dddd")</f>
        <v>lunes</v>
      </c>
    </row>
    <row r="270" spans="1:22" x14ac:dyDescent="0.45">
      <c r="A270">
        <v>11</v>
      </c>
      <c r="B270" t="s">
        <v>300</v>
      </c>
      <c r="C270">
        <v>2</v>
      </c>
      <c r="D270" s="1">
        <v>45019.123611111114</v>
      </c>
      <c r="E270" s="1">
        <v>45019.177083333336</v>
      </c>
      <c r="F270" t="s">
        <v>25</v>
      </c>
      <c r="G270" t="s">
        <v>15</v>
      </c>
      <c r="H270" t="s">
        <v>16</v>
      </c>
      <c r="I270" s="11">
        <v>39.17</v>
      </c>
      <c r="J270" t="s">
        <v>27</v>
      </c>
      <c r="K270">
        <v>269</v>
      </c>
      <c r="L270" t="s">
        <v>40</v>
      </c>
      <c r="M270" t="s">
        <v>840</v>
      </c>
      <c r="N270" s="11">
        <f>SUMIF(Cocina!A:A,Sala!K270,Cocina!J:J)+I270</f>
        <v>289.17</v>
      </c>
      <c r="O270" s="12">
        <f t="shared" si="24"/>
        <v>45019</v>
      </c>
      <c r="P270" s="2">
        <f t="shared" si="25"/>
        <v>45019.123611111114</v>
      </c>
      <c r="Q270" s="2">
        <f t="shared" si="26"/>
        <v>45019.177083333336</v>
      </c>
      <c r="R270" s="2">
        <f t="shared" si="27"/>
        <v>5.3472222221898846E-2</v>
      </c>
      <c r="S270" s="7">
        <f>SUMIF(Cocina!A:A,K270,Cocina!H:H)</f>
        <v>7.013888888888889E-2</v>
      </c>
      <c r="T270" s="2">
        <f t="shared" si="28"/>
        <v>0</v>
      </c>
      <c r="U270" t="str">
        <f t="shared" si="29"/>
        <v>No cobrado</v>
      </c>
      <c r="V270" s="17" t="str">
        <f>TEXT(Table1[[#This Row],[Fecha de factura]],"dddd")</f>
        <v>lunes</v>
      </c>
    </row>
    <row r="271" spans="1:22" x14ac:dyDescent="0.45">
      <c r="A271">
        <v>10</v>
      </c>
      <c r="B271" t="s">
        <v>68</v>
      </c>
      <c r="C271">
        <v>1</v>
      </c>
      <c r="D271" s="1">
        <v>45019.049305555556</v>
      </c>
      <c r="E271" s="1">
        <v>45019.207638888889</v>
      </c>
      <c r="F271" t="s">
        <v>33</v>
      </c>
      <c r="G271" t="s">
        <v>15</v>
      </c>
      <c r="H271" t="s">
        <v>26</v>
      </c>
      <c r="I271" s="11">
        <v>10.130000000000001</v>
      </c>
      <c r="J271" t="s">
        <v>27</v>
      </c>
      <c r="K271">
        <v>270</v>
      </c>
      <c r="L271" t="s">
        <v>55</v>
      </c>
      <c r="M271" t="s">
        <v>66</v>
      </c>
      <c r="N271" s="11">
        <f>SUMIF(Cocina!A:A,Sala!K271,Cocina!J:J)+I271</f>
        <v>112.13</v>
      </c>
      <c r="O271" s="12">
        <f t="shared" si="24"/>
        <v>45019</v>
      </c>
      <c r="P271" s="2">
        <f t="shared" si="25"/>
        <v>45019.049305555556</v>
      </c>
      <c r="Q271" s="2">
        <f t="shared" si="26"/>
        <v>45019.207638888889</v>
      </c>
      <c r="R271" s="2">
        <f t="shared" si="27"/>
        <v>0.15833333333284827</v>
      </c>
      <c r="S271" s="7">
        <f>SUMIF(Cocina!A:A,K271,Cocina!H:H)</f>
        <v>1.8055555555555554E-2</v>
      </c>
      <c r="T271" s="2">
        <f t="shared" si="28"/>
        <v>0.14027777777729272</v>
      </c>
      <c r="U271" t="str">
        <f t="shared" si="29"/>
        <v>Cobrado</v>
      </c>
      <c r="V271" s="17" t="str">
        <f>TEXT(Table1[[#This Row],[Fecha de factura]],"dddd")</f>
        <v>lunes</v>
      </c>
    </row>
    <row r="272" spans="1:22" x14ac:dyDescent="0.45">
      <c r="A272">
        <v>3</v>
      </c>
      <c r="B272" t="s">
        <v>301</v>
      </c>
      <c r="C272">
        <v>3</v>
      </c>
      <c r="D272" s="1">
        <v>45019.069444444445</v>
      </c>
      <c r="E272" s="1">
        <v>45019.215277777781</v>
      </c>
      <c r="F272" t="s">
        <v>14</v>
      </c>
      <c r="G272" t="s">
        <v>15</v>
      </c>
      <c r="H272" t="s">
        <v>26</v>
      </c>
      <c r="I272" s="11">
        <v>16.11</v>
      </c>
      <c r="J272" t="s">
        <v>39</v>
      </c>
      <c r="K272">
        <v>271</v>
      </c>
      <c r="L272" t="s">
        <v>43</v>
      </c>
      <c r="M272" t="s">
        <v>214</v>
      </c>
      <c r="N272" s="11">
        <f>SUMIF(Cocina!A:A,Sala!K272,Cocina!J:J)+I272</f>
        <v>60.11</v>
      </c>
      <c r="O272" s="12">
        <f t="shared" si="24"/>
        <v>45019</v>
      </c>
      <c r="P272" s="2">
        <f t="shared" si="25"/>
        <v>45019.069444444445</v>
      </c>
      <c r="Q272" s="2">
        <f t="shared" si="26"/>
        <v>45019.215277777781</v>
      </c>
      <c r="R272" s="2">
        <f t="shared" si="27"/>
        <v>0.15625000000242531</v>
      </c>
      <c r="S272" s="7">
        <f>SUMIF(Cocina!A:A,K272,Cocina!H:H)</f>
        <v>3.8194444444444448E-2</v>
      </c>
      <c r="T272" s="2">
        <f t="shared" si="28"/>
        <v>0.11805555555798086</v>
      </c>
      <c r="U272" t="str">
        <f t="shared" si="29"/>
        <v>Cobrado</v>
      </c>
      <c r="V272" s="17" t="str">
        <f>TEXT(Table1[[#This Row],[Fecha de factura]],"dddd")</f>
        <v>lunes</v>
      </c>
    </row>
    <row r="273" spans="1:22" x14ac:dyDescent="0.45">
      <c r="A273">
        <v>7</v>
      </c>
      <c r="B273" t="s">
        <v>302</v>
      </c>
      <c r="C273">
        <v>1</v>
      </c>
      <c r="D273" s="1">
        <v>45019.023611111108</v>
      </c>
      <c r="E273" s="1">
        <v>45019.183333333334</v>
      </c>
      <c r="F273" t="s">
        <v>33</v>
      </c>
      <c r="G273" t="s">
        <v>15</v>
      </c>
      <c r="H273" t="s">
        <v>26</v>
      </c>
      <c r="I273" s="11">
        <v>42.73</v>
      </c>
      <c r="J273" t="s">
        <v>17</v>
      </c>
      <c r="K273">
        <v>272</v>
      </c>
      <c r="L273" t="s">
        <v>18</v>
      </c>
      <c r="M273" t="s">
        <v>841</v>
      </c>
      <c r="N273" s="11">
        <f>SUMIF(Cocina!A:A,Sala!K273,Cocina!J:J)+I273</f>
        <v>125.72999999999999</v>
      </c>
      <c r="O273" s="12">
        <f t="shared" si="24"/>
        <v>45019</v>
      </c>
      <c r="P273" s="2">
        <f t="shared" si="25"/>
        <v>45019.023611111108</v>
      </c>
      <c r="Q273" s="2">
        <f t="shared" si="26"/>
        <v>45019.183333333334</v>
      </c>
      <c r="R273" s="2">
        <f t="shared" si="27"/>
        <v>0.15972222222626442</v>
      </c>
      <c r="S273" s="7">
        <f>SUMIF(Cocina!A:A,K273,Cocina!H:H)</f>
        <v>5.7638888888888892E-2</v>
      </c>
      <c r="T273" s="2">
        <f t="shared" si="28"/>
        <v>0.10208333333737553</v>
      </c>
      <c r="U273" t="str">
        <f t="shared" si="29"/>
        <v>Cobrado</v>
      </c>
      <c r="V273" s="17" t="str">
        <f>TEXT(Table1[[#This Row],[Fecha de factura]],"dddd")</f>
        <v>lunes</v>
      </c>
    </row>
    <row r="274" spans="1:22" x14ac:dyDescent="0.45">
      <c r="A274">
        <v>20</v>
      </c>
      <c r="B274" t="s">
        <v>194</v>
      </c>
      <c r="C274">
        <v>5</v>
      </c>
      <c r="D274" s="1">
        <v>45019.074305555558</v>
      </c>
      <c r="E274" s="1">
        <v>45019.145138888889</v>
      </c>
      <c r="F274" t="s">
        <v>25</v>
      </c>
      <c r="G274" t="s">
        <v>15</v>
      </c>
      <c r="H274" t="s">
        <v>22</v>
      </c>
      <c r="I274" s="11">
        <v>36.299999999999997</v>
      </c>
      <c r="J274" t="s">
        <v>39</v>
      </c>
      <c r="K274">
        <v>273</v>
      </c>
      <c r="L274" t="s">
        <v>23</v>
      </c>
      <c r="M274" t="s">
        <v>842</v>
      </c>
      <c r="N274" s="11">
        <f>SUMIF(Cocina!A:A,Sala!K274,Cocina!J:J)+I274</f>
        <v>159.30000000000001</v>
      </c>
      <c r="O274" s="12">
        <f t="shared" si="24"/>
        <v>45019</v>
      </c>
      <c r="P274" s="2">
        <f t="shared" si="25"/>
        <v>45019.074305555558</v>
      </c>
      <c r="Q274" s="2">
        <f t="shared" si="26"/>
        <v>45019.145138888889</v>
      </c>
      <c r="R274" s="2">
        <f t="shared" si="27"/>
        <v>8.1249999998059749E-2</v>
      </c>
      <c r="S274" s="7">
        <f>SUMIF(Cocina!A:A,K274,Cocina!H:H)</f>
        <v>4.6527777777777779E-2</v>
      </c>
      <c r="T274" s="2">
        <f t="shared" si="28"/>
        <v>3.472222222028197E-2</v>
      </c>
      <c r="U274" t="str">
        <f t="shared" si="29"/>
        <v>Cobrado</v>
      </c>
      <c r="V274" s="17" t="str">
        <f>TEXT(Table1[[#This Row],[Fecha de factura]],"dddd")</f>
        <v>lunes</v>
      </c>
    </row>
    <row r="275" spans="1:22" x14ac:dyDescent="0.45">
      <c r="A275">
        <v>7</v>
      </c>
      <c r="B275" t="s">
        <v>303</v>
      </c>
      <c r="C275">
        <v>1</v>
      </c>
      <c r="D275" s="1">
        <v>45019.135416666664</v>
      </c>
      <c r="E275" s="1">
        <v>45019.244444444441</v>
      </c>
      <c r="F275" t="s">
        <v>20</v>
      </c>
      <c r="G275" t="s">
        <v>15</v>
      </c>
      <c r="H275" t="s">
        <v>16</v>
      </c>
      <c r="I275" s="11">
        <v>19.93</v>
      </c>
      <c r="J275" t="s">
        <v>39</v>
      </c>
      <c r="K275">
        <v>274</v>
      </c>
      <c r="L275" t="s">
        <v>28</v>
      </c>
      <c r="M275" t="s">
        <v>843</v>
      </c>
      <c r="N275" s="11">
        <f>SUMIF(Cocina!A:A,Sala!K275,Cocina!J:J)+I275</f>
        <v>135.93</v>
      </c>
      <c r="O275" s="12">
        <f t="shared" si="24"/>
        <v>45019</v>
      </c>
      <c r="P275" s="2">
        <f t="shared" si="25"/>
        <v>45019.135416666664</v>
      </c>
      <c r="Q275" s="2">
        <f t="shared" si="26"/>
        <v>45019.244444444441</v>
      </c>
      <c r="R275" s="2">
        <f t="shared" si="27"/>
        <v>0.11944444444331263</v>
      </c>
      <c r="S275" s="7">
        <f>SUMIF(Cocina!A:A,K275,Cocina!H:H)</f>
        <v>5.2083333333333329E-2</v>
      </c>
      <c r="T275" s="2">
        <f t="shared" si="28"/>
        <v>6.7361111109979305E-2</v>
      </c>
      <c r="U275" t="str">
        <f t="shared" si="29"/>
        <v>Cobrado</v>
      </c>
      <c r="V275" s="17" t="str">
        <f>TEXT(Table1[[#This Row],[Fecha de factura]],"dddd")</f>
        <v>lunes</v>
      </c>
    </row>
    <row r="276" spans="1:22" x14ac:dyDescent="0.45">
      <c r="A276">
        <v>5</v>
      </c>
      <c r="B276" t="s">
        <v>242</v>
      </c>
      <c r="C276">
        <v>3</v>
      </c>
      <c r="D276" s="1">
        <v>45019.092361111114</v>
      </c>
      <c r="E276" s="1">
        <v>45019.248611111114</v>
      </c>
      <c r="F276" t="s">
        <v>25</v>
      </c>
      <c r="G276" t="s">
        <v>15</v>
      </c>
      <c r="H276" t="s">
        <v>26</v>
      </c>
      <c r="I276" s="11">
        <v>49.67</v>
      </c>
      <c r="J276" t="s">
        <v>17</v>
      </c>
      <c r="K276">
        <v>275</v>
      </c>
      <c r="L276" t="s">
        <v>43</v>
      </c>
      <c r="M276" t="s">
        <v>844</v>
      </c>
      <c r="N276" s="11">
        <f>SUMIF(Cocina!A:A,Sala!K276,Cocina!J:J)+I276</f>
        <v>170.67000000000002</v>
      </c>
      <c r="O276" s="12">
        <f t="shared" si="24"/>
        <v>45019</v>
      </c>
      <c r="P276" s="2">
        <f t="shared" si="25"/>
        <v>45019.092361111114</v>
      </c>
      <c r="Q276" s="2">
        <f t="shared" si="26"/>
        <v>45019.248611111114</v>
      </c>
      <c r="R276" s="2">
        <f t="shared" si="27"/>
        <v>0.15625</v>
      </c>
      <c r="S276" s="7">
        <f>SUMIF(Cocina!A:A,K276,Cocina!H:H)</f>
        <v>8.4722222222222227E-2</v>
      </c>
      <c r="T276" s="2">
        <f t="shared" si="28"/>
        <v>7.1527777777777773E-2</v>
      </c>
      <c r="U276" t="str">
        <f t="shared" si="29"/>
        <v>Cobrado</v>
      </c>
      <c r="V276" s="17" t="str">
        <f>TEXT(Table1[[#This Row],[Fecha de factura]],"dddd")</f>
        <v>lunes</v>
      </c>
    </row>
    <row r="277" spans="1:22" x14ac:dyDescent="0.45">
      <c r="A277">
        <v>15</v>
      </c>
      <c r="B277" t="s">
        <v>304</v>
      </c>
      <c r="C277">
        <v>6</v>
      </c>
      <c r="D277" s="1">
        <v>45019.107638888891</v>
      </c>
      <c r="E277" s="1">
        <v>45019.231944444444</v>
      </c>
      <c r="F277" t="s">
        <v>33</v>
      </c>
      <c r="G277" t="s">
        <v>15</v>
      </c>
      <c r="H277" t="s">
        <v>16</v>
      </c>
      <c r="I277" s="11">
        <v>20.98</v>
      </c>
      <c r="J277" t="s">
        <v>17</v>
      </c>
      <c r="K277">
        <v>276</v>
      </c>
      <c r="L277" t="s">
        <v>55</v>
      </c>
      <c r="M277" t="s">
        <v>845</v>
      </c>
      <c r="N277" s="11">
        <f>SUMIF(Cocina!A:A,Sala!K277,Cocina!J:J)+I277</f>
        <v>90.98</v>
      </c>
      <c r="O277" s="12">
        <f t="shared" si="24"/>
        <v>45019</v>
      </c>
      <c r="P277" s="2">
        <f t="shared" si="25"/>
        <v>45019.107638888891</v>
      </c>
      <c r="Q277" s="2">
        <f t="shared" si="26"/>
        <v>45019.231944444444</v>
      </c>
      <c r="R277" s="2">
        <f t="shared" si="27"/>
        <v>0.12430555555329192</v>
      </c>
      <c r="S277" s="7">
        <f>SUMIF(Cocina!A:A,K277,Cocina!H:H)</f>
        <v>5.9027777777777776E-2</v>
      </c>
      <c r="T277" s="2">
        <f t="shared" si="28"/>
        <v>6.5277777775514148E-2</v>
      </c>
      <c r="U277" t="str">
        <f t="shared" si="29"/>
        <v>Cobrado</v>
      </c>
      <c r="V277" s="17" t="str">
        <f>TEXT(Table1[[#This Row],[Fecha de factura]],"dddd")</f>
        <v>lunes</v>
      </c>
    </row>
    <row r="278" spans="1:22" x14ac:dyDescent="0.45">
      <c r="A278">
        <v>4</v>
      </c>
      <c r="B278" t="s">
        <v>305</v>
      </c>
      <c r="C278">
        <v>2</v>
      </c>
      <c r="D278" s="1">
        <v>45019.061111111114</v>
      </c>
      <c r="E278" s="1">
        <v>45019.163888888892</v>
      </c>
      <c r="F278" t="s">
        <v>30</v>
      </c>
      <c r="G278" t="s">
        <v>15</v>
      </c>
      <c r="H278" t="s">
        <v>26</v>
      </c>
      <c r="I278" s="11">
        <v>10.29</v>
      </c>
      <c r="J278" t="s">
        <v>27</v>
      </c>
      <c r="K278">
        <v>277</v>
      </c>
      <c r="L278" t="s">
        <v>18</v>
      </c>
      <c r="M278" t="s">
        <v>127</v>
      </c>
      <c r="N278" s="11">
        <f>SUMIF(Cocina!A:A,Sala!K278,Cocina!J:J)+I278</f>
        <v>103.28999999999999</v>
      </c>
      <c r="O278" s="12">
        <f t="shared" si="24"/>
        <v>45019</v>
      </c>
      <c r="P278" s="2">
        <f t="shared" si="25"/>
        <v>45019.061111111114</v>
      </c>
      <c r="Q278" s="2">
        <f t="shared" si="26"/>
        <v>45019.163888888892</v>
      </c>
      <c r="R278" s="2">
        <f t="shared" si="27"/>
        <v>0.10277777777810115</v>
      </c>
      <c r="S278" s="7">
        <f>SUMIF(Cocina!A:A,K278,Cocina!H:H)</f>
        <v>2.013888888888889E-2</v>
      </c>
      <c r="T278" s="2">
        <f t="shared" si="28"/>
        <v>8.2638888889212267E-2</v>
      </c>
      <c r="U278" t="str">
        <f t="shared" si="29"/>
        <v>Cobrado</v>
      </c>
      <c r="V278" s="17" t="str">
        <f>TEXT(Table1[[#This Row],[Fecha de factura]],"dddd")</f>
        <v>lunes</v>
      </c>
    </row>
    <row r="279" spans="1:22" x14ac:dyDescent="0.45">
      <c r="A279">
        <v>5</v>
      </c>
      <c r="B279" t="s">
        <v>80</v>
      </c>
      <c r="C279">
        <v>4</v>
      </c>
      <c r="D279" s="1">
        <v>45019.131944444445</v>
      </c>
      <c r="E279" s="1">
        <v>45019.216666666667</v>
      </c>
      <c r="F279" t="s">
        <v>14</v>
      </c>
      <c r="G279" t="s">
        <v>15</v>
      </c>
      <c r="H279" t="s">
        <v>22</v>
      </c>
      <c r="I279" s="11">
        <v>41.36</v>
      </c>
      <c r="J279" t="s">
        <v>27</v>
      </c>
      <c r="K279">
        <v>278</v>
      </c>
      <c r="L279" t="s">
        <v>40</v>
      </c>
      <c r="M279" t="s">
        <v>846</v>
      </c>
      <c r="N279" s="11">
        <f>SUMIF(Cocina!A:A,Sala!K279,Cocina!J:J)+I279</f>
        <v>182.36</v>
      </c>
      <c r="O279" s="12">
        <f t="shared" si="24"/>
        <v>45019</v>
      </c>
      <c r="P279" s="2">
        <f t="shared" si="25"/>
        <v>45019.131944444445</v>
      </c>
      <c r="Q279" s="2">
        <f t="shared" si="26"/>
        <v>45019.216666666667</v>
      </c>
      <c r="R279" s="2">
        <f t="shared" si="27"/>
        <v>8.4722222221898846E-2</v>
      </c>
      <c r="S279" s="7">
        <f>SUMIF(Cocina!A:A,K279,Cocina!H:H)</f>
        <v>4.2361111111111113E-2</v>
      </c>
      <c r="T279" s="2">
        <f t="shared" si="28"/>
        <v>4.2361111110787733E-2</v>
      </c>
      <c r="U279" t="str">
        <f t="shared" si="29"/>
        <v>Cobrado</v>
      </c>
      <c r="V279" s="17" t="str">
        <f>TEXT(Table1[[#This Row],[Fecha de factura]],"dddd")</f>
        <v>lunes</v>
      </c>
    </row>
    <row r="280" spans="1:22" x14ac:dyDescent="0.45">
      <c r="A280">
        <v>11</v>
      </c>
      <c r="B280" t="s">
        <v>102</v>
      </c>
      <c r="C280">
        <v>5</v>
      </c>
      <c r="D280" s="1">
        <v>45019.010416666664</v>
      </c>
      <c r="E280" s="1">
        <v>45019.107638888891</v>
      </c>
      <c r="F280" t="s">
        <v>25</v>
      </c>
      <c r="G280" t="s">
        <v>36</v>
      </c>
      <c r="H280" t="s">
        <v>26</v>
      </c>
      <c r="I280" s="11">
        <v>43.53</v>
      </c>
      <c r="J280" t="s">
        <v>27</v>
      </c>
      <c r="K280">
        <v>279</v>
      </c>
      <c r="L280" t="s">
        <v>40</v>
      </c>
      <c r="M280" t="s">
        <v>847</v>
      </c>
      <c r="N280" s="11">
        <f>SUMIF(Cocina!A:A,Sala!K280,Cocina!J:J)+I280</f>
        <v>244.53</v>
      </c>
      <c r="O280" s="12">
        <f t="shared" si="24"/>
        <v>45019</v>
      </c>
      <c r="P280" s="2">
        <f t="shared" si="25"/>
        <v>45019.010416666664</v>
      </c>
      <c r="Q280" s="2">
        <f t="shared" si="26"/>
        <v>45019.107638888891</v>
      </c>
      <c r="R280" s="2">
        <f t="shared" si="27"/>
        <v>9.7222222226264421E-2</v>
      </c>
      <c r="S280" s="7">
        <f>SUMIF(Cocina!A:A,K280,Cocina!H:H)</f>
        <v>9.8611111111111108E-2</v>
      </c>
      <c r="T280" s="2">
        <f t="shared" si="28"/>
        <v>0</v>
      </c>
      <c r="U280" t="str">
        <f t="shared" si="29"/>
        <v>No cobrado</v>
      </c>
      <c r="V280" s="17" t="str">
        <f>TEXT(Table1[[#This Row],[Fecha de factura]],"dddd")</f>
        <v>lunes</v>
      </c>
    </row>
    <row r="281" spans="1:22" x14ac:dyDescent="0.45">
      <c r="A281">
        <v>14</v>
      </c>
      <c r="B281" t="s">
        <v>306</v>
      </c>
      <c r="C281">
        <v>6</v>
      </c>
      <c r="D281" s="1">
        <v>45019.020833333336</v>
      </c>
      <c r="E281" s="1">
        <v>45019.111805555556</v>
      </c>
      <c r="F281" t="s">
        <v>30</v>
      </c>
      <c r="G281" t="s">
        <v>15</v>
      </c>
      <c r="H281" t="s">
        <v>26</v>
      </c>
      <c r="I281" s="11">
        <v>36.08</v>
      </c>
      <c r="J281" t="s">
        <v>17</v>
      </c>
      <c r="K281">
        <v>280</v>
      </c>
      <c r="L281" t="s">
        <v>55</v>
      </c>
      <c r="M281" t="s">
        <v>848</v>
      </c>
      <c r="N281" s="11">
        <f>SUMIF(Cocina!A:A,Sala!K281,Cocina!J:J)+I281</f>
        <v>153.07999999999998</v>
      </c>
      <c r="O281" s="12">
        <f t="shared" si="24"/>
        <v>45019</v>
      </c>
      <c r="P281" s="2">
        <f t="shared" si="25"/>
        <v>45019.020833333336</v>
      </c>
      <c r="Q281" s="2">
        <f t="shared" si="26"/>
        <v>45019.111805555556</v>
      </c>
      <c r="R281" s="2">
        <f t="shared" si="27"/>
        <v>9.0972222220443655E-2</v>
      </c>
      <c r="S281" s="7">
        <f>SUMIF(Cocina!A:A,K281,Cocina!H:H)</f>
        <v>5.9722222222222218E-2</v>
      </c>
      <c r="T281" s="2">
        <f t="shared" si="28"/>
        <v>3.1249999998221437E-2</v>
      </c>
      <c r="U281" t="str">
        <f t="shared" si="29"/>
        <v>Cobrado</v>
      </c>
      <c r="V281" s="17" t="str">
        <f>TEXT(Table1[[#This Row],[Fecha de factura]],"dddd")</f>
        <v>lunes</v>
      </c>
    </row>
    <row r="282" spans="1:22" x14ac:dyDescent="0.45">
      <c r="A282">
        <v>18</v>
      </c>
      <c r="B282" t="s">
        <v>307</v>
      </c>
      <c r="C282">
        <v>2</v>
      </c>
      <c r="D282" s="1">
        <v>45019.161111111112</v>
      </c>
      <c r="E282" s="1">
        <v>45019.326388888891</v>
      </c>
      <c r="F282" t="s">
        <v>33</v>
      </c>
      <c r="G282" t="s">
        <v>21</v>
      </c>
      <c r="H282" t="s">
        <v>22</v>
      </c>
      <c r="I282" s="11">
        <v>44.3</v>
      </c>
      <c r="J282" t="s">
        <v>39</v>
      </c>
      <c r="K282">
        <v>281</v>
      </c>
      <c r="L282" t="s">
        <v>34</v>
      </c>
      <c r="M282" t="s">
        <v>272</v>
      </c>
      <c r="N282" s="11">
        <f>SUMIF(Cocina!A:A,Sala!K282,Cocina!J:J)+I282</f>
        <v>110.3</v>
      </c>
      <c r="O282" s="12">
        <f t="shared" si="24"/>
        <v>45019</v>
      </c>
      <c r="P282" s="2">
        <f t="shared" si="25"/>
        <v>45019.161111111112</v>
      </c>
      <c r="Q282" s="2">
        <f t="shared" si="26"/>
        <v>45019.326388888891</v>
      </c>
      <c r="R282" s="2">
        <f t="shared" si="27"/>
        <v>0.17569444444476781</v>
      </c>
      <c r="S282" s="7">
        <f>SUMIF(Cocina!A:A,K282,Cocina!H:H)</f>
        <v>6.2500000000000003E-3</v>
      </c>
      <c r="T282" s="2">
        <f t="shared" si="28"/>
        <v>0.16944444444476781</v>
      </c>
      <c r="U282" t="str">
        <f t="shared" si="29"/>
        <v>Cobrado</v>
      </c>
      <c r="V282" s="17" t="str">
        <f>TEXT(Table1[[#This Row],[Fecha de factura]],"dddd")</f>
        <v>lunes</v>
      </c>
    </row>
    <row r="283" spans="1:22" x14ac:dyDescent="0.45">
      <c r="A283">
        <v>6</v>
      </c>
      <c r="B283" t="s">
        <v>308</v>
      </c>
      <c r="C283">
        <v>1</v>
      </c>
      <c r="D283" s="1">
        <v>45019.049305555556</v>
      </c>
      <c r="E283" s="1">
        <v>45019.209722222222</v>
      </c>
      <c r="F283" t="s">
        <v>33</v>
      </c>
      <c r="G283" t="s">
        <v>15</v>
      </c>
      <c r="H283" t="s">
        <v>26</v>
      </c>
      <c r="I283" s="11">
        <v>19.05</v>
      </c>
      <c r="J283" t="s">
        <v>27</v>
      </c>
      <c r="K283">
        <v>282</v>
      </c>
      <c r="L283" t="s">
        <v>45</v>
      </c>
      <c r="M283" t="s">
        <v>849</v>
      </c>
      <c r="N283" s="11">
        <f>SUMIF(Cocina!A:A,Sala!K283,Cocina!J:J)+I283</f>
        <v>93.05</v>
      </c>
      <c r="O283" s="12">
        <f t="shared" si="24"/>
        <v>45019</v>
      </c>
      <c r="P283" s="2">
        <f t="shared" si="25"/>
        <v>45019.049305555556</v>
      </c>
      <c r="Q283" s="2">
        <f t="shared" si="26"/>
        <v>45019.209722222222</v>
      </c>
      <c r="R283" s="2">
        <f t="shared" si="27"/>
        <v>0.16041666666569654</v>
      </c>
      <c r="S283" s="7">
        <f>SUMIF(Cocina!A:A,K283,Cocina!H:H)</f>
        <v>7.9166666666666663E-2</v>
      </c>
      <c r="T283" s="2">
        <f t="shared" si="28"/>
        <v>8.1249999999029876E-2</v>
      </c>
      <c r="U283" t="str">
        <f t="shared" si="29"/>
        <v>Cobrado</v>
      </c>
      <c r="V283" s="17" t="str">
        <f>TEXT(Table1[[#This Row],[Fecha de factura]],"dddd")</f>
        <v>lunes</v>
      </c>
    </row>
    <row r="284" spans="1:22" x14ac:dyDescent="0.45">
      <c r="A284">
        <v>19</v>
      </c>
      <c r="B284" t="s">
        <v>309</v>
      </c>
      <c r="C284">
        <v>5</v>
      </c>
      <c r="D284" s="1">
        <v>45019.044444444444</v>
      </c>
      <c r="E284" s="1">
        <v>45019.199999999997</v>
      </c>
      <c r="F284" t="s">
        <v>30</v>
      </c>
      <c r="G284" t="s">
        <v>36</v>
      </c>
      <c r="H284" t="s">
        <v>26</v>
      </c>
      <c r="I284" s="11">
        <v>43.07</v>
      </c>
      <c r="J284" t="s">
        <v>27</v>
      </c>
      <c r="K284">
        <v>283</v>
      </c>
      <c r="L284" t="s">
        <v>28</v>
      </c>
      <c r="M284" t="s">
        <v>166</v>
      </c>
      <c r="N284" s="11">
        <f>SUMIF(Cocina!A:A,Sala!K284,Cocina!J:J)+I284</f>
        <v>121.07</v>
      </c>
      <c r="O284" s="12">
        <f t="shared" si="24"/>
        <v>45019</v>
      </c>
      <c r="P284" s="2">
        <f t="shared" si="25"/>
        <v>45019.044444444444</v>
      </c>
      <c r="Q284" s="2">
        <f t="shared" si="26"/>
        <v>45019.199999999997</v>
      </c>
      <c r="R284" s="2">
        <f t="shared" si="27"/>
        <v>0.15555555555329192</v>
      </c>
      <c r="S284" s="7">
        <f>SUMIF(Cocina!A:A,K284,Cocina!H:H)</f>
        <v>4.1666666666666666E-3</v>
      </c>
      <c r="T284" s="2">
        <f t="shared" si="28"/>
        <v>0.15138888888662524</v>
      </c>
      <c r="U284" t="str">
        <f t="shared" si="29"/>
        <v>Cobrado</v>
      </c>
      <c r="V284" s="17" t="str">
        <f>TEXT(Table1[[#This Row],[Fecha de factura]],"dddd")</f>
        <v>lunes</v>
      </c>
    </row>
    <row r="285" spans="1:22" x14ac:dyDescent="0.45">
      <c r="A285">
        <v>11</v>
      </c>
      <c r="B285" t="s">
        <v>310</v>
      </c>
      <c r="C285">
        <v>4</v>
      </c>
      <c r="D285" s="1">
        <v>45019.102777777778</v>
      </c>
      <c r="E285" s="1">
        <v>45019.192361111112</v>
      </c>
      <c r="F285" t="s">
        <v>30</v>
      </c>
      <c r="G285" t="s">
        <v>15</v>
      </c>
      <c r="H285" t="s">
        <v>16</v>
      </c>
      <c r="I285" s="11">
        <v>29.99</v>
      </c>
      <c r="J285" t="s">
        <v>39</v>
      </c>
      <c r="K285">
        <v>284</v>
      </c>
      <c r="L285" t="s">
        <v>34</v>
      </c>
      <c r="M285" t="s">
        <v>850</v>
      </c>
      <c r="N285" s="11">
        <f>SUMIF(Cocina!A:A,Sala!K285,Cocina!J:J)+I285</f>
        <v>187.99</v>
      </c>
      <c r="O285" s="12">
        <f t="shared" si="24"/>
        <v>45019</v>
      </c>
      <c r="P285" s="2">
        <f t="shared" si="25"/>
        <v>45019.102777777778</v>
      </c>
      <c r="Q285" s="2">
        <f t="shared" si="26"/>
        <v>45019.192361111112</v>
      </c>
      <c r="R285" s="2">
        <f t="shared" si="27"/>
        <v>0.10000000000097013</v>
      </c>
      <c r="S285" s="7">
        <f>SUMIF(Cocina!A:A,K285,Cocina!H:H)</f>
        <v>0.13541666666666666</v>
      </c>
      <c r="T285" s="2">
        <f t="shared" si="28"/>
        <v>0</v>
      </c>
      <c r="U285" t="str">
        <f t="shared" si="29"/>
        <v>No cobrado</v>
      </c>
      <c r="V285" s="17" t="str">
        <f>TEXT(Table1[[#This Row],[Fecha de factura]],"dddd")</f>
        <v>lunes</v>
      </c>
    </row>
    <row r="286" spans="1:22" x14ac:dyDescent="0.45">
      <c r="A286">
        <v>18</v>
      </c>
      <c r="B286" t="s">
        <v>311</v>
      </c>
      <c r="C286">
        <v>6</v>
      </c>
      <c r="D286" s="1">
        <v>45019.127083333333</v>
      </c>
      <c r="E286" s="1">
        <v>45019.253472222219</v>
      </c>
      <c r="F286" t="s">
        <v>33</v>
      </c>
      <c r="G286" t="s">
        <v>15</v>
      </c>
      <c r="H286" t="s">
        <v>16</v>
      </c>
      <c r="I286" s="11">
        <v>10.94</v>
      </c>
      <c r="J286" t="s">
        <v>17</v>
      </c>
      <c r="K286">
        <v>285</v>
      </c>
      <c r="L286" t="s">
        <v>18</v>
      </c>
      <c r="M286" t="s">
        <v>81</v>
      </c>
      <c r="N286" s="11">
        <f>SUMIF(Cocina!A:A,Sala!K286,Cocina!J:J)+I286</f>
        <v>52.94</v>
      </c>
      <c r="O286" s="12">
        <f t="shared" si="24"/>
        <v>45019</v>
      </c>
      <c r="P286" s="2">
        <f t="shared" si="25"/>
        <v>45019.127083333333</v>
      </c>
      <c r="Q286" s="2">
        <f t="shared" si="26"/>
        <v>45019.253472222219</v>
      </c>
      <c r="R286" s="2">
        <f t="shared" si="27"/>
        <v>0.12638888888614019</v>
      </c>
      <c r="S286" s="7">
        <f>SUMIF(Cocina!A:A,K286,Cocina!H:H)</f>
        <v>8.3333333333333332E-3</v>
      </c>
      <c r="T286" s="2">
        <f t="shared" si="28"/>
        <v>0.11805555555280686</v>
      </c>
      <c r="U286" t="str">
        <f t="shared" si="29"/>
        <v>Cobrado</v>
      </c>
      <c r="V286" s="17" t="str">
        <f>TEXT(Table1[[#This Row],[Fecha de factura]],"dddd")</f>
        <v>lunes</v>
      </c>
    </row>
    <row r="287" spans="1:22" x14ac:dyDescent="0.45">
      <c r="A287">
        <v>15</v>
      </c>
      <c r="B287" t="s">
        <v>141</v>
      </c>
      <c r="C287">
        <v>6</v>
      </c>
      <c r="D287" s="1">
        <v>45019.015277777777</v>
      </c>
      <c r="E287" s="1">
        <v>45019.102777777778</v>
      </c>
      <c r="F287" t="s">
        <v>14</v>
      </c>
      <c r="G287" t="s">
        <v>15</v>
      </c>
      <c r="H287" t="s">
        <v>26</v>
      </c>
      <c r="I287" s="11">
        <v>41.96</v>
      </c>
      <c r="J287" t="s">
        <v>39</v>
      </c>
      <c r="K287">
        <v>286</v>
      </c>
      <c r="L287" t="s">
        <v>70</v>
      </c>
      <c r="M287" t="s">
        <v>66</v>
      </c>
      <c r="N287" s="11">
        <f>SUMIF(Cocina!A:A,Sala!K287,Cocina!J:J)+I287</f>
        <v>109.96000000000001</v>
      </c>
      <c r="O287" s="12">
        <f t="shared" si="24"/>
        <v>45019</v>
      </c>
      <c r="P287" s="2">
        <f t="shared" si="25"/>
        <v>45019.015277777777</v>
      </c>
      <c r="Q287" s="2">
        <f t="shared" si="26"/>
        <v>45019.102777777778</v>
      </c>
      <c r="R287" s="2">
        <f t="shared" si="27"/>
        <v>9.7916666668121863E-2</v>
      </c>
      <c r="S287" s="7">
        <f>SUMIF(Cocina!A:A,K287,Cocina!H:H)</f>
        <v>1.7361111111111112E-2</v>
      </c>
      <c r="T287" s="2">
        <f t="shared" si="28"/>
        <v>8.0555555557010744E-2</v>
      </c>
      <c r="U287" t="str">
        <f t="shared" si="29"/>
        <v>Cobrado</v>
      </c>
      <c r="V287" s="17" t="str">
        <f>TEXT(Table1[[#This Row],[Fecha de factura]],"dddd")</f>
        <v>lunes</v>
      </c>
    </row>
    <row r="288" spans="1:22" x14ac:dyDescent="0.45">
      <c r="A288">
        <v>20</v>
      </c>
      <c r="B288" t="s">
        <v>187</v>
      </c>
      <c r="C288">
        <v>2</v>
      </c>
      <c r="D288" s="1">
        <v>45019.150694444441</v>
      </c>
      <c r="E288" s="1">
        <v>45019.197222222225</v>
      </c>
      <c r="F288" t="s">
        <v>30</v>
      </c>
      <c r="G288" t="s">
        <v>15</v>
      </c>
      <c r="H288" t="s">
        <v>16</v>
      </c>
      <c r="I288" s="11">
        <v>31.67</v>
      </c>
      <c r="J288" t="s">
        <v>17</v>
      </c>
      <c r="K288">
        <v>287</v>
      </c>
      <c r="L288" t="s">
        <v>23</v>
      </c>
      <c r="M288" t="s">
        <v>851</v>
      </c>
      <c r="N288" s="11">
        <f>SUMIF(Cocina!A:A,Sala!K288,Cocina!J:J)+I288</f>
        <v>233.67000000000002</v>
      </c>
      <c r="O288" s="12">
        <f t="shared" si="24"/>
        <v>45019</v>
      </c>
      <c r="P288" s="2">
        <f t="shared" si="25"/>
        <v>45019.150694444441</v>
      </c>
      <c r="Q288" s="2">
        <f t="shared" si="26"/>
        <v>45019.197222222225</v>
      </c>
      <c r="R288" s="2">
        <f t="shared" si="27"/>
        <v>4.652777778392192E-2</v>
      </c>
      <c r="S288" s="7">
        <f>SUMIF(Cocina!A:A,K288,Cocina!H:H)</f>
        <v>8.4027777777777771E-2</v>
      </c>
      <c r="T288" s="2">
        <f t="shared" si="28"/>
        <v>0</v>
      </c>
      <c r="U288" t="str">
        <f t="shared" si="29"/>
        <v>No cobrado</v>
      </c>
      <c r="V288" s="17" t="str">
        <f>TEXT(Table1[[#This Row],[Fecha de factura]],"dddd")</f>
        <v>lunes</v>
      </c>
    </row>
    <row r="289" spans="1:22" x14ac:dyDescent="0.45">
      <c r="A289">
        <v>15</v>
      </c>
      <c r="B289" t="s">
        <v>312</v>
      </c>
      <c r="C289">
        <v>3</v>
      </c>
      <c r="D289" s="1">
        <v>45019.088888888888</v>
      </c>
      <c r="E289" s="1">
        <v>45019.231249999997</v>
      </c>
      <c r="F289" t="s">
        <v>30</v>
      </c>
      <c r="G289" t="s">
        <v>36</v>
      </c>
      <c r="H289" t="s">
        <v>26</v>
      </c>
      <c r="I289" s="11">
        <v>13.3</v>
      </c>
      <c r="J289" t="s">
        <v>17</v>
      </c>
      <c r="K289">
        <v>288</v>
      </c>
      <c r="L289" t="s">
        <v>45</v>
      </c>
      <c r="M289" t="s">
        <v>852</v>
      </c>
      <c r="N289" s="11">
        <f>SUMIF(Cocina!A:A,Sala!K289,Cocina!J:J)+I289</f>
        <v>99.3</v>
      </c>
      <c r="O289" s="12">
        <f t="shared" si="24"/>
        <v>45019</v>
      </c>
      <c r="P289" s="2">
        <f t="shared" si="25"/>
        <v>45019.088888888888</v>
      </c>
      <c r="Q289" s="2">
        <f t="shared" si="26"/>
        <v>45019.231249999997</v>
      </c>
      <c r="R289" s="2">
        <f t="shared" si="27"/>
        <v>0.14236111110949423</v>
      </c>
      <c r="S289" s="7">
        <f>SUMIF(Cocina!A:A,K289,Cocina!H:H)</f>
        <v>2.6388888888888889E-2</v>
      </c>
      <c r="T289" s="2">
        <f t="shared" si="28"/>
        <v>0.11597222222060534</v>
      </c>
      <c r="U289" t="str">
        <f t="shared" si="29"/>
        <v>Cobrado</v>
      </c>
      <c r="V289" s="17" t="str">
        <f>TEXT(Table1[[#This Row],[Fecha de factura]],"dddd")</f>
        <v>lunes</v>
      </c>
    </row>
    <row r="290" spans="1:22" x14ac:dyDescent="0.45">
      <c r="A290">
        <v>15</v>
      </c>
      <c r="B290" t="s">
        <v>313</v>
      </c>
      <c r="C290">
        <v>5</v>
      </c>
      <c r="D290" s="1">
        <v>45019.130555555559</v>
      </c>
      <c r="E290" s="1">
        <v>45019.265972222223</v>
      </c>
      <c r="F290" t="s">
        <v>30</v>
      </c>
      <c r="G290" t="s">
        <v>15</v>
      </c>
      <c r="H290" t="s">
        <v>16</v>
      </c>
      <c r="I290" s="11">
        <v>26.56</v>
      </c>
      <c r="J290" t="s">
        <v>27</v>
      </c>
      <c r="K290">
        <v>289</v>
      </c>
      <c r="L290" t="s">
        <v>18</v>
      </c>
      <c r="M290" t="s">
        <v>853</v>
      </c>
      <c r="N290" s="11">
        <f>SUMIF(Cocina!A:A,Sala!K290,Cocina!J:J)+I290</f>
        <v>164.56</v>
      </c>
      <c r="O290" s="12">
        <f t="shared" si="24"/>
        <v>45019</v>
      </c>
      <c r="P290" s="2">
        <f t="shared" si="25"/>
        <v>45019.130555555559</v>
      </c>
      <c r="Q290" s="2">
        <f t="shared" si="26"/>
        <v>45019.265972222223</v>
      </c>
      <c r="R290" s="2">
        <f t="shared" si="27"/>
        <v>0.13541666666424135</v>
      </c>
      <c r="S290" s="7">
        <f>SUMIF(Cocina!A:A,K290,Cocina!H:H)</f>
        <v>4.7222222222222221E-2</v>
      </c>
      <c r="T290" s="2">
        <f t="shared" si="28"/>
        <v>8.8194444442019126E-2</v>
      </c>
      <c r="U290" t="str">
        <f t="shared" si="29"/>
        <v>Cobrado</v>
      </c>
      <c r="V290" s="17" t="str">
        <f>TEXT(Table1[[#This Row],[Fecha de factura]],"dddd")</f>
        <v>lunes</v>
      </c>
    </row>
    <row r="291" spans="1:22" x14ac:dyDescent="0.45">
      <c r="A291">
        <v>19</v>
      </c>
      <c r="B291" t="s">
        <v>178</v>
      </c>
      <c r="C291">
        <v>3</v>
      </c>
      <c r="D291" s="1">
        <v>45019.087500000001</v>
      </c>
      <c r="E291" s="1">
        <v>45019.189583333333</v>
      </c>
      <c r="F291" t="s">
        <v>14</v>
      </c>
      <c r="G291" t="s">
        <v>15</v>
      </c>
      <c r="H291" t="s">
        <v>26</v>
      </c>
      <c r="I291" s="11">
        <v>14.59</v>
      </c>
      <c r="J291" t="s">
        <v>39</v>
      </c>
      <c r="K291">
        <v>290</v>
      </c>
      <c r="L291" t="s">
        <v>18</v>
      </c>
      <c r="M291" t="s">
        <v>59</v>
      </c>
      <c r="N291" s="11">
        <f>SUMIF(Cocina!A:A,Sala!K291,Cocina!J:J)+I291</f>
        <v>54.59</v>
      </c>
      <c r="O291" s="12">
        <f t="shared" si="24"/>
        <v>45019</v>
      </c>
      <c r="P291" s="2">
        <f t="shared" si="25"/>
        <v>45019.087500000001</v>
      </c>
      <c r="Q291" s="2">
        <f t="shared" si="26"/>
        <v>45019.189583333333</v>
      </c>
      <c r="R291" s="2">
        <f t="shared" si="27"/>
        <v>0.11249999999805975</v>
      </c>
      <c r="S291" s="7">
        <f>SUMIF(Cocina!A:A,K291,Cocina!H:H)</f>
        <v>3.9583333333333331E-2</v>
      </c>
      <c r="T291" s="2">
        <f t="shared" si="28"/>
        <v>7.2916666664726418E-2</v>
      </c>
      <c r="U291" t="str">
        <f t="shared" si="29"/>
        <v>Cobrado</v>
      </c>
      <c r="V291" s="17" t="str">
        <f>TEXT(Table1[[#This Row],[Fecha de factura]],"dddd")</f>
        <v>lunes</v>
      </c>
    </row>
    <row r="292" spans="1:22" x14ac:dyDescent="0.45">
      <c r="A292">
        <v>2</v>
      </c>
      <c r="B292" t="s">
        <v>314</v>
      </c>
      <c r="C292">
        <v>6</v>
      </c>
      <c r="D292" s="1">
        <v>45019.137499999997</v>
      </c>
      <c r="E292" s="1">
        <v>45019.256249999999</v>
      </c>
      <c r="F292" t="s">
        <v>25</v>
      </c>
      <c r="G292" t="s">
        <v>21</v>
      </c>
      <c r="H292" t="s">
        <v>22</v>
      </c>
      <c r="I292" s="11">
        <v>15.44</v>
      </c>
      <c r="J292" t="s">
        <v>39</v>
      </c>
      <c r="K292">
        <v>291</v>
      </c>
      <c r="L292" t="s">
        <v>43</v>
      </c>
      <c r="M292" t="s">
        <v>854</v>
      </c>
      <c r="N292" s="11">
        <f>SUMIF(Cocina!A:A,Sala!K292,Cocina!J:J)+I292</f>
        <v>275.44</v>
      </c>
      <c r="O292" s="12">
        <f t="shared" si="24"/>
        <v>45019</v>
      </c>
      <c r="P292" s="2">
        <f t="shared" si="25"/>
        <v>45019.137499999997</v>
      </c>
      <c r="Q292" s="2">
        <f t="shared" si="26"/>
        <v>45019.256249999999</v>
      </c>
      <c r="R292" s="2">
        <f t="shared" si="27"/>
        <v>0.12916666666812185</v>
      </c>
      <c r="S292" s="7">
        <f>SUMIF(Cocina!A:A,K292,Cocina!H:H)</f>
        <v>6.597222222222221E-2</v>
      </c>
      <c r="T292" s="2">
        <f t="shared" si="28"/>
        <v>6.3194444445899639E-2</v>
      </c>
      <c r="U292" t="str">
        <f t="shared" si="29"/>
        <v>Cobrado</v>
      </c>
      <c r="V292" s="17" t="str">
        <f>TEXT(Table1[[#This Row],[Fecha de factura]],"dddd")</f>
        <v>lunes</v>
      </c>
    </row>
    <row r="293" spans="1:22" x14ac:dyDescent="0.45">
      <c r="A293">
        <v>10</v>
      </c>
      <c r="B293" t="s">
        <v>315</v>
      </c>
      <c r="C293">
        <v>3</v>
      </c>
      <c r="D293" s="1">
        <v>45019.006249999999</v>
      </c>
      <c r="E293" s="1">
        <v>45019.07708333333</v>
      </c>
      <c r="F293" t="s">
        <v>14</v>
      </c>
      <c r="G293" t="s">
        <v>36</v>
      </c>
      <c r="H293" t="s">
        <v>16</v>
      </c>
      <c r="I293" s="11">
        <v>29.72</v>
      </c>
      <c r="J293" t="s">
        <v>17</v>
      </c>
      <c r="K293">
        <v>292</v>
      </c>
      <c r="L293" t="s">
        <v>70</v>
      </c>
      <c r="M293" t="s">
        <v>53</v>
      </c>
      <c r="N293" s="11">
        <f>SUMIF(Cocina!A:A,Sala!K293,Cocina!J:J)+I293</f>
        <v>113.72</v>
      </c>
      <c r="O293" s="12">
        <f t="shared" si="24"/>
        <v>45019</v>
      </c>
      <c r="P293" s="2">
        <f t="shared" si="25"/>
        <v>45019.006249999999</v>
      </c>
      <c r="Q293" s="2">
        <f t="shared" si="26"/>
        <v>45019.07708333333</v>
      </c>
      <c r="R293" s="2">
        <f t="shared" si="27"/>
        <v>7.0833333331393078E-2</v>
      </c>
      <c r="S293" s="7">
        <f>SUMIF(Cocina!A:A,K293,Cocina!H:H)</f>
        <v>1.5972222222222221E-2</v>
      </c>
      <c r="T293" s="2">
        <f t="shared" si="28"/>
        <v>5.4861111109170857E-2</v>
      </c>
      <c r="U293" t="str">
        <f t="shared" si="29"/>
        <v>Cobrado</v>
      </c>
      <c r="V293" s="17" t="str">
        <f>TEXT(Table1[[#This Row],[Fecha de factura]],"dddd")</f>
        <v>lunes</v>
      </c>
    </row>
    <row r="294" spans="1:22" x14ac:dyDescent="0.45">
      <c r="A294">
        <v>16</v>
      </c>
      <c r="B294" t="s">
        <v>316</v>
      </c>
      <c r="C294">
        <v>4</v>
      </c>
      <c r="D294" s="1">
        <v>45019.121527777781</v>
      </c>
      <c r="E294" s="1">
        <v>45019.190972222219</v>
      </c>
      <c r="F294" t="s">
        <v>14</v>
      </c>
      <c r="G294" t="s">
        <v>15</v>
      </c>
      <c r="H294" t="s">
        <v>16</v>
      </c>
      <c r="I294" s="11">
        <v>33.11</v>
      </c>
      <c r="J294" t="s">
        <v>17</v>
      </c>
      <c r="K294">
        <v>293</v>
      </c>
      <c r="L294" t="s">
        <v>70</v>
      </c>
      <c r="M294" t="s">
        <v>855</v>
      </c>
      <c r="N294" s="11">
        <f>SUMIF(Cocina!A:A,Sala!K294,Cocina!J:J)+I294</f>
        <v>249.11</v>
      </c>
      <c r="O294" s="12">
        <f t="shared" si="24"/>
        <v>45019</v>
      </c>
      <c r="P294" s="2">
        <f t="shared" si="25"/>
        <v>45019.121527777781</v>
      </c>
      <c r="Q294" s="2">
        <f t="shared" si="26"/>
        <v>45019.190972222219</v>
      </c>
      <c r="R294" s="2">
        <f t="shared" si="27"/>
        <v>6.9444444437976927E-2</v>
      </c>
      <c r="S294" s="7">
        <f>SUMIF(Cocina!A:A,K294,Cocina!H:H)</f>
        <v>8.3333333333333343E-2</v>
      </c>
      <c r="T294" s="2">
        <f t="shared" si="28"/>
        <v>0</v>
      </c>
      <c r="U294" t="str">
        <f t="shared" si="29"/>
        <v>No cobrado</v>
      </c>
      <c r="V294" s="17" t="str">
        <f>TEXT(Table1[[#This Row],[Fecha de factura]],"dddd")</f>
        <v>lunes</v>
      </c>
    </row>
    <row r="295" spans="1:22" x14ac:dyDescent="0.45">
      <c r="A295">
        <v>17</v>
      </c>
      <c r="B295" t="s">
        <v>248</v>
      </c>
      <c r="C295">
        <v>6</v>
      </c>
      <c r="D295" s="1">
        <v>45019.018055555556</v>
      </c>
      <c r="E295" s="1">
        <v>45019.164583333331</v>
      </c>
      <c r="F295" t="s">
        <v>25</v>
      </c>
      <c r="G295" t="s">
        <v>21</v>
      </c>
      <c r="H295" t="s">
        <v>26</v>
      </c>
      <c r="I295" s="11">
        <v>20.36</v>
      </c>
      <c r="J295" t="s">
        <v>27</v>
      </c>
      <c r="K295">
        <v>294</v>
      </c>
      <c r="L295" t="s">
        <v>23</v>
      </c>
      <c r="M295" t="s">
        <v>856</v>
      </c>
      <c r="N295" s="11">
        <f>SUMIF(Cocina!A:A,Sala!K295,Cocina!J:J)+I295</f>
        <v>346.36</v>
      </c>
      <c r="O295" s="12">
        <f t="shared" si="24"/>
        <v>45019</v>
      </c>
      <c r="P295" s="2">
        <f t="shared" si="25"/>
        <v>45019.018055555556</v>
      </c>
      <c r="Q295" s="2">
        <f t="shared" si="26"/>
        <v>45019.164583333331</v>
      </c>
      <c r="R295" s="2">
        <f t="shared" si="27"/>
        <v>0.14652777777519077</v>
      </c>
      <c r="S295" s="7">
        <f>SUMIF(Cocina!A:A,K295,Cocina!H:H)</f>
        <v>5.9722222222222218E-2</v>
      </c>
      <c r="T295" s="2">
        <f t="shared" si="28"/>
        <v>8.6805555552968552E-2</v>
      </c>
      <c r="U295" t="str">
        <f t="shared" si="29"/>
        <v>Cobrado</v>
      </c>
      <c r="V295" s="17" t="str">
        <f>TEXT(Table1[[#This Row],[Fecha de factura]],"dddd")</f>
        <v>lunes</v>
      </c>
    </row>
    <row r="296" spans="1:22" x14ac:dyDescent="0.45">
      <c r="A296">
        <v>3</v>
      </c>
      <c r="B296" t="s">
        <v>317</v>
      </c>
      <c r="C296">
        <v>1</v>
      </c>
      <c r="D296" s="1">
        <v>45019.006944444445</v>
      </c>
      <c r="E296" s="1">
        <v>45019.084027777775</v>
      </c>
      <c r="F296" t="s">
        <v>25</v>
      </c>
      <c r="G296" t="s">
        <v>15</v>
      </c>
      <c r="H296" t="s">
        <v>26</v>
      </c>
      <c r="I296" s="11">
        <v>46.42</v>
      </c>
      <c r="J296" t="s">
        <v>17</v>
      </c>
      <c r="K296">
        <v>295</v>
      </c>
      <c r="L296" t="s">
        <v>45</v>
      </c>
      <c r="M296" t="s">
        <v>857</v>
      </c>
      <c r="N296" s="11">
        <f>SUMIF(Cocina!A:A,Sala!K296,Cocina!J:J)+I296</f>
        <v>293.42</v>
      </c>
      <c r="O296" s="12">
        <f t="shared" si="24"/>
        <v>45019</v>
      </c>
      <c r="P296" s="2">
        <f t="shared" si="25"/>
        <v>45019.006944444445</v>
      </c>
      <c r="Q296" s="2">
        <f t="shared" si="26"/>
        <v>45019.084027777775</v>
      </c>
      <c r="R296" s="2">
        <f t="shared" si="27"/>
        <v>7.7083333329937886E-2</v>
      </c>
      <c r="S296" s="7">
        <f>SUMIF(Cocina!A:A,K296,Cocina!H:H)</f>
        <v>0.12291666666666667</v>
      </c>
      <c r="T296" s="2">
        <f t="shared" si="28"/>
        <v>0</v>
      </c>
      <c r="U296" t="str">
        <f t="shared" si="29"/>
        <v>No cobrado</v>
      </c>
      <c r="V296" s="17" t="str">
        <f>TEXT(Table1[[#This Row],[Fecha de factura]],"dddd")</f>
        <v>lunes</v>
      </c>
    </row>
    <row r="297" spans="1:22" x14ac:dyDescent="0.45">
      <c r="A297">
        <v>14</v>
      </c>
      <c r="B297" t="s">
        <v>318</v>
      </c>
      <c r="C297">
        <v>1</v>
      </c>
      <c r="D297" s="1">
        <v>45019.117361111108</v>
      </c>
      <c r="E297" s="1">
        <v>45019.248611111114</v>
      </c>
      <c r="F297" t="s">
        <v>25</v>
      </c>
      <c r="G297" t="s">
        <v>36</v>
      </c>
      <c r="H297" t="s">
        <v>26</v>
      </c>
      <c r="I297" s="11">
        <v>29.07</v>
      </c>
      <c r="J297" t="s">
        <v>39</v>
      </c>
      <c r="K297">
        <v>296</v>
      </c>
      <c r="L297" t="s">
        <v>18</v>
      </c>
      <c r="M297" t="s">
        <v>858</v>
      </c>
      <c r="N297" s="11">
        <f>SUMIF(Cocina!A:A,Sala!K297,Cocina!J:J)+I297</f>
        <v>88.07</v>
      </c>
      <c r="O297" s="12">
        <f t="shared" si="24"/>
        <v>45019</v>
      </c>
      <c r="P297" s="2">
        <f t="shared" si="25"/>
        <v>45019.117361111108</v>
      </c>
      <c r="Q297" s="2">
        <f t="shared" si="26"/>
        <v>45019.248611111114</v>
      </c>
      <c r="R297" s="2">
        <f t="shared" si="27"/>
        <v>0.14166666667248742</v>
      </c>
      <c r="S297" s="7">
        <f>SUMIF(Cocina!A:A,K297,Cocina!H:H)</f>
        <v>3.1944444444444442E-2</v>
      </c>
      <c r="T297" s="2">
        <f t="shared" si="28"/>
        <v>0.10972222222804298</v>
      </c>
      <c r="U297" t="str">
        <f t="shared" si="29"/>
        <v>Cobrado</v>
      </c>
      <c r="V297" s="17" t="str">
        <f>TEXT(Table1[[#This Row],[Fecha de factura]],"dddd")</f>
        <v>lunes</v>
      </c>
    </row>
    <row r="298" spans="1:22" x14ac:dyDescent="0.45">
      <c r="A298">
        <v>4</v>
      </c>
      <c r="B298" t="s">
        <v>48</v>
      </c>
      <c r="C298">
        <v>3</v>
      </c>
      <c r="D298" s="1">
        <v>45019.043749999997</v>
      </c>
      <c r="E298" s="1">
        <v>45019.185416666667</v>
      </c>
      <c r="F298" t="s">
        <v>20</v>
      </c>
      <c r="G298" t="s">
        <v>15</v>
      </c>
      <c r="H298" t="s">
        <v>26</v>
      </c>
      <c r="I298" s="11">
        <v>43.46</v>
      </c>
      <c r="J298" t="s">
        <v>39</v>
      </c>
      <c r="K298">
        <v>297</v>
      </c>
      <c r="L298" t="s">
        <v>18</v>
      </c>
      <c r="M298" t="s">
        <v>859</v>
      </c>
      <c r="N298" s="11">
        <f>SUMIF(Cocina!A:A,Sala!K298,Cocina!J:J)+I298</f>
        <v>218.46</v>
      </c>
      <c r="O298" s="12">
        <f t="shared" si="24"/>
        <v>45019</v>
      </c>
      <c r="P298" s="2">
        <f t="shared" si="25"/>
        <v>45019.043749999997</v>
      </c>
      <c r="Q298" s="2">
        <f t="shared" si="26"/>
        <v>45019.185416666667</v>
      </c>
      <c r="R298" s="2">
        <f t="shared" si="27"/>
        <v>0.15208333333672877</v>
      </c>
      <c r="S298" s="7">
        <f>SUMIF(Cocina!A:A,K298,Cocina!H:H)</f>
        <v>7.7777777777777779E-2</v>
      </c>
      <c r="T298" s="2">
        <f t="shared" si="28"/>
        <v>7.4305555558950992E-2</v>
      </c>
      <c r="U298" t="str">
        <f t="shared" si="29"/>
        <v>Cobrado</v>
      </c>
      <c r="V298" s="17" t="str">
        <f>TEXT(Table1[[#This Row],[Fecha de factura]],"dddd")</f>
        <v>lunes</v>
      </c>
    </row>
    <row r="299" spans="1:22" x14ac:dyDescent="0.45">
      <c r="A299">
        <v>11</v>
      </c>
      <c r="B299" t="s">
        <v>319</v>
      </c>
      <c r="C299">
        <v>4</v>
      </c>
      <c r="D299" s="1">
        <v>45019.134722222225</v>
      </c>
      <c r="E299" s="1">
        <v>45019.228472222225</v>
      </c>
      <c r="F299" t="s">
        <v>30</v>
      </c>
      <c r="G299" t="s">
        <v>21</v>
      </c>
      <c r="H299" t="s">
        <v>26</v>
      </c>
      <c r="I299" s="11">
        <v>23.24</v>
      </c>
      <c r="J299" t="s">
        <v>17</v>
      </c>
      <c r="K299">
        <v>298</v>
      </c>
      <c r="L299" t="s">
        <v>43</v>
      </c>
      <c r="M299" t="s">
        <v>860</v>
      </c>
      <c r="N299" s="11">
        <f>SUMIF(Cocina!A:A,Sala!K299,Cocina!J:J)+I299</f>
        <v>278.24</v>
      </c>
      <c r="O299" s="12">
        <f t="shared" si="24"/>
        <v>45019</v>
      </c>
      <c r="P299" s="2">
        <f t="shared" si="25"/>
        <v>45019.134722222225</v>
      </c>
      <c r="Q299" s="2">
        <f t="shared" si="26"/>
        <v>45019.228472222225</v>
      </c>
      <c r="R299" s="2">
        <f t="shared" si="27"/>
        <v>9.375E-2</v>
      </c>
      <c r="S299" s="7">
        <f>SUMIF(Cocina!A:A,K299,Cocina!H:H)</f>
        <v>9.7916666666666652E-2</v>
      </c>
      <c r="T299" s="2">
        <f t="shared" si="28"/>
        <v>0</v>
      </c>
      <c r="U299" t="str">
        <f t="shared" si="29"/>
        <v>No cobrado</v>
      </c>
      <c r="V299" s="17" t="str">
        <f>TEXT(Table1[[#This Row],[Fecha de factura]],"dddd")</f>
        <v>lunes</v>
      </c>
    </row>
    <row r="300" spans="1:22" x14ac:dyDescent="0.45">
      <c r="A300">
        <v>6</v>
      </c>
      <c r="B300" t="s">
        <v>320</v>
      </c>
      <c r="C300">
        <v>1</v>
      </c>
      <c r="D300" s="1">
        <v>45019.054861111108</v>
      </c>
      <c r="E300" s="1">
        <v>45019.114583333336</v>
      </c>
      <c r="F300" t="s">
        <v>30</v>
      </c>
      <c r="G300" t="s">
        <v>36</v>
      </c>
      <c r="H300" t="s">
        <v>22</v>
      </c>
      <c r="I300" s="11">
        <v>29.68</v>
      </c>
      <c r="J300" t="s">
        <v>39</v>
      </c>
      <c r="K300">
        <v>299</v>
      </c>
      <c r="L300" t="s">
        <v>45</v>
      </c>
      <c r="M300" t="s">
        <v>861</v>
      </c>
      <c r="N300" s="11">
        <f>SUMIF(Cocina!A:A,Sala!K300,Cocina!J:J)+I300</f>
        <v>211.68</v>
      </c>
      <c r="O300" s="12">
        <f t="shared" si="24"/>
        <v>45019</v>
      </c>
      <c r="P300" s="2">
        <f t="shared" si="25"/>
        <v>45019.054861111108</v>
      </c>
      <c r="Q300" s="2">
        <f t="shared" si="26"/>
        <v>45019.114583333336</v>
      </c>
      <c r="R300" s="2">
        <f t="shared" si="27"/>
        <v>7.0138888894386284E-2</v>
      </c>
      <c r="S300" s="7">
        <f>SUMIF(Cocina!A:A,K300,Cocina!H:H)</f>
        <v>7.8472222222222221E-2</v>
      </c>
      <c r="T300" s="2">
        <f t="shared" si="28"/>
        <v>0</v>
      </c>
      <c r="U300" t="str">
        <f t="shared" si="29"/>
        <v>No cobrado</v>
      </c>
      <c r="V300" s="17" t="str">
        <f>TEXT(Table1[[#This Row],[Fecha de factura]],"dddd")</f>
        <v>lunes</v>
      </c>
    </row>
    <row r="301" spans="1:22" x14ac:dyDescent="0.45">
      <c r="A301">
        <v>18</v>
      </c>
      <c r="B301" t="s">
        <v>172</v>
      </c>
      <c r="C301">
        <v>6</v>
      </c>
      <c r="D301" s="1">
        <v>45019.095138888886</v>
      </c>
      <c r="E301" s="1">
        <v>45019.179861111108</v>
      </c>
      <c r="F301" t="s">
        <v>25</v>
      </c>
      <c r="G301" t="s">
        <v>21</v>
      </c>
      <c r="H301" t="s">
        <v>26</v>
      </c>
      <c r="I301" s="11">
        <v>38.380000000000003</v>
      </c>
      <c r="J301" t="s">
        <v>17</v>
      </c>
      <c r="K301">
        <v>300</v>
      </c>
      <c r="L301" t="s">
        <v>31</v>
      </c>
      <c r="M301" t="s">
        <v>862</v>
      </c>
      <c r="N301" s="11">
        <f>SUMIF(Cocina!A:A,Sala!K301,Cocina!J:J)+I301</f>
        <v>328.38</v>
      </c>
      <c r="O301" s="12">
        <f t="shared" si="24"/>
        <v>45019</v>
      </c>
      <c r="P301" s="2">
        <f t="shared" si="25"/>
        <v>45019.095138888886</v>
      </c>
      <c r="Q301" s="2">
        <f t="shared" si="26"/>
        <v>45019.179861111108</v>
      </c>
      <c r="R301" s="2">
        <f t="shared" si="27"/>
        <v>8.4722222221898846E-2</v>
      </c>
      <c r="S301" s="7">
        <f>SUMIF(Cocina!A:A,K301,Cocina!H:H)</f>
        <v>8.1944444444444445E-2</v>
      </c>
      <c r="T301" s="2">
        <f t="shared" si="28"/>
        <v>2.7777777774544016E-3</v>
      </c>
      <c r="U301" t="str">
        <f t="shared" si="29"/>
        <v>Cobrado</v>
      </c>
      <c r="V301" s="17" t="str">
        <f>TEXT(Table1[[#This Row],[Fecha de factura]],"dddd")</f>
        <v>lunes</v>
      </c>
    </row>
    <row r="302" spans="1:22" x14ac:dyDescent="0.45">
      <c r="A302">
        <v>8</v>
      </c>
      <c r="B302" t="s">
        <v>321</v>
      </c>
      <c r="C302">
        <v>6</v>
      </c>
      <c r="D302" s="1">
        <v>45019.093055555553</v>
      </c>
      <c r="E302" s="1">
        <v>45019.172222222223</v>
      </c>
      <c r="F302" t="s">
        <v>30</v>
      </c>
      <c r="G302" t="s">
        <v>15</v>
      </c>
      <c r="H302" t="s">
        <v>26</v>
      </c>
      <c r="I302" s="11">
        <v>16.52</v>
      </c>
      <c r="J302" t="s">
        <v>17</v>
      </c>
      <c r="K302">
        <v>301</v>
      </c>
      <c r="L302" t="s">
        <v>45</v>
      </c>
      <c r="M302" t="s">
        <v>863</v>
      </c>
      <c r="N302" s="11">
        <f>SUMIF(Cocina!A:A,Sala!K302,Cocina!J:J)+I302</f>
        <v>239.52</v>
      </c>
      <c r="O302" s="12">
        <f t="shared" si="24"/>
        <v>45019</v>
      </c>
      <c r="P302" s="2">
        <f t="shared" si="25"/>
        <v>45019.093055555553</v>
      </c>
      <c r="Q302" s="2">
        <f t="shared" si="26"/>
        <v>45019.172222222223</v>
      </c>
      <c r="R302" s="2">
        <f t="shared" si="27"/>
        <v>7.9166666670062114E-2</v>
      </c>
      <c r="S302" s="7">
        <f>SUMIF(Cocina!A:A,K302,Cocina!H:H)</f>
        <v>0.12708333333333333</v>
      </c>
      <c r="T302" s="2">
        <f t="shared" si="28"/>
        <v>0</v>
      </c>
      <c r="U302" t="str">
        <f t="shared" si="29"/>
        <v>No cobrado</v>
      </c>
      <c r="V302" s="17" t="str">
        <f>TEXT(Table1[[#This Row],[Fecha de factura]],"dddd")</f>
        <v>lunes</v>
      </c>
    </row>
    <row r="303" spans="1:22" x14ac:dyDescent="0.45">
      <c r="A303">
        <v>5</v>
      </c>
      <c r="B303" t="s">
        <v>94</v>
      </c>
      <c r="C303">
        <v>2</v>
      </c>
      <c r="D303" s="1">
        <v>45019.055555555555</v>
      </c>
      <c r="E303" s="1">
        <v>45019.205555555556</v>
      </c>
      <c r="F303" t="s">
        <v>20</v>
      </c>
      <c r="G303" t="s">
        <v>21</v>
      </c>
      <c r="H303" t="s">
        <v>26</v>
      </c>
      <c r="I303" s="11">
        <v>39.89</v>
      </c>
      <c r="J303" t="s">
        <v>17</v>
      </c>
      <c r="K303">
        <v>302</v>
      </c>
      <c r="L303" t="s">
        <v>23</v>
      </c>
      <c r="M303" t="s">
        <v>258</v>
      </c>
      <c r="N303" s="11">
        <f>SUMIF(Cocina!A:A,Sala!K303,Cocina!J:J)+I303</f>
        <v>135.88999999999999</v>
      </c>
      <c r="O303" s="12">
        <f t="shared" si="24"/>
        <v>45019</v>
      </c>
      <c r="P303" s="2">
        <f t="shared" si="25"/>
        <v>45019.055555555555</v>
      </c>
      <c r="Q303" s="2">
        <f t="shared" si="26"/>
        <v>45019.205555555556</v>
      </c>
      <c r="R303" s="2">
        <f t="shared" si="27"/>
        <v>0.15000000000145519</v>
      </c>
      <c r="S303" s="7">
        <f>SUMIF(Cocina!A:A,K303,Cocina!H:H)</f>
        <v>1.0416666666666666E-2</v>
      </c>
      <c r="T303" s="2">
        <f t="shared" si="28"/>
        <v>0.13958333333478853</v>
      </c>
      <c r="U303" t="str">
        <f t="shared" si="29"/>
        <v>Cobrado</v>
      </c>
      <c r="V303" s="17" t="str">
        <f>TEXT(Table1[[#This Row],[Fecha de factura]],"dddd")</f>
        <v>lunes</v>
      </c>
    </row>
    <row r="304" spans="1:22" x14ac:dyDescent="0.45">
      <c r="A304">
        <v>14</v>
      </c>
      <c r="B304" t="s">
        <v>322</v>
      </c>
      <c r="C304">
        <v>5</v>
      </c>
      <c r="D304" s="1">
        <v>45019.151388888888</v>
      </c>
      <c r="E304" s="1">
        <v>45019.26666666667</v>
      </c>
      <c r="F304" t="s">
        <v>30</v>
      </c>
      <c r="G304" t="s">
        <v>21</v>
      </c>
      <c r="H304" t="s">
        <v>16</v>
      </c>
      <c r="I304" s="11">
        <v>16.489999999999998</v>
      </c>
      <c r="J304" t="s">
        <v>39</v>
      </c>
      <c r="K304">
        <v>303</v>
      </c>
      <c r="L304" t="s">
        <v>28</v>
      </c>
      <c r="M304" t="s">
        <v>864</v>
      </c>
      <c r="N304" s="11">
        <f>SUMIF(Cocina!A:A,Sala!K304,Cocina!J:J)+I304</f>
        <v>226.49</v>
      </c>
      <c r="O304" s="12">
        <f t="shared" si="24"/>
        <v>45019</v>
      </c>
      <c r="P304" s="2">
        <f t="shared" si="25"/>
        <v>45019.151388888888</v>
      </c>
      <c r="Q304" s="2">
        <f t="shared" si="26"/>
        <v>45019.26666666667</v>
      </c>
      <c r="R304" s="2">
        <f t="shared" si="27"/>
        <v>0.12569444444913339</v>
      </c>
      <c r="S304" s="7">
        <f>SUMIF(Cocina!A:A,K304,Cocina!H:H)</f>
        <v>6.3888888888888884E-2</v>
      </c>
      <c r="T304" s="2">
        <f t="shared" si="28"/>
        <v>6.1805555560244502E-2</v>
      </c>
      <c r="U304" t="str">
        <f t="shared" si="29"/>
        <v>Cobrado</v>
      </c>
      <c r="V304" s="17" t="str">
        <f>TEXT(Table1[[#This Row],[Fecha de factura]],"dddd")</f>
        <v>lunes</v>
      </c>
    </row>
    <row r="305" spans="1:22" x14ac:dyDescent="0.45">
      <c r="A305">
        <v>6</v>
      </c>
      <c r="B305" t="s">
        <v>323</v>
      </c>
      <c r="C305">
        <v>4</v>
      </c>
      <c r="D305" s="1">
        <v>45019.14166666667</v>
      </c>
      <c r="E305" s="1">
        <v>45019.194444444445</v>
      </c>
      <c r="F305" t="s">
        <v>20</v>
      </c>
      <c r="G305" t="s">
        <v>15</v>
      </c>
      <c r="H305" t="s">
        <v>26</v>
      </c>
      <c r="I305" s="11">
        <v>22.05</v>
      </c>
      <c r="J305" t="s">
        <v>17</v>
      </c>
      <c r="K305">
        <v>304</v>
      </c>
      <c r="L305" t="s">
        <v>23</v>
      </c>
      <c r="M305" t="s">
        <v>865</v>
      </c>
      <c r="N305" s="11">
        <f>SUMIF(Cocina!A:A,Sala!K305,Cocina!J:J)+I305</f>
        <v>301.05</v>
      </c>
      <c r="O305" s="12">
        <f t="shared" si="24"/>
        <v>45019</v>
      </c>
      <c r="P305" s="2">
        <f t="shared" si="25"/>
        <v>45019.14166666667</v>
      </c>
      <c r="Q305" s="2">
        <f t="shared" si="26"/>
        <v>45019.194444444445</v>
      </c>
      <c r="R305" s="2">
        <f t="shared" si="27"/>
        <v>5.2777777775190771E-2</v>
      </c>
      <c r="S305" s="7">
        <f>SUMIF(Cocina!A:A,K305,Cocina!H:H)</f>
        <v>5.9027777777777776E-2</v>
      </c>
      <c r="T305" s="2">
        <f t="shared" si="28"/>
        <v>0</v>
      </c>
      <c r="U305" t="str">
        <f t="shared" si="29"/>
        <v>No cobrado</v>
      </c>
      <c r="V305" s="17" t="str">
        <f>TEXT(Table1[[#This Row],[Fecha de factura]],"dddd")</f>
        <v>lunes</v>
      </c>
    </row>
    <row r="306" spans="1:22" x14ac:dyDescent="0.45">
      <c r="A306">
        <v>1</v>
      </c>
      <c r="B306" t="s">
        <v>324</v>
      </c>
      <c r="C306">
        <v>2</v>
      </c>
      <c r="D306" s="1">
        <v>45019.03125</v>
      </c>
      <c r="E306" s="1">
        <v>45019.175694444442</v>
      </c>
      <c r="F306" t="s">
        <v>20</v>
      </c>
      <c r="G306" t="s">
        <v>15</v>
      </c>
      <c r="H306" t="s">
        <v>26</v>
      </c>
      <c r="I306" s="11">
        <v>37.92</v>
      </c>
      <c r="J306" t="s">
        <v>17</v>
      </c>
      <c r="K306">
        <v>305</v>
      </c>
      <c r="L306" t="s">
        <v>58</v>
      </c>
      <c r="M306" t="s">
        <v>866</v>
      </c>
      <c r="N306" s="11">
        <f>SUMIF(Cocina!A:A,Sala!K306,Cocina!J:J)+I306</f>
        <v>165.92000000000002</v>
      </c>
      <c r="O306" s="12">
        <f t="shared" si="24"/>
        <v>45019</v>
      </c>
      <c r="P306" s="2">
        <f t="shared" si="25"/>
        <v>45019.03125</v>
      </c>
      <c r="Q306" s="2">
        <f t="shared" si="26"/>
        <v>45019.175694444442</v>
      </c>
      <c r="R306" s="2">
        <f t="shared" si="27"/>
        <v>0.1444444444423425</v>
      </c>
      <c r="S306" s="7">
        <f>SUMIF(Cocina!A:A,K306,Cocina!H:H)</f>
        <v>4.5138888888888888E-2</v>
      </c>
      <c r="T306" s="2">
        <f t="shared" si="28"/>
        <v>9.9305555553453606E-2</v>
      </c>
      <c r="U306" t="str">
        <f t="shared" si="29"/>
        <v>Cobrado</v>
      </c>
      <c r="V306" s="17" t="str">
        <f>TEXT(Table1[[#This Row],[Fecha de factura]],"dddd")</f>
        <v>lunes</v>
      </c>
    </row>
    <row r="307" spans="1:22" x14ac:dyDescent="0.45">
      <c r="A307">
        <v>7</v>
      </c>
      <c r="B307" t="s">
        <v>325</v>
      </c>
      <c r="C307">
        <v>4</v>
      </c>
      <c r="D307" s="1">
        <v>45019.002083333333</v>
      </c>
      <c r="E307" s="1">
        <v>45019.105555555558</v>
      </c>
      <c r="F307" t="s">
        <v>30</v>
      </c>
      <c r="G307" t="s">
        <v>15</v>
      </c>
      <c r="H307" t="s">
        <v>26</v>
      </c>
      <c r="I307" s="11">
        <v>16.96</v>
      </c>
      <c r="J307" t="s">
        <v>39</v>
      </c>
      <c r="K307">
        <v>306</v>
      </c>
      <c r="L307" t="s">
        <v>58</v>
      </c>
      <c r="M307" t="s">
        <v>258</v>
      </c>
      <c r="N307" s="11">
        <f>SUMIF(Cocina!A:A,Sala!K307,Cocina!J:J)+I307</f>
        <v>48.96</v>
      </c>
      <c r="O307" s="12">
        <f t="shared" si="24"/>
        <v>45019</v>
      </c>
      <c r="P307" s="2">
        <f t="shared" si="25"/>
        <v>45019.002083333333</v>
      </c>
      <c r="Q307" s="2">
        <f t="shared" si="26"/>
        <v>45019.105555555558</v>
      </c>
      <c r="R307" s="2">
        <f t="shared" si="27"/>
        <v>0.1138888888914759</v>
      </c>
      <c r="S307" s="7">
        <f>SUMIF(Cocina!A:A,K307,Cocina!H:H)</f>
        <v>1.4583333333333334E-2</v>
      </c>
      <c r="T307" s="2">
        <f t="shared" si="28"/>
        <v>9.9305555558142564E-2</v>
      </c>
      <c r="U307" t="str">
        <f t="shared" si="29"/>
        <v>Cobrado</v>
      </c>
      <c r="V307" s="17" t="str">
        <f>TEXT(Table1[[#This Row],[Fecha de factura]],"dddd")</f>
        <v>lunes</v>
      </c>
    </row>
    <row r="308" spans="1:22" x14ac:dyDescent="0.45">
      <c r="A308">
        <v>20</v>
      </c>
      <c r="B308" t="s">
        <v>52</v>
      </c>
      <c r="C308">
        <v>5</v>
      </c>
      <c r="D308" s="1">
        <v>45019.131249999999</v>
      </c>
      <c r="E308" s="1">
        <v>45019.23541666667</v>
      </c>
      <c r="F308" t="s">
        <v>20</v>
      </c>
      <c r="G308" t="s">
        <v>15</v>
      </c>
      <c r="H308" t="s">
        <v>22</v>
      </c>
      <c r="I308" s="11">
        <v>31.66</v>
      </c>
      <c r="J308" t="s">
        <v>27</v>
      </c>
      <c r="K308">
        <v>307</v>
      </c>
      <c r="L308" t="s">
        <v>34</v>
      </c>
      <c r="M308" t="s">
        <v>81</v>
      </c>
      <c r="N308" s="11">
        <f>SUMIF(Cocina!A:A,Sala!K308,Cocina!J:J)+I308</f>
        <v>94.66</v>
      </c>
      <c r="O308" s="12">
        <f t="shared" si="24"/>
        <v>45019</v>
      </c>
      <c r="P308" s="2">
        <f t="shared" si="25"/>
        <v>45019.131249999999</v>
      </c>
      <c r="Q308" s="2">
        <f t="shared" si="26"/>
        <v>45019.23541666667</v>
      </c>
      <c r="R308" s="2">
        <f t="shared" si="27"/>
        <v>0.10416666667151731</v>
      </c>
      <c r="S308" s="7">
        <f>SUMIF(Cocina!A:A,K308,Cocina!H:H)</f>
        <v>2.7083333333333334E-2</v>
      </c>
      <c r="T308" s="2">
        <f t="shared" si="28"/>
        <v>7.7083333338183971E-2</v>
      </c>
      <c r="U308" t="str">
        <f t="shared" si="29"/>
        <v>Cobrado</v>
      </c>
      <c r="V308" s="17" t="str">
        <f>TEXT(Table1[[#This Row],[Fecha de factura]],"dddd")</f>
        <v>lunes</v>
      </c>
    </row>
    <row r="309" spans="1:22" x14ac:dyDescent="0.45">
      <c r="A309">
        <v>14</v>
      </c>
      <c r="B309" t="s">
        <v>326</v>
      </c>
      <c r="C309">
        <v>6</v>
      </c>
      <c r="D309" s="1">
        <v>45019.079861111109</v>
      </c>
      <c r="E309" s="1">
        <v>45019.193749999999</v>
      </c>
      <c r="F309" t="s">
        <v>25</v>
      </c>
      <c r="G309" t="s">
        <v>15</v>
      </c>
      <c r="H309" t="s">
        <v>26</v>
      </c>
      <c r="I309" s="11">
        <v>33.79</v>
      </c>
      <c r="J309" t="s">
        <v>17</v>
      </c>
      <c r="K309">
        <v>308</v>
      </c>
      <c r="L309" t="s">
        <v>45</v>
      </c>
      <c r="M309" t="s">
        <v>867</v>
      </c>
      <c r="N309" s="11">
        <f>SUMIF(Cocina!A:A,Sala!K309,Cocina!J:J)+I309</f>
        <v>255.79</v>
      </c>
      <c r="O309" s="12">
        <f t="shared" si="24"/>
        <v>45019</v>
      </c>
      <c r="P309" s="2">
        <f t="shared" si="25"/>
        <v>45019.079861111109</v>
      </c>
      <c r="Q309" s="2">
        <f t="shared" si="26"/>
        <v>45019.193749999999</v>
      </c>
      <c r="R309" s="2">
        <f t="shared" si="27"/>
        <v>0.11388888888905058</v>
      </c>
      <c r="S309" s="7">
        <f>SUMIF(Cocina!A:A,K309,Cocina!H:H)</f>
        <v>0.12916666666666665</v>
      </c>
      <c r="T309" s="2">
        <f t="shared" si="28"/>
        <v>0</v>
      </c>
      <c r="U309" t="str">
        <f t="shared" si="29"/>
        <v>No cobrado</v>
      </c>
      <c r="V309" s="17" t="str">
        <f>TEXT(Table1[[#This Row],[Fecha de factura]],"dddd")</f>
        <v>lunes</v>
      </c>
    </row>
    <row r="310" spans="1:22" x14ac:dyDescent="0.45">
      <c r="A310">
        <v>9</v>
      </c>
      <c r="B310" t="s">
        <v>327</v>
      </c>
      <c r="C310">
        <v>3</v>
      </c>
      <c r="D310" s="1">
        <v>45019.019444444442</v>
      </c>
      <c r="E310" s="1">
        <v>45019.170138888891</v>
      </c>
      <c r="F310" t="s">
        <v>20</v>
      </c>
      <c r="G310" t="s">
        <v>15</v>
      </c>
      <c r="H310" t="s">
        <v>26</v>
      </c>
      <c r="I310" s="11">
        <v>36.090000000000003</v>
      </c>
      <c r="J310" t="s">
        <v>17</v>
      </c>
      <c r="K310">
        <v>309</v>
      </c>
      <c r="L310" t="s">
        <v>70</v>
      </c>
      <c r="M310" t="s">
        <v>868</v>
      </c>
      <c r="N310" s="11">
        <f>SUMIF(Cocina!A:A,Sala!K310,Cocina!J:J)+I310</f>
        <v>208.09</v>
      </c>
      <c r="O310" s="12">
        <f t="shared" si="24"/>
        <v>45019</v>
      </c>
      <c r="P310" s="2">
        <f t="shared" si="25"/>
        <v>45019.019444444442</v>
      </c>
      <c r="Q310" s="2">
        <f t="shared" si="26"/>
        <v>45019.170138888891</v>
      </c>
      <c r="R310" s="2">
        <f t="shared" si="27"/>
        <v>0.15069444444816327</v>
      </c>
      <c r="S310" s="7">
        <f>SUMIF(Cocina!A:A,K310,Cocina!H:H)</f>
        <v>8.5416666666666669E-2</v>
      </c>
      <c r="T310" s="2">
        <f t="shared" si="28"/>
        <v>6.5277777781496599E-2</v>
      </c>
      <c r="U310" t="str">
        <f t="shared" si="29"/>
        <v>Cobrado</v>
      </c>
      <c r="V310" s="17" t="str">
        <f>TEXT(Table1[[#This Row],[Fecha de factura]],"dddd")</f>
        <v>lunes</v>
      </c>
    </row>
    <row r="311" spans="1:22" x14ac:dyDescent="0.45">
      <c r="A311">
        <v>17</v>
      </c>
      <c r="B311" t="s">
        <v>328</v>
      </c>
      <c r="C311">
        <v>3</v>
      </c>
      <c r="D311" s="1">
        <v>45019.12777777778</v>
      </c>
      <c r="E311" s="1">
        <v>45019.265972222223</v>
      </c>
      <c r="F311" t="s">
        <v>30</v>
      </c>
      <c r="G311" t="s">
        <v>36</v>
      </c>
      <c r="H311" t="s">
        <v>26</v>
      </c>
      <c r="I311" s="11">
        <v>11.47</v>
      </c>
      <c r="J311" t="s">
        <v>27</v>
      </c>
      <c r="K311">
        <v>310</v>
      </c>
      <c r="L311" t="s">
        <v>45</v>
      </c>
      <c r="M311" t="s">
        <v>869</v>
      </c>
      <c r="N311" s="11">
        <f>SUMIF(Cocina!A:A,Sala!K311,Cocina!J:J)+I311</f>
        <v>149.47</v>
      </c>
      <c r="O311" s="12">
        <f t="shared" si="24"/>
        <v>45019</v>
      </c>
      <c r="P311" s="2">
        <f t="shared" si="25"/>
        <v>45019.12777777778</v>
      </c>
      <c r="Q311" s="2">
        <f t="shared" si="26"/>
        <v>45019.265972222223</v>
      </c>
      <c r="R311" s="2">
        <f t="shared" si="27"/>
        <v>0.13819444444379769</v>
      </c>
      <c r="S311" s="7">
        <f>SUMIF(Cocina!A:A,K311,Cocina!H:H)</f>
        <v>6.7361111111111108E-2</v>
      </c>
      <c r="T311" s="2">
        <f t="shared" si="28"/>
        <v>7.0833333332686585E-2</v>
      </c>
      <c r="U311" t="str">
        <f t="shared" si="29"/>
        <v>Cobrado</v>
      </c>
      <c r="V311" s="17" t="str">
        <f>TEXT(Table1[[#This Row],[Fecha de factura]],"dddd")</f>
        <v>lunes</v>
      </c>
    </row>
    <row r="312" spans="1:22" x14ac:dyDescent="0.45">
      <c r="A312">
        <v>6</v>
      </c>
      <c r="B312" t="s">
        <v>329</v>
      </c>
      <c r="C312">
        <v>4</v>
      </c>
      <c r="D312" s="1">
        <v>45019.069444444445</v>
      </c>
      <c r="E312" s="1">
        <v>45019.113194444442</v>
      </c>
      <c r="F312" t="s">
        <v>14</v>
      </c>
      <c r="G312" t="s">
        <v>21</v>
      </c>
      <c r="H312" t="s">
        <v>22</v>
      </c>
      <c r="I312" s="11">
        <v>39.270000000000003</v>
      </c>
      <c r="J312" t="s">
        <v>39</v>
      </c>
      <c r="K312">
        <v>311</v>
      </c>
      <c r="L312" t="s">
        <v>31</v>
      </c>
      <c r="M312" t="s">
        <v>870</v>
      </c>
      <c r="N312" s="11">
        <f>SUMIF(Cocina!A:A,Sala!K312,Cocina!J:J)+I312</f>
        <v>92.27000000000001</v>
      </c>
      <c r="O312" s="12">
        <f t="shared" si="24"/>
        <v>45019</v>
      </c>
      <c r="P312" s="2">
        <f t="shared" si="25"/>
        <v>45019.069444444445</v>
      </c>
      <c r="Q312" s="2">
        <f t="shared" si="26"/>
        <v>45019.113194444442</v>
      </c>
      <c r="R312" s="2">
        <f t="shared" si="27"/>
        <v>5.4166666663756281E-2</v>
      </c>
      <c r="S312" s="7">
        <f>SUMIF(Cocina!A:A,K312,Cocina!H:H)</f>
        <v>5.1388888888888887E-2</v>
      </c>
      <c r="T312" s="2">
        <f t="shared" si="28"/>
        <v>2.7777777748673946E-3</v>
      </c>
      <c r="U312" t="str">
        <f t="shared" si="29"/>
        <v>Cobrado</v>
      </c>
      <c r="V312" s="17" t="str">
        <f>TEXT(Table1[[#This Row],[Fecha de factura]],"dddd")</f>
        <v>lunes</v>
      </c>
    </row>
    <row r="313" spans="1:22" x14ac:dyDescent="0.45">
      <c r="A313">
        <v>2</v>
      </c>
      <c r="B313" t="s">
        <v>330</v>
      </c>
      <c r="C313">
        <v>4</v>
      </c>
      <c r="D313" s="1">
        <v>45019.129861111112</v>
      </c>
      <c r="E313" s="1">
        <v>45019.258333333331</v>
      </c>
      <c r="F313" t="s">
        <v>14</v>
      </c>
      <c r="G313" t="s">
        <v>15</v>
      </c>
      <c r="H313" t="s">
        <v>26</v>
      </c>
      <c r="I313" s="11">
        <v>30.89</v>
      </c>
      <c r="J313" t="s">
        <v>17</v>
      </c>
      <c r="K313">
        <v>312</v>
      </c>
      <c r="L313" t="s">
        <v>45</v>
      </c>
      <c r="M313" t="s">
        <v>871</v>
      </c>
      <c r="N313" s="11">
        <f>SUMIF(Cocina!A:A,Sala!K313,Cocina!J:J)+I313</f>
        <v>164.89</v>
      </c>
      <c r="O313" s="12">
        <f t="shared" si="24"/>
        <v>45019</v>
      </c>
      <c r="P313" s="2">
        <f t="shared" si="25"/>
        <v>45019.129861111112</v>
      </c>
      <c r="Q313" s="2">
        <f t="shared" si="26"/>
        <v>45019.258333333331</v>
      </c>
      <c r="R313" s="2">
        <f t="shared" si="27"/>
        <v>0.12847222221898846</v>
      </c>
      <c r="S313" s="7">
        <f>SUMIF(Cocina!A:A,K313,Cocina!H:H)</f>
        <v>3.8194444444444448E-2</v>
      </c>
      <c r="T313" s="2">
        <f t="shared" si="28"/>
        <v>9.0277777774544016E-2</v>
      </c>
      <c r="U313" t="str">
        <f t="shared" si="29"/>
        <v>Cobrado</v>
      </c>
      <c r="V313" s="17" t="str">
        <f>TEXT(Table1[[#This Row],[Fecha de factura]],"dddd")</f>
        <v>lunes</v>
      </c>
    </row>
    <row r="314" spans="1:22" x14ac:dyDescent="0.45">
      <c r="A314">
        <v>10</v>
      </c>
      <c r="B314" t="s">
        <v>41</v>
      </c>
      <c r="C314">
        <v>3</v>
      </c>
      <c r="D314" s="1">
        <v>45019.099305555559</v>
      </c>
      <c r="E314" s="1">
        <v>45019.240277777775</v>
      </c>
      <c r="F314" t="s">
        <v>20</v>
      </c>
      <c r="G314" t="s">
        <v>21</v>
      </c>
      <c r="H314" t="s">
        <v>16</v>
      </c>
      <c r="I314" s="11">
        <v>43.14</v>
      </c>
      <c r="J314" t="s">
        <v>17</v>
      </c>
      <c r="K314">
        <v>313</v>
      </c>
      <c r="L314" t="s">
        <v>18</v>
      </c>
      <c r="M314" t="s">
        <v>872</v>
      </c>
      <c r="N314" s="11">
        <f>SUMIF(Cocina!A:A,Sala!K314,Cocina!J:J)+I314</f>
        <v>275.14</v>
      </c>
      <c r="O314" s="12">
        <f t="shared" si="24"/>
        <v>45019</v>
      </c>
      <c r="P314" s="2">
        <f t="shared" si="25"/>
        <v>45019.099305555559</v>
      </c>
      <c r="Q314" s="2">
        <f t="shared" si="26"/>
        <v>45019.240277777775</v>
      </c>
      <c r="R314" s="2">
        <f t="shared" si="27"/>
        <v>0.14097222221607808</v>
      </c>
      <c r="S314" s="7">
        <f>SUMIF(Cocina!A:A,K314,Cocina!H:H)</f>
        <v>7.3611111111111113E-2</v>
      </c>
      <c r="T314" s="2">
        <f t="shared" si="28"/>
        <v>6.7361111104966967E-2</v>
      </c>
      <c r="U314" t="str">
        <f t="shared" si="29"/>
        <v>Cobrado</v>
      </c>
      <c r="V314" s="17" t="str">
        <f>TEXT(Table1[[#This Row],[Fecha de factura]],"dddd")</f>
        <v>lunes</v>
      </c>
    </row>
    <row r="315" spans="1:22" x14ac:dyDescent="0.45">
      <c r="A315">
        <v>20</v>
      </c>
      <c r="B315" t="s">
        <v>331</v>
      </c>
      <c r="C315">
        <v>5</v>
      </c>
      <c r="D315" s="1">
        <v>45019.031944444447</v>
      </c>
      <c r="E315" s="1">
        <v>45019.161805555559</v>
      </c>
      <c r="F315" t="s">
        <v>33</v>
      </c>
      <c r="G315" t="s">
        <v>15</v>
      </c>
      <c r="H315" t="s">
        <v>16</v>
      </c>
      <c r="I315" s="11">
        <v>32.18</v>
      </c>
      <c r="J315" t="s">
        <v>39</v>
      </c>
      <c r="K315">
        <v>314</v>
      </c>
      <c r="L315" t="s">
        <v>58</v>
      </c>
      <c r="M315" t="s">
        <v>117</v>
      </c>
      <c r="N315" s="11">
        <f>SUMIF(Cocina!A:A,Sala!K315,Cocina!J:J)+I315</f>
        <v>59.18</v>
      </c>
      <c r="O315" s="12">
        <f t="shared" si="24"/>
        <v>45019</v>
      </c>
      <c r="P315" s="2">
        <f t="shared" si="25"/>
        <v>45019.031944444447</v>
      </c>
      <c r="Q315" s="2">
        <f t="shared" si="26"/>
        <v>45019.161805555559</v>
      </c>
      <c r="R315" s="2">
        <f t="shared" si="27"/>
        <v>0.14027777777907127</v>
      </c>
      <c r="S315" s="7">
        <f>SUMIF(Cocina!A:A,K315,Cocina!H:H)</f>
        <v>3.472222222222222E-3</v>
      </c>
      <c r="T315" s="2">
        <f t="shared" si="28"/>
        <v>0.13680555555684906</v>
      </c>
      <c r="U315" t="str">
        <f t="shared" si="29"/>
        <v>Cobrado</v>
      </c>
      <c r="V315" s="17" t="str">
        <f>TEXT(Table1[[#This Row],[Fecha de factura]],"dddd")</f>
        <v>lunes</v>
      </c>
    </row>
    <row r="316" spans="1:22" x14ac:dyDescent="0.45">
      <c r="A316">
        <v>14</v>
      </c>
      <c r="B316" t="s">
        <v>332</v>
      </c>
      <c r="C316">
        <v>1</v>
      </c>
      <c r="D316" s="1">
        <v>45019.008333333331</v>
      </c>
      <c r="E316" s="1">
        <v>45019.145138888889</v>
      </c>
      <c r="F316" t="s">
        <v>25</v>
      </c>
      <c r="G316" t="s">
        <v>15</v>
      </c>
      <c r="H316" t="s">
        <v>26</v>
      </c>
      <c r="I316" s="11">
        <v>20.6</v>
      </c>
      <c r="J316" t="s">
        <v>27</v>
      </c>
      <c r="K316">
        <v>315</v>
      </c>
      <c r="L316" t="s">
        <v>58</v>
      </c>
      <c r="M316" t="s">
        <v>873</v>
      </c>
      <c r="N316" s="11">
        <f>SUMIF(Cocina!A:A,Sala!K316,Cocina!J:J)+I316</f>
        <v>181.6</v>
      </c>
      <c r="O316" s="12">
        <f t="shared" si="24"/>
        <v>45019</v>
      </c>
      <c r="P316" s="2">
        <f t="shared" si="25"/>
        <v>45019.008333333331</v>
      </c>
      <c r="Q316" s="2">
        <f t="shared" si="26"/>
        <v>45019.145138888889</v>
      </c>
      <c r="R316" s="2">
        <f t="shared" si="27"/>
        <v>0.1368055555576575</v>
      </c>
      <c r="S316" s="7">
        <f>SUMIF(Cocina!A:A,K316,Cocina!H:H)</f>
        <v>8.7499999999999994E-2</v>
      </c>
      <c r="T316" s="2">
        <f t="shared" si="28"/>
        <v>4.9305555557657504E-2</v>
      </c>
      <c r="U316" t="str">
        <f t="shared" si="29"/>
        <v>Cobrado</v>
      </c>
      <c r="V316" s="17" t="str">
        <f>TEXT(Table1[[#This Row],[Fecha de factura]],"dddd")</f>
        <v>lunes</v>
      </c>
    </row>
    <row r="317" spans="1:22" x14ac:dyDescent="0.45">
      <c r="A317">
        <v>2</v>
      </c>
      <c r="B317" t="s">
        <v>333</v>
      </c>
      <c r="C317">
        <v>2</v>
      </c>
      <c r="D317" s="1">
        <v>45019.068055555559</v>
      </c>
      <c r="E317" s="1">
        <v>45019.230555555558</v>
      </c>
      <c r="F317" t="s">
        <v>30</v>
      </c>
      <c r="G317" t="s">
        <v>21</v>
      </c>
      <c r="H317" t="s">
        <v>26</v>
      </c>
      <c r="I317" s="11">
        <v>31.13</v>
      </c>
      <c r="J317" t="s">
        <v>17</v>
      </c>
      <c r="K317">
        <v>316</v>
      </c>
      <c r="L317" t="s">
        <v>34</v>
      </c>
      <c r="M317" t="s">
        <v>874</v>
      </c>
      <c r="N317" s="11">
        <f>SUMIF(Cocina!A:A,Sala!K317,Cocina!J:J)+I317</f>
        <v>191.13</v>
      </c>
      <c r="O317" s="12">
        <f t="shared" si="24"/>
        <v>45019</v>
      </c>
      <c r="P317" s="2">
        <f t="shared" si="25"/>
        <v>45019.068055555559</v>
      </c>
      <c r="Q317" s="2">
        <f t="shared" si="26"/>
        <v>45019.230555555558</v>
      </c>
      <c r="R317" s="2">
        <f t="shared" si="27"/>
        <v>0.16249999999854481</v>
      </c>
      <c r="S317" s="7">
        <f>SUMIF(Cocina!A:A,K317,Cocina!H:H)</f>
        <v>0.10972222222222221</v>
      </c>
      <c r="T317" s="2">
        <f t="shared" si="28"/>
        <v>5.2777777776322601E-2</v>
      </c>
      <c r="U317" t="str">
        <f t="shared" si="29"/>
        <v>Cobrado</v>
      </c>
      <c r="V317" s="17" t="str">
        <f>TEXT(Table1[[#This Row],[Fecha de factura]],"dddd")</f>
        <v>lunes</v>
      </c>
    </row>
    <row r="318" spans="1:22" x14ac:dyDescent="0.45">
      <c r="A318">
        <v>17</v>
      </c>
      <c r="B318" t="s">
        <v>114</v>
      </c>
      <c r="C318">
        <v>2</v>
      </c>
      <c r="D318" s="1">
        <v>45019.100694444445</v>
      </c>
      <c r="E318" s="1">
        <v>45019.261111111111</v>
      </c>
      <c r="F318" t="s">
        <v>25</v>
      </c>
      <c r="G318" t="s">
        <v>21</v>
      </c>
      <c r="H318" t="s">
        <v>22</v>
      </c>
      <c r="I318" s="11">
        <v>24.55</v>
      </c>
      <c r="J318" t="s">
        <v>27</v>
      </c>
      <c r="K318">
        <v>317</v>
      </c>
      <c r="L318" t="s">
        <v>45</v>
      </c>
      <c r="M318" t="s">
        <v>875</v>
      </c>
      <c r="N318" s="11">
        <f>SUMIF(Cocina!A:A,Sala!K318,Cocina!J:J)+I318</f>
        <v>202.55</v>
      </c>
      <c r="O318" s="12">
        <f t="shared" si="24"/>
        <v>45019</v>
      </c>
      <c r="P318" s="2">
        <f t="shared" si="25"/>
        <v>45019.100694444445</v>
      </c>
      <c r="Q318" s="2">
        <f t="shared" si="26"/>
        <v>45019.261111111111</v>
      </c>
      <c r="R318" s="2">
        <f t="shared" si="27"/>
        <v>0.16041666666569654</v>
      </c>
      <c r="S318" s="7">
        <f>SUMIF(Cocina!A:A,K318,Cocina!H:H)</f>
        <v>6.1111111111111109E-2</v>
      </c>
      <c r="T318" s="2">
        <f t="shared" si="28"/>
        <v>9.9305555554585423E-2</v>
      </c>
      <c r="U318" t="str">
        <f t="shared" si="29"/>
        <v>Cobrado</v>
      </c>
      <c r="V318" s="17" t="str">
        <f>TEXT(Table1[[#This Row],[Fecha de factura]],"dddd")</f>
        <v>lunes</v>
      </c>
    </row>
    <row r="319" spans="1:22" x14ac:dyDescent="0.45">
      <c r="A319">
        <v>13</v>
      </c>
      <c r="B319" t="s">
        <v>334</v>
      </c>
      <c r="C319">
        <v>3</v>
      </c>
      <c r="D319" s="1">
        <v>45019.147916666669</v>
      </c>
      <c r="E319" s="1">
        <v>45019.214583333334</v>
      </c>
      <c r="F319" t="s">
        <v>14</v>
      </c>
      <c r="G319" t="s">
        <v>36</v>
      </c>
      <c r="H319" t="s">
        <v>26</v>
      </c>
      <c r="I319" s="11">
        <v>10.08</v>
      </c>
      <c r="J319" t="s">
        <v>17</v>
      </c>
      <c r="K319">
        <v>318</v>
      </c>
      <c r="L319" t="s">
        <v>40</v>
      </c>
      <c r="M319" t="s">
        <v>49</v>
      </c>
      <c r="N319" s="11">
        <f>SUMIF(Cocina!A:A,Sala!K319,Cocina!J:J)+I319</f>
        <v>39.08</v>
      </c>
      <c r="O319" s="12">
        <f t="shared" si="24"/>
        <v>45019</v>
      </c>
      <c r="P319" s="2">
        <f t="shared" si="25"/>
        <v>45019.147916666669</v>
      </c>
      <c r="Q319" s="2">
        <f t="shared" si="26"/>
        <v>45019.214583333334</v>
      </c>
      <c r="R319" s="2">
        <f t="shared" si="27"/>
        <v>6.6666666665696539E-2</v>
      </c>
      <c r="S319" s="7">
        <f>SUMIF(Cocina!A:A,K319,Cocina!H:H)</f>
        <v>2.7083333333333334E-2</v>
      </c>
      <c r="T319" s="2">
        <f t="shared" si="28"/>
        <v>3.9583333332363205E-2</v>
      </c>
      <c r="U319" t="str">
        <f t="shared" si="29"/>
        <v>Cobrado</v>
      </c>
      <c r="V319" s="17" t="str">
        <f>TEXT(Table1[[#This Row],[Fecha de factura]],"dddd")</f>
        <v>lunes</v>
      </c>
    </row>
    <row r="320" spans="1:22" x14ac:dyDescent="0.45">
      <c r="A320">
        <v>1</v>
      </c>
      <c r="B320" t="s">
        <v>335</v>
      </c>
      <c r="C320">
        <v>1</v>
      </c>
      <c r="D320" s="1">
        <v>45019.033333333333</v>
      </c>
      <c r="E320" s="1">
        <v>45019.165972222225</v>
      </c>
      <c r="F320" t="s">
        <v>20</v>
      </c>
      <c r="G320" t="s">
        <v>15</v>
      </c>
      <c r="H320" t="s">
        <v>22</v>
      </c>
      <c r="I320" s="11">
        <v>30.05</v>
      </c>
      <c r="J320" t="s">
        <v>27</v>
      </c>
      <c r="K320">
        <v>319</v>
      </c>
      <c r="L320" t="s">
        <v>43</v>
      </c>
      <c r="M320" t="s">
        <v>876</v>
      </c>
      <c r="N320" s="11">
        <f>SUMIF(Cocina!A:A,Sala!K320,Cocina!J:J)+I320</f>
        <v>298.05</v>
      </c>
      <c r="O320" s="12">
        <f t="shared" si="24"/>
        <v>45019</v>
      </c>
      <c r="P320" s="2">
        <f t="shared" si="25"/>
        <v>45019.033333333333</v>
      </c>
      <c r="Q320" s="2">
        <f t="shared" si="26"/>
        <v>45019.165972222225</v>
      </c>
      <c r="R320" s="2">
        <f t="shared" si="27"/>
        <v>0.13263888889196096</v>
      </c>
      <c r="S320" s="7">
        <f>SUMIF(Cocina!A:A,K320,Cocina!H:H)</f>
        <v>8.7500000000000008E-2</v>
      </c>
      <c r="T320" s="2">
        <f t="shared" si="28"/>
        <v>4.5138888891960952E-2</v>
      </c>
      <c r="U320" t="str">
        <f t="shared" si="29"/>
        <v>Cobrado</v>
      </c>
      <c r="V320" s="17" t="str">
        <f>TEXT(Table1[[#This Row],[Fecha de factura]],"dddd")</f>
        <v>lunes</v>
      </c>
    </row>
    <row r="321" spans="1:22" x14ac:dyDescent="0.45">
      <c r="A321">
        <v>9</v>
      </c>
      <c r="B321" t="s">
        <v>336</v>
      </c>
      <c r="C321">
        <v>1</v>
      </c>
      <c r="D321" s="1">
        <v>45019.0625</v>
      </c>
      <c r="E321" s="1">
        <v>45019.178472222222</v>
      </c>
      <c r="F321" t="s">
        <v>14</v>
      </c>
      <c r="G321" t="s">
        <v>15</v>
      </c>
      <c r="H321" t="s">
        <v>16</v>
      </c>
      <c r="I321" s="11">
        <v>44.02</v>
      </c>
      <c r="J321" t="s">
        <v>17</v>
      </c>
      <c r="K321">
        <v>320</v>
      </c>
      <c r="L321" t="s">
        <v>18</v>
      </c>
      <c r="M321" t="s">
        <v>877</v>
      </c>
      <c r="N321" s="11">
        <f>SUMIF(Cocina!A:A,Sala!K321,Cocina!J:J)+I321</f>
        <v>142.02000000000001</v>
      </c>
      <c r="O321" s="12">
        <f t="shared" si="24"/>
        <v>45019</v>
      </c>
      <c r="P321" s="2">
        <f t="shared" si="25"/>
        <v>45019.0625</v>
      </c>
      <c r="Q321" s="2">
        <f t="shared" si="26"/>
        <v>45019.178472222222</v>
      </c>
      <c r="R321" s="2">
        <f t="shared" si="27"/>
        <v>0.11597222222189885</v>
      </c>
      <c r="S321" s="7">
        <f>SUMIF(Cocina!A:A,K321,Cocina!H:H)</f>
        <v>9.0277777777777776E-2</v>
      </c>
      <c r="T321" s="2">
        <f t="shared" si="28"/>
        <v>2.569444444412107E-2</v>
      </c>
      <c r="U321" t="str">
        <f t="shared" si="29"/>
        <v>Cobrado</v>
      </c>
      <c r="V321" s="17" t="str">
        <f>TEXT(Table1[[#This Row],[Fecha de factura]],"dddd")</f>
        <v>lunes</v>
      </c>
    </row>
    <row r="322" spans="1:22" x14ac:dyDescent="0.45">
      <c r="A322">
        <v>18</v>
      </c>
      <c r="B322" t="s">
        <v>337</v>
      </c>
      <c r="C322">
        <v>5</v>
      </c>
      <c r="D322" s="1">
        <v>45019.086111111108</v>
      </c>
      <c r="E322" s="1">
        <v>45019.179166666669</v>
      </c>
      <c r="F322" t="s">
        <v>20</v>
      </c>
      <c r="G322" t="s">
        <v>15</v>
      </c>
      <c r="H322" t="s">
        <v>26</v>
      </c>
      <c r="I322" s="11">
        <v>23.59</v>
      </c>
      <c r="J322" t="s">
        <v>27</v>
      </c>
      <c r="K322">
        <v>321</v>
      </c>
      <c r="L322" t="s">
        <v>40</v>
      </c>
      <c r="M322" t="s">
        <v>878</v>
      </c>
      <c r="N322" s="11">
        <f>SUMIF(Cocina!A:A,Sala!K322,Cocina!J:J)+I322</f>
        <v>164.59</v>
      </c>
      <c r="O322" s="12">
        <f t="shared" ref="O322:O385" si="30">INT(E322)</f>
        <v>45019</v>
      </c>
      <c r="P322" s="2">
        <f t="shared" ref="P322:P385" si="31">D322</f>
        <v>45019.086111111108</v>
      </c>
      <c r="Q322" s="2">
        <f t="shared" ref="Q322:Q385" si="32">E322</f>
        <v>45019.179166666669</v>
      </c>
      <c r="R322" s="2">
        <f t="shared" ref="R322:R385" si="33">IF(J322="Ocupada",Q322-P322+15/1440,Q322-P322)</f>
        <v>9.3055555560567882E-2</v>
      </c>
      <c r="S322" s="7">
        <f>SUMIF(Cocina!A:A,K322,Cocina!H:H)</f>
        <v>6.5972222222222224E-2</v>
      </c>
      <c r="T322" s="2">
        <f t="shared" si="28"/>
        <v>2.7083333338345658E-2</v>
      </c>
      <c r="U322" t="str">
        <f t="shared" si="29"/>
        <v>Cobrado</v>
      </c>
      <c r="V322" s="17" t="str">
        <f>TEXT(Table1[[#This Row],[Fecha de factura]],"dddd")</f>
        <v>lunes</v>
      </c>
    </row>
    <row r="323" spans="1:22" x14ac:dyDescent="0.45">
      <c r="A323">
        <v>12</v>
      </c>
      <c r="B323" t="s">
        <v>338</v>
      </c>
      <c r="C323">
        <v>1</v>
      </c>
      <c r="D323" s="1">
        <v>45019.15347222222</v>
      </c>
      <c r="E323" s="1">
        <v>45019.240972222222</v>
      </c>
      <c r="F323" t="s">
        <v>25</v>
      </c>
      <c r="G323" t="s">
        <v>36</v>
      </c>
      <c r="H323" t="s">
        <v>26</v>
      </c>
      <c r="I323" s="11">
        <v>24.69</v>
      </c>
      <c r="J323" t="s">
        <v>39</v>
      </c>
      <c r="K323">
        <v>322</v>
      </c>
      <c r="L323" t="s">
        <v>55</v>
      </c>
      <c r="M323" t="s">
        <v>879</v>
      </c>
      <c r="N323" s="11">
        <f>SUMIF(Cocina!A:A,Sala!K323,Cocina!J:J)+I323</f>
        <v>109.69</v>
      </c>
      <c r="O323" s="12">
        <f t="shared" si="30"/>
        <v>45019</v>
      </c>
      <c r="P323" s="2">
        <f t="shared" si="31"/>
        <v>45019.15347222222</v>
      </c>
      <c r="Q323" s="2">
        <f t="shared" si="32"/>
        <v>45019.240972222222</v>
      </c>
      <c r="R323" s="2">
        <f t="shared" si="33"/>
        <v>9.7916666668121863E-2</v>
      </c>
      <c r="S323" s="7">
        <f>SUMIF(Cocina!A:A,K323,Cocina!H:H)</f>
        <v>4.1666666666666664E-2</v>
      </c>
      <c r="T323" s="2">
        <f t="shared" ref="T323:T386" si="34">IF(R323-S323&gt;0,R323-S323,0)</f>
        <v>5.6250000001455198E-2</v>
      </c>
      <c r="U323" t="str">
        <f t="shared" ref="U323:U386" si="35">IF(T323=0,"No cobrado","Cobrado")</f>
        <v>Cobrado</v>
      </c>
      <c r="V323" s="17" t="str">
        <f>TEXT(Table1[[#This Row],[Fecha de factura]],"dddd")</f>
        <v>lunes</v>
      </c>
    </row>
    <row r="324" spans="1:22" x14ac:dyDescent="0.45">
      <c r="A324">
        <v>8</v>
      </c>
      <c r="B324" t="s">
        <v>339</v>
      </c>
      <c r="C324">
        <v>1</v>
      </c>
      <c r="D324" s="1">
        <v>45019.057638888888</v>
      </c>
      <c r="E324" s="1">
        <v>45019.179861111108</v>
      </c>
      <c r="F324" t="s">
        <v>30</v>
      </c>
      <c r="G324" t="s">
        <v>21</v>
      </c>
      <c r="H324" t="s">
        <v>22</v>
      </c>
      <c r="I324" s="11">
        <v>44.3</v>
      </c>
      <c r="J324" t="s">
        <v>27</v>
      </c>
      <c r="K324">
        <v>323</v>
      </c>
      <c r="L324" t="s">
        <v>58</v>
      </c>
      <c r="M324" t="s">
        <v>880</v>
      </c>
      <c r="N324" s="11">
        <f>SUMIF(Cocina!A:A,Sala!K324,Cocina!J:J)+I324</f>
        <v>252.3</v>
      </c>
      <c r="O324" s="12">
        <f t="shared" si="30"/>
        <v>45019</v>
      </c>
      <c r="P324" s="2">
        <f t="shared" si="31"/>
        <v>45019.057638888888</v>
      </c>
      <c r="Q324" s="2">
        <f t="shared" si="32"/>
        <v>45019.179861111108</v>
      </c>
      <c r="R324" s="2">
        <f t="shared" si="33"/>
        <v>0.12222222222044365</v>
      </c>
      <c r="S324" s="7">
        <f>SUMIF(Cocina!A:A,K324,Cocina!H:H)</f>
        <v>8.4722222222222213E-2</v>
      </c>
      <c r="T324" s="2">
        <f t="shared" si="34"/>
        <v>3.7499999998221442E-2</v>
      </c>
      <c r="U324" t="str">
        <f t="shared" si="35"/>
        <v>Cobrado</v>
      </c>
      <c r="V324" s="17" t="str">
        <f>TEXT(Table1[[#This Row],[Fecha de factura]],"dddd")</f>
        <v>lunes</v>
      </c>
    </row>
    <row r="325" spans="1:22" x14ac:dyDescent="0.45">
      <c r="A325">
        <v>9</v>
      </c>
      <c r="B325" t="s">
        <v>340</v>
      </c>
      <c r="C325">
        <v>6</v>
      </c>
      <c r="D325" s="1">
        <v>45019.029861111114</v>
      </c>
      <c r="E325" s="1">
        <v>45019.07708333333</v>
      </c>
      <c r="F325" t="s">
        <v>20</v>
      </c>
      <c r="G325" t="s">
        <v>36</v>
      </c>
      <c r="H325" t="s">
        <v>26</v>
      </c>
      <c r="I325" s="11">
        <v>21.6</v>
      </c>
      <c r="J325" t="s">
        <v>27</v>
      </c>
      <c r="K325">
        <v>324</v>
      </c>
      <c r="L325" t="s">
        <v>34</v>
      </c>
      <c r="M325" t="s">
        <v>881</v>
      </c>
      <c r="N325" s="11">
        <f>SUMIF(Cocina!A:A,Sala!K325,Cocina!J:J)+I325</f>
        <v>158.6</v>
      </c>
      <c r="O325" s="12">
        <f t="shared" si="30"/>
        <v>45019</v>
      </c>
      <c r="P325" s="2">
        <f t="shared" si="31"/>
        <v>45019.029861111114</v>
      </c>
      <c r="Q325" s="2">
        <f t="shared" si="32"/>
        <v>45019.07708333333</v>
      </c>
      <c r="R325" s="2">
        <f t="shared" si="33"/>
        <v>4.722222221607808E-2</v>
      </c>
      <c r="S325" s="7">
        <f>SUMIF(Cocina!A:A,K325,Cocina!H:H)</f>
        <v>6.25E-2</v>
      </c>
      <c r="T325" s="2">
        <f t="shared" si="34"/>
        <v>0</v>
      </c>
      <c r="U325" t="str">
        <f t="shared" si="35"/>
        <v>No cobrado</v>
      </c>
      <c r="V325" s="17" t="str">
        <f>TEXT(Table1[[#This Row],[Fecha de factura]],"dddd")</f>
        <v>lunes</v>
      </c>
    </row>
    <row r="326" spans="1:22" x14ac:dyDescent="0.45">
      <c r="A326">
        <v>18</v>
      </c>
      <c r="B326" t="s">
        <v>341</v>
      </c>
      <c r="C326">
        <v>1</v>
      </c>
      <c r="D326" s="1">
        <v>45019.041666666664</v>
      </c>
      <c r="E326" s="1">
        <v>45019.095833333333</v>
      </c>
      <c r="F326" t="s">
        <v>25</v>
      </c>
      <c r="G326" t="s">
        <v>15</v>
      </c>
      <c r="H326" t="s">
        <v>26</v>
      </c>
      <c r="I326" s="11">
        <v>32.5</v>
      </c>
      <c r="J326" t="s">
        <v>17</v>
      </c>
      <c r="K326">
        <v>325</v>
      </c>
      <c r="L326" t="s">
        <v>34</v>
      </c>
      <c r="M326" t="s">
        <v>882</v>
      </c>
      <c r="N326" s="11">
        <f>SUMIF(Cocina!A:A,Sala!K326,Cocina!J:J)+I326</f>
        <v>186.5</v>
      </c>
      <c r="O326" s="12">
        <f t="shared" si="30"/>
        <v>45019</v>
      </c>
      <c r="P326" s="2">
        <f t="shared" si="31"/>
        <v>45019.041666666664</v>
      </c>
      <c r="Q326" s="2">
        <f t="shared" si="32"/>
        <v>45019.095833333333</v>
      </c>
      <c r="R326" s="2">
        <f t="shared" si="33"/>
        <v>5.4166666668606922E-2</v>
      </c>
      <c r="S326" s="7">
        <f>SUMIF(Cocina!A:A,K326,Cocina!H:H)</f>
        <v>4.9305555555555554E-2</v>
      </c>
      <c r="T326" s="2">
        <f t="shared" si="34"/>
        <v>4.8611111130513682E-3</v>
      </c>
      <c r="U326" t="str">
        <f t="shared" si="35"/>
        <v>Cobrado</v>
      </c>
      <c r="V326" s="17" t="str">
        <f>TEXT(Table1[[#This Row],[Fecha de factura]],"dddd")</f>
        <v>lunes</v>
      </c>
    </row>
    <row r="327" spans="1:22" x14ac:dyDescent="0.45">
      <c r="A327">
        <v>14</v>
      </c>
      <c r="B327" t="s">
        <v>342</v>
      </c>
      <c r="C327">
        <v>4</v>
      </c>
      <c r="D327" s="1">
        <v>45020.068749999999</v>
      </c>
      <c r="E327" s="1">
        <v>45020.231944444444</v>
      </c>
      <c r="F327" t="s">
        <v>20</v>
      </c>
      <c r="G327" t="s">
        <v>21</v>
      </c>
      <c r="H327" t="s">
        <v>16</v>
      </c>
      <c r="I327" s="11">
        <v>13.85</v>
      </c>
      <c r="J327" t="s">
        <v>39</v>
      </c>
      <c r="K327">
        <v>326</v>
      </c>
      <c r="L327" t="s">
        <v>34</v>
      </c>
      <c r="M327" t="s">
        <v>883</v>
      </c>
      <c r="N327" s="11">
        <f>SUMIF(Cocina!A:A,Sala!K327,Cocina!J:J)+I327</f>
        <v>94.85</v>
      </c>
      <c r="O327" s="12">
        <f t="shared" si="30"/>
        <v>45020</v>
      </c>
      <c r="P327" s="2">
        <f t="shared" si="31"/>
        <v>45020.068749999999</v>
      </c>
      <c r="Q327" s="2">
        <f t="shared" si="32"/>
        <v>45020.231944444444</v>
      </c>
      <c r="R327" s="2">
        <f t="shared" si="33"/>
        <v>0.17361111111191954</v>
      </c>
      <c r="S327" s="7">
        <f>SUMIF(Cocina!A:A,K327,Cocina!H:H)</f>
        <v>6.3194444444444442E-2</v>
      </c>
      <c r="T327" s="2">
        <f t="shared" si="34"/>
        <v>0.1104166666674751</v>
      </c>
      <c r="U327" t="str">
        <f t="shared" si="35"/>
        <v>Cobrado</v>
      </c>
      <c r="V327" s="17" t="str">
        <f>TEXT(Table1[[#This Row],[Fecha de factura]],"dddd")</f>
        <v>martes</v>
      </c>
    </row>
    <row r="328" spans="1:22" x14ac:dyDescent="0.45">
      <c r="A328">
        <v>12</v>
      </c>
      <c r="B328" t="s">
        <v>239</v>
      </c>
      <c r="C328">
        <v>5</v>
      </c>
      <c r="D328" s="1">
        <v>45020.124305555553</v>
      </c>
      <c r="E328" s="1">
        <v>45020.191666666666</v>
      </c>
      <c r="F328" t="s">
        <v>30</v>
      </c>
      <c r="G328" t="s">
        <v>36</v>
      </c>
      <c r="H328" t="s">
        <v>26</v>
      </c>
      <c r="I328" s="11">
        <v>15.08</v>
      </c>
      <c r="J328" t="s">
        <v>17</v>
      </c>
      <c r="K328">
        <v>327</v>
      </c>
      <c r="L328" t="s">
        <v>23</v>
      </c>
      <c r="M328" t="s">
        <v>884</v>
      </c>
      <c r="N328" s="11">
        <f>SUMIF(Cocina!A:A,Sala!K328,Cocina!J:J)+I328</f>
        <v>162.08000000000001</v>
      </c>
      <c r="O328" s="12">
        <f t="shared" si="30"/>
        <v>45020</v>
      </c>
      <c r="P328" s="2">
        <f t="shared" si="31"/>
        <v>45020.124305555553</v>
      </c>
      <c r="Q328" s="2">
        <f t="shared" si="32"/>
        <v>45020.191666666666</v>
      </c>
      <c r="R328" s="2">
        <f t="shared" si="33"/>
        <v>6.7361111112404615E-2</v>
      </c>
      <c r="S328" s="7">
        <f>SUMIF(Cocina!A:A,K328,Cocina!H:H)</f>
        <v>5.1388888888888887E-2</v>
      </c>
      <c r="T328" s="2">
        <f t="shared" si="34"/>
        <v>1.5972222223515728E-2</v>
      </c>
      <c r="U328" t="str">
        <f t="shared" si="35"/>
        <v>Cobrado</v>
      </c>
      <c r="V328" s="17" t="str">
        <f>TEXT(Table1[[#This Row],[Fecha de factura]],"dddd")</f>
        <v>martes</v>
      </c>
    </row>
    <row r="329" spans="1:22" x14ac:dyDescent="0.45">
      <c r="A329">
        <v>4</v>
      </c>
      <c r="B329" t="s">
        <v>343</v>
      </c>
      <c r="C329">
        <v>3</v>
      </c>
      <c r="D329" s="1">
        <v>45020.072222222225</v>
      </c>
      <c r="E329" s="1">
        <v>45020.171527777777</v>
      </c>
      <c r="F329" t="s">
        <v>25</v>
      </c>
      <c r="G329" t="s">
        <v>36</v>
      </c>
      <c r="H329" t="s">
        <v>26</v>
      </c>
      <c r="I329" s="11">
        <v>13.85</v>
      </c>
      <c r="J329" t="s">
        <v>17</v>
      </c>
      <c r="K329">
        <v>328</v>
      </c>
      <c r="L329" t="s">
        <v>58</v>
      </c>
      <c r="M329" t="s">
        <v>37</v>
      </c>
      <c r="N329" s="11">
        <f>SUMIF(Cocina!A:A,Sala!K329,Cocina!J:J)+I329</f>
        <v>48.85</v>
      </c>
      <c r="O329" s="12">
        <f t="shared" si="30"/>
        <v>45020</v>
      </c>
      <c r="P329" s="2">
        <f t="shared" si="31"/>
        <v>45020.072222222225</v>
      </c>
      <c r="Q329" s="2">
        <f t="shared" si="32"/>
        <v>45020.171527777777</v>
      </c>
      <c r="R329" s="2">
        <f t="shared" si="33"/>
        <v>9.9305555551836733E-2</v>
      </c>
      <c r="S329" s="7">
        <f>SUMIF(Cocina!A:A,K329,Cocina!H:H)</f>
        <v>1.4583333333333334E-2</v>
      </c>
      <c r="T329" s="2">
        <f t="shared" si="34"/>
        <v>8.4722222218503396E-2</v>
      </c>
      <c r="U329" t="str">
        <f t="shared" si="35"/>
        <v>Cobrado</v>
      </c>
      <c r="V329" s="17" t="str">
        <f>TEXT(Table1[[#This Row],[Fecha de factura]],"dddd")</f>
        <v>martes</v>
      </c>
    </row>
    <row r="330" spans="1:22" x14ac:dyDescent="0.45">
      <c r="A330">
        <v>13</v>
      </c>
      <c r="B330" t="s">
        <v>344</v>
      </c>
      <c r="C330">
        <v>1</v>
      </c>
      <c r="D330" s="1">
        <v>45020.018055555556</v>
      </c>
      <c r="E330" s="1">
        <v>45020.111805555556</v>
      </c>
      <c r="F330" t="s">
        <v>25</v>
      </c>
      <c r="G330" t="s">
        <v>15</v>
      </c>
      <c r="H330" t="s">
        <v>26</v>
      </c>
      <c r="I330" s="11">
        <v>38.89</v>
      </c>
      <c r="J330" t="s">
        <v>39</v>
      </c>
      <c r="K330">
        <v>329</v>
      </c>
      <c r="L330" t="s">
        <v>43</v>
      </c>
      <c r="M330" t="s">
        <v>885</v>
      </c>
      <c r="N330" s="11">
        <f>SUMIF(Cocina!A:A,Sala!K330,Cocina!J:J)+I330</f>
        <v>245.89</v>
      </c>
      <c r="O330" s="12">
        <f t="shared" si="30"/>
        <v>45020</v>
      </c>
      <c r="P330" s="2">
        <f t="shared" si="31"/>
        <v>45020.018055555556</v>
      </c>
      <c r="Q330" s="2">
        <f t="shared" si="32"/>
        <v>45020.111805555556</v>
      </c>
      <c r="R330" s="2">
        <f t="shared" si="33"/>
        <v>0.10416666666666667</v>
      </c>
      <c r="S330" s="7">
        <f>SUMIF(Cocina!A:A,K330,Cocina!H:H)</f>
        <v>9.6527777777777782E-2</v>
      </c>
      <c r="T330" s="2">
        <f t="shared" si="34"/>
        <v>7.6388888888888895E-3</v>
      </c>
      <c r="U330" t="str">
        <f t="shared" si="35"/>
        <v>Cobrado</v>
      </c>
      <c r="V330" s="17" t="str">
        <f>TEXT(Table1[[#This Row],[Fecha de factura]],"dddd")</f>
        <v>martes</v>
      </c>
    </row>
    <row r="331" spans="1:22" x14ac:dyDescent="0.45">
      <c r="A331">
        <v>10</v>
      </c>
      <c r="B331" t="s">
        <v>345</v>
      </c>
      <c r="C331">
        <v>6</v>
      </c>
      <c r="D331" s="1">
        <v>45020.076388888891</v>
      </c>
      <c r="E331" s="1">
        <v>45020.164583333331</v>
      </c>
      <c r="F331" t="s">
        <v>14</v>
      </c>
      <c r="G331" t="s">
        <v>21</v>
      </c>
      <c r="H331" t="s">
        <v>26</v>
      </c>
      <c r="I331" s="11">
        <v>32.17</v>
      </c>
      <c r="J331" t="s">
        <v>39</v>
      </c>
      <c r="K331">
        <v>330</v>
      </c>
      <c r="L331" t="s">
        <v>43</v>
      </c>
      <c r="M331" t="s">
        <v>886</v>
      </c>
      <c r="N331" s="11">
        <f>SUMIF(Cocina!A:A,Sala!K331,Cocina!J:J)+I331</f>
        <v>249.17000000000002</v>
      </c>
      <c r="O331" s="12">
        <f t="shared" si="30"/>
        <v>45020</v>
      </c>
      <c r="P331" s="2">
        <f t="shared" si="31"/>
        <v>45020.076388888891</v>
      </c>
      <c r="Q331" s="2">
        <f t="shared" si="32"/>
        <v>45020.164583333331</v>
      </c>
      <c r="R331" s="2">
        <f t="shared" si="33"/>
        <v>9.8611111107553981E-2</v>
      </c>
      <c r="S331" s="7">
        <f>SUMIF(Cocina!A:A,K331,Cocina!H:H)</f>
        <v>9.7222222222222224E-2</v>
      </c>
      <c r="T331" s="2">
        <f t="shared" si="34"/>
        <v>1.3888888853317571E-3</v>
      </c>
      <c r="U331" t="str">
        <f t="shared" si="35"/>
        <v>Cobrado</v>
      </c>
      <c r="V331" s="17" t="str">
        <f>TEXT(Table1[[#This Row],[Fecha de factura]],"dddd")</f>
        <v>martes</v>
      </c>
    </row>
    <row r="332" spans="1:22" x14ac:dyDescent="0.45">
      <c r="A332">
        <v>20</v>
      </c>
      <c r="B332" t="s">
        <v>346</v>
      </c>
      <c r="C332">
        <v>3</v>
      </c>
      <c r="D332" s="1">
        <v>45020.129166666666</v>
      </c>
      <c r="E332" s="1">
        <v>45020.261805555558</v>
      </c>
      <c r="F332" t="s">
        <v>33</v>
      </c>
      <c r="G332" t="s">
        <v>36</v>
      </c>
      <c r="H332" t="s">
        <v>16</v>
      </c>
      <c r="I332" s="11">
        <v>36.61</v>
      </c>
      <c r="J332" t="s">
        <v>17</v>
      </c>
      <c r="K332">
        <v>331</v>
      </c>
      <c r="L332" t="s">
        <v>31</v>
      </c>
      <c r="M332" t="s">
        <v>887</v>
      </c>
      <c r="N332" s="11">
        <f>SUMIF(Cocina!A:A,Sala!K332,Cocina!J:J)+I332</f>
        <v>209.61</v>
      </c>
      <c r="O332" s="12">
        <f t="shared" si="30"/>
        <v>45020</v>
      </c>
      <c r="P332" s="2">
        <f t="shared" si="31"/>
        <v>45020.129166666666</v>
      </c>
      <c r="Q332" s="2">
        <f t="shared" si="32"/>
        <v>45020.261805555558</v>
      </c>
      <c r="R332" s="2">
        <f t="shared" si="33"/>
        <v>0.13263888889196096</v>
      </c>
      <c r="S332" s="7">
        <f>SUMIF(Cocina!A:A,K332,Cocina!H:H)</f>
        <v>8.4027777777777785E-2</v>
      </c>
      <c r="T332" s="2">
        <f t="shared" si="34"/>
        <v>4.8611111114183175E-2</v>
      </c>
      <c r="U332" t="str">
        <f t="shared" si="35"/>
        <v>Cobrado</v>
      </c>
      <c r="V332" s="17" t="str">
        <f>TEXT(Table1[[#This Row],[Fecha de factura]],"dddd")</f>
        <v>martes</v>
      </c>
    </row>
    <row r="333" spans="1:22" x14ac:dyDescent="0.45">
      <c r="A333">
        <v>6</v>
      </c>
      <c r="B333" t="s">
        <v>347</v>
      </c>
      <c r="C333">
        <v>1</v>
      </c>
      <c r="D333" s="1">
        <v>45020.009722222225</v>
      </c>
      <c r="E333" s="1">
        <v>45020.061805555553</v>
      </c>
      <c r="F333" t="s">
        <v>25</v>
      </c>
      <c r="G333" t="s">
        <v>15</v>
      </c>
      <c r="H333" t="s">
        <v>16</v>
      </c>
      <c r="I333" s="11">
        <v>25.21</v>
      </c>
      <c r="J333" t="s">
        <v>17</v>
      </c>
      <c r="K333">
        <v>332</v>
      </c>
      <c r="L333" t="s">
        <v>70</v>
      </c>
      <c r="M333" t="s">
        <v>59</v>
      </c>
      <c r="N333" s="11">
        <f>SUMIF(Cocina!A:A,Sala!K333,Cocina!J:J)+I333</f>
        <v>145.21</v>
      </c>
      <c r="O333" s="12">
        <f t="shared" si="30"/>
        <v>45020</v>
      </c>
      <c r="P333" s="2">
        <f t="shared" si="31"/>
        <v>45020.009722222225</v>
      </c>
      <c r="Q333" s="2">
        <f t="shared" si="32"/>
        <v>45020.061805555553</v>
      </c>
      <c r="R333" s="2">
        <f t="shared" si="33"/>
        <v>5.2083333328482695E-2</v>
      </c>
      <c r="S333" s="7">
        <f>SUMIF(Cocina!A:A,K333,Cocina!H:H)</f>
        <v>1.1805555555555555E-2</v>
      </c>
      <c r="T333" s="2">
        <f t="shared" si="34"/>
        <v>4.027777777292714E-2</v>
      </c>
      <c r="U333" t="str">
        <f t="shared" si="35"/>
        <v>Cobrado</v>
      </c>
      <c r="V333" s="17" t="str">
        <f>TEXT(Table1[[#This Row],[Fecha de factura]],"dddd")</f>
        <v>martes</v>
      </c>
    </row>
    <row r="334" spans="1:22" x14ac:dyDescent="0.45">
      <c r="A334">
        <v>6</v>
      </c>
      <c r="B334" t="s">
        <v>348</v>
      </c>
      <c r="C334">
        <v>1</v>
      </c>
      <c r="D334" s="1">
        <v>45020.131944444445</v>
      </c>
      <c r="E334" s="1">
        <v>45020.186805555553</v>
      </c>
      <c r="F334" t="s">
        <v>33</v>
      </c>
      <c r="G334" t="s">
        <v>36</v>
      </c>
      <c r="H334" t="s">
        <v>26</v>
      </c>
      <c r="I334" s="11">
        <v>13.19</v>
      </c>
      <c r="J334" t="s">
        <v>27</v>
      </c>
      <c r="K334">
        <v>333</v>
      </c>
      <c r="L334" t="s">
        <v>31</v>
      </c>
      <c r="M334" t="s">
        <v>762</v>
      </c>
      <c r="N334" s="11">
        <f>SUMIF(Cocina!A:A,Sala!K334,Cocina!J:J)+I334</f>
        <v>85.19</v>
      </c>
      <c r="O334" s="12">
        <f t="shared" si="30"/>
        <v>45020</v>
      </c>
      <c r="P334" s="2">
        <f t="shared" si="31"/>
        <v>45020.131944444445</v>
      </c>
      <c r="Q334" s="2">
        <f t="shared" si="32"/>
        <v>45020.186805555553</v>
      </c>
      <c r="R334" s="2">
        <f t="shared" si="33"/>
        <v>5.486111110803904E-2</v>
      </c>
      <c r="S334" s="7">
        <f>SUMIF(Cocina!A:A,K334,Cocina!H:H)</f>
        <v>4.2361111111111113E-2</v>
      </c>
      <c r="T334" s="2">
        <f t="shared" si="34"/>
        <v>1.2499999996927927E-2</v>
      </c>
      <c r="U334" t="str">
        <f t="shared" si="35"/>
        <v>Cobrado</v>
      </c>
      <c r="V334" s="17" t="str">
        <f>TEXT(Table1[[#This Row],[Fecha de factura]],"dddd")</f>
        <v>martes</v>
      </c>
    </row>
    <row r="335" spans="1:22" x14ac:dyDescent="0.45">
      <c r="A335">
        <v>12</v>
      </c>
      <c r="B335" t="s">
        <v>349</v>
      </c>
      <c r="C335">
        <v>4</v>
      </c>
      <c r="D335" s="1">
        <v>45020.118750000001</v>
      </c>
      <c r="E335" s="1">
        <v>45020.271527777775</v>
      </c>
      <c r="F335" t="s">
        <v>20</v>
      </c>
      <c r="G335" t="s">
        <v>21</v>
      </c>
      <c r="H335" t="s">
        <v>26</v>
      </c>
      <c r="I335" s="11">
        <v>17.5</v>
      </c>
      <c r="J335" t="s">
        <v>27</v>
      </c>
      <c r="K335">
        <v>334</v>
      </c>
      <c r="L335" t="s">
        <v>70</v>
      </c>
      <c r="M335" t="s">
        <v>888</v>
      </c>
      <c r="N335" s="11">
        <f>SUMIF(Cocina!A:A,Sala!K335,Cocina!J:J)+I335</f>
        <v>190.5</v>
      </c>
      <c r="O335" s="12">
        <f t="shared" si="30"/>
        <v>45020</v>
      </c>
      <c r="P335" s="2">
        <f t="shared" si="31"/>
        <v>45020.118750000001</v>
      </c>
      <c r="Q335" s="2">
        <f t="shared" si="32"/>
        <v>45020.271527777775</v>
      </c>
      <c r="R335" s="2">
        <f t="shared" si="33"/>
        <v>0.15277777777373558</v>
      </c>
      <c r="S335" s="7">
        <f>SUMIF(Cocina!A:A,K335,Cocina!H:H)</f>
        <v>0.10833333333333334</v>
      </c>
      <c r="T335" s="2">
        <f t="shared" si="34"/>
        <v>4.4444444440402242E-2</v>
      </c>
      <c r="U335" t="str">
        <f t="shared" si="35"/>
        <v>Cobrado</v>
      </c>
      <c r="V335" s="17" t="str">
        <f>TEXT(Table1[[#This Row],[Fecha de factura]],"dddd")</f>
        <v>martes</v>
      </c>
    </row>
    <row r="336" spans="1:22" x14ac:dyDescent="0.45">
      <c r="A336">
        <v>14</v>
      </c>
      <c r="B336" t="s">
        <v>350</v>
      </c>
      <c r="C336">
        <v>3</v>
      </c>
      <c r="D336" s="1">
        <v>45020.080555555556</v>
      </c>
      <c r="E336" s="1">
        <v>45020.131249999999</v>
      </c>
      <c r="F336" t="s">
        <v>33</v>
      </c>
      <c r="G336" t="s">
        <v>15</v>
      </c>
      <c r="H336" t="s">
        <v>16</v>
      </c>
      <c r="I336" s="11">
        <v>41.56</v>
      </c>
      <c r="J336" t="s">
        <v>27</v>
      </c>
      <c r="K336">
        <v>335</v>
      </c>
      <c r="L336" t="s">
        <v>28</v>
      </c>
      <c r="M336" t="s">
        <v>889</v>
      </c>
      <c r="N336" s="11">
        <f>SUMIF(Cocina!A:A,Sala!K336,Cocina!J:J)+I336</f>
        <v>155.56</v>
      </c>
      <c r="O336" s="12">
        <f t="shared" si="30"/>
        <v>45020</v>
      </c>
      <c r="P336" s="2">
        <f t="shared" si="31"/>
        <v>45020.080555555556</v>
      </c>
      <c r="Q336" s="2">
        <f t="shared" si="32"/>
        <v>45020.131249999999</v>
      </c>
      <c r="R336" s="2">
        <f t="shared" si="33"/>
        <v>5.0694444442342501E-2</v>
      </c>
      <c r="S336" s="7">
        <f>SUMIF(Cocina!A:A,K336,Cocina!H:H)</f>
        <v>4.7916666666666663E-2</v>
      </c>
      <c r="T336" s="2">
        <f t="shared" si="34"/>
        <v>2.7777777756758382E-3</v>
      </c>
      <c r="U336" t="str">
        <f t="shared" si="35"/>
        <v>Cobrado</v>
      </c>
      <c r="V336" s="17" t="str">
        <f>TEXT(Table1[[#This Row],[Fecha de factura]],"dddd")</f>
        <v>martes</v>
      </c>
    </row>
    <row r="337" spans="1:22" x14ac:dyDescent="0.45">
      <c r="A337">
        <v>4</v>
      </c>
      <c r="B337" t="s">
        <v>351</v>
      </c>
      <c r="C337">
        <v>5</v>
      </c>
      <c r="D337" s="1">
        <v>45020.065972222219</v>
      </c>
      <c r="E337" s="1">
        <v>45020.20208333333</v>
      </c>
      <c r="F337" t="s">
        <v>25</v>
      </c>
      <c r="G337" t="s">
        <v>36</v>
      </c>
      <c r="H337" t="s">
        <v>26</v>
      </c>
      <c r="I337" s="11">
        <v>17.93</v>
      </c>
      <c r="J337" t="s">
        <v>27</v>
      </c>
      <c r="K337">
        <v>336</v>
      </c>
      <c r="L337" t="s">
        <v>70</v>
      </c>
      <c r="M337" t="s">
        <v>890</v>
      </c>
      <c r="N337" s="11">
        <f>SUMIF(Cocina!A:A,Sala!K337,Cocina!J:J)+I337</f>
        <v>175.93</v>
      </c>
      <c r="O337" s="12">
        <f t="shared" si="30"/>
        <v>45020</v>
      </c>
      <c r="P337" s="2">
        <f t="shared" si="31"/>
        <v>45020.065972222219</v>
      </c>
      <c r="Q337" s="2">
        <f t="shared" si="32"/>
        <v>45020.20208333333</v>
      </c>
      <c r="R337" s="2">
        <f t="shared" si="33"/>
        <v>0.13611111111094942</v>
      </c>
      <c r="S337" s="7">
        <f>SUMIF(Cocina!A:A,K337,Cocina!H:H)</f>
        <v>4.5138888888888888E-2</v>
      </c>
      <c r="T337" s="2">
        <f t="shared" si="34"/>
        <v>9.0972222222060528E-2</v>
      </c>
      <c r="U337" t="str">
        <f t="shared" si="35"/>
        <v>Cobrado</v>
      </c>
      <c r="V337" s="17" t="str">
        <f>TEXT(Table1[[#This Row],[Fecha de factura]],"dddd")</f>
        <v>martes</v>
      </c>
    </row>
    <row r="338" spans="1:22" x14ac:dyDescent="0.45">
      <c r="A338">
        <v>11</v>
      </c>
      <c r="B338" t="s">
        <v>352</v>
      </c>
      <c r="C338">
        <v>2</v>
      </c>
      <c r="D338" s="1">
        <v>45020.068055555559</v>
      </c>
      <c r="E338" s="1">
        <v>45020.188194444447</v>
      </c>
      <c r="F338" t="s">
        <v>30</v>
      </c>
      <c r="G338" t="s">
        <v>36</v>
      </c>
      <c r="H338" t="s">
        <v>26</v>
      </c>
      <c r="I338" s="11">
        <v>19.28</v>
      </c>
      <c r="J338" t="s">
        <v>17</v>
      </c>
      <c r="K338">
        <v>337</v>
      </c>
      <c r="L338" t="s">
        <v>28</v>
      </c>
      <c r="M338" t="s">
        <v>891</v>
      </c>
      <c r="N338" s="11">
        <f>SUMIF(Cocina!A:A,Sala!K338,Cocina!J:J)+I338</f>
        <v>119.28</v>
      </c>
      <c r="O338" s="12">
        <f t="shared" si="30"/>
        <v>45020</v>
      </c>
      <c r="P338" s="2">
        <f t="shared" si="31"/>
        <v>45020.068055555559</v>
      </c>
      <c r="Q338" s="2">
        <f t="shared" si="32"/>
        <v>45020.188194444447</v>
      </c>
      <c r="R338" s="2">
        <f t="shared" si="33"/>
        <v>0.12013888888759539</v>
      </c>
      <c r="S338" s="7">
        <f>SUMIF(Cocina!A:A,K338,Cocina!H:H)</f>
        <v>4.027777777777778E-2</v>
      </c>
      <c r="T338" s="2">
        <f t="shared" si="34"/>
        <v>7.9861111109817612E-2</v>
      </c>
      <c r="U338" t="str">
        <f t="shared" si="35"/>
        <v>Cobrado</v>
      </c>
      <c r="V338" s="17" t="str">
        <f>TEXT(Table1[[#This Row],[Fecha de factura]],"dddd")</f>
        <v>martes</v>
      </c>
    </row>
    <row r="339" spans="1:22" x14ac:dyDescent="0.45">
      <c r="A339">
        <v>18</v>
      </c>
      <c r="B339" t="s">
        <v>353</v>
      </c>
      <c r="C339">
        <v>2</v>
      </c>
      <c r="D339" s="1">
        <v>45020.022222222222</v>
      </c>
      <c r="E339" s="1">
        <v>45020.145833333336</v>
      </c>
      <c r="F339" t="s">
        <v>30</v>
      </c>
      <c r="G339" t="s">
        <v>15</v>
      </c>
      <c r="H339" t="s">
        <v>16</v>
      </c>
      <c r="I339" s="11">
        <v>30.62</v>
      </c>
      <c r="J339" t="s">
        <v>17</v>
      </c>
      <c r="K339">
        <v>338</v>
      </c>
      <c r="L339" t="s">
        <v>55</v>
      </c>
      <c r="M339" t="s">
        <v>892</v>
      </c>
      <c r="N339" s="11">
        <f>SUMIF(Cocina!A:A,Sala!K339,Cocina!J:J)+I339</f>
        <v>309.62</v>
      </c>
      <c r="O339" s="12">
        <f t="shared" si="30"/>
        <v>45020</v>
      </c>
      <c r="P339" s="2">
        <f t="shared" si="31"/>
        <v>45020.022222222222</v>
      </c>
      <c r="Q339" s="2">
        <f t="shared" si="32"/>
        <v>45020.145833333336</v>
      </c>
      <c r="R339" s="2">
        <f t="shared" si="33"/>
        <v>0.12361111111385981</v>
      </c>
      <c r="S339" s="7">
        <f>SUMIF(Cocina!A:A,K339,Cocina!H:H)</f>
        <v>9.9305555555555564E-2</v>
      </c>
      <c r="T339" s="2">
        <f t="shared" si="34"/>
        <v>2.4305555558304243E-2</v>
      </c>
      <c r="U339" t="str">
        <f t="shared" si="35"/>
        <v>Cobrado</v>
      </c>
      <c r="V339" s="17" t="str">
        <f>TEXT(Table1[[#This Row],[Fecha de factura]],"dddd")</f>
        <v>martes</v>
      </c>
    </row>
    <row r="340" spans="1:22" x14ac:dyDescent="0.45">
      <c r="A340">
        <v>13</v>
      </c>
      <c r="B340" t="s">
        <v>354</v>
      </c>
      <c r="C340">
        <v>2</v>
      </c>
      <c r="D340" s="1">
        <v>45020</v>
      </c>
      <c r="E340" s="1">
        <v>45020.084027777775</v>
      </c>
      <c r="F340" t="s">
        <v>14</v>
      </c>
      <c r="G340" t="s">
        <v>21</v>
      </c>
      <c r="H340" t="s">
        <v>16</v>
      </c>
      <c r="I340" s="11">
        <v>19.600000000000001</v>
      </c>
      <c r="J340" t="s">
        <v>17</v>
      </c>
      <c r="K340">
        <v>339</v>
      </c>
      <c r="L340" t="s">
        <v>34</v>
      </c>
      <c r="M340" t="s">
        <v>893</v>
      </c>
      <c r="N340" s="11">
        <f>SUMIF(Cocina!A:A,Sala!K340,Cocina!J:J)+I340</f>
        <v>123.6</v>
      </c>
      <c r="O340" s="12">
        <f t="shared" si="30"/>
        <v>45020</v>
      </c>
      <c r="P340" s="2">
        <f t="shared" si="31"/>
        <v>45020</v>
      </c>
      <c r="Q340" s="2">
        <f t="shared" si="32"/>
        <v>45020.084027777775</v>
      </c>
      <c r="R340" s="2">
        <f t="shared" si="33"/>
        <v>8.4027777775190771E-2</v>
      </c>
      <c r="S340" s="7">
        <f>SUMIF(Cocina!A:A,K340,Cocina!H:H)</f>
        <v>3.1944444444444442E-2</v>
      </c>
      <c r="T340" s="2">
        <f t="shared" si="34"/>
        <v>5.2083333330746329E-2</v>
      </c>
      <c r="U340" t="str">
        <f t="shared" si="35"/>
        <v>Cobrado</v>
      </c>
      <c r="V340" s="17" t="str">
        <f>TEXT(Table1[[#This Row],[Fecha de factura]],"dddd")</f>
        <v>martes</v>
      </c>
    </row>
    <row r="341" spans="1:22" x14ac:dyDescent="0.45">
      <c r="A341">
        <v>15</v>
      </c>
      <c r="B341" t="s">
        <v>355</v>
      </c>
      <c r="C341">
        <v>1</v>
      </c>
      <c r="D341" s="1">
        <v>45020.05</v>
      </c>
      <c r="E341" s="1">
        <v>45020.193055555559</v>
      </c>
      <c r="F341" t="s">
        <v>14</v>
      </c>
      <c r="G341" t="s">
        <v>15</v>
      </c>
      <c r="H341" t="s">
        <v>26</v>
      </c>
      <c r="I341" s="11">
        <v>38.520000000000003</v>
      </c>
      <c r="J341" t="s">
        <v>27</v>
      </c>
      <c r="K341">
        <v>340</v>
      </c>
      <c r="L341" t="s">
        <v>18</v>
      </c>
      <c r="M341" t="s">
        <v>894</v>
      </c>
      <c r="N341" s="11">
        <f>SUMIF(Cocina!A:A,Sala!K341,Cocina!J:J)+I341</f>
        <v>202.52</v>
      </c>
      <c r="O341" s="12">
        <f t="shared" si="30"/>
        <v>45020</v>
      </c>
      <c r="P341" s="2">
        <f t="shared" si="31"/>
        <v>45020.05</v>
      </c>
      <c r="Q341" s="2">
        <f t="shared" si="32"/>
        <v>45020.193055555559</v>
      </c>
      <c r="R341" s="2">
        <f t="shared" si="33"/>
        <v>0.14305555555620231</v>
      </c>
      <c r="S341" s="7">
        <f>SUMIF(Cocina!A:A,K341,Cocina!H:H)</f>
        <v>6.3194444444444442E-2</v>
      </c>
      <c r="T341" s="2">
        <f t="shared" si="34"/>
        <v>7.9861111111757865E-2</v>
      </c>
      <c r="U341" t="str">
        <f t="shared" si="35"/>
        <v>Cobrado</v>
      </c>
      <c r="V341" s="17" t="str">
        <f>TEXT(Table1[[#This Row],[Fecha de factura]],"dddd")</f>
        <v>martes</v>
      </c>
    </row>
    <row r="342" spans="1:22" x14ac:dyDescent="0.45">
      <c r="A342">
        <v>14</v>
      </c>
      <c r="B342" t="s">
        <v>356</v>
      </c>
      <c r="C342">
        <v>5</v>
      </c>
      <c r="D342" s="1">
        <v>45020.086805555555</v>
      </c>
      <c r="E342" s="1">
        <v>45020.179861111108</v>
      </c>
      <c r="F342" t="s">
        <v>14</v>
      </c>
      <c r="G342" t="s">
        <v>21</v>
      </c>
      <c r="H342" t="s">
        <v>26</v>
      </c>
      <c r="I342" s="11">
        <v>47.05</v>
      </c>
      <c r="J342" t="s">
        <v>27</v>
      </c>
      <c r="K342">
        <v>341</v>
      </c>
      <c r="L342" t="s">
        <v>34</v>
      </c>
      <c r="M342" t="s">
        <v>895</v>
      </c>
      <c r="N342" s="11">
        <f>SUMIF(Cocina!A:A,Sala!K342,Cocina!J:J)+I342</f>
        <v>224.05</v>
      </c>
      <c r="O342" s="12">
        <f t="shared" si="30"/>
        <v>45020</v>
      </c>
      <c r="P342" s="2">
        <f t="shared" si="31"/>
        <v>45020.086805555555</v>
      </c>
      <c r="Q342" s="2">
        <f t="shared" si="32"/>
        <v>45020.179861111108</v>
      </c>
      <c r="R342" s="2">
        <f t="shared" si="33"/>
        <v>9.3055555553291924E-2</v>
      </c>
      <c r="S342" s="7">
        <f>SUMIF(Cocina!A:A,K342,Cocina!H:H)</f>
        <v>6.1111111111111109E-2</v>
      </c>
      <c r="T342" s="2">
        <f t="shared" si="34"/>
        <v>3.1944444442180815E-2</v>
      </c>
      <c r="U342" t="str">
        <f t="shared" si="35"/>
        <v>Cobrado</v>
      </c>
      <c r="V342" s="17" t="str">
        <f>TEXT(Table1[[#This Row],[Fecha de factura]],"dddd")</f>
        <v>martes</v>
      </c>
    </row>
    <row r="343" spans="1:22" x14ac:dyDescent="0.45">
      <c r="A343">
        <v>19</v>
      </c>
      <c r="B343" t="s">
        <v>357</v>
      </c>
      <c r="C343">
        <v>5</v>
      </c>
      <c r="D343" s="1">
        <v>45020.104166666664</v>
      </c>
      <c r="E343" s="1">
        <v>45020.257638888892</v>
      </c>
      <c r="F343" t="s">
        <v>14</v>
      </c>
      <c r="G343" t="s">
        <v>21</v>
      </c>
      <c r="H343" t="s">
        <v>26</v>
      </c>
      <c r="I343" s="11">
        <v>20.059999999999999</v>
      </c>
      <c r="J343" t="s">
        <v>27</v>
      </c>
      <c r="K343">
        <v>342</v>
      </c>
      <c r="L343" t="s">
        <v>43</v>
      </c>
      <c r="M343" t="s">
        <v>809</v>
      </c>
      <c r="N343" s="11">
        <f>SUMIF(Cocina!A:A,Sala!K343,Cocina!J:J)+I343</f>
        <v>122.06</v>
      </c>
      <c r="O343" s="12">
        <f t="shared" si="30"/>
        <v>45020</v>
      </c>
      <c r="P343" s="2">
        <f t="shared" si="31"/>
        <v>45020.104166666664</v>
      </c>
      <c r="Q343" s="2">
        <f t="shared" si="32"/>
        <v>45020.257638888892</v>
      </c>
      <c r="R343" s="2">
        <f t="shared" si="33"/>
        <v>0.15347222222771961</v>
      </c>
      <c r="S343" s="7">
        <f>SUMIF(Cocina!A:A,K343,Cocina!H:H)</f>
        <v>3.7499999999999999E-2</v>
      </c>
      <c r="T343" s="2">
        <f t="shared" si="34"/>
        <v>0.11597222222771961</v>
      </c>
      <c r="U343" t="str">
        <f t="shared" si="35"/>
        <v>Cobrado</v>
      </c>
      <c r="V343" s="17" t="str">
        <f>TEXT(Table1[[#This Row],[Fecha de factura]],"dddd")</f>
        <v>martes</v>
      </c>
    </row>
    <row r="344" spans="1:22" x14ac:dyDescent="0.45">
      <c r="A344">
        <v>12</v>
      </c>
      <c r="B344" t="s">
        <v>358</v>
      </c>
      <c r="C344">
        <v>1</v>
      </c>
      <c r="D344" s="1">
        <v>45020.163888888892</v>
      </c>
      <c r="E344" s="1">
        <v>45020.239583333336</v>
      </c>
      <c r="F344" t="s">
        <v>30</v>
      </c>
      <c r="G344" t="s">
        <v>15</v>
      </c>
      <c r="H344" t="s">
        <v>26</v>
      </c>
      <c r="I344" s="11">
        <v>23.01</v>
      </c>
      <c r="J344" t="s">
        <v>39</v>
      </c>
      <c r="K344">
        <v>343</v>
      </c>
      <c r="L344" t="s">
        <v>34</v>
      </c>
      <c r="M344" t="s">
        <v>896</v>
      </c>
      <c r="N344" s="11">
        <f>SUMIF(Cocina!A:A,Sala!K344,Cocina!J:J)+I344</f>
        <v>160.01</v>
      </c>
      <c r="O344" s="12">
        <f t="shared" si="30"/>
        <v>45020</v>
      </c>
      <c r="P344" s="2">
        <f t="shared" si="31"/>
        <v>45020.163888888892</v>
      </c>
      <c r="Q344" s="2">
        <f t="shared" si="32"/>
        <v>45020.239583333336</v>
      </c>
      <c r="R344" s="2">
        <f t="shared" si="33"/>
        <v>8.6111111110464364E-2</v>
      </c>
      <c r="S344" s="7">
        <f>SUMIF(Cocina!A:A,K344,Cocina!H:H)</f>
        <v>7.013888888888889E-2</v>
      </c>
      <c r="T344" s="2">
        <f t="shared" si="34"/>
        <v>1.5972222221575474E-2</v>
      </c>
      <c r="U344" t="str">
        <f t="shared" si="35"/>
        <v>Cobrado</v>
      </c>
      <c r="V344" s="17" t="str">
        <f>TEXT(Table1[[#This Row],[Fecha de factura]],"dddd")</f>
        <v>martes</v>
      </c>
    </row>
    <row r="345" spans="1:22" x14ac:dyDescent="0.45">
      <c r="A345">
        <v>15</v>
      </c>
      <c r="B345" t="s">
        <v>359</v>
      </c>
      <c r="C345">
        <v>3</v>
      </c>
      <c r="D345" s="1">
        <v>45020.031944444447</v>
      </c>
      <c r="E345" s="1">
        <v>45020.086111111108</v>
      </c>
      <c r="F345" t="s">
        <v>25</v>
      </c>
      <c r="G345" t="s">
        <v>15</v>
      </c>
      <c r="H345" t="s">
        <v>26</v>
      </c>
      <c r="I345" s="11">
        <v>33.01</v>
      </c>
      <c r="J345" t="s">
        <v>39</v>
      </c>
      <c r="K345">
        <v>344</v>
      </c>
      <c r="L345" t="s">
        <v>58</v>
      </c>
      <c r="M345" t="s">
        <v>897</v>
      </c>
      <c r="N345" s="11">
        <f>SUMIF(Cocina!A:A,Sala!K345,Cocina!J:J)+I345</f>
        <v>216.01</v>
      </c>
      <c r="O345" s="12">
        <f t="shared" si="30"/>
        <v>45020</v>
      </c>
      <c r="P345" s="2">
        <f t="shared" si="31"/>
        <v>45020.031944444447</v>
      </c>
      <c r="Q345" s="2">
        <f t="shared" si="32"/>
        <v>45020.086111111108</v>
      </c>
      <c r="R345" s="2">
        <f t="shared" si="33"/>
        <v>6.4583333327997636E-2</v>
      </c>
      <c r="S345" s="7">
        <f>SUMIF(Cocina!A:A,K345,Cocina!H:H)</f>
        <v>5.9722222222222225E-2</v>
      </c>
      <c r="T345" s="2">
        <f t="shared" si="34"/>
        <v>4.8611111057754106E-3</v>
      </c>
      <c r="U345" t="str">
        <f t="shared" si="35"/>
        <v>Cobrado</v>
      </c>
      <c r="V345" s="17" t="str">
        <f>TEXT(Table1[[#This Row],[Fecha de factura]],"dddd")</f>
        <v>martes</v>
      </c>
    </row>
    <row r="346" spans="1:22" x14ac:dyDescent="0.45">
      <c r="A346">
        <v>16</v>
      </c>
      <c r="B346" t="s">
        <v>360</v>
      </c>
      <c r="C346">
        <v>3</v>
      </c>
      <c r="D346" s="1">
        <v>45020.054166666669</v>
      </c>
      <c r="E346" s="1">
        <v>45020.179861111108</v>
      </c>
      <c r="F346" t="s">
        <v>33</v>
      </c>
      <c r="G346" t="s">
        <v>15</v>
      </c>
      <c r="H346" t="s">
        <v>26</v>
      </c>
      <c r="I346" s="11">
        <v>13.98</v>
      </c>
      <c r="J346" t="s">
        <v>39</v>
      </c>
      <c r="K346">
        <v>345</v>
      </c>
      <c r="L346" t="s">
        <v>58</v>
      </c>
      <c r="M346" t="s">
        <v>123</v>
      </c>
      <c r="N346" s="11">
        <f>SUMIF(Cocina!A:A,Sala!K346,Cocina!J:J)+I346</f>
        <v>51.980000000000004</v>
      </c>
      <c r="O346" s="12">
        <f t="shared" si="30"/>
        <v>45020</v>
      </c>
      <c r="P346" s="2">
        <f t="shared" si="31"/>
        <v>45020.054166666669</v>
      </c>
      <c r="Q346" s="2">
        <f t="shared" si="32"/>
        <v>45020.179861111108</v>
      </c>
      <c r="R346" s="2">
        <f t="shared" si="33"/>
        <v>0.13611111110609878</v>
      </c>
      <c r="S346" s="7">
        <f>SUMIF(Cocina!A:A,K346,Cocina!H:H)</f>
        <v>1.2500000000000001E-2</v>
      </c>
      <c r="T346" s="2">
        <f t="shared" si="34"/>
        <v>0.12361111110609878</v>
      </c>
      <c r="U346" t="str">
        <f t="shared" si="35"/>
        <v>Cobrado</v>
      </c>
      <c r="V346" s="17" t="str">
        <f>TEXT(Table1[[#This Row],[Fecha de factura]],"dddd")</f>
        <v>martes</v>
      </c>
    </row>
    <row r="347" spans="1:22" x14ac:dyDescent="0.45">
      <c r="A347">
        <v>1</v>
      </c>
      <c r="B347" t="s">
        <v>361</v>
      </c>
      <c r="C347">
        <v>5</v>
      </c>
      <c r="D347" s="1">
        <v>45020.027777777781</v>
      </c>
      <c r="E347" s="1">
        <v>45020.163888888892</v>
      </c>
      <c r="F347" t="s">
        <v>30</v>
      </c>
      <c r="G347" t="s">
        <v>15</v>
      </c>
      <c r="H347" t="s">
        <v>16</v>
      </c>
      <c r="I347" s="11">
        <v>35.93</v>
      </c>
      <c r="J347" t="s">
        <v>17</v>
      </c>
      <c r="K347">
        <v>346</v>
      </c>
      <c r="L347" t="s">
        <v>70</v>
      </c>
      <c r="M347" t="s">
        <v>84</v>
      </c>
      <c r="N347" s="11">
        <f>SUMIF(Cocina!A:A,Sala!K347,Cocina!J:J)+I347</f>
        <v>107.93</v>
      </c>
      <c r="O347" s="12">
        <f t="shared" si="30"/>
        <v>45020</v>
      </c>
      <c r="P347" s="2">
        <f t="shared" si="31"/>
        <v>45020.027777777781</v>
      </c>
      <c r="Q347" s="2">
        <f t="shared" si="32"/>
        <v>45020.163888888892</v>
      </c>
      <c r="R347" s="2">
        <f t="shared" si="33"/>
        <v>0.13611111111094942</v>
      </c>
      <c r="S347" s="7">
        <f>SUMIF(Cocina!A:A,K347,Cocina!H:H)</f>
        <v>1.5277777777777777E-2</v>
      </c>
      <c r="T347" s="2">
        <f t="shared" si="34"/>
        <v>0.12083333333317164</v>
      </c>
      <c r="U347" t="str">
        <f t="shared" si="35"/>
        <v>Cobrado</v>
      </c>
      <c r="V347" s="17" t="str">
        <f>TEXT(Table1[[#This Row],[Fecha de factura]],"dddd")</f>
        <v>martes</v>
      </c>
    </row>
    <row r="348" spans="1:22" x14ac:dyDescent="0.45">
      <c r="A348">
        <v>7</v>
      </c>
      <c r="B348" t="s">
        <v>362</v>
      </c>
      <c r="C348">
        <v>4</v>
      </c>
      <c r="D348" s="1">
        <v>45020.075694444444</v>
      </c>
      <c r="E348" s="1">
        <v>45020.19027777778</v>
      </c>
      <c r="F348" t="s">
        <v>33</v>
      </c>
      <c r="G348" t="s">
        <v>15</v>
      </c>
      <c r="H348" t="s">
        <v>26</v>
      </c>
      <c r="I348" s="11">
        <v>48.52</v>
      </c>
      <c r="J348" t="s">
        <v>17</v>
      </c>
      <c r="K348">
        <v>347</v>
      </c>
      <c r="L348" t="s">
        <v>58</v>
      </c>
      <c r="M348" t="s">
        <v>37</v>
      </c>
      <c r="N348" s="11">
        <f>SUMIF(Cocina!A:A,Sala!K348,Cocina!J:J)+I348</f>
        <v>118.52000000000001</v>
      </c>
      <c r="O348" s="12">
        <f t="shared" si="30"/>
        <v>45020</v>
      </c>
      <c r="P348" s="2">
        <f t="shared" si="31"/>
        <v>45020.075694444444</v>
      </c>
      <c r="Q348" s="2">
        <f t="shared" si="32"/>
        <v>45020.19027777778</v>
      </c>
      <c r="R348" s="2">
        <f t="shared" si="33"/>
        <v>0.11458333333575865</v>
      </c>
      <c r="S348" s="7">
        <f>SUMIF(Cocina!A:A,K348,Cocina!H:H)</f>
        <v>3.0555555555555555E-2</v>
      </c>
      <c r="T348" s="2">
        <f t="shared" si="34"/>
        <v>8.4027777780203095E-2</v>
      </c>
      <c r="U348" t="str">
        <f t="shared" si="35"/>
        <v>Cobrado</v>
      </c>
      <c r="V348" s="17" t="str">
        <f>TEXT(Table1[[#This Row],[Fecha de factura]],"dddd")</f>
        <v>martes</v>
      </c>
    </row>
    <row r="349" spans="1:22" x14ac:dyDescent="0.45">
      <c r="A349">
        <v>16</v>
      </c>
      <c r="B349" t="s">
        <v>363</v>
      </c>
      <c r="C349">
        <v>2</v>
      </c>
      <c r="D349" s="1">
        <v>45020.053472222222</v>
      </c>
      <c r="E349" s="1">
        <v>45020.207638888889</v>
      </c>
      <c r="F349" t="s">
        <v>25</v>
      </c>
      <c r="G349" t="s">
        <v>15</v>
      </c>
      <c r="H349" t="s">
        <v>26</v>
      </c>
      <c r="I349" s="11">
        <v>30.78</v>
      </c>
      <c r="J349" t="s">
        <v>39</v>
      </c>
      <c r="K349">
        <v>348</v>
      </c>
      <c r="L349" t="s">
        <v>31</v>
      </c>
      <c r="M349" t="s">
        <v>666</v>
      </c>
      <c r="N349" s="11">
        <f>SUMIF(Cocina!A:A,Sala!K349,Cocina!J:J)+I349</f>
        <v>116.78</v>
      </c>
      <c r="O349" s="12">
        <f t="shared" si="30"/>
        <v>45020</v>
      </c>
      <c r="P349" s="2">
        <f t="shared" si="31"/>
        <v>45020.053472222222</v>
      </c>
      <c r="Q349" s="2">
        <f t="shared" si="32"/>
        <v>45020.207638888889</v>
      </c>
      <c r="R349" s="2">
        <f t="shared" si="33"/>
        <v>0.16458333333381839</v>
      </c>
      <c r="S349" s="7">
        <f>SUMIF(Cocina!A:A,K349,Cocina!H:H)</f>
        <v>6.1111111111111109E-2</v>
      </c>
      <c r="T349" s="2">
        <f t="shared" si="34"/>
        <v>0.10347222222270727</v>
      </c>
      <c r="U349" t="str">
        <f t="shared" si="35"/>
        <v>Cobrado</v>
      </c>
      <c r="V349" s="17" t="str">
        <f>TEXT(Table1[[#This Row],[Fecha de factura]],"dddd")</f>
        <v>martes</v>
      </c>
    </row>
    <row r="350" spans="1:22" x14ac:dyDescent="0.45">
      <c r="A350">
        <v>13</v>
      </c>
      <c r="B350" t="s">
        <v>364</v>
      </c>
      <c r="C350">
        <v>1</v>
      </c>
      <c r="D350" s="1">
        <v>45020.158333333333</v>
      </c>
      <c r="E350" s="1">
        <v>45020.313194444447</v>
      </c>
      <c r="F350" t="s">
        <v>30</v>
      </c>
      <c r="G350" t="s">
        <v>21</v>
      </c>
      <c r="H350" t="s">
        <v>26</v>
      </c>
      <c r="I350" s="11">
        <v>40.630000000000003</v>
      </c>
      <c r="J350" t="s">
        <v>39</v>
      </c>
      <c r="K350">
        <v>349</v>
      </c>
      <c r="L350" t="s">
        <v>28</v>
      </c>
      <c r="M350" t="s">
        <v>898</v>
      </c>
      <c r="N350" s="11">
        <f>SUMIF(Cocina!A:A,Sala!K350,Cocina!J:J)+I350</f>
        <v>192.63</v>
      </c>
      <c r="O350" s="12">
        <f t="shared" si="30"/>
        <v>45020</v>
      </c>
      <c r="P350" s="2">
        <f t="shared" si="31"/>
        <v>45020.158333333333</v>
      </c>
      <c r="Q350" s="2">
        <f t="shared" si="32"/>
        <v>45020.313194444447</v>
      </c>
      <c r="R350" s="2">
        <f t="shared" si="33"/>
        <v>0.16527777778052646</v>
      </c>
      <c r="S350" s="7">
        <f>SUMIF(Cocina!A:A,K350,Cocina!H:H)</f>
        <v>5.9027777777777776E-2</v>
      </c>
      <c r="T350" s="2">
        <f t="shared" si="34"/>
        <v>0.10625000000274869</v>
      </c>
      <c r="U350" t="str">
        <f t="shared" si="35"/>
        <v>Cobrado</v>
      </c>
      <c r="V350" s="17" t="str">
        <f>TEXT(Table1[[#This Row],[Fecha de factura]],"dddd")</f>
        <v>martes</v>
      </c>
    </row>
    <row r="351" spans="1:22" x14ac:dyDescent="0.45">
      <c r="A351">
        <v>2</v>
      </c>
      <c r="B351" t="s">
        <v>365</v>
      </c>
      <c r="C351">
        <v>6</v>
      </c>
      <c r="D351" s="1">
        <v>45020.024305555555</v>
      </c>
      <c r="E351" s="1">
        <v>45020.124305555553</v>
      </c>
      <c r="F351" t="s">
        <v>30</v>
      </c>
      <c r="G351" t="s">
        <v>21</v>
      </c>
      <c r="H351" t="s">
        <v>16</v>
      </c>
      <c r="I351" s="11">
        <v>36.21</v>
      </c>
      <c r="J351" t="s">
        <v>17</v>
      </c>
      <c r="K351">
        <v>350</v>
      </c>
      <c r="L351" t="s">
        <v>23</v>
      </c>
      <c r="M351" t="s">
        <v>643</v>
      </c>
      <c r="N351" s="11">
        <f>SUMIF(Cocina!A:A,Sala!K351,Cocina!J:J)+I351</f>
        <v>179.21</v>
      </c>
      <c r="O351" s="12">
        <f t="shared" si="30"/>
        <v>45020</v>
      </c>
      <c r="P351" s="2">
        <f t="shared" si="31"/>
        <v>45020.024305555555</v>
      </c>
      <c r="Q351" s="2">
        <f t="shared" si="32"/>
        <v>45020.124305555553</v>
      </c>
      <c r="R351" s="2">
        <f t="shared" si="33"/>
        <v>9.9999999998544808E-2</v>
      </c>
      <c r="S351" s="7">
        <f>SUMIF(Cocina!A:A,K351,Cocina!H:H)</f>
        <v>7.5694444444444439E-2</v>
      </c>
      <c r="T351" s="2">
        <f t="shared" si="34"/>
        <v>2.4305555554100369E-2</v>
      </c>
      <c r="U351" t="str">
        <f t="shared" si="35"/>
        <v>Cobrado</v>
      </c>
      <c r="V351" s="17" t="str">
        <f>TEXT(Table1[[#This Row],[Fecha de factura]],"dddd")</f>
        <v>martes</v>
      </c>
    </row>
    <row r="352" spans="1:22" x14ac:dyDescent="0.45">
      <c r="A352">
        <v>1</v>
      </c>
      <c r="B352" t="s">
        <v>366</v>
      </c>
      <c r="C352">
        <v>6</v>
      </c>
      <c r="D352" s="1">
        <v>45020.161111111112</v>
      </c>
      <c r="E352" s="1">
        <v>45020.256249999999</v>
      </c>
      <c r="F352" t="s">
        <v>20</v>
      </c>
      <c r="G352" t="s">
        <v>21</v>
      </c>
      <c r="H352" t="s">
        <v>26</v>
      </c>
      <c r="I352" s="11">
        <v>48.93</v>
      </c>
      <c r="J352" t="s">
        <v>27</v>
      </c>
      <c r="K352">
        <v>351</v>
      </c>
      <c r="L352" t="s">
        <v>28</v>
      </c>
      <c r="M352" t="s">
        <v>871</v>
      </c>
      <c r="N352" s="11">
        <f>SUMIF(Cocina!A:A,Sala!K352,Cocina!J:J)+I352</f>
        <v>249.93</v>
      </c>
      <c r="O352" s="12">
        <f t="shared" si="30"/>
        <v>45020</v>
      </c>
      <c r="P352" s="2">
        <f t="shared" si="31"/>
        <v>45020.161111111112</v>
      </c>
      <c r="Q352" s="2">
        <f t="shared" si="32"/>
        <v>45020.256249999999</v>
      </c>
      <c r="R352" s="2">
        <f t="shared" si="33"/>
        <v>9.5138888886140194E-2</v>
      </c>
      <c r="S352" s="7">
        <f>SUMIF(Cocina!A:A,K352,Cocina!H:H)</f>
        <v>1.7361111111111112E-2</v>
      </c>
      <c r="T352" s="2">
        <f t="shared" si="34"/>
        <v>7.7777777775029089E-2</v>
      </c>
      <c r="U352" t="str">
        <f t="shared" si="35"/>
        <v>Cobrado</v>
      </c>
      <c r="V352" s="17" t="str">
        <f>TEXT(Table1[[#This Row],[Fecha de factura]],"dddd")</f>
        <v>martes</v>
      </c>
    </row>
    <row r="353" spans="1:22" x14ac:dyDescent="0.45">
      <c r="A353">
        <v>1</v>
      </c>
      <c r="B353" t="s">
        <v>50</v>
      </c>
      <c r="C353">
        <v>3</v>
      </c>
      <c r="D353" s="1">
        <v>45020.011805555558</v>
      </c>
      <c r="E353" s="1">
        <v>45020.120138888888</v>
      </c>
      <c r="F353" t="s">
        <v>14</v>
      </c>
      <c r="G353" t="s">
        <v>21</v>
      </c>
      <c r="H353" t="s">
        <v>22</v>
      </c>
      <c r="I353" s="11">
        <v>17.55</v>
      </c>
      <c r="J353" t="s">
        <v>17</v>
      </c>
      <c r="K353">
        <v>352</v>
      </c>
      <c r="L353" t="s">
        <v>31</v>
      </c>
      <c r="M353" t="s">
        <v>272</v>
      </c>
      <c r="N353" s="11">
        <f>SUMIF(Cocina!A:A,Sala!K353,Cocina!J:J)+I353</f>
        <v>116.55</v>
      </c>
      <c r="O353" s="12">
        <f t="shared" si="30"/>
        <v>45020</v>
      </c>
      <c r="P353" s="2">
        <f t="shared" si="31"/>
        <v>45020.011805555558</v>
      </c>
      <c r="Q353" s="2">
        <f t="shared" si="32"/>
        <v>45020.120138888888</v>
      </c>
      <c r="R353" s="2">
        <f t="shared" si="33"/>
        <v>0.10833333332993789</v>
      </c>
      <c r="S353" s="7">
        <f>SUMIF(Cocina!A:A,K353,Cocina!H:H)</f>
        <v>4.8611111111111112E-3</v>
      </c>
      <c r="T353" s="2">
        <f t="shared" si="34"/>
        <v>0.10347222221882678</v>
      </c>
      <c r="U353" t="str">
        <f t="shared" si="35"/>
        <v>Cobrado</v>
      </c>
      <c r="V353" s="17" t="str">
        <f>TEXT(Table1[[#This Row],[Fecha de factura]],"dddd")</f>
        <v>martes</v>
      </c>
    </row>
    <row r="354" spans="1:22" x14ac:dyDescent="0.45">
      <c r="A354">
        <v>7</v>
      </c>
      <c r="B354" t="s">
        <v>367</v>
      </c>
      <c r="C354">
        <v>5</v>
      </c>
      <c r="D354" s="1">
        <v>45020.156944444447</v>
      </c>
      <c r="E354" s="1">
        <v>45020.316666666666</v>
      </c>
      <c r="F354" t="s">
        <v>30</v>
      </c>
      <c r="G354" t="s">
        <v>36</v>
      </c>
      <c r="H354" t="s">
        <v>26</v>
      </c>
      <c r="I354" s="11">
        <v>27.37</v>
      </c>
      <c r="J354" t="s">
        <v>17</v>
      </c>
      <c r="K354">
        <v>353</v>
      </c>
      <c r="L354" t="s">
        <v>28</v>
      </c>
      <c r="M354" t="s">
        <v>899</v>
      </c>
      <c r="N354" s="11">
        <f>SUMIF(Cocina!A:A,Sala!K354,Cocina!J:J)+I354</f>
        <v>239.37</v>
      </c>
      <c r="O354" s="12">
        <f t="shared" si="30"/>
        <v>45020</v>
      </c>
      <c r="P354" s="2">
        <f t="shared" si="31"/>
        <v>45020.156944444447</v>
      </c>
      <c r="Q354" s="2">
        <f t="shared" si="32"/>
        <v>45020.316666666666</v>
      </c>
      <c r="R354" s="2">
        <f t="shared" si="33"/>
        <v>0.15972222221898846</v>
      </c>
      <c r="S354" s="7">
        <f>SUMIF(Cocina!A:A,K354,Cocina!H:H)</f>
        <v>8.8888888888888878E-2</v>
      </c>
      <c r="T354" s="2">
        <f t="shared" si="34"/>
        <v>7.0833333330099585E-2</v>
      </c>
      <c r="U354" t="str">
        <f t="shared" si="35"/>
        <v>Cobrado</v>
      </c>
      <c r="V354" s="17" t="str">
        <f>TEXT(Table1[[#This Row],[Fecha de factura]],"dddd")</f>
        <v>martes</v>
      </c>
    </row>
    <row r="355" spans="1:22" x14ac:dyDescent="0.45">
      <c r="A355">
        <v>12</v>
      </c>
      <c r="B355" t="s">
        <v>368</v>
      </c>
      <c r="C355">
        <v>6</v>
      </c>
      <c r="D355" s="1">
        <v>45020.018055555556</v>
      </c>
      <c r="E355" s="1">
        <v>45020.14166666667</v>
      </c>
      <c r="F355" t="s">
        <v>30</v>
      </c>
      <c r="G355" t="s">
        <v>21</v>
      </c>
      <c r="H355" t="s">
        <v>26</v>
      </c>
      <c r="I355" s="11">
        <v>29.58</v>
      </c>
      <c r="J355" t="s">
        <v>39</v>
      </c>
      <c r="K355">
        <v>354</v>
      </c>
      <c r="L355" t="s">
        <v>31</v>
      </c>
      <c r="M355" t="s">
        <v>900</v>
      </c>
      <c r="N355" s="11">
        <f>SUMIF(Cocina!A:A,Sala!K355,Cocina!J:J)+I355</f>
        <v>210.57999999999998</v>
      </c>
      <c r="O355" s="12">
        <f t="shared" si="30"/>
        <v>45020</v>
      </c>
      <c r="P355" s="2">
        <f t="shared" si="31"/>
        <v>45020.018055555556</v>
      </c>
      <c r="Q355" s="2">
        <f t="shared" si="32"/>
        <v>45020.14166666667</v>
      </c>
      <c r="R355" s="2">
        <f t="shared" si="33"/>
        <v>0.13402777778052646</v>
      </c>
      <c r="S355" s="7">
        <f>SUMIF(Cocina!A:A,K355,Cocina!H:H)</f>
        <v>9.5138888888888884E-2</v>
      </c>
      <c r="T355" s="2">
        <f t="shared" si="34"/>
        <v>3.888888889163758E-2</v>
      </c>
      <c r="U355" t="str">
        <f t="shared" si="35"/>
        <v>Cobrado</v>
      </c>
      <c r="V355" s="17" t="str">
        <f>TEXT(Table1[[#This Row],[Fecha de factura]],"dddd")</f>
        <v>martes</v>
      </c>
    </row>
    <row r="356" spans="1:22" x14ac:dyDescent="0.45">
      <c r="A356">
        <v>4</v>
      </c>
      <c r="B356" t="s">
        <v>163</v>
      </c>
      <c r="C356">
        <v>4</v>
      </c>
      <c r="D356" s="1">
        <v>45020.070138888892</v>
      </c>
      <c r="E356" s="1">
        <v>45020.213194444441</v>
      </c>
      <c r="F356" t="s">
        <v>30</v>
      </c>
      <c r="G356" t="s">
        <v>21</v>
      </c>
      <c r="H356" t="s">
        <v>26</v>
      </c>
      <c r="I356" s="11">
        <v>30.53</v>
      </c>
      <c r="J356" t="s">
        <v>17</v>
      </c>
      <c r="K356">
        <v>355</v>
      </c>
      <c r="L356" t="s">
        <v>18</v>
      </c>
      <c r="M356" t="s">
        <v>166</v>
      </c>
      <c r="N356" s="11">
        <f>SUMIF(Cocina!A:A,Sala!K356,Cocina!J:J)+I356</f>
        <v>56.53</v>
      </c>
      <c r="O356" s="12">
        <f t="shared" si="30"/>
        <v>45020</v>
      </c>
      <c r="P356" s="2">
        <f t="shared" si="31"/>
        <v>45020.070138888892</v>
      </c>
      <c r="Q356" s="2">
        <f t="shared" si="32"/>
        <v>45020.213194444441</v>
      </c>
      <c r="R356" s="2">
        <f t="shared" si="33"/>
        <v>0.14305555554892635</v>
      </c>
      <c r="S356" s="7">
        <f>SUMIF(Cocina!A:A,K356,Cocina!H:H)</f>
        <v>4.8611111111111112E-3</v>
      </c>
      <c r="T356" s="2">
        <f t="shared" si="34"/>
        <v>0.13819444443781523</v>
      </c>
      <c r="U356" t="str">
        <f t="shared" si="35"/>
        <v>Cobrado</v>
      </c>
      <c r="V356" s="17" t="str">
        <f>TEXT(Table1[[#This Row],[Fecha de factura]],"dddd")</f>
        <v>martes</v>
      </c>
    </row>
    <row r="357" spans="1:22" x14ac:dyDescent="0.45">
      <c r="A357">
        <v>1</v>
      </c>
      <c r="B357" t="s">
        <v>369</v>
      </c>
      <c r="C357">
        <v>1</v>
      </c>
      <c r="D357" s="1">
        <v>45020.008333333331</v>
      </c>
      <c r="E357" s="1">
        <v>45020.095833333333</v>
      </c>
      <c r="F357" t="s">
        <v>14</v>
      </c>
      <c r="G357" t="s">
        <v>21</v>
      </c>
      <c r="H357" t="s">
        <v>26</v>
      </c>
      <c r="I357" s="11">
        <v>28.92</v>
      </c>
      <c r="J357" t="s">
        <v>39</v>
      </c>
      <c r="K357">
        <v>356</v>
      </c>
      <c r="L357" t="s">
        <v>28</v>
      </c>
      <c r="M357" t="s">
        <v>90</v>
      </c>
      <c r="N357" s="11">
        <f>SUMIF(Cocina!A:A,Sala!K357,Cocina!J:J)+I357</f>
        <v>64.92</v>
      </c>
      <c r="O357" s="12">
        <f t="shared" si="30"/>
        <v>45020</v>
      </c>
      <c r="P357" s="2">
        <f t="shared" si="31"/>
        <v>45020.008333333331</v>
      </c>
      <c r="Q357" s="2">
        <f t="shared" si="32"/>
        <v>45020.095833333333</v>
      </c>
      <c r="R357" s="2">
        <f t="shared" si="33"/>
        <v>9.7916666668121863E-2</v>
      </c>
      <c r="S357" s="7">
        <f>SUMIF(Cocina!A:A,K357,Cocina!H:H)</f>
        <v>4.8611111111111112E-3</v>
      </c>
      <c r="T357" s="2">
        <f t="shared" si="34"/>
        <v>9.3055555557010755E-2</v>
      </c>
      <c r="U357" t="str">
        <f t="shared" si="35"/>
        <v>Cobrado</v>
      </c>
      <c r="V357" s="17" t="str">
        <f>TEXT(Table1[[#This Row],[Fecha de factura]],"dddd")</f>
        <v>martes</v>
      </c>
    </row>
    <row r="358" spans="1:22" x14ac:dyDescent="0.45">
      <c r="A358">
        <v>17</v>
      </c>
      <c r="B358" t="s">
        <v>370</v>
      </c>
      <c r="C358">
        <v>2</v>
      </c>
      <c r="D358" s="1">
        <v>45020.054861111108</v>
      </c>
      <c r="E358" s="1">
        <v>45020.18472222222</v>
      </c>
      <c r="F358" t="s">
        <v>14</v>
      </c>
      <c r="G358" t="s">
        <v>21</v>
      </c>
      <c r="H358" t="s">
        <v>16</v>
      </c>
      <c r="I358" s="11">
        <v>26.87</v>
      </c>
      <c r="J358" t="s">
        <v>39</v>
      </c>
      <c r="K358">
        <v>357</v>
      </c>
      <c r="L358" t="s">
        <v>58</v>
      </c>
      <c r="M358" t="s">
        <v>901</v>
      </c>
      <c r="N358" s="11">
        <f>SUMIF(Cocina!A:A,Sala!K358,Cocina!J:J)+I358</f>
        <v>194.87</v>
      </c>
      <c r="O358" s="12">
        <f t="shared" si="30"/>
        <v>45020</v>
      </c>
      <c r="P358" s="2">
        <f t="shared" si="31"/>
        <v>45020.054861111108</v>
      </c>
      <c r="Q358" s="2">
        <f t="shared" si="32"/>
        <v>45020.18472222222</v>
      </c>
      <c r="R358" s="2">
        <f t="shared" si="33"/>
        <v>0.14027777777907127</v>
      </c>
      <c r="S358" s="7">
        <f>SUMIF(Cocina!A:A,K358,Cocina!H:H)</f>
        <v>6.6666666666666666E-2</v>
      </c>
      <c r="T358" s="2">
        <f t="shared" si="34"/>
        <v>7.3611111112404606E-2</v>
      </c>
      <c r="U358" t="str">
        <f t="shared" si="35"/>
        <v>Cobrado</v>
      </c>
      <c r="V358" s="17" t="str">
        <f>TEXT(Table1[[#This Row],[Fecha de factura]],"dddd")</f>
        <v>martes</v>
      </c>
    </row>
    <row r="359" spans="1:22" x14ac:dyDescent="0.45">
      <c r="A359">
        <v>13</v>
      </c>
      <c r="B359" t="s">
        <v>308</v>
      </c>
      <c r="C359">
        <v>5</v>
      </c>
      <c r="D359" s="1">
        <v>45020.109027777777</v>
      </c>
      <c r="E359" s="1">
        <v>45020.247916666667</v>
      </c>
      <c r="F359" t="s">
        <v>30</v>
      </c>
      <c r="G359" t="s">
        <v>36</v>
      </c>
      <c r="H359" t="s">
        <v>26</v>
      </c>
      <c r="I359" s="11">
        <v>42.1</v>
      </c>
      <c r="J359" t="s">
        <v>17</v>
      </c>
      <c r="K359">
        <v>358</v>
      </c>
      <c r="L359" t="s">
        <v>45</v>
      </c>
      <c r="M359" t="s">
        <v>902</v>
      </c>
      <c r="N359" s="11">
        <f>SUMIF(Cocina!A:A,Sala!K359,Cocina!J:J)+I359</f>
        <v>208.1</v>
      </c>
      <c r="O359" s="12">
        <f t="shared" si="30"/>
        <v>45020</v>
      </c>
      <c r="P359" s="2">
        <f t="shared" si="31"/>
        <v>45020.109027777777</v>
      </c>
      <c r="Q359" s="2">
        <f t="shared" si="32"/>
        <v>45020.247916666667</v>
      </c>
      <c r="R359" s="2">
        <f t="shared" si="33"/>
        <v>0.13888888889050577</v>
      </c>
      <c r="S359" s="7">
        <f>SUMIF(Cocina!A:A,K359,Cocina!H:H)</f>
        <v>0.10555555555555556</v>
      </c>
      <c r="T359" s="2">
        <f t="shared" si="34"/>
        <v>3.3333333334950213E-2</v>
      </c>
      <c r="U359" t="str">
        <f t="shared" si="35"/>
        <v>Cobrado</v>
      </c>
      <c r="V359" s="17" t="str">
        <f>TEXT(Table1[[#This Row],[Fecha de factura]],"dddd")</f>
        <v>martes</v>
      </c>
    </row>
    <row r="360" spans="1:22" x14ac:dyDescent="0.45">
      <c r="A360">
        <v>11</v>
      </c>
      <c r="B360" t="s">
        <v>155</v>
      </c>
      <c r="C360">
        <v>2</v>
      </c>
      <c r="D360" s="1">
        <v>45020.02847222222</v>
      </c>
      <c r="E360" s="1">
        <v>45020.173611111109</v>
      </c>
      <c r="F360" t="s">
        <v>25</v>
      </c>
      <c r="G360" t="s">
        <v>15</v>
      </c>
      <c r="H360" t="s">
        <v>26</v>
      </c>
      <c r="I360" s="11">
        <v>12.2</v>
      </c>
      <c r="J360" t="s">
        <v>17</v>
      </c>
      <c r="K360">
        <v>359</v>
      </c>
      <c r="L360" t="s">
        <v>34</v>
      </c>
      <c r="M360" t="s">
        <v>903</v>
      </c>
      <c r="N360" s="11">
        <f>SUMIF(Cocina!A:A,Sala!K360,Cocina!J:J)+I360</f>
        <v>202.2</v>
      </c>
      <c r="O360" s="12">
        <f t="shared" si="30"/>
        <v>45020</v>
      </c>
      <c r="P360" s="2">
        <f t="shared" si="31"/>
        <v>45020.02847222222</v>
      </c>
      <c r="Q360" s="2">
        <f t="shared" si="32"/>
        <v>45020.173611111109</v>
      </c>
      <c r="R360" s="2">
        <f t="shared" si="33"/>
        <v>0.14513888888905058</v>
      </c>
      <c r="S360" s="7">
        <f>SUMIF(Cocina!A:A,K360,Cocina!H:H)</f>
        <v>0.10069444444444445</v>
      </c>
      <c r="T360" s="2">
        <f t="shared" si="34"/>
        <v>4.4444444444606129E-2</v>
      </c>
      <c r="U360" t="str">
        <f t="shared" si="35"/>
        <v>Cobrado</v>
      </c>
      <c r="V360" s="17" t="str">
        <f>TEXT(Table1[[#This Row],[Fecha de factura]],"dddd")</f>
        <v>martes</v>
      </c>
    </row>
    <row r="361" spans="1:22" x14ac:dyDescent="0.45">
      <c r="A361">
        <v>16</v>
      </c>
      <c r="B361" t="s">
        <v>371</v>
      </c>
      <c r="C361">
        <v>3</v>
      </c>
      <c r="D361" s="1">
        <v>45020.048611111109</v>
      </c>
      <c r="E361" s="1">
        <v>45020.206944444442</v>
      </c>
      <c r="F361" t="s">
        <v>14</v>
      </c>
      <c r="G361" t="s">
        <v>15</v>
      </c>
      <c r="H361" t="s">
        <v>26</v>
      </c>
      <c r="I361" s="11">
        <v>39.26</v>
      </c>
      <c r="J361" t="s">
        <v>39</v>
      </c>
      <c r="K361">
        <v>360</v>
      </c>
      <c r="L361" t="s">
        <v>34</v>
      </c>
      <c r="M361" t="s">
        <v>904</v>
      </c>
      <c r="N361" s="11">
        <f>SUMIF(Cocina!A:A,Sala!K361,Cocina!J:J)+I361</f>
        <v>272.26</v>
      </c>
      <c r="O361" s="12">
        <f t="shared" si="30"/>
        <v>45020</v>
      </c>
      <c r="P361" s="2">
        <f t="shared" si="31"/>
        <v>45020.048611111109</v>
      </c>
      <c r="Q361" s="2">
        <f t="shared" si="32"/>
        <v>45020.206944444442</v>
      </c>
      <c r="R361" s="2">
        <f t="shared" si="33"/>
        <v>0.16874999999951493</v>
      </c>
      <c r="S361" s="7">
        <f>SUMIF(Cocina!A:A,K361,Cocina!H:H)</f>
        <v>0.11041666666666666</v>
      </c>
      <c r="T361" s="2">
        <f t="shared" si="34"/>
        <v>5.8333333332848264E-2</v>
      </c>
      <c r="U361" t="str">
        <f t="shared" si="35"/>
        <v>Cobrado</v>
      </c>
      <c r="V361" s="17" t="str">
        <f>TEXT(Table1[[#This Row],[Fecha de factura]],"dddd")</f>
        <v>martes</v>
      </c>
    </row>
    <row r="362" spans="1:22" x14ac:dyDescent="0.45">
      <c r="A362">
        <v>16</v>
      </c>
      <c r="B362" t="s">
        <v>372</v>
      </c>
      <c r="C362">
        <v>1</v>
      </c>
      <c r="D362" s="1">
        <v>45020.078472222223</v>
      </c>
      <c r="E362" s="1">
        <v>45020.227777777778</v>
      </c>
      <c r="F362" t="s">
        <v>25</v>
      </c>
      <c r="G362" t="s">
        <v>36</v>
      </c>
      <c r="H362" t="s">
        <v>22</v>
      </c>
      <c r="I362" s="11">
        <v>41.73</v>
      </c>
      <c r="J362" t="s">
        <v>27</v>
      </c>
      <c r="K362">
        <v>361</v>
      </c>
      <c r="L362" t="s">
        <v>23</v>
      </c>
      <c r="M362" t="s">
        <v>717</v>
      </c>
      <c r="N362" s="11">
        <f>SUMIF(Cocina!A:A,Sala!K362,Cocina!J:J)+I362</f>
        <v>142.72999999999999</v>
      </c>
      <c r="O362" s="12">
        <f t="shared" si="30"/>
        <v>45020</v>
      </c>
      <c r="P362" s="2">
        <f t="shared" si="31"/>
        <v>45020.078472222223</v>
      </c>
      <c r="Q362" s="2">
        <f t="shared" si="32"/>
        <v>45020.227777777778</v>
      </c>
      <c r="R362" s="2">
        <f t="shared" si="33"/>
        <v>0.14930555555474712</v>
      </c>
      <c r="S362" s="7">
        <f>SUMIF(Cocina!A:A,K362,Cocina!H:H)</f>
        <v>7.7777777777777779E-2</v>
      </c>
      <c r="T362" s="2">
        <f t="shared" si="34"/>
        <v>7.1527777776969337E-2</v>
      </c>
      <c r="U362" t="str">
        <f t="shared" si="35"/>
        <v>Cobrado</v>
      </c>
      <c r="V362" s="17" t="str">
        <f>TEXT(Table1[[#This Row],[Fecha de factura]],"dddd")</f>
        <v>martes</v>
      </c>
    </row>
    <row r="363" spans="1:22" x14ac:dyDescent="0.45">
      <c r="A363">
        <v>15</v>
      </c>
      <c r="B363" t="s">
        <v>223</v>
      </c>
      <c r="C363">
        <v>2</v>
      </c>
      <c r="D363" s="1">
        <v>45020.085416666669</v>
      </c>
      <c r="E363" s="1">
        <v>45020.249305555553</v>
      </c>
      <c r="F363" t="s">
        <v>20</v>
      </c>
      <c r="G363" t="s">
        <v>15</v>
      </c>
      <c r="H363" t="s">
        <v>26</v>
      </c>
      <c r="I363" s="11">
        <v>47.21</v>
      </c>
      <c r="J363" t="s">
        <v>27</v>
      </c>
      <c r="K363">
        <v>362</v>
      </c>
      <c r="L363" t="s">
        <v>45</v>
      </c>
      <c r="M363" t="s">
        <v>905</v>
      </c>
      <c r="N363" s="11">
        <f>SUMIF(Cocina!A:A,Sala!K363,Cocina!J:J)+I363</f>
        <v>109.21000000000001</v>
      </c>
      <c r="O363" s="12">
        <f t="shared" si="30"/>
        <v>45020</v>
      </c>
      <c r="P363" s="2">
        <f t="shared" si="31"/>
        <v>45020.085416666669</v>
      </c>
      <c r="Q363" s="2">
        <f t="shared" si="32"/>
        <v>45020.249305555553</v>
      </c>
      <c r="R363" s="2">
        <f t="shared" si="33"/>
        <v>0.163888888884685</v>
      </c>
      <c r="S363" s="7">
        <f>SUMIF(Cocina!A:A,K363,Cocina!H:H)</f>
        <v>8.5416666666666669E-2</v>
      </c>
      <c r="T363" s="2">
        <f t="shared" si="34"/>
        <v>7.8472222218018334E-2</v>
      </c>
      <c r="U363" t="str">
        <f t="shared" si="35"/>
        <v>Cobrado</v>
      </c>
      <c r="V363" s="17" t="str">
        <f>TEXT(Table1[[#This Row],[Fecha de factura]],"dddd")</f>
        <v>martes</v>
      </c>
    </row>
    <row r="364" spans="1:22" x14ac:dyDescent="0.45">
      <c r="A364">
        <v>5</v>
      </c>
      <c r="B364" t="s">
        <v>373</v>
      </c>
      <c r="C364">
        <v>2</v>
      </c>
      <c r="D364" s="1">
        <v>45020.073611111111</v>
      </c>
      <c r="E364" s="1">
        <v>45020.145138888889</v>
      </c>
      <c r="F364" t="s">
        <v>14</v>
      </c>
      <c r="G364" t="s">
        <v>15</v>
      </c>
      <c r="H364" t="s">
        <v>26</v>
      </c>
      <c r="I364" s="11">
        <v>49.02</v>
      </c>
      <c r="J364" t="s">
        <v>39</v>
      </c>
      <c r="K364">
        <v>363</v>
      </c>
      <c r="L364" t="s">
        <v>28</v>
      </c>
      <c r="M364" t="s">
        <v>906</v>
      </c>
      <c r="N364" s="11">
        <f>SUMIF(Cocina!A:A,Sala!K364,Cocina!J:J)+I364</f>
        <v>289.02</v>
      </c>
      <c r="O364" s="12">
        <f t="shared" si="30"/>
        <v>45020</v>
      </c>
      <c r="P364" s="2">
        <f t="shared" si="31"/>
        <v>45020.073611111111</v>
      </c>
      <c r="Q364" s="2">
        <f t="shared" si="32"/>
        <v>45020.145138888889</v>
      </c>
      <c r="R364" s="2">
        <f t="shared" si="33"/>
        <v>8.1944444444767825E-2</v>
      </c>
      <c r="S364" s="7">
        <f>SUMIF(Cocina!A:A,K364,Cocina!H:H)</f>
        <v>0.10347222222222223</v>
      </c>
      <c r="T364" s="2">
        <f t="shared" si="34"/>
        <v>0</v>
      </c>
      <c r="U364" t="str">
        <f t="shared" si="35"/>
        <v>No cobrado</v>
      </c>
      <c r="V364" s="17" t="str">
        <f>TEXT(Table1[[#This Row],[Fecha de factura]],"dddd")</f>
        <v>martes</v>
      </c>
    </row>
    <row r="365" spans="1:22" x14ac:dyDescent="0.45">
      <c r="A365">
        <v>15</v>
      </c>
      <c r="B365" t="s">
        <v>374</v>
      </c>
      <c r="C365">
        <v>2</v>
      </c>
      <c r="D365" s="1">
        <v>45020.159722222219</v>
      </c>
      <c r="E365" s="1">
        <v>45020.298611111109</v>
      </c>
      <c r="F365" t="s">
        <v>30</v>
      </c>
      <c r="G365" t="s">
        <v>15</v>
      </c>
      <c r="H365" t="s">
        <v>16</v>
      </c>
      <c r="I365" s="11">
        <v>48.28</v>
      </c>
      <c r="J365" t="s">
        <v>17</v>
      </c>
      <c r="K365">
        <v>364</v>
      </c>
      <c r="L365" t="s">
        <v>28</v>
      </c>
      <c r="M365" t="s">
        <v>907</v>
      </c>
      <c r="N365" s="11">
        <f>SUMIF(Cocina!A:A,Sala!K365,Cocina!J:J)+I365</f>
        <v>205.28</v>
      </c>
      <c r="O365" s="12">
        <f t="shared" si="30"/>
        <v>45020</v>
      </c>
      <c r="P365" s="2">
        <f t="shared" si="31"/>
        <v>45020.159722222219</v>
      </c>
      <c r="Q365" s="2">
        <f t="shared" si="32"/>
        <v>45020.298611111109</v>
      </c>
      <c r="R365" s="2">
        <f t="shared" si="33"/>
        <v>0.13888888889050577</v>
      </c>
      <c r="S365" s="7">
        <f>SUMIF(Cocina!A:A,K365,Cocina!H:H)</f>
        <v>7.7777777777777779E-2</v>
      </c>
      <c r="T365" s="2">
        <f t="shared" si="34"/>
        <v>6.1111111112727989E-2</v>
      </c>
      <c r="U365" t="str">
        <f t="shared" si="35"/>
        <v>Cobrado</v>
      </c>
      <c r="V365" s="17" t="str">
        <f>TEXT(Table1[[#This Row],[Fecha de factura]],"dddd")</f>
        <v>martes</v>
      </c>
    </row>
    <row r="366" spans="1:22" x14ac:dyDescent="0.45">
      <c r="A366">
        <v>4</v>
      </c>
      <c r="B366" t="s">
        <v>375</v>
      </c>
      <c r="C366">
        <v>1</v>
      </c>
      <c r="D366" s="1">
        <v>45020.043749999997</v>
      </c>
      <c r="E366" s="1">
        <v>45020.189583333333</v>
      </c>
      <c r="F366" t="s">
        <v>14</v>
      </c>
      <c r="G366" t="s">
        <v>15</v>
      </c>
      <c r="H366" t="s">
        <v>22</v>
      </c>
      <c r="I366" s="11">
        <v>34.97</v>
      </c>
      <c r="J366" t="s">
        <v>39</v>
      </c>
      <c r="K366">
        <v>365</v>
      </c>
      <c r="L366" t="s">
        <v>58</v>
      </c>
      <c r="M366" t="s">
        <v>84</v>
      </c>
      <c r="N366" s="11">
        <f>SUMIF(Cocina!A:A,Sala!K366,Cocina!J:J)+I366</f>
        <v>142.97</v>
      </c>
      <c r="O366" s="12">
        <f t="shared" si="30"/>
        <v>45020</v>
      </c>
      <c r="P366" s="2">
        <f t="shared" si="31"/>
        <v>45020.043749999997</v>
      </c>
      <c r="Q366" s="2">
        <f t="shared" si="32"/>
        <v>45020.189583333333</v>
      </c>
      <c r="R366" s="2">
        <f t="shared" si="33"/>
        <v>0.15625000000242531</v>
      </c>
      <c r="S366" s="7">
        <f>SUMIF(Cocina!A:A,K366,Cocina!H:H)</f>
        <v>1.7361111111111112E-2</v>
      </c>
      <c r="T366" s="2">
        <f t="shared" si="34"/>
        <v>0.13888888889131421</v>
      </c>
      <c r="U366" t="str">
        <f t="shared" si="35"/>
        <v>Cobrado</v>
      </c>
      <c r="V366" s="17" t="str">
        <f>TEXT(Table1[[#This Row],[Fecha de factura]],"dddd")</f>
        <v>martes</v>
      </c>
    </row>
    <row r="367" spans="1:22" x14ac:dyDescent="0.45">
      <c r="A367">
        <v>17</v>
      </c>
      <c r="B367" t="s">
        <v>376</v>
      </c>
      <c r="C367">
        <v>5</v>
      </c>
      <c r="D367" s="1">
        <v>45020.064583333333</v>
      </c>
      <c r="E367" s="1">
        <v>45020.198611111111</v>
      </c>
      <c r="F367" t="s">
        <v>14</v>
      </c>
      <c r="G367" t="s">
        <v>15</v>
      </c>
      <c r="H367" t="s">
        <v>22</v>
      </c>
      <c r="I367" s="11">
        <v>10.57</v>
      </c>
      <c r="J367" t="s">
        <v>17</v>
      </c>
      <c r="K367">
        <v>366</v>
      </c>
      <c r="L367" t="s">
        <v>58</v>
      </c>
      <c r="M367" t="s">
        <v>908</v>
      </c>
      <c r="N367" s="11">
        <f>SUMIF(Cocina!A:A,Sala!K367,Cocina!J:J)+I367</f>
        <v>249.57</v>
      </c>
      <c r="O367" s="12">
        <f t="shared" si="30"/>
        <v>45020</v>
      </c>
      <c r="P367" s="2">
        <f t="shared" si="31"/>
        <v>45020.064583333333</v>
      </c>
      <c r="Q367" s="2">
        <f t="shared" si="32"/>
        <v>45020.198611111111</v>
      </c>
      <c r="R367" s="2">
        <f t="shared" si="33"/>
        <v>0.13402777777810115</v>
      </c>
      <c r="S367" s="7">
        <f>SUMIF(Cocina!A:A,K367,Cocina!H:H)</f>
        <v>6.2499999999999993E-2</v>
      </c>
      <c r="T367" s="2">
        <f t="shared" si="34"/>
        <v>7.1527777778101154E-2</v>
      </c>
      <c r="U367" t="str">
        <f t="shared" si="35"/>
        <v>Cobrado</v>
      </c>
      <c r="V367" s="17" t="str">
        <f>TEXT(Table1[[#This Row],[Fecha de factura]],"dddd")</f>
        <v>martes</v>
      </c>
    </row>
    <row r="368" spans="1:22" x14ac:dyDescent="0.45">
      <c r="A368">
        <v>12</v>
      </c>
      <c r="B368" t="s">
        <v>377</v>
      </c>
      <c r="C368">
        <v>2</v>
      </c>
      <c r="D368" s="1">
        <v>45020.036805555559</v>
      </c>
      <c r="E368" s="1">
        <v>45020.15625</v>
      </c>
      <c r="F368" t="s">
        <v>14</v>
      </c>
      <c r="G368" t="s">
        <v>36</v>
      </c>
      <c r="H368" t="s">
        <v>26</v>
      </c>
      <c r="I368" s="11">
        <v>12.62</v>
      </c>
      <c r="J368" t="s">
        <v>27</v>
      </c>
      <c r="K368">
        <v>367</v>
      </c>
      <c r="L368" t="s">
        <v>58</v>
      </c>
      <c r="M368" t="s">
        <v>909</v>
      </c>
      <c r="N368" s="11">
        <f>SUMIF(Cocina!A:A,Sala!K368,Cocina!J:J)+I368</f>
        <v>113.62</v>
      </c>
      <c r="O368" s="12">
        <f t="shared" si="30"/>
        <v>45020</v>
      </c>
      <c r="P368" s="2">
        <f t="shared" si="31"/>
        <v>45020.036805555559</v>
      </c>
      <c r="Q368" s="2">
        <f t="shared" si="32"/>
        <v>45020.15625</v>
      </c>
      <c r="R368" s="2">
        <f t="shared" si="33"/>
        <v>0.11944444444088731</v>
      </c>
      <c r="S368" s="7">
        <f>SUMIF(Cocina!A:A,K368,Cocina!H:H)</f>
        <v>5.0694444444444445E-2</v>
      </c>
      <c r="T368" s="2">
        <f t="shared" si="34"/>
        <v>6.8749999996442865E-2</v>
      </c>
      <c r="U368" t="str">
        <f t="shared" si="35"/>
        <v>Cobrado</v>
      </c>
      <c r="V368" s="17" t="str">
        <f>TEXT(Table1[[#This Row],[Fecha de factura]],"dddd")</f>
        <v>martes</v>
      </c>
    </row>
    <row r="369" spans="1:22" x14ac:dyDescent="0.45">
      <c r="A369">
        <v>13</v>
      </c>
      <c r="B369" t="s">
        <v>378</v>
      </c>
      <c r="C369">
        <v>1</v>
      </c>
      <c r="D369" s="1">
        <v>45020.14166666667</v>
      </c>
      <c r="E369" s="1">
        <v>45020.231249999997</v>
      </c>
      <c r="F369" t="s">
        <v>20</v>
      </c>
      <c r="G369" t="s">
        <v>21</v>
      </c>
      <c r="H369" t="s">
        <v>16</v>
      </c>
      <c r="I369" s="11">
        <v>37.65</v>
      </c>
      <c r="J369" t="s">
        <v>39</v>
      </c>
      <c r="K369">
        <v>368</v>
      </c>
      <c r="L369" t="s">
        <v>23</v>
      </c>
      <c r="M369" t="s">
        <v>910</v>
      </c>
      <c r="N369" s="11">
        <f>SUMIF(Cocina!A:A,Sala!K369,Cocina!J:J)+I369</f>
        <v>160.65</v>
      </c>
      <c r="O369" s="12">
        <f t="shared" si="30"/>
        <v>45020</v>
      </c>
      <c r="P369" s="2">
        <f t="shared" si="31"/>
        <v>45020.14166666667</v>
      </c>
      <c r="Q369" s="2">
        <f t="shared" si="32"/>
        <v>45020.231249999997</v>
      </c>
      <c r="R369" s="2">
        <f t="shared" si="33"/>
        <v>9.9999999993694175E-2</v>
      </c>
      <c r="S369" s="7">
        <f>SUMIF(Cocina!A:A,K369,Cocina!H:H)</f>
        <v>5.9027777777777776E-2</v>
      </c>
      <c r="T369" s="2">
        <f t="shared" si="34"/>
        <v>4.0972222215916398E-2</v>
      </c>
      <c r="U369" t="str">
        <f t="shared" si="35"/>
        <v>Cobrado</v>
      </c>
      <c r="V369" s="17" t="str">
        <f>TEXT(Table1[[#This Row],[Fecha de factura]],"dddd")</f>
        <v>martes</v>
      </c>
    </row>
    <row r="370" spans="1:22" x14ac:dyDescent="0.45">
      <c r="A370">
        <v>20</v>
      </c>
      <c r="B370" t="s">
        <v>379</v>
      </c>
      <c r="C370">
        <v>2</v>
      </c>
      <c r="D370" s="1">
        <v>45020.09097222222</v>
      </c>
      <c r="E370" s="1">
        <v>45020.245833333334</v>
      </c>
      <c r="F370" t="s">
        <v>30</v>
      </c>
      <c r="G370" t="s">
        <v>15</v>
      </c>
      <c r="H370" t="s">
        <v>26</v>
      </c>
      <c r="I370" s="11">
        <v>34.83</v>
      </c>
      <c r="J370" t="s">
        <v>27</v>
      </c>
      <c r="K370">
        <v>369</v>
      </c>
      <c r="L370" t="s">
        <v>45</v>
      </c>
      <c r="M370" t="s">
        <v>911</v>
      </c>
      <c r="N370" s="11">
        <f>SUMIF(Cocina!A:A,Sala!K370,Cocina!J:J)+I370</f>
        <v>276.83</v>
      </c>
      <c r="O370" s="12">
        <f t="shared" si="30"/>
        <v>45020</v>
      </c>
      <c r="P370" s="2">
        <f t="shared" si="31"/>
        <v>45020.09097222222</v>
      </c>
      <c r="Q370" s="2">
        <f t="shared" si="32"/>
        <v>45020.245833333334</v>
      </c>
      <c r="R370" s="2">
        <f t="shared" si="33"/>
        <v>0.15486111111385981</v>
      </c>
      <c r="S370" s="7">
        <f>SUMIF(Cocina!A:A,K370,Cocina!H:H)</f>
        <v>2.9166666666666667E-2</v>
      </c>
      <c r="T370" s="2">
        <f t="shared" si="34"/>
        <v>0.12569444444719313</v>
      </c>
      <c r="U370" t="str">
        <f t="shared" si="35"/>
        <v>Cobrado</v>
      </c>
      <c r="V370" s="17" t="str">
        <f>TEXT(Table1[[#This Row],[Fecha de factura]],"dddd")</f>
        <v>martes</v>
      </c>
    </row>
    <row r="371" spans="1:22" x14ac:dyDescent="0.45">
      <c r="A371">
        <v>13</v>
      </c>
      <c r="B371" t="s">
        <v>380</v>
      </c>
      <c r="C371">
        <v>6</v>
      </c>
      <c r="D371" s="1">
        <v>45020.097222222219</v>
      </c>
      <c r="E371" s="1">
        <v>45020.140972222223</v>
      </c>
      <c r="F371" t="s">
        <v>14</v>
      </c>
      <c r="G371" t="s">
        <v>15</v>
      </c>
      <c r="H371" t="s">
        <v>26</v>
      </c>
      <c r="I371" s="11">
        <v>47.79</v>
      </c>
      <c r="J371" t="s">
        <v>27</v>
      </c>
      <c r="K371">
        <v>370</v>
      </c>
      <c r="L371" t="s">
        <v>45</v>
      </c>
      <c r="M371" t="s">
        <v>84</v>
      </c>
      <c r="N371" s="11">
        <f>SUMIF(Cocina!A:A,Sala!K371,Cocina!J:J)+I371</f>
        <v>119.78999999999999</v>
      </c>
      <c r="O371" s="12">
        <f t="shared" si="30"/>
        <v>45020</v>
      </c>
      <c r="P371" s="2">
        <f t="shared" si="31"/>
        <v>45020.097222222219</v>
      </c>
      <c r="Q371" s="2">
        <f t="shared" si="32"/>
        <v>45020.140972222223</v>
      </c>
      <c r="R371" s="2">
        <f t="shared" si="33"/>
        <v>4.3750000004365575E-2</v>
      </c>
      <c r="S371" s="7">
        <f>SUMIF(Cocina!A:A,K371,Cocina!H:H)</f>
        <v>2.2916666666666665E-2</v>
      </c>
      <c r="T371" s="2">
        <f t="shared" si="34"/>
        <v>2.083333333769891E-2</v>
      </c>
      <c r="U371" t="str">
        <f t="shared" si="35"/>
        <v>Cobrado</v>
      </c>
      <c r="V371" s="17" t="str">
        <f>TEXT(Table1[[#This Row],[Fecha de factura]],"dddd")</f>
        <v>martes</v>
      </c>
    </row>
    <row r="372" spans="1:22" x14ac:dyDescent="0.45">
      <c r="A372">
        <v>4</v>
      </c>
      <c r="B372" t="s">
        <v>381</v>
      </c>
      <c r="C372">
        <v>3</v>
      </c>
      <c r="D372" s="1">
        <v>45020.052777777775</v>
      </c>
      <c r="E372" s="1">
        <v>45020.188194444447</v>
      </c>
      <c r="F372" t="s">
        <v>33</v>
      </c>
      <c r="G372" t="s">
        <v>36</v>
      </c>
      <c r="H372" t="s">
        <v>26</v>
      </c>
      <c r="I372" s="11">
        <v>32.51</v>
      </c>
      <c r="J372" t="s">
        <v>39</v>
      </c>
      <c r="K372">
        <v>371</v>
      </c>
      <c r="L372" t="s">
        <v>55</v>
      </c>
      <c r="M372" t="s">
        <v>912</v>
      </c>
      <c r="N372" s="11">
        <f>SUMIF(Cocina!A:A,Sala!K372,Cocina!J:J)+I372</f>
        <v>232.51</v>
      </c>
      <c r="O372" s="12">
        <f t="shared" si="30"/>
        <v>45020</v>
      </c>
      <c r="P372" s="2">
        <f t="shared" si="31"/>
        <v>45020.052777777775</v>
      </c>
      <c r="Q372" s="2">
        <f t="shared" si="32"/>
        <v>45020.188194444447</v>
      </c>
      <c r="R372" s="2">
        <f t="shared" si="33"/>
        <v>0.14583333333818396</v>
      </c>
      <c r="S372" s="7">
        <f>SUMIF(Cocina!A:A,K372,Cocina!H:H)</f>
        <v>3.4027777777777782E-2</v>
      </c>
      <c r="T372" s="2">
        <f t="shared" si="34"/>
        <v>0.11180555556040618</v>
      </c>
      <c r="U372" t="str">
        <f t="shared" si="35"/>
        <v>Cobrado</v>
      </c>
      <c r="V372" s="17" t="str">
        <f>TEXT(Table1[[#This Row],[Fecha de factura]],"dddd")</f>
        <v>martes</v>
      </c>
    </row>
    <row r="373" spans="1:22" x14ac:dyDescent="0.45">
      <c r="A373">
        <v>14</v>
      </c>
      <c r="B373" t="s">
        <v>382</v>
      </c>
      <c r="C373">
        <v>5</v>
      </c>
      <c r="D373" s="1">
        <v>45020.115277777775</v>
      </c>
      <c r="E373" s="1">
        <v>45020.259722222225</v>
      </c>
      <c r="F373" t="s">
        <v>25</v>
      </c>
      <c r="G373" t="s">
        <v>15</v>
      </c>
      <c r="H373" t="s">
        <v>26</v>
      </c>
      <c r="I373" s="11">
        <v>17.170000000000002</v>
      </c>
      <c r="J373" t="s">
        <v>17</v>
      </c>
      <c r="K373">
        <v>372</v>
      </c>
      <c r="L373" t="s">
        <v>28</v>
      </c>
      <c r="M373" t="s">
        <v>90</v>
      </c>
      <c r="N373" s="11">
        <f>SUMIF(Cocina!A:A,Sala!K373,Cocina!J:J)+I373</f>
        <v>53.17</v>
      </c>
      <c r="O373" s="12">
        <f t="shared" si="30"/>
        <v>45020</v>
      </c>
      <c r="P373" s="2">
        <f t="shared" si="31"/>
        <v>45020.115277777775</v>
      </c>
      <c r="Q373" s="2">
        <f t="shared" si="32"/>
        <v>45020.259722222225</v>
      </c>
      <c r="R373" s="2">
        <f t="shared" si="33"/>
        <v>0.14444444444961846</v>
      </c>
      <c r="S373" s="7">
        <f>SUMIF(Cocina!A:A,K373,Cocina!H:H)</f>
        <v>1.5277777777777777E-2</v>
      </c>
      <c r="T373" s="2">
        <f t="shared" si="34"/>
        <v>0.12916666667184068</v>
      </c>
      <c r="U373" t="str">
        <f t="shared" si="35"/>
        <v>Cobrado</v>
      </c>
      <c r="V373" s="17" t="str">
        <f>TEXT(Table1[[#This Row],[Fecha de factura]],"dddd")</f>
        <v>martes</v>
      </c>
    </row>
    <row r="374" spans="1:22" x14ac:dyDescent="0.45">
      <c r="A374">
        <v>19</v>
      </c>
      <c r="B374" t="s">
        <v>383</v>
      </c>
      <c r="C374">
        <v>2</v>
      </c>
      <c r="D374" s="1">
        <v>45020.025694444441</v>
      </c>
      <c r="E374" s="1">
        <v>45020.132638888892</v>
      </c>
      <c r="F374" t="s">
        <v>30</v>
      </c>
      <c r="G374" t="s">
        <v>21</v>
      </c>
      <c r="H374" t="s">
        <v>16</v>
      </c>
      <c r="I374" s="11">
        <v>26.62</v>
      </c>
      <c r="J374" t="s">
        <v>39</v>
      </c>
      <c r="K374">
        <v>373</v>
      </c>
      <c r="L374" t="s">
        <v>70</v>
      </c>
      <c r="M374" t="s">
        <v>913</v>
      </c>
      <c r="N374" s="11">
        <f>SUMIF(Cocina!A:A,Sala!K374,Cocina!J:J)+I374</f>
        <v>186.62</v>
      </c>
      <c r="O374" s="12">
        <f t="shared" si="30"/>
        <v>45020</v>
      </c>
      <c r="P374" s="2">
        <f t="shared" si="31"/>
        <v>45020.025694444441</v>
      </c>
      <c r="Q374" s="2">
        <f t="shared" si="32"/>
        <v>45020.132638888892</v>
      </c>
      <c r="R374" s="2">
        <f t="shared" si="33"/>
        <v>0.11736111111774032</v>
      </c>
      <c r="S374" s="7">
        <f>SUMIF(Cocina!A:A,K374,Cocina!H:H)</f>
        <v>8.0555555555555561E-2</v>
      </c>
      <c r="T374" s="2">
        <f t="shared" si="34"/>
        <v>3.6805555562184761E-2</v>
      </c>
      <c r="U374" t="str">
        <f t="shared" si="35"/>
        <v>Cobrado</v>
      </c>
      <c r="V374" s="17" t="str">
        <f>TEXT(Table1[[#This Row],[Fecha de factura]],"dddd")</f>
        <v>martes</v>
      </c>
    </row>
    <row r="375" spans="1:22" x14ac:dyDescent="0.45">
      <c r="A375">
        <v>18</v>
      </c>
      <c r="B375" t="s">
        <v>384</v>
      </c>
      <c r="C375">
        <v>3</v>
      </c>
      <c r="D375" s="1">
        <v>45020.138194444444</v>
      </c>
      <c r="E375" s="1">
        <v>45020.183333333334</v>
      </c>
      <c r="F375" t="s">
        <v>25</v>
      </c>
      <c r="G375" t="s">
        <v>15</v>
      </c>
      <c r="H375" t="s">
        <v>26</v>
      </c>
      <c r="I375" s="11">
        <v>33.35</v>
      </c>
      <c r="J375" t="s">
        <v>27</v>
      </c>
      <c r="K375">
        <v>374</v>
      </c>
      <c r="L375" t="s">
        <v>31</v>
      </c>
      <c r="M375" t="s">
        <v>37</v>
      </c>
      <c r="N375" s="11">
        <f>SUMIF(Cocina!A:A,Sala!K375,Cocina!J:J)+I375</f>
        <v>68.349999999999994</v>
      </c>
      <c r="O375" s="12">
        <f t="shared" si="30"/>
        <v>45020</v>
      </c>
      <c r="P375" s="2">
        <f t="shared" si="31"/>
        <v>45020.138194444444</v>
      </c>
      <c r="Q375" s="2">
        <f t="shared" si="32"/>
        <v>45020.183333333334</v>
      </c>
      <c r="R375" s="2">
        <f t="shared" si="33"/>
        <v>4.5138888890505768E-2</v>
      </c>
      <c r="S375" s="7">
        <f>SUMIF(Cocina!A:A,K375,Cocina!H:H)</f>
        <v>6.2500000000000003E-3</v>
      </c>
      <c r="T375" s="2">
        <f t="shared" si="34"/>
        <v>3.888888889050577E-2</v>
      </c>
      <c r="U375" t="str">
        <f t="shared" si="35"/>
        <v>Cobrado</v>
      </c>
      <c r="V375" s="17" t="str">
        <f>TEXT(Table1[[#This Row],[Fecha de factura]],"dddd")</f>
        <v>martes</v>
      </c>
    </row>
    <row r="376" spans="1:22" x14ac:dyDescent="0.45">
      <c r="A376">
        <v>18</v>
      </c>
      <c r="B376" t="s">
        <v>385</v>
      </c>
      <c r="C376">
        <v>1</v>
      </c>
      <c r="D376" s="1">
        <v>45020.011805555558</v>
      </c>
      <c r="E376" s="1">
        <v>45020.131249999999</v>
      </c>
      <c r="F376" t="s">
        <v>14</v>
      </c>
      <c r="G376" t="s">
        <v>15</v>
      </c>
      <c r="H376" t="s">
        <v>26</v>
      </c>
      <c r="I376" s="11">
        <v>22.3</v>
      </c>
      <c r="J376" t="s">
        <v>17</v>
      </c>
      <c r="K376">
        <v>375</v>
      </c>
      <c r="L376" t="s">
        <v>18</v>
      </c>
      <c r="M376" t="s">
        <v>127</v>
      </c>
      <c r="N376" s="11">
        <f>SUMIF(Cocina!A:A,Sala!K376,Cocina!J:J)+I376</f>
        <v>115.3</v>
      </c>
      <c r="O376" s="12">
        <f t="shared" si="30"/>
        <v>45020</v>
      </c>
      <c r="P376" s="2">
        <f t="shared" si="31"/>
        <v>45020.011805555558</v>
      </c>
      <c r="Q376" s="2">
        <f t="shared" si="32"/>
        <v>45020.131249999999</v>
      </c>
      <c r="R376" s="2">
        <f t="shared" si="33"/>
        <v>0.11944444444088731</v>
      </c>
      <c r="S376" s="7">
        <f>SUMIF(Cocina!A:A,K376,Cocina!H:H)</f>
        <v>1.8749999999999999E-2</v>
      </c>
      <c r="T376" s="2">
        <f t="shared" si="34"/>
        <v>0.10069444444088731</v>
      </c>
      <c r="U376" t="str">
        <f t="shared" si="35"/>
        <v>Cobrado</v>
      </c>
      <c r="V376" s="17" t="str">
        <f>TEXT(Table1[[#This Row],[Fecha de factura]],"dddd")</f>
        <v>martes</v>
      </c>
    </row>
    <row r="377" spans="1:22" x14ac:dyDescent="0.45">
      <c r="A377">
        <v>16</v>
      </c>
      <c r="B377" t="s">
        <v>372</v>
      </c>
      <c r="C377">
        <v>4</v>
      </c>
      <c r="D377" s="1">
        <v>45020.120138888888</v>
      </c>
      <c r="E377" s="1">
        <v>45020.216666666667</v>
      </c>
      <c r="F377" t="s">
        <v>20</v>
      </c>
      <c r="G377" t="s">
        <v>15</v>
      </c>
      <c r="H377" t="s">
        <v>22</v>
      </c>
      <c r="I377" s="11">
        <v>27.51</v>
      </c>
      <c r="J377" t="s">
        <v>39</v>
      </c>
      <c r="K377">
        <v>376</v>
      </c>
      <c r="L377" t="s">
        <v>55</v>
      </c>
      <c r="M377" t="s">
        <v>211</v>
      </c>
      <c r="N377" s="11">
        <f>SUMIF(Cocina!A:A,Sala!K377,Cocina!J:J)+I377</f>
        <v>73.510000000000005</v>
      </c>
      <c r="O377" s="12">
        <f t="shared" si="30"/>
        <v>45020</v>
      </c>
      <c r="P377" s="2">
        <f t="shared" si="31"/>
        <v>45020.120138888888</v>
      </c>
      <c r="Q377" s="2">
        <f t="shared" si="32"/>
        <v>45020.216666666667</v>
      </c>
      <c r="R377" s="2">
        <f t="shared" si="33"/>
        <v>0.10694444444622302</v>
      </c>
      <c r="S377" s="7">
        <f>SUMIF(Cocina!A:A,K377,Cocina!H:H)</f>
        <v>3.472222222222222E-3</v>
      </c>
      <c r="T377" s="2">
        <f t="shared" si="34"/>
        <v>0.10347222222400079</v>
      </c>
      <c r="U377" t="str">
        <f t="shared" si="35"/>
        <v>Cobrado</v>
      </c>
      <c r="V377" s="17" t="str">
        <f>TEXT(Table1[[#This Row],[Fecha de factura]],"dddd")</f>
        <v>martes</v>
      </c>
    </row>
    <row r="378" spans="1:22" x14ac:dyDescent="0.45">
      <c r="A378">
        <v>5</v>
      </c>
      <c r="B378" t="s">
        <v>386</v>
      </c>
      <c r="C378">
        <v>1</v>
      </c>
      <c r="D378" s="1">
        <v>45020.054166666669</v>
      </c>
      <c r="E378" s="1">
        <v>45020.198611111111</v>
      </c>
      <c r="F378" t="s">
        <v>33</v>
      </c>
      <c r="G378" t="s">
        <v>15</v>
      </c>
      <c r="H378" t="s">
        <v>26</v>
      </c>
      <c r="I378" s="11">
        <v>14.96</v>
      </c>
      <c r="J378" t="s">
        <v>27</v>
      </c>
      <c r="K378">
        <v>377</v>
      </c>
      <c r="L378" t="s">
        <v>31</v>
      </c>
      <c r="M378" t="s">
        <v>914</v>
      </c>
      <c r="N378" s="11">
        <f>SUMIF(Cocina!A:A,Sala!K378,Cocina!J:J)+I378</f>
        <v>114.96000000000001</v>
      </c>
      <c r="O378" s="12">
        <f t="shared" si="30"/>
        <v>45020</v>
      </c>
      <c r="P378" s="2">
        <f t="shared" si="31"/>
        <v>45020.054166666669</v>
      </c>
      <c r="Q378" s="2">
        <f t="shared" si="32"/>
        <v>45020.198611111111</v>
      </c>
      <c r="R378" s="2">
        <f t="shared" si="33"/>
        <v>0.1444444444423425</v>
      </c>
      <c r="S378" s="7">
        <f>SUMIF(Cocina!A:A,K378,Cocina!H:H)</f>
        <v>3.1944444444444442E-2</v>
      </c>
      <c r="T378" s="2">
        <f t="shared" si="34"/>
        <v>0.11249999999789806</v>
      </c>
      <c r="U378" t="str">
        <f t="shared" si="35"/>
        <v>Cobrado</v>
      </c>
      <c r="V378" s="17" t="str">
        <f>TEXT(Table1[[#This Row],[Fecha de factura]],"dddd")</f>
        <v>martes</v>
      </c>
    </row>
    <row r="379" spans="1:22" x14ac:dyDescent="0.45">
      <c r="A379">
        <v>3</v>
      </c>
      <c r="B379" t="s">
        <v>387</v>
      </c>
      <c r="C379">
        <v>1</v>
      </c>
      <c r="D379" s="1">
        <v>45020.163194444445</v>
      </c>
      <c r="E379" s="1">
        <v>45020.220833333333</v>
      </c>
      <c r="F379" t="s">
        <v>20</v>
      </c>
      <c r="G379" t="s">
        <v>15</v>
      </c>
      <c r="H379" t="s">
        <v>22</v>
      </c>
      <c r="I379" s="11">
        <v>40.31</v>
      </c>
      <c r="J379" t="s">
        <v>27</v>
      </c>
      <c r="K379">
        <v>378</v>
      </c>
      <c r="L379" t="s">
        <v>34</v>
      </c>
      <c r="M379" t="s">
        <v>915</v>
      </c>
      <c r="N379" s="11">
        <f>SUMIF(Cocina!A:A,Sala!K379,Cocina!J:J)+I379</f>
        <v>89.31</v>
      </c>
      <c r="O379" s="12">
        <f t="shared" si="30"/>
        <v>45020</v>
      </c>
      <c r="P379" s="2">
        <f t="shared" si="31"/>
        <v>45020.163194444445</v>
      </c>
      <c r="Q379" s="2">
        <f t="shared" si="32"/>
        <v>45020.220833333333</v>
      </c>
      <c r="R379" s="2">
        <f t="shared" si="33"/>
        <v>5.7638888887595385E-2</v>
      </c>
      <c r="S379" s="7">
        <f>SUMIF(Cocina!A:A,K379,Cocina!H:H)</f>
        <v>1.4583333333333334E-2</v>
      </c>
      <c r="T379" s="2">
        <f t="shared" si="34"/>
        <v>4.3055555554262048E-2</v>
      </c>
      <c r="U379" t="str">
        <f t="shared" si="35"/>
        <v>Cobrado</v>
      </c>
      <c r="V379" s="17" t="str">
        <f>TEXT(Table1[[#This Row],[Fecha de factura]],"dddd")</f>
        <v>martes</v>
      </c>
    </row>
    <row r="380" spans="1:22" x14ac:dyDescent="0.45">
      <c r="A380">
        <v>4</v>
      </c>
      <c r="B380" t="s">
        <v>230</v>
      </c>
      <c r="C380">
        <v>2</v>
      </c>
      <c r="D380" s="1">
        <v>45020.063194444447</v>
      </c>
      <c r="E380" s="1">
        <v>45020.164583333331</v>
      </c>
      <c r="F380" t="s">
        <v>14</v>
      </c>
      <c r="G380" t="s">
        <v>21</v>
      </c>
      <c r="H380" t="s">
        <v>26</v>
      </c>
      <c r="I380" s="11">
        <v>10.61</v>
      </c>
      <c r="J380" t="s">
        <v>39</v>
      </c>
      <c r="K380">
        <v>379</v>
      </c>
      <c r="L380" t="s">
        <v>58</v>
      </c>
      <c r="M380" t="s">
        <v>37</v>
      </c>
      <c r="N380" s="11">
        <f>SUMIF(Cocina!A:A,Sala!K380,Cocina!J:J)+I380</f>
        <v>80.61</v>
      </c>
      <c r="O380" s="12">
        <f t="shared" si="30"/>
        <v>45020</v>
      </c>
      <c r="P380" s="2">
        <f t="shared" si="31"/>
        <v>45020.063194444447</v>
      </c>
      <c r="Q380" s="2">
        <f t="shared" si="32"/>
        <v>45020.164583333331</v>
      </c>
      <c r="R380" s="2">
        <f t="shared" si="33"/>
        <v>0.11180555555135167</v>
      </c>
      <c r="S380" s="7">
        <f>SUMIF(Cocina!A:A,K380,Cocina!H:H)</f>
        <v>4.1666666666666666E-3</v>
      </c>
      <c r="T380" s="2">
        <f t="shared" si="34"/>
        <v>0.10763888888468501</v>
      </c>
      <c r="U380" t="str">
        <f t="shared" si="35"/>
        <v>Cobrado</v>
      </c>
      <c r="V380" s="17" t="str">
        <f>TEXT(Table1[[#This Row],[Fecha de factura]],"dddd")</f>
        <v>martes</v>
      </c>
    </row>
    <row r="381" spans="1:22" x14ac:dyDescent="0.45">
      <c r="A381">
        <v>5</v>
      </c>
      <c r="B381" t="s">
        <v>198</v>
      </c>
      <c r="C381">
        <v>1</v>
      </c>
      <c r="D381" s="1">
        <v>45020.040277777778</v>
      </c>
      <c r="E381" s="1">
        <v>45020.189583333333</v>
      </c>
      <c r="F381" t="s">
        <v>14</v>
      </c>
      <c r="G381" t="s">
        <v>36</v>
      </c>
      <c r="H381" t="s">
        <v>16</v>
      </c>
      <c r="I381" s="11">
        <v>22.53</v>
      </c>
      <c r="J381" t="s">
        <v>27</v>
      </c>
      <c r="K381">
        <v>380</v>
      </c>
      <c r="L381" t="s">
        <v>70</v>
      </c>
      <c r="M381" t="s">
        <v>916</v>
      </c>
      <c r="N381" s="11">
        <f>SUMIF(Cocina!A:A,Sala!K381,Cocina!J:J)+I381</f>
        <v>159.53</v>
      </c>
      <c r="O381" s="12">
        <f t="shared" si="30"/>
        <v>45020</v>
      </c>
      <c r="P381" s="2">
        <f t="shared" si="31"/>
        <v>45020.040277777778</v>
      </c>
      <c r="Q381" s="2">
        <f t="shared" si="32"/>
        <v>45020.189583333333</v>
      </c>
      <c r="R381" s="2">
        <f t="shared" si="33"/>
        <v>0.14930555555474712</v>
      </c>
      <c r="S381" s="7">
        <f>SUMIF(Cocina!A:A,K381,Cocina!H:H)</f>
        <v>6.458333333333334E-2</v>
      </c>
      <c r="T381" s="2">
        <f t="shared" si="34"/>
        <v>8.4722222221413776E-2</v>
      </c>
      <c r="U381" t="str">
        <f t="shared" si="35"/>
        <v>Cobrado</v>
      </c>
      <c r="V381" s="17" t="str">
        <f>TEXT(Table1[[#This Row],[Fecha de factura]],"dddd")</f>
        <v>martes</v>
      </c>
    </row>
    <row r="382" spans="1:22" x14ac:dyDescent="0.45">
      <c r="A382">
        <v>4</v>
      </c>
      <c r="B382" t="s">
        <v>388</v>
      </c>
      <c r="C382">
        <v>1</v>
      </c>
      <c r="D382" s="1">
        <v>45020.039583333331</v>
      </c>
      <c r="E382" s="1">
        <v>45020.188888888886</v>
      </c>
      <c r="F382" t="s">
        <v>20</v>
      </c>
      <c r="G382" t="s">
        <v>21</v>
      </c>
      <c r="H382" t="s">
        <v>16</v>
      </c>
      <c r="I382" s="11">
        <v>27.69</v>
      </c>
      <c r="J382" t="s">
        <v>27</v>
      </c>
      <c r="K382">
        <v>381</v>
      </c>
      <c r="L382" t="s">
        <v>45</v>
      </c>
      <c r="M382" t="s">
        <v>917</v>
      </c>
      <c r="N382" s="11">
        <f>SUMIF(Cocina!A:A,Sala!K382,Cocina!J:J)+I382</f>
        <v>171.69</v>
      </c>
      <c r="O382" s="12">
        <f t="shared" si="30"/>
        <v>45020</v>
      </c>
      <c r="P382" s="2">
        <f t="shared" si="31"/>
        <v>45020.039583333331</v>
      </c>
      <c r="Q382" s="2">
        <f t="shared" si="32"/>
        <v>45020.188888888886</v>
      </c>
      <c r="R382" s="2">
        <f t="shared" si="33"/>
        <v>0.14930555555474712</v>
      </c>
      <c r="S382" s="7">
        <f>SUMIF(Cocina!A:A,K382,Cocina!H:H)</f>
        <v>3.2638888888888891E-2</v>
      </c>
      <c r="T382" s="2">
        <f t="shared" si="34"/>
        <v>0.11666666666585823</v>
      </c>
      <c r="U382" t="str">
        <f t="shared" si="35"/>
        <v>Cobrado</v>
      </c>
      <c r="V382" s="17" t="str">
        <f>TEXT(Table1[[#This Row],[Fecha de factura]],"dddd")</f>
        <v>martes</v>
      </c>
    </row>
    <row r="383" spans="1:22" x14ac:dyDescent="0.45">
      <c r="A383">
        <v>20</v>
      </c>
      <c r="B383" t="s">
        <v>116</v>
      </c>
      <c r="C383">
        <v>6</v>
      </c>
      <c r="D383" s="1">
        <v>45020.131249999999</v>
      </c>
      <c r="E383" s="1">
        <v>45020.268750000003</v>
      </c>
      <c r="F383" t="s">
        <v>25</v>
      </c>
      <c r="G383" t="s">
        <v>36</v>
      </c>
      <c r="H383" t="s">
        <v>16</v>
      </c>
      <c r="I383" s="11">
        <v>19.8</v>
      </c>
      <c r="J383" t="s">
        <v>17</v>
      </c>
      <c r="K383">
        <v>382</v>
      </c>
      <c r="L383" t="s">
        <v>55</v>
      </c>
      <c r="M383" t="s">
        <v>49</v>
      </c>
      <c r="N383" s="11">
        <f>SUMIF(Cocina!A:A,Sala!K383,Cocina!J:J)+I383</f>
        <v>106.8</v>
      </c>
      <c r="O383" s="12">
        <f t="shared" si="30"/>
        <v>45020</v>
      </c>
      <c r="P383" s="2">
        <f t="shared" si="31"/>
        <v>45020.131249999999</v>
      </c>
      <c r="Q383" s="2">
        <f t="shared" si="32"/>
        <v>45020.268750000003</v>
      </c>
      <c r="R383" s="2">
        <f t="shared" si="33"/>
        <v>0.13750000000436557</v>
      </c>
      <c r="S383" s="7">
        <f>SUMIF(Cocina!A:A,K383,Cocina!H:H)</f>
        <v>3.7499999999999999E-2</v>
      </c>
      <c r="T383" s="2">
        <f t="shared" si="34"/>
        <v>0.10000000000436557</v>
      </c>
      <c r="U383" t="str">
        <f t="shared" si="35"/>
        <v>Cobrado</v>
      </c>
      <c r="V383" s="17" t="str">
        <f>TEXT(Table1[[#This Row],[Fecha de factura]],"dddd")</f>
        <v>martes</v>
      </c>
    </row>
    <row r="384" spans="1:22" x14ac:dyDescent="0.45">
      <c r="A384">
        <v>6</v>
      </c>
      <c r="B384" t="s">
        <v>389</v>
      </c>
      <c r="C384">
        <v>6</v>
      </c>
      <c r="D384" s="1">
        <v>45020.145138888889</v>
      </c>
      <c r="E384" s="1">
        <v>45020.272916666669</v>
      </c>
      <c r="F384" t="s">
        <v>33</v>
      </c>
      <c r="G384" t="s">
        <v>15</v>
      </c>
      <c r="H384" t="s">
        <v>26</v>
      </c>
      <c r="I384" s="11">
        <v>31.33</v>
      </c>
      <c r="J384" t="s">
        <v>27</v>
      </c>
      <c r="K384">
        <v>383</v>
      </c>
      <c r="L384" t="s">
        <v>58</v>
      </c>
      <c r="M384" t="s">
        <v>84</v>
      </c>
      <c r="N384" s="11">
        <f>SUMIF(Cocina!A:A,Sala!K384,Cocina!J:J)+I384</f>
        <v>139.32999999999998</v>
      </c>
      <c r="O384" s="12">
        <f t="shared" si="30"/>
        <v>45020</v>
      </c>
      <c r="P384" s="2">
        <f t="shared" si="31"/>
        <v>45020.145138888889</v>
      </c>
      <c r="Q384" s="2">
        <f t="shared" si="32"/>
        <v>45020.272916666669</v>
      </c>
      <c r="R384" s="2">
        <f t="shared" si="33"/>
        <v>0.12777777777955635</v>
      </c>
      <c r="S384" s="7">
        <f>SUMIF(Cocina!A:A,K384,Cocina!H:H)</f>
        <v>6.2500000000000003E-3</v>
      </c>
      <c r="T384" s="2">
        <f t="shared" si="34"/>
        <v>0.12152777777955634</v>
      </c>
      <c r="U384" t="str">
        <f t="shared" si="35"/>
        <v>Cobrado</v>
      </c>
      <c r="V384" s="17" t="str">
        <f>TEXT(Table1[[#This Row],[Fecha de factura]],"dddd")</f>
        <v>martes</v>
      </c>
    </row>
    <row r="385" spans="1:22" x14ac:dyDescent="0.45">
      <c r="A385">
        <v>1</v>
      </c>
      <c r="B385" t="s">
        <v>390</v>
      </c>
      <c r="C385">
        <v>5</v>
      </c>
      <c r="D385" s="1">
        <v>45020.007638888892</v>
      </c>
      <c r="E385" s="1">
        <v>45020.106249999997</v>
      </c>
      <c r="F385" t="s">
        <v>20</v>
      </c>
      <c r="G385" t="s">
        <v>21</v>
      </c>
      <c r="H385" t="s">
        <v>16</v>
      </c>
      <c r="I385" s="11">
        <v>39.32</v>
      </c>
      <c r="J385" t="s">
        <v>17</v>
      </c>
      <c r="K385">
        <v>384</v>
      </c>
      <c r="L385" t="s">
        <v>40</v>
      </c>
      <c r="M385" t="s">
        <v>918</v>
      </c>
      <c r="N385" s="11">
        <f>SUMIF(Cocina!A:A,Sala!K385,Cocina!J:J)+I385</f>
        <v>159.32</v>
      </c>
      <c r="O385" s="12">
        <f t="shared" si="30"/>
        <v>45020</v>
      </c>
      <c r="P385" s="2">
        <f t="shared" si="31"/>
        <v>45020.007638888892</v>
      </c>
      <c r="Q385" s="2">
        <f t="shared" si="32"/>
        <v>45020.106249999997</v>
      </c>
      <c r="R385" s="2">
        <f t="shared" si="33"/>
        <v>9.8611111105128657E-2</v>
      </c>
      <c r="S385" s="7">
        <f>SUMIF(Cocina!A:A,K385,Cocina!H:H)</f>
        <v>7.6388888888888895E-2</v>
      </c>
      <c r="T385" s="2">
        <f t="shared" si="34"/>
        <v>2.2222222216239762E-2</v>
      </c>
      <c r="U385" t="str">
        <f t="shared" si="35"/>
        <v>Cobrado</v>
      </c>
      <c r="V385" s="17" t="str">
        <f>TEXT(Table1[[#This Row],[Fecha de factura]],"dddd")</f>
        <v>martes</v>
      </c>
    </row>
    <row r="386" spans="1:22" x14ac:dyDescent="0.45">
      <c r="A386">
        <v>6</v>
      </c>
      <c r="B386" t="s">
        <v>391</v>
      </c>
      <c r="C386">
        <v>6</v>
      </c>
      <c r="D386" s="1">
        <v>45021.150694444441</v>
      </c>
      <c r="E386" s="1">
        <v>45021.279861111114</v>
      </c>
      <c r="F386" t="s">
        <v>14</v>
      </c>
      <c r="G386" t="s">
        <v>21</v>
      </c>
      <c r="H386" t="s">
        <v>26</v>
      </c>
      <c r="I386" s="11">
        <v>11.14</v>
      </c>
      <c r="J386" t="s">
        <v>39</v>
      </c>
      <c r="K386">
        <v>385</v>
      </c>
      <c r="L386" t="s">
        <v>18</v>
      </c>
      <c r="M386" t="s">
        <v>79</v>
      </c>
      <c r="N386" s="11">
        <f>SUMIF(Cocina!A:A,Sala!K386,Cocina!J:J)+I386</f>
        <v>71.14</v>
      </c>
      <c r="O386" s="12">
        <f t="shared" ref="O386:O449" si="36">INT(E386)</f>
        <v>45021</v>
      </c>
      <c r="P386" s="2">
        <f t="shared" ref="P386:P449" si="37">D386</f>
        <v>45021.150694444441</v>
      </c>
      <c r="Q386" s="2">
        <f t="shared" ref="Q386:Q449" si="38">E386</f>
        <v>45021.279861111114</v>
      </c>
      <c r="R386" s="2">
        <f t="shared" ref="R386:R449" si="39">IF(J386="Ocupada",Q386-P386+15/1440,Q386-P386)</f>
        <v>0.13958333333963915</v>
      </c>
      <c r="S386" s="7">
        <f>SUMIF(Cocina!A:A,K386,Cocina!H:H)</f>
        <v>1.5277777777777777E-2</v>
      </c>
      <c r="T386" s="2">
        <f t="shared" si="34"/>
        <v>0.12430555556186138</v>
      </c>
      <c r="U386" t="str">
        <f t="shared" si="35"/>
        <v>Cobrado</v>
      </c>
      <c r="V386" s="17" t="str">
        <f>TEXT(Table1[[#This Row],[Fecha de factura]],"dddd")</f>
        <v>miércoles</v>
      </c>
    </row>
    <row r="387" spans="1:22" x14ac:dyDescent="0.45">
      <c r="A387">
        <v>5</v>
      </c>
      <c r="B387" t="s">
        <v>345</v>
      </c>
      <c r="C387">
        <v>2</v>
      </c>
      <c r="D387" s="1">
        <v>45021.022916666669</v>
      </c>
      <c r="E387" s="1">
        <v>45021.123611111114</v>
      </c>
      <c r="F387" t="s">
        <v>33</v>
      </c>
      <c r="G387" t="s">
        <v>15</v>
      </c>
      <c r="H387" t="s">
        <v>16</v>
      </c>
      <c r="I387" s="11">
        <v>28.96</v>
      </c>
      <c r="J387" t="s">
        <v>39</v>
      </c>
      <c r="K387">
        <v>386</v>
      </c>
      <c r="L387" t="s">
        <v>40</v>
      </c>
      <c r="M387" t="s">
        <v>272</v>
      </c>
      <c r="N387" s="11">
        <f>SUMIF(Cocina!A:A,Sala!K387,Cocina!J:J)+I387</f>
        <v>127.96000000000001</v>
      </c>
      <c r="O387" s="12">
        <f t="shared" si="36"/>
        <v>45021</v>
      </c>
      <c r="P387" s="2">
        <f t="shared" si="37"/>
        <v>45021.022916666669</v>
      </c>
      <c r="Q387" s="2">
        <f t="shared" si="38"/>
        <v>45021.123611111114</v>
      </c>
      <c r="R387" s="2">
        <f t="shared" si="39"/>
        <v>0.11111111111191956</v>
      </c>
      <c r="S387" s="7">
        <f>SUMIF(Cocina!A:A,K387,Cocina!H:H)</f>
        <v>2.7777777777777776E-2</v>
      </c>
      <c r="T387" s="2">
        <f t="shared" ref="T387:T450" si="40">IF(R387-S387&gt;0,R387-S387,0)</f>
        <v>8.3333333334141779E-2</v>
      </c>
      <c r="U387" t="str">
        <f t="shared" ref="U387:U450" si="41">IF(T387=0,"No cobrado","Cobrado")</f>
        <v>Cobrado</v>
      </c>
      <c r="V387" s="17" t="str">
        <f>TEXT(Table1[[#This Row],[Fecha de factura]],"dddd")</f>
        <v>miércoles</v>
      </c>
    </row>
    <row r="388" spans="1:22" x14ac:dyDescent="0.45">
      <c r="A388">
        <v>6</v>
      </c>
      <c r="B388" t="s">
        <v>392</v>
      </c>
      <c r="C388">
        <v>5</v>
      </c>
      <c r="D388" s="1">
        <v>45021.131249999999</v>
      </c>
      <c r="E388" s="1">
        <v>45021.256944444445</v>
      </c>
      <c r="F388" t="s">
        <v>30</v>
      </c>
      <c r="G388" t="s">
        <v>15</v>
      </c>
      <c r="H388" t="s">
        <v>22</v>
      </c>
      <c r="I388" s="11">
        <v>20.84</v>
      </c>
      <c r="J388" t="s">
        <v>39</v>
      </c>
      <c r="K388">
        <v>387</v>
      </c>
      <c r="L388" t="s">
        <v>40</v>
      </c>
      <c r="M388" t="s">
        <v>127</v>
      </c>
      <c r="N388" s="11">
        <f>SUMIF(Cocina!A:A,Sala!K388,Cocina!J:J)+I388</f>
        <v>113.84</v>
      </c>
      <c r="O388" s="12">
        <f t="shared" si="36"/>
        <v>45021</v>
      </c>
      <c r="P388" s="2">
        <f t="shared" si="37"/>
        <v>45021.131249999999</v>
      </c>
      <c r="Q388" s="2">
        <f t="shared" si="38"/>
        <v>45021.256944444445</v>
      </c>
      <c r="R388" s="2">
        <f t="shared" si="39"/>
        <v>0.13611111111337473</v>
      </c>
      <c r="S388" s="7">
        <f>SUMIF(Cocina!A:A,K388,Cocina!H:H)</f>
        <v>1.2500000000000001E-2</v>
      </c>
      <c r="T388" s="2">
        <f t="shared" si="40"/>
        <v>0.12361111111337474</v>
      </c>
      <c r="U388" t="str">
        <f t="shared" si="41"/>
        <v>Cobrado</v>
      </c>
      <c r="V388" s="17" t="str">
        <f>TEXT(Table1[[#This Row],[Fecha de factura]],"dddd")</f>
        <v>miércoles</v>
      </c>
    </row>
    <row r="389" spans="1:22" x14ac:dyDescent="0.45">
      <c r="A389">
        <v>18</v>
      </c>
      <c r="B389" t="s">
        <v>210</v>
      </c>
      <c r="C389">
        <v>2</v>
      </c>
      <c r="D389" s="1">
        <v>45021.022916666669</v>
      </c>
      <c r="E389" s="1">
        <v>45021.149305555555</v>
      </c>
      <c r="F389" t="s">
        <v>25</v>
      </c>
      <c r="G389" t="s">
        <v>15</v>
      </c>
      <c r="H389" t="s">
        <v>26</v>
      </c>
      <c r="I389" s="11">
        <v>27.03</v>
      </c>
      <c r="J389" t="s">
        <v>27</v>
      </c>
      <c r="K389">
        <v>388</v>
      </c>
      <c r="L389" t="s">
        <v>18</v>
      </c>
      <c r="M389" t="s">
        <v>919</v>
      </c>
      <c r="N389" s="11">
        <f>SUMIF(Cocina!A:A,Sala!K389,Cocina!J:J)+I389</f>
        <v>318.02999999999997</v>
      </c>
      <c r="O389" s="12">
        <f t="shared" si="36"/>
        <v>45021</v>
      </c>
      <c r="P389" s="2">
        <f t="shared" si="37"/>
        <v>45021.022916666669</v>
      </c>
      <c r="Q389" s="2">
        <f t="shared" si="38"/>
        <v>45021.149305555555</v>
      </c>
      <c r="R389" s="2">
        <f t="shared" si="39"/>
        <v>0.12638888888614019</v>
      </c>
      <c r="S389" s="7">
        <f>SUMIF(Cocina!A:A,K389,Cocina!H:H)</f>
        <v>0.11874999999999999</v>
      </c>
      <c r="T389" s="2">
        <f t="shared" si="40"/>
        <v>7.6388888861401993E-3</v>
      </c>
      <c r="U389" t="str">
        <f t="shared" si="41"/>
        <v>Cobrado</v>
      </c>
      <c r="V389" s="17" t="str">
        <f>TEXT(Table1[[#This Row],[Fecha de factura]],"dddd")</f>
        <v>miércoles</v>
      </c>
    </row>
    <row r="390" spans="1:22" x14ac:dyDescent="0.45">
      <c r="A390">
        <v>19</v>
      </c>
      <c r="B390" t="s">
        <v>393</v>
      </c>
      <c r="C390">
        <v>5</v>
      </c>
      <c r="D390" s="1">
        <v>45021.001388888886</v>
      </c>
      <c r="E390" s="1">
        <v>45021.09375</v>
      </c>
      <c r="F390" t="s">
        <v>14</v>
      </c>
      <c r="G390" t="s">
        <v>15</v>
      </c>
      <c r="H390" t="s">
        <v>26</v>
      </c>
      <c r="I390" s="11">
        <v>39.14</v>
      </c>
      <c r="J390" t="s">
        <v>17</v>
      </c>
      <c r="K390">
        <v>389</v>
      </c>
      <c r="L390" t="s">
        <v>40</v>
      </c>
      <c r="M390" t="s">
        <v>272</v>
      </c>
      <c r="N390" s="11">
        <f>SUMIF(Cocina!A:A,Sala!K390,Cocina!J:J)+I390</f>
        <v>72.14</v>
      </c>
      <c r="O390" s="12">
        <f t="shared" si="36"/>
        <v>45021</v>
      </c>
      <c r="P390" s="2">
        <f t="shared" si="37"/>
        <v>45021.001388888886</v>
      </c>
      <c r="Q390" s="2">
        <f t="shared" si="38"/>
        <v>45021.09375</v>
      </c>
      <c r="R390" s="2">
        <f t="shared" si="39"/>
        <v>9.2361111113859806E-2</v>
      </c>
      <c r="S390" s="7">
        <f>SUMIF(Cocina!A:A,K390,Cocina!H:H)</f>
        <v>1.6666666666666666E-2</v>
      </c>
      <c r="T390" s="2">
        <f t="shared" si="40"/>
        <v>7.5694444447193143E-2</v>
      </c>
      <c r="U390" t="str">
        <f t="shared" si="41"/>
        <v>Cobrado</v>
      </c>
      <c r="V390" s="17" t="str">
        <f>TEXT(Table1[[#This Row],[Fecha de factura]],"dddd")</f>
        <v>miércoles</v>
      </c>
    </row>
    <row r="391" spans="1:22" x14ac:dyDescent="0.45">
      <c r="A391">
        <v>9</v>
      </c>
      <c r="B391" t="s">
        <v>78</v>
      </c>
      <c r="C391">
        <v>2</v>
      </c>
      <c r="D391" s="1">
        <v>45021.124305555553</v>
      </c>
      <c r="E391" s="1">
        <v>45021.22152777778</v>
      </c>
      <c r="F391" t="s">
        <v>14</v>
      </c>
      <c r="G391" t="s">
        <v>15</v>
      </c>
      <c r="H391" t="s">
        <v>26</v>
      </c>
      <c r="I391" s="11">
        <v>42.68</v>
      </c>
      <c r="J391" t="s">
        <v>17</v>
      </c>
      <c r="K391">
        <v>390</v>
      </c>
      <c r="L391" t="s">
        <v>58</v>
      </c>
      <c r="M391" t="s">
        <v>920</v>
      </c>
      <c r="N391" s="11">
        <f>SUMIF(Cocina!A:A,Sala!K391,Cocina!J:J)+I391</f>
        <v>185.68</v>
      </c>
      <c r="O391" s="12">
        <f t="shared" si="36"/>
        <v>45021</v>
      </c>
      <c r="P391" s="2">
        <f t="shared" si="37"/>
        <v>45021.124305555553</v>
      </c>
      <c r="Q391" s="2">
        <f t="shared" si="38"/>
        <v>45021.22152777778</v>
      </c>
      <c r="R391" s="2">
        <f t="shared" si="39"/>
        <v>9.7222222226264421E-2</v>
      </c>
      <c r="S391" s="7">
        <f>SUMIF(Cocina!A:A,K391,Cocina!H:H)</f>
        <v>6.4583333333333326E-2</v>
      </c>
      <c r="T391" s="2">
        <f t="shared" si="40"/>
        <v>3.2638888892931095E-2</v>
      </c>
      <c r="U391" t="str">
        <f t="shared" si="41"/>
        <v>Cobrado</v>
      </c>
      <c r="V391" s="17" t="str">
        <f>TEXT(Table1[[#This Row],[Fecha de factura]],"dddd")</f>
        <v>miércoles</v>
      </c>
    </row>
    <row r="392" spans="1:22" x14ac:dyDescent="0.45">
      <c r="A392">
        <v>15</v>
      </c>
      <c r="B392" t="s">
        <v>394</v>
      </c>
      <c r="C392">
        <v>1</v>
      </c>
      <c r="D392" s="1">
        <v>45021.086805555555</v>
      </c>
      <c r="E392" s="1">
        <v>45021.17291666667</v>
      </c>
      <c r="F392" t="s">
        <v>14</v>
      </c>
      <c r="G392" t="s">
        <v>15</v>
      </c>
      <c r="H392" t="s">
        <v>26</v>
      </c>
      <c r="I392" s="11">
        <v>48.6</v>
      </c>
      <c r="J392" t="s">
        <v>17</v>
      </c>
      <c r="K392">
        <v>391</v>
      </c>
      <c r="L392" t="s">
        <v>55</v>
      </c>
      <c r="M392" t="s">
        <v>214</v>
      </c>
      <c r="N392" s="11">
        <f>SUMIF(Cocina!A:A,Sala!K392,Cocina!J:J)+I392</f>
        <v>70.599999999999994</v>
      </c>
      <c r="O392" s="12">
        <f t="shared" si="36"/>
        <v>45021</v>
      </c>
      <c r="P392" s="2">
        <f t="shared" si="37"/>
        <v>45021.086805555555</v>
      </c>
      <c r="Q392" s="2">
        <f t="shared" si="38"/>
        <v>45021.17291666667</v>
      </c>
      <c r="R392" s="2">
        <f t="shared" si="39"/>
        <v>8.6111111115314998E-2</v>
      </c>
      <c r="S392" s="7">
        <f>SUMIF(Cocina!A:A,K392,Cocina!H:H)</f>
        <v>2.4305555555555556E-2</v>
      </c>
      <c r="T392" s="2">
        <f t="shared" si="40"/>
        <v>6.1805555559759445E-2</v>
      </c>
      <c r="U392" t="str">
        <f t="shared" si="41"/>
        <v>Cobrado</v>
      </c>
      <c r="V392" s="17" t="str">
        <f>TEXT(Table1[[#This Row],[Fecha de factura]],"dddd")</f>
        <v>miércoles</v>
      </c>
    </row>
    <row r="393" spans="1:22" x14ac:dyDescent="0.45">
      <c r="A393">
        <v>14</v>
      </c>
      <c r="B393" t="s">
        <v>395</v>
      </c>
      <c r="C393">
        <v>3</v>
      </c>
      <c r="D393" s="1">
        <v>45021.022916666669</v>
      </c>
      <c r="E393" s="1">
        <v>45021.172222222223</v>
      </c>
      <c r="F393" t="s">
        <v>25</v>
      </c>
      <c r="G393" t="s">
        <v>15</v>
      </c>
      <c r="H393" t="s">
        <v>26</v>
      </c>
      <c r="I393" s="11">
        <v>32.729999999999997</v>
      </c>
      <c r="J393" t="s">
        <v>39</v>
      </c>
      <c r="K393">
        <v>392</v>
      </c>
      <c r="L393" t="s">
        <v>43</v>
      </c>
      <c r="M393" t="s">
        <v>776</v>
      </c>
      <c r="N393" s="11">
        <f>SUMIF(Cocina!A:A,Sala!K393,Cocina!J:J)+I393</f>
        <v>152.72999999999999</v>
      </c>
      <c r="O393" s="12">
        <f t="shared" si="36"/>
        <v>45021</v>
      </c>
      <c r="P393" s="2">
        <f t="shared" si="37"/>
        <v>45021.022916666669</v>
      </c>
      <c r="Q393" s="2">
        <f t="shared" si="38"/>
        <v>45021.172222222223</v>
      </c>
      <c r="R393" s="2">
        <f t="shared" si="39"/>
        <v>0.15972222222141377</v>
      </c>
      <c r="S393" s="7">
        <f>SUMIF(Cocina!A:A,K393,Cocina!H:H)</f>
        <v>3.7499999999999999E-2</v>
      </c>
      <c r="T393" s="2">
        <f t="shared" si="40"/>
        <v>0.12222222222141377</v>
      </c>
      <c r="U393" t="str">
        <f t="shared" si="41"/>
        <v>Cobrado</v>
      </c>
      <c r="V393" s="17" t="str">
        <f>TEXT(Table1[[#This Row],[Fecha de factura]],"dddd")</f>
        <v>miércoles</v>
      </c>
    </row>
    <row r="394" spans="1:22" x14ac:dyDescent="0.45">
      <c r="A394">
        <v>13</v>
      </c>
      <c r="B394" t="s">
        <v>396</v>
      </c>
      <c r="C394">
        <v>3</v>
      </c>
      <c r="D394" s="1">
        <v>45021.106249999997</v>
      </c>
      <c r="E394" s="1">
        <v>45021.220138888886</v>
      </c>
      <c r="F394" t="s">
        <v>33</v>
      </c>
      <c r="G394" t="s">
        <v>15</v>
      </c>
      <c r="H394" t="s">
        <v>26</v>
      </c>
      <c r="I394" s="11">
        <v>12.54</v>
      </c>
      <c r="J394" t="s">
        <v>39</v>
      </c>
      <c r="K394">
        <v>393</v>
      </c>
      <c r="L394" t="s">
        <v>23</v>
      </c>
      <c r="M394" t="s">
        <v>921</v>
      </c>
      <c r="N394" s="11">
        <f>SUMIF(Cocina!A:A,Sala!K394,Cocina!J:J)+I394</f>
        <v>220.54</v>
      </c>
      <c r="O394" s="12">
        <f t="shared" si="36"/>
        <v>45021</v>
      </c>
      <c r="P394" s="2">
        <f t="shared" si="37"/>
        <v>45021.106249999997</v>
      </c>
      <c r="Q394" s="2">
        <f t="shared" si="38"/>
        <v>45021.220138888886</v>
      </c>
      <c r="R394" s="2">
        <f t="shared" si="39"/>
        <v>0.12430555555571725</v>
      </c>
      <c r="S394" s="7">
        <f>SUMIF(Cocina!A:A,K394,Cocina!H:H)</f>
        <v>7.5694444444444439E-2</v>
      </c>
      <c r="T394" s="2">
        <f t="shared" si="40"/>
        <v>4.8611111111272809E-2</v>
      </c>
      <c r="U394" t="str">
        <f t="shared" si="41"/>
        <v>Cobrado</v>
      </c>
      <c r="V394" s="17" t="str">
        <f>TEXT(Table1[[#This Row],[Fecha de factura]],"dddd")</f>
        <v>miércoles</v>
      </c>
    </row>
    <row r="395" spans="1:22" x14ac:dyDescent="0.45">
      <c r="A395">
        <v>17</v>
      </c>
      <c r="B395" t="s">
        <v>42</v>
      </c>
      <c r="C395">
        <v>1</v>
      </c>
      <c r="D395" s="1">
        <v>45021.143055555556</v>
      </c>
      <c r="E395" s="1">
        <v>45021.293055555558</v>
      </c>
      <c r="F395" t="s">
        <v>14</v>
      </c>
      <c r="G395" t="s">
        <v>15</v>
      </c>
      <c r="H395" t="s">
        <v>26</v>
      </c>
      <c r="I395" s="11">
        <v>18.05</v>
      </c>
      <c r="J395" t="s">
        <v>39</v>
      </c>
      <c r="K395">
        <v>394</v>
      </c>
      <c r="L395" t="s">
        <v>28</v>
      </c>
      <c r="M395" t="s">
        <v>870</v>
      </c>
      <c r="N395" s="11">
        <f>SUMIF(Cocina!A:A,Sala!K395,Cocina!J:J)+I395</f>
        <v>95.05</v>
      </c>
      <c r="O395" s="12">
        <f t="shared" si="36"/>
        <v>45021</v>
      </c>
      <c r="P395" s="2">
        <f t="shared" si="37"/>
        <v>45021.143055555556</v>
      </c>
      <c r="Q395" s="2">
        <f t="shared" si="38"/>
        <v>45021.293055555558</v>
      </c>
      <c r="R395" s="2">
        <f t="shared" si="39"/>
        <v>0.16041666666812185</v>
      </c>
      <c r="S395" s="7">
        <f>SUMIF(Cocina!A:A,K395,Cocina!H:H)</f>
        <v>3.2638888888888891E-2</v>
      </c>
      <c r="T395" s="2">
        <f t="shared" si="40"/>
        <v>0.12777777777923296</v>
      </c>
      <c r="U395" t="str">
        <f t="shared" si="41"/>
        <v>Cobrado</v>
      </c>
      <c r="V395" s="17" t="str">
        <f>TEXT(Table1[[#This Row],[Fecha de factura]],"dddd")</f>
        <v>miércoles</v>
      </c>
    </row>
    <row r="396" spans="1:22" x14ac:dyDescent="0.45">
      <c r="A396">
        <v>2</v>
      </c>
      <c r="B396" t="s">
        <v>397</v>
      </c>
      <c r="C396">
        <v>1</v>
      </c>
      <c r="D396" s="1">
        <v>45021.067361111112</v>
      </c>
      <c r="E396" s="1">
        <v>45021.231944444444</v>
      </c>
      <c r="F396" t="s">
        <v>25</v>
      </c>
      <c r="G396" t="s">
        <v>15</v>
      </c>
      <c r="H396" t="s">
        <v>16</v>
      </c>
      <c r="I396" s="11">
        <v>40.9</v>
      </c>
      <c r="J396" t="s">
        <v>27</v>
      </c>
      <c r="K396">
        <v>395</v>
      </c>
      <c r="L396" t="s">
        <v>55</v>
      </c>
      <c r="M396" t="s">
        <v>123</v>
      </c>
      <c r="N396" s="11">
        <f>SUMIF(Cocina!A:A,Sala!K396,Cocina!J:J)+I396</f>
        <v>78.900000000000006</v>
      </c>
      <c r="O396" s="12">
        <f t="shared" si="36"/>
        <v>45021</v>
      </c>
      <c r="P396" s="2">
        <f t="shared" si="37"/>
        <v>45021.067361111112</v>
      </c>
      <c r="Q396" s="2">
        <f t="shared" si="38"/>
        <v>45021.231944444444</v>
      </c>
      <c r="R396" s="2">
        <f t="shared" si="39"/>
        <v>0.16458333333139308</v>
      </c>
      <c r="S396" s="7">
        <f>SUMIF(Cocina!A:A,K396,Cocina!H:H)</f>
        <v>5.5555555555555558E-3</v>
      </c>
      <c r="T396" s="2">
        <f t="shared" si="40"/>
        <v>0.15902777777583751</v>
      </c>
      <c r="U396" t="str">
        <f t="shared" si="41"/>
        <v>Cobrado</v>
      </c>
      <c r="V396" s="17" t="str">
        <f>TEXT(Table1[[#This Row],[Fecha de factura]],"dddd")</f>
        <v>miércoles</v>
      </c>
    </row>
    <row r="397" spans="1:22" x14ac:dyDescent="0.45">
      <c r="A397">
        <v>11</v>
      </c>
      <c r="B397" t="s">
        <v>398</v>
      </c>
      <c r="C397">
        <v>1</v>
      </c>
      <c r="D397" s="1">
        <v>45021.022222222222</v>
      </c>
      <c r="E397" s="1">
        <v>45021.15</v>
      </c>
      <c r="F397" t="s">
        <v>25</v>
      </c>
      <c r="G397" t="s">
        <v>36</v>
      </c>
      <c r="H397" t="s">
        <v>22</v>
      </c>
      <c r="I397" s="11">
        <v>34.5</v>
      </c>
      <c r="J397" t="s">
        <v>27</v>
      </c>
      <c r="K397">
        <v>396</v>
      </c>
      <c r="L397" t="s">
        <v>34</v>
      </c>
      <c r="M397" t="s">
        <v>922</v>
      </c>
      <c r="N397" s="11">
        <f>SUMIF(Cocina!A:A,Sala!K397,Cocina!J:J)+I397</f>
        <v>117.5</v>
      </c>
      <c r="O397" s="12">
        <f t="shared" si="36"/>
        <v>45021</v>
      </c>
      <c r="P397" s="2">
        <f t="shared" si="37"/>
        <v>45021.022222222222</v>
      </c>
      <c r="Q397" s="2">
        <f t="shared" si="38"/>
        <v>45021.15</v>
      </c>
      <c r="R397" s="2">
        <f t="shared" si="39"/>
        <v>0.12777777777955635</v>
      </c>
      <c r="S397" s="7">
        <f>SUMIF(Cocina!A:A,K397,Cocina!H:H)</f>
        <v>3.9583333333333331E-2</v>
      </c>
      <c r="T397" s="2">
        <f t="shared" si="40"/>
        <v>8.8194444446223014E-2</v>
      </c>
      <c r="U397" t="str">
        <f t="shared" si="41"/>
        <v>Cobrado</v>
      </c>
      <c r="V397" s="17" t="str">
        <f>TEXT(Table1[[#This Row],[Fecha de factura]],"dddd")</f>
        <v>miércoles</v>
      </c>
    </row>
    <row r="398" spans="1:22" x14ac:dyDescent="0.45">
      <c r="A398">
        <v>4</v>
      </c>
      <c r="B398" t="s">
        <v>361</v>
      </c>
      <c r="C398">
        <v>2</v>
      </c>
      <c r="D398" s="1">
        <v>45021.013888888891</v>
      </c>
      <c r="E398" s="1">
        <v>45021.06527777778</v>
      </c>
      <c r="F398" t="s">
        <v>33</v>
      </c>
      <c r="G398" t="s">
        <v>21</v>
      </c>
      <c r="H398" t="s">
        <v>16</v>
      </c>
      <c r="I398" s="11">
        <v>37.79</v>
      </c>
      <c r="J398" t="s">
        <v>27</v>
      </c>
      <c r="K398">
        <v>397</v>
      </c>
      <c r="L398" t="s">
        <v>58</v>
      </c>
      <c r="M398" t="s">
        <v>923</v>
      </c>
      <c r="N398" s="11">
        <f>SUMIF(Cocina!A:A,Sala!K398,Cocina!J:J)+I398</f>
        <v>184.79</v>
      </c>
      <c r="O398" s="12">
        <f t="shared" si="36"/>
        <v>45021</v>
      </c>
      <c r="P398" s="2">
        <f t="shared" si="37"/>
        <v>45021.013888888891</v>
      </c>
      <c r="Q398" s="2">
        <f t="shared" si="38"/>
        <v>45021.06527777778</v>
      </c>
      <c r="R398" s="2">
        <f t="shared" si="39"/>
        <v>5.1388888889050577E-2</v>
      </c>
      <c r="S398" s="7">
        <f>SUMIF(Cocina!A:A,K398,Cocina!H:H)</f>
        <v>4.7916666666666663E-2</v>
      </c>
      <c r="T398" s="2">
        <f t="shared" si="40"/>
        <v>3.4722222223839139E-3</v>
      </c>
      <c r="U398" t="str">
        <f t="shared" si="41"/>
        <v>Cobrado</v>
      </c>
      <c r="V398" s="17" t="str">
        <f>TEXT(Table1[[#This Row],[Fecha de factura]],"dddd")</f>
        <v>miércoles</v>
      </c>
    </row>
    <row r="399" spans="1:22" x14ac:dyDescent="0.45">
      <c r="A399">
        <v>9</v>
      </c>
      <c r="B399" t="s">
        <v>399</v>
      </c>
      <c r="C399">
        <v>5</v>
      </c>
      <c r="D399" s="1">
        <v>45021.131944444445</v>
      </c>
      <c r="E399" s="1">
        <v>45021.295138888891</v>
      </c>
      <c r="F399" t="s">
        <v>20</v>
      </c>
      <c r="G399" t="s">
        <v>21</v>
      </c>
      <c r="H399" t="s">
        <v>26</v>
      </c>
      <c r="I399" s="11">
        <v>48.96</v>
      </c>
      <c r="J399" t="s">
        <v>27</v>
      </c>
      <c r="K399">
        <v>398</v>
      </c>
      <c r="L399" t="s">
        <v>34</v>
      </c>
      <c r="M399" t="s">
        <v>924</v>
      </c>
      <c r="N399" s="11">
        <f>SUMIF(Cocina!A:A,Sala!K399,Cocina!J:J)+I399</f>
        <v>170.96</v>
      </c>
      <c r="O399" s="12">
        <f t="shared" si="36"/>
        <v>45021</v>
      </c>
      <c r="P399" s="2">
        <f t="shared" si="37"/>
        <v>45021.131944444445</v>
      </c>
      <c r="Q399" s="2">
        <f t="shared" si="38"/>
        <v>45021.295138888891</v>
      </c>
      <c r="R399" s="2">
        <f t="shared" si="39"/>
        <v>0.16319444444525288</v>
      </c>
      <c r="S399" s="7">
        <f>SUMIF(Cocina!A:A,K399,Cocina!H:H)</f>
        <v>4.9305555555555561E-2</v>
      </c>
      <c r="T399" s="2">
        <f t="shared" si="40"/>
        <v>0.11388888888969732</v>
      </c>
      <c r="U399" t="str">
        <f t="shared" si="41"/>
        <v>Cobrado</v>
      </c>
      <c r="V399" s="17" t="str">
        <f>TEXT(Table1[[#This Row],[Fecha de factura]],"dddd")</f>
        <v>miércoles</v>
      </c>
    </row>
    <row r="400" spans="1:22" x14ac:dyDescent="0.45">
      <c r="A400">
        <v>7</v>
      </c>
      <c r="B400" t="s">
        <v>400</v>
      </c>
      <c r="C400">
        <v>6</v>
      </c>
      <c r="D400" s="1">
        <v>45021.116666666669</v>
      </c>
      <c r="E400" s="1">
        <v>45021.236111111109</v>
      </c>
      <c r="F400" t="s">
        <v>30</v>
      </c>
      <c r="G400" t="s">
        <v>15</v>
      </c>
      <c r="H400" t="s">
        <v>26</v>
      </c>
      <c r="I400" s="11">
        <v>27.32</v>
      </c>
      <c r="J400" t="s">
        <v>27</v>
      </c>
      <c r="K400">
        <v>399</v>
      </c>
      <c r="L400" t="s">
        <v>18</v>
      </c>
      <c r="M400" t="s">
        <v>925</v>
      </c>
      <c r="N400" s="11">
        <f>SUMIF(Cocina!A:A,Sala!K400,Cocina!J:J)+I400</f>
        <v>234.32</v>
      </c>
      <c r="O400" s="12">
        <f t="shared" si="36"/>
        <v>45021</v>
      </c>
      <c r="P400" s="2">
        <f t="shared" si="37"/>
        <v>45021.116666666669</v>
      </c>
      <c r="Q400" s="2">
        <f t="shared" si="38"/>
        <v>45021.236111111109</v>
      </c>
      <c r="R400" s="2">
        <f t="shared" si="39"/>
        <v>0.11944444444088731</v>
      </c>
      <c r="S400" s="7">
        <f>SUMIF(Cocina!A:A,K400,Cocina!H:H)</f>
        <v>6.3194444444444442E-2</v>
      </c>
      <c r="T400" s="2">
        <f t="shared" si="40"/>
        <v>5.6249999996442868E-2</v>
      </c>
      <c r="U400" t="str">
        <f t="shared" si="41"/>
        <v>Cobrado</v>
      </c>
      <c r="V400" s="17" t="str">
        <f>TEXT(Table1[[#This Row],[Fecha de factura]],"dddd")</f>
        <v>miércoles</v>
      </c>
    </row>
    <row r="401" spans="1:22" x14ac:dyDescent="0.45">
      <c r="A401">
        <v>9</v>
      </c>
      <c r="B401" t="s">
        <v>401</v>
      </c>
      <c r="C401">
        <v>4</v>
      </c>
      <c r="D401" s="1">
        <v>45021.09097222222</v>
      </c>
      <c r="E401" s="1">
        <v>45021.176388888889</v>
      </c>
      <c r="F401" t="s">
        <v>33</v>
      </c>
      <c r="G401" t="s">
        <v>15</v>
      </c>
      <c r="H401" t="s">
        <v>26</v>
      </c>
      <c r="I401" s="11">
        <v>42.96</v>
      </c>
      <c r="J401" t="s">
        <v>17</v>
      </c>
      <c r="K401">
        <v>400</v>
      </c>
      <c r="L401" t="s">
        <v>28</v>
      </c>
      <c r="M401" t="s">
        <v>926</v>
      </c>
      <c r="N401" s="11">
        <f>SUMIF(Cocina!A:A,Sala!K401,Cocina!J:J)+I401</f>
        <v>240.96</v>
      </c>
      <c r="O401" s="12">
        <f t="shared" si="36"/>
        <v>45021</v>
      </c>
      <c r="P401" s="2">
        <f t="shared" si="37"/>
        <v>45021.09097222222</v>
      </c>
      <c r="Q401" s="2">
        <f t="shared" si="38"/>
        <v>45021.176388888889</v>
      </c>
      <c r="R401" s="2">
        <f t="shared" si="39"/>
        <v>8.5416666668606922E-2</v>
      </c>
      <c r="S401" s="7">
        <f>SUMIF(Cocina!A:A,K401,Cocina!H:H)</f>
        <v>5.486111111111111E-2</v>
      </c>
      <c r="T401" s="2">
        <f t="shared" si="40"/>
        <v>3.0555555557495812E-2</v>
      </c>
      <c r="U401" t="str">
        <f t="shared" si="41"/>
        <v>Cobrado</v>
      </c>
      <c r="V401" s="17" t="str">
        <f>TEXT(Table1[[#This Row],[Fecha de factura]],"dddd")</f>
        <v>miércoles</v>
      </c>
    </row>
    <row r="402" spans="1:22" x14ac:dyDescent="0.45">
      <c r="A402">
        <v>16</v>
      </c>
      <c r="B402" t="s">
        <v>335</v>
      </c>
      <c r="C402">
        <v>2</v>
      </c>
      <c r="D402" s="1">
        <v>45021.160416666666</v>
      </c>
      <c r="E402" s="1">
        <v>45021.289583333331</v>
      </c>
      <c r="F402" t="s">
        <v>25</v>
      </c>
      <c r="G402" t="s">
        <v>15</v>
      </c>
      <c r="H402" t="s">
        <v>26</v>
      </c>
      <c r="I402" s="11">
        <v>15.87</v>
      </c>
      <c r="J402" t="s">
        <v>39</v>
      </c>
      <c r="K402">
        <v>401</v>
      </c>
      <c r="L402" t="s">
        <v>31</v>
      </c>
      <c r="M402" t="s">
        <v>81</v>
      </c>
      <c r="N402" s="11">
        <f>SUMIF(Cocina!A:A,Sala!K402,Cocina!J:J)+I402</f>
        <v>57.87</v>
      </c>
      <c r="O402" s="12">
        <f t="shared" si="36"/>
        <v>45021</v>
      </c>
      <c r="P402" s="2">
        <f t="shared" si="37"/>
        <v>45021.160416666666</v>
      </c>
      <c r="Q402" s="2">
        <f t="shared" si="38"/>
        <v>45021.289583333331</v>
      </c>
      <c r="R402" s="2">
        <f t="shared" si="39"/>
        <v>0.1395833333323632</v>
      </c>
      <c r="S402" s="7">
        <f>SUMIF(Cocina!A:A,K402,Cocina!H:H)</f>
        <v>1.3888888888888888E-2</v>
      </c>
      <c r="T402" s="2">
        <f t="shared" si="40"/>
        <v>0.1256944444434743</v>
      </c>
      <c r="U402" t="str">
        <f t="shared" si="41"/>
        <v>Cobrado</v>
      </c>
      <c r="V402" s="17" t="str">
        <f>TEXT(Table1[[#This Row],[Fecha de factura]],"dddd")</f>
        <v>miércoles</v>
      </c>
    </row>
    <row r="403" spans="1:22" x14ac:dyDescent="0.45">
      <c r="A403">
        <v>18</v>
      </c>
      <c r="B403" t="s">
        <v>402</v>
      </c>
      <c r="C403">
        <v>1</v>
      </c>
      <c r="D403" s="1">
        <v>45021.111805555556</v>
      </c>
      <c r="E403" s="1">
        <v>45021.213888888888</v>
      </c>
      <c r="F403" t="s">
        <v>14</v>
      </c>
      <c r="G403" t="s">
        <v>15</v>
      </c>
      <c r="H403" t="s">
        <v>26</v>
      </c>
      <c r="I403" s="11">
        <v>31.02</v>
      </c>
      <c r="J403" t="s">
        <v>17</v>
      </c>
      <c r="K403">
        <v>402</v>
      </c>
      <c r="L403" t="s">
        <v>23</v>
      </c>
      <c r="M403" t="s">
        <v>927</v>
      </c>
      <c r="N403" s="11">
        <f>SUMIF(Cocina!A:A,Sala!K403,Cocina!J:J)+I403</f>
        <v>182.02</v>
      </c>
      <c r="O403" s="12">
        <f t="shared" si="36"/>
        <v>45021</v>
      </c>
      <c r="P403" s="2">
        <f t="shared" si="37"/>
        <v>45021.111805555556</v>
      </c>
      <c r="Q403" s="2">
        <f t="shared" si="38"/>
        <v>45021.213888888888</v>
      </c>
      <c r="R403" s="2">
        <f t="shared" si="39"/>
        <v>0.10208333333139308</v>
      </c>
      <c r="S403" s="7">
        <f>SUMIF(Cocina!A:A,K403,Cocina!H:H)</f>
        <v>4.5833333333333337E-2</v>
      </c>
      <c r="T403" s="2">
        <f t="shared" si="40"/>
        <v>5.6249999998059741E-2</v>
      </c>
      <c r="U403" t="str">
        <f t="shared" si="41"/>
        <v>Cobrado</v>
      </c>
      <c r="V403" s="17" t="str">
        <f>TEXT(Table1[[#This Row],[Fecha de factura]],"dddd")</f>
        <v>miércoles</v>
      </c>
    </row>
    <row r="404" spans="1:22" x14ac:dyDescent="0.45">
      <c r="A404">
        <v>14</v>
      </c>
      <c r="B404" t="s">
        <v>403</v>
      </c>
      <c r="C404">
        <v>5</v>
      </c>
      <c r="D404" s="1">
        <v>45021.09375</v>
      </c>
      <c r="E404" s="1">
        <v>45021.21875</v>
      </c>
      <c r="F404" t="s">
        <v>20</v>
      </c>
      <c r="G404" t="s">
        <v>15</v>
      </c>
      <c r="H404" t="s">
        <v>26</v>
      </c>
      <c r="I404" s="11">
        <v>14.76</v>
      </c>
      <c r="J404" t="s">
        <v>27</v>
      </c>
      <c r="K404">
        <v>403</v>
      </c>
      <c r="L404" t="s">
        <v>58</v>
      </c>
      <c r="M404" t="s">
        <v>928</v>
      </c>
      <c r="N404" s="11">
        <f>SUMIF(Cocina!A:A,Sala!K404,Cocina!J:J)+I404</f>
        <v>204.76</v>
      </c>
      <c r="O404" s="12">
        <f t="shared" si="36"/>
        <v>45021</v>
      </c>
      <c r="P404" s="2">
        <f t="shared" si="37"/>
        <v>45021.09375</v>
      </c>
      <c r="Q404" s="2">
        <f t="shared" si="38"/>
        <v>45021.21875</v>
      </c>
      <c r="R404" s="2">
        <f t="shared" si="39"/>
        <v>0.125</v>
      </c>
      <c r="S404" s="7">
        <f>SUMIF(Cocina!A:A,K404,Cocina!H:H)</f>
        <v>5.9027777777777776E-2</v>
      </c>
      <c r="T404" s="2">
        <f t="shared" si="40"/>
        <v>6.5972222222222224E-2</v>
      </c>
      <c r="U404" t="str">
        <f t="shared" si="41"/>
        <v>Cobrado</v>
      </c>
      <c r="V404" s="17" t="str">
        <f>TEXT(Table1[[#This Row],[Fecha de factura]],"dddd")</f>
        <v>miércoles</v>
      </c>
    </row>
    <row r="405" spans="1:22" x14ac:dyDescent="0.45">
      <c r="A405">
        <v>17</v>
      </c>
      <c r="B405" t="s">
        <v>357</v>
      </c>
      <c r="C405">
        <v>2</v>
      </c>
      <c r="D405" s="1">
        <v>45021.026388888888</v>
      </c>
      <c r="E405" s="1">
        <v>45021.186805555553</v>
      </c>
      <c r="F405" t="s">
        <v>30</v>
      </c>
      <c r="G405" t="s">
        <v>15</v>
      </c>
      <c r="H405" t="s">
        <v>26</v>
      </c>
      <c r="I405" s="11">
        <v>32.56</v>
      </c>
      <c r="J405" t="s">
        <v>27</v>
      </c>
      <c r="K405">
        <v>404</v>
      </c>
      <c r="L405" t="s">
        <v>18</v>
      </c>
      <c r="M405" t="s">
        <v>929</v>
      </c>
      <c r="N405" s="11">
        <f>SUMIF(Cocina!A:A,Sala!K405,Cocina!J:J)+I405</f>
        <v>214.56</v>
      </c>
      <c r="O405" s="12">
        <f t="shared" si="36"/>
        <v>45021</v>
      </c>
      <c r="P405" s="2">
        <f t="shared" si="37"/>
        <v>45021.026388888888</v>
      </c>
      <c r="Q405" s="2">
        <f t="shared" si="38"/>
        <v>45021.186805555553</v>
      </c>
      <c r="R405" s="2">
        <f t="shared" si="39"/>
        <v>0.16041666666569654</v>
      </c>
      <c r="S405" s="7">
        <f>SUMIF(Cocina!A:A,K405,Cocina!H:H)</f>
        <v>7.0833333333333331E-2</v>
      </c>
      <c r="T405" s="2">
        <f t="shared" si="40"/>
        <v>8.9583333332363208E-2</v>
      </c>
      <c r="U405" t="str">
        <f t="shared" si="41"/>
        <v>Cobrado</v>
      </c>
      <c r="V405" s="17" t="str">
        <f>TEXT(Table1[[#This Row],[Fecha de factura]],"dddd")</f>
        <v>miércoles</v>
      </c>
    </row>
    <row r="406" spans="1:22" x14ac:dyDescent="0.45">
      <c r="A406">
        <v>5</v>
      </c>
      <c r="B406" t="s">
        <v>404</v>
      </c>
      <c r="C406">
        <v>6</v>
      </c>
      <c r="D406" s="1">
        <v>45021.11041666667</v>
      </c>
      <c r="E406" s="1">
        <v>45021.207638888889</v>
      </c>
      <c r="F406" t="s">
        <v>25</v>
      </c>
      <c r="G406" t="s">
        <v>36</v>
      </c>
      <c r="H406" t="s">
        <v>26</v>
      </c>
      <c r="I406" s="11">
        <v>14.56</v>
      </c>
      <c r="J406" t="s">
        <v>17</v>
      </c>
      <c r="K406">
        <v>405</v>
      </c>
      <c r="L406" t="s">
        <v>70</v>
      </c>
      <c r="M406" t="s">
        <v>930</v>
      </c>
      <c r="N406" s="11">
        <f>SUMIF(Cocina!A:A,Sala!K406,Cocina!J:J)+I406</f>
        <v>120.56</v>
      </c>
      <c r="O406" s="12">
        <f t="shared" si="36"/>
        <v>45021</v>
      </c>
      <c r="P406" s="2">
        <f t="shared" si="37"/>
        <v>45021.11041666667</v>
      </c>
      <c r="Q406" s="2">
        <f t="shared" si="38"/>
        <v>45021.207638888889</v>
      </c>
      <c r="R406" s="2">
        <f t="shared" si="39"/>
        <v>9.7222222218988463E-2</v>
      </c>
      <c r="S406" s="7">
        <f>SUMIF(Cocina!A:A,K406,Cocina!H:H)</f>
        <v>6.805555555555555E-2</v>
      </c>
      <c r="T406" s="2">
        <f t="shared" si="40"/>
        <v>2.9166666663432914E-2</v>
      </c>
      <c r="U406" t="str">
        <f t="shared" si="41"/>
        <v>Cobrado</v>
      </c>
      <c r="V406" s="17" t="str">
        <f>TEXT(Table1[[#This Row],[Fecha de factura]],"dddd")</f>
        <v>miércoles</v>
      </c>
    </row>
    <row r="407" spans="1:22" x14ac:dyDescent="0.45">
      <c r="A407">
        <v>14</v>
      </c>
      <c r="B407" t="s">
        <v>282</v>
      </c>
      <c r="C407">
        <v>5</v>
      </c>
      <c r="D407" s="1">
        <v>45021.020138888889</v>
      </c>
      <c r="E407" s="1">
        <v>45021.109027777777</v>
      </c>
      <c r="F407" t="s">
        <v>25</v>
      </c>
      <c r="G407" t="s">
        <v>36</v>
      </c>
      <c r="H407" t="s">
        <v>22</v>
      </c>
      <c r="I407" s="11">
        <v>34.03</v>
      </c>
      <c r="J407" t="s">
        <v>39</v>
      </c>
      <c r="K407">
        <v>406</v>
      </c>
      <c r="L407" t="s">
        <v>18</v>
      </c>
      <c r="M407" t="s">
        <v>931</v>
      </c>
      <c r="N407" s="11">
        <f>SUMIF(Cocina!A:A,Sala!K407,Cocina!J:J)+I407</f>
        <v>189.03</v>
      </c>
      <c r="O407" s="12">
        <f t="shared" si="36"/>
        <v>45021</v>
      </c>
      <c r="P407" s="2">
        <f t="shared" si="37"/>
        <v>45021.020138888889</v>
      </c>
      <c r="Q407" s="2">
        <f t="shared" si="38"/>
        <v>45021.109027777777</v>
      </c>
      <c r="R407" s="2">
        <f t="shared" si="39"/>
        <v>9.9305555554262057E-2</v>
      </c>
      <c r="S407" s="7">
        <f>SUMIF(Cocina!A:A,K407,Cocina!H:H)</f>
        <v>8.1250000000000003E-2</v>
      </c>
      <c r="T407" s="2">
        <f t="shared" si="40"/>
        <v>1.8055555554262054E-2</v>
      </c>
      <c r="U407" t="str">
        <f t="shared" si="41"/>
        <v>Cobrado</v>
      </c>
      <c r="V407" s="17" t="str">
        <f>TEXT(Table1[[#This Row],[Fecha de factura]],"dddd")</f>
        <v>miércoles</v>
      </c>
    </row>
    <row r="408" spans="1:22" x14ac:dyDescent="0.45">
      <c r="A408">
        <v>4</v>
      </c>
      <c r="B408" t="s">
        <v>405</v>
      </c>
      <c r="C408">
        <v>1</v>
      </c>
      <c r="D408" s="1">
        <v>45021.092361111114</v>
      </c>
      <c r="E408" s="1">
        <v>45021.20208333333</v>
      </c>
      <c r="F408" t="s">
        <v>33</v>
      </c>
      <c r="G408" t="s">
        <v>21</v>
      </c>
      <c r="H408" t="s">
        <v>16</v>
      </c>
      <c r="I408" s="11">
        <v>22.98</v>
      </c>
      <c r="J408" t="s">
        <v>17</v>
      </c>
      <c r="K408">
        <v>407</v>
      </c>
      <c r="L408" t="s">
        <v>55</v>
      </c>
      <c r="M408" t="s">
        <v>694</v>
      </c>
      <c r="N408" s="11">
        <f>SUMIF(Cocina!A:A,Sala!K408,Cocina!J:J)+I408</f>
        <v>117.98</v>
      </c>
      <c r="O408" s="12">
        <f t="shared" si="36"/>
        <v>45021</v>
      </c>
      <c r="P408" s="2">
        <f t="shared" si="37"/>
        <v>45021.092361111114</v>
      </c>
      <c r="Q408" s="2">
        <f t="shared" si="38"/>
        <v>45021.20208333333</v>
      </c>
      <c r="R408" s="2">
        <f t="shared" si="39"/>
        <v>0.10972222221607808</v>
      </c>
      <c r="S408" s="7">
        <f>SUMIF(Cocina!A:A,K408,Cocina!H:H)</f>
        <v>3.4722222222222224E-2</v>
      </c>
      <c r="T408" s="2">
        <f t="shared" si="40"/>
        <v>7.4999999993855856E-2</v>
      </c>
      <c r="U408" t="str">
        <f t="shared" si="41"/>
        <v>Cobrado</v>
      </c>
      <c r="V408" s="17" t="str">
        <f>TEXT(Table1[[#This Row],[Fecha de factura]],"dddd")</f>
        <v>miércoles</v>
      </c>
    </row>
    <row r="409" spans="1:22" x14ac:dyDescent="0.45">
      <c r="A409">
        <v>17</v>
      </c>
      <c r="B409" t="s">
        <v>319</v>
      </c>
      <c r="C409">
        <v>3</v>
      </c>
      <c r="D409" s="1">
        <v>45021.038888888892</v>
      </c>
      <c r="E409" s="1">
        <v>45021.170138888891</v>
      </c>
      <c r="F409" t="s">
        <v>25</v>
      </c>
      <c r="G409" t="s">
        <v>15</v>
      </c>
      <c r="H409" t="s">
        <v>26</v>
      </c>
      <c r="I409" s="11">
        <v>10.14</v>
      </c>
      <c r="J409" t="s">
        <v>39</v>
      </c>
      <c r="K409">
        <v>408</v>
      </c>
      <c r="L409" t="s">
        <v>58</v>
      </c>
      <c r="M409" t="s">
        <v>932</v>
      </c>
      <c r="N409" s="11">
        <f>SUMIF(Cocina!A:A,Sala!K409,Cocina!J:J)+I409</f>
        <v>141.13999999999999</v>
      </c>
      <c r="O409" s="12">
        <f t="shared" si="36"/>
        <v>45021</v>
      </c>
      <c r="P409" s="2">
        <f t="shared" si="37"/>
        <v>45021.038888888892</v>
      </c>
      <c r="Q409" s="2">
        <f t="shared" si="38"/>
        <v>45021.170138888891</v>
      </c>
      <c r="R409" s="2">
        <f t="shared" si="39"/>
        <v>0.14166666666521147</v>
      </c>
      <c r="S409" s="7">
        <f>SUMIF(Cocina!A:A,K409,Cocina!H:H)</f>
        <v>7.3611111111111113E-2</v>
      </c>
      <c r="T409" s="2">
        <f t="shared" si="40"/>
        <v>6.8055555554100353E-2</v>
      </c>
      <c r="U409" t="str">
        <f t="shared" si="41"/>
        <v>Cobrado</v>
      </c>
      <c r="V409" s="17" t="str">
        <f>TEXT(Table1[[#This Row],[Fecha de factura]],"dddd")</f>
        <v>miércoles</v>
      </c>
    </row>
    <row r="410" spans="1:22" x14ac:dyDescent="0.45">
      <c r="A410">
        <v>15</v>
      </c>
      <c r="B410" t="s">
        <v>406</v>
      </c>
      <c r="C410">
        <v>5</v>
      </c>
      <c r="D410" s="1">
        <v>45021.079861111109</v>
      </c>
      <c r="E410" s="1">
        <v>45021.125694444447</v>
      </c>
      <c r="F410" t="s">
        <v>20</v>
      </c>
      <c r="G410" t="s">
        <v>15</v>
      </c>
      <c r="H410" t="s">
        <v>26</v>
      </c>
      <c r="I410" s="11">
        <v>48.7</v>
      </c>
      <c r="J410" t="s">
        <v>17</v>
      </c>
      <c r="K410">
        <v>409</v>
      </c>
      <c r="L410" t="s">
        <v>58</v>
      </c>
      <c r="M410" t="s">
        <v>933</v>
      </c>
      <c r="N410" s="11">
        <f>SUMIF(Cocina!A:A,Sala!K410,Cocina!J:J)+I410</f>
        <v>251.7</v>
      </c>
      <c r="O410" s="12">
        <f t="shared" si="36"/>
        <v>45021</v>
      </c>
      <c r="P410" s="2">
        <f t="shared" si="37"/>
        <v>45021.079861111109</v>
      </c>
      <c r="Q410" s="2">
        <f t="shared" si="38"/>
        <v>45021.125694444447</v>
      </c>
      <c r="R410" s="2">
        <f t="shared" si="39"/>
        <v>4.5833333337213844E-2</v>
      </c>
      <c r="S410" s="7">
        <f>SUMIF(Cocina!A:A,K410,Cocina!H:H)</f>
        <v>0.11319444444444444</v>
      </c>
      <c r="T410" s="2">
        <f t="shared" si="40"/>
        <v>0</v>
      </c>
      <c r="U410" t="str">
        <f t="shared" si="41"/>
        <v>No cobrado</v>
      </c>
      <c r="V410" s="17" t="str">
        <f>TEXT(Table1[[#This Row],[Fecha de factura]],"dddd")</f>
        <v>miércoles</v>
      </c>
    </row>
    <row r="411" spans="1:22" x14ac:dyDescent="0.45">
      <c r="A411">
        <v>1</v>
      </c>
      <c r="B411" t="s">
        <v>407</v>
      </c>
      <c r="C411">
        <v>3</v>
      </c>
      <c r="D411" s="1">
        <v>45021.115972222222</v>
      </c>
      <c r="E411" s="1">
        <v>45021.224305555559</v>
      </c>
      <c r="F411" t="s">
        <v>33</v>
      </c>
      <c r="G411" t="s">
        <v>36</v>
      </c>
      <c r="H411" t="s">
        <v>26</v>
      </c>
      <c r="I411" s="11">
        <v>43.65</v>
      </c>
      <c r="J411" t="s">
        <v>17</v>
      </c>
      <c r="K411">
        <v>410</v>
      </c>
      <c r="L411" t="s">
        <v>34</v>
      </c>
      <c r="M411" t="s">
        <v>934</v>
      </c>
      <c r="N411" s="11">
        <f>SUMIF(Cocina!A:A,Sala!K411,Cocina!J:J)+I411</f>
        <v>99.65</v>
      </c>
      <c r="O411" s="12">
        <f t="shared" si="36"/>
        <v>45021</v>
      </c>
      <c r="P411" s="2">
        <f t="shared" si="37"/>
        <v>45021.115972222222</v>
      </c>
      <c r="Q411" s="2">
        <f t="shared" si="38"/>
        <v>45021.224305555559</v>
      </c>
      <c r="R411" s="2">
        <f t="shared" si="39"/>
        <v>0.10833333333721384</v>
      </c>
      <c r="S411" s="7">
        <f>SUMIF(Cocina!A:A,K411,Cocina!H:H)</f>
        <v>6.3194444444444442E-2</v>
      </c>
      <c r="T411" s="2">
        <f t="shared" si="40"/>
        <v>4.5138888892769402E-2</v>
      </c>
      <c r="U411" t="str">
        <f t="shared" si="41"/>
        <v>Cobrado</v>
      </c>
      <c r="V411" s="17" t="str">
        <f>TEXT(Table1[[#This Row],[Fecha de factura]],"dddd")</f>
        <v>miércoles</v>
      </c>
    </row>
    <row r="412" spans="1:22" x14ac:dyDescent="0.45">
      <c r="A412">
        <v>3</v>
      </c>
      <c r="B412" t="s">
        <v>253</v>
      </c>
      <c r="C412">
        <v>3</v>
      </c>
      <c r="D412" s="1">
        <v>45021.09097222222</v>
      </c>
      <c r="E412" s="1">
        <v>45021.211111111108</v>
      </c>
      <c r="F412" t="s">
        <v>20</v>
      </c>
      <c r="G412" t="s">
        <v>15</v>
      </c>
      <c r="H412" t="s">
        <v>16</v>
      </c>
      <c r="I412" s="11">
        <v>21.88</v>
      </c>
      <c r="J412" t="s">
        <v>39</v>
      </c>
      <c r="K412">
        <v>411</v>
      </c>
      <c r="L412" t="s">
        <v>23</v>
      </c>
      <c r="M412" t="s">
        <v>935</v>
      </c>
      <c r="N412" s="11">
        <f>SUMIF(Cocina!A:A,Sala!K412,Cocina!J:J)+I412</f>
        <v>240.88</v>
      </c>
      <c r="O412" s="12">
        <f t="shared" si="36"/>
        <v>45021</v>
      </c>
      <c r="P412" s="2">
        <f t="shared" si="37"/>
        <v>45021.09097222222</v>
      </c>
      <c r="Q412" s="2">
        <f t="shared" si="38"/>
        <v>45021.211111111108</v>
      </c>
      <c r="R412" s="2">
        <f t="shared" si="39"/>
        <v>0.13055555555426204</v>
      </c>
      <c r="S412" s="7">
        <f>SUMIF(Cocina!A:A,K412,Cocina!H:H)</f>
        <v>5.4166666666666662E-2</v>
      </c>
      <c r="T412" s="2">
        <f t="shared" si="40"/>
        <v>7.6388888887595374E-2</v>
      </c>
      <c r="U412" t="str">
        <f t="shared" si="41"/>
        <v>Cobrado</v>
      </c>
      <c r="V412" s="17" t="str">
        <f>TEXT(Table1[[#This Row],[Fecha de factura]],"dddd")</f>
        <v>miércoles</v>
      </c>
    </row>
    <row r="413" spans="1:22" x14ac:dyDescent="0.45">
      <c r="A413">
        <v>11</v>
      </c>
      <c r="B413" t="s">
        <v>408</v>
      </c>
      <c r="C413">
        <v>4</v>
      </c>
      <c r="D413" s="1">
        <v>45021.015277777777</v>
      </c>
      <c r="E413" s="1">
        <v>45021.085416666669</v>
      </c>
      <c r="F413" t="s">
        <v>30</v>
      </c>
      <c r="G413" t="s">
        <v>36</v>
      </c>
      <c r="H413" t="s">
        <v>26</v>
      </c>
      <c r="I413" s="11">
        <v>12.94</v>
      </c>
      <c r="J413" t="s">
        <v>39</v>
      </c>
      <c r="K413">
        <v>412</v>
      </c>
      <c r="L413" t="s">
        <v>34</v>
      </c>
      <c r="M413" t="s">
        <v>127</v>
      </c>
      <c r="N413" s="11">
        <f>SUMIF(Cocina!A:A,Sala!K413,Cocina!J:J)+I413</f>
        <v>105.94</v>
      </c>
      <c r="O413" s="12">
        <f t="shared" si="36"/>
        <v>45021</v>
      </c>
      <c r="P413" s="2">
        <f t="shared" si="37"/>
        <v>45021.015277777777</v>
      </c>
      <c r="Q413" s="2">
        <f t="shared" si="38"/>
        <v>45021.085416666669</v>
      </c>
      <c r="R413" s="2">
        <f t="shared" si="39"/>
        <v>8.0555555558627631E-2</v>
      </c>
      <c r="S413" s="7">
        <f>SUMIF(Cocina!A:A,K413,Cocina!H:H)</f>
        <v>3.9583333333333331E-2</v>
      </c>
      <c r="T413" s="2">
        <f t="shared" si="40"/>
        <v>4.09722222252943E-2</v>
      </c>
      <c r="U413" t="str">
        <f t="shared" si="41"/>
        <v>Cobrado</v>
      </c>
      <c r="V413" s="17" t="str">
        <f>TEXT(Table1[[#This Row],[Fecha de factura]],"dddd")</f>
        <v>miércoles</v>
      </c>
    </row>
    <row r="414" spans="1:22" x14ac:dyDescent="0.45">
      <c r="A414">
        <v>13</v>
      </c>
      <c r="B414" t="s">
        <v>409</v>
      </c>
      <c r="C414">
        <v>3</v>
      </c>
      <c r="D414" s="1">
        <v>45021.10833333333</v>
      </c>
      <c r="E414" s="1">
        <v>45021.206944444442</v>
      </c>
      <c r="F414" t="s">
        <v>33</v>
      </c>
      <c r="G414" t="s">
        <v>36</v>
      </c>
      <c r="H414" t="s">
        <v>26</v>
      </c>
      <c r="I414" s="11">
        <v>23.01</v>
      </c>
      <c r="J414" t="s">
        <v>39</v>
      </c>
      <c r="K414">
        <v>413</v>
      </c>
      <c r="L414" t="s">
        <v>70</v>
      </c>
      <c r="M414" t="s">
        <v>37</v>
      </c>
      <c r="N414" s="11">
        <f>SUMIF(Cocina!A:A,Sala!K414,Cocina!J:J)+I414</f>
        <v>58.010000000000005</v>
      </c>
      <c r="O414" s="12">
        <f t="shared" si="36"/>
        <v>45021</v>
      </c>
      <c r="P414" s="2">
        <f t="shared" si="37"/>
        <v>45021.10833333333</v>
      </c>
      <c r="Q414" s="2">
        <f t="shared" si="38"/>
        <v>45021.206944444442</v>
      </c>
      <c r="R414" s="2">
        <f t="shared" si="39"/>
        <v>0.10902777777907129</v>
      </c>
      <c r="S414" s="7">
        <f>SUMIF(Cocina!A:A,K414,Cocina!H:H)</f>
        <v>8.3333333333333332E-3</v>
      </c>
      <c r="T414" s="2">
        <f t="shared" si="40"/>
        <v>0.10069444444573795</v>
      </c>
      <c r="U414" t="str">
        <f t="shared" si="41"/>
        <v>Cobrado</v>
      </c>
      <c r="V414" s="17" t="str">
        <f>TEXT(Table1[[#This Row],[Fecha de factura]],"dddd")</f>
        <v>miércoles</v>
      </c>
    </row>
    <row r="415" spans="1:22" x14ac:dyDescent="0.45">
      <c r="A415">
        <v>14</v>
      </c>
      <c r="B415" t="s">
        <v>410</v>
      </c>
      <c r="C415">
        <v>6</v>
      </c>
      <c r="D415" s="1">
        <v>45021.154861111114</v>
      </c>
      <c r="E415" s="1">
        <v>45021.3</v>
      </c>
      <c r="F415" t="s">
        <v>30</v>
      </c>
      <c r="G415" t="s">
        <v>21</v>
      </c>
      <c r="H415" t="s">
        <v>26</v>
      </c>
      <c r="I415" s="11">
        <v>13.17</v>
      </c>
      <c r="J415" t="s">
        <v>17</v>
      </c>
      <c r="K415">
        <v>414</v>
      </c>
      <c r="L415" t="s">
        <v>18</v>
      </c>
      <c r="M415" t="s">
        <v>272</v>
      </c>
      <c r="N415" s="11">
        <f>SUMIF(Cocina!A:A,Sala!K415,Cocina!J:J)+I415</f>
        <v>46.17</v>
      </c>
      <c r="O415" s="12">
        <f t="shared" si="36"/>
        <v>45021</v>
      </c>
      <c r="P415" s="2">
        <f t="shared" si="37"/>
        <v>45021.154861111114</v>
      </c>
      <c r="Q415" s="2">
        <f t="shared" si="38"/>
        <v>45021.3</v>
      </c>
      <c r="R415" s="2">
        <f t="shared" si="39"/>
        <v>0.14513888888905058</v>
      </c>
      <c r="S415" s="7">
        <f>SUMIF(Cocina!A:A,K415,Cocina!H:H)</f>
        <v>2.6388888888888889E-2</v>
      </c>
      <c r="T415" s="2">
        <f t="shared" si="40"/>
        <v>0.11875000000016168</v>
      </c>
      <c r="U415" t="str">
        <f t="shared" si="41"/>
        <v>Cobrado</v>
      </c>
      <c r="V415" s="17" t="str">
        <f>TEXT(Table1[[#This Row],[Fecha de factura]],"dddd")</f>
        <v>miércoles</v>
      </c>
    </row>
    <row r="416" spans="1:22" x14ac:dyDescent="0.45">
      <c r="A416">
        <v>14</v>
      </c>
      <c r="B416" t="s">
        <v>411</v>
      </c>
      <c r="C416">
        <v>4</v>
      </c>
      <c r="D416" s="1">
        <v>45021.027083333334</v>
      </c>
      <c r="E416" s="1">
        <v>45021.190972222219</v>
      </c>
      <c r="F416" t="s">
        <v>33</v>
      </c>
      <c r="G416" t="s">
        <v>36</v>
      </c>
      <c r="H416" t="s">
        <v>26</v>
      </c>
      <c r="I416" s="11">
        <v>20.51</v>
      </c>
      <c r="J416" t="s">
        <v>39</v>
      </c>
      <c r="K416">
        <v>415</v>
      </c>
      <c r="L416" t="s">
        <v>28</v>
      </c>
      <c r="M416" t="s">
        <v>936</v>
      </c>
      <c r="N416" s="11">
        <f>SUMIF(Cocina!A:A,Sala!K416,Cocina!J:J)+I416</f>
        <v>178.51</v>
      </c>
      <c r="O416" s="12">
        <f t="shared" si="36"/>
        <v>45021</v>
      </c>
      <c r="P416" s="2">
        <f t="shared" si="37"/>
        <v>45021.027083333334</v>
      </c>
      <c r="Q416" s="2">
        <f t="shared" si="38"/>
        <v>45021.190972222219</v>
      </c>
      <c r="R416" s="2">
        <f t="shared" si="39"/>
        <v>0.17430555555135166</v>
      </c>
      <c r="S416" s="7">
        <f>SUMIF(Cocina!A:A,K416,Cocina!H:H)</f>
        <v>6.0416666666666667E-2</v>
      </c>
      <c r="T416" s="2">
        <f t="shared" si="40"/>
        <v>0.11388888888468499</v>
      </c>
      <c r="U416" t="str">
        <f t="shared" si="41"/>
        <v>Cobrado</v>
      </c>
      <c r="V416" s="17" t="str">
        <f>TEXT(Table1[[#This Row],[Fecha de factura]],"dddd")</f>
        <v>miércoles</v>
      </c>
    </row>
    <row r="417" spans="1:22" x14ac:dyDescent="0.45">
      <c r="A417">
        <v>20</v>
      </c>
      <c r="B417" t="s">
        <v>412</v>
      </c>
      <c r="C417">
        <v>2</v>
      </c>
      <c r="D417" s="1">
        <v>45021.127083333333</v>
      </c>
      <c r="E417" s="1">
        <v>45021.275694444441</v>
      </c>
      <c r="F417" t="s">
        <v>20</v>
      </c>
      <c r="G417" t="s">
        <v>36</v>
      </c>
      <c r="H417" t="s">
        <v>26</v>
      </c>
      <c r="I417" s="11">
        <v>12.9</v>
      </c>
      <c r="J417" t="s">
        <v>17</v>
      </c>
      <c r="K417">
        <v>416</v>
      </c>
      <c r="L417" t="s">
        <v>45</v>
      </c>
      <c r="M417" t="s">
        <v>133</v>
      </c>
      <c r="N417" s="11">
        <f>SUMIF(Cocina!A:A,Sala!K417,Cocina!J:J)+I417</f>
        <v>37.9</v>
      </c>
      <c r="O417" s="12">
        <f t="shared" si="36"/>
        <v>45021</v>
      </c>
      <c r="P417" s="2">
        <f t="shared" si="37"/>
        <v>45021.127083333333</v>
      </c>
      <c r="Q417" s="2">
        <f t="shared" si="38"/>
        <v>45021.275694444441</v>
      </c>
      <c r="R417" s="2">
        <f t="shared" si="39"/>
        <v>0.14861111110803904</v>
      </c>
      <c r="S417" s="7">
        <f>SUMIF(Cocina!A:A,K417,Cocina!H:H)</f>
        <v>6.2500000000000003E-3</v>
      </c>
      <c r="T417" s="2">
        <f t="shared" si="40"/>
        <v>0.14236111110803903</v>
      </c>
      <c r="U417" t="str">
        <f t="shared" si="41"/>
        <v>Cobrado</v>
      </c>
      <c r="V417" s="17" t="str">
        <f>TEXT(Table1[[#This Row],[Fecha de factura]],"dddd")</f>
        <v>miércoles</v>
      </c>
    </row>
    <row r="418" spans="1:22" x14ac:dyDescent="0.45">
      <c r="A418">
        <v>7</v>
      </c>
      <c r="B418" t="s">
        <v>413</v>
      </c>
      <c r="C418">
        <v>2</v>
      </c>
      <c r="D418" s="1">
        <v>45021.142361111109</v>
      </c>
      <c r="E418" s="1">
        <v>45021.189583333333</v>
      </c>
      <c r="F418" t="s">
        <v>25</v>
      </c>
      <c r="G418" t="s">
        <v>36</v>
      </c>
      <c r="H418" t="s">
        <v>26</v>
      </c>
      <c r="I418" s="11">
        <v>35.08</v>
      </c>
      <c r="J418" t="s">
        <v>27</v>
      </c>
      <c r="K418">
        <v>417</v>
      </c>
      <c r="L418" t="s">
        <v>40</v>
      </c>
      <c r="M418" t="s">
        <v>937</v>
      </c>
      <c r="N418" s="11">
        <f>SUMIF(Cocina!A:A,Sala!K418,Cocina!J:J)+I418</f>
        <v>177.07999999999998</v>
      </c>
      <c r="O418" s="12">
        <f t="shared" si="36"/>
        <v>45021</v>
      </c>
      <c r="P418" s="2">
        <f t="shared" si="37"/>
        <v>45021.142361111109</v>
      </c>
      <c r="Q418" s="2">
        <f t="shared" si="38"/>
        <v>45021.189583333333</v>
      </c>
      <c r="R418" s="2">
        <f t="shared" si="39"/>
        <v>4.7222222223354038E-2</v>
      </c>
      <c r="S418" s="7">
        <f>SUMIF(Cocina!A:A,K418,Cocina!H:H)</f>
        <v>6.25E-2</v>
      </c>
      <c r="T418" s="2">
        <f t="shared" si="40"/>
        <v>0</v>
      </c>
      <c r="U418" t="str">
        <f t="shared" si="41"/>
        <v>No cobrado</v>
      </c>
      <c r="V418" s="17" t="str">
        <f>TEXT(Table1[[#This Row],[Fecha de factura]],"dddd")</f>
        <v>miércoles</v>
      </c>
    </row>
    <row r="419" spans="1:22" x14ac:dyDescent="0.45">
      <c r="A419">
        <v>17</v>
      </c>
      <c r="B419" t="s">
        <v>414</v>
      </c>
      <c r="C419">
        <v>4</v>
      </c>
      <c r="D419" s="1">
        <v>45021.036111111112</v>
      </c>
      <c r="E419" s="1">
        <v>45021.146527777775</v>
      </c>
      <c r="F419" t="s">
        <v>14</v>
      </c>
      <c r="G419" t="s">
        <v>36</v>
      </c>
      <c r="H419" t="s">
        <v>26</v>
      </c>
      <c r="I419" s="11">
        <v>35.51</v>
      </c>
      <c r="J419" t="s">
        <v>17</v>
      </c>
      <c r="K419">
        <v>418</v>
      </c>
      <c r="L419" t="s">
        <v>18</v>
      </c>
      <c r="M419" t="s">
        <v>938</v>
      </c>
      <c r="N419" s="11">
        <f>SUMIF(Cocina!A:A,Sala!K419,Cocina!J:J)+I419</f>
        <v>153.51</v>
      </c>
      <c r="O419" s="12">
        <f t="shared" si="36"/>
        <v>45021</v>
      </c>
      <c r="P419" s="2">
        <f t="shared" si="37"/>
        <v>45021.036111111112</v>
      </c>
      <c r="Q419" s="2">
        <f t="shared" si="38"/>
        <v>45021.146527777775</v>
      </c>
      <c r="R419" s="2">
        <f t="shared" si="39"/>
        <v>0.11041666666278616</v>
      </c>
      <c r="S419" s="7">
        <f>SUMIF(Cocina!A:A,K419,Cocina!H:H)</f>
        <v>6.9444444444444448E-2</v>
      </c>
      <c r="T419" s="2">
        <f t="shared" si="40"/>
        <v>4.0972222218341708E-2</v>
      </c>
      <c r="U419" t="str">
        <f t="shared" si="41"/>
        <v>Cobrado</v>
      </c>
      <c r="V419" s="17" t="str">
        <f>TEXT(Table1[[#This Row],[Fecha de factura]],"dddd")</f>
        <v>miércoles</v>
      </c>
    </row>
    <row r="420" spans="1:22" x14ac:dyDescent="0.45">
      <c r="A420">
        <v>11</v>
      </c>
      <c r="B420" t="s">
        <v>415</v>
      </c>
      <c r="C420">
        <v>4</v>
      </c>
      <c r="D420" s="1">
        <v>45021.134722222225</v>
      </c>
      <c r="E420" s="1">
        <v>45021.238194444442</v>
      </c>
      <c r="F420" t="s">
        <v>30</v>
      </c>
      <c r="G420" t="s">
        <v>15</v>
      </c>
      <c r="H420" t="s">
        <v>26</v>
      </c>
      <c r="I420" s="11">
        <v>14.09</v>
      </c>
      <c r="J420" t="s">
        <v>39</v>
      </c>
      <c r="K420">
        <v>419</v>
      </c>
      <c r="L420" t="s">
        <v>70</v>
      </c>
      <c r="M420" t="s">
        <v>939</v>
      </c>
      <c r="N420" s="11">
        <f>SUMIF(Cocina!A:A,Sala!K420,Cocina!J:J)+I420</f>
        <v>81.09</v>
      </c>
      <c r="O420" s="12">
        <f t="shared" si="36"/>
        <v>45021</v>
      </c>
      <c r="P420" s="2">
        <f t="shared" si="37"/>
        <v>45021.134722222225</v>
      </c>
      <c r="Q420" s="2">
        <f t="shared" si="38"/>
        <v>45021.238194444442</v>
      </c>
      <c r="R420" s="2">
        <f t="shared" si="39"/>
        <v>0.11388888888419994</v>
      </c>
      <c r="S420" s="7">
        <f>SUMIF(Cocina!A:A,K420,Cocina!H:H)</f>
        <v>4.4444444444444439E-2</v>
      </c>
      <c r="T420" s="2">
        <f t="shared" si="40"/>
        <v>6.9444444439755504E-2</v>
      </c>
      <c r="U420" t="str">
        <f t="shared" si="41"/>
        <v>Cobrado</v>
      </c>
      <c r="V420" s="17" t="str">
        <f>TEXT(Table1[[#This Row],[Fecha de factura]],"dddd")</f>
        <v>miércoles</v>
      </c>
    </row>
    <row r="421" spans="1:22" x14ac:dyDescent="0.45">
      <c r="A421">
        <v>18</v>
      </c>
      <c r="B421" t="s">
        <v>44</v>
      </c>
      <c r="C421">
        <v>6</v>
      </c>
      <c r="D421" s="1">
        <v>45021.095833333333</v>
      </c>
      <c r="E421" s="1">
        <v>45021.228472222225</v>
      </c>
      <c r="F421" t="s">
        <v>25</v>
      </c>
      <c r="G421" t="s">
        <v>15</v>
      </c>
      <c r="H421" t="s">
        <v>26</v>
      </c>
      <c r="I421" s="11">
        <v>31.49</v>
      </c>
      <c r="J421" t="s">
        <v>39</v>
      </c>
      <c r="K421">
        <v>420</v>
      </c>
      <c r="L421" t="s">
        <v>43</v>
      </c>
      <c r="M421" t="s">
        <v>940</v>
      </c>
      <c r="N421" s="11">
        <f>SUMIF(Cocina!A:A,Sala!K421,Cocina!J:J)+I421</f>
        <v>273.49</v>
      </c>
      <c r="O421" s="12">
        <f t="shared" si="36"/>
        <v>45021</v>
      </c>
      <c r="P421" s="2">
        <f t="shared" si="37"/>
        <v>45021.095833333333</v>
      </c>
      <c r="Q421" s="2">
        <f t="shared" si="38"/>
        <v>45021.228472222225</v>
      </c>
      <c r="R421" s="2">
        <f t="shared" si="39"/>
        <v>0.14305555555862762</v>
      </c>
      <c r="S421" s="7">
        <f>SUMIF(Cocina!A:A,K421,Cocina!H:H)</f>
        <v>7.2916666666666657E-2</v>
      </c>
      <c r="T421" s="2">
        <f t="shared" si="40"/>
        <v>7.013888889196096E-2</v>
      </c>
      <c r="U421" t="str">
        <f t="shared" si="41"/>
        <v>Cobrado</v>
      </c>
      <c r="V421" s="17" t="str">
        <f>TEXT(Table1[[#This Row],[Fecha de factura]],"dddd")</f>
        <v>miércoles</v>
      </c>
    </row>
    <row r="422" spans="1:22" x14ac:dyDescent="0.45">
      <c r="A422">
        <v>10</v>
      </c>
      <c r="B422" t="s">
        <v>416</v>
      </c>
      <c r="C422">
        <v>1</v>
      </c>
      <c r="D422" s="1">
        <v>45021.067361111112</v>
      </c>
      <c r="E422" s="1">
        <v>45021.171527777777</v>
      </c>
      <c r="F422" t="s">
        <v>20</v>
      </c>
      <c r="G422" t="s">
        <v>15</v>
      </c>
      <c r="H422" t="s">
        <v>26</v>
      </c>
      <c r="I422" s="11">
        <v>17.57</v>
      </c>
      <c r="J422" t="s">
        <v>39</v>
      </c>
      <c r="K422">
        <v>421</v>
      </c>
      <c r="L422" t="s">
        <v>58</v>
      </c>
      <c r="M422" t="s">
        <v>941</v>
      </c>
      <c r="N422" s="11">
        <f>SUMIF(Cocina!A:A,Sala!K422,Cocina!J:J)+I422</f>
        <v>102.57</v>
      </c>
      <c r="O422" s="12">
        <f t="shared" si="36"/>
        <v>45021</v>
      </c>
      <c r="P422" s="2">
        <f t="shared" si="37"/>
        <v>45021.067361111112</v>
      </c>
      <c r="Q422" s="2">
        <f t="shared" si="38"/>
        <v>45021.171527777777</v>
      </c>
      <c r="R422" s="2">
        <f t="shared" si="39"/>
        <v>0.11458333333090802</v>
      </c>
      <c r="S422" s="7">
        <f>SUMIF(Cocina!A:A,K422,Cocina!H:H)</f>
        <v>4.9305555555555561E-2</v>
      </c>
      <c r="T422" s="2">
        <f t="shared" si="40"/>
        <v>6.5277777775352458E-2</v>
      </c>
      <c r="U422" t="str">
        <f t="shared" si="41"/>
        <v>Cobrado</v>
      </c>
      <c r="V422" s="17" t="str">
        <f>TEXT(Table1[[#This Row],[Fecha de factura]],"dddd")</f>
        <v>miércoles</v>
      </c>
    </row>
    <row r="423" spans="1:22" x14ac:dyDescent="0.45">
      <c r="A423">
        <v>12</v>
      </c>
      <c r="B423" t="s">
        <v>417</v>
      </c>
      <c r="C423">
        <v>6</v>
      </c>
      <c r="D423" s="1">
        <v>45021.025000000001</v>
      </c>
      <c r="E423" s="1">
        <v>45021.131249999999</v>
      </c>
      <c r="F423" t="s">
        <v>25</v>
      </c>
      <c r="G423" t="s">
        <v>15</v>
      </c>
      <c r="H423" t="s">
        <v>26</v>
      </c>
      <c r="I423" s="11">
        <v>39.72</v>
      </c>
      <c r="J423" t="s">
        <v>17</v>
      </c>
      <c r="K423">
        <v>422</v>
      </c>
      <c r="L423" t="s">
        <v>18</v>
      </c>
      <c r="M423" t="s">
        <v>942</v>
      </c>
      <c r="N423" s="11">
        <f>SUMIF(Cocina!A:A,Sala!K423,Cocina!J:J)+I423</f>
        <v>127.72</v>
      </c>
      <c r="O423" s="12">
        <f t="shared" si="36"/>
        <v>45021</v>
      </c>
      <c r="P423" s="2">
        <f t="shared" si="37"/>
        <v>45021.025000000001</v>
      </c>
      <c r="Q423" s="2">
        <f t="shared" si="38"/>
        <v>45021.131249999999</v>
      </c>
      <c r="R423" s="2">
        <f t="shared" si="39"/>
        <v>0.10624999999708962</v>
      </c>
      <c r="S423" s="7">
        <f>SUMIF(Cocina!A:A,K423,Cocina!H:H)</f>
        <v>2.361111111111111E-2</v>
      </c>
      <c r="T423" s="2">
        <f t="shared" si="40"/>
        <v>8.2638888885978506E-2</v>
      </c>
      <c r="U423" t="str">
        <f t="shared" si="41"/>
        <v>Cobrado</v>
      </c>
      <c r="V423" s="17" t="str">
        <f>TEXT(Table1[[#This Row],[Fecha de factura]],"dddd")</f>
        <v>miércoles</v>
      </c>
    </row>
    <row r="424" spans="1:22" x14ac:dyDescent="0.45">
      <c r="A424">
        <v>4</v>
      </c>
      <c r="B424" t="s">
        <v>237</v>
      </c>
      <c r="C424">
        <v>2</v>
      </c>
      <c r="D424" s="1">
        <v>45021.106944444444</v>
      </c>
      <c r="E424" s="1">
        <v>45021.206250000003</v>
      </c>
      <c r="F424" t="s">
        <v>20</v>
      </c>
      <c r="G424" t="s">
        <v>15</v>
      </c>
      <c r="H424" t="s">
        <v>22</v>
      </c>
      <c r="I424" s="11">
        <v>34.130000000000003</v>
      </c>
      <c r="J424" t="s">
        <v>27</v>
      </c>
      <c r="K424">
        <v>423</v>
      </c>
      <c r="L424" t="s">
        <v>55</v>
      </c>
      <c r="M424" t="s">
        <v>943</v>
      </c>
      <c r="N424" s="11">
        <f>SUMIF(Cocina!A:A,Sala!K424,Cocina!J:J)+I424</f>
        <v>186.13</v>
      </c>
      <c r="O424" s="12">
        <f t="shared" si="36"/>
        <v>45021</v>
      </c>
      <c r="P424" s="2">
        <f t="shared" si="37"/>
        <v>45021.106944444444</v>
      </c>
      <c r="Q424" s="2">
        <f t="shared" si="38"/>
        <v>45021.206250000003</v>
      </c>
      <c r="R424" s="2">
        <f t="shared" si="39"/>
        <v>9.930555555911269E-2</v>
      </c>
      <c r="S424" s="7">
        <f>SUMIF(Cocina!A:A,K424,Cocina!H:H)</f>
        <v>2.1527777777777778E-2</v>
      </c>
      <c r="T424" s="2">
        <f t="shared" si="40"/>
        <v>7.7777777781334906E-2</v>
      </c>
      <c r="U424" t="str">
        <f t="shared" si="41"/>
        <v>Cobrado</v>
      </c>
      <c r="V424" s="17" t="str">
        <f>TEXT(Table1[[#This Row],[Fecha de factura]],"dddd")</f>
        <v>miércoles</v>
      </c>
    </row>
    <row r="425" spans="1:22" x14ac:dyDescent="0.45">
      <c r="A425">
        <v>13</v>
      </c>
      <c r="B425" t="s">
        <v>418</v>
      </c>
      <c r="C425">
        <v>3</v>
      </c>
      <c r="D425" s="1">
        <v>45021.047222222223</v>
      </c>
      <c r="E425" s="1">
        <v>45021.136805555558</v>
      </c>
      <c r="F425" t="s">
        <v>25</v>
      </c>
      <c r="G425" t="s">
        <v>36</v>
      </c>
      <c r="H425" t="s">
        <v>22</v>
      </c>
      <c r="I425" s="11">
        <v>11.02</v>
      </c>
      <c r="J425" t="s">
        <v>17</v>
      </c>
      <c r="K425">
        <v>424</v>
      </c>
      <c r="L425" t="s">
        <v>23</v>
      </c>
      <c r="M425" t="s">
        <v>944</v>
      </c>
      <c r="N425" s="11">
        <f>SUMIF(Cocina!A:A,Sala!K425,Cocina!J:J)+I425</f>
        <v>158.02000000000001</v>
      </c>
      <c r="O425" s="12">
        <f t="shared" si="36"/>
        <v>45021</v>
      </c>
      <c r="P425" s="2">
        <f t="shared" si="37"/>
        <v>45021.047222222223</v>
      </c>
      <c r="Q425" s="2">
        <f t="shared" si="38"/>
        <v>45021.136805555558</v>
      </c>
      <c r="R425" s="2">
        <f t="shared" si="39"/>
        <v>8.9583333334303461E-2</v>
      </c>
      <c r="S425" s="7">
        <f>SUMIF(Cocina!A:A,K425,Cocina!H:H)</f>
        <v>6.1111111111111116E-2</v>
      </c>
      <c r="T425" s="2">
        <f t="shared" si="40"/>
        <v>2.8472222223192345E-2</v>
      </c>
      <c r="U425" t="str">
        <f t="shared" si="41"/>
        <v>Cobrado</v>
      </c>
      <c r="V425" s="17" t="str">
        <f>TEXT(Table1[[#This Row],[Fecha de factura]],"dddd")</f>
        <v>miércoles</v>
      </c>
    </row>
    <row r="426" spans="1:22" x14ac:dyDescent="0.45">
      <c r="A426">
        <v>18</v>
      </c>
      <c r="B426" t="s">
        <v>419</v>
      </c>
      <c r="C426">
        <v>3</v>
      </c>
      <c r="D426" s="1">
        <v>45021.058333333334</v>
      </c>
      <c r="E426" s="1">
        <v>45021.15625</v>
      </c>
      <c r="F426" t="s">
        <v>25</v>
      </c>
      <c r="G426" t="s">
        <v>15</v>
      </c>
      <c r="H426" t="s">
        <v>26</v>
      </c>
      <c r="I426" s="11">
        <v>49.43</v>
      </c>
      <c r="J426" t="s">
        <v>17</v>
      </c>
      <c r="K426">
        <v>425</v>
      </c>
      <c r="L426" t="s">
        <v>34</v>
      </c>
      <c r="M426" t="s">
        <v>123</v>
      </c>
      <c r="N426" s="11">
        <f>SUMIF(Cocina!A:A,Sala!K426,Cocina!J:J)+I426</f>
        <v>68.430000000000007</v>
      </c>
      <c r="O426" s="12">
        <f t="shared" si="36"/>
        <v>45021</v>
      </c>
      <c r="P426" s="2">
        <f t="shared" si="37"/>
        <v>45021.058333333334</v>
      </c>
      <c r="Q426" s="2">
        <f t="shared" si="38"/>
        <v>45021.15625</v>
      </c>
      <c r="R426" s="2">
        <f t="shared" si="39"/>
        <v>9.7916666665696539E-2</v>
      </c>
      <c r="S426" s="7">
        <f>SUMIF(Cocina!A:A,K426,Cocina!H:H)</f>
        <v>1.9444444444444445E-2</v>
      </c>
      <c r="T426" s="2">
        <f t="shared" si="40"/>
        <v>7.8472222221252094E-2</v>
      </c>
      <c r="U426" t="str">
        <f t="shared" si="41"/>
        <v>Cobrado</v>
      </c>
      <c r="V426" s="17" t="str">
        <f>TEXT(Table1[[#This Row],[Fecha de factura]],"dddd")</f>
        <v>miércoles</v>
      </c>
    </row>
    <row r="427" spans="1:22" x14ac:dyDescent="0.45">
      <c r="A427">
        <v>5</v>
      </c>
      <c r="B427" t="s">
        <v>420</v>
      </c>
      <c r="C427">
        <v>2</v>
      </c>
      <c r="D427" s="1">
        <v>45021.132638888892</v>
      </c>
      <c r="E427" s="1">
        <v>45021.209722222222</v>
      </c>
      <c r="F427" t="s">
        <v>33</v>
      </c>
      <c r="G427" t="s">
        <v>15</v>
      </c>
      <c r="H427" t="s">
        <v>26</v>
      </c>
      <c r="I427" s="11">
        <v>47.8</v>
      </c>
      <c r="J427" t="s">
        <v>17</v>
      </c>
      <c r="K427">
        <v>426</v>
      </c>
      <c r="L427" t="s">
        <v>28</v>
      </c>
      <c r="M427" t="s">
        <v>945</v>
      </c>
      <c r="N427" s="11">
        <f>SUMIF(Cocina!A:A,Sala!K427,Cocina!J:J)+I427</f>
        <v>294.8</v>
      </c>
      <c r="O427" s="12">
        <f t="shared" si="36"/>
        <v>45021</v>
      </c>
      <c r="P427" s="2">
        <f t="shared" si="37"/>
        <v>45021.132638888892</v>
      </c>
      <c r="Q427" s="2">
        <f t="shared" si="38"/>
        <v>45021.209722222222</v>
      </c>
      <c r="R427" s="2">
        <f t="shared" si="39"/>
        <v>7.7083333329937886E-2</v>
      </c>
      <c r="S427" s="7">
        <f>SUMIF(Cocina!A:A,K427,Cocina!H:H)</f>
        <v>8.0555555555555547E-2</v>
      </c>
      <c r="T427" s="2">
        <f t="shared" si="40"/>
        <v>0</v>
      </c>
      <c r="U427" t="str">
        <f t="shared" si="41"/>
        <v>No cobrado</v>
      </c>
      <c r="V427" s="17" t="str">
        <f>TEXT(Table1[[#This Row],[Fecha de factura]],"dddd")</f>
        <v>miércoles</v>
      </c>
    </row>
    <row r="428" spans="1:22" x14ac:dyDescent="0.45">
      <c r="A428">
        <v>2</v>
      </c>
      <c r="B428" t="s">
        <v>196</v>
      </c>
      <c r="C428">
        <v>4</v>
      </c>
      <c r="D428" s="1">
        <v>45021.106944444444</v>
      </c>
      <c r="E428" s="1">
        <v>45021.154861111114</v>
      </c>
      <c r="F428" t="s">
        <v>25</v>
      </c>
      <c r="G428" t="s">
        <v>15</v>
      </c>
      <c r="H428" t="s">
        <v>22</v>
      </c>
      <c r="I428" s="11">
        <v>43.74</v>
      </c>
      <c r="J428" t="s">
        <v>27</v>
      </c>
      <c r="K428">
        <v>427</v>
      </c>
      <c r="L428" t="s">
        <v>43</v>
      </c>
      <c r="M428" t="s">
        <v>946</v>
      </c>
      <c r="N428" s="11">
        <f>SUMIF(Cocina!A:A,Sala!K428,Cocina!J:J)+I428</f>
        <v>249.74</v>
      </c>
      <c r="O428" s="12">
        <f t="shared" si="36"/>
        <v>45021</v>
      </c>
      <c r="P428" s="2">
        <f t="shared" si="37"/>
        <v>45021.106944444444</v>
      </c>
      <c r="Q428" s="2">
        <f t="shared" si="38"/>
        <v>45021.154861111114</v>
      </c>
      <c r="R428" s="2">
        <f t="shared" si="39"/>
        <v>4.7916666670062114E-2</v>
      </c>
      <c r="S428" s="7">
        <f>SUMIF(Cocina!A:A,K428,Cocina!H:H)</f>
        <v>0.11527777777777777</v>
      </c>
      <c r="T428" s="2">
        <f t="shared" si="40"/>
        <v>0</v>
      </c>
      <c r="U428" t="str">
        <f t="shared" si="41"/>
        <v>No cobrado</v>
      </c>
      <c r="V428" s="17" t="str">
        <f>TEXT(Table1[[#This Row],[Fecha de factura]],"dddd")</f>
        <v>miércoles</v>
      </c>
    </row>
    <row r="429" spans="1:22" x14ac:dyDescent="0.45">
      <c r="A429">
        <v>7</v>
      </c>
      <c r="B429" t="s">
        <v>421</v>
      </c>
      <c r="C429">
        <v>5</v>
      </c>
      <c r="D429" s="1">
        <v>45021.137499999997</v>
      </c>
      <c r="E429" s="1">
        <v>45021.252083333333</v>
      </c>
      <c r="F429" t="s">
        <v>33</v>
      </c>
      <c r="G429" t="s">
        <v>21</v>
      </c>
      <c r="H429" t="s">
        <v>26</v>
      </c>
      <c r="I429" s="11">
        <v>15.6</v>
      </c>
      <c r="J429" t="s">
        <v>17</v>
      </c>
      <c r="K429">
        <v>428</v>
      </c>
      <c r="L429" t="s">
        <v>55</v>
      </c>
      <c r="M429" t="s">
        <v>947</v>
      </c>
      <c r="N429" s="11">
        <f>SUMIF(Cocina!A:A,Sala!K429,Cocina!J:J)+I429</f>
        <v>190.6</v>
      </c>
      <c r="O429" s="12">
        <f t="shared" si="36"/>
        <v>45021</v>
      </c>
      <c r="P429" s="2">
        <f t="shared" si="37"/>
        <v>45021.137499999997</v>
      </c>
      <c r="Q429" s="2">
        <f t="shared" si="38"/>
        <v>45021.252083333333</v>
      </c>
      <c r="R429" s="2">
        <f t="shared" si="39"/>
        <v>0.11458333333575865</v>
      </c>
      <c r="S429" s="7">
        <f>SUMIF(Cocina!A:A,K429,Cocina!H:H)</f>
        <v>0.12430555555555556</v>
      </c>
      <c r="T429" s="2">
        <f t="shared" si="40"/>
        <v>0</v>
      </c>
      <c r="U429" t="str">
        <f t="shared" si="41"/>
        <v>No cobrado</v>
      </c>
      <c r="V429" s="17" t="str">
        <f>TEXT(Table1[[#This Row],[Fecha de factura]],"dddd")</f>
        <v>miércoles</v>
      </c>
    </row>
    <row r="430" spans="1:22" x14ac:dyDescent="0.45">
      <c r="A430">
        <v>8</v>
      </c>
      <c r="B430" t="s">
        <v>422</v>
      </c>
      <c r="C430">
        <v>1</v>
      </c>
      <c r="D430" s="1">
        <v>45021.006944444445</v>
      </c>
      <c r="E430" s="1">
        <v>45021.156944444447</v>
      </c>
      <c r="F430" t="s">
        <v>33</v>
      </c>
      <c r="G430" t="s">
        <v>15</v>
      </c>
      <c r="H430" t="s">
        <v>26</v>
      </c>
      <c r="I430" s="11">
        <v>10.95</v>
      </c>
      <c r="J430" t="s">
        <v>17</v>
      </c>
      <c r="K430">
        <v>429</v>
      </c>
      <c r="L430" t="s">
        <v>28</v>
      </c>
      <c r="M430" t="s">
        <v>166</v>
      </c>
      <c r="N430" s="11">
        <f>SUMIF(Cocina!A:A,Sala!K430,Cocina!J:J)+I430</f>
        <v>88.95</v>
      </c>
      <c r="O430" s="12">
        <f t="shared" si="36"/>
        <v>45021</v>
      </c>
      <c r="P430" s="2">
        <f t="shared" si="37"/>
        <v>45021.006944444445</v>
      </c>
      <c r="Q430" s="2">
        <f t="shared" si="38"/>
        <v>45021.156944444447</v>
      </c>
      <c r="R430" s="2">
        <f t="shared" si="39"/>
        <v>0.15000000000145519</v>
      </c>
      <c r="S430" s="7">
        <f>SUMIF(Cocina!A:A,K430,Cocina!H:H)</f>
        <v>1.8749999999999999E-2</v>
      </c>
      <c r="T430" s="2">
        <f t="shared" si="40"/>
        <v>0.1312500000014552</v>
      </c>
      <c r="U430" t="str">
        <f t="shared" si="41"/>
        <v>Cobrado</v>
      </c>
      <c r="V430" s="17" t="str">
        <f>TEXT(Table1[[#This Row],[Fecha de factura]],"dddd")</f>
        <v>miércoles</v>
      </c>
    </row>
    <row r="431" spans="1:22" x14ac:dyDescent="0.45">
      <c r="A431">
        <v>7</v>
      </c>
      <c r="B431" t="s">
        <v>423</v>
      </c>
      <c r="C431">
        <v>3</v>
      </c>
      <c r="D431" s="1">
        <v>45021.097916666666</v>
      </c>
      <c r="E431" s="1">
        <v>45021.165972222225</v>
      </c>
      <c r="F431" t="s">
        <v>33</v>
      </c>
      <c r="G431" t="s">
        <v>15</v>
      </c>
      <c r="H431" t="s">
        <v>16</v>
      </c>
      <c r="I431" s="11">
        <v>42.09</v>
      </c>
      <c r="J431" t="s">
        <v>17</v>
      </c>
      <c r="K431">
        <v>430</v>
      </c>
      <c r="L431" t="s">
        <v>40</v>
      </c>
      <c r="M431" t="s">
        <v>133</v>
      </c>
      <c r="N431" s="11">
        <f>SUMIF(Cocina!A:A,Sala!K431,Cocina!J:J)+I431</f>
        <v>67.09</v>
      </c>
      <c r="O431" s="12">
        <f t="shared" si="36"/>
        <v>45021</v>
      </c>
      <c r="P431" s="2">
        <f t="shared" si="37"/>
        <v>45021.097916666666</v>
      </c>
      <c r="Q431" s="2">
        <f t="shared" si="38"/>
        <v>45021.165972222225</v>
      </c>
      <c r="R431" s="2">
        <f t="shared" si="39"/>
        <v>6.805555555911269E-2</v>
      </c>
      <c r="S431" s="7">
        <f>SUMIF(Cocina!A:A,K431,Cocina!H:H)</f>
        <v>3.4027777777777775E-2</v>
      </c>
      <c r="T431" s="2">
        <f t="shared" si="40"/>
        <v>3.4027777781334916E-2</v>
      </c>
      <c r="U431" t="str">
        <f t="shared" si="41"/>
        <v>Cobrado</v>
      </c>
      <c r="V431" s="17" t="str">
        <f>TEXT(Table1[[#This Row],[Fecha de factura]],"dddd")</f>
        <v>miércoles</v>
      </c>
    </row>
    <row r="432" spans="1:22" x14ac:dyDescent="0.45">
      <c r="A432">
        <v>15</v>
      </c>
      <c r="B432" t="s">
        <v>305</v>
      </c>
      <c r="C432">
        <v>5</v>
      </c>
      <c r="D432" s="1">
        <v>45021.147916666669</v>
      </c>
      <c r="E432" s="1">
        <v>45021.309027777781</v>
      </c>
      <c r="F432" t="s">
        <v>30</v>
      </c>
      <c r="G432" t="s">
        <v>15</v>
      </c>
      <c r="H432" t="s">
        <v>26</v>
      </c>
      <c r="I432" s="11">
        <v>39.82</v>
      </c>
      <c r="J432" t="s">
        <v>27</v>
      </c>
      <c r="K432">
        <v>431</v>
      </c>
      <c r="L432" t="s">
        <v>70</v>
      </c>
      <c r="M432" t="s">
        <v>79</v>
      </c>
      <c r="N432" s="11">
        <f>SUMIF(Cocina!A:A,Sala!K432,Cocina!J:J)+I432</f>
        <v>99.82</v>
      </c>
      <c r="O432" s="12">
        <f t="shared" si="36"/>
        <v>45021</v>
      </c>
      <c r="P432" s="2">
        <f t="shared" si="37"/>
        <v>45021.147916666669</v>
      </c>
      <c r="Q432" s="2">
        <f t="shared" si="38"/>
        <v>45021.309027777781</v>
      </c>
      <c r="R432" s="2">
        <f t="shared" si="39"/>
        <v>0.16111111111240461</v>
      </c>
      <c r="S432" s="7">
        <f>SUMIF(Cocina!A:A,K432,Cocina!H:H)</f>
        <v>1.3888888888888888E-2</v>
      </c>
      <c r="T432" s="2">
        <f t="shared" si="40"/>
        <v>0.14722222222351572</v>
      </c>
      <c r="U432" t="str">
        <f t="shared" si="41"/>
        <v>Cobrado</v>
      </c>
      <c r="V432" s="17" t="str">
        <f>TEXT(Table1[[#This Row],[Fecha de factura]],"dddd")</f>
        <v>miércoles</v>
      </c>
    </row>
    <row r="433" spans="1:22" x14ac:dyDescent="0.45">
      <c r="A433">
        <v>10</v>
      </c>
      <c r="B433" t="s">
        <v>424</v>
      </c>
      <c r="C433">
        <v>2</v>
      </c>
      <c r="D433" s="1">
        <v>45021.146527777775</v>
      </c>
      <c r="E433" s="1">
        <v>45021.245833333334</v>
      </c>
      <c r="F433" t="s">
        <v>33</v>
      </c>
      <c r="G433" t="s">
        <v>36</v>
      </c>
      <c r="H433" t="s">
        <v>26</v>
      </c>
      <c r="I433" s="11">
        <v>18.71</v>
      </c>
      <c r="J433" t="s">
        <v>27</v>
      </c>
      <c r="K433">
        <v>432</v>
      </c>
      <c r="L433" t="s">
        <v>23</v>
      </c>
      <c r="M433" t="s">
        <v>948</v>
      </c>
      <c r="N433" s="11">
        <f>SUMIF(Cocina!A:A,Sala!K433,Cocina!J:J)+I433</f>
        <v>127.71000000000001</v>
      </c>
      <c r="O433" s="12">
        <f t="shared" si="36"/>
        <v>45021</v>
      </c>
      <c r="P433" s="2">
        <f t="shared" si="37"/>
        <v>45021.146527777775</v>
      </c>
      <c r="Q433" s="2">
        <f t="shared" si="38"/>
        <v>45021.245833333334</v>
      </c>
      <c r="R433" s="2">
        <f t="shared" si="39"/>
        <v>9.930555555911269E-2</v>
      </c>
      <c r="S433" s="7">
        <f>SUMIF(Cocina!A:A,K433,Cocina!H:H)</f>
        <v>5.1388888888888887E-2</v>
      </c>
      <c r="T433" s="2">
        <f t="shared" si="40"/>
        <v>4.7916666670223804E-2</v>
      </c>
      <c r="U433" t="str">
        <f t="shared" si="41"/>
        <v>Cobrado</v>
      </c>
      <c r="V433" s="17" t="str">
        <f>TEXT(Table1[[#This Row],[Fecha de factura]],"dddd")</f>
        <v>miércoles</v>
      </c>
    </row>
    <row r="434" spans="1:22" x14ac:dyDescent="0.45">
      <c r="A434">
        <v>10</v>
      </c>
      <c r="B434" t="s">
        <v>38</v>
      </c>
      <c r="C434">
        <v>4</v>
      </c>
      <c r="D434" s="1">
        <v>45021.051388888889</v>
      </c>
      <c r="E434" s="1">
        <v>45021.131249999999</v>
      </c>
      <c r="F434" t="s">
        <v>33</v>
      </c>
      <c r="G434" t="s">
        <v>15</v>
      </c>
      <c r="H434" t="s">
        <v>26</v>
      </c>
      <c r="I434" s="11">
        <v>45.77</v>
      </c>
      <c r="J434" t="s">
        <v>17</v>
      </c>
      <c r="K434">
        <v>433</v>
      </c>
      <c r="L434" t="s">
        <v>43</v>
      </c>
      <c r="M434" t="s">
        <v>949</v>
      </c>
      <c r="N434" s="11">
        <f>SUMIF(Cocina!A:A,Sala!K434,Cocina!J:J)+I434</f>
        <v>147.77000000000001</v>
      </c>
      <c r="O434" s="12">
        <f t="shared" si="36"/>
        <v>45021</v>
      </c>
      <c r="P434" s="2">
        <f t="shared" si="37"/>
        <v>45021.051388888889</v>
      </c>
      <c r="Q434" s="2">
        <f t="shared" si="38"/>
        <v>45021.131249999999</v>
      </c>
      <c r="R434" s="2">
        <f t="shared" si="39"/>
        <v>7.9861111109494232E-2</v>
      </c>
      <c r="S434" s="7">
        <f>SUMIF(Cocina!A:A,K434,Cocina!H:H)</f>
        <v>5.1388888888888887E-2</v>
      </c>
      <c r="T434" s="2">
        <f t="shared" si="40"/>
        <v>2.8472222220605345E-2</v>
      </c>
      <c r="U434" t="str">
        <f t="shared" si="41"/>
        <v>Cobrado</v>
      </c>
      <c r="V434" s="17" t="str">
        <f>TEXT(Table1[[#This Row],[Fecha de factura]],"dddd")</f>
        <v>miércoles</v>
      </c>
    </row>
    <row r="435" spans="1:22" x14ac:dyDescent="0.45">
      <c r="A435">
        <v>15</v>
      </c>
      <c r="B435" t="s">
        <v>425</v>
      </c>
      <c r="C435">
        <v>4</v>
      </c>
      <c r="D435" s="1">
        <v>45021.010416666664</v>
      </c>
      <c r="E435" s="1">
        <v>45021.163194444445</v>
      </c>
      <c r="F435" t="s">
        <v>33</v>
      </c>
      <c r="G435" t="s">
        <v>15</v>
      </c>
      <c r="H435" t="s">
        <v>26</v>
      </c>
      <c r="I435" s="11">
        <v>37.15</v>
      </c>
      <c r="J435" t="s">
        <v>17</v>
      </c>
      <c r="K435">
        <v>434</v>
      </c>
      <c r="L435" t="s">
        <v>43</v>
      </c>
      <c r="M435" t="s">
        <v>950</v>
      </c>
      <c r="N435" s="11">
        <f>SUMIF(Cocina!A:A,Sala!K435,Cocina!J:J)+I435</f>
        <v>133.15</v>
      </c>
      <c r="O435" s="12">
        <f t="shared" si="36"/>
        <v>45021</v>
      </c>
      <c r="P435" s="2">
        <f t="shared" si="37"/>
        <v>45021.010416666664</v>
      </c>
      <c r="Q435" s="2">
        <f t="shared" si="38"/>
        <v>45021.163194444445</v>
      </c>
      <c r="R435" s="2">
        <f t="shared" si="39"/>
        <v>0.15277777778101154</v>
      </c>
      <c r="S435" s="7">
        <f>SUMIF(Cocina!A:A,K435,Cocina!H:H)</f>
        <v>4.0277777777777773E-2</v>
      </c>
      <c r="T435" s="2">
        <f t="shared" si="40"/>
        <v>0.11250000000323376</v>
      </c>
      <c r="U435" t="str">
        <f t="shared" si="41"/>
        <v>Cobrado</v>
      </c>
      <c r="V435" s="17" t="str">
        <f>TEXT(Table1[[#This Row],[Fecha de factura]],"dddd")</f>
        <v>miércoles</v>
      </c>
    </row>
    <row r="436" spans="1:22" x14ac:dyDescent="0.45">
      <c r="A436">
        <v>17</v>
      </c>
      <c r="B436" t="s">
        <v>426</v>
      </c>
      <c r="C436">
        <v>6</v>
      </c>
      <c r="D436" s="1">
        <v>45021.161805555559</v>
      </c>
      <c r="E436" s="1">
        <v>45021.250694444447</v>
      </c>
      <c r="F436" t="s">
        <v>30</v>
      </c>
      <c r="G436" t="s">
        <v>15</v>
      </c>
      <c r="H436" t="s">
        <v>26</v>
      </c>
      <c r="I436" s="11">
        <v>30.48</v>
      </c>
      <c r="J436" t="s">
        <v>39</v>
      </c>
      <c r="K436">
        <v>435</v>
      </c>
      <c r="L436" t="s">
        <v>18</v>
      </c>
      <c r="M436" t="s">
        <v>951</v>
      </c>
      <c r="N436" s="11">
        <f>SUMIF(Cocina!A:A,Sala!K436,Cocina!J:J)+I436</f>
        <v>184.48</v>
      </c>
      <c r="O436" s="12">
        <f t="shared" si="36"/>
        <v>45021</v>
      </c>
      <c r="P436" s="2">
        <f t="shared" si="37"/>
        <v>45021.161805555559</v>
      </c>
      <c r="Q436" s="2">
        <f t="shared" si="38"/>
        <v>45021.250694444447</v>
      </c>
      <c r="R436" s="2">
        <f t="shared" si="39"/>
        <v>9.9305555554262057E-2</v>
      </c>
      <c r="S436" s="7">
        <f>SUMIF(Cocina!A:A,K436,Cocina!H:H)</f>
        <v>7.7083333333333337E-2</v>
      </c>
      <c r="T436" s="2">
        <f t="shared" si="40"/>
        <v>2.222222222092872E-2</v>
      </c>
      <c r="U436" t="str">
        <f t="shared" si="41"/>
        <v>Cobrado</v>
      </c>
      <c r="V436" s="17" t="str">
        <f>TEXT(Table1[[#This Row],[Fecha de factura]],"dddd")</f>
        <v>miércoles</v>
      </c>
    </row>
    <row r="437" spans="1:22" x14ac:dyDescent="0.45">
      <c r="A437">
        <v>10</v>
      </c>
      <c r="B437" t="s">
        <v>427</v>
      </c>
      <c r="C437">
        <v>3</v>
      </c>
      <c r="D437" s="1">
        <v>45021.008333333331</v>
      </c>
      <c r="E437" s="1">
        <v>45021.169444444444</v>
      </c>
      <c r="F437" t="s">
        <v>30</v>
      </c>
      <c r="G437" t="s">
        <v>15</v>
      </c>
      <c r="H437" t="s">
        <v>26</v>
      </c>
      <c r="I437" s="11">
        <v>10.14</v>
      </c>
      <c r="J437" t="s">
        <v>39</v>
      </c>
      <c r="K437">
        <v>436</v>
      </c>
      <c r="L437" t="s">
        <v>28</v>
      </c>
      <c r="M437" t="s">
        <v>53</v>
      </c>
      <c r="N437" s="11">
        <f>SUMIF(Cocina!A:A,Sala!K437,Cocina!J:J)+I437</f>
        <v>66.14</v>
      </c>
      <c r="O437" s="12">
        <f t="shared" si="36"/>
        <v>45021</v>
      </c>
      <c r="P437" s="2">
        <f t="shared" si="37"/>
        <v>45021.008333333331</v>
      </c>
      <c r="Q437" s="2">
        <f t="shared" si="38"/>
        <v>45021.169444444444</v>
      </c>
      <c r="R437" s="2">
        <f t="shared" si="39"/>
        <v>0.17152777777907127</v>
      </c>
      <c r="S437" s="7">
        <f>SUMIF(Cocina!A:A,K437,Cocina!H:H)</f>
        <v>3.125E-2</v>
      </c>
      <c r="T437" s="2">
        <f t="shared" si="40"/>
        <v>0.14027777777907127</v>
      </c>
      <c r="U437" t="str">
        <f t="shared" si="41"/>
        <v>Cobrado</v>
      </c>
      <c r="V437" s="17" t="str">
        <f>TEXT(Table1[[#This Row],[Fecha de factura]],"dddd")</f>
        <v>miércoles</v>
      </c>
    </row>
    <row r="438" spans="1:22" x14ac:dyDescent="0.45">
      <c r="A438">
        <v>16</v>
      </c>
      <c r="B438" t="s">
        <v>332</v>
      </c>
      <c r="C438">
        <v>6</v>
      </c>
      <c r="D438" s="1">
        <v>45021.126388888886</v>
      </c>
      <c r="E438" s="1">
        <v>45021.225694444445</v>
      </c>
      <c r="F438" t="s">
        <v>14</v>
      </c>
      <c r="G438" t="s">
        <v>15</v>
      </c>
      <c r="H438" t="s">
        <v>26</v>
      </c>
      <c r="I438" s="11">
        <v>12.56</v>
      </c>
      <c r="J438" t="s">
        <v>17</v>
      </c>
      <c r="K438">
        <v>437</v>
      </c>
      <c r="L438" t="s">
        <v>31</v>
      </c>
      <c r="M438" t="s">
        <v>37</v>
      </c>
      <c r="N438" s="11">
        <f>SUMIF(Cocina!A:A,Sala!K438,Cocina!J:J)+I438</f>
        <v>82.56</v>
      </c>
      <c r="O438" s="12">
        <f t="shared" si="36"/>
        <v>45021</v>
      </c>
      <c r="P438" s="2">
        <f t="shared" si="37"/>
        <v>45021.126388888886</v>
      </c>
      <c r="Q438" s="2">
        <f t="shared" si="38"/>
        <v>45021.225694444445</v>
      </c>
      <c r="R438" s="2">
        <f t="shared" si="39"/>
        <v>9.930555555911269E-2</v>
      </c>
      <c r="S438" s="7">
        <f>SUMIF(Cocina!A:A,K438,Cocina!H:H)</f>
        <v>3.5416666666666666E-2</v>
      </c>
      <c r="T438" s="2">
        <f t="shared" si="40"/>
        <v>6.3888888892446025E-2</v>
      </c>
      <c r="U438" t="str">
        <f t="shared" si="41"/>
        <v>Cobrado</v>
      </c>
      <c r="V438" s="17" t="str">
        <f>TEXT(Table1[[#This Row],[Fecha de factura]],"dddd")</f>
        <v>miércoles</v>
      </c>
    </row>
    <row r="439" spans="1:22" x14ac:dyDescent="0.45">
      <c r="A439">
        <v>2</v>
      </c>
      <c r="B439" t="s">
        <v>428</v>
      </c>
      <c r="C439">
        <v>1</v>
      </c>
      <c r="D439" s="1">
        <v>45021.165277777778</v>
      </c>
      <c r="E439" s="1">
        <v>45021.314583333333</v>
      </c>
      <c r="F439" t="s">
        <v>20</v>
      </c>
      <c r="G439" t="s">
        <v>15</v>
      </c>
      <c r="H439" t="s">
        <v>26</v>
      </c>
      <c r="I439" s="11">
        <v>19.3</v>
      </c>
      <c r="J439" t="s">
        <v>27</v>
      </c>
      <c r="K439">
        <v>438</v>
      </c>
      <c r="L439" t="s">
        <v>70</v>
      </c>
      <c r="M439" t="s">
        <v>272</v>
      </c>
      <c r="N439" s="11">
        <f>SUMIF(Cocina!A:A,Sala!K439,Cocina!J:J)+I439</f>
        <v>52.3</v>
      </c>
      <c r="O439" s="12">
        <f t="shared" si="36"/>
        <v>45021</v>
      </c>
      <c r="P439" s="2">
        <f t="shared" si="37"/>
        <v>45021.165277777778</v>
      </c>
      <c r="Q439" s="2">
        <f t="shared" si="38"/>
        <v>45021.314583333333</v>
      </c>
      <c r="R439" s="2">
        <f t="shared" si="39"/>
        <v>0.14930555555474712</v>
      </c>
      <c r="S439" s="7">
        <f>SUMIF(Cocina!A:A,K439,Cocina!H:H)</f>
        <v>3.5416666666666666E-2</v>
      </c>
      <c r="T439" s="2">
        <f t="shared" si="40"/>
        <v>0.11388888888808045</v>
      </c>
      <c r="U439" t="str">
        <f t="shared" si="41"/>
        <v>Cobrado</v>
      </c>
      <c r="V439" s="17" t="str">
        <f>TEXT(Table1[[#This Row],[Fecha de factura]],"dddd")</f>
        <v>miércoles</v>
      </c>
    </row>
    <row r="440" spans="1:22" x14ac:dyDescent="0.45">
      <c r="A440">
        <v>15</v>
      </c>
      <c r="B440" t="s">
        <v>429</v>
      </c>
      <c r="C440">
        <v>1</v>
      </c>
      <c r="D440" s="1">
        <v>45021</v>
      </c>
      <c r="E440" s="1">
        <v>45021.057638888888</v>
      </c>
      <c r="F440" t="s">
        <v>14</v>
      </c>
      <c r="G440" t="s">
        <v>36</v>
      </c>
      <c r="H440" t="s">
        <v>26</v>
      </c>
      <c r="I440" s="11">
        <v>25.56</v>
      </c>
      <c r="J440" t="s">
        <v>27</v>
      </c>
      <c r="K440">
        <v>439</v>
      </c>
      <c r="L440" t="s">
        <v>43</v>
      </c>
      <c r="M440" t="s">
        <v>952</v>
      </c>
      <c r="N440" s="11">
        <f>SUMIF(Cocina!A:A,Sala!K440,Cocina!J:J)+I440</f>
        <v>202.56</v>
      </c>
      <c r="O440" s="12">
        <f t="shared" si="36"/>
        <v>45021</v>
      </c>
      <c r="P440" s="2">
        <f t="shared" si="37"/>
        <v>45021</v>
      </c>
      <c r="Q440" s="2">
        <f t="shared" si="38"/>
        <v>45021.057638888888</v>
      </c>
      <c r="R440" s="2">
        <f t="shared" si="39"/>
        <v>5.7638888887595385E-2</v>
      </c>
      <c r="S440" s="7">
        <f>SUMIF(Cocina!A:A,K440,Cocina!H:H)</f>
        <v>4.4444444444444446E-2</v>
      </c>
      <c r="T440" s="2">
        <f t="shared" si="40"/>
        <v>1.3194444443150939E-2</v>
      </c>
      <c r="U440" t="str">
        <f t="shared" si="41"/>
        <v>Cobrado</v>
      </c>
      <c r="V440" s="17" t="str">
        <f>TEXT(Table1[[#This Row],[Fecha de factura]],"dddd")</f>
        <v>miércoles</v>
      </c>
    </row>
    <row r="441" spans="1:22" x14ac:dyDescent="0.45">
      <c r="A441">
        <v>13</v>
      </c>
      <c r="B441" t="s">
        <v>430</v>
      </c>
      <c r="C441">
        <v>1</v>
      </c>
      <c r="D441" s="1">
        <v>45021.082638888889</v>
      </c>
      <c r="E441" s="1">
        <v>45021.241666666669</v>
      </c>
      <c r="F441" t="s">
        <v>25</v>
      </c>
      <c r="G441" t="s">
        <v>15</v>
      </c>
      <c r="H441" t="s">
        <v>26</v>
      </c>
      <c r="I441" s="11">
        <v>38.85</v>
      </c>
      <c r="J441" t="s">
        <v>39</v>
      </c>
      <c r="K441">
        <v>440</v>
      </c>
      <c r="L441" t="s">
        <v>70</v>
      </c>
      <c r="M441" t="s">
        <v>953</v>
      </c>
      <c r="N441" s="11">
        <f>SUMIF(Cocina!A:A,Sala!K441,Cocina!J:J)+I441</f>
        <v>122.85</v>
      </c>
      <c r="O441" s="12">
        <f t="shared" si="36"/>
        <v>45021</v>
      </c>
      <c r="P441" s="2">
        <f t="shared" si="37"/>
        <v>45021.082638888889</v>
      </c>
      <c r="Q441" s="2">
        <f t="shared" si="38"/>
        <v>45021.241666666669</v>
      </c>
      <c r="R441" s="2">
        <f t="shared" si="39"/>
        <v>0.169444444446223</v>
      </c>
      <c r="S441" s="7">
        <f>SUMIF(Cocina!A:A,K441,Cocina!H:H)</f>
        <v>3.125E-2</v>
      </c>
      <c r="T441" s="2">
        <f t="shared" si="40"/>
        <v>0.138194444446223</v>
      </c>
      <c r="U441" t="str">
        <f t="shared" si="41"/>
        <v>Cobrado</v>
      </c>
      <c r="V441" s="17" t="str">
        <f>TEXT(Table1[[#This Row],[Fecha de factura]],"dddd")</f>
        <v>miércoles</v>
      </c>
    </row>
    <row r="442" spans="1:22" x14ac:dyDescent="0.45">
      <c r="A442">
        <v>13</v>
      </c>
      <c r="B442" t="s">
        <v>431</v>
      </c>
      <c r="C442">
        <v>6</v>
      </c>
      <c r="D442" s="1">
        <v>45021.044444444444</v>
      </c>
      <c r="E442" s="1">
        <v>45021.140972222223</v>
      </c>
      <c r="F442" t="s">
        <v>25</v>
      </c>
      <c r="G442" t="s">
        <v>15</v>
      </c>
      <c r="H442" t="s">
        <v>22</v>
      </c>
      <c r="I442" s="11">
        <v>23.31</v>
      </c>
      <c r="J442" t="s">
        <v>39</v>
      </c>
      <c r="K442">
        <v>441</v>
      </c>
      <c r="L442" t="s">
        <v>18</v>
      </c>
      <c r="M442" t="s">
        <v>663</v>
      </c>
      <c r="N442" s="11">
        <f>SUMIF(Cocina!A:A,Sala!K442,Cocina!J:J)+I442</f>
        <v>206.31</v>
      </c>
      <c r="O442" s="12">
        <f t="shared" si="36"/>
        <v>45021</v>
      </c>
      <c r="P442" s="2">
        <f t="shared" si="37"/>
        <v>45021.044444444444</v>
      </c>
      <c r="Q442" s="2">
        <f t="shared" si="38"/>
        <v>45021.140972222223</v>
      </c>
      <c r="R442" s="2">
        <f t="shared" si="39"/>
        <v>0.10694444444622302</v>
      </c>
      <c r="S442" s="7">
        <f>SUMIF(Cocina!A:A,K442,Cocina!H:H)</f>
        <v>6.25E-2</v>
      </c>
      <c r="T442" s="2">
        <f t="shared" si="40"/>
        <v>4.4444444446223016E-2</v>
      </c>
      <c r="U442" t="str">
        <f t="shared" si="41"/>
        <v>Cobrado</v>
      </c>
      <c r="V442" s="17" t="str">
        <f>TEXT(Table1[[#This Row],[Fecha de factura]],"dddd")</f>
        <v>miércoles</v>
      </c>
    </row>
    <row r="443" spans="1:22" x14ac:dyDescent="0.45">
      <c r="A443">
        <v>15</v>
      </c>
      <c r="B443" t="s">
        <v>432</v>
      </c>
      <c r="C443">
        <v>3</v>
      </c>
      <c r="D443" s="1">
        <v>45021.086111111108</v>
      </c>
      <c r="E443" s="1">
        <v>45021.137499999997</v>
      </c>
      <c r="F443" t="s">
        <v>33</v>
      </c>
      <c r="G443" t="s">
        <v>36</v>
      </c>
      <c r="H443" t="s">
        <v>26</v>
      </c>
      <c r="I443" s="11">
        <v>21.07</v>
      </c>
      <c r="J443" t="s">
        <v>39</v>
      </c>
      <c r="K443">
        <v>442</v>
      </c>
      <c r="L443" t="s">
        <v>45</v>
      </c>
      <c r="M443" t="s">
        <v>954</v>
      </c>
      <c r="N443" s="11">
        <f>SUMIF(Cocina!A:A,Sala!K443,Cocina!J:J)+I443</f>
        <v>256.07</v>
      </c>
      <c r="O443" s="12">
        <f t="shared" si="36"/>
        <v>45021</v>
      </c>
      <c r="P443" s="2">
        <f t="shared" si="37"/>
        <v>45021.086111111108</v>
      </c>
      <c r="Q443" s="2">
        <f t="shared" si="38"/>
        <v>45021.137499999997</v>
      </c>
      <c r="R443" s="2">
        <f t="shared" si="39"/>
        <v>6.1805555555717241E-2</v>
      </c>
      <c r="S443" s="7">
        <f>SUMIF(Cocina!A:A,K443,Cocina!H:H)</f>
        <v>9.0972222222222218E-2</v>
      </c>
      <c r="T443" s="2">
        <f t="shared" si="40"/>
        <v>0</v>
      </c>
      <c r="U443" t="str">
        <f t="shared" si="41"/>
        <v>No cobrado</v>
      </c>
      <c r="V443" s="17" t="str">
        <f>TEXT(Table1[[#This Row],[Fecha de factura]],"dddd")</f>
        <v>miércoles</v>
      </c>
    </row>
    <row r="444" spans="1:22" x14ac:dyDescent="0.45">
      <c r="A444">
        <v>4</v>
      </c>
      <c r="B444" t="s">
        <v>419</v>
      </c>
      <c r="C444">
        <v>2</v>
      </c>
      <c r="D444" s="1">
        <v>45021.052083333336</v>
      </c>
      <c r="E444" s="1">
        <v>45021.134722222225</v>
      </c>
      <c r="F444" t="s">
        <v>25</v>
      </c>
      <c r="G444" t="s">
        <v>15</v>
      </c>
      <c r="H444" t="s">
        <v>16</v>
      </c>
      <c r="I444" s="11">
        <v>14.48</v>
      </c>
      <c r="J444" t="s">
        <v>27</v>
      </c>
      <c r="K444">
        <v>443</v>
      </c>
      <c r="L444" t="s">
        <v>40</v>
      </c>
      <c r="M444" t="s">
        <v>955</v>
      </c>
      <c r="N444" s="11">
        <f>SUMIF(Cocina!A:A,Sala!K444,Cocina!J:J)+I444</f>
        <v>231.48</v>
      </c>
      <c r="O444" s="12">
        <f t="shared" si="36"/>
        <v>45021</v>
      </c>
      <c r="P444" s="2">
        <f t="shared" si="37"/>
        <v>45021.052083333336</v>
      </c>
      <c r="Q444" s="2">
        <f t="shared" si="38"/>
        <v>45021.134722222225</v>
      </c>
      <c r="R444" s="2">
        <f t="shared" si="39"/>
        <v>8.2638888889050577E-2</v>
      </c>
      <c r="S444" s="7">
        <f>SUMIF(Cocina!A:A,K444,Cocina!H:H)</f>
        <v>0.10763888888888888</v>
      </c>
      <c r="T444" s="2">
        <f t="shared" si="40"/>
        <v>0</v>
      </c>
      <c r="U444" t="str">
        <f t="shared" si="41"/>
        <v>No cobrado</v>
      </c>
      <c r="V444" s="17" t="str">
        <f>TEXT(Table1[[#This Row],[Fecha de factura]],"dddd")</f>
        <v>miércoles</v>
      </c>
    </row>
    <row r="445" spans="1:22" x14ac:dyDescent="0.45">
      <c r="A445">
        <v>8</v>
      </c>
      <c r="B445" t="s">
        <v>97</v>
      </c>
      <c r="C445">
        <v>5</v>
      </c>
      <c r="D445" s="1">
        <v>45021.140972222223</v>
      </c>
      <c r="E445" s="1">
        <v>45021.255555555559</v>
      </c>
      <c r="F445" t="s">
        <v>20</v>
      </c>
      <c r="G445" t="s">
        <v>15</v>
      </c>
      <c r="H445" t="s">
        <v>26</v>
      </c>
      <c r="I445" s="11">
        <v>25.26</v>
      </c>
      <c r="J445" t="s">
        <v>27</v>
      </c>
      <c r="K445">
        <v>444</v>
      </c>
      <c r="L445" t="s">
        <v>70</v>
      </c>
      <c r="M445" t="s">
        <v>956</v>
      </c>
      <c r="N445" s="11">
        <f>SUMIF(Cocina!A:A,Sala!K445,Cocina!J:J)+I445</f>
        <v>120.26</v>
      </c>
      <c r="O445" s="12">
        <f t="shared" si="36"/>
        <v>45021</v>
      </c>
      <c r="P445" s="2">
        <f t="shared" si="37"/>
        <v>45021.140972222223</v>
      </c>
      <c r="Q445" s="2">
        <f t="shared" si="38"/>
        <v>45021.255555555559</v>
      </c>
      <c r="R445" s="2">
        <f t="shared" si="39"/>
        <v>0.11458333333575865</v>
      </c>
      <c r="S445" s="7">
        <f>SUMIF(Cocina!A:A,K445,Cocina!H:H)</f>
        <v>5.6249999999999994E-2</v>
      </c>
      <c r="T445" s="2">
        <f t="shared" si="40"/>
        <v>5.8333333335758658E-2</v>
      </c>
      <c r="U445" t="str">
        <f t="shared" si="41"/>
        <v>Cobrado</v>
      </c>
      <c r="V445" s="17" t="str">
        <f>TEXT(Table1[[#This Row],[Fecha de factura]],"dddd")</f>
        <v>miércoles</v>
      </c>
    </row>
    <row r="446" spans="1:22" x14ac:dyDescent="0.45">
      <c r="A446">
        <v>6</v>
      </c>
      <c r="B446" t="s">
        <v>433</v>
      </c>
      <c r="C446">
        <v>5</v>
      </c>
      <c r="D446" s="1">
        <v>45021.042361111111</v>
      </c>
      <c r="E446" s="1">
        <v>45021.131249999999</v>
      </c>
      <c r="F446" t="s">
        <v>20</v>
      </c>
      <c r="G446" t="s">
        <v>21</v>
      </c>
      <c r="H446" t="s">
        <v>26</v>
      </c>
      <c r="I446" s="11">
        <v>14.28</v>
      </c>
      <c r="J446" t="s">
        <v>27</v>
      </c>
      <c r="K446">
        <v>445</v>
      </c>
      <c r="L446" t="s">
        <v>31</v>
      </c>
      <c r="M446" t="s">
        <v>117</v>
      </c>
      <c r="N446" s="11">
        <f>SUMIF(Cocina!A:A,Sala!K446,Cocina!J:J)+I446</f>
        <v>95.28</v>
      </c>
      <c r="O446" s="12">
        <f t="shared" si="36"/>
        <v>45021</v>
      </c>
      <c r="P446" s="2">
        <f t="shared" si="37"/>
        <v>45021.042361111111</v>
      </c>
      <c r="Q446" s="2">
        <f t="shared" si="38"/>
        <v>45021.131249999999</v>
      </c>
      <c r="R446" s="2">
        <f t="shared" si="39"/>
        <v>8.8888888887595385E-2</v>
      </c>
      <c r="S446" s="7">
        <f>SUMIF(Cocina!A:A,K446,Cocina!H:H)</f>
        <v>1.8055555555555554E-2</v>
      </c>
      <c r="T446" s="2">
        <f t="shared" si="40"/>
        <v>7.0833333332039838E-2</v>
      </c>
      <c r="U446" t="str">
        <f t="shared" si="41"/>
        <v>Cobrado</v>
      </c>
      <c r="V446" s="17" t="str">
        <f>TEXT(Table1[[#This Row],[Fecha de factura]],"dddd")</f>
        <v>miércoles</v>
      </c>
    </row>
    <row r="447" spans="1:22" x14ac:dyDescent="0.45">
      <c r="A447">
        <v>12</v>
      </c>
      <c r="B447" t="s">
        <v>83</v>
      </c>
      <c r="C447">
        <v>2</v>
      </c>
      <c r="D447" s="1">
        <v>45021.116666666669</v>
      </c>
      <c r="E447" s="1">
        <v>45021.259027777778</v>
      </c>
      <c r="F447" t="s">
        <v>20</v>
      </c>
      <c r="G447" t="s">
        <v>15</v>
      </c>
      <c r="H447" t="s">
        <v>26</v>
      </c>
      <c r="I447" s="11">
        <v>35.24</v>
      </c>
      <c r="J447" t="s">
        <v>27</v>
      </c>
      <c r="K447">
        <v>446</v>
      </c>
      <c r="L447" t="s">
        <v>55</v>
      </c>
      <c r="M447" t="s">
        <v>81</v>
      </c>
      <c r="N447" s="11">
        <f>SUMIF(Cocina!A:A,Sala!K447,Cocina!J:J)+I447</f>
        <v>56.24</v>
      </c>
      <c r="O447" s="12">
        <f t="shared" si="36"/>
        <v>45021</v>
      </c>
      <c r="P447" s="2">
        <f t="shared" si="37"/>
        <v>45021.116666666669</v>
      </c>
      <c r="Q447" s="2">
        <f t="shared" si="38"/>
        <v>45021.259027777778</v>
      </c>
      <c r="R447" s="2">
        <f t="shared" si="39"/>
        <v>0.14236111110949423</v>
      </c>
      <c r="S447" s="7">
        <f>SUMIF(Cocina!A:A,K447,Cocina!H:H)</f>
        <v>5.5555555555555558E-3</v>
      </c>
      <c r="T447" s="2">
        <f t="shared" si="40"/>
        <v>0.13680555555393867</v>
      </c>
      <c r="U447" t="str">
        <f t="shared" si="41"/>
        <v>Cobrado</v>
      </c>
      <c r="V447" s="17" t="str">
        <f>TEXT(Table1[[#This Row],[Fecha de factura]],"dddd")</f>
        <v>miércoles</v>
      </c>
    </row>
    <row r="448" spans="1:22" x14ac:dyDescent="0.45">
      <c r="A448">
        <v>8</v>
      </c>
      <c r="B448" t="s">
        <v>434</v>
      </c>
      <c r="C448">
        <v>2</v>
      </c>
      <c r="D448" s="1">
        <v>45021.161805555559</v>
      </c>
      <c r="E448" s="1">
        <v>45021.308333333334</v>
      </c>
      <c r="F448" t="s">
        <v>33</v>
      </c>
      <c r="G448" t="s">
        <v>36</v>
      </c>
      <c r="H448" t="s">
        <v>26</v>
      </c>
      <c r="I448" s="11">
        <v>28.68</v>
      </c>
      <c r="J448" t="s">
        <v>27</v>
      </c>
      <c r="K448">
        <v>447</v>
      </c>
      <c r="L448" t="s">
        <v>18</v>
      </c>
      <c r="M448" t="s">
        <v>957</v>
      </c>
      <c r="N448" s="11">
        <f>SUMIF(Cocina!A:A,Sala!K448,Cocina!J:J)+I448</f>
        <v>209.68</v>
      </c>
      <c r="O448" s="12">
        <f t="shared" si="36"/>
        <v>45021</v>
      </c>
      <c r="P448" s="2">
        <f t="shared" si="37"/>
        <v>45021.161805555559</v>
      </c>
      <c r="Q448" s="2">
        <f t="shared" si="38"/>
        <v>45021.308333333334</v>
      </c>
      <c r="R448" s="2">
        <f t="shared" si="39"/>
        <v>0.14652777777519077</v>
      </c>
      <c r="S448" s="7">
        <f>SUMIF(Cocina!A:A,K448,Cocina!H:H)</f>
        <v>5.9722222222222218E-2</v>
      </c>
      <c r="T448" s="2">
        <f t="shared" si="40"/>
        <v>8.6805555552968552E-2</v>
      </c>
      <c r="U448" t="str">
        <f t="shared" si="41"/>
        <v>Cobrado</v>
      </c>
      <c r="V448" s="17" t="str">
        <f>TEXT(Table1[[#This Row],[Fecha de factura]],"dddd")</f>
        <v>miércoles</v>
      </c>
    </row>
    <row r="449" spans="1:22" x14ac:dyDescent="0.45">
      <c r="A449">
        <v>4</v>
      </c>
      <c r="B449" t="s">
        <v>349</v>
      </c>
      <c r="C449">
        <v>5</v>
      </c>
      <c r="D449" s="1">
        <v>45021.004861111112</v>
      </c>
      <c r="E449" s="1">
        <v>45021.149305555555</v>
      </c>
      <c r="F449" t="s">
        <v>33</v>
      </c>
      <c r="G449" t="s">
        <v>36</v>
      </c>
      <c r="H449" t="s">
        <v>26</v>
      </c>
      <c r="I449" s="11">
        <v>35.68</v>
      </c>
      <c r="J449" t="s">
        <v>39</v>
      </c>
      <c r="K449">
        <v>448</v>
      </c>
      <c r="L449" t="s">
        <v>40</v>
      </c>
      <c r="M449" t="s">
        <v>958</v>
      </c>
      <c r="N449" s="11">
        <f>SUMIF(Cocina!A:A,Sala!K449,Cocina!J:J)+I449</f>
        <v>172.68</v>
      </c>
      <c r="O449" s="12">
        <f t="shared" si="36"/>
        <v>45021</v>
      </c>
      <c r="P449" s="2">
        <f t="shared" si="37"/>
        <v>45021.004861111112</v>
      </c>
      <c r="Q449" s="2">
        <f t="shared" si="38"/>
        <v>45021.149305555555</v>
      </c>
      <c r="R449" s="2">
        <f t="shared" si="39"/>
        <v>0.15486111110900916</v>
      </c>
      <c r="S449" s="7">
        <f>SUMIF(Cocina!A:A,K449,Cocina!H:H)</f>
        <v>4.583333333333333E-2</v>
      </c>
      <c r="T449" s="2">
        <f t="shared" si="40"/>
        <v>0.10902777777567582</v>
      </c>
      <c r="U449" t="str">
        <f t="shared" si="41"/>
        <v>Cobrado</v>
      </c>
      <c r="V449" s="17" t="str">
        <f>TEXT(Table1[[#This Row],[Fecha de factura]],"dddd")</f>
        <v>miércoles</v>
      </c>
    </row>
    <row r="450" spans="1:22" x14ac:dyDescent="0.45">
      <c r="A450">
        <v>3</v>
      </c>
      <c r="B450" t="s">
        <v>435</v>
      </c>
      <c r="C450">
        <v>3</v>
      </c>
      <c r="D450" s="1">
        <v>45021.142361111109</v>
      </c>
      <c r="E450" s="1">
        <v>45021.209722222222</v>
      </c>
      <c r="F450" t="s">
        <v>14</v>
      </c>
      <c r="G450" t="s">
        <v>15</v>
      </c>
      <c r="H450" t="s">
        <v>22</v>
      </c>
      <c r="I450" s="11">
        <v>42.25</v>
      </c>
      <c r="J450" t="s">
        <v>39</v>
      </c>
      <c r="K450">
        <v>449</v>
      </c>
      <c r="L450" t="s">
        <v>28</v>
      </c>
      <c r="M450" t="s">
        <v>258</v>
      </c>
      <c r="N450" s="11">
        <f>SUMIF(Cocina!A:A,Sala!K450,Cocina!J:J)+I450</f>
        <v>106.25</v>
      </c>
      <c r="O450" s="12">
        <f t="shared" ref="O450:O513" si="42">INT(E450)</f>
        <v>45021</v>
      </c>
      <c r="P450" s="2">
        <f t="shared" ref="P450:P513" si="43">D450</f>
        <v>45021.142361111109</v>
      </c>
      <c r="Q450" s="2">
        <f t="shared" ref="Q450:Q513" si="44">E450</f>
        <v>45021.209722222222</v>
      </c>
      <c r="R450" s="2">
        <f t="shared" ref="R450:R513" si="45">IF(J450="Ocupada",Q450-P450+15/1440,Q450-P450)</f>
        <v>7.7777777779071286E-2</v>
      </c>
      <c r="S450" s="7">
        <f>SUMIF(Cocina!A:A,K450,Cocina!H:H)</f>
        <v>2.2916666666666665E-2</v>
      </c>
      <c r="T450" s="2">
        <f t="shared" si="40"/>
        <v>5.4861111112404617E-2</v>
      </c>
      <c r="U450" t="str">
        <f t="shared" si="41"/>
        <v>Cobrado</v>
      </c>
      <c r="V450" s="17" t="str">
        <f>TEXT(Table1[[#This Row],[Fecha de factura]],"dddd")</f>
        <v>miércoles</v>
      </c>
    </row>
    <row r="451" spans="1:22" x14ac:dyDescent="0.45">
      <c r="A451">
        <v>9</v>
      </c>
      <c r="B451" t="s">
        <v>436</v>
      </c>
      <c r="C451">
        <v>6</v>
      </c>
      <c r="D451" s="1">
        <v>45021.160416666666</v>
      </c>
      <c r="E451" s="1">
        <v>45021.209027777775</v>
      </c>
      <c r="F451" t="s">
        <v>14</v>
      </c>
      <c r="G451" t="s">
        <v>15</v>
      </c>
      <c r="H451" t="s">
        <v>26</v>
      </c>
      <c r="I451" s="11">
        <v>48.9</v>
      </c>
      <c r="J451" t="s">
        <v>39</v>
      </c>
      <c r="K451">
        <v>450</v>
      </c>
      <c r="L451" t="s">
        <v>43</v>
      </c>
      <c r="M451" t="s">
        <v>959</v>
      </c>
      <c r="N451" s="11">
        <f>SUMIF(Cocina!A:A,Sala!K451,Cocina!J:J)+I451</f>
        <v>120.9</v>
      </c>
      <c r="O451" s="12">
        <f t="shared" si="42"/>
        <v>45021</v>
      </c>
      <c r="P451" s="2">
        <f t="shared" si="43"/>
        <v>45021.160416666666</v>
      </c>
      <c r="Q451" s="2">
        <f t="shared" si="44"/>
        <v>45021.209027777775</v>
      </c>
      <c r="R451" s="2">
        <f t="shared" si="45"/>
        <v>5.9027777776160896E-2</v>
      </c>
      <c r="S451" s="7">
        <f>SUMIF(Cocina!A:A,K451,Cocina!H:H)</f>
        <v>2.361111111111111E-2</v>
      </c>
      <c r="T451" s="2">
        <f t="shared" ref="T451:T514" si="46">IF(R451-S451&gt;0,R451-S451,0)</f>
        <v>3.5416666665049786E-2</v>
      </c>
      <c r="U451" t="str">
        <f t="shared" ref="U451:U514" si="47">IF(T451=0,"No cobrado","Cobrado")</f>
        <v>Cobrado</v>
      </c>
      <c r="V451" s="17" t="str">
        <f>TEXT(Table1[[#This Row],[Fecha de factura]],"dddd")</f>
        <v>miércoles</v>
      </c>
    </row>
    <row r="452" spans="1:22" x14ac:dyDescent="0.45">
      <c r="A452">
        <v>3</v>
      </c>
      <c r="B452" t="s">
        <v>257</v>
      </c>
      <c r="C452">
        <v>1</v>
      </c>
      <c r="D452" s="1">
        <v>45021.053472222222</v>
      </c>
      <c r="E452" s="1">
        <v>45021.101388888892</v>
      </c>
      <c r="F452" t="s">
        <v>30</v>
      </c>
      <c r="G452" t="s">
        <v>21</v>
      </c>
      <c r="H452" t="s">
        <v>26</v>
      </c>
      <c r="I452" s="11">
        <v>46.37</v>
      </c>
      <c r="J452" t="s">
        <v>27</v>
      </c>
      <c r="K452">
        <v>451</v>
      </c>
      <c r="L452" t="s">
        <v>43</v>
      </c>
      <c r="M452" t="s">
        <v>960</v>
      </c>
      <c r="N452" s="11">
        <f>SUMIF(Cocina!A:A,Sala!K452,Cocina!J:J)+I452</f>
        <v>138.37</v>
      </c>
      <c r="O452" s="12">
        <f t="shared" si="42"/>
        <v>45021</v>
      </c>
      <c r="P452" s="2">
        <f t="shared" si="43"/>
        <v>45021.053472222222</v>
      </c>
      <c r="Q452" s="2">
        <f t="shared" si="44"/>
        <v>45021.101388888892</v>
      </c>
      <c r="R452" s="2">
        <f t="shared" si="45"/>
        <v>4.7916666670062114E-2</v>
      </c>
      <c r="S452" s="7">
        <f>SUMIF(Cocina!A:A,K452,Cocina!H:H)</f>
        <v>7.1527777777777773E-2</v>
      </c>
      <c r="T452" s="2">
        <f t="shared" si="46"/>
        <v>0</v>
      </c>
      <c r="U452" t="str">
        <f t="shared" si="47"/>
        <v>No cobrado</v>
      </c>
      <c r="V452" s="17" t="str">
        <f>TEXT(Table1[[#This Row],[Fecha de factura]],"dddd")</f>
        <v>miércoles</v>
      </c>
    </row>
    <row r="453" spans="1:22" x14ac:dyDescent="0.45">
      <c r="A453">
        <v>9</v>
      </c>
      <c r="B453" t="s">
        <v>437</v>
      </c>
      <c r="C453">
        <v>1</v>
      </c>
      <c r="D453" s="1">
        <v>45021.120138888888</v>
      </c>
      <c r="E453" s="1">
        <v>45021.22152777778</v>
      </c>
      <c r="F453" t="s">
        <v>33</v>
      </c>
      <c r="G453" t="s">
        <v>15</v>
      </c>
      <c r="H453" t="s">
        <v>26</v>
      </c>
      <c r="I453" s="11">
        <v>43.48</v>
      </c>
      <c r="J453" t="s">
        <v>17</v>
      </c>
      <c r="K453">
        <v>452</v>
      </c>
      <c r="L453" t="s">
        <v>45</v>
      </c>
      <c r="M453" t="s">
        <v>961</v>
      </c>
      <c r="N453" s="11">
        <f>SUMIF(Cocina!A:A,Sala!K453,Cocina!J:J)+I453</f>
        <v>201.48</v>
      </c>
      <c r="O453" s="12">
        <f t="shared" si="42"/>
        <v>45021</v>
      </c>
      <c r="P453" s="2">
        <f t="shared" si="43"/>
        <v>45021.120138888888</v>
      </c>
      <c r="Q453" s="2">
        <f t="shared" si="44"/>
        <v>45021.22152777778</v>
      </c>
      <c r="R453" s="2">
        <f t="shared" si="45"/>
        <v>0.10138888889196096</v>
      </c>
      <c r="S453" s="7">
        <f>SUMIF(Cocina!A:A,K453,Cocina!H:H)</f>
        <v>8.5416666666666669E-2</v>
      </c>
      <c r="T453" s="2">
        <f t="shared" si="46"/>
        <v>1.5972222225294291E-2</v>
      </c>
      <c r="U453" t="str">
        <f t="shared" si="47"/>
        <v>Cobrado</v>
      </c>
      <c r="V453" s="17" t="str">
        <f>TEXT(Table1[[#This Row],[Fecha de factura]],"dddd")</f>
        <v>miércoles</v>
      </c>
    </row>
    <row r="454" spans="1:22" x14ac:dyDescent="0.45">
      <c r="A454">
        <v>6</v>
      </c>
      <c r="B454" t="s">
        <v>438</v>
      </c>
      <c r="C454">
        <v>1</v>
      </c>
      <c r="D454" s="1">
        <v>45021.154166666667</v>
      </c>
      <c r="E454" s="1">
        <v>45021.213194444441</v>
      </c>
      <c r="F454" t="s">
        <v>25</v>
      </c>
      <c r="G454" t="s">
        <v>21</v>
      </c>
      <c r="H454" t="s">
        <v>26</v>
      </c>
      <c r="I454" s="11">
        <v>36.83</v>
      </c>
      <c r="J454" t="s">
        <v>27</v>
      </c>
      <c r="K454">
        <v>453</v>
      </c>
      <c r="L454" t="s">
        <v>58</v>
      </c>
      <c r="M454" t="s">
        <v>914</v>
      </c>
      <c r="N454" s="11">
        <f>SUMIF(Cocina!A:A,Sala!K454,Cocina!J:J)+I454</f>
        <v>166.82999999999998</v>
      </c>
      <c r="O454" s="12">
        <f t="shared" si="42"/>
        <v>45021</v>
      </c>
      <c r="P454" s="2">
        <f t="shared" si="43"/>
        <v>45021.154166666667</v>
      </c>
      <c r="Q454" s="2">
        <f t="shared" si="44"/>
        <v>45021.213194444441</v>
      </c>
      <c r="R454" s="2">
        <f t="shared" si="45"/>
        <v>5.9027777773735579E-2</v>
      </c>
      <c r="S454" s="7">
        <f>SUMIF(Cocina!A:A,K454,Cocina!H:H)</f>
        <v>6.9444444444444448E-2</v>
      </c>
      <c r="T454" s="2">
        <f t="shared" si="46"/>
        <v>0</v>
      </c>
      <c r="U454" t="str">
        <f t="shared" si="47"/>
        <v>No cobrado</v>
      </c>
      <c r="V454" s="17" t="str">
        <f>TEXT(Table1[[#This Row],[Fecha de factura]],"dddd")</f>
        <v>miércoles</v>
      </c>
    </row>
    <row r="455" spans="1:22" x14ac:dyDescent="0.45">
      <c r="A455">
        <v>1</v>
      </c>
      <c r="B455" t="s">
        <v>418</v>
      </c>
      <c r="C455">
        <v>3</v>
      </c>
      <c r="D455" s="1">
        <v>45021.143055555556</v>
      </c>
      <c r="E455" s="1">
        <v>45021.203472222223</v>
      </c>
      <c r="F455" t="s">
        <v>20</v>
      </c>
      <c r="G455" t="s">
        <v>15</v>
      </c>
      <c r="H455" t="s">
        <v>26</v>
      </c>
      <c r="I455" s="11">
        <v>39.619999999999997</v>
      </c>
      <c r="J455" t="s">
        <v>27</v>
      </c>
      <c r="K455">
        <v>454</v>
      </c>
      <c r="L455" t="s">
        <v>23</v>
      </c>
      <c r="M455" t="s">
        <v>962</v>
      </c>
      <c r="N455" s="11">
        <f>SUMIF(Cocina!A:A,Sala!K455,Cocina!J:J)+I455</f>
        <v>272.62</v>
      </c>
      <c r="O455" s="12">
        <f t="shared" si="42"/>
        <v>45021</v>
      </c>
      <c r="P455" s="2">
        <f t="shared" si="43"/>
        <v>45021.143055555556</v>
      </c>
      <c r="Q455" s="2">
        <f t="shared" si="44"/>
        <v>45021.203472222223</v>
      </c>
      <c r="R455" s="2">
        <f t="shared" si="45"/>
        <v>6.0416666667151731E-2</v>
      </c>
      <c r="S455" s="7">
        <f>SUMIF(Cocina!A:A,K455,Cocina!H:H)</f>
        <v>0.10625000000000001</v>
      </c>
      <c r="T455" s="2">
        <f t="shared" si="46"/>
        <v>0</v>
      </c>
      <c r="U455" t="str">
        <f t="shared" si="47"/>
        <v>No cobrado</v>
      </c>
      <c r="V455" s="17" t="str">
        <f>TEXT(Table1[[#This Row],[Fecha de factura]],"dddd")</f>
        <v>miércoles</v>
      </c>
    </row>
    <row r="456" spans="1:22" x14ac:dyDescent="0.45">
      <c r="A456">
        <v>12</v>
      </c>
      <c r="B456" t="s">
        <v>287</v>
      </c>
      <c r="C456">
        <v>6</v>
      </c>
      <c r="D456" s="1">
        <v>45021.165277777778</v>
      </c>
      <c r="E456" s="1">
        <v>45021.245833333334</v>
      </c>
      <c r="F456" t="s">
        <v>30</v>
      </c>
      <c r="G456" t="s">
        <v>21</v>
      </c>
      <c r="H456" t="s">
        <v>16</v>
      </c>
      <c r="I456" s="11">
        <v>19.7</v>
      </c>
      <c r="J456" t="s">
        <v>17</v>
      </c>
      <c r="K456">
        <v>455</v>
      </c>
      <c r="L456" t="s">
        <v>23</v>
      </c>
      <c r="M456" t="s">
        <v>169</v>
      </c>
      <c r="N456" s="11">
        <f>SUMIF(Cocina!A:A,Sala!K456,Cocina!J:J)+I456</f>
        <v>67.7</v>
      </c>
      <c r="O456" s="12">
        <f t="shared" si="42"/>
        <v>45021</v>
      </c>
      <c r="P456" s="2">
        <f t="shared" si="43"/>
        <v>45021.165277777778</v>
      </c>
      <c r="Q456" s="2">
        <f t="shared" si="44"/>
        <v>45021.245833333334</v>
      </c>
      <c r="R456" s="2">
        <f t="shared" si="45"/>
        <v>8.0555555556202307E-2</v>
      </c>
      <c r="S456" s="7">
        <f>SUMIF(Cocina!A:A,K456,Cocina!H:H)</f>
        <v>7.6388888888888886E-3</v>
      </c>
      <c r="T456" s="2">
        <f t="shared" si="46"/>
        <v>7.2916666667313418E-2</v>
      </c>
      <c r="U456" t="str">
        <f t="shared" si="47"/>
        <v>Cobrado</v>
      </c>
      <c r="V456" s="17" t="str">
        <f>TEXT(Table1[[#This Row],[Fecha de factura]],"dddd")</f>
        <v>miércoles</v>
      </c>
    </row>
    <row r="457" spans="1:22" x14ac:dyDescent="0.45">
      <c r="A457">
        <v>13</v>
      </c>
      <c r="B457" t="s">
        <v>439</v>
      </c>
      <c r="C457">
        <v>6</v>
      </c>
      <c r="D457" s="1">
        <v>45021.091666666667</v>
      </c>
      <c r="E457" s="1">
        <v>45021.21875</v>
      </c>
      <c r="F457" t="s">
        <v>33</v>
      </c>
      <c r="G457" t="s">
        <v>15</v>
      </c>
      <c r="H457" t="s">
        <v>26</v>
      </c>
      <c r="I457" s="11">
        <v>21.94</v>
      </c>
      <c r="J457" t="s">
        <v>27</v>
      </c>
      <c r="K457">
        <v>456</v>
      </c>
      <c r="L457" t="s">
        <v>70</v>
      </c>
      <c r="M457" t="s">
        <v>963</v>
      </c>
      <c r="N457" s="11">
        <f>SUMIF(Cocina!A:A,Sala!K457,Cocina!J:J)+I457</f>
        <v>169.94</v>
      </c>
      <c r="O457" s="12">
        <f t="shared" si="42"/>
        <v>45021</v>
      </c>
      <c r="P457" s="2">
        <f t="shared" si="43"/>
        <v>45021.091666666667</v>
      </c>
      <c r="Q457" s="2">
        <f t="shared" si="44"/>
        <v>45021.21875</v>
      </c>
      <c r="R457" s="2">
        <f t="shared" si="45"/>
        <v>0.12708333333284827</v>
      </c>
      <c r="S457" s="7">
        <f>SUMIF(Cocina!A:A,K457,Cocina!H:H)</f>
        <v>4.9305555555555561E-2</v>
      </c>
      <c r="T457" s="2">
        <f t="shared" si="46"/>
        <v>7.7777777777292709E-2</v>
      </c>
      <c r="U457" t="str">
        <f t="shared" si="47"/>
        <v>Cobrado</v>
      </c>
      <c r="V457" s="17" t="str">
        <f>TEXT(Table1[[#This Row],[Fecha de factura]],"dddd")</f>
        <v>miércoles</v>
      </c>
    </row>
    <row r="458" spans="1:22" x14ac:dyDescent="0.45">
      <c r="A458">
        <v>18</v>
      </c>
      <c r="B458" t="s">
        <v>440</v>
      </c>
      <c r="C458">
        <v>6</v>
      </c>
      <c r="D458" s="1">
        <v>45021.158333333333</v>
      </c>
      <c r="E458" s="1">
        <v>45021.313888888886</v>
      </c>
      <c r="F458" t="s">
        <v>25</v>
      </c>
      <c r="G458" t="s">
        <v>15</v>
      </c>
      <c r="H458" t="s">
        <v>22</v>
      </c>
      <c r="I458" s="11">
        <v>17.260000000000002</v>
      </c>
      <c r="J458" t="s">
        <v>17</v>
      </c>
      <c r="K458">
        <v>457</v>
      </c>
      <c r="L458" t="s">
        <v>43</v>
      </c>
      <c r="M458" t="s">
        <v>916</v>
      </c>
      <c r="N458" s="11">
        <f>SUMIF(Cocina!A:A,Sala!K458,Cocina!J:J)+I458</f>
        <v>154.26</v>
      </c>
      <c r="O458" s="12">
        <f t="shared" si="42"/>
        <v>45021</v>
      </c>
      <c r="P458" s="2">
        <f t="shared" si="43"/>
        <v>45021.158333333333</v>
      </c>
      <c r="Q458" s="2">
        <f t="shared" si="44"/>
        <v>45021.313888888886</v>
      </c>
      <c r="R458" s="2">
        <f t="shared" si="45"/>
        <v>0.15555555555329192</v>
      </c>
      <c r="S458" s="7">
        <f>SUMIF(Cocina!A:A,K458,Cocina!H:H)</f>
        <v>4.027777777777778E-2</v>
      </c>
      <c r="T458" s="2">
        <f t="shared" si="46"/>
        <v>0.11527777777551415</v>
      </c>
      <c r="U458" t="str">
        <f t="shared" si="47"/>
        <v>Cobrado</v>
      </c>
      <c r="V458" s="17" t="str">
        <f>TEXT(Table1[[#This Row],[Fecha de factura]],"dddd")</f>
        <v>miércoles</v>
      </c>
    </row>
    <row r="459" spans="1:22" x14ac:dyDescent="0.45">
      <c r="A459">
        <v>4</v>
      </c>
      <c r="B459" t="s">
        <v>441</v>
      </c>
      <c r="C459">
        <v>3</v>
      </c>
      <c r="D459" s="1">
        <v>45021.111805555556</v>
      </c>
      <c r="E459" s="1">
        <v>45021.181250000001</v>
      </c>
      <c r="F459" t="s">
        <v>33</v>
      </c>
      <c r="G459" t="s">
        <v>15</v>
      </c>
      <c r="H459" t="s">
        <v>26</v>
      </c>
      <c r="I459" s="11">
        <v>15.21</v>
      </c>
      <c r="J459" t="s">
        <v>39</v>
      </c>
      <c r="K459">
        <v>458</v>
      </c>
      <c r="L459" t="s">
        <v>43</v>
      </c>
      <c r="M459" t="s">
        <v>964</v>
      </c>
      <c r="N459" s="11">
        <f>SUMIF(Cocina!A:A,Sala!K459,Cocina!J:J)+I459</f>
        <v>283.20999999999998</v>
      </c>
      <c r="O459" s="12">
        <f t="shared" si="42"/>
        <v>45021</v>
      </c>
      <c r="P459" s="2">
        <f t="shared" si="43"/>
        <v>45021.111805555556</v>
      </c>
      <c r="Q459" s="2">
        <f t="shared" si="44"/>
        <v>45021.181250000001</v>
      </c>
      <c r="R459" s="2">
        <f t="shared" si="45"/>
        <v>7.9861111111919555E-2</v>
      </c>
      <c r="S459" s="7">
        <f>SUMIF(Cocina!A:A,K459,Cocina!H:H)</f>
        <v>6.1805555555555558E-2</v>
      </c>
      <c r="T459" s="2">
        <f t="shared" si="46"/>
        <v>1.8055555556363997E-2</v>
      </c>
      <c r="U459" t="str">
        <f t="shared" si="47"/>
        <v>Cobrado</v>
      </c>
      <c r="V459" s="17" t="str">
        <f>TEXT(Table1[[#This Row],[Fecha de factura]],"dddd")</f>
        <v>miércoles</v>
      </c>
    </row>
    <row r="460" spans="1:22" x14ac:dyDescent="0.45">
      <c r="A460">
        <v>20</v>
      </c>
      <c r="B460" t="s">
        <v>442</v>
      </c>
      <c r="C460">
        <v>1</v>
      </c>
      <c r="D460" s="1">
        <v>45021.01666666667</v>
      </c>
      <c r="E460" s="1">
        <v>45021.091666666667</v>
      </c>
      <c r="F460" t="s">
        <v>20</v>
      </c>
      <c r="G460" t="s">
        <v>15</v>
      </c>
      <c r="H460" t="s">
        <v>26</v>
      </c>
      <c r="I460" s="11">
        <v>32.770000000000003</v>
      </c>
      <c r="J460" t="s">
        <v>39</v>
      </c>
      <c r="K460">
        <v>459</v>
      </c>
      <c r="L460" t="s">
        <v>70</v>
      </c>
      <c r="M460" t="s">
        <v>53</v>
      </c>
      <c r="N460" s="11">
        <f>SUMIF(Cocina!A:A,Sala!K460,Cocina!J:J)+I460</f>
        <v>116.77000000000001</v>
      </c>
      <c r="O460" s="12">
        <f t="shared" si="42"/>
        <v>45021</v>
      </c>
      <c r="P460" s="2">
        <f t="shared" si="43"/>
        <v>45021.01666666667</v>
      </c>
      <c r="Q460" s="2">
        <f t="shared" si="44"/>
        <v>45021.091666666667</v>
      </c>
      <c r="R460" s="2">
        <f t="shared" si="45"/>
        <v>8.5416666663756288E-2</v>
      </c>
      <c r="S460" s="7">
        <f>SUMIF(Cocina!A:A,K460,Cocina!H:H)</f>
        <v>2.0833333333333332E-2</v>
      </c>
      <c r="T460" s="2">
        <f t="shared" si="46"/>
        <v>6.458333333042296E-2</v>
      </c>
      <c r="U460" t="str">
        <f t="shared" si="47"/>
        <v>Cobrado</v>
      </c>
      <c r="V460" s="17" t="str">
        <f>TEXT(Table1[[#This Row],[Fecha de factura]],"dddd")</f>
        <v>miércoles</v>
      </c>
    </row>
    <row r="461" spans="1:22" x14ac:dyDescent="0.45">
      <c r="A461">
        <v>19</v>
      </c>
      <c r="B461" t="s">
        <v>198</v>
      </c>
      <c r="C461">
        <v>6</v>
      </c>
      <c r="D461" s="1">
        <v>45021.143750000003</v>
      </c>
      <c r="E461" s="1">
        <v>45021.288888888892</v>
      </c>
      <c r="F461" t="s">
        <v>33</v>
      </c>
      <c r="G461" t="s">
        <v>36</v>
      </c>
      <c r="H461" t="s">
        <v>26</v>
      </c>
      <c r="I461" s="11">
        <v>49.6</v>
      </c>
      <c r="J461" t="s">
        <v>27</v>
      </c>
      <c r="K461">
        <v>460</v>
      </c>
      <c r="L461" t="s">
        <v>55</v>
      </c>
      <c r="M461" t="s">
        <v>965</v>
      </c>
      <c r="N461" s="11">
        <f>SUMIF(Cocina!A:A,Sala!K461,Cocina!J:J)+I461</f>
        <v>225.6</v>
      </c>
      <c r="O461" s="12">
        <f t="shared" si="42"/>
        <v>45021</v>
      </c>
      <c r="P461" s="2">
        <f t="shared" si="43"/>
        <v>45021.143750000003</v>
      </c>
      <c r="Q461" s="2">
        <f t="shared" si="44"/>
        <v>45021.288888888892</v>
      </c>
      <c r="R461" s="2">
        <f t="shared" si="45"/>
        <v>0.14513888888905058</v>
      </c>
      <c r="S461" s="7">
        <f>SUMIF(Cocina!A:A,K461,Cocina!H:H)</f>
        <v>8.611111111111111E-2</v>
      </c>
      <c r="T461" s="2">
        <f t="shared" si="46"/>
        <v>5.9027777777939466E-2</v>
      </c>
      <c r="U461" t="str">
        <f t="shared" si="47"/>
        <v>Cobrado</v>
      </c>
      <c r="V461" s="17" t="str">
        <f>TEXT(Table1[[#This Row],[Fecha de factura]],"dddd")</f>
        <v>miércoles</v>
      </c>
    </row>
    <row r="462" spans="1:22" x14ac:dyDescent="0.45">
      <c r="A462">
        <v>4</v>
      </c>
      <c r="B462" t="s">
        <v>443</v>
      </c>
      <c r="C462">
        <v>3</v>
      </c>
      <c r="D462" s="1">
        <v>45021.113194444442</v>
      </c>
      <c r="E462" s="1">
        <v>45021.246527777781</v>
      </c>
      <c r="F462" t="s">
        <v>30</v>
      </c>
      <c r="G462" t="s">
        <v>36</v>
      </c>
      <c r="H462" t="s">
        <v>22</v>
      </c>
      <c r="I462" s="11">
        <v>21.51</v>
      </c>
      <c r="J462" t="s">
        <v>27</v>
      </c>
      <c r="K462">
        <v>461</v>
      </c>
      <c r="L462" t="s">
        <v>34</v>
      </c>
      <c r="M462" t="s">
        <v>966</v>
      </c>
      <c r="N462" s="11">
        <f>SUMIF(Cocina!A:A,Sala!K462,Cocina!J:J)+I462</f>
        <v>120.51</v>
      </c>
      <c r="O462" s="12">
        <f t="shared" si="42"/>
        <v>45021</v>
      </c>
      <c r="P462" s="2">
        <f t="shared" si="43"/>
        <v>45021.113194444442</v>
      </c>
      <c r="Q462" s="2">
        <f t="shared" si="44"/>
        <v>45021.246527777781</v>
      </c>
      <c r="R462" s="2">
        <f t="shared" si="45"/>
        <v>0.13333333333866904</v>
      </c>
      <c r="S462" s="7">
        <f>SUMIF(Cocina!A:A,K462,Cocina!H:H)</f>
        <v>4.5833333333333337E-2</v>
      </c>
      <c r="T462" s="2">
        <f t="shared" si="46"/>
        <v>8.7500000005335699E-2</v>
      </c>
      <c r="U462" t="str">
        <f t="shared" si="47"/>
        <v>Cobrado</v>
      </c>
      <c r="V462" s="17" t="str">
        <f>TEXT(Table1[[#This Row],[Fecha de factura]],"dddd")</f>
        <v>miércoles</v>
      </c>
    </row>
    <row r="463" spans="1:22" x14ac:dyDescent="0.45">
      <c r="A463">
        <v>9</v>
      </c>
      <c r="B463" t="s">
        <v>74</v>
      </c>
      <c r="C463">
        <v>2</v>
      </c>
      <c r="D463" s="1">
        <v>45021.091666666667</v>
      </c>
      <c r="E463" s="1">
        <v>45021.185416666667</v>
      </c>
      <c r="F463" t="s">
        <v>25</v>
      </c>
      <c r="G463" t="s">
        <v>15</v>
      </c>
      <c r="H463" t="s">
        <v>26</v>
      </c>
      <c r="I463" s="11">
        <v>21.17</v>
      </c>
      <c r="J463" t="s">
        <v>17</v>
      </c>
      <c r="K463">
        <v>462</v>
      </c>
      <c r="L463" t="s">
        <v>18</v>
      </c>
      <c r="M463" t="s">
        <v>272</v>
      </c>
      <c r="N463" s="11">
        <f>SUMIF(Cocina!A:A,Sala!K463,Cocina!J:J)+I463</f>
        <v>120.17</v>
      </c>
      <c r="O463" s="12">
        <f t="shared" si="42"/>
        <v>45021</v>
      </c>
      <c r="P463" s="2">
        <f t="shared" si="43"/>
        <v>45021.091666666667</v>
      </c>
      <c r="Q463" s="2">
        <f t="shared" si="44"/>
        <v>45021.185416666667</v>
      </c>
      <c r="R463" s="2">
        <f t="shared" si="45"/>
        <v>9.375E-2</v>
      </c>
      <c r="S463" s="7">
        <f>SUMIF(Cocina!A:A,K463,Cocina!H:H)</f>
        <v>7.6388888888888886E-3</v>
      </c>
      <c r="T463" s="2">
        <f t="shared" si="46"/>
        <v>8.611111111111111E-2</v>
      </c>
      <c r="U463" t="str">
        <f t="shared" si="47"/>
        <v>Cobrado</v>
      </c>
      <c r="V463" s="17" t="str">
        <f>TEXT(Table1[[#This Row],[Fecha de factura]],"dddd")</f>
        <v>miércoles</v>
      </c>
    </row>
    <row r="464" spans="1:22" x14ac:dyDescent="0.45">
      <c r="A464">
        <v>7</v>
      </c>
      <c r="B464" t="s">
        <v>444</v>
      </c>
      <c r="C464">
        <v>2</v>
      </c>
      <c r="D464" s="1">
        <v>45021.036805555559</v>
      </c>
      <c r="E464" s="1">
        <v>45021.134027777778</v>
      </c>
      <c r="F464" t="s">
        <v>25</v>
      </c>
      <c r="G464" t="s">
        <v>15</v>
      </c>
      <c r="H464" t="s">
        <v>16</v>
      </c>
      <c r="I464" s="11">
        <v>17.07</v>
      </c>
      <c r="J464" t="s">
        <v>39</v>
      </c>
      <c r="K464">
        <v>463</v>
      </c>
      <c r="L464" t="s">
        <v>31</v>
      </c>
      <c r="M464" t="s">
        <v>127</v>
      </c>
      <c r="N464" s="11">
        <f>SUMIF(Cocina!A:A,Sala!K464,Cocina!J:J)+I464</f>
        <v>110.07</v>
      </c>
      <c r="O464" s="12">
        <f t="shared" si="42"/>
        <v>45021</v>
      </c>
      <c r="P464" s="2">
        <f t="shared" si="43"/>
        <v>45021.036805555559</v>
      </c>
      <c r="Q464" s="2">
        <f t="shared" si="44"/>
        <v>45021.134027777778</v>
      </c>
      <c r="R464" s="2">
        <f t="shared" si="45"/>
        <v>0.10763888888565513</v>
      </c>
      <c r="S464" s="7">
        <f>SUMIF(Cocina!A:A,K464,Cocina!H:H)</f>
        <v>9.7222222222222224E-3</v>
      </c>
      <c r="T464" s="2">
        <f t="shared" si="46"/>
        <v>9.7916666663432905E-2</v>
      </c>
      <c r="U464" t="str">
        <f t="shared" si="47"/>
        <v>Cobrado</v>
      </c>
      <c r="V464" s="17" t="str">
        <f>TEXT(Table1[[#This Row],[Fecha de factura]],"dddd")</f>
        <v>miércoles</v>
      </c>
    </row>
    <row r="465" spans="1:22" x14ac:dyDescent="0.45">
      <c r="A465">
        <v>16</v>
      </c>
      <c r="B465" t="s">
        <v>114</v>
      </c>
      <c r="C465">
        <v>1</v>
      </c>
      <c r="D465" s="1">
        <v>45021.056250000001</v>
      </c>
      <c r="E465" s="1">
        <v>45021.193749999999</v>
      </c>
      <c r="F465" t="s">
        <v>33</v>
      </c>
      <c r="G465" t="s">
        <v>15</v>
      </c>
      <c r="H465" t="s">
        <v>26</v>
      </c>
      <c r="I465" s="11">
        <v>48.5</v>
      </c>
      <c r="J465" t="s">
        <v>17</v>
      </c>
      <c r="K465">
        <v>464</v>
      </c>
      <c r="L465" t="s">
        <v>58</v>
      </c>
      <c r="M465" t="s">
        <v>967</v>
      </c>
      <c r="N465" s="11">
        <f>SUMIF(Cocina!A:A,Sala!K465,Cocina!J:J)+I465</f>
        <v>202.5</v>
      </c>
      <c r="O465" s="12">
        <f t="shared" si="42"/>
        <v>45021</v>
      </c>
      <c r="P465" s="2">
        <f t="shared" si="43"/>
        <v>45021.056250000001</v>
      </c>
      <c r="Q465" s="2">
        <f t="shared" si="44"/>
        <v>45021.193749999999</v>
      </c>
      <c r="R465" s="2">
        <f t="shared" si="45"/>
        <v>0.13749999999708962</v>
      </c>
      <c r="S465" s="7">
        <f>SUMIF(Cocina!A:A,K465,Cocina!H:H)</f>
        <v>5.8333333333333334E-2</v>
      </c>
      <c r="T465" s="2">
        <f t="shared" si="46"/>
        <v>7.9166666663756283E-2</v>
      </c>
      <c r="U465" t="str">
        <f t="shared" si="47"/>
        <v>Cobrado</v>
      </c>
      <c r="V465" s="17" t="str">
        <f>TEXT(Table1[[#This Row],[Fecha de factura]],"dddd")</f>
        <v>miércoles</v>
      </c>
    </row>
    <row r="466" spans="1:22" x14ac:dyDescent="0.45">
      <c r="A466">
        <v>4</v>
      </c>
      <c r="B466" t="s">
        <v>445</v>
      </c>
      <c r="C466">
        <v>2</v>
      </c>
      <c r="D466" s="1">
        <v>45021.049305555556</v>
      </c>
      <c r="E466" s="1">
        <v>45021.151388888888</v>
      </c>
      <c r="F466" t="s">
        <v>20</v>
      </c>
      <c r="G466" t="s">
        <v>15</v>
      </c>
      <c r="H466" t="s">
        <v>26</v>
      </c>
      <c r="I466" s="11">
        <v>44.9</v>
      </c>
      <c r="J466" t="s">
        <v>39</v>
      </c>
      <c r="K466">
        <v>465</v>
      </c>
      <c r="L466" t="s">
        <v>45</v>
      </c>
      <c r="M466" t="s">
        <v>968</v>
      </c>
      <c r="N466" s="11">
        <f>SUMIF(Cocina!A:A,Sala!K466,Cocina!J:J)+I466</f>
        <v>165.9</v>
      </c>
      <c r="O466" s="12">
        <f t="shared" si="42"/>
        <v>45021</v>
      </c>
      <c r="P466" s="2">
        <f t="shared" si="43"/>
        <v>45021.049305555556</v>
      </c>
      <c r="Q466" s="2">
        <f t="shared" si="44"/>
        <v>45021.151388888888</v>
      </c>
      <c r="R466" s="2">
        <f t="shared" si="45"/>
        <v>0.11249999999805975</v>
      </c>
      <c r="S466" s="7">
        <f>SUMIF(Cocina!A:A,K466,Cocina!H:H)</f>
        <v>4.1666666666666664E-2</v>
      </c>
      <c r="T466" s="2">
        <f t="shared" si="46"/>
        <v>7.0833333331393078E-2</v>
      </c>
      <c r="U466" t="str">
        <f t="shared" si="47"/>
        <v>Cobrado</v>
      </c>
      <c r="V466" s="17" t="str">
        <f>TEXT(Table1[[#This Row],[Fecha de factura]],"dddd")</f>
        <v>miércoles</v>
      </c>
    </row>
    <row r="467" spans="1:22" x14ac:dyDescent="0.45">
      <c r="A467">
        <v>4</v>
      </c>
      <c r="B467" t="s">
        <v>446</v>
      </c>
      <c r="C467">
        <v>1</v>
      </c>
      <c r="D467" s="1">
        <v>45021.07916666667</v>
      </c>
      <c r="E467" s="1">
        <v>45021.180555555555</v>
      </c>
      <c r="F467" t="s">
        <v>20</v>
      </c>
      <c r="G467" t="s">
        <v>15</v>
      </c>
      <c r="H467" t="s">
        <v>26</v>
      </c>
      <c r="I467" s="11">
        <v>26.63</v>
      </c>
      <c r="J467" t="s">
        <v>27</v>
      </c>
      <c r="K467">
        <v>466</v>
      </c>
      <c r="L467" t="s">
        <v>43</v>
      </c>
      <c r="M467" t="s">
        <v>969</v>
      </c>
      <c r="N467" s="11">
        <f>SUMIF(Cocina!A:A,Sala!K467,Cocina!J:J)+I467</f>
        <v>166.63</v>
      </c>
      <c r="O467" s="12">
        <f t="shared" si="42"/>
        <v>45021</v>
      </c>
      <c r="P467" s="2">
        <f t="shared" si="43"/>
        <v>45021.07916666667</v>
      </c>
      <c r="Q467" s="2">
        <f t="shared" si="44"/>
        <v>45021.180555555555</v>
      </c>
      <c r="R467" s="2">
        <f t="shared" si="45"/>
        <v>0.101388888884685</v>
      </c>
      <c r="S467" s="7">
        <f>SUMIF(Cocina!A:A,K467,Cocina!H:H)</f>
        <v>0.10069444444444445</v>
      </c>
      <c r="T467" s="2">
        <f t="shared" si="46"/>
        <v>6.9444444024055474E-4</v>
      </c>
      <c r="U467" t="str">
        <f t="shared" si="47"/>
        <v>Cobrado</v>
      </c>
      <c r="V467" s="17" t="str">
        <f>TEXT(Table1[[#This Row],[Fecha de factura]],"dddd")</f>
        <v>miércoles</v>
      </c>
    </row>
    <row r="468" spans="1:22" x14ac:dyDescent="0.45">
      <c r="A468">
        <v>15</v>
      </c>
      <c r="B468" t="s">
        <v>447</v>
      </c>
      <c r="C468">
        <v>3</v>
      </c>
      <c r="D468" s="1">
        <v>45021.112500000003</v>
      </c>
      <c r="E468" s="1">
        <v>45021.176388888889</v>
      </c>
      <c r="F468" t="s">
        <v>20</v>
      </c>
      <c r="G468" t="s">
        <v>15</v>
      </c>
      <c r="H468" t="s">
        <v>16</v>
      </c>
      <c r="I468" s="11">
        <v>42.31</v>
      </c>
      <c r="J468" t="s">
        <v>17</v>
      </c>
      <c r="K468">
        <v>467</v>
      </c>
      <c r="L468" t="s">
        <v>34</v>
      </c>
      <c r="M468" t="s">
        <v>970</v>
      </c>
      <c r="N468" s="11">
        <f>SUMIF(Cocina!A:A,Sala!K468,Cocina!J:J)+I468</f>
        <v>185.31</v>
      </c>
      <c r="O468" s="12">
        <f t="shared" si="42"/>
        <v>45021</v>
      </c>
      <c r="P468" s="2">
        <f t="shared" si="43"/>
        <v>45021.112500000003</v>
      </c>
      <c r="Q468" s="2">
        <f t="shared" si="44"/>
        <v>45021.176388888889</v>
      </c>
      <c r="R468" s="2">
        <f t="shared" si="45"/>
        <v>6.3888888886140194E-2</v>
      </c>
      <c r="S468" s="7">
        <f>SUMIF(Cocina!A:A,K468,Cocina!H:H)</f>
        <v>0.05</v>
      </c>
      <c r="T468" s="2">
        <f t="shared" si="46"/>
        <v>1.3888888886140191E-2</v>
      </c>
      <c r="U468" t="str">
        <f t="shared" si="47"/>
        <v>Cobrado</v>
      </c>
      <c r="V468" s="17" t="str">
        <f>TEXT(Table1[[#This Row],[Fecha de factura]],"dddd")</f>
        <v>miércoles</v>
      </c>
    </row>
    <row r="469" spans="1:22" x14ac:dyDescent="0.45">
      <c r="A469">
        <v>14</v>
      </c>
      <c r="B469" t="s">
        <v>448</v>
      </c>
      <c r="C469">
        <v>6</v>
      </c>
      <c r="D469" s="1">
        <v>45021.124305555553</v>
      </c>
      <c r="E469" s="1">
        <v>45021.239583333336</v>
      </c>
      <c r="F469" t="s">
        <v>25</v>
      </c>
      <c r="G469" t="s">
        <v>21</v>
      </c>
      <c r="H469" t="s">
        <v>26</v>
      </c>
      <c r="I469" s="11">
        <v>14.28</v>
      </c>
      <c r="J469" t="s">
        <v>17</v>
      </c>
      <c r="K469">
        <v>468</v>
      </c>
      <c r="L469" t="s">
        <v>70</v>
      </c>
      <c r="M469" t="s">
        <v>971</v>
      </c>
      <c r="N469" s="11">
        <f>SUMIF(Cocina!A:A,Sala!K469,Cocina!J:J)+I469</f>
        <v>120.28</v>
      </c>
      <c r="O469" s="12">
        <f t="shared" si="42"/>
        <v>45021</v>
      </c>
      <c r="P469" s="2">
        <f t="shared" si="43"/>
        <v>45021.124305555553</v>
      </c>
      <c r="Q469" s="2">
        <f t="shared" si="44"/>
        <v>45021.239583333336</v>
      </c>
      <c r="R469" s="2">
        <f t="shared" si="45"/>
        <v>0.11527777778246673</v>
      </c>
      <c r="S469" s="7">
        <f>SUMIF(Cocina!A:A,K469,Cocina!H:H)</f>
        <v>4.3749999999999997E-2</v>
      </c>
      <c r="T469" s="2">
        <f t="shared" si="46"/>
        <v>7.1527777782466731E-2</v>
      </c>
      <c r="U469" t="str">
        <f t="shared" si="47"/>
        <v>Cobrado</v>
      </c>
      <c r="V469" s="17" t="str">
        <f>TEXT(Table1[[#This Row],[Fecha de factura]],"dddd")</f>
        <v>miércoles</v>
      </c>
    </row>
    <row r="470" spans="1:22" x14ac:dyDescent="0.45">
      <c r="A470">
        <v>1</v>
      </c>
      <c r="B470" t="s">
        <v>449</v>
      </c>
      <c r="C470">
        <v>2</v>
      </c>
      <c r="D470" s="1">
        <v>45021.122916666667</v>
      </c>
      <c r="E470" s="1">
        <v>45021.223611111112</v>
      </c>
      <c r="F470" t="s">
        <v>20</v>
      </c>
      <c r="G470" t="s">
        <v>36</v>
      </c>
      <c r="H470" t="s">
        <v>26</v>
      </c>
      <c r="I470" s="11">
        <v>25.26</v>
      </c>
      <c r="J470" t="s">
        <v>17</v>
      </c>
      <c r="K470">
        <v>469</v>
      </c>
      <c r="L470" t="s">
        <v>23</v>
      </c>
      <c r="M470" t="s">
        <v>972</v>
      </c>
      <c r="N470" s="11">
        <f>SUMIF(Cocina!A:A,Sala!K470,Cocina!J:J)+I470</f>
        <v>162.26</v>
      </c>
      <c r="O470" s="12">
        <f t="shared" si="42"/>
        <v>45021</v>
      </c>
      <c r="P470" s="2">
        <f t="shared" si="43"/>
        <v>45021.122916666667</v>
      </c>
      <c r="Q470" s="2">
        <f t="shared" si="44"/>
        <v>45021.223611111112</v>
      </c>
      <c r="R470" s="2">
        <f t="shared" si="45"/>
        <v>0.10069444444525288</v>
      </c>
      <c r="S470" s="7">
        <f>SUMIF(Cocina!A:A,K470,Cocina!H:H)</f>
        <v>4.583333333333333E-2</v>
      </c>
      <c r="T470" s="2">
        <f t="shared" si="46"/>
        <v>5.4861111111919554E-2</v>
      </c>
      <c r="U470" t="str">
        <f t="shared" si="47"/>
        <v>Cobrado</v>
      </c>
      <c r="V470" s="17" t="str">
        <f>TEXT(Table1[[#This Row],[Fecha de factura]],"dddd")</f>
        <v>miércoles</v>
      </c>
    </row>
    <row r="471" spans="1:22" x14ac:dyDescent="0.45">
      <c r="A471">
        <v>17</v>
      </c>
      <c r="B471" t="s">
        <v>450</v>
      </c>
      <c r="C471">
        <v>3</v>
      </c>
      <c r="D471" s="1">
        <v>45021.070138888892</v>
      </c>
      <c r="E471" s="1">
        <v>45021.178472222222</v>
      </c>
      <c r="F471" t="s">
        <v>33</v>
      </c>
      <c r="G471" t="s">
        <v>15</v>
      </c>
      <c r="H471" t="s">
        <v>26</v>
      </c>
      <c r="I471" s="11">
        <v>47.46</v>
      </c>
      <c r="J471" t="s">
        <v>39</v>
      </c>
      <c r="K471">
        <v>470</v>
      </c>
      <c r="L471" t="s">
        <v>45</v>
      </c>
      <c r="M471" t="s">
        <v>973</v>
      </c>
      <c r="N471" s="11">
        <f>SUMIF(Cocina!A:A,Sala!K471,Cocina!J:J)+I471</f>
        <v>125.46000000000001</v>
      </c>
      <c r="O471" s="12">
        <f t="shared" si="42"/>
        <v>45021</v>
      </c>
      <c r="P471" s="2">
        <f t="shared" si="43"/>
        <v>45021.070138888892</v>
      </c>
      <c r="Q471" s="2">
        <f t="shared" si="44"/>
        <v>45021.178472222222</v>
      </c>
      <c r="R471" s="2">
        <f t="shared" si="45"/>
        <v>0.11874999999660456</v>
      </c>
      <c r="S471" s="7">
        <f>SUMIF(Cocina!A:A,K471,Cocina!H:H)</f>
        <v>0.05</v>
      </c>
      <c r="T471" s="2">
        <f t="shared" si="46"/>
        <v>6.8749999996604555E-2</v>
      </c>
      <c r="U471" t="str">
        <f t="shared" si="47"/>
        <v>Cobrado</v>
      </c>
      <c r="V471" s="17" t="str">
        <f>TEXT(Table1[[#This Row],[Fecha de factura]],"dddd")</f>
        <v>miércoles</v>
      </c>
    </row>
    <row r="472" spans="1:22" x14ac:dyDescent="0.45">
      <c r="A472">
        <v>7</v>
      </c>
      <c r="B472" t="s">
        <v>451</v>
      </c>
      <c r="C472">
        <v>6</v>
      </c>
      <c r="D472" s="1">
        <v>45021.15</v>
      </c>
      <c r="E472" s="1">
        <v>45021.234722222223</v>
      </c>
      <c r="F472" t="s">
        <v>33</v>
      </c>
      <c r="G472" t="s">
        <v>21</v>
      </c>
      <c r="H472" t="s">
        <v>16</v>
      </c>
      <c r="I472" s="11">
        <v>28.49</v>
      </c>
      <c r="J472" t="s">
        <v>17</v>
      </c>
      <c r="K472">
        <v>471</v>
      </c>
      <c r="L472" t="s">
        <v>34</v>
      </c>
      <c r="M472" t="s">
        <v>37</v>
      </c>
      <c r="N472" s="11">
        <f>SUMIF(Cocina!A:A,Sala!K472,Cocina!J:J)+I472</f>
        <v>133.49</v>
      </c>
      <c r="O472" s="12">
        <f t="shared" si="42"/>
        <v>45021</v>
      </c>
      <c r="P472" s="2">
        <f t="shared" si="43"/>
        <v>45021.15</v>
      </c>
      <c r="Q472" s="2">
        <f t="shared" si="44"/>
        <v>45021.234722222223</v>
      </c>
      <c r="R472" s="2">
        <f t="shared" si="45"/>
        <v>8.4722222221898846E-2</v>
      </c>
      <c r="S472" s="7">
        <f>SUMIF(Cocina!A:A,K472,Cocina!H:H)</f>
        <v>3.9583333333333331E-2</v>
      </c>
      <c r="T472" s="2">
        <f t="shared" si="46"/>
        <v>4.5138888888565515E-2</v>
      </c>
      <c r="U472" t="str">
        <f t="shared" si="47"/>
        <v>Cobrado</v>
      </c>
      <c r="V472" s="17" t="str">
        <f>TEXT(Table1[[#This Row],[Fecha de factura]],"dddd")</f>
        <v>miércoles</v>
      </c>
    </row>
    <row r="473" spans="1:22" x14ac:dyDescent="0.45">
      <c r="A473">
        <v>20</v>
      </c>
      <c r="B473" t="s">
        <v>452</v>
      </c>
      <c r="C473">
        <v>2</v>
      </c>
      <c r="D473" s="1">
        <v>45021.164583333331</v>
      </c>
      <c r="E473" s="1">
        <v>45021.286111111112</v>
      </c>
      <c r="F473" t="s">
        <v>25</v>
      </c>
      <c r="G473" t="s">
        <v>15</v>
      </c>
      <c r="H473" t="s">
        <v>22</v>
      </c>
      <c r="I473" s="11">
        <v>36.79</v>
      </c>
      <c r="J473" t="s">
        <v>39</v>
      </c>
      <c r="K473">
        <v>472</v>
      </c>
      <c r="L473" t="s">
        <v>45</v>
      </c>
      <c r="M473" t="s">
        <v>974</v>
      </c>
      <c r="N473" s="11">
        <f>SUMIF(Cocina!A:A,Sala!K473,Cocina!J:J)+I473</f>
        <v>150.79</v>
      </c>
      <c r="O473" s="12">
        <f t="shared" si="42"/>
        <v>45021</v>
      </c>
      <c r="P473" s="2">
        <f t="shared" si="43"/>
        <v>45021.164583333331</v>
      </c>
      <c r="Q473" s="2">
        <f t="shared" si="44"/>
        <v>45021.286111111112</v>
      </c>
      <c r="R473" s="2">
        <f t="shared" si="45"/>
        <v>0.13194444444767819</v>
      </c>
      <c r="S473" s="7">
        <f>SUMIF(Cocina!A:A,K473,Cocina!H:H)</f>
        <v>5.0694444444444445E-2</v>
      </c>
      <c r="T473" s="2">
        <f t="shared" si="46"/>
        <v>8.1250000003233749E-2</v>
      </c>
      <c r="U473" t="str">
        <f t="shared" si="47"/>
        <v>Cobrado</v>
      </c>
      <c r="V473" s="17" t="str">
        <f>TEXT(Table1[[#This Row],[Fecha de factura]],"dddd")</f>
        <v>miércoles</v>
      </c>
    </row>
    <row r="474" spans="1:22" x14ac:dyDescent="0.45">
      <c r="A474">
        <v>13</v>
      </c>
      <c r="B474" t="s">
        <v>453</v>
      </c>
      <c r="C474">
        <v>4</v>
      </c>
      <c r="D474" s="1">
        <v>45022.15</v>
      </c>
      <c r="E474" s="1">
        <v>45022.294444444444</v>
      </c>
      <c r="F474" t="s">
        <v>25</v>
      </c>
      <c r="G474" t="s">
        <v>15</v>
      </c>
      <c r="H474" t="s">
        <v>16</v>
      </c>
      <c r="I474" s="11">
        <v>15.63</v>
      </c>
      <c r="J474" t="s">
        <v>39</v>
      </c>
      <c r="K474">
        <v>473</v>
      </c>
      <c r="L474" t="s">
        <v>31</v>
      </c>
      <c r="M474" t="s">
        <v>975</v>
      </c>
      <c r="N474" s="11">
        <f>SUMIF(Cocina!A:A,Sala!K474,Cocina!J:J)+I474</f>
        <v>94.63</v>
      </c>
      <c r="O474" s="12">
        <f t="shared" si="42"/>
        <v>45022</v>
      </c>
      <c r="P474" s="2">
        <f t="shared" si="43"/>
        <v>45022.15</v>
      </c>
      <c r="Q474" s="2">
        <f t="shared" si="44"/>
        <v>45022.294444444444</v>
      </c>
      <c r="R474" s="2">
        <f t="shared" si="45"/>
        <v>0.15486111110900916</v>
      </c>
      <c r="S474" s="7">
        <f>SUMIF(Cocina!A:A,K474,Cocina!H:H)</f>
        <v>4.2361111111111113E-2</v>
      </c>
      <c r="T474" s="2">
        <f t="shared" si="46"/>
        <v>0.11249999999789805</v>
      </c>
      <c r="U474" t="str">
        <f t="shared" si="47"/>
        <v>Cobrado</v>
      </c>
      <c r="V474" s="17" t="str">
        <f>TEXT(Table1[[#This Row],[Fecha de factura]],"dddd")</f>
        <v>jueves</v>
      </c>
    </row>
    <row r="475" spans="1:22" x14ac:dyDescent="0.45">
      <c r="A475">
        <v>2</v>
      </c>
      <c r="B475" t="s">
        <v>454</v>
      </c>
      <c r="C475">
        <v>6</v>
      </c>
      <c r="D475" s="1">
        <v>45022.077777777777</v>
      </c>
      <c r="E475" s="1">
        <v>45022.147222222222</v>
      </c>
      <c r="F475" t="s">
        <v>33</v>
      </c>
      <c r="G475" t="s">
        <v>15</v>
      </c>
      <c r="H475" t="s">
        <v>26</v>
      </c>
      <c r="I475" s="11">
        <v>21.66</v>
      </c>
      <c r="J475" t="s">
        <v>27</v>
      </c>
      <c r="K475">
        <v>474</v>
      </c>
      <c r="L475" t="s">
        <v>34</v>
      </c>
      <c r="M475" t="s">
        <v>976</v>
      </c>
      <c r="N475" s="11">
        <f>SUMIF(Cocina!A:A,Sala!K475,Cocina!J:J)+I475</f>
        <v>199.66</v>
      </c>
      <c r="O475" s="12">
        <f t="shared" si="42"/>
        <v>45022</v>
      </c>
      <c r="P475" s="2">
        <f t="shared" si="43"/>
        <v>45022.077777777777</v>
      </c>
      <c r="Q475" s="2">
        <f t="shared" si="44"/>
        <v>45022.147222222222</v>
      </c>
      <c r="R475" s="2">
        <f t="shared" si="45"/>
        <v>6.9444444445252884E-2</v>
      </c>
      <c r="S475" s="7">
        <f>SUMIF(Cocina!A:A,K475,Cocina!H:H)</f>
        <v>0.11180555555555555</v>
      </c>
      <c r="T475" s="2">
        <f t="shared" si="46"/>
        <v>0</v>
      </c>
      <c r="U475" t="str">
        <f t="shared" si="47"/>
        <v>No cobrado</v>
      </c>
      <c r="V475" s="17" t="str">
        <f>TEXT(Table1[[#This Row],[Fecha de factura]],"dddd")</f>
        <v>jueves</v>
      </c>
    </row>
    <row r="476" spans="1:22" x14ac:dyDescent="0.45">
      <c r="A476">
        <v>18</v>
      </c>
      <c r="B476" t="s">
        <v>361</v>
      </c>
      <c r="C476">
        <v>4</v>
      </c>
      <c r="D476" s="1">
        <v>45022.136805555558</v>
      </c>
      <c r="E476" s="1">
        <v>45022.243055555555</v>
      </c>
      <c r="F476" t="s">
        <v>30</v>
      </c>
      <c r="G476" t="s">
        <v>36</v>
      </c>
      <c r="H476" t="s">
        <v>16</v>
      </c>
      <c r="I476" s="11">
        <v>19.55</v>
      </c>
      <c r="J476" t="s">
        <v>39</v>
      </c>
      <c r="K476">
        <v>475</v>
      </c>
      <c r="L476" t="s">
        <v>31</v>
      </c>
      <c r="M476" t="s">
        <v>977</v>
      </c>
      <c r="N476" s="11">
        <f>SUMIF(Cocina!A:A,Sala!K476,Cocina!J:J)+I476</f>
        <v>193.55</v>
      </c>
      <c r="O476" s="12">
        <f t="shared" si="42"/>
        <v>45022</v>
      </c>
      <c r="P476" s="2">
        <f t="shared" si="43"/>
        <v>45022.136805555558</v>
      </c>
      <c r="Q476" s="2">
        <f t="shared" si="44"/>
        <v>45022.243055555555</v>
      </c>
      <c r="R476" s="2">
        <f t="shared" si="45"/>
        <v>0.11666666666375629</v>
      </c>
      <c r="S476" s="7">
        <f>SUMIF(Cocina!A:A,K476,Cocina!H:H)</f>
        <v>2.4305555555555556E-2</v>
      </c>
      <c r="T476" s="2">
        <f t="shared" si="46"/>
        <v>9.2361111108200736E-2</v>
      </c>
      <c r="U476" t="str">
        <f t="shared" si="47"/>
        <v>Cobrado</v>
      </c>
      <c r="V476" s="17" t="str">
        <f>TEXT(Table1[[#This Row],[Fecha de factura]],"dddd")</f>
        <v>jueves</v>
      </c>
    </row>
    <row r="477" spans="1:22" x14ac:dyDescent="0.45">
      <c r="A477">
        <v>13</v>
      </c>
      <c r="B477" t="s">
        <v>455</v>
      </c>
      <c r="C477">
        <v>2</v>
      </c>
      <c r="D477" s="1">
        <v>45022.002083333333</v>
      </c>
      <c r="E477" s="1">
        <v>45022.074305555558</v>
      </c>
      <c r="F477" t="s">
        <v>14</v>
      </c>
      <c r="G477" t="s">
        <v>21</v>
      </c>
      <c r="H477" t="s">
        <v>16</v>
      </c>
      <c r="I477" s="11">
        <v>43.53</v>
      </c>
      <c r="J477" t="s">
        <v>39</v>
      </c>
      <c r="K477">
        <v>476</v>
      </c>
      <c r="L477" t="s">
        <v>31</v>
      </c>
      <c r="M477" t="s">
        <v>978</v>
      </c>
      <c r="N477" s="11">
        <f>SUMIF(Cocina!A:A,Sala!K477,Cocina!J:J)+I477</f>
        <v>261.52999999999997</v>
      </c>
      <c r="O477" s="12">
        <f t="shared" si="42"/>
        <v>45022</v>
      </c>
      <c r="P477" s="2">
        <f t="shared" si="43"/>
        <v>45022.002083333333</v>
      </c>
      <c r="Q477" s="2">
        <f t="shared" si="44"/>
        <v>45022.074305555558</v>
      </c>
      <c r="R477" s="2">
        <f t="shared" si="45"/>
        <v>8.2638888891475901E-2</v>
      </c>
      <c r="S477" s="7">
        <f>SUMIF(Cocina!A:A,K477,Cocina!H:H)</f>
        <v>7.9861111111111119E-2</v>
      </c>
      <c r="T477" s="2">
        <f t="shared" si="46"/>
        <v>2.7777777803647818E-3</v>
      </c>
      <c r="U477" t="str">
        <f t="shared" si="47"/>
        <v>Cobrado</v>
      </c>
      <c r="V477" s="17" t="str">
        <f>TEXT(Table1[[#This Row],[Fecha de factura]],"dddd")</f>
        <v>jueves</v>
      </c>
    </row>
    <row r="478" spans="1:22" x14ac:dyDescent="0.45">
      <c r="A478">
        <v>8</v>
      </c>
      <c r="B478" t="s">
        <v>456</v>
      </c>
      <c r="C478">
        <v>6</v>
      </c>
      <c r="D478" s="1">
        <v>45022.068749999999</v>
      </c>
      <c r="E478" s="1">
        <v>45022.123611111114</v>
      </c>
      <c r="F478" t="s">
        <v>33</v>
      </c>
      <c r="G478" t="s">
        <v>21</v>
      </c>
      <c r="H478" t="s">
        <v>26</v>
      </c>
      <c r="I478" s="11">
        <v>33.85</v>
      </c>
      <c r="J478" t="s">
        <v>17</v>
      </c>
      <c r="K478">
        <v>477</v>
      </c>
      <c r="L478" t="s">
        <v>23</v>
      </c>
      <c r="M478" t="s">
        <v>979</v>
      </c>
      <c r="N478" s="11">
        <f>SUMIF(Cocina!A:A,Sala!K478,Cocina!J:J)+I478</f>
        <v>237.85</v>
      </c>
      <c r="O478" s="12">
        <f t="shared" si="42"/>
        <v>45022</v>
      </c>
      <c r="P478" s="2">
        <f t="shared" si="43"/>
        <v>45022.068749999999</v>
      </c>
      <c r="Q478" s="2">
        <f t="shared" si="44"/>
        <v>45022.123611111114</v>
      </c>
      <c r="R478" s="2">
        <f t="shared" si="45"/>
        <v>5.4861111115314998E-2</v>
      </c>
      <c r="S478" s="7">
        <f>SUMIF(Cocina!A:A,K478,Cocina!H:H)</f>
        <v>7.9861111111111105E-2</v>
      </c>
      <c r="T478" s="2">
        <f t="shared" si="46"/>
        <v>0</v>
      </c>
      <c r="U478" t="str">
        <f t="shared" si="47"/>
        <v>No cobrado</v>
      </c>
      <c r="V478" s="17" t="str">
        <f>TEXT(Table1[[#This Row],[Fecha de factura]],"dddd")</f>
        <v>jueves</v>
      </c>
    </row>
    <row r="479" spans="1:22" x14ac:dyDescent="0.45">
      <c r="A479">
        <v>7</v>
      </c>
      <c r="B479" t="s">
        <v>144</v>
      </c>
      <c r="C479">
        <v>5</v>
      </c>
      <c r="D479" s="1">
        <v>45022.000694444447</v>
      </c>
      <c r="E479" s="1">
        <v>45022.144444444442</v>
      </c>
      <c r="F479" t="s">
        <v>20</v>
      </c>
      <c r="G479" t="s">
        <v>15</v>
      </c>
      <c r="H479" t="s">
        <v>22</v>
      </c>
      <c r="I479" s="11">
        <v>32.78</v>
      </c>
      <c r="J479" t="s">
        <v>39</v>
      </c>
      <c r="K479">
        <v>478</v>
      </c>
      <c r="L479" t="s">
        <v>43</v>
      </c>
      <c r="M479" t="s">
        <v>980</v>
      </c>
      <c r="N479" s="11">
        <f>SUMIF(Cocina!A:A,Sala!K479,Cocina!J:J)+I479</f>
        <v>150.78</v>
      </c>
      <c r="O479" s="12">
        <f t="shared" si="42"/>
        <v>45022</v>
      </c>
      <c r="P479" s="2">
        <f t="shared" si="43"/>
        <v>45022.000694444447</v>
      </c>
      <c r="Q479" s="2">
        <f t="shared" si="44"/>
        <v>45022.144444444442</v>
      </c>
      <c r="R479" s="2">
        <f t="shared" si="45"/>
        <v>0.15416666666230108</v>
      </c>
      <c r="S479" s="7">
        <f>SUMIF(Cocina!A:A,K479,Cocina!H:H)</f>
        <v>6.25E-2</v>
      </c>
      <c r="T479" s="2">
        <f t="shared" si="46"/>
        <v>9.1666666662301083E-2</v>
      </c>
      <c r="U479" t="str">
        <f t="shared" si="47"/>
        <v>Cobrado</v>
      </c>
      <c r="V479" s="17" t="str">
        <f>TEXT(Table1[[#This Row],[Fecha de factura]],"dddd")</f>
        <v>jueves</v>
      </c>
    </row>
    <row r="480" spans="1:22" x14ac:dyDescent="0.45">
      <c r="A480">
        <v>1</v>
      </c>
      <c r="B480" t="s">
        <v>95</v>
      </c>
      <c r="C480">
        <v>3</v>
      </c>
      <c r="D480" s="1">
        <v>45022.029166666667</v>
      </c>
      <c r="E480" s="1">
        <v>45022.1875</v>
      </c>
      <c r="F480" t="s">
        <v>14</v>
      </c>
      <c r="G480" t="s">
        <v>15</v>
      </c>
      <c r="H480" t="s">
        <v>16</v>
      </c>
      <c r="I480" s="11">
        <v>39.58</v>
      </c>
      <c r="J480" t="s">
        <v>17</v>
      </c>
      <c r="K480">
        <v>479</v>
      </c>
      <c r="L480" t="s">
        <v>70</v>
      </c>
      <c r="M480" t="s">
        <v>981</v>
      </c>
      <c r="N480" s="11">
        <f>SUMIF(Cocina!A:A,Sala!K480,Cocina!J:J)+I480</f>
        <v>91.58</v>
      </c>
      <c r="O480" s="12">
        <f t="shared" si="42"/>
        <v>45022</v>
      </c>
      <c r="P480" s="2">
        <f t="shared" si="43"/>
        <v>45022.029166666667</v>
      </c>
      <c r="Q480" s="2">
        <f t="shared" si="44"/>
        <v>45022.1875</v>
      </c>
      <c r="R480" s="2">
        <f t="shared" si="45"/>
        <v>0.15833333333284827</v>
      </c>
      <c r="S480" s="7">
        <f>SUMIF(Cocina!A:A,K480,Cocina!H:H)</f>
        <v>5.7638888888888892E-2</v>
      </c>
      <c r="T480" s="2">
        <f t="shared" si="46"/>
        <v>0.10069444444395938</v>
      </c>
      <c r="U480" t="str">
        <f t="shared" si="47"/>
        <v>Cobrado</v>
      </c>
      <c r="V480" s="17" t="str">
        <f>TEXT(Table1[[#This Row],[Fecha de factura]],"dddd")</f>
        <v>jueves</v>
      </c>
    </row>
    <row r="481" spans="1:22" x14ac:dyDescent="0.45">
      <c r="A481">
        <v>1</v>
      </c>
      <c r="B481" t="s">
        <v>457</v>
      </c>
      <c r="C481">
        <v>5</v>
      </c>
      <c r="D481" s="1">
        <v>45022.143055555556</v>
      </c>
      <c r="E481" s="1">
        <v>45022.304861111108</v>
      </c>
      <c r="F481" t="s">
        <v>30</v>
      </c>
      <c r="G481" t="s">
        <v>21</v>
      </c>
      <c r="H481" t="s">
        <v>22</v>
      </c>
      <c r="I481" s="11">
        <v>18.63</v>
      </c>
      <c r="J481" t="s">
        <v>17</v>
      </c>
      <c r="K481">
        <v>480</v>
      </c>
      <c r="L481" t="s">
        <v>45</v>
      </c>
      <c r="M481" t="s">
        <v>982</v>
      </c>
      <c r="N481" s="11">
        <f>SUMIF(Cocina!A:A,Sala!K481,Cocina!J:J)+I481</f>
        <v>177.63</v>
      </c>
      <c r="O481" s="12">
        <f t="shared" si="42"/>
        <v>45022</v>
      </c>
      <c r="P481" s="2">
        <f t="shared" si="43"/>
        <v>45022.143055555556</v>
      </c>
      <c r="Q481" s="2">
        <f t="shared" si="44"/>
        <v>45022.304861111108</v>
      </c>
      <c r="R481" s="2">
        <f t="shared" si="45"/>
        <v>0.16180555555183673</v>
      </c>
      <c r="S481" s="7">
        <f>SUMIF(Cocina!A:A,K481,Cocina!H:H)</f>
        <v>4.5138888888888888E-2</v>
      </c>
      <c r="T481" s="2">
        <f t="shared" si="46"/>
        <v>0.11666666666294784</v>
      </c>
      <c r="U481" t="str">
        <f t="shared" si="47"/>
        <v>Cobrado</v>
      </c>
      <c r="V481" s="17" t="str">
        <f>TEXT(Table1[[#This Row],[Fecha de factura]],"dddd")</f>
        <v>jueves</v>
      </c>
    </row>
    <row r="482" spans="1:22" x14ac:dyDescent="0.45">
      <c r="A482">
        <v>9</v>
      </c>
      <c r="B482" t="s">
        <v>458</v>
      </c>
      <c r="C482">
        <v>4</v>
      </c>
      <c r="D482" s="1">
        <v>45022.081250000003</v>
      </c>
      <c r="E482" s="1">
        <v>45022.196527777778</v>
      </c>
      <c r="F482" t="s">
        <v>20</v>
      </c>
      <c r="G482" t="s">
        <v>15</v>
      </c>
      <c r="H482" t="s">
        <v>26</v>
      </c>
      <c r="I482" s="11">
        <v>42.02</v>
      </c>
      <c r="J482" t="s">
        <v>17</v>
      </c>
      <c r="K482">
        <v>481</v>
      </c>
      <c r="L482" t="s">
        <v>34</v>
      </c>
      <c r="M482" t="s">
        <v>166</v>
      </c>
      <c r="N482" s="11">
        <f>SUMIF(Cocina!A:A,Sala!K482,Cocina!J:J)+I482</f>
        <v>94.02000000000001</v>
      </c>
      <c r="O482" s="12">
        <f t="shared" si="42"/>
        <v>45022</v>
      </c>
      <c r="P482" s="2">
        <f t="shared" si="43"/>
        <v>45022.081250000003</v>
      </c>
      <c r="Q482" s="2">
        <f t="shared" si="44"/>
        <v>45022.196527777778</v>
      </c>
      <c r="R482" s="2">
        <f t="shared" si="45"/>
        <v>0.11527777777519077</v>
      </c>
      <c r="S482" s="7">
        <f>SUMIF(Cocina!A:A,K482,Cocina!H:H)</f>
        <v>4.027777777777778E-2</v>
      </c>
      <c r="T482" s="2">
        <f t="shared" si="46"/>
        <v>7.4999999997412997E-2</v>
      </c>
      <c r="U482" t="str">
        <f t="shared" si="47"/>
        <v>Cobrado</v>
      </c>
      <c r="V482" s="17" t="str">
        <f>TEXT(Table1[[#This Row],[Fecha de factura]],"dddd")</f>
        <v>jueves</v>
      </c>
    </row>
    <row r="483" spans="1:22" x14ac:dyDescent="0.45">
      <c r="A483">
        <v>9</v>
      </c>
      <c r="B483" t="s">
        <v>202</v>
      </c>
      <c r="C483">
        <v>4</v>
      </c>
      <c r="D483" s="1">
        <v>45022.02847222222</v>
      </c>
      <c r="E483" s="1">
        <v>45022.124305555553</v>
      </c>
      <c r="F483" t="s">
        <v>14</v>
      </c>
      <c r="G483" t="s">
        <v>21</v>
      </c>
      <c r="H483" t="s">
        <v>26</v>
      </c>
      <c r="I483" s="11">
        <v>18.84</v>
      </c>
      <c r="J483" t="s">
        <v>27</v>
      </c>
      <c r="K483">
        <v>482</v>
      </c>
      <c r="L483" t="s">
        <v>23</v>
      </c>
      <c r="M483" t="s">
        <v>81</v>
      </c>
      <c r="N483" s="11">
        <f>SUMIF(Cocina!A:A,Sala!K483,Cocina!J:J)+I483</f>
        <v>81.84</v>
      </c>
      <c r="O483" s="12">
        <f t="shared" si="42"/>
        <v>45022</v>
      </c>
      <c r="P483" s="2">
        <f t="shared" si="43"/>
        <v>45022.02847222222</v>
      </c>
      <c r="Q483" s="2">
        <f t="shared" si="44"/>
        <v>45022.124305555553</v>
      </c>
      <c r="R483" s="2">
        <f t="shared" si="45"/>
        <v>9.5833333332848269E-2</v>
      </c>
      <c r="S483" s="7">
        <f>SUMIF(Cocina!A:A,K483,Cocina!H:H)</f>
        <v>1.4583333333333334E-2</v>
      </c>
      <c r="T483" s="2">
        <f t="shared" si="46"/>
        <v>8.1249999999514932E-2</v>
      </c>
      <c r="U483" t="str">
        <f t="shared" si="47"/>
        <v>Cobrado</v>
      </c>
      <c r="V483" s="17" t="str">
        <f>TEXT(Table1[[#This Row],[Fecha de factura]],"dddd")</f>
        <v>jueves</v>
      </c>
    </row>
    <row r="484" spans="1:22" x14ac:dyDescent="0.45">
      <c r="A484">
        <v>2</v>
      </c>
      <c r="B484" t="s">
        <v>459</v>
      </c>
      <c r="C484">
        <v>4</v>
      </c>
      <c r="D484" s="1">
        <v>45022.159722222219</v>
      </c>
      <c r="E484" s="1">
        <v>45022.292361111111</v>
      </c>
      <c r="F484" t="s">
        <v>20</v>
      </c>
      <c r="G484" t="s">
        <v>15</v>
      </c>
      <c r="H484" t="s">
        <v>26</v>
      </c>
      <c r="I484" s="11">
        <v>12.74</v>
      </c>
      <c r="J484" t="s">
        <v>17</v>
      </c>
      <c r="K484">
        <v>483</v>
      </c>
      <c r="L484" t="s">
        <v>55</v>
      </c>
      <c r="M484" t="s">
        <v>117</v>
      </c>
      <c r="N484" s="11">
        <f>SUMIF(Cocina!A:A,Sala!K484,Cocina!J:J)+I484</f>
        <v>93.74</v>
      </c>
      <c r="O484" s="12">
        <f t="shared" si="42"/>
        <v>45022</v>
      </c>
      <c r="P484" s="2">
        <f t="shared" si="43"/>
        <v>45022.159722222219</v>
      </c>
      <c r="Q484" s="2">
        <f t="shared" si="44"/>
        <v>45022.292361111111</v>
      </c>
      <c r="R484" s="2">
        <f t="shared" si="45"/>
        <v>0.13263888889196096</v>
      </c>
      <c r="S484" s="7">
        <f>SUMIF(Cocina!A:A,K484,Cocina!H:H)</f>
        <v>3.6805555555555557E-2</v>
      </c>
      <c r="T484" s="2">
        <f t="shared" si="46"/>
        <v>9.5833333336405396E-2</v>
      </c>
      <c r="U484" t="str">
        <f t="shared" si="47"/>
        <v>Cobrado</v>
      </c>
      <c r="V484" s="17" t="str">
        <f>TEXT(Table1[[#This Row],[Fecha de factura]],"dddd")</f>
        <v>jueves</v>
      </c>
    </row>
    <row r="485" spans="1:22" x14ac:dyDescent="0.45">
      <c r="A485">
        <v>18</v>
      </c>
      <c r="B485" t="s">
        <v>460</v>
      </c>
      <c r="C485">
        <v>2</v>
      </c>
      <c r="D485" s="1">
        <v>45022.064583333333</v>
      </c>
      <c r="E485" s="1">
        <v>45022.188194444447</v>
      </c>
      <c r="F485" t="s">
        <v>33</v>
      </c>
      <c r="G485" t="s">
        <v>15</v>
      </c>
      <c r="H485" t="s">
        <v>26</v>
      </c>
      <c r="I485" s="11">
        <v>22.76</v>
      </c>
      <c r="J485" t="s">
        <v>27</v>
      </c>
      <c r="K485">
        <v>484</v>
      </c>
      <c r="L485" t="s">
        <v>58</v>
      </c>
      <c r="M485" t="s">
        <v>133</v>
      </c>
      <c r="N485" s="11">
        <f>SUMIF(Cocina!A:A,Sala!K485,Cocina!J:J)+I485</f>
        <v>97.76</v>
      </c>
      <c r="O485" s="12">
        <f t="shared" si="42"/>
        <v>45022</v>
      </c>
      <c r="P485" s="2">
        <f t="shared" si="43"/>
        <v>45022.064583333333</v>
      </c>
      <c r="Q485" s="2">
        <f t="shared" si="44"/>
        <v>45022.188194444447</v>
      </c>
      <c r="R485" s="2">
        <f t="shared" si="45"/>
        <v>0.12361111111385981</v>
      </c>
      <c r="S485" s="7">
        <f>SUMIF(Cocina!A:A,K485,Cocina!H:H)</f>
        <v>2.361111111111111E-2</v>
      </c>
      <c r="T485" s="2">
        <f t="shared" si="46"/>
        <v>0.1000000000027487</v>
      </c>
      <c r="U485" t="str">
        <f t="shared" si="47"/>
        <v>Cobrado</v>
      </c>
      <c r="V485" s="17" t="str">
        <f>TEXT(Table1[[#This Row],[Fecha de factura]],"dddd")</f>
        <v>jueves</v>
      </c>
    </row>
    <row r="486" spans="1:22" x14ac:dyDescent="0.45">
      <c r="A486">
        <v>6</v>
      </c>
      <c r="B486" t="s">
        <v>351</v>
      </c>
      <c r="C486">
        <v>5</v>
      </c>
      <c r="D486" s="1">
        <v>45022.041666666664</v>
      </c>
      <c r="E486" s="1">
        <v>45022.119444444441</v>
      </c>
      <c r="F486" t="s">
        <v>30</v>
      </c>
      <c r="G486" t="s">
        <v>36</v>
      </c>
      <c r="H486" t="s">
        <v>26</v>
      </c>
      <c r="I486" s="11">
        <v>39.07</v>
      </c>
      <c r="J486" t="s">
        <v>17</v>
      </c>
      <c r="K486">
        <v>485</v>
      </c>
      <c r="L486" t="s">
        <v>43</v>
      </c>
      <c r="M486" t="s">
        <v>983</v>
      </c>
      <c r="N486" s="11">
        <f>SUMIF(Cocina!A:A,Sala!K486,Cocina!J:J)+I486</f>
        <v>183.07</v>
      </c>
      <c r="O486" s="12">
        <f t="shared" si="42"/>
        <v>45022</v>
      </c>
      <c r="P486" s="2">
        <f t="shared" si="43"/>
        <v>45022.041666666664</v>
      </c>
      <c r="Q486" s="2">
        <f t="shared" si="44"/>
        <v>45022.119444444441</v>
      </c>
      <c r="R486" s="2">
        <f t="shared" si="45"/>
        <v>7.7777777776645962E-2</v>
      </c>
      <c r="S486" s="7">
        <f>SUMIF(Cocina!A:A,K486,Cocina!H:H)</f>
        <v>5.486111111111111E-2</v>
      </c>
      <c r="T486" s="2">
        <f t="shared" si="46"/>
        <v>2.2916666665534852E-2</v>
      </c>
      <c r="U486" t="str">
        <f t="shared" si="47"/>
        <v>Cobrado</v>
      </c>
      <c r="V486" s="17" t="str">
        <f>TEXT(Table1[[#This Row],[Fecha de factura]],"dddd")</f>
        <v>jueves</v>
      </c>
    </row>
    <row r="487" spans="1:22" x14ac:dyDescent="0.45">
      <c r="A487">
        <v>15</v>
      </c>
      <c r="B487" t="s">
        <v>461</v>
      </c>
      <c r="C487">
        <v>3</v>
      </c>
      <c r="D487" s="1">
        <v>45022.115972222222</v>
      </c>
      <c r="E487" s="1">
        <v>45022.258333333331</v>
      </c>
      <c r="F487" t="s">
        <v>20</v>
      </c>
      <c r="G487" t="s">
        <v>21</v>
      </c>
      <c r="H487" t="s">
        <v>16</v>
      </c>
      <c r="I487" s="11">
        <v>12.66</v>
      </c>
      <c r="J487" t="s">
        <v>39</v>
      </c>
      <c r="K487">
        <v>486</v>
      </c>
      <c r="L487" t="s">
        <v>23</v>
      </c>
      <c r="M487" t="s">
        <v>984</v>
      </c>
      <c r="N487" s="11">
        <f>SUMIF(Cocina!A:A,Sala!K487,Cocina!J:J)+I487</f>
        <v>162.66</v>
      </c>
      <c r="O487" s="12">
        <f t="shared" si="42"/>
        <v>45022</v>
      </c>
      <c r="P487" s="2">
        <f t="shared" si="43"/>
        <v>45022.115972222222</v>
      </c>
      <c r="Q487" s="2">
        <f t="shared" si="44"/>
        <v>45022.258333333331</v>
      </c>
      <c r="R487" s="2">
        <f t="shared" si="45"/>
        <v>0.15277777777616089</v>
      </c>
      <c r="S487" s="7">
        <f>SUMIF(Cocina!A:A,K487,Cocina!H:H)</f>
        <v>4.0972222222222215E-2</v>
      </c>
      <c r="T487" s="2">
        <f t="shared" si="46"/>
        <v>0.11180555555393867</v>
      </c>
      <c r="U487" t="str">
        <f t="shared" si="47"/>
        <v>Cobrado</v>
      </c>
      <c r="V487" s="17" t="str">
        <f>TEXT(Table1[[#This Row],[Fecha de factura]],"dddd")</f>
        <v>jueves</v>
      </c>
    </row>
    <row r="488" spans="1:22" x14ac:dyDescent="0.45">
      <c r="A488">
        <v>17</v>
      </c>
      <c r="B488" t="s">
        <v>108</v>
      </c>
      <c r="C488">
        <v>1</v>
      </c>
      <c r="D488" s="1">
        <v>45022.06527777778</v>
      </c>
      <c r="E488" s="1">
        <v>45022.159722222219</v>
      </c>
      <c r="F488" t="s">
        <v>20</v>
      </c>
      <c r="G488" t="s">
        <v>15</v>
      </c>
      <c r="H488" t="s">
        <v>26</v>
      </c>
      <c r="I488" s="11">
        <v>45.76</v>
      </c>
      <c r="J488" t="s">
        <v>39</v>
      </c>
      <c r="K488">
        <v>487</v>
      </c>
      <c r="L488" t="s">
        <v>31</v>
      </c>
      <c r="M488" t="s">
        <v>985</v>
      </c>
      <c r="N488" s="11">
        <f>SUMIF(Cocina!A:A,Sala!K488,Cocina!J:J)+I488</f>
        <v>197.76</v>
      </c>
      <c r="O488" s="12">
        <f t="shared" si="42"/>
        <v>45022</v>
      </c>
      <c r="P488" s="2">
        <f t="shared" si="43"/>
        <v>45022.06527777778</v>
      </c>
      <c r="Q488" s="2">
        <f t="shared" si="44"/>
        <v>45022.159722222219</v>
      </c>
      <c r="R488" s="2">
        <f t="shared" si="45"/>
        <v>0.10486111110609879</v>
      </c>
      <c r="S488" s="7">
        <f>SUMIF(Cocina!A:A,K488,Cocina!H:H)</f>
        <v>6.3888888888888898E-2</v>
      </c>
      <c r="T488" s="2">
        <f t="shared" si="46"/>
        <v>4.0972222217209892E-2</v>
      </c>
      <c r="U488" t="str">
        <f t="shared" si="47"/>
        <v>Cobrado</v>
      </c>
      <c r="V488" s="17" t="str">
        <f>TEXT(Table1[[#This Row],[Fecha de factura]],"dddd")</f>
        <v>jueves</v>
      </c>
    </row>
    <row r="489" spans="1:22" x14ac:dyDescent="0.45">
      <c r="A489">
        <v>10</v>
      </c>
      <c r="B489" t="s">
        <v>462</v>
      </c>
      <c r="C489">
        <v>4</v>
      </c>
      <c r="D489" s="1">
        <v>45022</v>
      </c>
      <c r="E489" s="1">
        <v>45022.081944444442</v>
      </c>
      <c r="F489" t="s">
        <v>14</v>
      </c>
      <c r="G489" t="s">
        <v>15</v>
      </c>
      <c r="H489" t="s">
        <v>16</v>
      </c>
      <c r="I489" s="11">
        <v>37.380000000000003</v>
      </c>
      <c r="J489" t="s">
        <v>27</v>
      </c>
      <c r="K489">
        <v>488</v>
      </c>
      <c r="L489" t="s">
        <v>70</v>
      </c>
      <c r="M489" t="s">
        <v>986</v>
      </c>
      <c r="N489" s="11">
        <f>SUMIF(Cocina!A:A,Sala!K489,Cocina!J:J)+I489</f>
        <v>222.38</v>
      </c>
      <c r="O489" s="12">
        <f t="shared" si="42"/>
        <v>45022</v>
      </c>
      <c r="P489" s="2">
        <f t="shared" si="43"/>
        <v>45022</v>
      </c>
      <c r="Q489" s="2">
        <f t="shared" si="44"/>
        <v>45022.081944444442</v>
      </c>
      <c r="R489" s="2">
        <f t="shared" si="45"/>
        <v>8.1944444442342501E-2</v>
      </c>
      <c r="S489" s="7">
        <f>SUMIF(Cocina!A:A,K489,Cocina!H:H)</f>
        <v>8.6111111111111097E-2</v>
      </c>
      <c r="T489" s="2">
        <f t="shared" si="46"/>
        <v>0</v>
      </c>
      <c r="U489" t="str">
        <f t="shared" si="47"/>
        <v>No cobrado</v>
      </c>
      <c r="V489" s="17" t="str">
        <f>TEXT(Table1[[#This Row],[Fecha de factura]],"dddd")</f>
        <v>jueves</v>
      </c>
    </row>
    <row r="490" spans="1:22" x14ac:dyDescent="0.45">
      <c r="A490">
        <v>3</v>
      </c>
      <c r="B490" t="s">
        <v>463</v>
      </c>
      <c r="C490">
        <v>1</v>
      </c>
      <c r="D490" s="1">
        <v>45022.122916666667</v>
      </c>
      <c r="E490" s="1">
        <v>45022.227083333331</v>
      </c>
      <c r="F490" t="s">
        <v>14</v>
      </c>
      <c r="G490" t="s">
        <v>21</v>
      </c>
      <c r="H490" t="s">
        <v>26</v>
      </c>
      <c r="I490" s="11">
        <v>22.27</v>
      </c>
      <c r="J490" t="s">
        <v>39</v>
      </c>
      <c r="K490">
        <v>489</v>
      </c>
      <c r="L490" t="s">
        <v>70</v>
      </c>
      <c r="M490" t="s">
        <v>705</v>
      </c>
      <c r="N490" s="11">
        <f>SUMIF(Cocina!A:A,Sala!K490,Cocina!J:J)+I490</f>
        <v>171.27</v>
      </c>
      <c r="O490" s="12">
        <f t="shared" si="42"/>
        <v>45022</v>
      </c>
      <c r="P490" s="2">
        <f t="shared" si="43"/>
        <v>45022.122916666667</v>
      </c>
      <c r="Q490" s="2">
        <f t="shared" si="44"/>
        <v>45022.227083333331</v>
      </c>
      <c r="R490" s="2">
        <f t="shared" si="45"/>
        <v>0.11458333333090802</v>
      </c>
      <c r="S490" s="7">
        <f>SUMIF(Cocina!A:A,K490,Cocina!H:H)</f>
        <v>2.361111111111111E-2</v>
      </c>
      <c r="T490" s="2">
        <f t="shared" si="46"/>
        <v>9.0972222219796908E-2</v>
      </c>
      <c r="U490" t="str">
        <f t="shared" si="47"/>
        <v>Cobrado</v>
      </c>
      <c r="V490" s="17" t="str">
        <f>TEXT(Table1[[#This Row],[Fecha de factura]],"dddd")</f>
        <v>jueves</v>
      </c>
    </row>
    <row r="491" spans="1:22" x14ac:dyDescent="0.45">
      <c r="A491">
        <v>1</v>
      </c>
      <c r="B491" t="s">
        <v>444</v>
      </c>
      <c r="C491">
        <v>2</v>
      </c>
      <c r="D491" s="1">
        <v>45022.138888888891</v>
      </c>
      <c r="E491" s="1">
        <v>45022.206250000003</v>
      </c>
      <c r="F491" t="s">
        <v>30</v>
      </c>
      <c r="G491" t="s">
        <v>15</v>
      </c>
      <c r="H491" t="s">
        <v>26</v>
      </c>
      <c r="I491" s="11">
        <v>26.79</v>
      </c>
      <c r="J491" t="s">
        <v>27</v>
      </c>
      <c r="K491">
        <v>490</v>
      </c>
      <c r="L491" t="s">
        <v>23</v>
      </c>
      <c r="M491" t="s">
        <v>987</v>
      </c>
      <c r="N491" s="11">
        <f>SUMIF(Cocina!A:A,Sala!K491,Cocina!J:J)+I491</f>
        <v>238.79</v>
      </c>
      <c r="O491" s="12">
        <f t="shared" si="42"/>
        <v>45022</v>
      </c>
      <c r="P491" s="2">
        <f t="shared" si="43"/>
        <v>45022.138888888891</v>
      </c>
      <c r="Q491" s="2">
        <f t="shared" si="44"/>
        <v>45022.206250000003</v>
      </c>
      <c r="R491" s="2">
        <f t="shared" si="45"/>
        <v>6.7361111112404615E-2</v>
      </c>
      <c r="S491" s="7">
        <f>SUMIF(Cocina!A:A,K491,Cocina!H:H)</f>
        <v>9.0972222222222232E-2</v>
      </c>
      <c r="T491" s="2">
        <f t="shared" si="46"/>
        <v>0</v>
      </c>
      <c r="U491" t="str">
        <f t="shared" si="47"/>
        <v>No cobrado</v>
      </c>
      <c r="V491" s="17" t="str">
        <f>TEXT(Table1[[#This Row],[Fecha de factura]],"dddd")</f>
        <v>jueves</v>
      </c>
    </row>
    <row r="492" spans="1:22" x14ac:dyDescent="0.45">
      <c r="A492">
        <v>7</v>
      </c>
      <c r="B492" t="s">
        <v>416</v>
      </c>
      <c r="C492">
        <v>4</v>
      </c>
      <c r="D492" s="1">
        <v>45022.004861111112</v>
      </c>
      <c r="E492" s="1">
        <v>45022.109027777777</v>
      </c>
      <c r="F492" t="s">
        <v>33</v>
      </c>
      <c r="G492" t="s">
        <v>21</v>
      </c>
      <c r="H492" t="s">
        <v>26</v>
      </c>
      <c r="I492" s="11">
        <v>34.68</v>
      </c>
      <c r="J492" t="s">
        <v>39</v>
      </c>
      <c r="K492">
        <v>491</v>
      </c>
      <c r="L492" t="s">
        <v>18</v>
      </c>
      <c r="M492" t="s">
        <v>988</v>
      </c>
      <c r="N492" s="11">
        <f>SUMIF(Cocina!A:A,Sala!K492,Cocina!J:J)+I492</f>
        <v>152.68</v>
      </c>
      <c r="O492" s="12">
        <f t="shared" si="42"/>
        <v>45022</v>
      </c>
      <c r="P492" s="2">
        <f t="shared" si="43"/>
        <v>45022.004861111112</v>
      </c>
      <c r="Q492" s="2">
        <f t="shared" si="44"/>
        <v>45022.109027777777</v>
      </c>
      <c r="R492" s="2">
        <f t="shared" si="45"/>
        <v>0.11458333333090802</v>
      </c>
      <c r="S492" s="7">
        <f>SUMIF(Cocina!A:A,K492,Cocina!H:H)</f>
        <v>2.8472222222222222E-2</v>
      </c>
      <c r="T492" s="2">
        <f t="shared" si="46"/>
        <v>8.6111111108685801E-2</v>
      </c>
      <c r="U492" t="str">
        <f t="shared" si="47"/>
        <v>Cobrado</v>
      </c>
      <c r="V492" s="17" t="str">
        <f>TEXT(Table1[[#This Row],[Fecha de factura]],"dddd")</f>
        <v>jueves</v>
      </c>
    </row>
    <row r="493" spans="1:22" x14ac:dyDescent="0.45">
      <c r="A493">
        <v>4</v>
      </c>
      <c r="B493" t="s">
        <v>464</v>
      </c>
      <c r="C493">
        <v>4</v>
      </c>
      <c r="D493" s="1">
        <v>45022.043749999997</v>
      </c>
      <c r="E493" s="1">
        <v>45022.191666666666</v>
      </c>
      <c r="F493" t="s">
        <v>20</v>
      </c>
      <c r="G493" t="s">
        <v>15</v>
      </c>
      <c r="H493" t="s">
        <v>26</v>
      </c>
      <c r="I493" s="11">
        <v>16.62</v>
      </c>
      <c r="J493" t="s">
        <v>17</v>
      </c>
      <c r="K493">
        <v>492</v>
      </c>
      <c r="L493" t="s">
        <v>23</v>
      </c>
      <c r="M493" t="s">
        <v>989</v>
      </c>
      <c r="N493" s="11">
        <f>SUMIF(Cocina!A:A,Sala!K493,Cocina!J:J)+I493</f>
        <v>226.62</v>
      </c>
      <c r="O493" s="12">
        <f t="shared" si="42"/>
        <v>45022</v>
      </c>
      <c r="P493" s="2">
        <f t="shared" si="43"/>
        <v>45022.043749999997</v>
      </c>
      <c r="Q493" s="2">
        <f t="shared" si="44"/>
        <v>45022.191666666666</v>
      </c>
      <c r="R493" s="2">
        <f t="shared" si="45"/>
        <v>0.14791666666860692</v>
      </c>
      <c r="S493" s="7">
        <f>SUMIF(Cocina!A:A,K493,Cocina!H:H)</f>
        <v>3.4027777777777775E-2</v>
      </c>
      <c r="T493" s="2">
        <f t="shared" si="46"/>
        <v>0.11388888889082915</v>
      </c>
      <c r="U493" t="str">
        <f t="shared" si="47"/>
        <v>Cobrado</v>
      </c>
      <c r="V493" s="17" t="str">
        <f>TEXT(Table1[[#This Row],[Fecha de factura]],"dddd")</f>
        <v>jueves</v>
      </c>
    </row>
    <row r="494" spans="1:22" x14ac:dyDescent="0.45">
      <c r="A494">
        <v>2</v>
      </c>
      <c r="B494" t="s">
        <v>162</v>
      </c>
      <c r="C494">
        <v>2</v>
      </c>
      <c r="D494" s="1">
        <v>45022.021527777775</v>
      </c>
      <c r="E494" s="1">
        <v>45022.073611111111</v>
      </c>
      <c r="F494" t="s">
        <v>30</v>
      </c>
      <c r="G494" t="s">
        <v>15</v>
      </c>
      <c r="H494" t="s">
        <v>26</v>
      </c>
      <c r="I494" s="11">
        <v>32.67</v>
      </c>
      <c r="J494" t="s">
        <v>39</v>
      </c>
      <c r="K494">
        <v>493</v>
      </c>
      <c r="L494" t="s">
        <v>34</v>
      </c>
      <c r="M494" t="s">
        <v>90</v>
      </c>
      <c r="N494" s="11">
        <f>SUMIF(Cocina!A:A,Sala!K494,Cocina!J:J)+I494</f>
        <v>86.67</v>
      </c>
      <c r="O494" s="12">
        <f t="shared" si="42"/>
        <v>45022</v>
      </c>
      <c r="P494" s="2">
        <f t="shared" si="43"/>
        <v>45022.021527777775</v>
      </c>
      <c r="Q494" s="2">
        <f t="shared" si="44"/>
        <v>45022.073611111111</v>
      </c>
      <c r="R494" s="2">
        <f t="shared" si="45"/>
        <v>6.2500000002425324E-2</v>
      </c>
      <c r="S494" s="7">
        <f>SUMIF(Cocina!A:A,K494,Cocina!H:H)</f>
        <v>5.5555555555555558E-3</v>
      </c>
      <c r="T494" s="2">
        <f t="shared" si="46"/>
        <v>5.6944444446869767E-2</v>
      </c>
      <c r="U494" t="str">
        <f t="shared" si="47"/>
        <v>Cobrado</v>
      </c>
      <c r="V494" s="17" t="str">
        <f>TEXT(Table1[[#This Row],[Fecha de factura]],"dddd")</f>
        <v>jueves</v>
      </c>
    </row>
    <row r="495" spans="1:22" x14ac:dyDescent="0.45">
      <c r="A495">
        <v>20</v>
      </c>
      <c r="B495" t="s">
        <v>350</v>
      </c>
      <c r="C495">
        <v>5</v>
      </c>
      <c r="D495" s="1">
        <v>45022.061111111114</v>
      </c>
      <c r="E495" s="1">
        <v>45022.200694444444</v>
      </c>
      <c r="F495" t="s">
        <v>20</v>
      </c>
      <c r="G495" t="s">
        <v>21</v>
      </c>
      <c r="H495" t="s">
        <v>26</v>
      </c>
      <c r="I495" s="11">
        <v>11.85</v>
      </c>
      <c r="J495" t="s">
        <v>17</v>
      </c>
      <c r="K495">
        <v>494</v>
      </c>
      <c r="L495" t="s">
        <v>31</v>
      </c>
      <c r="M495" t="s">
        <v>647</v>
      </c>
      <c r="N495" s="11">
        <f>SUMIF(Cocina!A:A,Sala!K495,Cocina!J:J)+I495</f>
        <v>183.85</v>
      </c>
      <c r="O495" s="12">
        <f t="shared" si="42"/>
        <v>45022</v>
      </c>
      <c r="P495" s="2">
        <f t="shared" si="43"/>
        <v>45022.061111111114</v>
      </c>
      <c r="Q495" s="2">
        <f t="shared" si="44"/>
        <v>45022.200694444444</v>
      </c>
      <c r="R495" s="2">
        <f t="shared" si="45"/>
        <v>0.13958333332993789</v>
      </c>
      <c r="S495" s="7">
        <f>SUMIF(Cocina!A:A,K495,Cocina!H:H)</f>
        <v>2.1527777777777778E-2</v>
      </c>
      <c r="T495" s="2">
        <f t="shared" si="46"/>
        <v>0.1180555555521601</v>
      </c>
      <c r="U495" t="str">
        <f t="shared" si="47"/>
        <v>Cobrado</v>
      </c>
      <c r="V495" s="17" t="str">
        <f>TEXT(Table1[[#This Row],[Fecha de factura]],"dddd")</f>
        <v>jueves</v>
      </c>
    </row>
    <row r="496" spans="1:22" x14ac:dyDescent="0.45">
      <c r="A496">
        <v>11</v>
      </c>
      <c r="B496" t="s">
        <v>465</v>
      </c>
      <c r="C496">
        <v>6</v>
      </c>
      <c r="D496" s="1">
        <v>45022.125694444447</v>
      </c>
      <c r="E496" s="1">
        <v>45022.284722222219</v>
      </c>
      <c r="F496" t="s">
        <v>25</v>
      </c>
      <c r="G496" t="s">
        <v>21</v>
      </c>
      <c r="H496" t="s">
        <v>26</v>
      </c>
      <c r="I496" s="11">
        <v>33.96</v>
      </c>
      <c r="J496" t="s">
        <v>27</v>
      </c>
      <c r="K496">
        <v>495</v>
      </c>
      <c r="L496" t="s">
        <v>40</v>
      </c>
      <c r="M496" t="s">
        <v>990</v>
      </c>
      <c r="N496" s="11">
        <f>SUMIF(Cocina!A:A,Sala!K496,Cocina!J:J)+I496</f>
        <v>296.95999999999998</v>
      </c>
      <c r="O496" s="12">
        <f t="shared" si="42"/>
        <v>45022</v>
      </c>
      <c r="P496" s="2">
        <f t="shared" si="43"/>
        <v>45022.125694444447</v>
      </c>
      <c r="Q496" s="2">
        <f t="shared" si="44"/>
        <v>45022.284722222219</v>
      </c>
      <c r="R496" s="2">
        <f t="shared" si="45"/>
        <v>0.15902777777228039</v>
      </c>
      <c r="S496" s="7">
        <f>SUMIF(Cocina!A:A,K496,Cocina!H:H)</f>
        <v>7.0833333333333331E-2</v>
      </c>
      <c r="T496" s="2">
        <f t="shared" si="46"/>
        <v>8.8194444438947056E-2</v>
      </c>
      <c r="U496" t="str">
        <f t="shared" si="47"/>
        <v>Cobrado</v>
      </c>
      <c r="V496" s="17" t="str">
        <f>TEXT(Table1[[#This Row],[Fecha de factura]],"dddd")</f>
        <v>jueves</v>
      </c>
    </row>
    <row r="497" spans="1:22" x14ac:dyDescent="0.45">
      <c r="A497">
        <v>1</v>
      </c>
      <c r="B497" t="s">
        <v>193</v>
      </c>
      <c r="C497">
        <v>3</v>
      </c>
      <c r="D497" s="1">
        <v>45022.106944444444</v>
      </c>
      <c r="E497" s="1">
        <v>45022.265277777777</v>
      </c>
      <c r="F497" t="s">
        <v>20</v>
      </c>
      <c r="G497" t="s">
        <v>15</v>
      </c>
      <c r="H497" t="s">
        <v>26</v>
      </c>
      <c r="I497" s="11">
        <v>39.42</v>
      </c>
      <c r="J497" t="s">
        <v>17</v>
      </c>
      <c r="K497">
        <v>496</v>
      </c>
      <c r="L497" t="s">
        <v>70</v>
      </c>
      <c r="M497" t="s">
        <v>991</v>
      </c>
      <c r="N497" s="11">
        <f>SUMIF(Cocina!A:A,Sala!K497,Cocina!J:J)+I497</f>
        <v>262.42</v>
      </c>
      <c r="O497" s="12">
        <f t="shared" si="42"/>
        <v>45022</v>
      </c>
      <c r="P497" s="2">
        <f t="shared" si="43"/>
        <v>45022.106944444444</v>
      </c>
      <c r="Q497" s="2">
        <f t="shared" si="44"/>
        <v>45022.265277777777</v>
      </c>
      <c r="R497" s="2">
        <f t="shared" si="45"/>
        <v>0.15833333333284827</v>
      </c>
      <c r="S497" s="7">
        <f>SUMIF(Cocina!A:A,K497,Cocina!H:H)</f>
        <v>9.2361111111111102E-2</v>
      </c>
      <c r="T497" s="2">
        <f t="shared" si="46"/>
        <v>6.5972222221737167E-2</v>
      </c>
      <c r="U497" t="str">
        <f t="shared" si="47"/>
        <v>Cobrado</v>
      </c>
      <c r="V497" s="17" t="str">
        <f>TEXT(Table1[[#This Row],[Fecha de factura]],"dddd")</f>
        <v>jueves</v>
      </c>
    </row>
    <row r="498" spans="1:22" x14ac:dyDescent="0.45">
      <c r="A498">
        <v>13</v>
      </c>
      <c r="B498" t="s">
        <v>111</v>
      </c>
      <c r="C498">
        <v>6</v>
      </c>
      <c r="D498" s="1">
        <v>45022.145833333336</v>
      </c>
      <c r="E498" s="1">
        <v>45022.290277777778</v>
      </c>
      <c r="F498" t="s">
        <v>14</v>
      </c>
      <c r="G498" t="s">
        <v>15</v>
      </c>
      <c r="H498" t="s">
        <v>16</v>
      </c>
      <c r="I498" s="11">
        <v>29.93</v>
      </c>
      <c r="J498" t="s">
        <v>17</v>
      </c>
      <c r="K498">
        <v>497</v>
      </c>
      <c r="L498" t="s">
        <v>70</v>
      </c>
      <c r="M498" t="s">
        <v>992</v>
      </c>
      <c r="N498" s="11">
        <f>SUMIF(Cocina!A:A,Sala!K498,Cocina!J:J)+I498</f>
        <v>179.93</v>
      </c>
      <c r="O498" s="12">
        <f t="shared" si="42"/>
        <v>45022</v>
      </c>
      <c r="P498" s="2">
        <f t="shared" si="43"/>
        <v>45022.145833333336</v>
      </c>
      <c r="Q498" s="2">
        <f t="shared" si="44"/>
        <v>45022.290277777778</v>
      </c>
      <c r="R498" s="2">
        <f t="shared" si="45"/>
        <v>0.1444444444423425</v>
      </c>
      <c r="S498" s="7">
        <f>SUMIF(Cocina!A:A,K498,Cocina!H:H)</f>
        <v>2.6388888888888889E-2</v>
      </c>
      <c r="T498" s="2">
        <f t="shared" si="46"/>
        <v>0.11805555555345361</v>
      </c>
      <c r="U498" t="str">
        <f t="shared" si="47"/>
        <v>Cobrado</v>
      </c>
      <c r="V498" s="17" t="str">
        <f>TEXT(Table1[[#This Row],[Fecha de factura]],"dddd")</f>
        <v>jueves</v>
      </c>
    </row>
    <row r="499" spans="1:22" x14ac:dyDescent="0.45">
      <c r="A499">
        <v>20</v>
      </c>
      <c r="B499" t="s">
        <v>423</v>
      </c>
      <c r="C499">
        <v>3</v>
      </c>
      <c r="D499" s="1">
        <v>45022.011805555558</v>
      </c>
      <c r="E499" s="1">
        <v>45022.156944444447</v>
      </c>
      <c r="F499" t="s">
        <v>14</v>
      </c>
      <c r="G499" t="s">
        <v>15</v>
      </c>
      <c r="H499" t="s">
        <v>26</v>
      </c>
      <c r="I499" s="11">
        <v>21.99</v>
      </c>
      <c r="J499" t="s">
        <v>27</v>
      </c>
      <c r="K499">
        <v>498</v>
      </c>
      <c r="L499" t="s">
        <v>18</v>
      </c>
      <c r="M499" t="s">
        <v>123</v>
      </c>
      <c r="N499" s="11">
        <f>SUMIF(Cocina!A:A,Sala!K499,Cocina!J:J)+I499</f>
        <v>40.989999999999995</v>
      </c>
      <c r="O499" s="12">
        <f t="shared" si="42"/>
        <v>45022</v>
      </c>
      <c r="P499" s="2">
        <f t="shared" si="43"/>
        <v>45022.011805555558</v>
      </c>
      <c r="Q499" s="2">
        <f t="shared" si="44"/>
        <v>45022.156944444447</v>
      </c>
      <c r="R499" s="2">
        <f t="shared" si="45"/>
        <v>0.14513888888905058</v>
      </c>
      <c r="S499" s="7">
        <f>SUMIF(Cocina!A:A,K499,Cocina!H:H)</f>
        <v>2.2222222222222223E-2</v>
      </c>
      <c r="T499" s="2">
        <f t="shared" si="46"/>
        <v>0.12291666666682835</v>
      </c>
      <c r="U499" t="str">
        <f t="shared" si="47"/>
        <v>Cobrado</v>
      </c>
      <c r="V499" s="17" t="str">
        <f>TEXT(Table1[[#This Row],[Fecha de factura]],"dddd")</f>
        <v>jueves</v>
      </c>
    </row>
    <row r="500" spans="1:22" x14ac:dyDescent="0.45">
      <c r="A500">
        <v>5</v>
      </c>
      <c r="B500" t="s">
        <v>411</v>
      </c>
      <c r="C500">
        <v>5</v>
      </c>
      <c r="D500" s="1">
        <v>45022.056250000001</v>
      </c>
      <c r="E500" s="1">
        <v>45022.186111111114</v>
      </c>
      <c r="F500" t="s">
        <v>25</v>
      </c>
      <c r="G500" t="s">
        <v>36</v>
      </c>
      <c r="H500" t="s">
        <v>16</v>
      </c>
      <c r="I500" s="11">
        <v>22.69</v>
      </c>
      <c r="J500" t="s">
        <v>17</v>
      </c>
      <c r="K500">
        <v>499</v>
      </c>
      <c r="L500" t="s">
        <v>28</v>
      </c>
      <c r="M500" t="s">
        <v>993</v>
      </c>
      <c r="N500" s="11">
        <f>SUMIF(Cocina!A:A,Sala!K500,Cocina!J:J)+I500</f>
        <v>180.69</v>
      </c>
      <c r="O500" s="12">
        <f t="shared" si="42"/>
        <v>45022</v>
      </c>
      <c r="P500" s="2">
        <f t="shared" si="43"/>
        <v>45022.056250000001</v>
      </c>
      <c r="Q500" s="2">
        <f t="shared" si="44"/>
        <v>45022.186111111114</v>
      </c>
      <c r="R500" s="2">
        <f t="shared" si="45"/>
        <v>0.12986111111240461</v>
      </c>
      <c r="S500" s="7">
        <f>SUMIF(Cocina!A:A,K500,Cocina!H:H)</f>
        <v>9.0277777777777776E-2</v>
      </c>
      <c r="T500" s="2">
        <f t="shared" si="46"/>
        <v>3.9583333334626838E-2</v>
      </c>
      <c r="U500" t="str">
        <f t="shared" si="47"/>
        <v>Cobrado</v>
      </c>
      <c r="V500" s="17" t="str">
        <f>TEXT(Table1[[#This Row],[Fecha de factura]],"dddd")</f>
        <v>jueves</v>
      </c>
    </row>
    <row r="501" spans="1:22" x14ac:dyDescent="0.45">
      <c r="A501">
        <v>4</v>
      </c>
      <c r="B501" t="s">
        <v>463</v>
      </c>
      <c r="C501">
        <v>5</v>
      </c>
      <c r="D501" s="1">
        <v>45022.053472222222</v>
      </c>
      <c r="E501" s="1">
        <v>45022.21875</v>
      </c>
      <c r="F501" t="s">
        <v>33</v>
      </c>
      <c r="G501" t="s">
        <v>21</v>
      </c>
      <c r="H501" t="s">
        <v>16</v>
      </c>
      <c r="I501" s="11">
        <v>37.619999999999997</v>
      </c>
      <c r="J501" t="s">
        <v>39</v>
      </c>
      <c r="K501">
        <v>500</v>
      </c>
      <c r="L501" t="s">
        <v>70</v>
      </c>
      <c r="M501" t="s">
        <v>994</v>
      </c>
      <c r="N501" s="11">
        <f>SUMIF(Cocina!A:A,Sala!K501,Cocina!J:J)+I501</f>
        <v>130.62</v>
      </c>
      <c r="O501" s="12">
        <f t="shared" si="42"/>
        <v>45022</v>
      </c>
      <c r="P501" s="2">
        <f t="shared" si="43"/>
        <v>45022.053472222222</v>
      </c>
      <c r="Q501" s="2">
        <f t="shared" si="44"/>
        <v>45022.21875</v>
      </c>
      <c r="R501" s="2">
        <f t="shared" si="45"/>
        <v>0.17569444444476781</v>
      </c>
      <c r="S501" s="7">
        <f>SUMIF(Cocina!A:A,K501,Cocina!H:H)</f>
        <v>2.9166666666666667E-2</v>
      </c>
      <c r="T501" s="2">
        <f t="shared" si="46"/>
        <v>0.14652777777810114</v>
      </c>
      <c r="U501" t="str">
        <f t="shared" si="47"/>
        <v>Cobrado</v>
      </c>
      <c r="V501" s="17" t="str">
        <f>TEXT(Table1[[#This Row],[Fecha de factura]],"dddd")</f>
        <v>jueves</v>
      </c>
    </row>
    <row r="502" spans="1:22" x14ac:dyDescent="0.45">
      <c r="A502">
        <v>7</v>
      </c>
      <c r="B502" t="s">
        <v>466</v>
      </c>
      <c r="C502">
        <v>1</v>
      </c>
      <c r="D502" s="1">
        <v>45022.155555555553</v>
      </c>
      <c r="E502" s="1">
        <v>45022.271527777775</v>
      </c>
      <c r="F502" t="s">
        <v>20</v>
      </c>
      <c r="G502" t="s">
        <v>36</v>
      </c>
      <c r="H502" t="s">
        <v>26</v>
      </c>
      <c r="I502" s="11">
        <v>28.38</v>
      </c>
      <c r="J502" t="s">
        <v>39</v>
      </c>
      <c r="K502">
        <v>501</v>
      </c>
      <c r="L502" t="s">
        <v>40</v>
      </c>
      <c r="M502" t="s">
        <v>995</v>
      </c>
      <c r="N502" s="11">
        <f>SUMIF(Cocina!A:A,Sala!K502,Cocina!J:J)+I502</f>
        <v>166.38</v>
      </c>
      <c r="O502" s="12">
        <f t="shared" si="42"/>
        <v>45022</v>
      </c>
      <c r="P502" s="2">
        <f t="shared" si="43"/>
        <v>45022.155555555553</v>
      </c>
      <c r="Q502" s="2">
        <f t="shared" si="44"/>
        <v>45022.271527777775</v>
      </c>
      <c r="R502" s="2">
        <f t="shared" si="45"/>
        <v>0.1263888888885655</v>
      </c>
      <c r="S502" s="7">
        <f>SUMIF(Cocina!A:A,K502,Cocina!H:H)</f>
        <v>2.7083333333333334E-2</v>
      </c>
      <c r="T502" s="2">
        <f t="shared" si="46"/>
        <v>9.9305555555232169E-2</v>
      </c>
      <c r="U502" t="str">
        <f t="shared" si="47"/>
        <v>Cobrado</v>
      </c>
      <c r="V502" s="17" t="str">
        <f>TEXT(Table1[[#This Row],[Fecha de factura]],"dddd")</f>
        <v>jueves</v>
      </c>
    </row>
    <row r="503" spans="1:22" x14ac:dyDescent="0.45">
      <c r="A503">
        <v>5</v>
      </c>
      <c r="B503" t="s">
        <v>259</v>
      </c>
      <c r="C503">
        <v>2</v>
      </c>
      <c r="D503" s="1">
        <v>45022.03125</v>
      </c>
      <c r="E503" s="1">
        <v>45022.081250000003</v>
      </c>
      <c r="F503" t="s">
        <v>30</v>
      </c>
      <c r="G503" t="s">
        <v>15</v>
      </c>
      <c r="H503" t="s">
        <v>26</v>
      </c>
      <c r="I503" s="11">
        <v>32.9</v>
      </c>
      <c r="J503" t="s">
        <v>17</v>
      </c>
      <c r="K503">
        <v>502</v>
      </c>
      <c r="L503" t="s">
        <v>43</v>
      </c>
      <c r="M503" t="s">
        <v>996</v>
      </c>
      <c r="N503" s="11">
        <f>SUMIF(Cocina!A:A,Sala!K503,Cocina!J:J)+I503</f>
        <v>171.9</v>
      </c>
      <c r="O503" s="12">
        <f t="shared" si="42"/>
        <v>45022</v>
      </c>
      <c r="P503" s="2">
        <f t="shared" si="43"/>
        <v>45022.03125</v>
      </c>
      <c r="Q503" s="2">
        <f t="shared" si="44"/>
        <v>45022.081250000003</v>
      </c>
      <c r="R503" s="2">
        <f t="shared" si="45"/>
        <v>5.0000000002910383E-2</v>
      </c>
      <c r="S503" s="7">
        <f>SUMIF(Cocina!A:A,K503,Cocina!H:H)</f>
        <v>5.0694444444444445E-2</v>
      </c>
      <c r="T503" s="2">
        <f t="shared" si="46"/>
        <v>0</v>
      </c>
      <c r="U503" t="str">
        <f t="shared" si="47"/>
        <v>No cobrado</v>
      </c>
      <c r="V503" s="17" t="str">
        <f>TEXT(Table1[[#This Row],[Fecha de factura]],"dddd")</f>
        <v>jueves</v>
      </c>
    </row>
    <row r="504" spans="1:22" x14ac:dyDescent="0.45">
      <c r="A504">
        <v>3</v>
      </c>
      <c r="B504" t="s">
        <v>467</v>
      </c>
      <c r="C504">
        <v>1</v>
      </c>
      <c r="D504" s="1">
        <v>45022.097222222219</v>
      </c>
      <c r="E504" s="1">
        <v>45022.168055555558</v>
      </c>
      <c r="F504" t="s">
        <v>14</v>
      </c>
      <c r="G504" t="s">
        <v>15</v>
      </c>
      <c r="H504" t="s">
        <v>26</v>
      </c>
      <c r="I504" s="11">
        <v>35.840000000000003</v>
      </c>
      <c r="J504" t="s">
        <v>17</v>
      </c>
      <c r="K504">
        <v>503</v>
      </c>
      <c r="L504" t="s">
        <v>18</v>
      </c>
      <c r="M504" t="s">
        <v>823</v>
      </c>
      <c r="N504" s="11">
        <f>SUMIF(Cocina!A:A,Sala!K504,Cocina!J:J)+I504</f>
        <v>172.84</v>
      </c>
      <c r="O504" s="12">
        <f t="shared" si="42"/>
        <v>45022</v>
      </c>
      <c r="P504" s="2">
        <f t="shared" si="43"/>
        <v>45022.097222222219</v>
      </c>
      <c r="Q504" s="2">
        <f t="shared" si="44"/>
        <v>45022.168055555558</v>
      </c>
      <c r="R504" s="2">
        <f t="shared" si="45"/>
        <v>7.0833333338669036E-2</v>
      </c>
      <c r="S504" s="7">
        <f>SUMIF(Cocina!A:A,K504,Cocina!H:H)</f>
        <v>5.9027777777777776E-2</v>
      </c>
      <c r="T504" s="2">
        <f t="shared" si="46"/>
        <v>1.1805555560891259E-2</v>
      </c>
      <c r="U504" t="str">
        <f t="shared" si="47"/>
        <v>Cobrado</v>
      </c>
      <c r="V504" s="17" t="str">
        <f>TEXT(Table1[[#This Row],[Fecha de factura]],"dddd")</f>
        <v>jueves</v>
      </c>
    </row>
    <row r="505" spans="1:22" x14ac:dyDescent="0.45">
      <c r="A505">
        <v>2</v>
      </c>
      <c r="B505" t="s">
        <v>468</v>
      </c>
      <c r="C505">
        <v>5</v>
      </c>
      <c r="D505" s="1">
        <v>45022.090277777781</v>
      </c>
      <c r="E505" s="1">
        <v>45022.2</v>
      </c>
      <c r="F505" t="s">
        <v>30</v>
      </c>
      <c r="G505" t="s">
        <v>36</v>
      </c>
      <c r="H505" t="s">
        <v>22</v>
      </c>
      <c r="I505" s="11">
        <v>31.31</v>
      </c>
      <c r="J505" t="s">
        <v>17</v>
      </c>
      <c r="K505">
        <v>504</v>
      </c>
      <c r="L505" t="s">
        <v>28</v>
      </c>
      <c r="M505" t="s">
        <v>117</v>
      </c>
      <c r="N505" s="11">
        <f>SUMIF(Cocina!A:A,Sala!K505,Cocina!J:J)+I505</f>
        <v>85.31</v>
      </c>
      <c r="O505" s="12">
        <f t="shared" si="42"/>
        <v>45022</v>
      </c>
      <c r="P505" s="2">
        <f t="shared" si="43"/>
        <v>45022.090277777781</v>
      </c>
      <c r="Q505" s="2">
        <f t="shared" si="44"/>
        <v>45022.2</v>
      </c>
      <c r="R505" s="2">
        <f t="shared" si="45"/>
        <v>0.10972222221607808</v>
      </c>
      <c r="S505" s="7">
        <f>SUMIF(Cocina!A:A,K505,Cocina!H:H)</f>
        <v>1.3194444444444444E-2</v>
      </c>
      <c r="T505" s="2">
        <f t="shared" si="46"/>
        <v>9.6527777771633641E-2</v>
      </c>
      <c r="U505" t="str">
        <f t="shared" si="47"/>
        <v>Cobrado</v>
      </c>
      <c r="V505" s="17" t="str">
        <f>TEXT(Table1[[#This Row],[Fecha de factura]],"dddd")</f>
        <v>jueves</v>
      </c>
    </row>
    <row r="506" spans="1:22" x14ac:dyDescent="0.45">
      <c r="A506">
        <v>5</v>
      </c>
      <c r="B506" t="s">
        <v>469</v>
      </c>
      <c r="C506">
        <v>1</v>
      </c>
      <c r="D506" s="1">
        <v>45022.109722222223</v>
      </c>
      <c r="E506" s="1">
        <v>45022.254861111112</v>
      </c>
      <c r="F506" t="s">
        <v>25</v>
      </c>
      <c r="G506" t="s">
        <v>36</v>
      </c>
      <c r="H506" t="s">
        <v>26</v>
      </c>
      <c r="I506" s="11">
        <v>25.76</v>
      </c>
      <c r="J506" t="s">
        <v>17</v>
      </c>
      <c r="K506">
        <v>505</v>
      </c>
      <c r="L506" t="s">
        <v>23</v>
      </c>
      <c r="M506" t="s">
        <v>997</v>
      </c>
      <c r="N506" s="11">
        <f>SUMIF(Cocina!A:A,Sala!K506,Cocina!J:J)+I506</f>
        <v>180.76</v>
      </c>
      <c r="O506" s="12">
        <f t="shared" si="42"/>
        <v>45022</v>
      </c>
      <c r="P506" s="2">
        <f t="shared" si="43"/>
        <v>45022.109722222223</v>
      </c>
      <c r="Q506" s="2">
        <f t="shared" si="44"/>
        <v>45022.254861111112</v>
      </c>
      <c r="R506" s="2">
        <f t="shared" si="45"/>
        <v>0.14513888888905058</v>
      </c>
      <c r="S506" s="7">
        <f>SUMIF(Cocina!A:A,K506,Cocina!H:H)</f>
        <v>7.9861111111111105E-2</v>
      </c>
      <c r="T506" s="2">
        <f t="shared" si="46"/>
        <v>6.5277777777939472E-2</v>
      </c>
      <c r="U506" t="str">
        <f t="shared" si="47"/>
        <v>Cobrado</v>
      </c>
      <c r="V506" s="17" t="str">
        <f>TEXT(Table1[[#This Row],[Fecha de factura]],"dddd")</f>
        <v>jueves</v>
      </c>
    </row>
    <row r="507" spans="1:22" x14ac:dyDescent="0.45">
      <c r="A507">
        <v>18</v>
      </c>
      <c r="B507" t="s">
        <v>470</v>
      </c>
      <c r="C507">
        <v>2</v>
      </c>
      <c r="D507" s="1">
        <v>45022.084027777775</v>
      </c>
      <c r="E507" s="1">
        <v>45022.168055555558</v>
      </c>
      <c r="F507" t="s">
        <v>14</v>
      </c>
      <c r="G507" t="s">
        <v>36</v>
      </c>
      <c r="H507" t="s">
        <v>26</v>
      </c>
      <c r="I507" s="11">
        <v>11.65</v>
      </c>
      <c r="J507" t="s">
        <v>39</v>
      </c>
      <c r="K507">
        <v>506</v>
      </c>
      <c r="L507" t="s">
        <v>31</v>
      </c>
      <c r="M507" t="s">
        <v>37</v>
      </c>
      <c r="N507" s="11">
        <f>SUMIF(Cocina!A:A,Sala!K507,Cocina!J:J)+I507</f>
        <v>81.650000000000006</v>
      </c>
      <c r="O507" s="12">
        <f t="shared" si="42"/>
        <v>45022</v>
      </c>
      <c r="P507" s="2">
        <f t="shared" si="43"/>
        <v>45022.084027777775</v>
      </c>
      <c r="Q507" s="2">
        <f t="shared" si="44"/>
        <v>45022.168055555558</v>
      </c>
      <c r="R507" s="2">
        <f t="shared" si="45"/>
        <v>9.44444444491334E-2</v>
      </c>
      <c r="S507" s="7">
        <f>SUMIF(Cocina!A:A,K507,Cocina!H:H)</f>
        <v>3.472222222222222E-3</v>
      </c>
      <c r="T507" s="2">
        <f t="shared" si="46"/>
        <v>9.0972222226911176E-2</v>
      </c>
      <c r="U507" t="str">
        <f t="shared" si="47"/>
        <v>Cobrado</v>
      </c>
      <c r="V507" s="17" t="str">
        <f>TEXT(Table1[[#This Row],[Fecha de factura]],"dddd")</f>
        <v>jueves</v>
      </c>
    </row>
    <row r="508" spans="1:22" x14ac:dyDescent="0.45">
      <c r="A508">
        <v>18</v>
      </c>
      <c r="B508" t="s">
        <v>442</v>
      </c>
      <c r="C508">
        <v>4</v>
      </c>
      <c r="D508" s="1">
        <v>45022.143055555556</v>
      </c>
      <c r="E508" s="1">
        <v>45022.1875</v>
      </c>
      <c r="F508" t="s">
        <v>25</v>
      </c>
      <c r="G508" t="s">
        <v>21</v>
      </c>
      <c r="H508" t="s">
        <v>26</v>
      </c>
      <c r="I508" s="11">
        <v>43.42</v>
      </c>
      <c r="J508" t="s">
        <v>27</v>
      </c>
      <c r="K508">
        <v>507</v>
      </c>
      <c r="L508" t="s">
        <v>43</v>
      </c>
      <c r="M508" t="s">
        <v>998</v>
      </c>
      <c r="N508" s="11">
        <f>SUMIF(Cocina!A:A,Sala!K508,Cocina!J:J)+I508</f>
        <v>253.42000000000002</v>
      </c>
      <c r="O508" s="12">
        <f t="shared" si="42"/>
        <v>45022</v>
      </c>
      <c r="P508" s="2">
        <f t="shared" si="43"/>
        <v>45022.143055555556</v>
      </c>
      <c r="Q508" s="2">
        <f t="shared" si="44"/>
        <v>45022.1875</v>
      </c>
      <c r="R508" s="2">
        <f t="shared" si="45"/>
        <v>4.4444444443797693E-2</v>
      </c>
      <c r="S508" s="7">
        <f>SUMIF(Cocina!A:A,K508,Cocina!H:H)</f>
        <v>4.791666666666667E-2</v>
      </c>
      <c r="T508" s="2">
        <f t="shared" si="46"/>
        <v>0</v>
      </c>
      <c r="U508" t="str">
        <f t="shared" si="47"/>
        <v>No cobrado</v>
      </c>
      <c r="V508" s="17" t="str">
        <f>TEXT(Table1[[#This Row],[Fecha de factura]],"dddd")</f>
        <v>jueves</v>
      </c>
    </row>
    <row r="509" spans="1:22" x14ac:dyDescent="0.45">
      <c r="A509">
        <v>6</v>
      </c>
      <c r="B509" t="s">
        <v>471</v>
      </c>
      <c r="C509">
        <v>1</v>
      </c>
      <c r="D509" s="1">
        <v>45022.118055555555</v>
      </c>
      <c r="E509" s="1">
        <v>45022.274305555555</v>
      </c>
      <c r="F509" t="s">
        <v>30</v>
      </c>
      <c r="G509" t="s">
        <v>15</v>
      </c>
      <c r="H509" t="s">
        <v>26</v>
      </c>
      <c r="I509" s="11">
        <v>42.8</v>
      </c>
      <c r="J509" t="s">
        <v>17</v>
      </c>
      <c r="K509">
        <v>508</v>
      </c>
      <c r="L509" t="s">
        <v>28</v>
      </c>
      <c r="M509" t="s">
        <v>258</v>
      </c>
      <c r="N509" s="11">
        <f>SUMIF(Cocina!A:A,Sala!K509,Cocina!J:J)+I509</f>
        <v>74.8</v>
      </c>
      <c r="O509" s="12">
        <f t="shared" si="42"/>
        <v>45022</v>
      </c>
      <c r="P509" s="2">
        <f t="shared" si="43"/>
        <v>45022.118055555555</v>
      </c>
      <c r="Q509" s="2">
        <f t="shared" si="44"/>
        <v>45022.274305555555</v>
      </c>
      <c r="R509" s="2">
        <f t="shared" si="45"/>
        <v>0.15625</v>
      </c>
      <c r="S509" s="7">
        <f>SUMIF(Cocina!A:A,K509,Cocina!H:H)</f>
        <v>2.361111111111111E-2</v>
      </c>
      <c r="T509" s="2">
        <f t="shared" si="46"/>
        <v>0.13263888888888889</v>
      </c>
      <c r="U509" t="str">
        <f t="shared" si="47"/>
        <v>Cobrado</v>
      </c>
      <c r="V509" s="17" t="str">
        <f>TEXT(Table1[[#This Row],[Fecha de factura]],"dddd")</f>
        <v>jueves</v>
      </c>
    </row>
    <row r="510" spans="1:22" x14ac:dyDescent="0.45">
      <c r="A510">
        <v>5</v>
      </c>
      <c r="B510" t="s">
        <v>104</v>
      </c>
      <c r="C510">
        <v>3</v>
      </c>
      <c r="D510" s="1">
        <v>45022.133333333331</v>
      </c>
      <c r="E510" s="1">
        <v>45022.251388888886</v>
      </c>
      <c r="F510" t="s">
        <v>20</v>
      </c>
      <c r="G510" t="s">
        <v>21</v>
      </c>
      <c r="H510" t="s">
        <v>26</v>
      </c>
      <c r="I510" s="11">
        <v>16.260000000000002</v>
      </c>
      <c r="J510" t="s">
        <v>39</v>
      </c>
      <c r="K510">
        <v>509</v>
      </c>
      <c r="L510" t="s">
        <v>28</v>
      </c>
      <c r="M510" t="s">
        <v>59</v>
      </c>
      <c r="N510" s="11">
        <f>SUMIF(Cocina!A:A,Sala!K510,Cocina!J:J)+I510</f>
        <v>96.26</v>
      </c>
      <c r="O510" s="12">
        <f t="shared" si="42"/>
        <v>45022</v>
      </c>
      <c r="P510" s="2">
        <f t="shared" si="43"/>
        <v>45022.133333333331</v>
      </c>
      <c r="Q510" s="2">
        <f t="shared" si="44"/>
        <v>45022.251388888886</v>
      </c>
      <c r="R510" s="2">
        <f t="shared" si="45"/>
        <v>0.12847222222141377</v>
      </c>
      <c r="S510" s="7">
        <f>SUMIF(Cocina!A:A,K510,Cocina!H:H)</f>
        <v>3.2638888888888891E-2</v>
      </c>
      <c r="T510" s="2">
        <f t="shared" si="46"/>
        <v>9.5833333332524889E-2</v>
      </c>
      <c r="U510" t="str">
        <f t="shared" si="47"/>
        <v>Cobrado</v>
      </c>
      <c r="V510" s="17" t="str">
        <f>TEXT(Table1[[#This Row],[Fecha de factura]],"dddd")</f>
        <v>jueves</v>
      </c>
    </row>
    <row r="511" spans="1:22" x14ac:dyDescent="0.45">
      <c r="A511">
        <v>6</v>
      </c>
      <c r="B511" t="s">
        <v>472</v>
      </c>
      <c r="C511">
        <v>4</v>
      </c>
      <c r="D511" s="1">
        <v>45022.147222222222</v>
      </c>
      <c r="E511" s="1">
        <v>45022.189583333333</v>
      </c>
      <c r="F511" t="s">
        <v>33</v>
      </c>
      <c r="G511" t="s">
        <v>15</v>
      </c>
      <c r="H511" t="s">
        <v>26</v>
      </c>
      <c r="I511" s="11">
        <v>14.97</v>
      </c>
      <c r="J511" t="s">
        <v>27</v>
      </c>
      <c r="K511">
        <v>510</v>
      </c>
      <c r="L511" t="s">
        <v>31</v>
      </c>
      <c r="M511" t="s">
        <v>84</v>
      </c>
      <c r="N511" s="11">
        <f>SUMIF(Cocina!A:A,Sala!K511,Cocina!J:J)+I511</f>
        <v>50.97</v>
      </c>
      <c r="O511" s="12">
        <f t="shared" si="42"/>
        <v>45022</v>
      </c>
      <c r="P511" s="2">
        <f t="shared" si="43"/>
        <v>45022.147222222222</v>
      </c>
      <c r="Q511" s="2">
        <f t="shared" si="44"/>
        <v>45022.189583333333</v>
      </c>
      <c r="R511" s="2">
        <f t="shared" si="45"/>
        <v>4.2361111110949423E-2</v>
      </c>
      <c r="S511" s="7">
        <f>SUMIF(Cocina!A:A,K511,Cocina!H:H)</f>
        <v>3.3333333333333333E-2</v>
      </c>
      <c r="T511" s="2">
        <f t="shared" si="46"/>
        <v>9.0277777776160903E-3</v>
      </c>
      <c r="U511" t="str">
        <f t="shared" si="47"/>
        <v>Cobrado</v>
      </c>
      <c r="V511" s="17" t="str">
        <f>TEXT(Table1[[#This Row],[Fecha de factura]],"dddd")</f>
        <v>jueves</v>
      </c>
    </row>
    <row r="512" spans="1:22" x14ac:dyDescent="0.45">
      <c r="A512">
        <v>2</v>
      </c>
      <c r="B512" t="s">
        <v>473</v>
      </c>
      <c r="C512">
        <v>1</v>
      </c>
      <c r="D512" s="1">
        <v>45022.068055555559</v>
      </c>
      <c r="E512" s="1">
        <v>45022.140972222223</v>
      </c>
      <c r="F512" t="s">
        <v>20</v>
      </c>
      <c r="G512" t="s">
        <v>15</v>
      </c>
      <c r="H512" t="s">
        <v>26</v>
      </c>
      <c r="I512" s="11">
        <v>35.950000000000003</v>
      </c>
      <c r="J512" t="s">
        <v>27</v>
      </c>
      <c r="K512">
        <v>511</v>
      </c>
      <c r="L512" t="s">
        <v>70</v>
      </c>
      <c r="M512" t="s">
        <v>999</v>
      </c>
      <c r="N512" s="11">
        <f>SUMIF(Cocina!A:A,Sala!K512,Cocina!J:J)+I512</f>
        <v>172.95</v>
      </c>
      <c r="O512" s="12">
        <f t="shared" si="42"/>
        <v>45022</v>
      </c>
      <c r="P512" s="2">
        <f t="shared" si="43"/>
        <v>45022.068055555559</v>
      </c>
      <c r="Q512" s="2">
        <f t="shared" si="44"/>
        <v>45022.140972222223</v>
      </c>
      <c r="R512" s="2">
        <f t="shared" si="45"/>
        <v>7.2916666664241347E-2</v>
      </c>
      <c r="S512" s="7">
        <f>SUMIF(Cocina!A:A,K512,Cocina!H:H)</f>
        <v>2.6388888888888889E-2</v>
      </c>
      <c r="T512" s="2">
        <f t="shared" si="46"/>
        <v>4.6527777775352455E-2</v>
      </c>
      <c r="U512" t="str">
        <f t="shared" si="47"/>
        <v>Cobrado</v>
      </c>
      <c r="V512" s="17" t="str">
        <f>TEXT(Table1[[#This Row],[Fecha de factura]],"dddd")</f>
        <v>jueves</v>
      </c>
    </row>
    <row r="513" spans="1:22" x14ac:dyDescent="0.45">
      <c r="A513">
        <v>2</v>
      </c>
      <c r="B513" t="s">
        <v>401</v>
      </c>
      <c r="C513">
        <v>1</v>
      </c>
      <c r="D513" s="1">
        <v>45022.054861111108</v>
      </c>
      <c r="E513" s="1">
        <v>45022.101388888892</v>
      </c>
      <c r="F513" t="s">
        <v>30</v>
      </c>
      <c r="G513" t="s">
        <v>15</v>
      </c>
      <c r="H513" t="s">
        <v>26</v>
      </c>
      <c r="I513" s="11">
        <v>37.369999999999997</v>
      </c>
      <c r="J513" t="s">
        <v>39</v>
      </c>
      <c r="K513">
        <v>512</v>
      </c>
      <c r="L513" t="s">
        <v>18</v>
      </c>
      <c r="M513" t="s">
        <v>934</v>
      </c>
      <c r="N513" s="11">
        <f>SUMIF(Cocina!A:A,Sala!K513,Cocina!J:J)+I513</f>
        <v>165.37</v>
      </c>
      <c r="O513" s="12">
        <f t="shared" si="42"/>
        <v>45022</v>
      </c>
      <c r="P513" s="2">
        <f t="shared" si="43"/>
        <v>45022.054861111108</v>
      </c>
      <c r="Q513" s="2">
        <f t="shared" si="44"/>
        <v>45022.101388888892</v>
      </c>
      <c r="R513" s="2">
        <f t="shared" si="45"/>
        <v>5.6944444450588584E-2</v>
      </c>
      <c r="S513" s="7">
        <f>SUMIF(Cocina!A:A,K513,Cocina!H:H)</f>
        <v>4.0972222222222222E-2</v>
      </c>
      <c r="T513" s="2">
        <f t="shared" si="46"/>
        <v>1.5972222228366362E-2</v>
      </c>
      <c r="U513" t="str">
        <f t="shared" si="47"/>
        <v>Cobrado</v>
      </c>
      <c r="V513" s="17" t="str">
        <f>TEXT(Table1[[#This Row],[Fecha de factura]],"dddd")</f>
        <v>jueves</v>
      </c>
    </row>
    <row r="514" spans="1:22" x14ac:dyDescent="0.45">
      <c r="A514">
        <v>8</v>
      </c>
      <c r="B514" t="s">
        <v>48</v>
      </c>
      <c r="C514">
        <v>6</v>
      </c>
      <c r="D514" s="1">
        <v>45022.061111111114</v>
      </c>
      <c r="E514" s="1">
        <v>45022.20208333333</v>
      </c>
      <c r="F514" t="s">
        <v>14</v>
      </c>
      <c r="G514" t="s">
        <v>21</v>
      </c>
      <c r="H514" t="s">
        <v>26</v>
      </c>
      <c r="I514" s="11">
        <v>22.74</v>
      </c>
      <c r="J514" t="s">
        <v>39</v>
      </c>
      <c r="K514">
        <v>513</v>
      </c>
      <c r="L514" t="s">
        <v>43</v>
      </c>
      <c r="M514" t="s">
        <v>90</v>
      </c>
      <c r="N514" s="11">
        <f>SUMIF(Cocina!A:A,Sala!K514,Cocina!J:J)+I514</f>
        <v>76.739999999999995</v>
      </c>
      <c r="O514" s="12">
        <f t="shared" ref="O514:O577" si="48">INT(E514)</f>
        <v>45022</v>
      </c>
      <c r="P514" s="2">
        <f t="shared" ref="P514:P577" si="49">D514</f>
        <v>45022.061111111114</v>
      </c>
      <c r="Q514" s="2">
        <f t="shared" ref="Q514:Q577" si="50">E514</f>
        <v>45022.20208333333</v>
      </c>
      <c r="R514" s="2">
        <f t="shared" ref="R514:R577" si="51">IF(J514="Ocupada",Q514-P514+15/1440,Q514-P514)</f>
        <v>0.15138888888274474</v>
      </c>
      <c r="S514" s="7">
        <f>SUMIF(Cocina!A:A,K514,Cocina!H:H)</f>
        <v>3.888888888888889E-2</v>
      </c>
      <c r="T514" s="2">
        <f t="shared" si="46"/>
        <v>0.11249999999385585</v>
      </c>
      <c r="U514" t="str">
        <f t="shared" si="47"/>
        <v>Cobrado</v>
      </c>
      <c r="V514" s="17" t="str">
        <f>TEXT(Table1[[#This Row],[Fecha de factura]],"dddd")</f>
        <v>jueves</v>
      </c>
    </row>
    <row r="515" spans="1:22" x14ac:dyDescent="0.45">
      <c r="A515">
        <v>18</v>
      </c>
      <c r="B515" t="s">
        <v>474</v>
      </c>
      <c r="C515">
        <v>5</v>
      </c>
      <c r="D515" s="1">
        <v>45022.054861111108</v>
      </c>
      <c r="E515" s="1">
        <v>45022.191666666666</v>
      </c>
      <c r="F515" t="s">
        <v>33</v>
      </c>
      <c r="G515" t="s">
        <v>15</v>
      </c>
      <c r="H515" t="s">
        <v>26</v>
      </c>
      <c r="I515" s="11">
        <v>38.840000000000003</v>
      </c>
      <c r="J515" t="s">
        <v>27</v>
      </c>
      <c r="K515">
        <v>514</v>
      </c>
      <c r="L515" t="s">
        <v>58</v>
      </c>
      <c r="M515" t="s">
        <v>1000</v>
      </c>
      <c r="N515" s="11">
        <f>SUMIF(Cocina!A:A,Sala!K515,Cocina!J:J)+I515</f>
        <v>212.84</v>
      </c>
      <c r="O515" s="12">
        <f t="shared" si="48"/>
        <v>45022</v>
      </c>
      <c r="P515" s="2">
        <f t="shared" si="49"/>
        <v>45022.054861111108</v>
      </c>
      <c r="Q515" s="2">
        <f t="shared" si="50"/>
        <v>45022.191666666666</v>
      </c>
      <c r="R515" s="2">
        <f t="shared" si="51"/>
        <v>0.1368055555576575</v>
      </c>
      <c r="S515" s="7">
        <f>SUMIF(Cocina!A:A,K515,Cocina!H:H)</f>
        <v>7.7777777777777779E-2</v>
      </c>
      <c r="T515" s="2">
        <f t="shared" ref="T515:T578" si="52">IF(R515-S515&gt;0,R515-S515,0)</f>
        <v>5.902777777987972E-2</v>
      </c>
      <c r="U515" t="str">
        <f t="shared" ref="U515:U578" si="53">IF(T515=0,"No cobrado","Cobrado")</f>
        <v>Cobrado</v>
      </c>
      <c r="V515" s="17" t="str">
        <f>TEXT(Table1[[#This Row],[Fecha de factura]],"dddd")</f>
        <v>jueves</v>
      </c>
    </row>
    <row r="516" spans="1:22" x14ac:dyDescent="0.45">
      <c r="A516">
        <v>19</v>
      </c>
      <c r="B516" t="s">
        <v>348</v>
      </c>
      <c r="C516">
        <v>2</v>
      </c>
      <c r="D516" s="1">
        <v>45022.040277777778</v>
      </c>
      <c r="E516" s="1">
        <v>45022.085416666669</v>
      </c>
      <c r="F516" t="s">
        <v>25</v>
      </c>
      <c r="G516" t="s">
        <v>15</v>
      </c>
      <c r="H516" t="s">
        <v>26</v>
      </c>
      <c r="I516" s="11">
        <v>43.79</v>
      </c>
      <c r="J516" t="s">
        <v>39</v>
      </c>
      <c r="K516">
        <v>515</v>
      </c>
      <c r="L516" t="s">
        <v>58</v>
      </c>
      <c r="M516" t="s">
        <v>90</v>
      </c>
      <c r="N516" s="11">
        <f>SUMIF(Cocina!A:A,Sala!K516,Cocina!J:J)+I516</f>
        <v>61.79</v>
      </c>
      <c r="O516" s="12">
        <f t="shared" si="48"/>
        <v>45022</v>
      </c>
      <c r="P516" s="2">
        <f t="shared" si="49"/>
        <v>45022.040277777778</v>
      </c>
      <c r="Q516" s="2">
        <f t="shared" si="50"/>
        <v>45022.085416666669</v>
      </c>
      <c r="R516" s="2">
        <f t="shared" si="51"/>
        <v>5.5555555557172433E-2</v>
      </c>
      <c r="S516" s="7">
        <f>SUMIF(Cocina!A:A,K516,Cocina!H:H)</f>
        <v>9.0277777777777769E-3</v>
      </c>
      <c r="T516" s="2">
        <f t="shared" si="52"/>
        <v>4.6527777779394652E-2</v>
      </c>
      <c r="U516" t="str">
        <f t="shared" si="53"/>
        <v>Cobrado</v>
      </c>
      <c r="V516" s="17" t="str">
        <f>TEXT(Table1[[#This Row],[Fecha de factura]],"dddd")</f>
        <v>jueves</v>
      </c>
    </row>
    <row r="517" spans="1:22" x14ac:dyDescent="0.45">
      <c r="A517">
        <v>7</v>
      </c>
      <c r="B517" t="s">
        <v>475</v>
      </c>
      <c r="C517">
        <v>2</v>
      </c>
      <c r="D517" s="1">
        <v>45022.163194444445</v>
      </c>
      <c r="E517" s="1">
        <v>45022.207638888889</v>
      </c>
      <c r="F517" t="s">
        <v>33</v>
      </c>
      <c r="G517" t="s">
        <v>15</v>
      </c>
      <c r="H517" t="s">
        <v>26</v>
      </c>
      <c r="I517" s="11">
        <v>20.85</v>
      </c>
      <c r="J517" t="s">
        <v>17</v>
      </c>
      <c r="K517">
        <v>516</v>
      </c>
      <c r="L517" t="s">
        <v>31</v>
      </c>
      <c r="M517" t="s">
        <v>1001</v>
      </c>
      <c r="N517" s="11">
        <f>SUMIF(Cocina!A:A,Sala!K517,Cocina!J:J)+I517</f>
        <v>166.85</v>
      </c>
      <c r="O517" s="12">
        <f t="shared" si="48"/>
        <v>45022</v>
      </c>
      <c r="P517" s="2">
        <f t="shared" si="49"/>
        <v>45022.163194444445</v>
      </c>
      <c r="Q517" s="2">
        <f t="shared" si="50"/>
        <v>45022.207638888889</v>
      </c>
      <c r="R517" s="2">
        <f t="shared" si="51"/>
        <v>4.4444444443797693E-2</v>
      </c>
      <c r="S517" s="7">
        <f>SUMIF(Cocina!A:A,K517,Cocina!H:H)</f>
        <v>6.7361111111111122E-2</v>
      </c>
      <c r="T517" s="2">
        <f t="shared" si="52"/>
        <v>0</v>
      </c>
      <c r="U517" t="str">
        <f t="shared" si="53"/>
        <v>No cobrado</v>
      </c>
      <c r="V517" s="17" t="str">
        <f>TEXT(Table1[[#This Row],[Fecha de factura]],"dddd")</f>
        <v>jueves</v>
      </c>
    </row>
    <row r="518" spans="1:22" x14ac:dyDescent="0.45">
      <c r="A518">
        <v>4</v>
      </c>
      <c r="B518" t="s">
        <v>391</v>
      </c>
      <c r="C518">
        <v>5</v>
      </c>
      <c r="D518" s="1">
        <v>45022.065972222219</v>
      </c>
      <c r="E518" s="1">
        <v>45022.229166666664</v>
      </c>
      <c r="F518" t="s">
        <v>33</v>
      </c>
      <c r="G518" t="s">
        <v>15</v>
      </c>
      <c r="H518" t="s">
        <v>22</v>
      </c>
      <c r="I518" s="11">
        <v>23.92</v>
      </c>
      <c r="J518" t="s">
        <v>17</v>
      </c>
      <c r="K518">
        <v>517</v>
      </c>
      <c r="L518" t="s">
        <v>55</v>
      </c>
      <c r="M518" t="s">
        <v>1002</v>
      </c>
      <c r="N518" s="11">
        <f>SUMIF(Cocina!A:A,Sala!K518,Cocina!J:J)+I518</f>
        <v>126.92</v>
      </c>
      <c r="O518" s="12">
        <f t="shared" si="48"/>
        <v>45022</v>
      </c>
      <c r="P518" s="2">
        <f t="shared" si="49"/>
        <v>45022.065972222219</v>
      </c>
      <c r="Q518" s="2">
        <f t="shared" si="50"/>
        <v>45022.229166666664</v>
      </c>
      <c r="R518" s="2">
        <f t="shared" si="51"/>
        <v>0.16319444444525288</v>
      </c>
      <c r="S518" s="7">
        <f>SUMIF(Cocina!A:A,K518,Cocina!H:H)</f>
        <v>4.5138888888888888E-2</v>
      </c>
      <c r="T518" s="2">
        <f t="shared" si="52"/>
        <v>0.11805555555636399</v>
      </c>
      <c r="U518" t="str">
        <f t="shared" si="53"/>
        <v>Cobrado</v>
      </c>
      <c r="V518" s="17" t="str">
        <f>TEXT(Table1[[#This Row],[Fecha de factura]],"dddd")</f>
        <v>jueves</v>
      </c>
    </row>
    <row r="519" spans="1:22" x14ac:dyDescent="0.45">
      <c r="A519">
        <v>5</v>
      </c>
      <c r="B519" t="s">
        <v>174</v>
      </c>
      <c r="C519">
        <v>6</v>
      </c>
      <c r="D519" s="1">
        <v>45022.088888888888</v>
      </c>
      <c r="E519" s="1">
        <v>45022.251388888886</v>
      </c>
      <c r="F519" t="s">
        <v>33</v>
      </c>
      <c r="G519" t="s">
        <v>21</v>
      </c>
      <c r="H519" t="s">
        <v>26</v>
      </c>
      <c r="I519" s="11">
        <v>18.48</v>
      </c>
      <c r="J519" t="s">
        <v>39</v>
      </c>
      <c r="K519">
        <v>518</v>
      </c>
      <c r="L519" t="s">
        <v>23</v>
      </c>
      <c r="M519" t="s">
        <v>970</v>
      </c>
      <c r="N519" s="11">
        <f>SUMIF(Cocina!A:A,Sala!K519,Cocina!J:J)+I519</f>
        <v>95.48</v>
      </c>
      <c r="O519" s="12">
        <f t="shared" si="48"/>
        <v>45022</v>
      </c>
      <c r="P519" s="2">
        <f t="shared" si="49"/>
        <v>45022.088888888888</v>
      </c>
      <c r="Q519" s="2">
        <f t="shared" si="50"/>
        <v>45022.251388888886</v>
      </c>
      <c r="R519" s="2">
        <f t="shared" si="51"/>
        <v>0.17291666666521147</v>
      </c>
      <c r="S519" s="7">
        <f>SUMIF(Cocina!A:A,K519,Cocina!H:H)</f>
        <v>3.6805555555555557E-2</v>
      </c>
      <c r="T519" s="2">
        <f t="shared" si="52"/>
        <v>0.1361111111096559</v>
      </c>
      <c r="U519" t="str">
        <f t="shared" si="53"/>
        <v>Cobrado</v>
      </c>
      <c r="V519" s="17" t="str">
        <f>TEXT(Table1[[#This Row],[Fecha de factura]],"dddd")</f>
        <v>jueves</v>
      </c>
    </row>
    <row r="520" spans="1:22" x14ac:dyDescent="0.45">
      <c r="A520">
        <v>6</v>
      </c>
      <c r="B520" t="s">
        <v>476</v>
      </c>
      <c r="C520">
        <v>2</v>
      </c>
      <c r="D520" s="1">
        <v>45022.033333333333</v>
      </c>
      <c r="E520" s="1">
        <v>45022.15902777778</v>
      </c>
      <c r="F520" t="s">
        <v>30</v>
      </c>
      <c r="G520" t="s">
        <v>15</v>
      </c>
      <c r="H520" t="s">
        <v>26</v>
      </c>
      <c r="I520" s="11">
        <v>34.590000000000003</v>
      </c>
      <c r="J520" t="s">
        <v>27</v>
      </c>
      <c r="K520">
        <v>519</v>
      </c>
      <c r="L520" t="s">
        <v>31</v>
      </c>
      <c r="M520" t="s">
        <v>1003</v>
      </c>
      <c r="N520" s="11">
        <f>SUMIF(Cocina!A:A,Sala!K520,Cocina!J:J)+I520</f>
        <v>279.59000000000003</v>
      </c>
      <c r="O520" s="12">
        <f t="shared" si="48"/>
        <v>45022</v>
      </c>
      <c r="P520" s="2">
        <f t="shared" si="49"/>
        <v>45022.033333333333</v>
      </c>
      <c r="Q520" s="2">
        <f t="shared" si="50"/>
        <v>45022.15902777778</v>
      </c>
      <c r="R520" s="2">
        <f t="shared" si="51"/>
        <v>0.12569444444670808</v>
      </c>
      <c r="S520" s="7">
        <f>SUMIF(Cocina!A:A,K520,Cocina!H:H)</f>
        <v>0.10833333333333334</v>
      </c>
      <c r="T520" s="2">
        <f t="shared" si="52"/>
        <v>1.7361111113374739E-2</v>
      </c>
      <c r="U520" t="str">
        <f t="shared" si="53"/>
        <v>Cobrado</v>
      </c>
      <c r="V520" s="17" t="str">
        <f>TEXT(Table1[[#This Row],[Fecha de factura]],"dddd")</f>
        <v>jueves</v>
      </c>
    </row>
    <row r="521" spans="1:22" x14ac:dyDescent="0.45">
      <c r="A521">
        <v>4</v>
      </c>
      <c r="B521" t="s">
        <v>477</v>
      </c>
      <c r="C521">
        <v>4</v>
      </c>
      <c r="D521" s="1">
        <v>45022.149305555555</v>
      </c>
      <c r="E521" s="1">
        <v>45022.265972222223</v>
      </c>
      <c r="F521" t="s">
        <v>33</v>
      </c>
      <c r="G521" t="s">
        <v>36</v>
      </c>
      <c r="H521" t="s">
        <v>26</v>
      </c>
      <c r="I521" s="11">
        <v>43.99</v>
      </c>
      <c r="J521" t="s">
        <v>27</v>
      </c>
      <c r="K521">
        <v>520</v>
      </c>
      <c r="L521" t="s">
        <v>23</v>
      </c>
      <c r="M521" t="s">
        <v>1004</v>
      </c>
      <c r="N521" s="11">
        <f>SUMIF(Cocina!A:A,Sala!K521,Cocina!J:J)+I521</f>
        <v>323.99</v>
      </c>
      <c r="O521" s="12">
        <f t="shared" si="48"/>
        <v>45022</v>
      </c>
      <c r="P521" s="2">
        <f t="shared" si="49"/>
        <v>45022.149305555555</v>
      </c>
      <c r="Q521" s="2">
        <f t="shared" si="50"/>
        <v>45022.265972222223</v>
      </c>
      <c r="R521" s="2">
        <f t="shared" si="51"/>
        <v>0.11666666666860692</v>
      </c>
      <c r="S521" s="7">
        <f>SUMIF(Cocina!A:A,K521,Cocina!H:H)</f>
        <v>8.4027777777777785E-2</v>
      </c>
      <c r="T521" s="2">
        <f t="shared" si="52"/>
        <v>3.2638888890829137E-2</v>
      </c>
      <c r="U521" t="str">
        <f t="shared" si="53"/>
        <v>Cobrado</v>
      </c>
      <c r="V521" s="17" t="str">
        <f>TEXT(Table1[[#This Row],[Fecha de factura]],"dddd")</f>
        <v>jueves</v>
      </c>
    </row>
    <row r="522" spans="1:22" x14ac:dyDescent="0.45">
      <c r="A522">
        <v>18</v>
      </c>
      <c r="B522" t="s">
        <v>478</v>
      </c>
      <c r="C522">
        <v>2</v>
      </c>
      <c r="D522" s="1">
        <v>45022.029861111114</v>
      </c>
      <c r="E522" s="1">
        <v>45022.120833333334</v>
      </c>
      <c r="F522" t="s">
        <v>33</v>
      </c>
      <c r="G522" t="s">
        <v>15</v>
      </c>
      <c r="H522" t="s">
        <v>26</v>
      </c>
      <c r="I522" s="11">
        <v>15.18</v>
      </c>
      <c r="J522" t="s">
        <v>27</v>
      </c>
      <c r="K522">
        <v>521</v>
      </c>
      <c r="L522" t="s">
        <v>43</v>
      </c>
      <c r="M522" t="s">
        <v>1005</v>
      </c>
      <c r="N522" s="11">
        <f>SUMIF(Cocina!A:A,Sala!K522,Cocina!J:J)+I522</f>
        <v>225.18</v>
      </c>
      <c r="O522" s="12">
        <f t="shared" si="48"/>
        <v>45022</v>
      </c>
      <c r="P522" s="2">
        <f t="shared" si="49"/>
        <v>45022.029861111114</v>
      </c>
      <c r="Q522" s="2">
        <f t="shared" si="50"/>
        <v>45022.120833333334</v>
      </c>
      <c r="R522" s="2">
        <f t="shared" si="51"/>
        <v>9.0972222220443655E-2</v>
      </c>
      <c r="S522" s="7">
        <f>SUMIF(Cocina!A:A,K522,Cocina!H:H)</f>
        <v>6.3194444444444442E-2</v>
      </c>
      <c r="T522" s="2">
        <f t="shared" si="52"/>
        <v>2.7777777775999213E-2</v>
      </c>
      <c r="U522" t="str">
        <f t="shared" si="53"/>
        <v>Cobrado</v>
      </c>
      <c r="V522" s="17" t="str">
        <f>TEXT(Table1[[#This Row],[Fecha de factura]],"dddd")</f>
        <v>jueves</v>
      </c>
    </row>
    <row r="523" spans="1:22" x14ac:dyDescent="0.45">
      <c r="A523">
        <v>2</v>
      </c>
      <c r="B523" t="s">
        <v>42</v>
      </c>
      <c r="C523">
        <v>5</v>
      </c>
      <c r="D523" s="1">
        <v>45022.068055555559</v>
      </c>
      <c r="E523" s="1">
        <v>45022.18472222222</v>
      </c>
      <c r="F523" t="s">
        <v>33</v>
      </c>
      <c r="G523" t="s">
        <v>15</v>
      </c>
      <c r="H523" t="s">
        <v>22</v>
      </c>
      <c r="I523" s="11">
        <v>35.35</v>
      </c>
      <c r="J523" t="s">
        <v>27</v>
      </c>
      <c r="K523">
        <v>522</v>
      </c>
      <c r="L523" t="s">
        <v>45</v>
      </c>
      <c r="M523" t="s">
        <v>53</v>
      </c>
      <c r="N523" s="11">
        <f>SUMIF(Cocina!A:A,Sala!K523,Cocina!J:J)+I523</f>
        <v>119.35</v>
      </c>
      <c r="O523" s="12">
        <f t="shared" si="48"/>
        <v>45022</v>
      </c>
      <c r="P523" s="2">
        <f t="shared" si="49"/>
        <v>45022.068055555559</v>
      </c>
      <c r="Q523" s="2">
        <f t="shared" si="50"/>
        <v>45022.18472222222</v>
      </c>
      <c r="R523" s="2">
        <f t="shared" si="51"/>
        <v>0.11666666666133096</v>
      </c>
      <c r="S523" s="7">
        <f>SUMIF(Cocina!A:A,K523,Cocina!H:H)</f>
        <v>3.2638888888888891E-2</v>
      </c>
      <c r="T523" s="2">
        <f t="shared" si="52"/>
        <v>8.402777777244208E-2</v>
      </c>
      <c r="U523" t="str">
        <f t="shared" si="53"/>
        <v>Cobrado</v>
      </c>
      <c r="V523" s="17" t="str">
        <f>TEXT(Table1[[#This Row],[Fecha de factura]],"dddd")</f>
        <v>jueves</v>
      </c>
    </row>
    <row r="524" spans="1:22" x14ac:dyDescent="0.45">
      <c r="A524">
        <v>4</v>
      </c>
      <c r="B524" t="s">
        <v>479</v>
      </c>
      <c r="C524">
        <v>3</v>
      </c>
      <c r="D524" s="1">
        <v>45022.068749999999</v>
      </c>
      <c r="E524" s="1">
        <v>45022.195833333331</v>
      </c>
      <c r="F524" t="s">
        <v>30</v>
      </c>
      <c r="G524" t="s">
        <v>15</v>
      </c>
      <c r="H524" t="s">
        <v>26</v>
      </c>
      <c r="I524" s="11">
        <v>45.41</v>
      </c>
      <c r="J524" t="s">
        <v>39</v>
      </c>
      <c r="K524">
        <v>523</v>
      </c>
      <c r="L524" t="s">
        <v>70</v>
      </c>
      <c r="M524" t="s">
        <v>117</v>
      </c>
      <c r="N524" s="11">
        <f>SUMIF(Cocina!A:A,Sala!K524,Cocina!J:J)+I524</f>
        <v>126.41</v>
      </c>
      <c r="O524" s="12">
        <f t="shared" si="48"/>
        <v>45022</v>
      </c>
      <c r="P524" s="2">
        <f t="shared" si="49"/>
        <v>45022.068749999999</v>
      </c>
      <c r="Q524" s="2">
        <f t="shared" si="50"/>
        <v>45022.195833333331</v>
      </c>
      <c r="R524" s="2">
        <f t="shared" si="51"/>
        <v>0.13749999999951493</v>
      </c>
      <c r="S524" s="7">
        <f>SUMIF(Cocina!A:A,K524,Cocina!H:H)</f>
        <v>3.5416666666666666E-2</v>
      </c>
      <c r="T524" s="2">
        <f t="shared" si="52"/>
        <v>0.10208333333284826</v>
      </c>
      <c r="U524" t="str">
        <f t="shared" si="53"/>
        <v>Cobrado</v>
      </c>
      <c r="V524" s="17" t="str">
        <f>TEXT(Table1[[#This Row],[Fecha de factura]],"dddd")</f>
        <v>jueves</v>
      </c>
    </row>
    <row r="525" spans="1:22" x14ac:dyDescent="0.45">
      <c r="A525">
        <v>16</v>
      </c>
      <c r="B525" t="s">
        <v>480</v>
      </c>
      <c r="C525">
        <v>4</v>
      </c>
      <c r="D525" s="1">
        <v>45022.002083333333</v>
      </c>
      <c r="E525" s="1">
        <v>45022.105555555558</v>
      </c>
      <c r="F525" t="s">
        <v>14</v>
      </c>
      <c r="G525" t="s">
        <v>15</v>
      </c>
      <c r="H525" t="s">
        <v>26</v>
      </c>
      <c r="I525" s="11">
        <v>26.91</v>
      </c>
      <c r="J525" t="s">
        <v>39</v>
      </c>
      <c r="K525">
        <v>524</v>
      </c>
      <c r="L525" t="s">
        <v>34</v>
      </c>
      <c r="M525" t="s">
        <v>944</v>
      </c>
      <c r="N525" s="11">
        <f>SUMIF(Cocina!A:A,Sala!K525,Cocina!J:J)+I525</f>
        <v>102.91</v>
      </c>
      <c r="O525" s="12">
        <f t="shared" si="48"/>
        <v>45022</v>
      </c>
      <c r="P525" s="2">
        <f t="shared" si="49"/>
        <v>45022.002083333333</v>
      </c>
      <c r="Q525" s="2">
        <f t="shared" si="50"/>
        <v>45022.105555555558</v>
      </c>
      <c r="R525" s="2">
        <f t="shared" si="51"/>
        <v>0.1138888888914759</v>
      </c>
      <c r="S525" s="7">
        <f>SUMIF(Cocina!A:A,K525,Cocina!H:H)</f>
        <v>4.2361111111111106E-2</v>
      </c>
      <c r="T525" s="2">
        <f t="shared" si="52"/>
        <v>7.1527777780364787E-2</v>
      </c>
      <c r="U525" t="str">
        <f t="shared" si="53"/>
        <v>Cobrado</v>
      </c>
      <c r="V525" s="17" t="str">
        <f>TEXT(Table1[[#This Row],[Fecha de factura]],"dddd")</f>
        <v>jueves</v>
      </c>
    </row>
    <row r="526" spans="1:22" x14ac:dyDescent="0.45">
      <c r="A526">
        <v>16</v>
      </c>
      <c r="B526" t="s">
        <v>238</v>
      </c>
      <c r="C526">
        <v>3</v>
      </c>
      <c r="D526" s="1">
        <v>45022.143750000003</v>
      </c>
      <c r="E526" s="1">
        <v>45022.301388888889</v>
      </c>
      <c r="F526" t="s">
        <v>14</v>
      </c>
      <c r="G526" t="s">
        <v>15</v>
      </c>
      <c r="H526" t="s">
        <v>26</v>
      </c>
      <c r="I526" s="11">
        <v>32.869999999999997</v>
      </c>
      <c r="J526" t="s">
        <v>39</v>
      </c>
      <c r="K526">
        <v>525</v>
      </c>
      <c r="L526" t="s">
        <v>40</v>
      </c>
      <c r="M526" t="s">
        <v>1006</v>
      </c>
      <c r="N526" s="11">
        <f>SUMIF(Cocina!A:A,Sala!K526,Cocina!J:J)+I526</f>
        <v>229.87</v>
      </c>
      <c r="O526" s="12">
        <f t="shared" si="48"/>
        <v>45022</v>
      </c>
      <c r="P526" s="2">
        <f t="shared" si="49"/>
        <v>45022.143750000003</v>
      </c>
      <c r="Q526" s="2">
        <f t="shared" si="50"/>
        <v>45022.301388888889</v>
      </c>
      <c r="R526" s="2">
        <f t="shared" si="51"/>
        <v>0.16805555555280685</v>
      </c>
      <c r="S526" s="7">
        <f>SUMIF(Cocina!A:A,K526,Cocina!H:H)</f>
        <v>5.347222222222222E-2</v>
      </c>
      <c r="T526" s="2">
        <f t="shared" si="52"/>
        <v>0.11458333333058462</v>
      </c>
      <c r="U526" t="str">
        <f t="shared" si="53"/>
        <v>Cobrado</v>
      </c>
      <c r="V526" s="17" t="str">
        <f>TEXT(Table1[[#This Row],[Fecha de factura]],"dddd")</f>
        <v>jueves</v>
      </c>
    </row>
    <row r="527" spans="1:22" x14ac:dyDescent="0.45">
      <c r="A527">
        <v>4</v>
      </c>
      <c r="B527" t="s">
        <v>481</v>
      </c>
      <c r="C527">
        <v>6</v>
      </c>
      <c r="D527" s="1">
        <v>45022.155555555553</v>
      </c>
      <c r="E527" s="1">
        <v>45022.236805555556</v>
      </c>
      <c r="F527" t="s">
        <v>33</v>
      </c>
      <c r="G527" t="s">
        <v>36</v>
      </c>
      <c r="H527" t="s">
        <v>16</v>
      </c>
      <c r="I527" s="11">
        <v>43.02</v>
      </c>
      <c r="J527" t="s">
        <v>27</v>
      </c>
      <c r="K527">
        <v>526</v>
      </c>
      <c r="L527" t="s">
        <v>43</v>
      </c>
      <c r="M527" t="s">
        <v>272</v>
      </c>
      <c r="N527" s="11">
        <f>SUMIF(Cocina!A:A,Sala!K527,Cocina!J:J)+I527</f>
        <v>76.02000000000001</v>
      </c>
      <c r="O527" s="12">
        <f t="shared" si="48"/>
        <v>45022</v>
      </c>
      <c r="P527" s="2">
        <f t="shared" si="49"/>
        <v>45022.155555555553</v>
      </c>
      <c r="Q527" s="2">
        <f t="shared" si="50"/>
        <v>45022.236805555556</v>
      </c>
      <c r="R527" s="2">
        <f t="shared" si="51"/>
        <v>8.1250000002910383E-2</v>
      </c>
      <c r="S527" s="7">
        <f>SUMIF(Cocina!A:A,K527,Cocina!H:H)</f>
        <v>1.5277777777777777E-2</v>
      </c>
      <c r="T527" s="2">
        <f t="shared" si="52"/>
        <v>6.5972222225132604E-2</v>
      </c>
      <c r="U527" t="str">
        <f t="shared" si="53"/>
        <v>Cobrado</v>
      </c>
      <c r="V527" s="17" t="str">
        <f>TEXT(Table1[[#This Row],[Fecha de factura]],"dddd")</f>
        <v>jueves</v>
      </c>
    </row>
    <row r="528" spans="1:22" x14ac:dyDescent="0.45">
      <c r="A528">
        <v>19</v>
      </c>
      <c r="B528" t="s">
        <v>482</v>
      </c>
      <c r="C528">
        <v>4</v>
      </c>
      <c r="D528" s="1">
        <v>45022.15347222222</v>
      </c>
      <c r="E528" s="1">
        <v>45022.246527777781</v>
      </c>
      <c r="F528" t="s">
        <v>20</v>
      </c>
      <c r="G528" t="s">
        <v>21</v>
      </c>
      <c r="H528" t="s">
        <v>22</v>
      </c>
      <c r="I528" s="11">
        <v>22.95</v>
      </c>
      <c r="J528" t="s">
        <v>39</v>
      </c>
      <c r="K528">
        <v>527</v>
      </c>
      <c r="L528" t="s">
        <v>18</v>
      </c>
      <c r="M528" t="s">
        <v>117</v>
      </c>
      <c r="N528" s="11">
        <f>SUMIF(Cocina!A:A,Sala!K528,Cocina!J:J)+I528</f>
        <v>76.95</v>
      </c>
      <c r="O528" s="12">
        <f t="shared" si="48"/>
        <v>45022</v>
      </c>
      <c r="P528" s="2">
        <f t="shared" si="49"/>
        <v>45022.15347222222</v>
      </c>
      <c r="Q528" s="2">
        <f t="shared" si="50"/>
        <v>45022.246527777781</v>
      </c>
      <c r="R528" s="2">
        <f t="shared" si="51"/>
        <v>0.10347222222723455</v>
      </c>
      <c r="S528" s="7">
        <f>SUMIF(Cocina!A:A,K528,Cocina!H:H)</f>
        <v>2.1527777777777778E-2</v>
      </c>
      <c r="T528" s="2">
        <f t="shared" si="52"/>
        <v>8.1944444449456783E-2</v>
      </c>
      <c r="U528" t="str">
        <f t="shared" si="53"/>
        <v>Cobrado</v>
      </c>
      <c r="V528" s="17" t="str">
        <f>TEXT(Table1[[#This Row],[Fecha de factura]],"dddd")</f>
        <v>jueves</v>
      </c>
    </row>
    <row r="529" spans="1:22" x14ac:dyDescent="0.45">
      <c r="A529">
        <v>14</v>
      </c>
      <c r="B529" t="s">
        <v>483</v>
      </c>
      <c r="C529">
        <v>2</v>
      </c>
      <c r="D529" s="1">
        <v>45022.074305555558</v>
      </c>
      <c r="E529" s="1">
        <v>45022.158333333333</v>
      </c>
      <c r="F529" t="s">
        <v>25</v>
      </c>
      <c r="G529" t="s">
        <v>15</v>
      </c>
      <c r="H529" t="s">
        <v>16</v>
      </c>
      <c r="I529" s="11">
        <v>15.62</v>
      </c>
      <c r="J529" t="s">
        <v>17</v>
      </c>
      <c r="K529">
        <v>528</v>
      </c>
      <c r="L529" t="s">
        <v>43</v>
      </c>
      <c r="M529" t="s">
        <v>1007</v>
      </c>
      <c r="N529" s="11">
        <f>SUMIF(Cocina!A:A,Sala!K529,Cocina!J:J)+I529</f>
        <v>93.62</v>
      </c>
      <c r="O529" s="12">
        <f t="shared" si="48"/>
        <v>45022</v>
      </c>
      <c r="P529" s="2">
        <f t="shared" si="49"/>
        <v>45022.074305555558</v>
      </c>
      <c r="Q529" s="2">
        <f t="shared" si="50"/>
        <v>45022.158333333333</v>
      </c>
      <c r="R529" s="2">
        <f t="shared" si="51"/>
        <v>8.4027777775190771E-2</v>
      </c>
      <c r="S529" s="7">
        <f>SUMIF(Cocina!A:A,K529,Cocina!H:H)</f>
        <v>8.4027777777777785E-2</v>
      </c>
      <c r="T529" s="2">
        <f t="shared" si="52"/>
        <v>0</v>
      </c>
      <c r="U529" t="str">
        <f t="shared" si="53"/>
        <v>No cobrado</v>
      </c>
      <c r="V529" s="17" t="str">
        <f>TEXT(Table1[[#This Row],[Fecha de factura]],"dddd")</f>
        <v>jueves</v>
      </c>
    </row>
    <row r="530" spans="1:22" x14ac:dyDescent="0.45">
      <c r="A530">
        <v>1</v>
      </c>
      <c r="B530" t="s">
        <v>484</v>
      </c>
      <c r="C530">
        <v>2</v>
      </c>
      <c r="D530" s="1">
        <v>45022.081944444442</v>
      </c>
      <c r="E530" s="1">
        <v>45022.195833333331</v>
      </c>
      <c r="F530" t="s">
        <v>14</v>
      </c>
      <c r="G530" t="s">
        <v>15</v>
      </c>
      <c r="H530" t="s">
        <v>26</v>
      </c>
      <c r="I530" s="11">
        <v>25.91</v>
      </c>
      <c r="J530" t="s">
        <v>39</v>
      </c>
      <c r="K530">
        <v>529</v>
      </c>
      <c r="L530" t="s">
        <v>18</v>
      </c>
      <c r="M530" t="s">
        <v>1008</v>
      </c>
      <c r="N530" s="11">
        <f>SUMIF(Cocina!A:A,Sala!K530,Cocina!J:J)+I530</f>
        <v>233.91</v>
      </c>
      <c r="O530" s="12">
        <f t="shared" si="48"/>
        <v>45022</v>
      </c>
      <c r="P530" s="2">
        <f t="shared" si="49"/>
        <v>45022.081944444442</v>
      </c>
      <c r="Q530" s="2">
        <f t="shared" si="50"/>
        <v>45022.195833333331</v>
      </c>
      <c r="R530" s="2">
        <f t="shared" si="51"/>
        <v>0.12430555555571725</v>
      </c>
      <c r="S530" s="7">
        <f>SUMIF(Cocina!A:A,K530,Cocina!H:H)</f>
        <v>0.10902777777777778</v>
      </c>
      <c r="T530" s="2">
        <f t="shared" si="52"/>
        <v>1.5277777777939469E-2</v>
      </c>
      <c r="U530" t="str">
        <f t="shared" si="53"/>
        <v>Cobrado</v>
      </c>
      <c r="V530" s="17" t="str">
        <f>TEXT(Table1[[#This Row],[Fecha de factura]],"dddd")</f>
        <v>jueves</v>
      </c>
    </row>
    <row r="531" spans="1:22" x14ac:dyDescent="0.45">
      <c r="A531">
        <v>7</v>
      </c>
      <c r="B531" t="s">
        <v>485</v>
      </c>
      <c r="C531">
        <v>5</v>
      </c>
      <c r="D531" s="1">
        <v>45022.092361111114</v>
      </c>
      <c r="E531" s="1">
        <v>45022.254861111112</v>
      </c>
      <c r="F531" t="s">
        <v>30</v>
      </c>
      <c r="G531" t="s">
        <v>15</v>
      </c>
      <c r="H531" t="s">
        <v>26</v>
      </c>
      <c r="I531" s="11">
        <v>30.19</v>
      </c>
      <c r="J531" t="s">
        <v>39</v>
      </c>
      <c r="K531">
        <v>530</v>
      </c>
      <c r="L531" t="s">
        <v>31</v>
      </c>
      <c r="M531" t="s">
        <v>1009</v>
      </c>
      <c r="N531" s="11">
        <f>SUMIF(Cocina!A:A,Sala!K531,Cocina!J:J)+I531</f>
        <v>190.19</v>
      </c>
      <c r="O531" s="12">
        <f t="shared" si="48"/>
        <v>45022</v>
      </c>
      <c r="P531" s="2">
        <f t="shared" si="49"/>
        <v>45022.092361111114</v>
      </c>
      <c r="Q531" s="2">
        <f t="shared" si="50"/>
        <v>45022.254861111112</v>
      </c>
      <c r="R531" s="2">
        <f t="shared" si="51"/>
        <v>0.17291666666521147</v>
      </c>
      <c r="S531" s="7">
        <f>SUMIF(Cocina!A:A,K531,Cocina!H:H)</f>
        <v>7.3611111111111113E-2</v>
      </c>
      <c r="T531" s="2">
        <f t="shared" si="52"/>
        <v>9.9305555554100353E-2</v>
      </c>
      <c r="U531" t="str">
        <f t="shared" si="53"/>
        <v>Cobrado</v>
      </c>
      <c r="V531" s="17" t="str">
        <f>TEXT(Table1[[#This Row],[Fecha de factura]],"dddd")</f>
        <v>jueves</v>
      </c>
    </row>
    <row r="532" spans="1:22" x14ac:dyDescent="0.45">
      <c r="A532">
        <v>9</v>
      </c>
      <c r="B532" t="s">
        <v>383</v>
      </c>
      <c r="C532">
        <v>6</v>
      </c>
      <c r="D532" s="1">
        <v>45022.127083333333</v>
      </c>
      <c r="E532" s="1">
        <v>45022.211111111108</v>
      </c>
      <c r="F532" t="s">
        <v>25</v>
      </c>
      <c r="G532" t="s">
        <v>36</v>
      </c>
      <c r="H532" t="s">
        <v>22</v>
      </c>
      <c r="I532" s="11">
        <v>34.39</v>
      </c>
      <c r="J532" t="s">
        <v>27</v>
      </c>
      <c r="K532">
        <v>531</v>
      </c>
      <c r="L532" t="s">
        <v>31</v>
      </c>
      <c r="M532" t="s">
        <v>1010</v>
      </c>
      <c r="N532" s="11">
        <f>SUMIF(Cocina!A:A,Sala!K532,Cocina!J:J)+I532</f>
        <v>278.39</v>
      </c>
      <c r="O532" s="12">
        <f t="shared" si="48"/>
        <v>45022</v>
      </c>
      <c r="P532" s="2">
        <f t="shared" si="49"/>
        <v>45022.127083333333</v>
      </c>
      <c r="Q532" s="2">
        <f t="shared" si="50"/>
        <v>45022.211111111108</v>
      </c>
      <c r="R532" s="2">
        <f t="shared" si="51"/>
        <v>8.4027777775190771E-2</v>
      </c>
      <c r="S532" s="7">
        <f>SUMIF(Cocina!A:A,K532,Cocina!H:H)</f>
        <v>0.13819444444444445</v>
      </c>
      <c r="T532" s="2">
        <f t="shared" si="52"/>
        <v>0</v>
      </c>
      <c r="U532" t="str">
        <f t="shared" si="53"/>
        <v>No cobrado</v>
      </c>
      <c r="V532" s="17" t="str">
        <f>TEXT(Table1[[#This Row],[Fecha de factura]],"dddd")</f>
        <v>jueves</v>
      </c>
    </row>
    <row r="533" spans="1:22" x14ac:dyDescent="0.45">
      <c r="A533">
        <v>13</v>
      </c>
      <c r="B533" t="s">
        <v>98</v>
      </c>
      <c r="C533">
        <v>3</v>
      </c>
      <c r="D533" s="1">
        <v>45022.074999999997</v>
      </c>
      <c r="E533" s="1">
        <v>45022.226388888892</v>
      </c>
      <c r="F533" t="s">
        <v>14</v>
      </c>
      <c r="G533" t="s">
        <v>21</v>
      </c>
      <c r="H533" t="s">
        <v>16</v>
      </c>
      <c r="I533" s="11">
        <v>17.95</v>
      </c>
      <c r="J533" t="s">
        <v>17</v>
      </c>
      <c r="K533">
        <v>532</v>
      </c>
      <c r="L533" t="s">
        <v>70</v>
      </c>
      <c r="M533" t="s">
        <v>1011</v>
      </c>
      <c r="N533" s="11">
        <f>SUMIF(Cocina!A:A,Sala!K533,Cocina!J:J)+I533</f>
        <v>154.94999999999999</v>
      </c>
      <c r="O533" s="12">
        <f t="shared" si="48"/>
        <v>45022</v>
      </c>
      <c r="P533" s="2">
        <f t="shared" si="49"/>
        <v>45022.074999999997</v>
      </c>
      <c r="Q533" s="2">
        <f t="shared" si="50"/>
        <v>45022.226388888892</v>
      </c>
      <c r="R533" s="2">
        <f t="shared" si="51"/>
        <v>0.15138888889487134</v>
      </c>
      <c r="S533" s="7">
        <f>SUMIF(Cocina!A:A,K533,Cocina!H:H)</f>
        <v>4.0972222222222215E-2</v>
      </c>
      <c r="T533" s="2">
        <f t="shared" si="52"/>
        <v>0.11041666667264913</v>
      </c>
      <c r="U533" t="str">
        <f t="shared" si="53"/>
        <v>Cobrado</v>
      </c>
      <c r="V533" s="17" t="str">
        <f>TEXT(Table1[[#This Row],[Fecha de factura]],"dddd")</f>
        <v>jueves</v>
      </c>
    </row>
    <row r="534" spans="1:22" x14ac:dyDescent="0.45">
      <c r="A534">
        <v>1</v>
      </c>
      <c r="B534" t="s">
        <v>239</v>
      </c>
      <c r="C534">
        <v>3</v>
      </c>
      <c r="D534" s="1">
        <v>45022.134722222225</v>
      </c>
      <c r="E534" s="1">
        <v>45022.222222222219</v>
      </c>
      <c r="F534" t="s">
        <v>30</v>
      </c>
      <c r="G534" t="s">
        <v>36</v>
      </c>
      <c r="H534" t="s">
        <v>16</v>
      </c>
      <c r="I534" s="11">
        <v>20.09</v>
      </c>
      <c r="J534" t="s">
        <v>27</v>
      </c>
      <c r="K534">
        <v>533</v>
      </c>
      <c r="L534" t="s">
        <v>55</v>
      </c>
      <c r="M534" t="s">
        <v>922</v>
      </c>
      <c r="N534" s="11">
        <f>SUMIF(Cocina!A:A,Sala!K534,Cocina!J:J)+I534</f>
        <v>61.09</v>
      </c>
      <c r="O534" s="12">
        <f t="shared" si="48"/>
        <v>45022</v>
      </c>
      <c r="P534" s="2">
        <f t="shared" si="49"/>
        <v>45022.134722222225</v>
      </c>
      <c r="Q534" s="2">
        <f t="shared" si="50"/>
        <v>45022.222222222219</v>
      </c>
      <c r="R534" s="2">
        <f t="shared" si="51"/>
        <v>8.7499999994179234E-2</v>
      </c>
      <c r="S534" s="7">
        <f>SUMIF(Cocina!A:A,K534,Cocina!H:H)</f>
        <v>3.3333333333333333E-2</v>
      </c>
      <c r="T534" s="2">
        <f t="shared" si="52"/>
        <v>5.4166666660845901E-2</v>
      </c>
      <c r="U534" t="str">
        <f t="shared" si="53"/>
        <v>Cobrado</v>
      </c>
      <c r="V534" s="17" t="str">
        <f>TEXT(Table1[[#This Row],[Fecha de factura]],"dddd")</f>
        <v>jueves</v>
      </c>
    </row>
    <row r="535" spans="1:22" x14ac:dyDescent="0.45">
      <c r="A535">
        <v>1</v>
      </c>
      <c r="B535" t="s">
        <v>486</v>
      </c>
      <c r="C535">
        <v>6</v>
      </c>
      <c r="D535" s="1">
        <v>45022.043055555558</v>
      </c>
      <c r="E535" s="1">
        <v>45022.186805555553</v>
      </c>
      <c r="F535" t="s">
        <v>33</v>
      </c>
      <c r="G535" t="s">
        <v>36</v>
      </c>
      <c r="H535" t="s">
        <v>26</v>
      </c>
      <c r="I535" s="11">
        <v>23.59</v>
      </c>
      <c r="J535" t="s">
        <v>17</v>
      </c>
      <c r="K535">
        <v>534</v>
      </c>
      <c r="L535" t="s">
        <v>28</v>
      </c>
      <c r="M535" t="s">
        <v>1012</v>
      </c>
      <c r="N535" s="11">
        <f>SUMIF(Cocina!A:A,Sala!K535,Cocina!J:J)+I535</f>
        <v>170.59</v>
      </c>
      <c r="O535" s="12">
        <f t="shared" si="48"/>
        <v>45022</v>
      </c>
      <c r="P535" s="2">
        <f t="shared" si="49"/>
        <v>45022.043055555558</v>
      </c>
      <c r="Q535" s="2">
        <f t="shared" si="50"/>
        <v>45022.186805555553</v>
      </c>
      <c r="R535" s="2">
        <f t="shared" si="51"/>
        <v>0.14374999999563443</v>
      </c>
      <c r="S535" s="7">
        <f>SUMIF(Cocina!A:A,K535,Cocina!H:H)</f>
        <v>5.2777777777777785E-2</v>
      </c>
      <c r="T535" s="2">
        <f t="shared" si="52"/>
        <v>9.0972222217856641E-2</v>
      </c>
      <c r="U535" t="str">
        <f t="shared" si="53"/>
        <v>Cobrado</v>
      </c>
      <c r="V535" s="17" t="str">
        <f>TEXT(Table1[[#This Row],[Fecha de factura]],"dddd")</f>
        <v>jueves</v>
      </c>
    </row>
    <row r="536" spans="1:22" x14ac:dyDescent="0.45">
      <c r="A536">
        <v>15</v>
      </c>
      <c r="B536" t="s">
        <v>150</v>
      </c>
      <c r="C536">
        <v>3</v>
      </c>
      <c r="D536" s="1">
        <v>45022.039583333331</v>
      </c>
      <c r="E536" s="1">
        <v>45022.147222222222</v>
      </c>
      <c r="F536" t="s">
        <v>20</v>
      </c>
      <c r="G536" t="s">
        <v>21</v>
      </c>
      <c r="H536" t="s">
        <v>26</v>
      </c>
      <c r="I536" s="11">
        <v>39.450000000000003</v>
      </c>
      <c r="J536" t="s">
        <v>27</v>
      </c>
      <c r="K536">
        <v>535</v>
      </c>
      <c r="L536" t="s">
        <v>58</v>
      </c>
      <c r="M536" t="s">
        <v>1013</v>
      </c>
      <c r="N536" s="11">
        <f>SUMIF(Cocina!A:A,Sala!K536,Cocina!J:J)+I536</f>
        <v>315.45</v>
      </c>
      <c r="O536" s="12">
        <f t="shared" si="48"/>
        <v>45022</v>
      </c>
      <c r="P536" s="2">
        <f t="shared" si="49"/>
        <v>45022.039583333331</v>
      </c>
      <c r="Q536" s="2">
        <f t="shared" si="50"/>
        <v>45022.147222222222</v>
      </c>
      <c r="R536" s="2">
        <f t="shared" si="51"/>
        <v>0.10763888889050577</v>
      </c>
      <c r="S536" s="7">
        <f>SUMIF(Cocina!A:A,K536,Cocina!H:H)</f>
        <v>7.8472222222222221E-2</v>
      </c>
      <c r="T536" s="2">
        <f t="shared" si="52"/>
        <v>2.9166666668283547E-2</v>
      </c>
      <c r="U536" t="str">
        <f t="shared" si="53"/>
        <v>Cobrado</v>
      </c>
      <c r="V536" s="17" t="str">
        <f>TEXT(Table1[[#This Row],[Fecha de factura]],"dddd")</f>
        <v>jueves</v>
      </c>
    </row>
    <row r="537" spans="1:22" x14ac:dyDescent="0.45">
      <c r="A537">
        <v>9</v>
      </c>
      <c r="B537" t="s">
        <v>487</v>
      </c>
      <c r="C537">
        <v>2</v>
      </c>
      <c r="D537" s="1">
        <v>45022.104861111111</v>
      </c>
      <c r="E537" s="1">
        <v>45022.193749999999</v>
      </c>
      <c r="F537" t="s">
        <v>33</v>
      </c>
      <c r="G537" t="s">
        <v>15</v>
      </c>
      <c r="H537" t="s">
        <v>26</v>
      </c>
      <c r="I537" s="11">
        <v>46</v>
      </c>
      <c r="J537" t="s">
        <v>17</v>
      </c>
      <c r="K537">
        <v>536</v>
      </c>
      <c r="L537" t="s">
        <v>58</v>
      </c>
      <c r="M537" t="s">
        <v>1014</v>
      </c>
      <c r="N537" s="11">
        <f>SUMIF(Cocina!A:A,Sala!K537,Cocina!J:J)+I537</f>
        <v>258</v>
      </c>
      <c r="O537" s="12">
        <f t="shared" si="48"/>
        <v>45022</v>
      </c>
      <c r="P537" s="2">
        <f t="shared" si="49"/>
        <v>45022.104861111111</v>
      </c>
      <c r="Q537" s="2">
        <f t="shared" si="50"/>
        <v>45022.193749999999</v>
      </c>
      <c r="R537" s="2">
        <f t="shared" si="51"/>
        <v>8.8888888887595385E-2</v>
      </c>
      <c r="S537" s="7">
        <f>SUMIF(Cocina!A:A,K537,Cocina!H:H)</f>
        <v>0.10555555555555556</v>
      </c>
      <c r="T537" s="2">
        <f t="shared" si="52"/>
        <v>0</v>
      </c>
      <c r="U537" t="str">
        <f t="shared" si="53"/>
        <v>No cobrado</v>
      </c>
      <c r="V537" s="17" t="str">
        <f>TEXT(Table1[[#This Row],[Fecha de factura]],"dddd")</f>
        <v>jueves</v>
      </c>
    </row>
    <row r="538" spans="1:22" x14ac:dyDescent="0.45">
      <c r="A538">
        <v>18</v>
      </c>
      <c r="B538" t="s">
        <v>176</v>
      </c>
      <c r="C538">
        <v>6</v>
      </c>
      <c r="D538" s="1">
        <v>45022.01666666667</v>
      </c>
      <c r="E538" s="1">
        <v>45022.089583333334</v>
      </c>
      <c r="F538" t="s">
        <v>14</v>
      </c>
      <c r="G538" t="s">
        <v>21</v>
      </c>
      <c r="H538" t="s">
        <v>16</v>
      </c>
      <c r="I538" s="11">
        <v>28.68</v>
      </c>
      <c r="J538" t="s">
        <v>39</v>
      </c>
      <c r="K538">
        <v>537</v>
      </c>
      <c r="L538" t="s">
        <v>34</v>
      </c>
      <c r="M538" t="s">
        <v>81</v>
      </c>
      <c r="N538" s="11">
        <f>SUMIF(Cocina!A:A,Sala!K538,Cocina!J:J)+I538</f>
        <v>91.68</v>
      </c>
      <c r="O538" s="12">
        <f t="shared" si="48"/>
        <v>45022</v>
      </c>
      <c r="P538" s="2">
        <f t="shared" si="49"/>
        <v>45022.01666666667</v>
      </c>
      <c r="Q538" s="2">
        <f t="shared" si="50"/>
        <v>45022.089583333334</v>
      </c>
      <c r="R538" s="2">
        <f t="shared" si="51"/>
        <v>8.3333333330908019E-2</v>
      </c>
      <c r="S538" s="7">
        <f>SUMIF(Cocina!A:A,K538,Cocina!H:H)</f>
        <v>1.4583333333333334E-2</v>
      </c>
      <c r="T538" s="2">
        <f t="shared" si="52"/>
        <v>6.8749999997574682E-2</v>
      </c>
      <c r="U538" t="str">
        <f t="shared" si="53"/>
        <v>Cobrado</v>
      </c>
      <c r="V538" s="17" t="str">
        <f>TEXT(Table1[[#This Row],[Fecha de factura]],"dddd")</f>
        <v>jueves</v>
      </c>
    </row>
    <row r="539" spans="1:22" x14ac:dyDescent="0.45">
      <c r="A539">
        <v>14</v>
      </c>
      <c r="B539" t="s">
        <v>298</v>
      </c>
      <c r="C539">
        <v>4</v>
      </c>
      <c r="D539" s="1">
        <v>45022.138194444444</v>
      </c>
      <c r="E539" s="1">
        <v>45022.231249999997</v>
      </c>
      <c r="F539" t="s">
        <v>33</v>
      </c>
      <c r="G539" t="s">
        <v>36</v>
      </c>
      <c r="H539" t="s">
        <v>16</v>
      </c>
      <c r="I539" s="11">
        <v>41.35</v>
      </c>
      <c r="J539" t="s">
        <v>27</v>
      </c>
      <c r="K539">
        <v>538</v>
      </c>
      <c r="L539" t="s">
        <v>23</v>
      </c>
      <c r="M539" t="s">
        <v>1015</v>
      </c>
      <c r="N539" s="11">
        <f>SUMIF(Cocina!A:A,Sala!K539,Cocina!J:J)+I539</f>
        <v>183.35</v>
      </c>
      <c r="O539" s="12">
        <f t="shared" si="48"/>
        <v>45022</v>
      </c>
      <c r="P539" s="2">
        <f t="shared" si="49"/>
        <v>45022.138194444444</v>
      </c>
      <c r="Q539" s="2">
        <f t="shared" si="50"/>
        <v>45022.231249999997</v>
      </c>
      <c r="R539" s="2">
        <f t="shared" si="51"/>
        <v>9.3055555553291924E-2</v>
      </c>
      <c r="S539" s="7">
        <f>SUMIF(Cocina!A:A,K539,Cocina!H:H)</f>
        <v>0.13750000000000001</v>
      </c>
      <c r="T539" s="2">
        <f t="shared" si="52"/>
        <v>0</v>
      </c>
      <c r="U539" t="str">
        <f t="shared" si="53"/>
        <v>No cobrado</v>
      </c>
      <c r="V539" s="17" t="str">
        <f>TEXT(Table1[[#This Row],[Fecha de factura]],"dddd")</f>
        <v>jueves</v>
      </c>
    </row>
    <row r="540" spans="1:22" x14ac:dyDescent="0.45">
      <c r="A540">
        <v>18</v>
      </c>
      <c r="B540" t="s">
        <v>488</v>
      </c>
      <c r="C540">
        <v>3</v>
      </c>
      <c r="D540" s="1">
        <v>45022.160416666666</v>
      </c>
      <c r="E540" s="1">
        <v>45022.291666666664</v>
      </c>
      <c r="F540" t="s">
        <v>25</v>
      </c>
      <c r="G540" t="s">
        <v>21</v>
      </c>
      <c r="H540" t="s">
        <v>22</v>
      </c>
      <c r="I540" s="11">
        <v>20.9</v>
      </c>
      <c r="J540" t="s">
        <v>27</v>
      </c>
      <c r="K540">
        <v>539</v>
      </c>
      <c r="L540" t="s">
        <v>23</v>
      </c>
      <c r="M540" t="s">
        <v>1016</v>
      </c>
      <c r="N540" s="11">
        <f>SUMIF(Cocina!A:A,Sala!K540,Cocina!J:J)+I540</f>
        <v>260.89999999999998</v>
      </c>
      <c r="O540" s="12">
        <f t="shared" si="48"/>
        <v>45022</v>
      </c>
      <c r="P540" s="2">
        <f t="shared" si="49"/>
        <v>45022.160416666666</v>
      </c>
      <c r="Q540" s="2">
        <f t="shared" si="50"/>
        <v>45022.291666666664</v>
      </c>
      <c r="R540" s="2">
        <f t="shared" si="51"/>
        <v>0.13124999999854481</v>
      </c>
      <c r="S540" s="7">
        <f>SUMIF(Cocina!A:A,K540,Cocina!H:H)</f>
        <v>8.9583333333333334E-2</v>
      </c>
      <c r="T540" s="2">
        <f t="shared" si="52"/>
        <v>4.1666666665211474E-2</v>
      </c>
      <c r="U540" t="str">
        <f t="shared" si="53"/>
        <v>Cobrado</v>
      </c>
      <c r="V540" s="17" t="str">
        <f>TEXT(Table1[[#This Row],[Fecha de factura]],"dddd")</f>
        <v>jueves</v>
      </c>
    </row>
    <row r="541" spans="1:22" x14ac:dyDescent="0.45">
      <c r="A541">
        <v>6</v>
      </c>
      <c r="B541" t="s">
        <v>489</v>
      </c>
      <c r="C541">
        <v>4</v>
      </c>
      <c r="D541" s="1">
        <v>45022.156944444447</v>
      </c>
      <c r="E541" s="1">
        <v>45022.288888888892</v>
      </c>
      <c r="F541" t="s">
        <v>20</v>
      </c>
      <c r="G541" t="s">
        <v>15</v>
      </c>
      <c r="H541" t="s">
        <v>26</v>
      </c>
      <c r="I541" s="11">
        <v>47.85</v>
      </c>
      <c r="J541" t="s">
        <v>17</v>
      </c>
      <c r="K541">
        <v>540</v>
      </c>
      <c r="L541" t="s">
        <v>45</v>
      </c>
      <c r="M541" t="s">
        <v>1017</v>
      </c>
      <c r="N541" s="11">
        <f>SUMIF(Cocina!A:A,Sala!K541,Cocina!J:J)+I541</f>
        <v>171.85</v>
      </c>
      <c r="O541" s="12">
        <f t="shared" si="48"/>
        <v>45022</v>
      </c>
      <c r="P541" s="2">
        <f t="shared" si="49"/>
        <v>45022.156944444447</v>
      </c>
      <c r="Q541" s="2">
        <f t="shared" si="50"/>
        <v>45022.288888888892</v>
      </c>
      <c r="R541" s="2">
        <f t="shared" si="51"/>
        <v>0.13194444444525288</v>
      </c>
      <c r="S541" s="7">
        <f>SUMIF(Cocina!A:A,K541,Cocina!H:H)</f>
        <v>5.694444444444445E-2</v>
      </c>
      <c r="T541" s="2">
        <f t="shared" si="52"/>
        <v>7.5000000000808434E-2</v>
      </c>
      <c r="U541" t="str">
        <f t="shared" si="53"/>
        <v>Cobrado</v>
      </c>
      <c r="V541" s="17" t="str">
        <f>TEXT(Table1[[#This Row],[Fecha de factura]],"dddd")</f>
        <v>jueves</v>
      </c>
    </row>
    <row r="542" spans="1:22" x14ac:dyDescent="0.45">
      <c r="A542">
        <v>19</v>
      </c>
      <c r="B542" t="s">
        <v>63</v>
      </c>
      <c r="C542">
        <v>2</v>
      </c>
      <c r="D542" s="1">
        <v>45022.022916666669</v>
      </c>
      <c r="E542" s="1">
        <v>45022.188888888886</v>
      </c>
      <c r="F542" t="s">
        <v>20</v>
      </c>
      <c r="G542" t="s">
        <v>21</v>
      </c>
      <c r="H542" t="s">
        <v>16</v>
      </c>
      <c r="I542" s="11">
        <v>33.700000000000003</v>
      </c>
      <c r="J542" t="s">
        <v>17</v>
      </c>
      <c r="K542">
        <v>541</v>
      </c>
      <c r="L542" t="s">
        <v>23</v>
      </c>
      <c r="M542" t="s">
        <v>1018</v>
      </c>
      <c r="N542" s="11">
        <f>SUMIF(Cocina!A:A,Sala!K542,Cocina!J:J)+I542</f>
        <v>235.7</v>
      </c>
      <c r="O542" s="12">
        <f t="shared" si="48"/>
        <v>45022</v>
      </c>
      <c r="P542" s="2">
        <f t="shared" si="49"/>
        <v>45022.022916666669</v>
      </c>
      <c r="Q542" s="2">
        <f t="shared" si="50"/>
        <v>45022.188888888886</v>
      </c>
      <c r="R542" s="2">
        <f t="shared" si="51"/>
        <v>0.16597222221753327</v>
      </c>
      <c r="S542" s="7">
        <f>SUMIF(Cocina!A:A,K542,Cocina!H:H)</f>
        <v>8.611111111111111E-2</v>
      </c>
      <c r="T542" s="2">
        <f t="shared" si="52"/>
        <v>7.9861111106422161E-2</v>
      </c>
      <c r="U542" t="str">
        <f t="shared" si="53"/>
        <v>Cobrado</v>
      </c>
      <c r="V542" s="17" t="str">
        <f>TEXT(Table1[[#This Row],[Fecha de factura]],"dddd")</f>
        <v>jueves</v>
      </c>
    </row>
    <row r="543" spans="1:22" x14ac:dyDescent="0.45">
      <c r="A543">
        <v>9</v>
      </c>
      <c r="B543" t="s">
        <v>170</v>
      </c>
      <c r="C543">
        <v>5</v>
      </c>
      <c r="D543" s="1">
        <v>45022.115972222222</v>
      </c>
      <c r="E543" s="1">
        <v>45022.196527777778</v>
      </c>
      <c r="F543" t="s">
        <v>14</v>
      </c>
      <c r="G543" t="s">
        <v>21</v>
      </c>
      <c r="H543" t="s">
        <v>26</v>
      </c>
      <c r="I543" s="11">
        <v>49.05</v>
      </c>
      <c r="J543" t="s">
        <v>17</v>
      </c>
      <c r="K543">
        <v>542</v>
      </c>
      <c r="L543" t="s">
        <v>58</v>
      </c>
      <c r="M543" t="s">
        <v>1019</v>
      </c>
      <c r="N543" s="11">
        <f>SUMIF(Cocina!A:A,Sala!K543,Cocina!J:J)+I543</f>
        <v>197.05</v>
      </c>
      <c r="O543" s="12">
        <f t="shared" si="48"/>
        <v>45022</v>
      </c>
      <c r="P543" s="2">
        <f t="shared" si="49"/>
        <v>45022.115972222222</v>
      </c>
      <c r="Q543" s="2">
        <f t="shared" si="50"/>
        <v>45022.196527777778</v>
      </c>
      <c r="R543" s="2">
        <f t="shared" si="51"/>
        <v>8.0555555556202307E-2</v>
      </c>
      <c r="S543" s="7">
        <f>SUMIF(Cocina!A:A,K543,Cocina!H:H)</f>
        <v>7.9861111111111105E-2</v>
      </c>
      <c r="T543" s="2">
        <f t="shared" si="52"/>
        <v>6.944444450912024E-4</v>
      </c>
      <c r="U543" t="str">
        <f t="shared" si="53"/>
        <v>Cobrado</v>
      </c>
      <c r="V543" s="17" t="str">
        <f>TEXT(Table1[[#This Row],[Fecha de factura]],"dddd")</f>
        <v>jueves</v>
      </c>
    </row>
    <row r="544" spans="1:22" x14ac:dyDescent="0.45">
      <c r="A544">
        <v>19</v>
      </c>
      <c r="B544" t="s">
        <v>490</v>
      </c>
      <c r="C544">
        <v>5</v>
      </c>
      <c r="D544" s="1">
        <v>45022.032638888886</v>
      </c>
      <c r="E544" s="1">
        <v>45022.150694444441</v>
      </c>
      <c r="F544" t="s">
        <v>33</v>
      </c>
      <c r="G544" t="s">
        <v>36</v>
      </c>
      <c r="H544" t="s">
        <v>26</v>
      </c>
      <c r="I544" s="11">
        <v>49.37</v>
      </c>
      <c r="J544" t="s">
        <v>17</v>
      </c>
      <c r="K544">
        <v>543</v>
      </c>
      <c r="L544" t="s">
        <v>31</v>
      </c>
      <c r="M544" t="s">
        <v>1020</v>
      </c>
      <c r="N544" s="11">
        <f>SUMIF(Cocina!A:A,Sala!K544,Cocina!J:J)+I544</f>
        <v>255.37</v>
      </c>
      <c r="O544" s="12">
        <f t="shared" si="48"/>
        <v>45022</v>
      </c>
      <c r="P544" s="2">
        <f t="shared" si="49"/>
        <v>45022.032638888886</v>
      </c>
      <c r="Q544" s="2">
        <f t="shared" si="50"/>
        <v>45022.150694444441</v>
      </c>
      <c r="R544" s="2">
        <f t="shared" si="51"/>
        <v>0.11805555555474712</v>
      </c>
      <c r="S544" s="7">
        <f>SUMIF(Cocina!A:A,K544,Cocina!H:H)</f>
        <v>5.1388888888888887E-2</v>
      </c>
      <c r="T544" s="2">
        <f t="shared" si="52"/>
        <v>6.6666666665858229E-2</v>
      </c>
      <c r="U544" t="str">
        <f t="shared" si="53"/>
        <v>Cobrado</v>
      </c>
      <c r="V544" s="17" t="str">
        <f>TEXT(Table1[[#This Row],[Fecha de factura]],"dddd")</f>
        <v>jueves</v>
      </c>
    </row>
    <row r="545" spans="1:22" x14ac:dyDescent="0.45">
      <c r="A545">
        <v>7</v>
      </c>
      <c r="B545" t="s">
        <v>491</v>
      </c>
      <c r="C545">
        <v>4</v>
      </c>
      <c r="D545" s="1">
        <v>45022.136805555558</v>
      </c>
      <c r="E545" s="1">
        <v>45022.197916666664</v>
      </c>
      <c r="F545" t="s">
        <v>30</v>
      </c>
      <c r="G545" t="s">
        <v>15</v>
      </c>
      <c r="H545" t="s">
        <v>26</v>
      </c>
      <c r="I545" s="11">
        <v>44.91</v>
      </c>
      <c r="J545" t="s">
        <v>39</v>
      </c>
      <c r="K545">
        <v>544</v>
      </c>
      <c r="L545" t="s">
        <v>55</v>
      </c>
      <c r="M545" t="s">
        <v>37</v>
      </c>
      <c r="N545" s="11">
        <f>SUMIF(Cocina!A:A,Sala!K545,Cocina!J:J)+I545</f>
        <v>114.91</v>
      </c>
      <c r="O545" s="12">
        <f t="shared" si="48"/>
        <v>45022</v>
      </c>
      <c r="P545" s="2">
        <f t="shared" si="49"/>
        <v>45022.136805555558</v>
      </c>
      <c r="Q545" s="2">
        <f t="shared" si="50"/>
        <v>45022.197916666664</v>
      </c>
      <c r="R545" s="2">
        <f t="shared" si="51"/>
        <v>7.152777777325052E-2</v>
      </c>
      <c r="S545" s="7">
        <f>SUMIF(Cocina!A:A,K545,Cocina!H:H)</f>
        <v>3.3333333333333333E-2</v>
      </c>
      <c r="T545" s="2">
        <f t="shared" si="52"/>
        <v>3.8194444439917187E-2</v>
      </c>
      <c r="U545" t="str">
        <f t="shared" si="53"/>
        <v>Cobrado</v>
      </c>
      <c r="V545" s="17" t="str">
        <f>TEXT(Table1[[#This Row],[Fecha de factura]],"dddd")</f>
        <v>jueves</v>
      </c>
    </row>
    <row r="546" spans="1:22" x14ac:dyDescent="0.45">
      <c r="A546">
        <v>20</v>
      </c>
      <c r="B546" t="s">
        <v>492</v>
      </c>
      <c r="C546">
        <v>5</v>
      </c>
      <c r="D546" s="1">
        <v>45022.11041666667</v>
      </c>
      <c r="E546" s="1">
        <v>45022.18472222222</v>
      </c>
      <c r="F546" t="s">
        <v>25</v>
      </c>
      <c r="G546" t="s">
        <v>15</v>
      </c>
      <c r="H546" t="s">
        <v>22</v>
      </c>
      <c r="I546" s="11">
        <v>12.18</v>
      </c>
      <c r="J546" t="s">
        <v>39</v>
      </c>
      <c r="K546">
        <v>545</v>
      </c>
      <c r="L546" t="s">
        <v>58</v>
      </c>
      <c r="M546" t="s">
        <v>1021</v>
      </c>
      <c r="N546" s="11">
        <f>SUMIF(Cocina!A:A,Sala!K546,Cocina!J:J)+I546</f>
        <v>142.18</v>
      </c>
      <c r="O546" s="12">
        <f t="shared" si="48"/>
        <v>45022</v>
      </c>
      <c r="P546" s="2">
        <f t="shared" si="49"/>
        <v>45022.11041666667</v>
      </c>
      <c r="Q546" s="2">
        <f t="shared" si="50"/>
        <v>45022.18472222222</v>
      </c>
      <c r="R546" s="2">
        <f t="shared" si="51"/>
        <v>8.4722222217048213E-2</v>
      </c>
      <c r="S546" s="7">
        <f>SUMIF(Cocina!A:A,K546,Cocina!H:H)</f>
        <v>6.8750000000000006E-2</v>
      </c>
      <c r="T546" s="2">
        <f t="shared" si="52"/>
        <v>1.5972222217048207E-2</v>
      </c>
      <c r="U546" t="str">
        <f t="shared" si="53"/>
        <v>Cobrado</v>
      </c>
      <c r="V546" s="17" t="str">
        <f>TEXT(Table1[[#This Row],[Fecha de factura]],"dddd")</f>
        <v>jueves</v>
      </c>
    </row>
    <row r="547" spans="1:22" x14ac:dyDescent="0.45">
      <c r="A547">
        <v>5</v>
      </c>
      <c r="B547" t="s">
        <v>493</v>
      </c>
      <c r="C547">
        <v>2</v>
      </c>
      <c r="D547" s="1">
        <v>45022.134722222225</v>
      </c>
      <c r="E547" s="1">
        <v>45022.228472222225</v>
      </c>
      <c r="F547" t="s">
        <v>33</v>
      </c>
      <c r="G547" t="s">
        <v>15</v>
      </c>
      <c r="H547" t="s">
        <v>16</v>
      </c>
      <c r="I547" s="11">
        <v>47.81</v>
      </c>
      <c r="J547" t="s">
        <v>17</v>
      </c>
      <c r="K547">
        <v>546</v>
      </c>
      <c r="L547" t="s">
        <v>43</v>
      </c>
      <c r="M547" t="s">
        <v>1022</v>
      </c>
      <c r="N547" s="11">
        <f>SUMIF(Cocina!A:A,Sala!K547,Cocina!J:J)+I547</f>
        <v>139.81</v>
      </c>
      <c r="O547" s="12">
        <f t="shared" si="48"/>
        <v>45022</v>
      </c>
      <c r="P547" s="2">
        <f t="shared" si="49"/>
        <v>45022.134722222225</v>
      </c>
      <c r="Q547" s="2">
        <f t="shared" si="50"/>
        <v>45022.228472222225</v>
      </c>
      <c r="R547" s="2">
        <f t="shared" si="51"/>
        <v>9.375E-2</v>
      </c>
      <c r="S547" s="7">
        <f>SUMIF(Cocina!A:A,K547,Cocina!H:H)</f>
        <v>6.3194444444444442E-2</v>
      </c>
      <c r="T547" s="2">
        <f t="shared" si="52"/>
        <v>3.0555555555555558E-2</v>
      </c>
      <c r="U547" t="str">
        <f t="shared" si="53"/>
        <v>Cobrado</v>
      </c>
      <c r="V547" s="17" t="str">
        <f>TEXT(Table1[[#This Row],[Fecha de factura]],"dddd")</f>
        <v>jueves</v>
      </c>
    </row>
    <row r="548" spans="1:22" x14ac:dyDescent="0.45">
      <c r="A548">
        <v>9</v>
      </c>
      <c r="B548" t="s">
        <v>494</v>
      </c>
      <c r="C548">
        <v>3</v>
      </c>
      <c r="D548" s="1">
        <v>45022.113194444442</v>
      </c>
      <c r="E548" s="1">
        <v>45022.191666666666</v>
      </c>
      <c r="F548" t="s">
        <v>30</v>
      </c>
      <c r="G548" t="s">
        <v>36</v>
      </c>
      <c r="H548" t="s">
        <v>26</v>
      </c>
      <c r="I548" s="11">
        <v>20.04</v>
      </c>
      <c r="J548" t="s">
        <v>39</v>
      </c>
      <c r="K548">
        <v>547</v>
      </c>
      <c r="L548" t="s">
        <v>23</v>
      </c>
      <c r="M548" t="s">
        <v>1023</v>
      </c>
      <c r="N548" s="11">
        <f>SUMIF(Cocina!A:A,Sala!K548,Cocina!J:J)+I548</f>
        <v>247.04</v>
      </c>
      <c r="O548" s="12">
        <f t="shared" si="48"/>
        <v>45022</v>
      </c>
      <c r="P548" s="2">
        <f t="shared" si="49"/>
        <v>45022.113194444442</v>
      </c>
      <c r="Q548" s="2">
        <f t="shared" si="50"/>
        <v>45022.191666666666</v>
      </c>
      <c r="R548" s="2">
        <f t="shared" si="51"/>
        <v>8.8888888890020709E-2</v>
      </c>
      <c r="S548" s="7">
        <f>SUMIF(Cocina!A:A,K548,Cocina!H:H)</f>
        <v>6.7361111111111108E-2</v>
      </c>
      <c r="T548" s="2">
        <f t="shared" si="52"/>
        <v>2.1527777778909601E-2</v>
      </c>
      <c r="U548" t="str">
        <f t="shared" si="53"/>
        <v>Cobrado</v>
      </c>
      <c r="V548" s="17" t="str">
        <f>TEXT(Table1[[#This Row],[Fecha de factura]],"dddd")</f>
        <v>jueves</v>
      </c>
    </row>
    <row r="549" spans="1:22" x14ac:dyDescent="0.45">
      <c r="A549">
        <v>4</v>
      </c>
      <c r="B549" t="s">
        <v>495</v>
      </c>
      <c r="C549">
        <v>2</v>
      </c>
      <c r="D549" s="1">
        <v>45022.038194444445</v>
      </c>
      <c r="E549" s="1">
        <v>45022.168749999997</v>
      </c>
      <c r="F549" t="s">
        <v>25</v>
      </c>
      <c r="G549" t="s">
        <v>15</v>
      </c>
      <c r="H549" t="s">
        <v>26</v>
      </c>
      <c r="I549" s="11">
        <v>28.88</v>
      </c>
      <c r="J549" t="s">
        <v>27</v>
      </c>
      <c r="K549">
        <v>548</v>
      </c>
      <c r="L549" t="s">
        <v>58</v>
      </c>
      <c r="M549" t="s">
        <v>1024</v>
      </c>
      <c r="N549" s="11">
        <f>SUMIF(Cocina!A:A,Sala!K549,Cocina!J:J)+I549</f>
        <v>124.88</v>
      </c>
      <c r="O549" s="12">
        <f t="shared" si="48"/>
        <v>45022</v>
      </c>
      <c r="P549" s="2">
        <f t="shared" si="49"/>
        <v>45022.038194444445</v>
      </c>
      <c r="Q549" s="2">
        <f t="shared" si="50"/>
        <v>45022.168749999997</v>
      </c>
      <c r="R549" s="2">
        <f t="shared" si="51"/>
        <v>0.13055555555183673</v>
      </c>
      <c r="S549" s="7">
        <f>SUMIF(Cocina!A:A,K549,Cocina!H:H)</f>
        <v>7.3611111111111113E-2</v>
      </c>
      <c r="T549" s="2">
        <f t="shared" si="52"/>
        <v>5.694444444072562E-2</v>
      </c>
      <c r="U549" t="str">
        <f t="shared" si="53"/>
        <v>Cobrado</v>
      </c>
      <c r="V549" s="17" t="str">
        <f>TEXT(Table1[[#This Row],[Fecha de factura]],"dddd")</f>
        <v>jueves</v>
      </c>
    </row>
    <row r="550" spans="1:22" x14ac:dyDescent="0.45">
      <c r="A550">
        <v>12</v>
      </c>
      <c r="B550" t="s">
        <v>319</v>
      </c>
      <c r="C550">
        <v>2</v>
      </c>
      <c r="D550" s="1">
        <v>45022.064583333333</v>
      </c>
      <c r="E550" s="1">
        <v>45022.226388888892</v>
      </c>
      <c r="F550" t="s">
        <v>20</v>
      </c>
      <c r="G550" t="s">
        <v>15</v>
      </c>
      <c r="H550" t="s">
        <v>26</v>
      </c>
      <c r="I550" s="11">
        <v>35.340000000000003</v>
      </c>
      <c r="J550" t="s">
        <v>27</v>
      </c>
      <c r="K550">
        <v>549</v>
      </c>
      <c r="L550" t="s">
        <v>23</v>
      </c>
      <c r="M550" t="s">
        <v>1025</v>
      </c>
      <c r="N550" s="11">
        <f>SUMIF(Cocina!A:A,Sala!K550,Cocina!J:J)+I550</f>
        <v>197.34</v>
      </c>
      <c r="O550" s="12">
        <f t="shared" si="48"/>
        <v>45022</v>
      </c>
      <c r="P550" s="2">
        <f t="shared" si="49"/>
        <v>45022.064583333333</v>
      </c>
      <c r="Q550" s="2">
        <f t="shared" si="50"/>
        <v>45022.226388888892</v>
      </c>
      <c r="R550" s="2">
        <f t="shared" si="51"/>
        <v>0.16180555555911269</v>
      </c>
      <c r="S550" s="7">
        <f>SUMIF(Cocina!A:A,K550,Cocina!H:H)</f>
        <v>6.8055555555555564E-2</v>
      </c>
      <c r="T550" s="2">
        <f t="shared" si="52"/>
        <v>9.3750000003557127E-2</v>
      </c>
      <c r="U550" t="str">
        <f t="shared" si="53"/>
        <v>Cobrado</v>
      </c>
      <c r="V550" s="17" t="str">
        <f>TEXT(Table1[[#This Row],[Fecha de factura]],"dddd")</f>
        <v>jueves</v>
      </c>
    </row>
    <row r="551" spans="1:22" x14ac:dyDescent="0.45">
      <c r="A551">
        <v>1</v>
      </c>
      <c r="B551" t="s">
        <v>430</v>
      </c>
      <c r="C551">
        <v>6</v>
      </c>
      <c r="D551" s="1">
        <v>45022.047222222223</v>
      </c>
      <c r="E551" s="1">
        <v>45022.11041666667</v>
      </c>
      <c r="F551" t="s">
        <v>14</v>
      </c>
      <c r="G551" t="s">
        <v>15</v>
      </c>
      <c r="H551" t="s">
        <v>26</v>
      </c>
      <c r="I551" s="11">
        <v>28.33</v>
      </c>
      <c r="J551" t="s">
        <v>39</v>
      </c>
      <c r="K551">
        <v>550</v>
      </c>
      <c r="L551" t="s">
        <v>28</v>
      </c>
      <c r="M551" t="s">
        <v>1026</v>
      </c>
      <c r="N551" s="11">
        <f>SUMIF(Cocina!A:A,Sala!K551,Cocina!J:J)+I551</f>
        <v>152.32999999999998</v>
      </c>
      <c r="O551" s="12">
        <f t="shared" si="48"/>
        <v>45022</v>
      </c>
      <c r="P551" s="2">
        <f t="shared" si="49"/>
        <v>45022.047222222223</v>
      </c>
      <c r="Q551" s="2">
        <f t="shared" si="50"/>
        <v>45022.11041666667</v>
      </c>
      <c r="R551" s="2">
        <f t="shared" si="51"/>
        <v>7.3611111113374747E-2</v>
      </c>
      <c r="S551" s="7">
        <f>SUMIF(Cocina!A:A,K551,Cocina!H:H)</f>
        <v>3.9583333333333331E-2</v>
      </c>
      <c r="T551" s="2">
        <f t="shared" si="52"/>
        <v>3.4027777780041416E-2</v>
      </c>
      <c r="U551" t="str">
        <f t="shared" si="53"/>
        <v>Cobrado</v>
      </c>
      <c r="V551" s="17" t="str">
        <f>TEXT(Table1[[#This Row],[Fecha de factura]],"dddd")</f>
        <v>jueves</v>
      </c>
    </row>
    <row r="552" spans="1:22" x14ac:dyDescent="0.45">
      <c r="A552">
        <v>4</v>
      </c>
      <c r="B552" t="s">
        <v>496</v>
      </c>
      <c r="C552">
        <v>2</v>
      </c>
      <c r="D552" s="1">
        <v>45022.123611111114</v>
      </c>
      <c r="E552" s="1">
        <v>45022.173611111109</v>
      </c>
      <c r="F552" t="s">
        <v>14</v>
      </c>
      <c r="G552" t="s">
        <v>21</v>
      </c>
      <c r="H552" t="s">
        <v>26</v>
      </c>
      <c r="I552" s="11">
        <v>17.54</v>
      </c>
      <c r="J552" t="s">
        <v>17</v>
      </c>
      <c r="K552">
        <v>551</v>
      </c>
      <c r="L552" t="s">
        <v>31</v>
      </c>
      <c r="M552" t="s">
        <v>1027</v>
      </c>
      <c r="N552" s="11">
        <f>SUMIF(Cocina!A:A,Sala!K552,Cocina!J:J)+I552</f>
        <v>188.54</v>
      </c>
      <c r="O552" s="12">
        <f t="shared" si="48"/>
        <v>45022</v>
      </c>
      <c r="P552" s="2">
        <f t="shared" si="49"/>
        <v>45022.123611111114</v>
      </c>
      <c r="Q552" s="2">
        <f t="shared" si="50"/>
        <v>45022.173611111109</v>
      </c>
      <c r="R552" s="2">
        <f t="shared" si="51"/>
        <v>4.9999999995634425E-2</v>
      </c>
      <c r="S552" s="7">
        <f>SUMIF(Cocina!A:A,K552,Cocina!H:H)</f>
        <v>8.5416666666666669E-2</v>
      </c>
      <c r="T552" s="2">
        <f t="shared" si="52"/>
        <v>0</v>
      </c>
      <c r="U552" t="str">
        <f t="shared" si="53"/>
        <v>No cobrado</v>
      </c>
      <c r="V552" s="17" t="str">
        <f>TEXT(Table1[[#This Row],[Fecha de factura]],"dddd")</f>
        <v>jueves</v>
      </c>
    </row>
    <row r="553" spans="1:22" x14ac:dyDescent="0.45">
      <c r="A553">
        <v>11</v>
      </c>
      <c r="B553" t="s">
        <v>497</v>
      </c>
      <c r="C553">
        <v>6</v>
      </c>
      <c r="D553" s="1">
        <v>45022.018055555556</v>
      </c>
      <c r="E553" s="1">
        <v>45022.162499999999</v>
      </c>
      <c r="F553" t="s">
        <v>14</v>
      </c>
      <c r="G553" t="s">
        <v>36</v>
      </c>
      <c r="H553" t="s">
        <v>16</v>
      </c>
      <c r="I553" s="11">
        <v>10.28</v>
      </c>
      <c r="J553" t="s">
        <v>27</v>
      </c>
      <c r="K553">
        <v>552</v>
      </c>
      <c r="L553" t="s">
        <v>18</v>
      </c>
      <c r="M553" t="s">
        <v>1028</v>
      </c>
      <c r="N553" s="11">
        <f>SUMIF(Cocina!A:A,Sala!K553,Cocina!J:J)+I553</f>
        <v>253.28</v>
      </c>
      <c r="O553" s="12">
        <f t="shared" si="48"/>
        <v>45022</v>
      </c>
      <c r="P553" s="2">
        <f t="shared" si="49"/>
        <v>45022.018055555556</v>
      </c>
      <c r="Q553" s="2">
        <f t="shared" si="50"/>
        <v>45022.162499999999</v>
      </c>
      <c r="R553" s="2">
        <f t="shared" si="51"/>
        <v>0.1444444444423425</v>
      </c>
      <c r="S553" s="7">
        <f>SUMIF(Cocina!A:A,K553,Cocina!H:H)</f>
        <v>7.9861111111111105E-2</v>
      </c>
      <c r="T553" s="2">
        <f t="shared" si="52"/>
        <v>6.4583333331231396E-2</v>
      </c>
      <c r="U553" t="str">
        <f t="shared" si="53"/>
        <v>Cobrado</v>
      </c>
      <c r="V553" s="17" t="str">
        <f>TEXT(Table1[[#This Row],[Fecha de factura]],"dddd")</f>
        <v>jueves</v>
      </c>
    </row>
    <row r="554" spans="1:22" x14ac:dyDescent="0.45">
      <c r="A554">
        <v>14</v>
      </c>
      <c r="B554" t="s">
        <v>498</v>
      </c>
      <c r="C554">
        <v>2</v>
      </c>
      <c r="D554" s="1">
        <v>45022.114583333336</v>
      </c>
      <c r="E554" s="1">
        <v>45022.224999999999</v>
      </c>
      <c r="F554" t="s">
        <v>14</v>
      </c>
      <c r="G554" t="s">
        <v>15</v>
      </c>
      <c r="H554" t="s">
        <v>26</v>
      </c>
      <c r="I554" s="11">
        <v>44.38</v>
      </c>
      <c r="J554" t="s">
        <v>27</v>
      </c>
      <c r="K554">
        <v>553</v>
      </c>
      <c r="L554" t="s">
        <v>28</v>
      </c>
      <c r="M554" t="s">
        <v>1029</v>
      </c>
      <c r="N554" s="11">
        <f>SUMIF(Cocina!A:A,Sala!K554,Cocina!J:J)+I554</f>
        <v>247.38</v>
      </c>
      <c r="O554" s="12">
        <f t="shared" si="48"/>
        <v>45022</v>
      </c>
      <c r="P554" s="2">
        <f t="shared" si="49"/>
        <v>45022.114583333336</v>
      </c>
      <c r="Q554" s="2">
        <f t="shared" si="50"/>
        <v>45022.224999999999</v>
      </c>
      <c r="R554" s="2">
        <f t="shared" si="51"/>
        <v>0.11041666666278616</v>
      </c>
      <c r="S554" s="7">
        <f>SUMIF(Cocina!A:A,K554,Cocina!H:H)</f>
        <v>0.12361111111111112</v>
      </c>
      <c r="T554" s="2">
        <f t="shared" si="52"/>
        <v>0</v>
      </c>
      <c r="U554" t="str">
        <f t="shared" si="53"/>
        <v>No cobrado</v>
      </c>
      <c r="V554" s="17" t="str">
        <f>TEXT(Table1[[#This Row],[Fecha de factura]],"dddd")</f>
        <v>jueves</v>
      </c>
    </row>
    <row r="555" spans="1:22" x14ac:dyDescent="0.45">
      <c r="A555">
        <v>10</v>
      </c>
      <c r="B555" t="s">
        <v>499</v>
      </c>
      <c r="C555">
        <v>6</v>
      </c>
      <c r="D555" s="1">
        <v>45022.0625</v>
      </c>
      <c r="E555" s="1">
        <v>45022.121527777781</v>
      </c>
      <c r="F555" t="s">
        <v>14</v>
      </c>
      <c r="G555" t="s">
        <v>15</v>
      </c>
      <c r="H555" t="s">
        <v>16</v>
      </c>
      <c r="I555" s="11">
        <v>19.600000000000001</v>
      </c>
      <c r="J555" t="s">
        <v>39</v>
      </c>
      <c r="K555">
        <v>554</v>
      </c>
      <c r="L555" t="s">
        <v>18</v>
      </c>
      <c r="M555" t="s">
        <v>1030</v>
      </c>
      <c r="N555" s="11">
        <f>SUMIF(Cocina!A:A,Sala!K555,Cocina!J:J)+I555</f>
        <v>185.6</v>
      </c>
      <c r="O555" s="12">
        <f t="shared" si="48"/>
        <v>45022</v>
      </c>
      <c r="P555" s="2">
        <f t="shared" si="49"/>
        <v>45022.0625</v>
      </c>
      <c r="Q555" s="2">
        <f t="shared" si="50"/>
        <v>45022.121527777781</v>
      </c>
      <c r="R555" s="2">
        <f t="shared" si="51"/>
        <v>6.9444444447678208E-2</v>
      </c>
      <c r="S555" s="7">
        <f>SUMIF(Cocina!A:A,K555,Cocina!H:H)</f>
        <v>4.9305555555555561E-2</v>
      </c>
      <c r="T555" s="2">
        <f t="shared" si="52"/>
        <v>2.0138888892122647E-2</v>
      </c>
      <c r="U555" t="str">
        <f t="shared" si="53"/>
        <v>Cobrado</v>
      </c>
      <c r="V555" s="17" t="str">
        <f>TEXT(Table1[[#This Row],[Fecha de factura]],"dddd")</f>
        <v>jueves</v>
      </c>
    </row>
    <row r="556" spans="1:22" x14ac:dyDescent="0.45">
      <c r="A556">
        <v>20</v>
      </c>
      <c r="B556" t="s">
        <v>500</v>
      </c>
      <c r="C556">
        <v>1</v>
      </c>
      <c r="D556" s="1">
        <v>45022.082638888889</v>
      </c>
      <c r="E556" s="1">
        <v>45022.209722222222</v>
      </c>
      <c r="F556" t="s">
        <v>25</v>
      </c>
      <c r="G556" t="s">
        <v>21</v>
      </c>
      <c r="H556" t="s">
        <v>22</v>
      </c>
      <c r="I556" s="11">
        <v>41.08</v>
      </c>
      <c r="J556" t="s">
        <v>27</v>
      </c>
      <c r="K556">
        <v>555</v>
      </c>
      <c r="L556" t="s">
        <v>28</v>
      </c>
      <c r="M556" t="s">
        <v>79</v>
      </c>
      <c r="N556" s="11">
        <f>SUMIF(Cocina!A:A,Sala!K556,Cocina!J:J)+I556</f>
        <v>71.08</v>
      </c>
      <c r="O556" s="12">
        <f t="shared" si="48"/>
        <v>45022</v>
      </c>
      <c r="P556" s="2">
        <f t="shared" si="49"/>
        <v>45022.082638888889</v>
      </c>
      <c r="Q556" s="2">
        <f t="shared" si="50"/>
        <v>45022.209722222222</v>
      </c>
      <c r="R556" s="2">
        <f t="shared" si="51"/>
        <v>0.12708333333284827</v>
      </c>
      <c r="S556" s="7">
        <f>SUMIF(Cocina!A:A,K556,Cocina!H:H)</f>
        <v>3.1944444444444442E-2</v>
      </c>
      <c r="T556" s="2">
        <f t="shared" si="52"/>
        <v>9.5138888888403828E-2</v>
      </c>
      <c r="U556" t="str">
        <f t="shared" si="53"/>
        <v>Cobrado</v>
      </c>
      <c r="V556" s="17" t="str">
        <f>TEXT(Table1[[#This Row],[Fecha de factura]],"dddd")</f>
        <v>jueves</v>
      </c>
    </row>
    <row r="557" spans="1:22" x14ac:dyDescent="0.45">
      <c r="A557">
        <v>9</v>
      </c>
      <c r="B557" t="s">
        <v>88</v>
      </c>
      <c r="C557">
        <v>6</v>
      </c>
      <c r="D557" s="1">
        <v>45022.164583333331</v>
      </c>
      <c r="E557" s="1">
        <v>45022.320138888892</v>
      </c>
      <c r="F557" t="s">
        <v>25</v>
      </c>
      <c r="G557" t="s">
        <v>15</v>
      </c>
      <c r="H557" t="s">
        <v>16</v>
      </c>
      <c r="I557" s="11">
        <v>14.09</v>
      </c>
      <c r="J557" t="s">
        <v>27</v>
      </c>
      <c r="K557">
        <v>556</v>
      </c>
      <c r="L557" t="s">
        <v>31</v>
      </c>
      <c r="M557" t="s">
        <v>827</v>
      </c>
      <c r="N557" s="11">
        <f>SUMIF(Cocina!A:A,Sala!K557,Cocina!J:J)+I557</f>
        <v>90.09</v>
      </c>
      <c r="O557" s="12">
        <f t="shared" si="48"/>
        <v>45022</v>
      </c>
      <c r="P557" s="2">
        <f t="shared" si="49"/>
        <v>45022.164583333331</v>
      </c>
      <c r="Q557" s="2">
        <f t="shared" si="50"/>
        <v>45022.320138888892</v>
      </c>
      <c r="R557" s="2">
        <f t="shared" si="51"/>
        <v>0.15555555556056788</v>
      </c>
      <c r="S557" s="7">
        <f>SUMIF(Cocina!A:A,K557,Cocina!H:H)</f>
        <v>4.5833333333333337E-2</v>
      </c>
      <c r="T557" s="2">
        <f t="shared" si="52"/>
        <v>0.10972222222723454</v>
      </c>
      <c r="U557" t="str">
        <f t="shared" si="53"/>
        <v>Cobrado</v>
      </c>
      <c r="V557" s="17" t="str">
        <f>TEXT(Table1[[#This Row],[Fecha de factura]],"dddd")</f>
        <v>jueves</v>
      </c>
    </row>
    <row r="558" spans="1:22" x14ac:dyDescent="0.45">
      <c r="A558">
        <v>7</v>
      </c>
      <c r="B558" t="s">
        <v>168</v>
      </c>
      <c r="C558">
        <v>5</v>
      </c>
      <c r="D558" s="1">
        <v>45022.161111111112</v>
      </c>
      <c r="E558" s="1">
        <v>45022.318749999999</v>
      </c>
      <c r="F558" t="s">
        <v>25</v>
      </c>
      <c r="G558" t="s">
        <v>15</v>
      </c>
      <c r="H558" t="s">
        <v>22</v>
      </c>
      <c r="I558" s="11">
        <v>35.880000000000003</v>
      </c>
      <c r="J558" t="s">
        <v>39</v>
      </c>
      <c r="K558">
        <v>557</v>
      </c>
      <c r="L558" t="s">
        <v>55</v>
      </c>
      <c r="M558" t="s">
        <v>1031</v>
      </c>
      <c r="N558" s="11">
        <f>SUMIF(Cocina!A:A,Sala!K558,Cocina!J:J)+I558</f>
        <v>212.88</v>
      </c>
      <c r="O558" s="12">
        <f t="shared" si="48"/>
        <v>45022</v>
      </c>
      <c r="P558" s="2">
        <f t="shared" si="49"/>
        <v>45022.161111111112</v>
      </c>
      <c r="Q558" s="2">
        <f t="shared" si="50"/>
        <v>45022.318749999999</v>
      </c>
      <c r="R558" s="2">
        <f t="shared" si="51"/>
        <v>0.16805555555280685</v>
      </c>
      <c r="S558" s="7">
        <f>SUMIF(Cocina!A:A,K558,Cocina!H:H)</f>
        <v>7.4305555555555555E-2</v>
      </c>
      <c r="T558" s="2">
        <f t="shared" si="52"/>
        <v>9.3749999997251296E-2</v>
      </c>
      <c r="U558" t="str">
        <f t="shared" si="53"/>
        <v>Cobrado</v>
      </c>
      <c r="V558" s="17" t="str">
        <f>TEXT(Table1[[#This Row],[Fecha de factura]],"dddd")</f>
        <v>jueves</v>
      </c>
    </row>
    <row r="559" spans="1:22" x14ac:dyDescent="0.45">
      <c r="A559">
        <v>6</v>
      </c>
      <c r="B559" t="s">
        <v>438</v>
      </c>
      <c r="C559">
        <v>4</v>
      </c>
      <c r="D559" s="1">
        <v>45022.012499999997</v>
      </c>
      <c r="E559" s="1">
        <v>45022.129166666666</v>
      </c>
      <c r="F559" t="s">
        <v>20</v>
      </c>
      <c r="G559" t="s">
        <v>15</v>
      </c>
      <c r="H559" t="s">
        <v>26</v>
      </c>
      <c r="I559" s="11">
        <v>45.26</v>
      </c>
      <c r="J559" t="s">
        <v>17</v>
      </c>
      <c r="K559">
        <v>558</v>
      </c>
      <c r="L559" t="s">
        <v>31</v>
      </c>
      <c r="M559" t="s">
        <v>1032</v>
      </c>
      <c r="N559" s="11">
        <f>SUMIF(Cocina!A:A,Sala!K559,Cocina!J:J)+I559</f>
        <v>224.26</v>
      </c>
      <c r="O559" s="12">
        <f t="shared" si="48"/>
        <v>45022</v>
      </c>
      <c r="P559" s="2">
        <f t="shared" si="49"/>
        <v>45022.012499999997</v>
      </c>
      <c r="Q559" s="2">
        <f t="shared" si="50"/>
        <v>45022.129166666666</v>
      </c>
      <c r="R559" s="2">
        <f t="shared" si="51"/>
        <v>0.11666666666860692</v>
      </c>
      <c r="S559" s="7">
        <f>SUMIF(Cocina!A:A,K559,Cocina!H:H)</f>
        <v>0.11597222222222223</v>
      </c>
      <c r="T559" s="2">
        <f t="shared" si="52"/>
        <v>6.9444444638469549E-4</v>
      </c>
      <c r="U559" t="str">
        <f t="shared" si="53"/>
        <v>Cobrado</v>
      </c>
      <c r="V559" s="17" t="str">
        <f>TEXT(Table1[[#This Row],[Fecha de factura]],"dddd")</f>
        <v>jueves</v>
      </c>
    </row>
    <row r="560" spans="1:22" x14ac:dyDescent="0.45">
      <c r="A560">
        <v>11</v>
      </c>
      <c r="B560" t="s">
        <v>51</v>
      </c>
      <c r="C560">
        <v>1</v>
      </c>
      <c r="D560" s="1">
        <v>45022.009722222225</v>
      </c>
      <c r="E560" s="1">
        <v>45022.165972222225</v>
      </c>
      <c r="F560" t="s">
        <v>25</v>
      </c>
      <c r="G560" t="s">
        <v>15</v>
      </c>
      <c r="H560" t="s">
        <v>26</v>
      </c>
      <c r="I560" s="11">
        <v>24.36</v>
      </c>
      <c r="J560" t="s">
        <v>17</v>
      </c>
      <c r="K560">
        <v>559</v>
      </c>
      <c r="L560" t="s">
        <v>45</v>
      </c>
      <c r="M560" t="s">
        <v>272</v>
      </c>
      <c r="N560" s="11">
        <f>SUMIF(Cocina!A:A,Sala!K560,Cocina!J:J)+I560</f>
        <v>123.36</v>
      </c>
      <c r="O560" s="12">
        <f t="shared" si="48"/>
        <v>45022</v>
      </c>
      <c r="P560" s="2">
        <f t="shared" si="49"/>
        <v>45022.009722222225</v>
      </c>
      <c r="Q560" s="2">
        <f t="shared" si="50"/>
        <v>45022.165972222225</v>
      </c>
      <c r="R560" s="2">
        <f t="shared" si="51"/>
        <v>0.15625</v>
      </c>
      <c r="S560" s="7">
        <f>SUMIF(Cocina!A:A,K560,Cocina!H:H)</f>
        <v>2.8472222222222222E-2</v>
      </c>
      <c r="T560" s="2">
        <f t="shared" si="52"/>
        <v>0.12777777777777777</v>
      </c>
      <c r="U560" t="str">
        <f t="shared" si="53"/>
        <v>Cobrado</v>
      </c>
      <c r="V560" s="17" t="str">
        <f>TEXT(Table1[[#This Row],[Fecha de factura]],"dddd")</f>
        <v>jueves</v>
      </c>
    </row>
    <row r="561" spans="1:22" x14ac:dyDescent="0.45">
      <c r="A561">
        <v>6</v>
      </c>
      <c r="B561" t="s">
        <v>222</v>
      </c>
      <c r="C561">
        <v>6</v>
      </c>
      <c r="D561" s="1">
        <v>45022.010416666664</v>
      </c>
      <c r="E561" s="1">
        <v>45022.136805555558</v>
      </c>
      <c r="F561" t="s">
        <v>30</v>
      </c>
      <c r="G561" t="s">
        <v>36</v>
      </c>
      <c r="H561" t="s">
        <v>16</v>
      </c>
      <c r="I561" s="11">
        <v>31.53</v>
      </c>
      <c r="J561" t="s">
        <v>17</v>
      </c>
      <c r="K561">
        <v>560</v>
      </c>
      <c r="L561" t="s">
        <v>70</v>
      </c>
      <c r="M561" t="s">
        <v>1033</v>
      </c>
      <c r="N561" s="11">
        <f>SUMIF(Cocina!A:A,Sala!K561,Cocina!J:J)+I561</f>
        <v>142.53</v>
      </c>
      <c r="O561" s="12">
        <f t="shared" si="48"/>
        <v>45022</v>
      </c>
      <c r="P561" s="2">
        <f t="shared" si="49"/>
        <v>45022.010416666664</v>
      </c>
      <c r="Q561" s="2">
        <f t="shared" si="50"/>
        <v>45022.136805555558</v>
      </c>
      <c r="R561" s="2">
        <f t="shared" si="51"/>
        <v>0.12638888889341615</v>
      </c>
      <c r="S561" s="7">
        <f>SUMIF(Cocina!A:A,K561,Cocina!H:H)</f>
        <v>3.3333333333333333E-2</v>
      </c>
      <c r="T561" s="2">
        <f t="shared" si="52"/>
        <v>9.3055555560082825E-2</v>
      </c>
      <c r="U561" t="str">
        <f t="shared" si="53"/>
        <v>Cobrado</v>
      </c>
      <c r="V561" s="17" t="str">
        <f>TEXT(Table1[[#This Row],[Fecha de factura]],"dddd")</f>
        <v>jueves</v>
      </c>
    </row>
    <row r="562" spans="1:22" x14ac:dyDescent="0.45">
      <c r="A562">
        <v>4</v>
      </c>
      <c r="B562" t="s">
        <v>56</v>
      </c>
      <c r="C562">
        <v>2</v>
      </c>
      <c r="D562" s="1">
        <v>45022.050694444442</v>
      </c>
      <c r="E562" s="1">
        <v>45022.152083333334</v>
      </c>
      <c r="F562" t="s">
        <v>20</v>
      </c>
      <c r="G562" t="s">
        <v>15</v>
      </c>
      <c r="H562" t="s">
        <v>26</v>
      </c>
      <c r="I562" s="11">
        <v>44.24</v>
      </c>
      <c r="J562" t="s">
        <v>17</v>
      </c>
      <c r="K562">
        <v>561</v>
      </c>
      <c r="L562" t="s">
        <v>58</v>
      </c>
      <c r="M562" t="s">
        <v>1034</v>
      </c>
      <c r="N562" s="11">
        <f>SUMIF(Cocina!A:A,Sala!K562,Cocina!J:J)+I562</f>
        <v>108.24000000000001</v>
      </c>
      <c r="O562" s="12">
        <f t="shared" si="48"/>
        <v>45022</v>
      </c>
      <c r="P562" s="2">
        <f t="shared" si="49"/>
        <v>45022.050694444442</v>
      </c>
      <c r="Q562" s="2">
        <f t="shared" si="50"/>
        <v>45022.152083333334</v>
      </c>
      <c r="R562" s="2">
        <f t="shared" si="51"/>
        <v>0.10138888889196096</v>
      </c>
      <c r="S562" s="7">
        <f>SUMIF(Cocina!A:A,K562,Cocina!H:H)</f>
        <v>4.4444444444444446E-2</v>
      </c>
      <c r="T562" s="2">
        <f t="shared" si="52"/>
        <v>5.6944444447516514E-2</v>
      </c>
      <c r="U562" t="str">
        <f t="shared" si="53"/>
        <v>Cobrado</v>
      </c>
      <c r="V562" s="17" t="str">
        <f>TEXT(Table1[[#This Row],[Fecha de factura]],"dddd")</f>
        <v>jueves</v>
      </c>
    </row>
    <row r="563" spans="1:22" x14ac:dyDescent="0.45">
      <c r="A563">
        <v>20</v>
      </c>
      <c r="B563" t="s">
        <v>501</v>
      </c>
      <c r="C563">
        <v>3</v>
      </c>
      <c r="D563" s="1">
        <v>45022.10833333333</v>
      </c>
      <c r="E563" s="1">
        <v>45022.263888888891</v>
      </c>
      <c r="F563" t="s">
        <v>20</v>
      </c>
      <c r="G563" t="s">
        <v>36</v>
      </c>
      <c r="H563" t="s">
        <v>26</v>
      </c>
      <c r="I563" s="11">
        <v>21.49</v>
      </c>
      <c r="J563" t="s">
        <v>27</v>
      </c>
      <c r="K563">
        <v>562</v>
      </c>
      <c r="L563" t="s">
        <v>40</v>
      </c>
      <c r="M563" t="s">
        <v>1035</v>
      </c>
      <c r="N563" s="11">
        <f>SUMIF(Cocina!A:A,Sala!K563,Cocina!J:J)+I563</f>
        <v>309.49</v>
      </c>
      <c r="O563" s="12">
        <f t="shared" si="48"/>
        <v>45022</v>
      </c>
      <c r="P563" s="2">
        <f t="shared" si="49"/>
        <v>45022.10833333333</v>
      </c>
      <c r="Q563" s="2">
        <f t="shared" si="50"/>
        <v>45022.263888888891</v>
      </c>
      <c r="R563" s="2">
        <f t="shared" si="51"/>
        <v>0.15555555556056788</v>
      </c>
      <c r="S563" s="7">
        <f>SUMIF(Cocina!A:A,K563,Cocina!H:H)</f>
        <v>7.7777777777777779E-2</v>
      </c>
      <c r="T563" s="2">
        <f t="shared" si="52"/>
        <v>7.7777777782790103E-2</v>
      </c>
      <c r="U563" t="str">
        <f t="shared" si="53"/>
        <v>Cobrado</v>
      </c>
      <c r="V563" s="17" t="str">
        <f>TEXT(Table1[[#This Row],[Fecha de factura]],"dddd")</f>
        <v>jueves</v>
      </c>
    </row>
    <row r="564" spans="1:22" x14ac:dyDescent="0.45">
      <c r="A564">
        <v>12</v>
      </c>
      <c r="B564" t="s">
        <v>118</v>
      </c>
      <c r="C564">
        <v>3</v>
      </c>
      <c r="D564" s="1">
        <v>45022.12777777778</v>
      </c>
      <c r="E564" s="1">
        <v>45022.196527777778</v>
      </c>
      <c r="F564" t="s">
        <v>30</v>
      </c>
      <c r="G564" t="s">
        <v>21</v>
      </c>
      <c r="H564" t="s">
        <v>22</v>
      </c>
      <c r="I564" s="11">
        <v>20.07</v>
      </c>
      <c r="J564" t="s">
        <v>39</v>
      </c>
      <c r="K564">
        <v>563</v>
      </c>
      <c r="L564" t="s">
        <v>70</v>
      </c>
      <c r="M564" t="s">
        <v>117</v>
      </c>
      <c r="N564" s="11">
        <f>SUMIF(Cocina!A:A,Sala!K564,Cocina!J:J)+I564</f>
        <v>74.069999999999993</v>
      </c>
      <c r="O564" s="12">
        <f t="shared" si="48"/>
        <v>45022</v>
      </c>
      <c r="P564" s="2">
        <f t="shared" si="49"/>
        <v>45022.12777777778</v>
      </c>
      <c r="Q564" s="2">
        <f t="shared" si="50"/>
        <v>45022.196527777778</v>
      </c>
      <c r="R564" s="2">
        <f t="shared" si="51"/>
        <v>7.916666666521148E-2</v>
      </c>
      <c r="S564" s="7">
        <f>SUMIF(Cocina!A:A,K564,Cocina!H:H)</f>
        <v>2.5694444444444443E-2</v>
      </c>
      <c r="T564" s="2">
        <f t="shared" si="52"/>
        <v>5.3472222220767036E-2</v>
      </c>
      <c r="U564" t="str">
        <f t="shared" si="53"/>
        <v>Cobrado</v>
      </c>
      <c r="V564" s="17" t="str">
        <f>TEXT(Table1[[#This Row],[Fecha de factura]],"dddd")</f>
        <v>jueves</v>
      </c>
    </row>
    <row r="565" spans="1:22" x14ac:dyDescent="0.45">
      <c r="A565">
        <v>9</v>
      </c>
      <c r="B565" t="s">
        <v>502</v>
      </c>
      <c r="C565">
        <v>3</v>
      </c>
      <c r="D565" s="1">
        <v>45022.021527777775</v>
      </c>
      <c r="E565" s="1">
        <v>45022.099305555559</v>
      </c>
      <c r="F565" t="s">
        <v>30</v>
      </c>
      <c r="G565" t="s">
        <v>36</v>
      </c>
      <c r="H565" t="s">
        <v>22</v>
      </c>
      <c r="I565" s="11">
        <v>33.08</v>
      </c>
      <c r="J565" t="s">
        <v>17</v>
      </c>
      <c r="K565">
        <v>564</v>
      </c>
      <c r="L565" t="s">
        <v>40</v>
      </c>
      <c r="M565" t="s">
        <v>1036</v>
      </c>
      <c r="N565" s="11">
        <f>SUMIF(Cocina!A:A,Sala!K565,Cocina!J:J)+I565</f>
        <v>189.07999999999998</v>
      </c>
      <c r="O565" s="12">
        <f t="shared" si="48"/>
        <v>45022</v>
      </c>
      <c r="P565" s="2">
        <f t="shared" si="49"/>
        <v>45022.021527777775</v>
      </c>
      <c r="Q565" s="2">
        <f t="shared" si="50"/>
        <v>45022.099305555559</v>
      </c>
      <c r="R565" s="2">
        <f t="shared" si="51"/>
        <v>7.777777778392192E-2</v>
      </c>
      <c r="S565" s="7">
        <f>SUMIF(Cocina!A:A,K565,Cocina!H:H)</f>
        <v>3.7499999999999999E-2</v>
      </c>
      <c r="T565" s="2">
        <f t="shared" si="52"/>
        <v>4.0277777783921921E-2</v>
      </c>
      <c r="U565" t="str">
        <f t="shared" si="53"/>
        <v>Cobrado</v>
      </c>
      <c r="V565" s="17" t="str">
        <f>TEXT(Table1[[#This Row],[Fecha de factura]],"dddd")</f>
        <v>jueves</v>
      </c>
    </row>
    <row r="566" spans="1:22" x14ac:dyDescent="0.45">
      <c r="A566">
        <v>3</v>
      </c>
      <c r="B566" t="s">
        <v>503</v>
      </c>
      <c r="C566">
        <v>6</v>
      </c>
      <c r="D566" s="1">
        <v>45022.11041666667</v>
      </c>
      <c r="E566" s="1">
        <v>45022.228472222225</v>
      </c>
      <c r="F566" t="s">
        <v>20</v>
      </c>
      <c r="G566" t="s">
        <v>15</v>
      </c>
      <c r="H566" t="s">
        <v>26</v>
      </c>
      <c r="I566" s="11">
        <v>15.11</v>
      </c>
      <c r="J566" t="s">
        <v>27</v>
      </c>
      <c r="K566">
        <v>565</v>
      </c>
      <c r="L566" t="s">
        <v>40</v>
      </c>
      <c r="M566" t="s">
        <v>1037</v>
      </c>
      <c r="N566" s="11">
        <f>SUMIF(Cocina!A:A,Sala!K566,Cocina!J:J)+I566</f>
        <v>266.11</v>
      </c>
      <c r="O566" s="12">
        <f t="shared" si="48"/>
        <v>45022</v>
      </c>
      <c r="P566" s="2">
        <f t="shared" si="49"/>
        <v>45022.11041666667</v>
      </c>
      <c r="Q566" s="2">
        <f t="shared" si="50"/>
        <v>45022.228472222225</v>
      </c>
      <c r="R566" s="2">
        <f t="shared" si="51"/>
        <v>0.11805555555474712</v>
      </c>
      <c r="S566" s="7">
        <f>SUMIF(Cocina!A:A,K566,Cocina!H:H)</f>
        <v>6.8055555555555564E-2</v>
      </c>
      <c r="T566" s="2">
        <f t="shared" si="52"/>
        <v>4.9999999999191552E-2</v>
      </c>
      <c r="U566" t="str">
        <f t="shared" si="53"/>
        <v>Cobrado</v>
      </c>
      <c r="V566" s="17" t="str">
        <f>TEXT(Table1[[#This Row],[Fecha de factura]],"dddd")</f>
        <v>jueves</v>
      </c>
    </row>
    <row r="567" spans="1:22" x14ac:dyDescent="0.45">
      <c r="A567">
        <v>4</v>
      </c>
      <c r="B567" t="s">
        <v>62</v>
      </c>
      <c r="C567">
        <v>3</v>
      </c>
      <c r="D567" s="1">
        <v>45022.072916666664</v>
      </c>
      <c r="E567" s="1">
        <v>45022.206250000003</v>
      </c>
      <c r="F567" t="s">
        <v>14</v>
      </c>
      <c r="G567" t="s">
        <v>15</v>
      </c>
      <c r="H567" t="s">
        <v>26</v>
      </c>
      <c r="I567" s="11">
        <v>42.62</v>
      </c>
      <c r="J567" t="s">
        <v>27</v>
      </c>
      <c r="K567">
        <v>566</v>
      </c>
      <c r="L567" t="s">
        <v>45</v>
      </c>
      <c r="M567" t="s">
        <v>166</v>
      </c>
      <c r="N567" s="11">
        <f>SUMIF(Cocina!A:A,Sala!K567,Cocina!J:J)+I567</f>
        <v>120.62</v>
      </c>
      <c r="O567" s="12">
        <f t="shared" si="48"/>
        <v>45022</v>
      </c>
      <c r="P567" s="2">
        <f t="shared" si="49"/>
        <v>45022.072916666664</v>
      </c>
      <c r="Q567" s="2">
        <f t="shared" si="50"/>
        <v>45022.206250000003</v>
      </c>
      <c r="R567" s="2">
        <f t="shared" si="51"/>
        <v>0.13333333333866904</v>
      </c>
      <c r="S567" s="7">
        <f>SUMIF(Cocina!A:A,K567,Cocina!H:H)</f>
        <v>3.888888888888889E-2</v>
      </c>
      <c r="T567" s="2">
        <f t="shared" si="52"/>
        <v>9.4444444449780146E-2</v>
      </c>
      <c r="U567" t="str">
        <f t="shared" si="53"/>
        <v>Cobrado</v>
      </c>
      <c r="V567" s="17" t="str">
        <f>TEXT(Table1[[#This Row],[Fecha de factura]],"dddd")</f>
        <v>jueves</v>
      </c>
    </row>
    <row r="568" spans="1:22" x14ac:dyDescent="0.45">
      <c r="A568">
        <v>15</v>
      </c>
      <c r="B568" t="s">
        <v>387</v>
      </c>
      <c r="C568">
        <v>4</v>
      </c>
      <c r="D568" s="1">
        <v>45022.082638888889</v>
      </c>
      <c r="E568" s="1">
        <v>45022.219444444447</v>
      </c>
      <c r="F568" t="s">
        <v>33</v>
      </c>
      <c r="G568" t="s">
        <v>15</v>
      </c>
      <c r="H568" t="s">
        <v>16</v>
      </c>
      <c r="I568" s="11">
        <v>42.83</v>
      </c>
      <c r="J568" t="s">
        <v>39</v>
      </c>
      <c r="K568">
        <v>567</v>
      </c>
      <c r="L568" t="s">
        <v>58</v>
      </c>
      <c r="M568" t="s">
        <v>1038</v>
      </c>
      <c r="N568" s="11">
        <f>SUMIF(Cocina!A:A,Sala!K568,Cocina!J:J)+I568</f>
        <v>295.83</v>
      </c>
      <c r="O568" s="12">
        <f t="shared" si="48"/>
        <v>45022</v>
      </c>
      <c r="P568" s="2">
        <f t="shared" si="49"/>
        <v>45022.082638888889</v>
      </c>
      <c r="Q568" s="2">
        <f t="shared" si="50"/>
        <v>45022.219444444447</v>
      </c>
      <c r="R568" s="2">
        <f t="shared" si="51"/>
        <v>0.14722222222432416</v>
      </c>
      <c r="S568" s="7">
        <f>SUMIF(Cocina!A:A,K568,Cocina!H:H)</f>
        <v>7.0833333333333331E-2</v>
      </c>
      <c r="T568" s="2">
        <f t="shared" si="52"/>
        <v>7.6388888890990825E-2</v>
      </c>
      <c r="U568" t="str">
        <f t="shared" si="53"/>
        <v>Cobrado</v>
      </c>
      <c r="V568" s="17" t="str">
        <f>TEXT(Table1[[#This Row],[Fecha de factura]],"dddd")</f>
        <v>jueves</v>
      </c>
    </row>
    <row r="569" spans="1:22" x14ac:dyDescent="0.45">
      <c r="A569">
        <v>5</v>
      </c>
      <c r="B569" t="s">
        <v>98</v>
      </c>
      <c r="C569">
        <v>1</v>
      </c>
      <c r="D569" s="1">
        <v>45022.068749999999</v>
      </c>
      <c r="E569" s="1">
        <v>45022.144444444442</v>
      </c>
      <c r="F569" t="s">
        <v>33</v>
      </c>
      <c r="G569" t="s">
        <v>15</v>
      </c>
      <c r="H569" t="s">
        <v>16</v>
      </c>
      <c r="I569" s="11">
        <v>21.13</v>
      </c>
      <c r="J569" t="s">
        <v>39</v>
      </c>
      <c r="K569">
        <v>568</v>
      </c>
      <c r="L569" t="s">
        <v>23</v>
      </c>
      <c r="M569" t="s">
        <v>650</v>
      </c>
      <c r="N569" s="11">
        <f>SUMIF(Cocina!A:A,Sala!K569,Cocina!J:J)+I569</f>
        <v>203.13</v>
      </c>
      <c r="O569" s="12">
        <f t="shared" si="48"/>
        <v>45022</v>
      </c>
      <c r="P569" s="2">
        <f t="shared" si="49"/>
        <v>45022.068749999999</v>
      </c>
      <c r="Q569" s="2">
        <f t="shared" si="50"/>
        <v>45022.144444444442</v>
      </c>
      <c r="R569" s="2">
        <f t="shared" si="51"/>
        <v>8.6111111110464364E-2</v>
      </c>
      <c r="S569" s="7">
        <f>SUMIF(Cocina!A:A,K569,Cocina!H:H)</f>
        <v>5.8333333333333334E-2</v>
      </c>
      <c r="T569" s="2">
        <f t="shared" si="52"/>
        <v>2.777777777713103E-2</v>
      </c>
      <c r="U569" t="str">
        <f t="shared" si="53"/>
        <v>Cobrado</v>
      </c>
      <c r="V569" s="17" t="str">
        <f>TEXT(Table1[[#This Row],[Fecha de factura]],"dddd")</f>
        <v>jueves</v>
      </c>
    </row>
    <row r="570" spans="1:22" x14ac:dyDescent="0.45">
      <c r="A570">
        <v>12</v>
      </c>
      <c r="B570" t="s">
        <v>504</v>
      </c>
      <c r="C570">
        <v>5</v>
      </c>
      <c r="D570" s="1">
        <v>45022.061111111114</v>
      </c>
      <c r="E570" s="1">
        <v>45022.128472222219</v>
      </c>
      <c r="F570" t="s">
        <v>20</v>
      </c>
      <c r="G570" t="s">
        <v>15</v>
      </c>
      <c r="H570" t="s">
        <v>26</v>
      </c>
      <c r="I570" s="11">
        <v>28.52</v>
      </c>
      <c r="J570" t="s">
        <v>17</v>
      </c>
      <c r="K570">
        <v>569</v>
      </c>
      <c r="L570" t="s">
        <v>43</v>
      </c>
      <c r="M570" t="s">
        <v>1039</v>
      </c>
      <c r="N570" s="11">
        <f>SUMIF(Cocina!A:A,Sala!K570,Cocina!J:J)+I570</f>
        <v>159.52000000000001</v>
      </c>
      <c r="O570" s="12">
        <f t="shared" si="48"/>
        <v>45022</v>
      </c>
      <c r="P570" s="2">
        <f t="shared" si="49"/>
        <v>45022.061111111114</v>
      </c>
      <c r="Q570" s="2">
        <f t="shared" si="50"/>
        <v>45022.128472222219</v>
      </c>
      <c r="R570" s="2">
        <f t="shared" si="51"/>
        <v>6.7361111105128657E-2</v>
      </c>
      <c r="S570" s="7">
        <f>SUMIF(Cocina!A:A,K570,Cocina!H:H)</f>
        <v>4.0277777777777773E-2</v>
      </c>
      <c r="T570" s="2">
        <f t="shared" si="52"/>
        <v>2.7083333327350884E-2</v>
      </c>
      <c r="U570" t="str">
        <f t="shared" si="53"/>
        <v>Cobrado</v>
      </c>
      <c r="V570" s="17" t="str">
        <f>TEXT(Table1[[#This Row],[Fecha de factura]],"dddd")</f>
        <v>jueves</v>
      </c>
    </row>
    <row r="571" spans="1:22" x14ac:dyDescent="0.45">
      <c r="A571">
        <v>1</v>
      </c>
      <c r="B571" t="s">
        <v>505</v>
      </c>
      <c r="C571">
        <v>6</v>
      </c>
      <c r="D571" s="1">
        <v>45022.111111111109</v>
      </c>
      <c r="E571" s="1">
        <v>45022.185416666667</v>
      </c>
      <c r="F571" t="s">
        <v>30</v>
      </c>
      <c r="G571" t="s">
        <v>15</v>
      </c>
      <c r="H571" t="s">
        <v>26</v>
      </c>
      <c r="I571" s="11">
        <v>38.4</v>
      </c>
      <c r="J571" t="s">
        <v>27</v>
      </c>
      <c r="K571">
        <v>570</v>
      </c>
      <c r="L571" t="s">
        <v>23</v>
      </c>
      <c r="M571" t="s">
        <v>952</v>
      </c>
      <c r="N571" s="11">
        <f>SUMIF(Cocina!A:A,Sala!K571,Cocina!J:J)+I571</f>
        <v>123.4</v>
      </c>
      <c r="O571" s="12">
        <f t="shared" si="48"/>
        <v>45022</v>
      </c>
      <c r="P571" s="2">
        <f t="shared" si="49"/>
        <v>45022.111111111109</v>
      </c>
      <c r="Q571" s="2">
        <f t="shared" si="50"/>
        <v>45022.185416666667</v>
      </c>
      <c r="R571" s="2">
        <f t="shared" si="51"/>
        <v>7.4305555557657499E-2</v>
      </c>
      <c r="S571" s="7">
        <f>SUMIF(Cocina!A:A,K571,Cocina!H:H)</f>
        <v>3.1944444444444442E-2</v>
      </c>
      <c r="T571" s="2">
        <f t="shared" si="52"/>
        <v>4.2361111113213057E-2</v>
      </c>
      <c r="U571" t="str">
        <f t="shared" si="53"/>
        <v>Cobrado</v>
      </c>
      <c r="V571" s="17" t="str">
        <f>TEXT(Table1[[#This Row],[Fecha de factura]],"dddd")</f>
        <v>jueves</v>
      </c>
    </row>
    <row r="572" spans="1:22" x14ac:dyDescent="0.45">
      <c r="A572">
        <v>15</v>
      </c>
      <c r="B572" t="s">
        <v>85</v>
      </c>
      <c r="C572">
        <v>2</v>
      </c>
      <c r="D572" s="1">
        <v>45022.056250000001</v>
      </c>
      <c r="E572" s="1">
        <v>45022.120833333334</v>
      </c>
      <c r="F572" t="s">
        <v>30</v>
      </c>
      <c r="G572" t="s">
        <v>15</v>
      </c>
      <c r="H572" t="s">
        <v>26</v>
      </c>
      <c r="I572" s="11">
        <v>49.54</v>
      </c>
      <c r="J572" t="s">
        <v>27</v>
      </c>
      <c r="K572">
        <v>571</v>
      </c>
      <c r="L572" t="s">
        <v>34</v>
      </c>
      <c r="M572" t="s">
        <v>117</v>
      </c>
      <c r="N572" s="11">
        <f>SUMIF(Cocina!A:A,Sala!K572,Cocina!J:J)+I572</f>
        <v>103.53999999999999</v>
      </c>
      <c r="O572" s="12">
        <f t="shared" si="48"/>
        <v>45022</v>
      </c>
      <c r="P572" s="2">
        <f t="shared" si="49"/>
        <v>45022.056250000001</v>
      </c>
      <c r="Q572" s="2">
        <f t="shared" si="50"/>
        <v>45022.120833333334</v>
      </c>
      <c r="R572" s="2">
        <f t="shared" si="51"/>
        <v>6.4583333332848269E-2</v>
      </c>
      <c r="S572" s="7">
        <f>SUMIF(Cocina!A:A,K572,Cocina!H:H)</f>
        <v>1.8055555555555554E-2</v>
      </c>
      <c r="T572" s="2">
        <f t="shared" si="52"/>
        <v>4.6527777777292716E-2</v>
      </c>
      <c r="U572" t="str">
        <f t="shared" si="53"/>
        <v>Cobrado</v>
      </c>
      <c r="V572" s="17" t="str">
        <f>TEXT(Table1[[#This Row],[Fecha de factura]],"dddd")</f>
        <v>jueves</v>
      </c>
    </row>
    <row r="573" spans="1:22" x14ac:dyDescent="0.45">
      <c r="A573">
        <v>19</v>
      </c>
      <c r="B573" t="s">
        <v>506</v>
      </c>
      <c r="C573">
        <v>3</v>
      </c>
      <c r="D573" s="1">
        <v>45022.120138888888</v>
      </c>
      <c r="E573" s="1">
        <v>45022.268750000003</v>
      </c>
      <c r="F573" t="s">
        <v>33</v>
      </c>
      <c r="G573" t="s">
        <v>15</v>
      </c>
      <c r="H573" t="s">
        <v>22</v>
      </c>
      <c r="I573" s="11">
        <v>46.21</v>
      </c>
      <c r="J573" t="s">
        <v>39</v>
      </c>
      <c r="K573">
        <v>572</v>
      </c>
      <c r="L573" t="s">
        <v>28</v>
      </c>
      <c r="M573" t="s">
        <v>1040</v>
      </c>
      <c r="N573" s="11">
        <f>SUMIF(Cocina!A:A,Sala!K573,Cocina!J:J)+I573</f>
        <v>120.21000000000001</v>
      </c>
      <c r="O573" s="12">
        <f t="shared" si="48"/>
        <v>45022</v>
      </c>
      <c r="P573" s="2">
        <f t="shared" si="49"/>
        <v>45022.120138888888</v>
      </c>
      <c r="Q573" s="2">
        <f t="shared" si="50"/>
        <v>45022.268750000003</v>
      </c>
      <c r="R573" s="2">
        <f t="shared" si="51"/>
        <v>0.15902777778198166</v>
      </c>
      <c r="S573" s="7">
        <f>SUMIF(Cocina!A:A,K573,Cocina!H:H)</f>
        <v>3.0555555555555555E-2</v>
      </c>
      <c r="T573" s="2">
        <f t="shared" si="52"/>
        <v>0.1284722222264261</v>
      </c>
      <c r="U573" t="str">
        <f t="shared" si="53"/>
        <v>Cobrado</v>
      </c>
      <c r="V573" s="17" t="str">
        <f>TEXT(Table1[[#This Row],[Fecha de factura]],"dddd")</f>
        <v>jueves</v>
      </c>
    </row>
    <row r="574" spans="1:22" x14ac:dyDescent="0.45">
      <c r="A574">
        <v>7</v>
      </c>
      <c r="B574" t="s">
        <v>507</v>
      </c>
      <c r="C574">
        <v>3</v>
      </c>
      <c r="D574" s="1">
        <v>45022.133333333331</v>
      </c>
      <c r="E574" s="1">
        <v>45022.29791666667</v>
      </c>
      <c r="F574" t="s">
        <v>14</v>
      </c>
      <c r="G574" t="s">
        <v>15</v>
      </c>
      <c r="H574" t="s">
        <v>26</v>
      </c>
      <c r="I574" s="11">
        <v>47.08</v>
      </c>
      <c r="J574" t="s">
        <v>39</v>
      </c>
      <c r="K574">
        <v>573</v>
      </c>
      <c r="L574" t="s">
        <v>58</v>
      </c>
      <c r="M574" t="s">
        <v>1041</v>
      </c>
      <c r="N574" s="11">
        <f>SUMIF(Cocina!A:A,Sala!K574,Cocina!J:J)+I574</f>
        <v>212.07999999999998</v>
      </c>
      <c r="O574" s="12">
        <f t="shared" si="48"/>
        <v>45022</v>
      </c>
      <c r="P574" s="2">
        <f t="shared" si="49"/>
        <v>45022.133333333331</v>
      </c>
      <c r="Q574" s="2">
        <f t="shared" si="50"/>
        <v>45022.29791666667</v>
      </c>
      <c r="R574" s="2">
        <f t="shared" si="51"/>
        <v>0.17500000000533569</v>
      </c>
      <c r="S574" s="7">
        <f>SUMIF(Cocina!A:A,K574,Cocina!H:H)</f>
        <v>4.7916666666666663E-2</v>
      </c>
      <c r="T574" s="2">
        <f t="shared" si="52"/>
        <v>0.12708333333866903</v>
      </c>
      <c r="U574" t="str">
        <f t="shared" si="53"/>
        <v>Cobrado</v>
      </c>
      <c r="V574" s="17" t="str">
        <f>TEXT(Table1[[#This Row],[Fecha de factura]],"dddd")</f>
        <v>jueves</v>
      </c>
    </row>
    <row r="575" spans="1:22" x14ac:dyDescent="0.45">
      <c r="A575">
        <v>20</v>
      </c>
      <c r="B575" t="s">
        <v>508</v>
      </c>
      <c r="C575">
        <v>3</v>
      </c>
      <c r="D575" s="1">
        <v>45022.021527777775</v>
      </c>
      <c r="E575" s="1">
        <v>45022.130555555559</v>
      </c>
      <c r="F575" t="s">
        <v>30</v>
      </c>
      <c r="G575" t="s">
        <v>15</v>
      </c>
      <c r="H575" t="s">
        <v>26</v>
      </c>
      <c r="I575" s="11">
        <v>42.57</v>
      </c>
      <c r="J575" t="s">
        <v>27</v>
      </c>
      <c r="K575">
        <v>574</v>
      </c>
      <c r="L575" t="s">
        <v>28</v>
      </c>
      <c r="M575" t="s">
        <v>1042</v>
      </c>
      <c r="N575" s="11">
        <f>SUMIF(Cocina!A:A,Sala!K575,Cocina!J:J)+I575</f>
        <v>249.57</v>
      </c>
      <c r="O575" s="12">
        <f t="shared" si="48"/>
        <v>45022</v>
      </c>
      <c r="P575" s="2">
        <f t="shared" si="49"/>
        <v>45022.021527777775</v>
      </c>
      <c r="Q575" s="2">
        <f t="shared" si="50"/>
        <v>45022.130555555559</v>
      </c>
      <c r="R575" s="2">
        <f t="shared" si="51"/>
        <v>0.10902777778392192</v>
      </c>
      <c r="S575" s="7">
        <f>SUMIF(Cocina!A:A,K575,Cocina!H:H)</f>
        <v>0.11666666666666665</v>
      </c>
      <c r="T575" s="2">
        <f t="shared" si="52"/>
        <v>0</v>
      </c>
      <c r="U575" t="str">
        <f t="shared" si="53"/>
        <v>No cobrado</v>
      </c>
      <c r="V575" s="17" t="str">
        <f>TEXT(Table1[[#This Row],[Fecha de factura]],"dddd")</f>
        <v>jueves</v>
      </c>
    </row>
    <row r="576" spans="1:22" x14ac:dyDescent="0.45">
      <c r="A576">
        <v>15</v>
      </c>
      <c r="B576" t="s">
        <v>330</v>
      </c>
      <c r="C576">
        <v>4</v>
      </c>
      <c r="D576" s="1">
        <v>45022.066666666666</v>
      </c>
      <c r="E576" s="1">
        <v>45022.197222222225</v>
      </c>
      <c r="F576" t="s">
        <v>33</v>
      </c>
      <c r="G576" t="s">
        <v>15</v>
      </c>
      <c r="H576" t="s">
        <v>26</v>
      </c>
      <c r="I576" s="11">
        <v>33.520000000000003</v>
      </c>
      <c r="J576" t="s">
        <v>27</v>
      </c>
      <c r="K576">
        <v>575</v>
      </c>
      <c r="L576" t="s">
        <v>31</v>
      </c>
      <c r="M576" t="s">
        <v>90</v>
      </c>
      <c r="N576" s="11">
        <f>SUMIF(Cocina!A:A,Sala!K576,Cocina!J:J)+I576</f>
        <v>51.52</v>
      </c>
      <c r="O576" s="12">
        <f t="shared" si="48"/>
        <v>45022</v>
      </c>
      <c r="P576" s="2">
        <f t="shared" si="49"/>
        <v>45022.066666666666</v>
      </c>
      <c r="Q576" s="2">
        <f t="shared" si="50"/>
        <v>45022.197222222225</v>
      </c>
      <c r="R576" s="2">
        <f t="shared" si="51"/>
        <v>0.13055555555911269</v>
      </c>
      <c r="S576" s="7">
        <f>SUMIF(Cocina!A:A,K576,Cocina!H:H)</f>
        <v>3.0555555555555555E-2</v>
      </c>
      <c r="T576" s="2">
        <f t="shared" si="52"/>
        <v>0.10000000000355713</v>
      </c>
      <c r="U576" t="str">
        <f t="shared" si="53"/>
        <v>Cobrado</v>
      </c>
      <c r="V576" s="17" t="str">
        <f>TEXT(Table1[[#This Row],[Fecha de factura]],"dddd")</f>
        <v>jueves</v>
      </c>
    </row>
    <row r="577" spans="1:22" x14ac:dyDescent="0.45">
      <c r="A577">
        <v>9</v>
      </c>
      <c r="B577" t="s">
        <v>509</v>
      </c>
      <c r="C577">
        <v>1</v>
      </c>
      <c r="D577" s="1">
        <v>45022.164583333331</v>
      </c>
      <c r="E577" s="1">
        <v>45022.29583333333</v>
      </c>
      <c r="F577" t="s">
        <v>33</v>
      </c>
      <c r="G577" t="s">
        <v>36</v>
      </c>
      <c r="H577" t="s">
        <v>22</v>
      </c>
      <c r="I577" s="11">
        <v>21.71</v>
      </c>
      <c r="J577" t="s">
        <v>17</v>
      </c>
      <c r="K577">
        <v>576</v>
      </c>
      <c r="L577" t="s">
        <v>45</v>
      </c>
      <c r="M577" t="s">
        <v>1043</v>
      </c>
      <c r="N577" s="11">
        <f>SUMIF(Cocina!A:A,Sala!K577,Cocina!J:J)+I577</f>
        <v>255.71</v>
      </c>
      <c r="O577" s="12">
        <f t="shared" si="48"/>
        <v>45022</v>
      </c>
      <c r="P577" s="2">
        <f t="shared" si="49"/>
        <v>45022.164583333331</v>
      </c>
      <c r="Q577" s="2">
        <f t="shared" si="50"/>
        <v>45022.29583333333</v>
      </c>
      <c r="R577" s="2">
        <f t="shared" si="51"/>
        <v>0.13124999999854481</v>
      </c>
      <c r="S577" s="7">
        <f>SUMIF(Cocina!A:A,K577,Cocina!H:H)</f>
        <v>7.9861111111111105E-2</v>
      </c>
      <c r="T577" s="2">
        <f t="shared" si="52"/>
        <v>5.1388888887433704E-2</v>
      </c>
      <c r="U577" t="str">
        <f t="shared" si="53"/>
        <v>Cobrado</v>
      </c>
      <c r="V577" s="17" t="str">
        <f>TEXT(Table1[[#This Row],[Fecha de factura]],"dddd")</f>
        <v>jueves</v>
      </c>
    </row>
    <row r="578" spans="1:22" x14ac:dyDescent="0.45">
      <c r="A578">
        <v>5</v>
      </c>
      <c r="B578" t="s">
        <v>510</v>
      </c>
      <c r="C578">
        <v>4</v>
      </c>
      <c r="D578" s="1">
        <v>45022.134027777778</v>
      </c>
      <c r="E578" s="1">
        <v>45022.277777777781</v>
      </c>
      <c r="F578" t="s">
        <v>33</v>
      </c>
      <c r="G578" t="s">
        <v>15</v>
      </c>
      <c r="H578" t="s">
        <v>26</v>
      </c>
      <c r="I578" s="11">
        <v>34.119999999999997</v>
      </c>
      <c r="J578" t="s">
        <v>27</v>
      </c>
      <c r="K578">
        <v>577</v>
      </c>
      <c r="L578" t="s">
        <v>34</v>
      </c>
      <c r="M578" t="s">
        <v>1044</v>
      </c>
      <c r="N578" s="11">
        <f>SUMIF(Cocina!A:A,Sala!K578,Cocina!J:J)+I578</f>
        <v>74.12</v>
      </c>
      <c r="O578" s="12">
        <f t="shared" ref="O578:O641" si="54">INT(E578)</f>
        <v>45022</v>
      </c>
      <c r="P578" s="2">
        <f t="shared" ref="P578:P641" si="55">D578</f>
        <v>45022.134027777778</v>
      </c>
      <c r="Q578" s="2">
        <f t="shared" ref="Q578:Q641" si="56">E578</f>
        <v>45022.277777777781</v>
      </c>
      <c r="R578" s="2">
        <f t="shared" ref="R578:R641" si="57">IF(J578="Ocupada",Q578-P578+15/1440,Q578-P578)</f>
        <v>0.14375000000291038</v>
      </c>
      <c r="S578" s="7">
        <f>SUMIF(Cocina!A:A,K578,Cocina!H:H)</f>
        <v>1.7361111111111112E-2</v>
      </c>
      <c r="T578" s="2">
        <f t="shared" si="52"/>
        <v>0.12638888889179928</v>
      </c>
      <c r="U578" t="str">
        <f t="shared" si="53"/>
        <v>Cobrado</v>
      </c>
      <c r="V578" s="17" t="str">
        <f>TEXT(Table1[[#This Row],[Fecha de factura]],"dddd")</f>
        <v>jueves</v>
      </c>
    </row>
    <row r="579" spans="1:22" x14ac:dyDescent="0.45">
      <c r="A579">
        <v>11</v>
      </c>
      <c r="B579" t="s">
        <v>247</v>
      </c>
      <c r="C579">
        <v>6</v>
      </c>
      <c r="D579" s="1">
        <v>45022.09097222222</v>
      </c>
      <c r="E579" s="1">
        <v>45022.183333333334</v>
      </c>
      <c r="F579" t="s">
        <v>14</v>
      </c>
      <c r="G579" t="s">
        <v>15</v>
      </c>
      <c r="H579" t="s">
        <v>26</v>
      </c>
      <c r="I579" s="11">
        <v>32.799999999999997</v>
      </c>
      <c r="J579" t="s">
        <v>39</v>
      </c>
      <c r="K579">
        <v>578</v>
      </c>
      <c r="L579" t="s">
        <v>18</v>
      </c>
      <c r="M579" t="s">
        <v>79</v>
      </c>
      <c r="N579" s="11">
        <f>SUMIF(Cocina!A:A,Sala!K579,Cocina!J:J)+I579</f>
        <v>122.8</v>
      </c>
      <c r="O579" s="12">
        <f t="shared" si="54"/>
        <v>45022</v>
      </c>
      <c r="P579" s="2">
        <f t="shared" si="55"/>
        <v>45022.09097222222</v>
      </c>
      <c r="Q579" s="2">
        <f t="shared" si="56"/>
        <v>45022.183333333334</v>
      </c>
      <c r="R579" s="2">
        <f t="shared" si="57"/>
        <v>0.10277777778052648</v>
      </c>
      <c r="S579" s="7">
        <f>SUMIF(Cocina!A:A,K579,Cocina!H:H)</f>
        <v>3.0555555555555555E-2</v>
      </c>
      <c r="T579" s="2">
        <f t="shared" ref="T579:T642" si="58">IF(R579-S579&gt;0,R579-S579,0)</f>
        <v>7.2222222224970919E-2</v>
      </c>
      <c r="U579" t="str">
        <f t="shared" ref="U579:U642" si="59">IF(T579=0,"No cobrado","Cobrado")</f>
        <v>Cobrado</v>
      </c>
      <c r="V579" s="17" t="str">
        <f>TEXT(Table1[[#This Row],[Fecha de factura]],"dddd")</f>
        <v>jueves</v>
      </c>
    </row>
    <row r="580" spans="1:22" x14ac:dyDescent="0.45">
      <c r="A580">
        <v>9</v>
      </c>
      <c r="B580" t="s">
        <v>511</v>
      </c>
      <c r="C580">
        <v>2</v>
      </c>
      <c r="D580" s="1">
        <v>45022.006944444445</v>
      </c>
      <c r="E580" s="1">
        <v>45022.095138888886</v>
      </c>
      <c r="F580" t="s">
        <v>14</v>
      </c>
      <c r="G580" t="s">
        <v>15</v>
      </c>
      <c r="H580" t="s">
        <v>26</v>
      </c>
      <c r="I580" s="11">
        <v>35.96</v>
      </c>
      <c r="J580" t="s">
        <v>27</v>
      </c>
      <c r="K580">
        <v>579</v>
      </c>
      <c r="L580" t="s">
        <v>31</v>
      </c>
      <c r="M580" t="s">
        <v>133</v>
      </c>
      <c r="N580" s="11">
        <f>SUMIF(Cocina!A:A,Sala!K580,Cocina!J:J)+I580</f>
        <v>85.960000000000008</v>
      </c>
      <c r="O580" s="12">
        <f t="shared" si="54"/>
        <v>45022</v>
      </c>
      <c r="P580" s="2">
        <f t="shared" si="55"/>
        <v>45022.006944444445</v>
      </c>
      <c r="Q580" s="2">
        <f t="shared" si="56"/>
        <v>45022.095138888886</v>
      </c>
      <c r="R580" s="2">
        <f t="shared" si="57"/>
        <v>8.819444444088731E-2</v>
      </c>
      <c r="S580" s="7">
        <f>SUMIF(Cocina!A:A,K580,Cocina!H:H)</f>
        <v>3.3333333333333333E-2</v>
      </c>
      <c r="T580" s="2">
        <f t="shared" si="58"/>
        <v>5.4861111107553977E-2</v>
      </c>
      <c r="U580" t="str">
        <f t="shared" si="59"/>
        <v>Cobrado</v>
      </c>
      <c r="V580" s="17" t="str">
        <f>TEXT(Table1[[#This Row],[Fecha de factura]],"dddd")</f>
        <v>jueves</v>
      </c>
    </row>
    <row r="581" spans="1:22" x14ac:dyDescent="0.45">
      <c r="A581">
        <v>10</v>
      </c>
      <c r="B581" t="s">
        <v>83</v>
      </c>
      <c r="C581">
        <v>5</v>
      </c>
      <c r="D581" s="1">
        <v>45022.004166666666</v>
      </c>
      <c r="E581" s="1">
        <v>45022.054166666669</v>
      </c>
      <c r="F581" t="s">
        <v>33</v>
      </c>
      <c r="G581" t="s">
        <v>15</v>
      </c>
      <c r="H581" t="s">
        <v>16</v>
      </c>
      <c r="I581" s="11">
        <v>44.54</v>
      </c>
      <c r="J581" t="s">
        <v>27</v>
      </c>
      <c r="K581">
        <v>580</v>
      </c>
      <c r="L581" t="s">
        <v>45</v>
      </c>
      <c r="M581" t="s">
        <v>272</v>
      </c>
      <c r="N581" s="11">
        <f>SUMIF(Cocina!A:A,Sala!K581,Cocina!J:J)+I581</f>
        <v>77.539999999999992</v>
      </c>
      <c r="O581" s="12">
        <f t="shared" si="54"/>
        <v>45022</v>
      </c>
      <c r="P581" s="2">
        <f t="shared" si="55"/>
        <v>45022.004166666666</v>
      </c>
      <c r="Q581" s="2">
        <f t="shared" si="56"/>
        <v>45022.054166666669</v>
      </c>
      <c r="R581" s="2">
        <f t="shared" si="57"/>
        <v>5.0000000002910383E-2</v>
      </c>
      <c r="S581" s="7">
        <f>SUMIF(Cocina!A:A,K581,Cocina!H:H)</f>
        <v>2.0833333333333332E-2</v>
      </c>
      <c r="T581" s="2">
        <f t="shared" si="58"/>
        <v>2.9166666669577051E-2</v>
      </c>
      <c r="U581" t="str">
        <f t="shared" si="59"/>
        <v>Cobrado</v>
      </c>
      <c r="V581" s="17" t="str">
        <f>TEXT(Table1[[#This Row],[Fecha de factura]],"dddd")</f>
        <v>jueves</v>
      </c>
    </row>
    <row r="582" spans="1:22" x14ac:dyDescent="0.45">
      <c r="A582">
        <v>18</v>
      </c>
      <c r="B582" t="s">
        <v>148</v>
      </c>
      <c r="C582">
        <v>5</v>
      </c>
      <c r="D582" s="1">
        <v>45022.147916666669</v>
      </c>
      <c r="E582" s="1">
        <v>45022.213888888888</v>
      </c>
      <c r="F582" t="s">
        <v>33</v>
      </c>
      <c r="G582" t="s">
        <v>15</v>
      </c>
      <c r="H582" t="s">
        <v>26</v>
      </c>
      <c r="I582" s="11">
        <v>13.27</v>
      </c>
      <c r="J582" t="s">
        <v>39</v>
      </c>
      <c r="K582">
        <v>581</v>
      </c>
      <c r="L582" t="s">
        <v>34</v>
      </c>
      <c r="M582" t="s">
        <v>789</v>
      </c>
      <c r="N582" s="11">
        <f>SUMIF(Cocina!A:A,Sala!K582,Cocina!J:J)+I582</f>
        <v>136.27000000000001</v>
      </c>
      <c r="O582" s="12">
        <f t="shared" si="54"/>
        <v>45022</v>
      </c>
      <c r="P582" s="2">
        <f t="shared" si="55"/>
        <v>45022.147916666669</v>
      </c>
      <c r="Q582" s="2">
        <f t="shared" si="56"/>
        <v>45022.213888888888</v>
      </c>
      <c r="R582" s="2">
        <f t="shared" si="57"/>
        <v>7.6388888885655135E-2</v>
      </c>
      <c r="S582" s="7">
        <f>SUMIF(Cocina!A:A,K582,Cocina!H:H)</f>
        <v>3.8194444444444441E-2</v>
      </c>
      <c r="T582" s="2">
        <f t="shared" si="58"/>
        <v>3.8194444441210694E-2</v>
      </c>
      <c r="U582" t="str">
        <f t="shared" si="59"/>
        <v>Cobrado</v>
      </c>
      <c r="V582" s="17" t="str">
        <f>TEXT(Table1[[#This Row],[Fecha de factura]],"dddd")</f>
        <v>jueves</v>
      </c>
    </row>
    <row r="583" spans="1:22" x14ac:dyDescent="0.45">
      <c r="A583">
        <v>3</v>
      </c>
      <c r="B583" t="s">
        <v>512</v>
      </c>
      <c r="C583">
        <v>1</v>
      </c>
      <c r="D583" s="1">
        <v>45022.158333333333</v>
      </c>
      <c r="E583" s="1">
        <v>45022.214583333334</v>
      </c>
      <c r="F583" t="s">
        <v>25</v>
      </c>
      <c r="G583" t="s">
        <v>15</v>
      </c>
      <c r="H583" t="s">
        <v>26</v>
      </c>
      <c r="I583" s="11">
        <v>20.23</v>
      </c>
      <c r="J583" t="s">
        <v>17</v>
      </c>
      <c r="K583">
        <v>582</v>
      </c>
      <c r="L583" t="s">
        <v>45</v>
      </c>
      <c r="M583" t="s">
        <v>117</v>
      </c>
      <c r="N583" s="11">
        <f>SUMIF(Cocina!A:A,Sala!K583,Cocina!J:J)+I583</f>
        <v>74.23</v>
      </c>
      <c r="O583" s="12">
        <f t="shared" si="54"/>
        <v>45022</v>
      </c>
      <c r="P583" s="2">
        <f t="shared" si="55"/>
        <v>45022.158333333333</v>
      </c>
      <c r="Q583" s="2">
        <f t="shared" si="56"/>
        <v>45022.214583333334</v>
      </c>
      <c r="R583" s="2">
        <f t="shared" si="57"/>
        <v>5.6250000001455192E-2</v>
      </c>
      <c r="S583" s="7">
        <f>SUMIF(Cocina!A:A,K583,Cocina!H:H)</f>
        <v>2.9166666666666667E-2</v>
      </c>
      <c r="T583" s="2">
        <f t="shared" si="58"/>
        <v>2.7083333334788524E-2</v>
      </c>
      <c r="U583" t="str">
        <f t="shared" si="59"/>
        <v>Cobrado</v>
      </c>
      <c r="V583" s="17" t="str">
        <f>TEXT(Table1[[#This Row],[Fecha de factura]],"dddd")</f>
        <v>jueves</v>
      </c>
    </row>
    <row r="584" spans="1:22" x14ac:dyDescent="0.45">
      <c r="A584">
        <v>9</v>
      </c>
      <c r="B584" t="s">
        <v>290</v>
      </c>
      <c r="C584">
        <v>2</v>
      </c>
      <c r="D584" s="1">
        <v>45022.070138888892</v>
      </c>
      <c r="E584" s="1">
        <v>45022.148611111108</v>
      </c>
      <c r="F584" t="s">
        <v>25</v>
      </c>
      <c r="G584" t="s">
        <v>36</v>
      </c>
      <c r="H584" t="s">
        <v>16</v>
      </c>
      <c r="I584" s="11">
        <v>35.99</v>
      </c>
      <c r="J584" t="s">
        <v>27</v>
      </c>
      <c r="K584">
        <v>583</v>
      </c>
      <c r="L584" t="s">
        <v>28</v>
      </c>
      <c r="M584" t="s">
        <v>1045</v>
      </c>
      <c r="N584" s="11">
        <f>SUMIF(Cocina!A:A,Sala!K584,Cocina!J:J)+I584</f>
        <v>278.99</v>
      </c>
      <c r="O584" s="12">
        <f t="shared" si="54"/>
        <v>45022</v>
      </c>
      <c r="P584" s="2">
        <f t="shared" si="55"/>
        <v>45022.070138888892</v>
      </c>
      <c r="Q584" s="2">
        <f t="shared" si="56"/>
        <v>45022.148611111108</v>
      </c>
      <c r="R584" s="2">
        <f t="shared" si="57"/>
        <v>7.847222221607808E-2</v>
      </c>
      <c r="S584" s="7">
        <f>SUMIF(Cocina!A:A,K584,Cocina!H:H)</f>
        <v>7.2916666666666671E-2</v>
      </c>
      <c r="T584" s="2">
        <f t="shared" si="58"/>
        <v>5.5555555494114089E-3</v>
      </c>
      <c r="U584" t="str">
        <f t="shared" si="59"/>
        <v>Cobrado</v>
      </c>
      <c r="V584" s="17" t="str">
        <f>TEXT(Table1[[#This Row],[Fecha de factura]],"dddd")</f>
        <v>jueves</v>
      </c>
    </row>
    <row r="585" spans="1:22" x14ac:dyDescent="0.45">
      <c r="A585">
        <v>9</v>
      </c>
      <c r="B585" t="s">
        <v>513</v>
      </c>
      <c r="C585">
        <v>4</v>
      </c>
      <c r="D585" s="1">
        <v>45022.149305555555</v>
      </c>
      <c r="E585" s="1">
        <v>45022.290972222225</v>
      </c>
      <c r="F585" t="s">
        <v>14</v>
      </c>
      <c r="G585" t="s">
        <v>15</v>
      </c>
      <c r="H585" t="s">
        <v>16</v>
      </c>
      <c r="I585" s="11">
        <v>36.979999999999997</v>
      </c>
      <c r="J585" t="s">
        <v>17</v>
      </c>
      <c r="K585">
        <v>584</v>
      </c>
      <c r="L585" t="s">
        <v>58</v>
      </c>
      <c r="M585" t="s">
        <v>1046</v>
      </c>
      <c r="N585" s="11">
        <f>SUMIF(Cocina!A:A,Sala!K585,Cocina!J:J)+I585</f>
        <v>175.98</v>
      </c>
      <c r="O585" s="12">
        <f t="shared" si="54"/>
        <v>45022</v>
      </c>
      <c r="P585" s="2">
        <f t="shared" si="55"/>
        <v>45022.149305555555</v>
      </c>
      <c r="Q585" s="2">
        <f t="shared" si="56"/>
        <v>45022.290972222225</v>
      </c>
      <c r="R585" s="2">
        <f t="shared" si="57"/>
        <v>0.14166666667006211</v>
      </c>
      <c r="S585" s="7">
        <f>SUMIF(Cocina!A:A,K585,Cocina!H:H)</f>
        <v>7.9166666666666663E-2</v>
      </c>
      <c r="T585" s="2">
        <f t="shared" si="58"/>
        <v>6.2500000003395451E-2</v>
      </c>
      <c r="U585" t="str">
        <f t="shared" si="59"/>
        <v>Cobrado</v>
      </c>
      <c r="V585" s="17" t="str">
        <f>TEXT(Table1[[#This Row],[Fecha de factura]],"dddd")</f>
        <v>jueves</v>
      </c>
    </row>
    <row r="586" spans="1:22" x14ac:dyDescent="0.45">
      <c r="A586">
        <v>3</v>
      </c>
      <c r="B586" t="s">
        <v>445</v>
      </c>
      <c r="C586">
        <v>5</v>
      </c>
      <c r="D586" s="1">
        <v>45022.057638888888</v>
      </c>
      <c r="E586" s="1">
        <v>45022.109027777777</v>
      </c>
      <c r="F586" t="s">
        <v>14</v>
      </c>
      <c r="G586" t="s">
        <v>21</v>
      </c>
      <c r="H586" t="s">
        <v>26</v>
      </c>
      <c r="I586" s="11">
        <v>10.07</v>
      </c>
      <c r="J586" t="s">
        <v>27</v>
      </c>
      <c r="K586">
        <v>585</v>
      </c>
      <c r="L586" t="s">
        <v>55</v>
      </c>
      <c r="M586" t="s">
        <v>1047</v>
      </c>
      <c r="N586" s="11">
        <f>SUMIF(Cocina!A:A,Sala!K586,Cocina!J:J)+I586</f>
        <v>138.07</v>
      </c>
      <c r="O586" s="12">
        <f t="shared" si="54"/>
        <v>45022</v>
      </c>
      <c r="P586" s="2">
        <f t="shared" si="55"/>
        <v>45022.057638888888</v>
      </c>
      <c r="Q586" s="2">
        <f t="shared" si="56"/>
        <v>45022.109027777777</v>
      </c>
      <c r="R586" s="2">
        <f t="shared" si="57"/>
        <v>5.1388888889050577E-2</v>
      </c>
      <c r="S586" s="7">
        <f>SUMIF(Cocina!A:A,K586,Cocina!H:H)</f>
        <v>6.5972222222222224E-2</v>
      </c>
      <c r="T586" s="2">
        <f t="shared" si="58"/>
        <v>0</v>
      </c>
      <c r="U586" t="str">
        <f t="shared" si="59"/>
        <v>No cobrado</v>
      </c>
      <c r="V586" s="17" t="str">
        <f>TEXT(Table1[[#This Row],[Fecha de factura]],"dddd")</f>
        <v>jueves</v>
      </c>
    </row>
    <row r="587" spans="1:22" x14ac:dyDescent="0.45">
      <c r="A587">
        <v>17</v>
      </c>
      <c r="B587" t="s">
        <v>514</v>
      </c>
      <c r="C587">
        <v>5</v>
      </c>
      <c r="D587" s="1">
        <v>45022.030555555553</v>
      </c>
      <c r="E587" s="1">
        <v>45022.163194444445</v>
      </c>
      <c r="F587" t="s">
        <v>14</v>
      </c>
      <c r="G587" t="s">
        <v>36</v>
      </c>
      <c r="H587" t="s">
        <v>22</v>
      </c>
      <c r="I587" s="11">
        <v>32.79</v>
      </c>
      <c r="J587" t="s">
        <v>39</v>
      </c>
      <c r="K587">
        <v>586</v>
      </c>
      <c r="L587" t="s">
        <v>40</v>
      </c>
      <c r="M587" t="s">
        <v>910</v>
      </c>
      <c r="N587" s="11">
        <f>SUMIF(Cocina!A:A,Sala!K587,Cocina!J:J)+I587</f>
        <v>203.79</v>
      </c>
      <c r="O587" s="12">
        <f t="shared" si="54"/>
        <v>45022</v>
      </c>
      <c r="P587" s="2">
        <f t="shared" si="55"/>
        <v>45022.030555555553</v>
      </c>
      <c r="Q587" s="2">
        <f t="shared" si="56"/>
        <v>45022.163194444445</v>
      </c>
      <c r="R587" s="2">
        <f t="shared" si="57"/>
        <v>0.14305555555862762</v>
      </c>
      <c r="S587" s="7">
        <f>SUMIF(Cocina!A:A,K587,Cocina!H:H)</f>
        <v>6.3888888888888884E-2</v>
      </c>
      <c r="T587" s="2">
        <f t="shared" si="58"/>
        <v>7.9166666669738733E-2</v>
      </c>
      <c r="U587" t="str">
        <f t="shared" si="59"/>
        <v>Cobrado</v>
      </c>
      <c r="V587" s="17" t="str">
        <f>TEXT(Table1[[#This Row],[Fecha de factura]],"dddd")</f>
        <v>jueves</v>
      </c>
    </row>
    <row r="588" spans="1:22" x14ac:dyDescent="0.45">
      <c r="A588">
        <v>7</v>
      </c>
      <c r="B588" t="s">
        <v>515</v>
      </c>
      <c r="C588">
        <v>4</v>
      </c>
      <c r="D588" s="1">
        <v>45022.151388888888</v>
      </c>
      <c r="E588" s="1">
        <v>45022.195833333331</v>
      </c>
      <c r="F588" t="s">
        <v>14</v>
      </c>
      <c r="G588" t="s">
        <v>21</v>
      </c>
      <c r="H588" t="s">
        <v>26</v>
      </c>
      <c r="I588" s="11">
        <v>35.03</v>
      </c>
      <c r="J588" t="s">
        <v>39</v>
      </c>
      <c r="K588">
        <v>587</v>
      </c>
      <c r="L588" t="s">
        <v>45</v>
      </c>
      <c r="M588" t="s">
        <v>169</v>
      </c>
      <c r="N588" s="11">
        <f>SUMIF(Cocina!A:A,Sala!K588,Cocina!J:J)+I588</f>
        <v>83.03</v>
      </c>
      <c r="O588" s="12">
        <f t="shared" si="54"/>
        <v>45022</v>
      </c>
      <c r="P588" s="2">
        <f t="shared" si="55"/>
        <v>45022.151388888888</v>
      </c>
      <c r="Q588" s="2">
        <f t="shared" si="56"/>
        <v>45022.195833333331</v>
      </c>
      <c r="R588" s="2">
        <f t="shared" si="57"/>
        <v>5.4861111110464357E-2</v>
      </c>
      <c r="S588" s="7">
        <f>SUMIF(Cocina!A:A,K588,Cocina!H:H)</f>
        <v>2.9861111111111113E-2</v>
      </c>
      <c r="T588" s="2">
        <f t="shared" si="58"/>
        <v>2.4999999999353244E-2</v>
      </c>
      <c r="U588" t="str">
        <f t="shared" si="59"/>
        <v>Cobrado</v>
      </c>
      <c r="V588" s="17" t="str">
        <f>TEXT(Table1[[#This Row],[Fecha de factura]],"dddd")</f>
        <v>jueves</v>
      </c>
    </row>
    <row r="589" spans="1:22" x14ac:dyDescent="0.45">
      <c r="A589">
        <v>15</v>
      </c>
      <c r="B589" t="s">
        <v>499</v>
      </c>
      <c r="C589">
        <v>2</v>
      </c>
      <c r="D589" s="1">
        <v>45022.097222222219</v>
      </c>
      <c r="E589" s="1">
        <v>45022.248611111114</v>
      </c>
      <c r="F589" t="s">
        <v>14</v>
      </c>
      <c r="G589" t="s">
        <v>36</v>
      </c>
      <c r="H589" t="s">
        <v>22</v>
      </c>
      <c r="I589" s="11">
        <v>33.93</v>
      </c>
      <c r="J589" t="s">
        <v>27</v>
      </c>
      <c r="K589">
        <v>588</v>
      </c>
      <c r="L589" t="s">
        <v>31</v>
      </c>
      <c r="M589" t="s">
        <v>1048</v>
      </c>
      <c r="N589" s="11">
        <f>SUMIF(Cocina!A:A,Sala!K589,Cocina!J:J)+I589</f>
        <v>134.93</v>
      </c>
      <c r="O589" s="12">
        <f t="shared" si="54"/>
        <v>45022</v>
      </c>
      <c r="P589" s="2">
        <f t="shared" si="55"/>
        <v>45022.097222222219</v>
      </c>
      <c r="Q589" s="2">
        <f t="shared" si="56"/>
        <v>45022.248611111114</v>
      </c>
      <c r="R589" s="2">
        <f t="shared" si="57"/>
        <v>0.15138888889487134</v>
      </c>
      <c r="S589" s="7">
        <f>SUMIF(Cocina!A:A,K589,Cocina!H:H)</f>
        <v>2.5694444444444443E-2</v>
      </c>
      <c r="T589" s="2">
        <f t="shared" si="58"/>
        <v>0.12569444445042691</v>
      </c>
      <c r="U589" t="str">
        <f t="shared" si="59"/>
        <v>Cobrado</v>
      </c>
      <c r="V589" s="17" t="str">
        <f>TEXT(Table1[[#This Row],[Fecha de factura]],"dddd")</f>
        <v>jueves</v>
      </c>
    </row>
    <row r="590" spans="1:22" x14ac:dyDescent="0.45">
      <c r="A590">
        <v>10</v>
      </c>
      <c r="B590" t="s">
        <v>516</v>
      </c>
      <c r="C590">
        <v>4</v>
      </c>
      <c r="D590" s="1">
        <v>45022.134722222225</v>
      </c>
      <c r="E590" s="1">
        <v>45022.247916666667</v>
      </c>
      <c r="F590" t="s">
        <v>33</v>
      </c>
      <c r="G590" t="s">
        <v>15</v>
      </c>
      <c r="H590" t="s">
        <v>16</v>
      </c>
      <c r="I590" s="11">
        <v>28.96</v>
      </c>
      <c r="J590" t="s">
        <v>27</v>
      </c>
      <c r="K590">
        <v>589</v>
      </c>
      <c r="L590" t="s">
        <v>45</v>
      </c>
      <c r="M590" t="s">
        <v>1049</v>
      </c>
      <c r="N590" s="11">
        <f>SUMIF(Cocina!A:A,Sala!K590,Cocina!J:J)+I590</f>
        <v>312.95999999999998</v>
      </c>
      <c r="O590" s="12">
        <f t="shared" si="54"/>
        <v>45022</v>
      </c>
      <c r="P590" s="2">
        <f t="shared" si="55"/>
        <v>45022.134722222225</v>
      </c>
      <c r="Q590" s="2">
        <f t="shared" si="56"/>
        <v>45022.247916666667</v>
      </c>
      <c r="R590" s="2">
        <f t="shared" si="57"/>
        <v>0.1131944444423425</v>
      </c>
      <c r="S590" s="7">
        <f>SUMIF(Cocina!A:A,K590,Cocina!H:H)</f>
        <v>8.3333333333333329E-2</v>
      </c>
      <c r="T590" s="2">
        <f t="shared" si="58"/>
        <v>2.9861111109009172E-2</v>
      </c>
      <c r="U590" t="str">
        <f t="shared" si="59"/>
        <v>Cobrado</v>
      </c>
      <c r="V590" s="17" t="str">
        <f>TEXT(Table1[[#This Row],[Fecha de factura]],"dddd")</f>
        <v>jueves</v>
      </c>
    </row>
    <row r="591" spans="1:22" x14ac:dyDescent="0.45">
      <c r="A591">
        <v>3</v>
      </c>
      <c r="B591" t="s">
        <v>257</v>
      </c>
      <c r="C591">
        <v>6</v>
      </c>
      <c r="D591" s="1">
        <v>45022.114583333336</v>
      </c>
      <c r="E591" s="1">
        <v>45022.185416666667</v>
      </c>
      <c r="F591" t="s">
        <v>25</v>
      </c>
      <c r="G591" t="s">
        <v>21</v>
      </c>
      <c r="H591" t="s">
        <v>26</v>
      </c>
      <c r="I591" s="11">
        <v>40.94</v>
      </c>
      <c r="J591" t="s">
        <v>39</v>
      </c>
      <c r="K591">
        <v>590</v>
      </c>
      <c r="L591" t="s">
        <v>40</v>
      </c>
      <c r="M591" t="s">
        <v>1050</v>
      </c>
      <c r="N591" s="11">
        <f>SUMIF(Cocina!A:A,Sala!K591,Cocina!J:J)+I591</f>
        <v>162.94</v>
      </c>
      <c r="O591" s="12">
        <f t="shared" si="54"/>
        <v>45022</v>
      </c>
      <c r="P591" s="2">
        <f t="shared" si="55"/>
        <v>45022.114583333336</v>
      </c>
      <c r="Q591" s="2">
        <f t="shared" si="56"/>
        <v>45022.185416666667</v>
      </c>
      <c r="R591" s="2">
        <f t="shared" si="57"/>
        <v>8.1249999998059749E-2</v>
      </c>
      <c r="S591" s="7">
        <f>SUMIF(Cocina!A:A,K591,Cocina!H:H)</f>
        <v>4.4444444444444446E-2</v>
      </c>
      <c r="T591" s="2">
        <f t="shared" si="58"/>
        <v>3.6805555553615303E-2</v>
      </c>
      <c r="U591" t="str">
        <f t="shared" si="59"/>
        <v>Cobrado</v>
      </c>
      <c r="V591" s="17" t="str">
        <f>TEXT(Table1[[#This Row],[Fecha de factura]],"dddd")</f>
        <v>jueves</v>
      </c>
    </row>
    <row r="592" spans="1:22" x14ac:dyDescent="0.45">
      <c r="A592">
        <v>11</v>
      </c>
      <c r="B592" t="s">
        <v>517</v>
      </c>
      <c r="C592">
        <v>6</v>
      </c>
      <c r="D592" s="1">
        <v>45022.155555555553</v>
      </c>
      <c r="E592" s="1">
        <v>45022.263194444444</v>
      </c>
      <c r="F592" t="s">
        <v>14</v>
      </c>
      <c r="G592" t="s">
        <v>21</v>
      </c>
      <c r="H592" t="s">
        <v>26</v>
      </c>
      <c r="I592" s="11">
        <v>44.33</v>
      </c>
      <c r="J592" t="s">
        <v>27</v>
      </c>
      <c r="K592">
        <v>591</v>
      </c>
      <c r="L592" t="s">
        <v>43</v>
      </c>
      <c r="M592" t="s">
        <v>59</v>
      </c>
      <c r="N592" s="11">
        <f>SUMIF(Cocina!A:A,Sala!K592,Cocina!J:J)+I592</f>
        <v>164.32999999999998</v>
      </c>
      <c r="O592" s="12">
        <f t="shared" si="54"/>
        <v>45022</v>
      </c>
      <c r="P592" s="2">
        <f t="shared" si="55"/>
        <v>45022.155555555553</v>
      </c>
      <c r="Q592" s="2">
        <f t="shared" si="56"/>
        <v>45022.263194444444</v>
      </c>
      <c r="R592" s="2">
        <f t="shared" si="57"/>
        <v>0.10763888889050577</v>
      </c>
      <c r="S592" s="7">
        <f>SUMIF(Cocina!A:A,K592,Cocina!H:H)</f>
        <v>3.5416666666666666E-2</v>
      </c>
      <c r="T592" s="2">
        <f t="shared" si="58"/>
        <v>7.2222222223839103E-2</v>
      </c>
      <c r="U592" t="str">
        <f t="shared" si="59"/>
        <v>Cobrado</v>
      </c>
      <c r="V592" s="17" t="str">
        <f>TEXT(Table1[[#This Row],[Fecha de factura]],"dddd")</f>
        <v>jueves</v>
      </c>
    </row>
    <row r="593" spans="1:22" x14ac:dyDescent="0.45">
      <c r="A593">
        <v>5</v>
      </c>
      <c r="B593" t="s">
        <v>518</v>
      </c>
      <c r="C593">
        <v>1</v>
      </c>
      <c r="D593" s="1">
        <v>45022.033333333333</v>
      </c>
      <c r="E593" s="1">
        <v>45022.111111111109</v>
      </c>
      <c r="F593" t="s">
        <v>25</v>
      </c>
      <c r="G593" t="s">
        <v>15</v>
      </c>
      <c r="H593" t="s">
        <v>26</v>
      </c>
      <c r="I593" s="11">
        <v>35.67</v>
      </c>
      <c r="J593" t="s">
        <v>17</v>
      </c>
      <c r="K593">
        <v>592</v>
      </c>
      <c r="L593" t="s">
        <v>55</v>
      </c>
      <c r="M593" t="s">
        <v>1051</v>
      </c>
      <c r="N593" s="11">
        <f>SUMIF(Cocina!A:A,Sala!K593,Cocina!J:J)+I593</f>
        <v>129.67000000000002</v>
      </c>
      <c r="O593" s="12">
        <f t="shared" si="54"/>
        <v>45022</v>
      </c>
      <c r="P593" s="2">
        <f t="shared" si="55"/>
        <v>45022.033333333333</v>
      </c>
      <c r="Q593" s="2">
        <f t="shared" si="56"/>
        <v>45022.111111111109</v>
      </c>
      <c r="R593" s="2">
        <f t="shared" si="57"/>
        <v>7.7777777776645962E-2</v>
      </c>
      <c r="S593" s="7">
        <f>SUMIF(Cocina!A:A,K593,Cocina!H:H)</f>
        <v>7.013888888888889E-2</v>
      </c>
      <c r="T593" s="2">
        <f t="shared" si="58"/>
        <v>7.6388888877570726E-3</v>
      </c>
      <c r="U593" t="str">
        <f t="shared" si="59"/>
        <v>Cobrado</v>
      </c>
      <c r="V593" s="17" t="str">
        <f>TEXT(Table1[[#This Row],[Fecha de factura]],"dddd")</f>
        <v>jueves</v>
      </c>
    </row>
    <row r="594" spans="1:22" x14ac:dyDescent="0.45">
      <c r="A594">
        <v>17</v>
      </c>
      <c r="B594" t="s">
        <v>519</v>
      </c>
      <c r="C594">
        <v>5</v>
      </c>
      <c r="D594" s="1">
        <v>45022.017361111109</v>
      </c>
      <c r="E594" s="1">
        <v>45022.095138888886</v>
      </c>
      <c r="F594" t="s">
        <v>33</v>
      </c>
      <c r="G594" t="s">
        <v>15</v>
      </c>
      <c r="H594" t="s">
        <v>16</v>
      </c>
      <c r="I594" s="11">
        <v>48.8</v>
      </c>
      <c r="J594" t="s">
        <v>17</v>
      </c>
      <c r="K594">
        <v>593</v>
      </c>
      <c r="L594" t="s">
        <v>18</v>
      </c>
      <c r="M594" t="s">
        <v>1052</v>
      </c>
      <c r="N594" s="11">
        <f>SUMIF(Cocina!A:A,Sala!K594,Cocina!J:J)+I594</f>
        <v>257.8</v>
      </c>
      <c r="O594" s="12">
        <f t="shared" si="54"/>
        <v>45022</v>
      </c>
      <c r="P594" s="2">
        <f t="shared" si="55"/>
        <v>45022.017361111109</v>
      </c>
      <c r="Q594" s="2">
        <f t="shared" si="56"/>
        <v>45022.095138888886</v>
      </c>
      <c r="R594" s="2">
        <f t="shared" si="57"/>
        <v>7.7777777776645962E-2</v>
      </c>
      <c r="S594" s="7">
        <f>SUMIF(Cocina!A:A,K594,Cocina!H:H)</f>
        <v>3.3333333333333333E-2</v>
      </c>
      <c r="T594" s="2">
        <f t="shared" si="58"/>
        <v>4.4444444443312629E-2</v>
      </c>
      <c r="U594" t="str">
        <f t="shared" si="59"/>
        <v>Cobrado</v>
      </c>
      <c r="V594" s="17" t="str">
        <f>TEXT(Table1[[#This Row],[Fecha de factura]],"dddd")</f>
        <v>jueves</v>
      </c>
    </row>
    <row r="595" spans="1:22" x14ac:dyDescent="0.45">
      <c r="A595">
        <v>17</v>
      </c>
      <c r="B595" t="s">
        <v>520</v>
      </c>
      <c r="C595">
        <v>1</v>
      </c>
      <c r="D595" s="1">
        <v>45022.138888888891</v>
      </c>
      <c r="E595" s="1">
        <v>45022.200694444444</v>
      </c>
      <c r="F595" t="s">
        <v>14</v>
      </c>
      <c r="G595" t="s">
        <v>15</v>
      </c>
      <c r="H595" t="s">
        <v>16</v>
      </c>
      <c r="I595" s="11">
        <v>46.01</v>
      </c>
      <c r="J595" t="s">
        <v>27</v>
      </c>
      <c r="K595">
        <v>594</v>
      </c>
      <c r="L595" t="s">
        <v>43</v>
      </c>
      <c r="M595" t="s">
        <v>1053</v>
      </c>
      <c r="N595" s="11">
        <f>SUMIF(Cocina!A:A,Sala!K595,Cocina!J:J)+I595</f>
        <v>185.01</v>
      </c>
      <c r="O595" s="12">
        <f t="shared" si="54"/>
        <v>45022</v>
      </c>
      <c r="P595" s="2">
        <f t="shared" si="55"/>
        <v>45022.138888888891</v>
      </c>
      <c r="Q595" s="2">
        <f t="shared" si="56"/>
        <v>45022.200694444444</v>
      </c>
      <c r="R595" s="2">
        <f t="shared" si="57"/>
        <v>6.1805555553291924E-2</v>
      </c>
      <c r="S595" s="7">
        <f>SUMIF(Cocina!A:A,K595,Cocina!H:H)</f>
        <v>6.805555555555555E-2</v>
      </c>
      <c r="T595" s="2">
        <f t="shared" si="58"/>
        <v>0</v>
      </c>
      <c r="U595" t="str">
        <f t="shared" si="59"/>
        <v>No cobrado</v>
      </c>
      <c r="V595" s="17" t="str">
        <f>TEXT(Table1[[#This Row],[Fecha de factura]],"dddd")</f>
        <v>jueves</v>
      </c>
    </row>
    <row r="596" spans="1:22" x14ac:dyDescent="0.45">
      <c r="A596">
        <v>9</v>
      </c>
      <c r="B596" t="s">
        <v>57</v>
      </c>
      <c r="C596">
        <v>5</v>
      </c>
      <c r="D596" s="1">
        <v>45022.127083333333</v>
      </c>
      <c r="E596" s="1">
        <v>45022.227083333331</v>
      </c>
      <c r="F596" t="s">
        <v>25</v>
      </c>
      <c r="G596" t="s">
        <v>15</v>
      </c>
      <c r="H596" t="s">
        <v>26</v>
      </c>
      <c r="I596" s="11">
        <v>40.33</v>
      </c>
      <c r="J596" t="s">
        <v>39</v>
      </c>
      <c r="K596">
        <v>595</v>
      </c>
      <c r="L596" t="s">
        <v>31</v>
      </c>
      <c r="M596" t="s">
        <v>1054</v>
      </c>
      <c r="N596" s="11">
        <f>SUMIF(Cocina!A:A,Sala!K596,Cocina!J:J)+I596</f>
        <v>112.33</v>
      </c>
      <c r="O596" s="12">
        <f t="shared" si="54"/>
        <v>45022</v>
      </c>
      <c r="P596" s="2">
        <f t="shared" si="55"/>
        <v>45022.127083333333</v>
      </c>
      <c r="Q596" s="2">
        <f t="shared" si="56"/>
        <v>45022.227083333331</v>
      </c>
      <c r="R596" s="2">
        <f t="shared" si="57"/>
        <v>0.11041666666521148</v>
      </c>
      <c r="S596" s="7">
        <f>SUMIF(Cocina!A:A,K596,Cocina!H:H)</f>
        <v>3.4027777777777775E-2</v>
      </c>
      <c r="T596" s="2">
        <f t="shared" si="58"/>
        <v>7.6388888887433698E-2</v>
      </c>
      <c r="U596" t="str">
        <f t="shared" si="59"/>
        <v>Cobrado</v>
      </c>
      <c r="V596" s="17" t="str">
        <f>TEXT(Table1[[#This Row],[Fecha de factura]],"dddd")</f>
        <v>jueves</v>
      </c>
    </row>
    <row r="597" spans="1:22" x14ac:dyDescent="0.45">
      <c r="A597">
        <v>18</v>
      </c>
      <c r="B597" t="s">
        <v>521</v>
      </c>
      <c r="C597">
        <v>2</v>
      </c>
      <c r="D597" s="1">
        <v>45022.056250000001</v>
      </c>
      <c r="E597" s="1">
        <v>45022.152083333334</v>
      </c>
      <c r="F597" t="s">
        <v>25</v>
      </c>
      <c r="G597" t="s">
        <v>15</v>
      </c>
      <c r="H597" t="s">
        <v>16</v>
      </c>
      <c r="I597" s="11">
        <v>23.7</v>
      </c>
      <c r="J597" t="s">
        <v>39</v>
      </c>
      <c r="K597">
        <v>596</v>
      </c>
      <c r="L597" t="s">
        <v>55</v>
      </c>
      <c r="M597" t="s">
        <v>1055</v>
      </c>
      <c r="N597" s="11">
        <f>SUMIF(Cocina!A:A,Sala!K597,Cocina!J:J)+I597</f>
        <v>263.7</v>
      </c>
      <c r="O597" s="12">
        <f t="shared" si="54"/>
        <v>45022</v>
      </c>
      <c r="P597" s="2">
        <f t="shared" si="55"/>
        <v>45022.056250000001</v>
      </c>
      <c r="Q597" s="2">
        <f t="shared" si="56"/>
        <v>45022.152083333334</v>
      </c>
      <c r="R597" s="2">
        <f t="shared" si="57"/>
        <v>0.10624999999951494</v>
      </c>
      <c r="S597" s="7">
        <f>SUMIF(Cocina!A:A,K597,Cocina!H:H)</f>
        <v>0.10972222222222223</v>
      </c>
      <c r="T597" s="2">
        <f t="shared" si="58"/>
        <v>0</v>
      </c>
      <c r="U597" t="str">
        <f t="shared" si="59"/>
        <v>No cobrado</v>
      </c>
      <c r="V597" s="17" t="str">
        <f>TEXT(Table1[[#This Row],[Fecha de factura]],"dddd")</f>
        <v>jueves</v>
      </c>
    </row>
    <row r="598" spans="1:22" x14ac:dyDescent="0.45">
      <c r="A598">
        <v>16</v>
      </c>
      <c r="B598" t="s">
        <v>463</v>
      </c>
      <c r="C598">
        <v>1</v>
      </c>
      <c r="D598" s="1">
        <v>45022.035416666666</v>
      </c>
      <c r="E598" s="1">
        <v>45022.160416666666</v>
      </c>
      <c r="F598" t="s">
        <v>20</v>
      </c>
      <c r="G598" t="s">
        <v>15</v>
      </c>
      <c r="H598" t="s">
        <v>26</v>
      </c>
      <c r="I598" s="11">
        <v>45.46</v>
      </c>
      <c r="J598" t="s">
        <v>39</v>
      </c>
      <c r="K598">
        <v>597</v>
      </c>
      <c r="L598" t="s">
        <v>43</v>
      </c>
      <c r="M598" t="s">
        <v>1056</v>
      </c>
      <c r="N598" s="11">
        <f>SUMIF(Cocina!A:A,Sala!K598,Cocina!J:J)+I598</f>
        <v>195.46</v>
      </c>
      <c r="O598" s="12">
        <f t="shared" si="54"/>
        <v>45022</v>
      </c>
      <c r="P598" s="2">
        <f t="shared" si="55"/>
        <v>45022.035416666666</v>
      </c>
      <c r="Q598" s="2">
        <f t="shared" si="56"/>
        <v>45022.160416666666</v>
      </c>
      <c r="R598" s="2">
        <f t="shared" si="57"/>
        <v>0.13541666666666666</v>
      </c>
      <c r="S598" s="7">
        <f>SUMIF(Cocina!A:A,K598,Cocina!H:H)</f>
        <v>9.7916666666666666E-2</v>
      </c>
      <c r="T598" s="2">
        <f t="shared" si="58"/>
        <v>3.7499999999999992E-2</v>
      </c>
      <c r="U598" t="str">
        <f t="shared" si="59"/>
        <v>Cobrado</v>
      </c>
      <c r="V598" s="17" t="str">
        <f>TEXT(Table1[[#This Row],[Fecha de factura]],"dddd")</f>
        <v>jueves</v>
      </c>
    </row>
    <row r="599" spans="1:22" x14ac:dyDescent="0.45">
      <c r="A599">
        <v>9</v>
      </c>
      <c r="B599" t="s">
        <v>522</v>
      </c>
      <c r="C599">
        <v>6</v>
      </c>
      <c r="D599" s="1">
        <v>45022.136111111111</v>
      </c>
      <c r="E599" s="1">
        <v>45022.290972222225</v>
      </c>
      <c r="F599" t="s">
        <v>30</v>
      </c>
      <c r="G599" t="s">
        <v>15</v>
      </c>
      <c r="H599" t="s">
        <v>26</v>
      </c>
      <c r="I599" s="11">
        <v>11.31</v>
      </c>
      <c r="J599" t="s">
        <v>17</v>
      </c>
      <c r="K599">
        <v>598</v>
      </c>
      <c r="L599" t="s">
        <v>18</v>
      </c>
      <c r="M599" t="s">
        <v>1057</v>
      </c>
      <c r="N599" s="11">
        <f>SUMIF(Cocina!A:A,Sala!K599,Cocina!J:J)+I599</f>
        <v>220.31</v>
      </c>
      <c r="O599" s="12">
        <f t="shared" si="54"/>
        <v>45022</v>
      </c>
      <c r="P599" s="2">
        <f t="shared" si="55"/>
        <v>45022.136111111111</v>
      </c>
      <c r="Q599" s="2">
        <f t="shared" si="56"/>
        <v>45022.290972222225</v>
      </c>
      <c r="R599" s="2">
        <f t="shared" si="57"/>
        <v>0.15486111111385981</v>
      </c>
      <c r="S599" s="7">
        <f>SUMIF(Cocina!A:A,K599,Cocina!H:H)</f>
        <v>5.6249999999999994E-2</v>
      </c>
      <c r="T599" s="2">
        <f t="shared" si="58"/>
        <v>9.8611111113859812E-2</v>
      </c>
      <c r="U599" t="str">
        <f t="shared" si="59"/>
        <v>Cobrado</v>
      </c>
      <c r="V599" s="17" t="str">
        <f>TEXT(Table1[[#This Row],[Fecha de factura]],"dddd")</f>
        <v>jueves</v>
      </c>
    </row>
    <row r="600" spans="1:22" x14ac:dyDescent="0.45">
      <c r="A600">
        <v>11</v>
      </c>
      <c r="B600" t="s">
        <v>523</v>
      </c>
      <c r="C600">
        <v>3</v>
      </c>
      <c r="D600" s="1">
        <v>45022.023611111108</v>
      </c>
      <c r="E600" s="1">
        <v>45022.181250000001</v>
      </c>
      <c r="F600" t="s">
        <v>25</v>
      </c>
      <c r="G600" t="s">
        <v>15</v>
      </c>
      <c r="H600" t="s">
        <v>26</v>
      </c>
      <c r="I600" s="11">
        <v>30.97</v>
      </c>
      <c r="J600" t="s">
        <v>27</v>
      </c>
      <c r="K600">
        <v>599</v>
      </c>
      <c r="L600" t="s">
        <v>31</v>
      </c>
      <c r="M600" t="s">
        <v>1058</v>
      </c>
      <c r="N600" s="11">
        <f>SUMIF(Cocina!A:A,Sala!K600,Cocina!J:J)+I600</f>
        <v>199.97</v>
      </c>
      <c r="O600" s="12">
        <f t="shared" si="54"/>
        <v>45022</v>
      </c>
      <c r="P600" s="2">
        <f t="shared" si="55"/>
        <v>45022.023611111108</v>
      </c>
      <c r="Q600" s="2">
        <f t="shared" si="56"/>
        <v>45022.181250000001</v>
      </c>
      <c r="R600" s="2">
        <f t="shared" si="57"/>
        <v>0.15763888889341615</v>
      </c>
      <c r="S600" s="7">
        <f>SUMIF(Cocina!A:A,K600,Cocina!H:H)</f>
        <v>7.4999999999999997E-2</v>
      </c>
      <c r="T600" s="2">
        <f t="shared" si="58"/>
        <v>8.2638888893416154E-2</v>
      </c>
      <c r="U600" t="str">
        <f t="shared" si="59"/>
        <v>Cobrado</v>
      </c>
      <c r="V600" s="17" t="str">
        <f>TEXT(Table1[[#This Row],[Fecha de factura]],"dddd")</f>
        <v>jueves</v>
      </c>
    </row>
    <row r="601" spans="1:22" x14ac:dyDescent="0.45">
      <c r="A601">
        <v>14</v>
      </c>
      <c r="B601" t="s">
        <v>524</v>
      </c>
      <c r="C601">
        <v>4</v>
      </c>
      <c r="D601" s="1">
        <v>45022.165277777778</v>
      </c>
      <c r="E601" s="1">
        <v>45022.209027777775</v>
      </c>
      <c r="F601" t="s">
        <v>14</v>
      </c>
      <c r="G601" t="s">
        <v>15</v>
      </c>
      <c r="H601" t="s">
        <v>16</v>
      </c>
      <c r="I601" s="11">
        <v>41.35</v>
      </c>
      <c r="J601" t="s">
        <v>39</v>
      </c>
      <c r="K601">
        <v>600</v>
      </c>
      <c r="L601" t="s">
        <v>58</v>
      </c>
      <c r="M601" t="s">
        <v>651</v>
      </c>
      <c r="N601" s="11">
        <f>SUMIF(Cocina!A:A,Sala!K601,Cocina!J:J)+I601</f>
        <v>185.35</v>
      </c>
      <c r="O601" s="12">
        <f t="shared" si="54"/>
        <v>45022</v>
      </c>
      <c r="P601" s="2">
        <f t="shared" si="55"/>
        <v>45022.165277777778</v>
      </c>
      <c r="Q601" s="2">
        <f t="shared" si="56"/>
        <v>45022.209027777775</v>
      </c>
      <c r="R601" s="2">
        <f t="shared" si="57"/>
        <v>5.4166666663756281E-2</v>
      </c>
      <c r="S601" s="7">
        <f>SUMIF(Cocina!A:A,K601,Cocina!H:H)</f>
        <v>4.5138888888888888E-2</v>
      </c>
      <c r="T601" s="2">
        <f t="shared" si="58"/>
        <v>9.0277777748673932E-3</v>
      </c>
      <c r="U601" t="str">
        <f t="shared" si="59"/>
        <v>Cobrado</v>
      </c>
      <c r="V601" s="17" t="str">
        <f>TEXT(Table1[[#This Row],[Fecha de factura]],"dddd")</f>
        <v>jueves</v>
      </c>
    </row>
    <row r="602" spans="1:22" x14ac:dyDescent="0.45">
      <c r="A602">
        <v>13</v>
      </c>
      <c r="B602" t="s">
        <v>62</v>
      </c>
      <c r="C602">
        <v>1</v>
      </c>
      <c r="D602" s="1">
        <v>45022.113194444442</v>
      </c>
      <c r="E602" s="1">
        <v>45022.260416666664</v>
      </c>
      <c r="F602" t="s">
        <v>33</v>
      </c>
      <c r="G602" t="s">
        <v>36</v>
      </c>
      <c r="H602" t="s">
        <v>26</v>
      </c>
      <c r="I602" s="11">
        <v>16.809999999999999</v>
      </c>
      <c r="J602" t="s">
        <v>27</v>
      </c>
      <c r="K602">
        <v>601</v>
      </c>
      <c r="L602" t="s">
        <v>34</v>
      </c>
      <c r="M602" t="s">
        <v>1059</v>
      </c>
      <c r="N602" s="11">
        <f>SUMIF(Cocina!A:A,Sala!K602,Cocina!J:J)+I602</f>
        <v>308.81</v>
      </c>
      <c r="O602" s="12">
        <f t="shared" si="54"/>
        <v>45022</v>
      </c>
      <c r="P602" s="2">
        <f t="shared" si="55"/>
        <v>45022.113194444442</v>
      </c>
      <c r="Q602" s="2">
        <f t="shared" si="56"/>
        <v>45022.260416666664</v>
      </c>
      <c r="R602" s="2">
        <f t="shared" si="57"/>
        <v>0.14722222222189885</v>
      </c>
      <c r="S602" s="7">
        <f>SUMIF(Cocina!A:A,K602,Cocina!H:H)</f>
        <v>7.9861111111111119E-2</v>
      </c>
      <c r="T602" s="2">
        <f t="shared" si="58"/>
        <v>6.7361111110787728E-2</v>
      </c>
      <c r="U602" t="str">
        <f t="shared" si="59"/>
        <v>Cobrado</v>
      </c>
      <c r="V602" s="17" t="str">
        <f>TEXT(Table1[[#This Row],[Fecha de factura]],"dddd")</f>
        <v>jueves</v>
      </c>
    </row>
    <row r="603" spans="1:22" x14ac:dyDescent="0.45">
      <c r="A603">
        <v>12</v>
      </c>
      <c r="B603" t="s">
        <v>525</v>
      </c>
      <c r="C603">
        <v>3</v>
      </c>
      <c r="D603" s="1">
        <v>45022.161111111112</v>
      </c>
      <c r="E603" s="1">
        <v>45022.291666666664</v>
      </c>
      <c r="F603" t="s">
        <v>25</v>
      </c>
      <c r="G603" t="s">
        <v>15</v>
      </c>
      <c r="H603" t="s">
        <v>22</v>
      </c>
      <c r="I603" s="11">
        <v>16.5</v>
      </c>
      <c r="J603" t="s">
        <v>17</v>
      </c>
      <c r="K603">
        <v>602</v>
      </c>
      <c r="L603" t="s">
        <v>18</v>
      </c>
      <c r="M603" t="s">
        <v>1060</v>
      </c>
      <c r="N603" s="11">
        <f>SUMIF(Cocina!A:A,Sala!K603,Cocina!J:J)+I603</f>
        <v>282.5</v>
      </c>
      <c r="O603" s="12">
        <f t="shared" si="54"/>
        <v>45022</v>
      </c>
      <c r="P603" s="2">
        <f t="shared" si="55"/>
        <v>45022.161111111112</v>
      </c>
      <c r="Q603" s="2">
        <f t="shared" si="56"/>
        <v>45022.291666666664</v>
      </c>
      <c r="R603" s="2">
        <f t="shared" si="57"/>
        <v>0.13055555555183673</v>
      </c>
      <c r="S603" s="7">
        <f>SUMIF(Cocina!A:A,K603,Cocina!H:H)</f>
        <v>0.11249999999999999</v>
      </c>
      <c r="T603" s="2">
        <f t="shared" si="58"/>
        <v>1.8055555551836744E-2</v>
      </c>
      <c r="U603" t="str">
        <f t="shared" si="59"/>
        <v>Cobrado</v>
      </c>
      <c r="V603" s="17" t="str">
        <f>TEXT(Table1[[#This Row],[Fecha de factura]],"dddd")</f>
        <v>jueves</v>
      </c>
    </row>
    <row r="604" spans="1:22" x14ac:dyDescent="0.45">
      <c r="A604">
        <v>19</v>
      </c>
      <c r="B604" t="s">
        <v>180</v>
      </c>
      <c r="C604">
        <v>6</v>
      </c>
      <c r="D604" s="1">
        <v>45022.035416666666</v>
      </c>
      <c r="E604" s="1">
        <v>45022.181250000001</v>
      </c>
      <c r="F604" t="s">
        <v>20</v>
      </c>
      <c r="G604" t="s">
        <v>15</v>
      </c>
      <c r="H604" t="s">
        <v>26</v>
      </c>
      <c r="I604" s="11">
        <v>24.2</v>
      </c>
      <c r="J604" t="s">
        <v>27</v>
      </c>
      <c r="K604">
        <v>603</v>
      </c>
      <c r="L604" t="s">
        <v>45</v>
      </c>
      <c r="M604" t="s">
        <v>127</v>
      </c>
      <c r="N604" s="11">
        <f>SUMIF(Cocina!A:A,Sala!K604,Cocina!J:J)+I604</f>
        <v>86.2</v>
      </c>
      <c r="O604" s="12">
        <f t="shared" si="54"/>
        <v>45022</v>
      </c>
      <c r="P604" s="2">
        <f t="shared" si="55"/>
        <v>45022.035416666666</v>
      </c>
      <c r="Q604" s="2">
        <f t="shared" si="56"/>
        <v>45022.181250000001</v>
      </c>
      <c r="R604" s="2">
        <f t="shared" si="57"/>
        <v>0.14583333333575865</v>
      </c>
      <c r="S604" s="7">
        <f>SUMIF(Cocina!A:A,K604,Cocina!H:H)</f>
        <v>1.1805555555555555E-2</v>
      </c>
      <c r="T604" s="2">
        <f t="shared" si="58"/>
        <v>0.13402777778020308</v>
      </c>
      <c r="U604" t="str">
        <f t="shared" si="59"/>
        <v>Cobrado</v>
      </c>
      <c r="V604" s="17" t="str">
        <f>TEXT(Table1[[#This Row],[Fecha de factura]],"dddd")</f>
        <v>jueves</v>
      </c>
    </row>
    <row r="605" spans="1:22" x14ac:dyDescent="0.45">
      <c r="A605">
        <v>14</v>
      </c>
      <c r="B605" t="s">
        <v>260</v>
      </c>
      <c r="C605">
        <v>5</v>
      </c>
      <c r="D605" s="1">
        <v>45022.054166666669</v>
      </c>
      <c r="E605" s="1">
        <v>45022.219444444447</v>
      </c>
      <c r="F605" t="s">
        <v>25</v>
      </c>
      <c r="G605" t="s">
        <v>15</v>
      </c>
      <c r="H605" t="s">
        <v>26</v>
      </c>
      <c r="I605" s="11">
        <v>42.6</v>
      </c>
      <c r="J605" t="s">
        <v>39</v>
      </c>
      <c r="K605">
        <v>604</v>
      </c>
      <c r="L605" t="s">
        <v>55</v>
      </c>
      <c r="M605" t="s">
        <v>37</v>
      </c>
      <c r="N605" s="11">
        <f>SUMIF(Cocina!A:A,Sala!K605,Cocina!J:J)+I605</f>
        <v>147.6</v>
      </c>
      <c r="O605" s="12">
        <f t="shared" si="54"/>
        <v>45022</v>
      </c>
      <c r="P605" s="2">
        <f t="shared" si="55"/>
        <v>45022.054166666669</v>
      </c>
      <c r="Q605" s="2">
        <f t="shared" si="56"/>
        <v>45022.219444444447</v>
      </c>
      <c r="R605" s="2">
        <f t="shared" si="57"/>
        <v>0.17569444444476781</v>
      </c>
      <c r="S605" s="7">
        <f>SUMIF(Cocina!A:A,K605,Cocina!H:H)</f>
        <v>2.9166666666666667E-2</v>
      </c>
      <c r="T605" s="2">
        <f t="shared" si="58"/>
        <v>0.14652777777810114</v>
      </c>
      <c r="U605" t="str">
        <f t="shared" si="59"/>
        <v>Cobrado</v>
      </c>
      <c r="V605" s="17" t="str">
        <f>TEXT(Table1[[#This Row],[Fecha de factura]],"dddd")</f>
        <v>jueves</v>
      </c>
    </row>
    <row r="606" spans="1:22" x14ac:dyDescent="0.45">
      <c r="A606">
        <v>19</v>
      </c>
      <c r="B606" t="s">
        <v>526</v>
      </c>
      <c r="C606">
        <v>2</v>
      </c>
      <c r="D606" s="1">
        <v>45022.117361111108</v>
      </c>
      <c r="E606" s="1">
        <v>45022.26666666667</v>
      </c>
      <c r="F606" t="s">
        <v>14</v>
      </c>
      <c r="G606" t="s">
        <v>15</v>
      </c>
      <c r="H606" t="s">
        <v>22</v>
      </c>
      <c r="I606" s="11">
        <v>24.38</v>
      </c>
      <c r="J606" t="s">
        <v>39</v>
      </c>
      <c r="K606">
        <v>605</v>
      </c>
      <c r="L606" t="s">
        <v>45</v>
      </c>
      <c r="M606" t="s">
        <v>1061</v>
      </c>
      <c r="N606" s="11">
        <f>SUMIF(Cocina!A:A,Sala!K606,Cocina!J:J)+I606</f>
        <v>244.38</v>
      </c>
      <c r="O606" s="12">
        <f t="shared" si="54"/>
        <v>45022</v>
      </c>
      <c r="P606" s="2">
        <f t="shared" si="55"/>
        <v>45022.117361111108</v>
      </c>
      <c r="Q606" s="2">
        <f t="shared" si="56"/>
        <v>45022.26666666667</v>
      </c>
      <c r="R606" s="2">
        <f t="shared" si="57"/>
        <v>0.15972222222868973</v>
      </c>
      <c r="S606" s="7">
        <f>SUMIF(Cocina!A:A,K606,Cocina!H:H)</f>
        <v>0.12222222222222223</v>
      </c>
      <c r="T606" s="2">
        <f t="shared" si="58"/>
        <v>3.7500000006467499E-2</v>
      </c>
      <c r="U606" t="str">
        <f t="shared" si="59"/>
        <v>Cobrado</v>
      </c>
      <c r="V606" s="17" t="str">
        <f>TEXT(Table1[[#This Row],[Fecha de factura]],"dddd")</f>
        <v>jueves</v>
      </c>
    </row>
    <row r="607" spans="1:22" x14ac:dyDescent="0.45">
      <c r="A607">
        <v>1</v>
      </c>
      <c r="B607" t="s">
        <v>455</v>
      </c>
      <c r="C607">
        <v>2</v>
      </c>
      <c r="D607" s="1">
        <v>45022.134722222225</v>
      </c>
      <c r="E607" s="1">
        <v>45022.254166666666</v>
      </c>
      <c r="F607" t="s">
        <v>30</v>
      </c>
      <c r="G607" t="s">
        <v>15</v>
      </c>
      <c r="H607" t="s">
        <v>26</v>
      </c>
      <c r="I607" s="11">
        <v>31.58</v>
      </c>
      <c r="J607" t="s">
        <v>39</v>
      </c>
      <c r="K607">
        <v>606</v>
      </c>
      <c r="L607" t="s">
        <v>40</v>
      </c>
      <c r="M607" t="s">
        <v>1062</v>
      </c>
      <c r="N607" s="11">
        <f>SUMIF(Cocina!A:A,Sala!K607,Cocina!J:J)+I607</f>
        <v>214.57999999999998</v>
      </c>
      <c r="O607" s="12">
        <f t="shared" si="54"/>
        <v>45022</v>
      </c>
      <c r="P607" s="2">
        <f t="shared" si="55"/>
        <v>45022.134722222225</v>
      </c>
      <c r="Q607" s="2">
        <f t="shared" si="56"/>
        <v>45022.254166666666</v>
      </c>
      <c r="R607" s="2">
        <f t="shared" si="57"/>
        <v>0.12986111110755397</v>
      </c>
      <c r="S607" s="7">
        <f>SUMIF(Cocina!A:A,K607,Cocina!H:H)</f>
        <v>0.10069444444444445</v>
      </c>
      <c r="T607" s="2">
        <f t="shared" si="58"/>
        <v>2.9166666663109519E-2</v>
      </c>
      <c r="U607" t="str">
        <f t="shared" si="59"/>
        <v>Cobrado</v>
      </c>
      <c r="V607" s="17" t="str">
        <f>TEXT(Table1[[#This Row],[Fecha de factura]],"dddd")</f>
        <v>jueves</v>
      </c>
    </row>
    <row r="608" spans="1:22" x14ac:dyDescent="0.45">
      <c r="A608">
        <v>10</v>
      </c>
      <c r="B608" t="s">
        <v>71</v>
      </c>
      <c r="C608">
        <v>1</v>
      </c>
      <c r="D608" s="1">
        <v>45022.058333333334</v>
      </c>
      <c r="E608" s="1">
        <v>45022.145138888889</v>
      </c>
      <c r="F608" t="s">
        <v>30</v>
      </c>
      <c r="G608" t="s">
        <v>15</v>
      </c>
      <c r="H608" t="s">
        <v>26</v>
      </c>
      <c r="I608" s="11">
        <v>28.9</v>
      </c>
      <c r="J608" t="s">
        <v>39</v>
      </c>
      <c r="K608">
        <v>607</v>
      </c>
      <c r="L608" t="s">
        <v>31</v>
      </c>
      <c r="M608" t="s">
        <v>894</v>
      </c>
      <c r="N608" s="11">
        <f>SUMIF(Cocina!A:A,Sala!K608,Cocina!J:J)+I608</f>
        <v>96.9</v>
      </c>
      <c r="O608" s="12">
        <f t="shared" si="54"/>
        <v>45022</v>
      </c>
      <c r="P608" s="2">
        <f t="shared" si="55"/>
        <v>45022.058333333334</v>
      </c>
      <c r="Q608" s="2">
        <f t="shared" si="56"/>
        <v>45022.145138888889</v>
      </c>
      <c r="R608" s="2">
        <f t="shared" si="57"/>
        <v>9.7222222221413787E-2</v>
      </c>
      <c r="S608" s="7">
        <f>SUMIF(Cocina!A:A,K608,Cocina!H:H)</f>
        <v>4.7916666666666663E-2</v>
      </c>
      <c r="T608" s="2">
        <f t="shared" si="58"/>
        <v>4.9305555554747124E-2</v>
      </c>
      <c r="U608" t="str">
        <f t="shared" si="59"/>
        <v>Cobrado</v>
      </c>
      <c r="V608" s="17" t="str">
        <f>TEXT(Table1[[#This Row],[Fecha de factura]],"dddd")</f>
        <v>jueves</v>
      </c>
    </row>
    <row r="609" spans="1:22" x14ac:dyDescent="0.45">
      <c r="A609">
        <v>7</v>
      </c>
      <c r="B609" t="s">
        <v>527</v>
      </c>
      <c r="C609">
        <v>6</v>
      </c>
      <c r="D609" s="1">
        <v>45022.165277777778</v>
      </c>
      <c r="E609" s="1">
        <v>45022.305555555555</v>
      </c>
      <c r="F609" t="s">
        <v>14</v>
      </c>
      <c r="G609" t="s">
        <v>15</v>
      </c>
      <c r="H609" t="s">
        <v>26</v>
      </c>
      <c r="I609" s="11">
        <v>36.549999999999997</v>
      </c>
      <c r="J609" t="s">
        <v>17</v>
      </c>
      <c r="K609">
        <v>608</v>
      </c>
      <c r="L609" t="s">
        <v>18</v>
      </c>
      <c r="M609" t="s">
        <v>49</v>
      </c>
      <c r="N609" s="11">
        <f>SUMIF(Cocina!A:A,Sala!K609,Cocina!J:J)+I609</f>
        <v>65.55</v>
      </c>
      <c r="O609" s="12">
        <f t="shared" si="54"/>
        <v>45022</v>
      </c>
      <c r="P609" s="2">
        <f t="shared" si="55"/>
        <v>45022.165277777778</v>
      </c>
      <c r="Q609" s="2">
        <f t="shared" si="56"/>
        <v>45022.305555555555</v>
      </c>
      <c r="R609" s="2">
        <f t="shared" si="57"/>
        <v>0.14027777777664596</v>
      </c>
      <c r="S609" s="7">
        <f>SUMIF(Cocina!A:A,K609,Cocina!H:H)</f>
        <v>3.125E-2</v>
      </c>
      <c r="T609" s="2">
        <f t="shared" si="58"/>
        <v>0.10902777777664596</v>
      </c>
      <c r="U609" t="str">
        <f t="shared" si="59"/>
        <v>Cobrado</v>
      </c>
      <c r="V609" s="17" t="str">
        <f>TEXT(Table1[[#This Row],[Fecha de factura]],"dddd")</f>
        <v>jueves</v>
      </c>
    </row>
    <row r="610" spans="1:22" x14ac:dyDescent="0.45">
      <c r="A610">
        <v>1</v>
      </c>
      <c r="B610" t="s">
        <v>246</v>
      </c>
      <c r="C610">
        <v>4</v>
      </c>
      <c r="D610" s="1">
        <v>45022.140972222223</v>
      </c>
      <c r="E610" s="1">
        <v>45022.293055555558</v>
      </c>
      <c r="F610" t="s">
        <v>20</v>
      </c>
      <c r="G610" t="s">
        <v>15</v>
      </c>
      <c r="H610" t="s">
        <v>26</v>
      </c>
      <c r="I610" s="11">
        <v>23.29</v>
      </c>
      <c r="J610" t="s">
        <v>17</v>
      </c>
      <c r="K610">
        <v>609</v>
      </c>
      <c r="L610" t="s">
        <v>55</v>
      </c>
      <c r="M610" t="s">
        <v>258</v>
      </c>
      <c r="N610" s="11">
        <f>SUMIF(Cocina!A:A,Sala!K610,Cocina!J:J)+I610</f>
        <v>55.29</v>
      </c>
      <c r="O610" s="12">
        <f t="shared" si="54"/>
        <v>45022</v>
      </c>
      <c r="P610" s="2">
        <f t="shared" si="55"/>
        <v>45022.140972222223</v>
      </c>
      <c r="Q610" s="2">
        <f t="shared" si="56"/>
        <v>45022.293055555558</v>
      </c>
      <c r="R610" s="2">
        <f t="shared" si="57"/>
        <v>0.15208333333430346</v>
      </c>
      <c r="S610" s="7">
        <f>SUMIF(Cocina!A:A,K610,Cocina!H:H)</f>
        <v>1.8749999999999999E-2</v>
      </c>
      <c r="T610" s="2">
        <f t="shared" si="58"/>
        <v>0.13333333333430347</v>
      </c>
      <c r="U610" t="str">
        <f t="shared" si="59"/>
        <v>Cobrado</v>
      </c>
      <c r="V610" s="17" t="str">
        <f>TEXT(Table1[[#This Row],[Fecha de factura]],"dddd")</f>
        <v>jueves</v>
      </c>
    </row>
    <row r="611" spans="1:22" x14ac:dyDescent="0.45">
      <c r="A611">
        <v>19</v>
      </c>
      <c r="B611" t="s">
        <v>51</v>
      </c>
      <c r="C611">
        <v>4</v>
      </c>
      <c r="D611" s="1">
        <v>45022.091666666667</v>
      </c>
      <c r="E611" s="1">
        <v>45022.174305555556</v>
      </c>
      <c r="F611" t="s">
        <v>30</v>
      </c>
      <c r="G611" t="s">
        <v>36</v>
      </c>
      <c r="H611" t="s">
        <v>26</v>
      </c>
      <c r="I611" s="11">
        <v>37.9</v>
      </c>
      <c r="J611" t="s">
        <v>39</v>
      </c>
      <c r="K611">
        <v>610</v>
      </c>
      <c r="L611" t="s">
        <v>31</v>
      </c>
      <c r="M611" t="s">
        <v>1063</v>
      </c>
      <c r="N611" s="11">
        <f>SUMIF(Cocina!A:A,Sala!K611,Cocina!J:J)+I611</f>
        <v>81.900000000000006</v>
      </c>
      <c r="O611" s="12">
        <f t="shared" si="54"/>
        <v>45022</v>
      </c>
      <c r="P611" s="2">
        <f t="shared" si="55"/>
        <v>45022.091666666667</v>
      </c>
      <c r="Q611" s="2">
        <f t="shared" si="56"/>
        <v>45022.174305555556</v>
      </c>
      <c r="R611" s="2">
        <f t="shared" si="57"/>
        <v>9.3055555555717248E-2</v>
      </c>
      <c r="S611" s="7">
        <f>SUMIF(Cocina!A:A,K611,Cocina!H:H)</f>
        <v>3.2638888888888891E-2</v>
      </c>
      <c r="T611" s="2">
        <f t="shared" si="58"/>
        <v>6.0416666666828357E-2</v>
      </c>
      <c r="U611" t="str">
        <f t="shared" si="59"/>
        <v>Cobrado</v>
      </c>
      <c r="V611" s="17" t="str">
        <f>TEXT(Table1[[#This Row],[Fecha de factura]],"dddd")</f>
        <v>jueves</v>
      </c>
    </row>
    <row r="612" spans="1:22" x14ac:dyDescent="0.45">
      <c r="A612">
        <v>13</v>
      </c>
      <c r="B612" t="s">
        <v>528</v>
      </c>
      <c r="C612">
        <v>1</v>
      </c>
      <c r="D612" s="1">
        <v>45022.163194444445</v>
      </c>
      <c r="E612" s="1">
        <v>45022.321527777778</v>
      </c>
      <c r="F612" t="s">
        <v>20</v>
      </c>
      <c r="G612" t="s">
        <v>15</v>
      </c>
      <c r="H612" t="s">
        <v>26</v>
      </c>
      <c r="I612" s="11">
        <v>44.28</v>
      </c>
      <c r="J612" t="s">
        <v>39</v>
      </c>
      <c r="K612">
        <v>611</v>
      </c>
      <c r="L612" t="s">
        <v>28</v>
      </c>
      <c r="M612" t="s">
        <v>1064</v>
      </c>
      <c r="N612" s="11">
        <f>SUMIF(Cocina!A:A,Sala!K612,Cocina!J:J)+I612</f>
        <v>122.28</v>
      </c>
      <c r="O612" s="12">
        <f t="shared" si="54"/>
        <v>45022</v>
      </c>
      <c r="P612" s="2">
        <f t="shared" si="55"/>
        <v>45022.163194444445</v>
      </c>
      <c r="Q612" s="2">
        <f t="shared" si="56"/>
        <v>45022.321527777778</v>
      </c>
      <c r="R612" s="2">
        <f t="shared" si="57"/>
        <v>0.16874999999951493</v>
      </c>
      <c r="S612" s="7">
        <f>SUMIF(Cocina!A:A,K612,Cocina!H:H)</f>
        <v>5.7638888888888892E-2</v>
      </c>
      <c r="T612" s="2">
        <f t="shared" si="58"/>
        <v>0.11111111111062603</v>
      </c>
      <c r="U612" t="str">
        <f t="shared" si="59"/>
        <v>Cobrado</v>
      </c>
      <c r="V612" s="17" t="str">
        <f>TEXT(Table1[[#This Row],[Fecha de factura]],"dddd")</f>
        <v>jueves</v>
      </c>
    </row>
    <row r="613" spans="1:22" x14ac:dyDescent="0.45">
      <c r="A613">
        <v>11</v>
      </c>
      <c r="B613" t="s">
        <v>529</v>
      </c>
      <c r="C613">
        <v>4</v>
      </c>
      <c r="D613" s="1">
        <v>45022.05</v>
      </c>
      <c r="E613" s="1">
        <v>45022.208333333336</v>
      </c>
      <c r="F613" t="s">
        <v>30</v>
      </c>
      <c r="G613" t="s">
        <v>15</v>
      </c>
      <c r="H613" t="s">
        <v>26</v>
      </c>
      <c r="I613" s="11">
        <v>23.54</v>
      </c>
      <c r="J613" t="s">
        <v>17</v>
      </c>
      <c r="K613">
        <v>612</v>
      </c>
      <c r="L613" t="s">
        <v>31</v>
      </c>
      <c r="M613" t="s">
        <v>1065</v>
      </c>
      <c r="N613" s="11">
        <f>SUMIF(Cocina!A:A,Sala!K613,Cocina!J:J)+I613</f>
        <v>254.54</v>
      </c>
      <c r="O613" s="12">
        <f t="shared" si="54"/>
        <v>45022</v>
      </c>
      <c r="P613" s="2">
        <f t="shared" si="55"/>
        <v>45022.05</v>
      </c>
      <c r="Q613" s="2">
        <f t="shared" si="56"/>
        <v>45022.208333333336</v>
      </c>
      <c r="R613" s="2">
        <f t="shared" si="57"/>
        <v>0.15833333333284827</v>
      </c>
      <c r="S613" s="7">
        <f>SUMIF(Cocina!A:A,K613,Cocina!H:H)</f>
        <v>8.958333333333332E-2</v>
      </c>
      <c r="T613" s="2">
        <f t="shared" si="58"/>
        <v>6.8749999999514949E-2</v>
      </c>
      <c r="U613" t="str">
        <f t="shared" si="59"/>
        <v>Cobrado</v>
      </c>
      <c r="V613" s="17" t="str">
        <f>TEXT(Table1[[#This Row],[Fecha de factura]],"dddd")</f>
        <v>jueves</v>
      </c>
    </row>
    <row r="614" spans="1:22" x14ac:dyDescent="0.45">
      <c r="A614">
        <v>1</v>
      </c>
      <c r="B614" t="s">
        <v>87</v>
      </c>
      <c r="C614">
        <v>5</v>
      </c>
      <c r="D614" s="1">
        <v>45022.081250000003</v>
      </c>
      <c r="E614" s="1">
        <v>45022.149305555555</v>
      </c>
      <c r="F614" t="s">
        <v>25</v>
      </c>
      <c r="G614" t="s">
        <v>21</v>
      </c>
      <c r="H614" t="s">
        <v>22</v>
      </c>
      <c r="I614" s="11">
        <v>23.56</v>
      </c>
      <c r="J614" t="s">
        <v>17</v>
      </c>
      <c r="K614">
        <v>613</v>
      </c>
      <c r="L614" t="s">
        <v>18</v>
      </c>
      <c r="M614" t="s">
        <v>1066</v>
      </c>
      <c r="N614" s="11">
        <f>SUMIF(Cocina!A:A,Sala!K614,Cocina!J:J)+I614</f>
        <v>308.56</v>
      </c>
      <c r="O614" s="12">
        <f t="shared" si="54"/>
        <v>45022</v>
      </c>
      <c r="P614" s="2">
        <f t="shared" si="55"/>
        <v>45022.081250000003</v>
      </c>
      <c r="Q614" s="2">
        <f t="shared" si="56"/>
        <v>45022.149305555555</v>
      </c>
      <c r="R614" s="2">
        <f t="shared" si="57"/>
        <v>6.8055555551836733E-2</v>
      </c>
      <c r="S614" s="7">
        <f>SUMIF(Cocina!A:A,K614,Cocina!H:H)</f>
        <v>0.10555555555555554</v>
      </c>
      <c r="T614" s="2">
        <f t="shared" si="58"/>
        <v>0</v>
      </c>
      <c r="U614" t="str">
        <f t="shared" si="59"/>
        <v>No cobrado</v>
      </c>
      <c r="V614" s="17" t="str">
        <f>TEXT(Table1[[#This Row],[Fecha de factura]],"dddd")</f>
        <v>jueves</v>
      </c>
    </row>
    <row r="615" spans="1:22" x14ac:dyDescent="0.45">
      <c r="A615">
        <v>19</v>
      </c>
      <c r="B615" t="s">
        <v>347</v>
      </c>
      <c r="C615">
        <v>6</v>
      </c>
      <c r="D615" s="1">
        <v>45022.105555555558</v>
      </c>
      <c r="E615" s="1">
        <v>45022.192361111112</v>
      </c>
      <c r="F615" t="s">
        <v>20</v>
      </c>
      <c r="G615" t="s">
        <v>21</v>
      </c>
      <c r="H615" t="s">
        <v>16</v>
      </c>
      <c r="I615" s="11">
        <v>26.48</v>
      </c>
      <c r="J615" t="s">
        <v>17</v>
      </c>
      <c r="K615">
        <v>614</v>
      </c>
      <c r="L615" t="s">
        <v>40</v>
      </c>
      <c r="M615" t="s">
        <v>169</v>
      </c>
      <c r="N615" s="11">
        <f>SUMIF(Cocina!A:A,Sala!K615,Cocina!J:J)+I615</f>
        <v>98.48</v>
      </c>
      <c r="O615" s="12">
        <f t="shared" si="54"/>
        <v>45022</v>
      </c>
      <c r="P615" s="2">
        <f t="shared" si="55"/>
        <v>45022.105555555558</v>
      </c>
      <c r="Q615" s="2">
        <f t="shared" si="56"/>
        <v>45022.192361111112</v>
      </c>
      <c r="R615" s="2">
        <f t="shared" si="57"/>
        <v>8.6805555554747116E-2</v>
      </c>
      <c r="S615" s="7">
        <f>SUMIF(Cocina!A:A,K615,Cocina!H:H)</f>
        <v>3.4722222222222224E-2</v>
      </c>
      <c r="T615" s="2">
        <f t="shared" si="58"/>
        <v>5.2083333332524892E-2</v>
      </c>
      <c r="U615" t="str">
        <f t="shared" si="59"/>
        <v>Cobrado</v>
      </c>
      <c r="V615" s="17" t="str">
        <f>TEXT(Table1[[#This Row],[Fecha de factura]],"dddd")</f>
        <v>jueves</v>
      </c>
    </row>
    <row r="616" spans="1:22" x14ac:dyDescent="0.45">
      <c r="A616">
        <v>7</v>
      </c>
      <c r="B616" t="s">
        <v>530</v>
      </c>
      <c r="C616">
        <v>1</v>
      </c>
      <c r="D616" s="1">
        <v>45022.031944444447</v>
      </c>
      <c r="E616" s="1">
        <v>45022.078472222223</v>
      </c>
      <c r="F616" t="s">
        <v>30</v>
      </c>
      <c r="G616" t="s">
        <v>36</v>
      </c>
      <c r="H616" t="s">
        <v>26</v>
      </c>
      <c r="I616" s="11">
        <v>18.420000000000002</v>
      </c>
      <c r="J616" t="s">
        <v>39</v>
      </c>
      <c r="K616">
        <v>615</v>
      </c>
      <c r="L616" t="s">
        <v>55</v>
      </c>
      <c r="M616" t="s">
        <v>1067</v>
      </c>
      <c r="N616" s="11">
        <f>SUMIF(Cocina!A:A,Sala!K616,Cocina!J:J)+I616</f>
        <v>351.42</v>
      </c>
      <c r="O616" s="12">
        <f t="shared" si="54"/>
        <v>45022</v>
      </c>
      <c r="P616" s="2">
        <f t="shared" si="55"/>
        <v>45022.031944444447</v>
      </c>
      <c r="Q616" s="2">
        <f t="shared" si="56"/>
        <v>45022.078472222223</v>
      </c>
      <c r="R616" s="2">
        <f t="shared" si="57"/>
        <v>5.6944444443312627E-2</v>
      </c>
      <c r="S616" s="7">
        <f>SUMIF(Cocina!A:A,K616,Cocina!H:H)</f>
        <v>0.10833333333333334</v>
      </c>
      <c r="T616" s="2">
        <f t="shared" si="58"/>
        <v>0</v>
      </c>
      <c r="U616" t="str">
        <f t="shared" si="59"/>
        <v>No cobrado</v>
      </c>
      <c r="V616" s="17" t="str">
        <f>TEXT(Table1[[#This Row],[Fecha de factura]],"dddd")</f>
        <v>jueves</v>
      </c>
    </row>
    <row r="617" spans="1:22" x14ac:dyDescent="0.45">
      <c r="A617">
        <v>4</v>
      </c>
      <c r="B617" t="s">
        <v>526</v>
      </c>
      <c r="C617">
        <v>4</v>
      </c>
      <c r="D617" s="1">
        <v>45022.009722222225</v>
      </c>
      <c r="E617" s="1">
        <v>45022.15</v>
      </c>
      <c r="F617" t="s">
        <v>30</v>
      </c>
      <c r="G617" t="s">
        <v>36</v>
      </c>
      <c r="H617" t="s">
        <v>26</v>
      </c>
      <c r="I617" s="11">
        <v>23.89</v>
      </c>
      <c r="J617" t="s">
        <v>39</v>
      </c>
      <c r="K617">
        <v>616</v>
      </c>
      <c r="L617" t="s">
        <v>40</v>
      </c>
      <c r="M617" t="s">
        <v>642</v>
      </c>
      <c r="N617" s="11">
        <f>SUMIF(Cocina!A:A,Sala!K617,Cocina!J:J)+I617</f>
        <v>155.88999999999999</v>
      </c>
      <c r="O617" s="12">
        <f t="shared" si="54"/>
        <v>45022</v>
      </c>
      <c r="P617" s="2">
        <f t="shared" si="55"/>
        <v>45022.009722222225</v>
      </c>
      <c r="Q617" s="2">
        <f t="shared" si="56"/>
        <v>45022.15</v>
      </c>
      <c r="R617" s="2">
        <f t="shared" si="57"/>
        <v>0.15069444444331262</v>
      </c>
      <c r="S617" s="7">
        <f>SUMIF(Cocina!A:A,K617,Cocina!H:H)</f>
        <v>3.2638888888888884E-2</v>
      </c>
      <c r="T617" s="2">
        <f t="shared" si="58"/>
        <v>0.11805555555442374</v>
      </c>
      <c r="U617" t="str">
        <f t="shared" si="59"/>
        <v>Cobrado</v>
      </c>
      <c r="V617" s="17" t="str">
        <f>TEXT(Table1[[#This Row],[Fecha de factura]],"dddd")</f>
        <v>jueves</v>
      </c>
    </row>
    <row r="618" spans="1:22" x14ac:dyDescent="0.45">
      <c r="A618">
        <v>13</v>
      </c>
      <c r="B618" t="s">
        <v>74</v>
      </c>
      <c r="C618">
        <v>5</v>
      </c>
      <c r="D618" s="1">
        <v>45022.055555555555</v>
      </c>
      <c r="E618" s="1">
        <v>45022.220138888886</v>
      </c>
      <c r="F618" t="s">
        <v>25</v>
      </c>
      <c r="G618" t="s">
        <v>15</v>
      </c>
      <c r="H618" t="s">
        <v>26</v>
      </c>
      <c r="I618" s="11">
        <v>38.18</v>
      </c>
      <c r="J618" t="s">
        <v>27</v>
      </c>
      <c r="K618">
        <v>617</v>
      </c>
      <c r="L618" t="s">
        <v>45</v>
      </c>
      <c r="M618" t="s">
        <v>869</v>
      </c>
      <c r="N618" s="11">
        <f>SUMIF(Cocina!A:A,Sala!K618,Cocina!J:J)+I618</f>
        <v>180.18</v>
      </c>
      <c r="O618" s="12">
        <f t="shared" si="54"/>
        <v>45022</v>
      </c>
      <c r="P618" s="2">
        <f t="shared" si="55"/>
        <v>45022.055555555555</v>
      </c>
      <c r="Q618" s="2">
        <f t="shared" si="56"/>
        <v>45022.220138888886</v>
      </c>
      <c r="R618" s="2">
        <f t="shared" si="57"/>
        <v>0.16458333333139308</v>
      </c>
      <c r="S618" s="7">
        <f>SUMIF(Cocina!A:A,K618,Cocina!H:H)</f>
        <v>3.5416666666666666E-2</v>
      </c>
      <c r="T618" s="2">
        <f t="shared" si="58"/>
        <v>0.12916666666472643</v>
      </c>
      <c r="U618" t="str">
        <f t="shared" si="59"/>
        <v>Cobrado</v>
      </c>
      <c r="V618" s="17" t="str">
        <f>TEXT(Table1[[#This Row],[Fecha de factura]],"dddd")</f>
        <v>jueves</v>
      </c>
    </row>
    <row r="619" spans="1:22" x14ac:dyDescent="0.45">
      <c r="A619">
        <v>3</v>
      </c>
      <c r="B619" t="s">
        <v>531</v>
      </c>
      <c r="C619">
        <v>5</v>
      </c>
      <c r="D619" s="1">
        <v>45022.038888888892</v>
      </c>
      <c r="E619" s="1">
        <v>45022.133333333331</v>
      </c>
      <c r="F619" t="s">
        <v>33</v>
      </c>
      <c r="G619" t="s">
        <v>21</v>
      </c>
      <c r="H619" t="s">
        <v>26</v>
      </c>
      <c r="I619" s="11">
        <v>25.93</v>
      </c>
      <c r="J619" t="s">
        <v>27</v>
      </c>
      <c r="K619">
        <v>618</v>
      </c>
      <c r="L619" t="s">
        <v>58</v>
      </c>
      <c r="M619" t="s">
        <v>1068</v>
      </c>
      <c r="N619" s="11">
        <f>SUMIF(Cocina!A:A,Sala!K619,Cocina!J:J)+I619</f>
        <v>344.93</v>
      </c>
      <c r="O619" s="12">
        <f t="shared" si="54"/>
        <v>45022</v>
      </c>
      <c r="P619" s="2">
        <f t="shared" si="55"/>
        <v>45022.038888888892</v>
      </c>
      <c r="Q619" s="2">
        <f t="shared" si="56"/>
        <v>45022.133333333331</v>
      </c>
      <c r="R619" s="2">
        <f t="shared" si="57"/>
        <v>9.4444444439432118E-2</v>
      </c>
      <c r="S619" s="7">
        <f>SUMIF(Cocina!A:A,K619,Cocina!H:H)</f>
        <v>8.1944444444444445E-2</v>
      </c>
      <c r="T619" s="2">
        <f t="shared" si="58"/>
        <v>1.2499999994987673E-2</v>
      </c>
      <c r="U619" t="str">
        <f t="shared" si="59"/>
        <v>Cobrado</v>
      </c>
      <c r="V619" s="17" t="str">
        <f>TEXT(Table1[[#This Row],[Fecha de factura]],"dddd")</f>
        <v>jueves</v>
      </c>
    </row>
    <row r="620" spans="1:22" x14ac:dyDescent="0.45">
      <c r="A620">
        <v>6</v>
      </c>
      <c r="B620" t="s">
        <v>366</v>
      </c>
      <c r="C620">
        <v>4</v>
      </c>
      <c r="D620" s="1">
        <v>45022.011111111111</v>
      </c>
      <c r="E620" s="1">
        <v>45022.111805555556</v>
      </c>
      <c r="F620" t="s">
        <v>30</v>
      </c>
      <c r="G620" t="s">
        <v>36</v>
      </c>
      <c r="H620" t="s">
        <v>26</v>
      </c>
      <c r="I620" s="11">
        <v>16.440000000000001</v>
      </c>
      <c r="J620" t="s">
        <v>17</v>
      </c>
      <c r="K620">
        <v>619</v>
      </c>
      <c r="L620" t="s">
        <v>55</v>
      </c>
      <c r="M620" t="s">
        <v>1069</v>
      </c>
      <c r="N620" s="11">
        <f>SUMIF(Cocina!A:A,Sala!K620,Cocina!J:J)+I620</f>
        <v>148.44</v>
      </c>
      <c r="O620" s="12">
        <f t="shared" si="54"/>
        <v>45022</v>
      </c>
      <c r="P620" s="2">
        <f t="shared" si="55"/>
        <v>45022.011111111111</v>
      </c>
      <c r="Q620" s="2">
        <f t="shared" si="56"/>
        <v>45022.111805555556</v>
      </c>
      <c r="R620" s="2">
        <f t="shared" si="57"/>
        <v>0.10069444444525288</v>
      </c>
      <c r="S620" s="7">
        <f>SUMIF(Cocina!A:A,K620,Cocina!H:H)</f>
        <v>6.6666666666666666E-2</v>
      </c>
      <c r="T620" s="2">
        <f t="shared" si="58"/>
        <v>3.4027777778586218E-2</v>
      </c>
      <c r="U620" t="str">
        <f t="shared" si="59"/>
        <v>Cobrado</v>
      </c>
      <c r="V620" s="17" t="str">
        <f>TEXT(Table1[[#This Row],[Fecha de factura]],"dddd")</f>
        <v>jueves</v>
      </c>
    </row>
    <row r="621" spans="1:22" x14ac:dyDescent="0.45">
      <c r="A621">
        <v>16</v>
      </c>
      <c r="B621" t="s">
        <v>532</v>
      </c>
      <c r="C621">
        <v>3</v>
      </c>
      <c r="D621" s="1">
        <v>45022.117361111108</v>
      </c>
      <c r="E621" s="1">
        <v>45022.254861111112</v>
      </c>
      <c r="F621" t="s">
        <v>33</v>
      </c>
      <c r="G621" t="s">
        <v>15</v>
      </c>
      <c r="H621" t="s">
        <v>26</v>
      </c>
      <c r="I621" s="11">
        <v>26.64</v>
      </c>
      <c r="J621" t="s">
        <v>17</v>
      </c>
      <c r="K621">
        <v>620</v>
      </c>
      <c r="L621" t="s">
        <v>31</v>
      </c>
      <c r="M621" t="s">
        <v>123</v>
      </c>
      <c r="N621" s="11">
        <f>SUMIF(Cocina!A:A,Sala!K621,Cocina!J:J)+I621</f>
        <v>83.64</v>
      </c>
      <c r="O621" s="12">
        <f t="shared" si="54"/>
        <v>45022</v>
      </c>
      <c r="P621" s="2">
        <f t="shared" si="55"/>
        <v>45022.117361111108</v>
      </c>
      <c r="Q621" s="2">
        <f t="shared" si="56"/>
        <v>45022.254861111112</v>
      </c>
      <c r="R621" s="2">
        <f t="shared" si="57"/>
        <v>0.13750000000436557</v>
      </c>
      <c r="S621" s="7">
        <f>SUMIF(Cocina!A:A,K621,Cocina!H:H)</f>
        <v>2.7777777777777776E-2</v>
      </c>
      <c r="T621" s="2">
        <f t="shared" si="58"/>
        <v>0.1097222222265878</v>
      </c>
      <c r="U621" t="str">
        <f t="shared" si="59"/>
        <v>Cobrado</v>
      </c>
      <c r="V621" s="17" t="str">
        <f>TEXT(Table1[[#This Row],[Fecha de factura]],"dddd")</f>
        <v>jueves</v>
      </c>
    </row>
    <row r="622" spans="1:22" x14ac:dyDescent="0.45">
      <c r="A622">
        <v>5</v>
      </c>
      <c r="B622" t="s">
        <v>533</v>
      </c>
      <c r="C622">
        <v>2</v>
      </c>
      <c r="D622" s="1">
        <v>45022.047222222223</v>
      </c>
      <c r="E622" s="1">
        <v>45022.102083333331</v>
      </c>
      <c r="F622" t="s">
        <v>25</v>
      </c>
      <c r="G622" t="s">
        <v>15</v>
      </c>
      <c r="H622" t="s">
        <v>26</v>
      </c>
      <c r="I622" s="11">
        <v>42.27</v>
      </c>
      <c r="J622" t="s">
        <v>39</v>
      </c>
      <c r="K622">
        <v>621</v>
      </c>
      <c r="L622" t="s">
        <v>55</v>
      </c>
      <c r="M622" t="s">
        <v>37</v>
      </c>
      <c r="N622" s="11">
        <f>SUMIF(Cocina!A:A,Sala!K622,Cocina!J:J)+I622</f>
        <v>147.27000000000001</v>
      </c>
      <c r="O622" s="12">
        <f t="shared" si="54"/>
        <v>45022</v>
      </c>
      <c r="P622" s="2">
        <f t="shared" si="55"/>
        <v>45022.047222222223</v>
      </c>
      <c r="Q622" s="2">
        <f t="shared" si="56"/>
        <v>45022.102083333331</v>
      </c>
      <c r="R622" s="2">
        <f t="shared" si="57"/>
        <v>6.5277777774705711E-2</v>
      </c>
      <c r="S622" s="7">
        <f>SUMIF(Cocina!A:A,K622,Cocina!H:H)</f>
        <v>5.5555555555555558E-3</v>
      </c>
      <c r="T622" s="2">
        <f t="shared" si="58"/>
        <v>5.9722222219150155E-2</v>
      </c>
      <c r="U622" t="str">
        <f t="shared" si="59"/>
        <v>Cobrado</v>
      </c>
      <c r="V622" s="17" t="str">
        <f>TEXT(Table1[[#This Row],[Fecha de factura]],"dddd")</f>
        <v>jueves</v>
      </c>
    </row>
    <row r="623" spans="1:22" x14ac:dyDescent="0.45">
      <c r="A623">
        <v>7</v>
      </c>
      <c r="B623" t="s">
        <v>510</v>
      </c>
      <c r="C623">
        <v>5</v>
      </c>
      <c r="D623" s="1">
        <v>45022.088194444441</v>
      </c>
      <c r="E623" s="1">
        <v>45022.229861111111</v>
      </c>
      <c r="F623" t="s">
        <v>14</v>
      </c>
      <c r="G623" t="s">
        <v>36</v>
      </c>
      <c r="H623" t="s">
        <v>26</v>
      </c>
      <c r="I623" s="11">
        <v>11.47</v>
      </c>
      <c r="J623" t="s">
        <v>17</v>
      </c>
      <c r="K623">
        <v>622</v>
      </c>
      <c r="L623" t="s">
        <v>70</v>
      </c>
      <c r="M623" t="s">
        <v>1070</v>
      </c>
      <c r="N623" s="11">
        <f>SUMIF(Cocina!A:A,Sala!K623,Cocina!J:J)+I623</f>
        <v>132.47</v>
      </c>
      <c r="O623" s="12">
        <f t="shared" si="54"/>
        <v>45022</v>
      </c>
      <c r="P623" s="2">
        <f t="shared" si="55"/>
        <v>45022.088194444441</v>
      </c>
      <c r="Q623" s="2">
        <f t="shared" si="56"/>
        <v>45022.229861111111</v>
      </c>
      <c r="R623" s="2">
        <f t="shared" si="57"/>
        <v>0.14166666667006211</v>
      </c>
      <c r="S623" s="7">
        <f>SUMIF(Cocina!A:A,K623,Cocina!H:H)</f>
        <v>5.4166666666666669E-2</v>
      </c>
      <c r="T623" s="2">
        <f t="shared" si="58"/>
        <v>8.7500000003395445E-2</v>
      </c>
      <c r="U623" t="str">
        <f t="shared" si="59"/>
        <v>Cobrado</v>
      </c>
      <c r="V623" s="17" t="str">
        <f>TEXT(Table1[[#This Row],[Fecha de factura]],"dddd")</f>
        <v>jueves</v>
      </c>
    </row>
    <row r="624" spans="1:22" x14ac:dyDescent="0.45">
      <c r="A624">
        <v>13</v>
      </c>
      <c r="B624" t="s">
        <v>413</v>
      </c>
      <c r="C624">
        <v>1</v>
      </c>
      <c r="D624" s="1">
        <v>45022.03125</v>
      </c>
      <c r="E624" s="1">
        <v>45022.131944444445</v>
      </c>
      <c r="F624" t="s">
        <v>14</v>
      </c>
      <c r="G624" t="s">
        <v>15</v>
      </c>
      <c r="H624" t="s">
        <v>22</v>
      </c>
      <c r="I624" s="11">
        <v>22.05</v>
      </c>
      <c r="J624" t="s">
        <v>27</v>
      </c>
      <c r="K624">
        <v>623</v>
      </c>
      <c r="L624" t="s">
        <v>45</v>
      </c>
      <c r="M624" t="s">
        <v>1071</v>
      </c>
      <c r="N624" s="11">
        <f>SUMIF(Cocina!A:A,Sala!K624,Cocina!J:J)+I624</f>
        <v>257.05</v>
      </c>
      <c r="O624" s="12">
        <f t="shared" si="54"/>
        <v>45022</v>
      </c>
      <c r="P624" s="2">
        <f t="shared" si="55"/>
        <v>45022.03125</v>
      </c>
      <c r="Q624" s="2">
        <f t="shared" si="56"/>
        <v>45022.131944444445</v>
      </c>
      <c r="R624" s="2">
        <f t="shared" si="57"/>
        <v>0.10069444444525288</v>
      </c>
      <c r="S624" s="7">
        <f>SUMIF(Cocina!A:A,K624,Cocina!H:H)</f>
        <v>0.10069444444444445</v>
      </c>
      <c r="T624" s="2">
        <f t="shared" si="58"/>
        <v>8.0843665095642336E-13</v>
      </c>
      <c r="U624" t="str">
        <f t="shared" si="59"/>
        <v>Cobrado</v>
      </c>
      <c r="V624" s="17" t="str">
        <f>TEXT(Table1[[#This Row],[Fecha de factura]],"dddd")</f>
        <v>jueves</v>
      </c>
    </row>
    <row r="625" spans="1:22" x14ac:dyDescent="0.45">
      <c r="A625">
        <v>1</v>
      </c>
      <c r="B625" t="s">
        <v>367</v>
      </c>
      <c r="C625">
        <v>4</v>
      </c>
      <c r="D625" s="1">
        <v>45022.080555555556</v>
      </c>
      <c r="E625" s="1">
        <v>45022.143055555556</v>
      </c>
      <c r="F625" t="s">
        <v>20</v>
      </c>
      <c r="G625" t="s">
        <v>36</v>
      </c>
      <c r="H625" t="s">
        <v>26</v>
      </c>
      <c r="I625" s="11">
        <v>38</v>
      </c>
      <c r="J625" t="s">
        <v>17</v>
      </c>
      <c r="K625">
        <v>624</v>
      </c>
      <c r="L625" t="s">
        <v>70</v>
      </c>
      <c r="M625" t="s">
        <v>1072</v>
      </c>
      <c r="N625" s="11">
        <f>SUMIF(Cocina!A:A,Sala!K625,Cocina!J:J)+I625</f>
        <v>140</v>
      </c>
      <c r="O625" s="12">
        <f t="shared" si="54"/>
        <v>45022</v>
      </c>
      <c r="P625" s="2">
        <f t="shared" si="55"/>
        <v>45022.080555555556</v>
      </c>
      <c r="Q625" s="2">
        <f t="shared" si="56"/>
        <v>45022.143055555556</v>
      </c>
      <c r="R625" s="2">
        <f t="shared" si="57"/>
        <v>6.25E-2</v>
      </c>
      <c r="S625" s="7">
        <f>SUMIF(Cocina!A:A,K625,Cocina!H:H)</f>
        <v>5.486111111111111E-2</v>
      </c>
      <c r="T625" s="2">
        <f t="shared" si="58"/>
        <v>7.6388888888888895E-3</v>
      </c>
      <c r="U625" t="str">
        <f t="shared" si="59"/>
        <v>Cobrado</v>
      </c>
      <c r="V625" s="17" t="str">
        <f>TEXT(Table1[[#This Row],[Fecha de factura]],"dddd")</f>
        <v>jueves</v>
      </c>
    </row>
    <row r="626" spans="1:22" x14ac:dyDescent="0.45">
      <c r="A626">
        <v>5</v>
      </c>
      <c r="B626" t="s">
        <v>534</v>
      </c>
      <c r="C626">
        <v>4</v>
      </c>
      <c r="D626" s="1">
        <v>45022.006249999999</v>
      </c>
      <c r="E626" s="1">
        <v>45022.140277777777</v>
      </c>
      <c r="F626" t="s">
        <v>33</v>
      </c>
      <c r="G626" t="s">
        <v>36</v>
      </c>
      <c r="H626" t="s">
        <v>26</v>
      </c>
      <c r="I626" s="11">
        <v>41.73</v>
      </c>
      <c r="J626" t="s">
        <v>39</v>
      </c>
      <c r="K626">
        <v>625</v>
      </c>
      <c r="L626" t="s">
        <v>58</v>
      </c>
      <c r="M626" t="s">
        <v>1073</v>
      </c>
      <c r="N626" s="11">
        <f>SUMIF(Cocina!A:A,Sala!K626,Cocina!J:J)+I626</f>
        <v>180.73</v>
      </c>
      <c r="O626" s="12">
        <f t="shared" si="54"/>
        <v>45022</v>
      </c>
      <c r="P626" s="2">
        <f t="shared" si="55"/>
        <v>45022.006249999999</v>
      </c>
      <c r="Q626" s="2">
        <f t="shared" si="56"/>
        <v>45022.140277777777</v>
      </c>
      <c r="R626" s="2">
        <f t="shared" si="57"/>
        <v>0.14444444444476781</v>
      </c>
      <c r="S626" s="7">
        <f>SUMIF(Cocina!A:A,K626,Cocina!H:H)</f>
        <v>6.7361111111111108E-2</v>
      </c>
      <c r="T626" s="2">
        <f t="shared" si="58"/>
        <v>7.7083333333656703E-2</v>
      </c>
      <c r="U626" t="str">
        <f t="shared" si="59"/>
        <v>Cobrado</v>
      </c>
      <c r="V626" s="17" t="str">
        <f>TEXT(Table1[[#This Row],[Fecha de factura]],"dddd")</f>
        <v>jueves</v>
      </c>
    </row>
    <row r="627" spans="1:22" x14ac:dyDescent="0.45">
      <c r="A627">
        <v>14</v>
      </c>
      <c r="B627" t="s">
        <v>535</v>
      </c>
      <c r="C627">
        <v>4</v>
      </c>
      <c r="D627" s="1">
        <v>45022.114583333336</v>
      </c>
      <c r="E627" s="1">
        <v>45022.173611111109</v>
      </c>
      <c r="F627" t="s">
        <v>33</v>
      </c>
      <c r="G627" t="s">
        <v>21</v>
      </c>
      <c r="H627" t="s">
        <v>26</v>
      </c>
      <c r="I627" s="11">
        <v>19.239999999999998</v>
      </c>
      <c r="J627" t="s">
        <v>27</v>
      </c>
      <c r="K627">
        <v>626</v>
      </c>
      <c r="L627" t="s">
        <v>70</v>
      </c>
      <c r="M627" t="s">
        <v>1074</v>
      </c>
      <c r="N627" s="11">
        <f>SUMIF(Cocina!A:A,Sala!K627,Cocina!J:J)+I627</f>
        <v>156.24</v>
      </c>
      <c r="O627" s="12">
        <f t="shared" si="54"/>
        <v>45022</v>
      </c>
      <c r="P627" s="2">
        <f t="shared" si="55"/>
        <v>45022.114583333336</v>
      </c>
      <c r="Q627" s="2">
        <f t="shared" si="56"/>
        <v>45022.173611111109</v>
      </c>
      <c r="R627" s="2">
        <f t="shared" si="57"/>
        <v>5.9027777773735579E-2</v>
      </c>
      <c r="S627" s="7">
        <f>SUMIF(Cocina!A:A,K627,Cocina!H:H)</f>
        <v>4.027777777777778E-2</v>
      </c>
      <c r="T627" s="2">
        <f t="shared" si="58"/>
        <v>1.8749999995957799E-2</v>
      </c>
      <c r="U627" t="str">
        <f t="shared" si="59"/>
        <v>Cobrado</v>
      </c>
      <c r="V627" s="17" t="str">
        <f>TEXT(Table1[[#This Row],[Fecha de factura]],"dddd")</f>
        <v>jueves</v>
      </c>
    </row>
    <row r="628" spans="1:22" x14ac:dyDescent="0.45">
      <c r="A628">
        <v>4</v>
      </c>
      <c r="B628" t="s">
        <v>239</v>
      </c>
      <c r="C628">
        <v>3</v>
      </c>
      <c r="D628" s="1">
        <v>45022.099305555559</v>
      </c>
      <c r="E628" s="1">
        <v>45022.175694444442</v>
      </c>
      <c r="F628" t="s">
        <v>14</v>
      </c>
      <c r="G628" t="s">
        <v>15</v>
      </c>
      <c r="H628" t="s">
        <v>26</v>
      </c>
      <c r="I628" s="11">
        <v>44.24</v>
      </c>
      <c r="J628" t="s">
        <v>39</v>
      </c>
      <c r="K628">
        <v>627</v>
      </c>
      <c r="L628" t="s">
        <v>55</v>
      </c>
      <c r="M628" t="s">
        <v>81</v>
      </c>
      <c r="N628" s="11">
        <f>SUMIF(Cocina!A:A,Sala!K628,Cocina!J:J)+I628</f>
        <v>65.240000000000009</v>
      </c>
      <c r="O628" s="12">
        <f t="shared" si="54"/>
        <v>45022</v>
      </c>
      <c r="P628" s="2">
        <f t="shared" si="55"/>
        <v>45022.099305555559</v>
      </c>
      <c r="Q628" s="2">
        <f t="shared" si="56"/>
        <v>45022.175694444442</v>
      </c>
      <c r="R628" s="2">
        <f t="shared" si="57"/>
        <v>8.6805555549896482E-2</v>
      </c>
      <c r="S628" s="7">
        <f>SUMIF(Cocina!A:A,K628,Cocina!H:H)</f>
        <v>2.5694444444444443E-2</v>
      </c>
      <c r="T628" s="2">
        <f t="shared" si="58"/>
        <v>6.1111111105452039E-2</v>
      </c>
      <c r="U628" t="str">
        <f t="shared" si="59"/>
        <v>Cobrado</v>
      </c>
      <c r="V628" s="17" t="str">
        <f>TEXT(Table1[[#This Row],[Fecha de factura]],"dddd")</f>
        <v>jueves</v>
      </c>
    </row>
    <row r="629" spans="1:22" x14ac:dyDescent="0.45">
      <c r="A629">
        <v>2</v>
      </c>
      <c r="B629" t="s">
        <v>220</v>
      </c>
      <c r="C629">
        <v>1</v>
      </c>
      <c r="D629" s="1">
        <v>45022.006249999999</v>
      </c>
      <c r="E629" s="1">
        <v>45022.067361111112</v>
      </c>
      <c r="F629" t="s">
        <v>14</v>
      </c>
      <c r="G629" t="s">
        <v>21</v>
      </c>
      <c r="H629" t="s">
        <v>26</v>
      </c>
      <c r="I629" s="11">
        <v>15.03</v>
      </c>
      <c r="J629" t="s">
        <v>17</v>
      </c>
      <c r="K629">
        <v>628</v>
      </c>
      <c r="L629" t="s">
        <v>58</v>
      </c>
      <c r="M629" t="s">
        <v>1075</v>
      </c>
      <c r="N629" s="11">
        <f>SUMIF(Cocina!A:A,Sala!K629,Cocina!J:J)+I629</f>
        <v>183.03</v>
      </c>
      <c r="O629" s="12">
        <f t="shared" si="54"/>
        <v>45022</v>
      </c>
      <c r="P629" s="2">
        <f t="shared" si="55"/>
        <v>45022.006249999999</v>
      </c>
      <c r="Q629" s="2">
        <f t="shared" si="56"/>
        <v>45022.067361111112</v>
      </c>
      <c r="R629" s="2">
        <f t="shared" si="57"/>
        <v>6.1111111113859806E-2</v>
      </c>
      <c r="S629" s="7">
        <f>SUMIF(Cocina!A:A,K629,Cocina!H:H)</f>
        <v>2.9861111111111109E-2</v>
      </c>
      <c r="T629" s="2">
        <f t="shared" si="58"/>
        <v>3.1250000002748697E-2</v>
      </c>
      <c r="U629" t="str">
        <f t="shared" si="59"/>
        <v>Cobrado</v>
      </c>
      <c r="V629" s="17" t="str">
        <f>TEXT(Table1[[#This Row],[Fecha de factura]],"dddd")</f>
        <v>jueves</v>
      </c>
    </row>
    <row r="630" spans="1:22" x14ac:dyDescent="0.45">
      <c r="A630">
        <v>17</v>
      </c>
      <c r="B630" t="s">
        <v>77</v>
      </c>
      <c r="C630">
        <v>2</v>
      </c>
      <c r="D630" s="1">
        <v>45022.088194444441</v>
      </c>
      <c r="E630" s="1">
        <v>45022.246527777781</v>
      </c>
      <c r="F630" t="s">
        <v>33</v>
      </c>
      <c r="G630" t="s">
        <v>36</v>
      </c>
      <c r="H630" t="s">
        <v>16</v>
      </c>
      <c r="I630" s="11">
        <v>26.07</v>
      </c>
      <c r="J630" t="s">
        <v>39</v>
      </c>
      <c r="K630">
        <v>629</v>
      </c>
      <c r="L630" t="s">
        <v>70</v>
      </c>
      <c r="M630" t="s">
        <v>1076</v>
      </c>
      <c r="N630" s="11">
        <f>SUMIF(Cocina!A:A,Sala!K630,Cocina!J:J)+I630</f>
        <v>156.07</v>
      </c>
      <c r="O630" s="12">
        <f t="shared" si="54"/>
        <v>45022</v>
      </c>
      <c r="P630" s="2">
        <f t="shared" si="55"/>
        <v>45022.088194444441</v>
      </c>
      <c r="Q630" s="2">
        <f t="shared" si="56"/>
        <v>45022.246527777781</v>
      </c>
      <c r="R630" s="2">
        <f t="shared" si="57"/>
        <v>0.16875000000679088</v>
      </c>
      <c r="S630" s="7">
        <f>SUMIF(Cocina!A:A,K630,Cocina!H:H)</f>
        <v>5.8333333333333334E-2</v>
      </c>
      <c r="T630" s="2">
        <f t="shared" si="58"/>
        <v>0.11041666667345755</v>
      </c>
      <c r="U630" t="str">
        <f t="shared" si="59"/>
        <v>Cobrado</v>
      </c>
      <c r="V630" s="17" t="str">
        <f>TEXT(Table1[[#This Row],[Fecha de factura]],"dddd")</f>
        <v>jueves</v>
      </c>
    </row>
    <row r="631" spans="1:22" x14ac:dyDescent="0.45">
      <c r="A631">
        <v>2</v>
      </c>
      <c r="B631" t="s">
        <v>321</v>
      </c>
      <c r="C631">
        <v>2</v>
      </c>
      <c r="D631" s="1">
        <v>45022.001388888886</v>
      </c>
      <c r="E631" s="1">
        <v>45022.117361111108</v>
      </c>
      <c r="F631" t="s">
        <v>30</v>
      </c>
      <c r="G631" t="s">
        <v>15</v>
      </c>
      <c r="H631" t="s">
        <v>16</v>
      </c>
      <c r="I631" s="11">
        <v>36.619999999999997</v>
      </c>
      <c r="J631" t="s">
        <v>27</v>
      </c>
      <c r="K631">
        <v>630</v>
      </c>
      <c r="L631" t="s">
        <v>43</v>
      </c>
      <c r="M631" t="s">
        <v>1077</v>
      </c>
      <c r="N631" s="11">
        <f>SUMIF(Cocina!A:A,Sala!K631,Cocina!J:J)+I631</f>
        <v>218.62</v>
      </c>
      <c r="O631" s="12">
        <f t="shared" si="54"/>
        <v>45022</v>
      </c>
      <c r="P631" s="2">
        <f t="shared" si="55"/>
        <v>45022.001388888886</v>
      </c>
      <c r="Q631" s="2">
        <f t="shared" si="56"/>
        <v>45022.117361111108</v>
      </c>
      <c r="R631" s="2">
        <f t="shared" si="57"/>
        <v>0.11597222222189885</v>
      </c>
      <c r="S631" s="7">
        <f>SUMIF(Cocina!A:A,K631,Cocina!H:H)</f>
        <v>5.2083333333333336E-2</v>
      </c>
      <c r="T631" s="2">
        <f t="shared" si="58"/>
        <v>6.3888888888565504E-2</v>
      </c>
      <c r="U631" t="str">
        <f t="shared" si="59"/>
        <v>Cobrado</v>
      </c>
      <c r="V631" s="17" t="str">
        <f>TEXT(Table1[[#This Row],[Fecha de factura]],"dddd")</f>
        <v>jueves</v>
      </c>
    </row>
    <row r="632" spans="1:22" x14ac:dyDescent="0.45">
      <c r="A632">
        <v>6</v>
      </c>
      <c r="B632" t="s">
        <v>386</v>
      </c>
      <c r="C632">
        <v>1</v>
      </c>
      <c r="D632" s="1">
        <v>45022.01458333333</v>
      </c>
      <c r="E632" s="1">
        <v>45022.118750000001</v>
      </c>
      <c r="F632" t="s">
        <v>30</v>
      </c>
      <c r="G632" t="s">
        <v>36</v>
      </c>
      <c r="H632" t="s">
        <v>26</v>
      </c>
      <c r="I632" s="11">
        <v>39.71</v>
      </c>
      <c r="J632" t="s">
        <v>17</v>
      </c>
      <c r="K632">
        <v>631</v>
      </c>
      <c r="L632" t="s">
        <v>23</v>
      </c>
      <c r="M632" t="s">
        <v>214</v>
      </c>
      <c r="N632" s="11">
        <f>SUMIF(Cocina!A:A,Sala!K632,Cocina!J:J)+I632</f>
        <v>105.71000000000001</v>
      </c>
      <c r="O632" s="12">
        <f t="shared" si="54"/>
        <v>45022</v>
      </c>
      <c r="P632" s="2">
        <f t="shared" si="55"/>
        <v>45022.01458333333</v>
      </c>
      <c r="Q632" s="2">
        <f t="shared" si="56"/>
        <v>45022.118750000001</v>
      </c>
      <c r="R632" s="2">
        <f t="shared" si="57"/>
        <v>0.10416666667151731</v>
      </c>
      <c r="S632" s="7">
        <f>SUMIF(Cocina!A:A,K632,Cocina!H:H)</f>
        <v>3.1944444444444442E-2</v>
      </c>
      <c r="T632" s="2">
        <f t="shared" si="58"/>
        <v>7.2222222227072863E-2</v>
      </c>
      <c r="U632" t="str">
        <f t="shared" si="59"/>
        <v>Cobrado</v>
      </c>
      <c r="V632" s="17" t="str">
        <f>TEXT(Table1[[#This Row],[Fecha de factura]],"dddd")</f>
        <v>jueves</v>
      </c>
    </row>
    <row r="633" spans="1:22" x14ac:dyDescent="0.45">
      <c r="A633">
        <v>16</v>
      </c>
      <c r="B633" t="s">
        <v>536</v>
      </c>
      <c r="C633">
        <v>2</v>
      </c>
      <c r="D633" s="1">
        <v>45022.010416666664</v>
      </c>
      <c r="E633" s="1">
        <v>45022.121527777781</v>
      </c>
      <c r="F633" t="s">
        <v>14</v>
      </c>
      <c r="G633" t="s">
        <v>21</v>
      </c>
      <c r="H633" t="s">
        <v>26</v>
      </c>
      <c r="I633" s="11">
        <v>22.41</v>
      </c>
      <c r="J633" t="s">
        <v>27</v>
      </c>
      <c r="K633">
        <v>632</v>
      </c>
      <c r="L633" t="s">
        <v>55</v>
      </c>
      <c r="M633" t="s">
        <v>1078</v>
      </c>
      <c r="N633" s="11">
        <f>SUMIF(Cocina!A:A,Sala!K633,Cocina!J:J)+I633</f>
        <v>151.41</v>
      </c>
      <c r="O633" s="12">
        <f t="shared" si="54"/>
        <v>45022</v>
      </c>
      <c r="P633" s="2">
        <f t="shared" si="55"/>
        <v>45022.010416666664</v>
      </c>
      <c r="Q633" s="2">
        <f t="shared" si="56"/>
        <v>45022.121527777781</v>
      </c>
      <c r="R633" s="2">
        <f t="shared" si="57"/>
        <v>0.11111111111677019</v>
      </c>
      <c r="S633" s="7">
        <f>SUMIF(Cocina!A:A,K633,Cocina!H:H)</f>
        <v>6.1111111111111116E-2</v>
      </c>
      <c r="T633" s="2">
        <f t="shared" si="58"/>
        <v>5.0000000005659073E-2</v>
      </c>
      <c r="U633" t="str">
        <f t="shared" si="59"/>
        <v>Cobrado</v>
      </c>
      <c r="V633" s="17" t="str">
        <f>TEXT(Table1[[#This Row],[Fecha de factura]],"dddd")</f>
        <v>jueves</v>
      </c>
    </row>
    <row r="634" spans="1:22" x14ac:dyDescent="0.45">
      <c r="A634">
        <v>16</v>
      </c>
      <c r="B634" t="s">
        <v>537</v>
      </c>
      <c r="C634">
        <v>5</v>
      </c>
      <c r="D634" s="1">
        <v>45022.154861111114</v>
      </c>
      <c r="E634" s="1">
        <v>45022.227777777778</v>
      </c>
      <c r="F634" t="s">
        <v>14</v>
      </c>
      <c r="G634" t="s">
        <v>15</v>
      </c>
      <c r="H634" t="s">
        <v>26</v>
      </c>
      <c r="I634" s="11">
        <v>11.19</v>
      </c>
      <c r="J634" t="s">
        <v>17</v>
      </c>
      <c r="K634">
        <v>633</v>
      </c>
      <c r="L634" t="s">
        <v>43</v>
      </c>
      <c r="M634" t="s">
        <v>1079</v>
      </c>
      <c r="N634" s="11">
        <f>SUMIF(Cocina!A:A,Sala!K634,Cocina!J:J)+I634</f>
        <v>247.19</v>
      </c>
      <c r="O634" s="12">
        <f t="shared" si="54"/>
        <v>45022</v>
      </c>
      <c r="P634" s="2">
        <f t="shared" si="55"/>
        <v>45022.154861111114</v>
      </c>
      <c r="Q634" s="2">
        <f t="shared" si="56"/>
        <v>45022.227777777778</v>
      </c>
      <c r="R634" s="2">
        <f t="shared" si="57"/>
        <v>7.2916666664241347E-2</v>
      </c>
      <c r="S634" s="7">
        <f>SUMIF(Cocina!A:A,K634,Cocina!H:H)</f>
        <v>0.10347222222222222</v>
      </c>
      <c r="T634" s="2">
        <f t="shared" si="58"/>
        <v>0</v>
      </c>
      <c r="U634" t="str">
        <f t="shared" si="59"/>
        <v>No cobrado</v>
      </c>
      <c r="V634" s="17" t="str">
        <f>TEXT(Table1[[#This Row],[Fecha de factura]],"dddd")</f>
        <v>jueves</v>
      </c>
    </row>
    <row r="635" spans="1:22" x14ac:dyDescent="0.45">
      <c r="A635">
        <v>2</v>
      </c>
      <c r="B635" t="s">
        <v>401</v>
      </c>
      <c r="C635">
        <v>1</v>
      </c>
      <c r="D635" s="1">
        <v>45022.002083333333</v>
      </c>
      <c r="E635" s="1">
        <v>45022.15</v>
      </c>
      <c r="F635" t="s">
        <v>20</v>
      </c>
      <c r="G635" t="s">
        <v>21</v>
      </c>
      <c r="H635" t="s">
        <v>26</v>
      </c>
      <c r="I635" s="11">
        <v>29.25</v>
      </c>
      <c r="J635" t="s">
        <v>17</v>
      </c>
      <c r="K635">
        <v>634</v>
      </c>
      <c r="L635" t="s">
        <v>40</v>
      </c>
      <c r="M635" t="s">
        <v>1080</v>
      </c>
      <c r="N635" s="11">
        <f>SUMIF(Cocina!A:A,Sala!K635,Cocina!J:J)+I635</f>
        <v>373.25</v>
      </c>
      <c r="O635" s="12">
        <f t="shared" si="54"/>
        <v>45022</v>
      </c>
      <c r="P635" s="2">
        <f t="shared" si="55"/>
        <v>45022.002083333333</v>
      </c>
      <c r="Q635" s="2">
        <f t="shared" si="56"/>
        <v>45022.15</v>
      </c>
      <c r="R635" s="2">
        <f t="shared" si="57"/>
        <v>0.14791666666860692</v>
      </c>
      <c r="S635" s="7">
        <f>SUMIF(Cocina!A:A,K635,Cocina!H:H)</f>
        <v>0.10902777777777778</v>
      </c>
      <c r="T635" s="2">
        <f t="shared" si="58"/>
        <v>3.8888888890829143E-2</v>
      </c>
      <c r="U635" t="str">
        <f t="shared" si="59"/>
        <v>Cobrado</v>
      </c>
      <c r="V635" s="17" t="str">
        <f>TEXT(Table1[[#This Row],[Fecha de factura]],"dddd")</f>
        <v>jueves</v>
      </c>
    </row>
    <row r="636" spans="1:22" x14ac:dyDescent="0.45">
      <c r="A636">
        <v>5</v>
      </c>
      <c r="B636" t="s">
        <v>538</v>
      </c>
      <c r="C636">
        <v>2</v>
      </c>
      <c r="D636" s="1">
        <v>45022.011805555558</v>
      </c>
      <c r="E636" s="1">
        <v>45022.12777777778</v>
      </c>
      <c r="F636" t="s">
        <v>25</v>
      </c>
      <c r="G636" t="s">
        <v>15</v>
      </c>
      <c r="H636" t="s">
        <v>26</v>
      </c>
      <c r="I636" s="11">
        <v>22.15</v>
      </c>
      <c r="J636" t="s">
        <v>27</v>
      </c>
      <c r="K636">
        <v>635</v>
      </c>
      <c r="L636" t="s">
        <v>34</v>
      </c>
      <c r="M636" t="s">
        <v>49</v>
      </c>
      <c r="N636" s="11">
        <f>SUMIF(Cocina!A:A,Sala!K636,Cocina!J:J)+I636</f>
        <v>80.150000000000006</v>
      </c>
      <c r="O636" s="12">
        <f t="shared" si="54"/>
        <v>45022</v>
      </c>
      <c r="P636" s="2">
        <f t="shared" si="55"/>
        <v>45022.011805555558</v>
      </c>
      <c r="Q636" s="2">
        <f t="shared" si="56"/>
        <v>45022.12777777778</v>
      </c>
      <c r="R636" s="2">
        <f t="shared" si="57"/>
        <v>0.11597222222189885</v>
      </c>
      <c r="S636" s="7">
        <f>SUMIF(Cocina!A:A,K636,Cocina!H:H)</f>
        <v>1.7361111111111112E-2</v>
      </c>
      <c r="T636" s="2">
        <f t="shared" si="58"/>
        <v>9.8611111110787741E-2</v>
      </c>
      <c r="U636" t="str">
        <f t="shared" si="59"/>
        <v>Cobrado</v>
      </c>
      <c r="V636" s="17" t="str">
        <f>TEXT(Table1[[#This Row],[Fecha de factura]],"dddd")</f>
        <v>jueves</v>
      </c>
    </row>
    <row r="637" spans="1:22" x14ac:dyDescent="0.45">
      <c r="A637">
        <v>14</v>
      </c>
      <c r="B637" t="s">
        <v>539</v>
      </c>
      <c r="C637">
        <v>3</v>
      </c>
      <c r="D637" s="1">
        <v>45022.149305555555</v>
      </c>
      <c r="E637" s="1">
        <v>45022.241666666669</v>
      </c>
      <c r="F637" t="s">
        <v>30</v>
      </c>
      <c r="G637" t="s">
        <v>36</v>
      </c>
      <c r="H637" t="s">
        <v>16</v>
      </c>
      <c r="I637" s="11">
        <v>32.86</v>
      </c>
      <c r="J637" t="s">
        <v>27</v>
      </c>
      <c r="K637">
        <v>636</v>
      </c>
      <c r="L637" t="s">
        <v>55</v>
      </c>
      <c r="M637" t="s">
        <v>1081</v>
      </c>
      <c r="N637" s="11">
        <f>SUMIF(Cocina!A:A,Sala!K637,Cocina!J:J)+I637</f>
        <v>158.86000000000001</v>
      </c>
      <c r="O637" s="12">
        <f t="shared" si="54"/>
        <v>45022</v>
      </c>
      <c r="P637" s="2">
        <f t="shared" si="55"/>
        <v>45022.149305555555</v>
      </c>
      <c r="Q637" s="2">
        <f t="shared" si="56"/>
        <v>45022.241666666669</v>
      </c>
      <c r="R637" s="2">
        <f t="shared" si="57"/>
        <v>9.2361111113859806E-2</v>
      </c>
      <c r="S637" s="7">
        <f>SUMIF(Cocina!A:A,K637,Cocina!H:H)</f>
        <v>0.10486111111111111</v>
      </c>
      <c r="T637" s="2">
        <f t="shared" si="58"/>
        <v>0</v>
      </c>
      <c r="U637" t="str">
        <f t="shared" si="59"/>
        <v>No cobrado</v>
      </c>
      <c r="V637" s="17" t="str">
        <f>TEXT(Table1[[#This Row],[Fecha de factura]],"dddd")</f>
        <v>jueves</v>
      </c>
    </row>
    <row r="638" spans="1:22" x14ac:dyDescent="0.45">
      <c r="A638">
        <v>6</v>
      </c>
      <c r="B638" t="s">
        <v>540</v>
      </c>
      <c r="C638">
        <v>3</v>
      </c>
      <c r="D638" s="1">
        <v>45022.079861111109</v>
      </c>
      <c r="E638" s="1">
        <v>45022.188888888886</v>
      </c>
      <c r="F638" t="s">
        <v>33</v>
      </c>
      <c r="G638" t="s">
        <v>15</v>
      </c>
      <c r="H638" t="s">
        <v>26</v>
      </c>
      <c r="I638" s="11">
        <v>36.58</v>
      </c>
      <c r="J638" t="s">
        <v>17</v>
      </c>
      <c r="K638">
        <v>637</v>
      </c>
      <c r="L638" t="s">
        <v>55</v>
      </c>
      <c r="M638" t="s">
        <v>1082</v>
      </c>
      <c r="N638" s="11">
        <f>SUMIF(Cocina!A:A,Sala!K638,Cocina!J:J)+I638</f>
        <v>153.57999999999998</v>
      </c>
      <c r="O638" s="12">
        <f t="shared" si="54"/>
        <v>45022</v>
      </c>
      <c r="P638" s="2">
        <f t="shared" si="55"/>
        <v>45022.079861111109</v>
      </c>
      <c r="Q638" s="2">
        <f t="shared" si="56"/>
        <v>45022.188888888886</v>
      </c>
      <c r="R638" s="2">
        <f t="shared" si="57"/>
        <v>0.10902777777664596</v>
      </c>
      <c r="S638" s="7">
        <f>SUMIF(Cocina!A:A,K638,Cocina!H:H)</f>
        <v>4.2361111111111113E-2</v>
      </c>
      <c r="T638" s="2">
        <f t="shared" si="58"/>
        <v>6.6666666665534849E-2</v>
      </c>
      <c r="U638" t="str">
        <f t="shared" si="59"/>
        <v>Cobrado</v>
      </c>
      <c r="V638" s="17" t="str">
        <f>TEXT(Table1[[#This Row],[Fecha de factura]],"dddd")</f>
        <v>jueves</v>
      </c>
    </row>
    <row r="639" spans="1:22" x14ac:dyDescent="0.45">
      <c r="A639">
        <v>16</v>
      </c>
      <c r="B639" t="s">
        <v>206</v>
      </c>
      <c r="C639">
        <v>6</v>
      </c>
      <c r="D639" s="1">
        <v>45022.037499999999</v>
      </c>
      <c r="E639" s="1">
        <v>45022.094444444447</v>
      </c>
      <c r="F639" t="s">
        <v>14</v>
      </c>
      <c r="G639" t="s">
        <v>36</v>
      </c>
      <c r="H639" t="s">
        <v>26</v>
      </c>
      <c r="I639" s="11">
        <v>30.71</v>
      </c>
      <c r="J639" t="s">
        <v>39</v>
      </c>
      <c r="K639">
        <v>638</v>
      </c>
      <c r="L639" t="s">
        <v>70</v>
      </c>
      <c r="M639" t="s">
        <v>79</v>
      </c>
      <c r="N639" s="11">
        <f>SUMIF(Cocina!A:A,Sala!K639,Cocina!J:J)+I639</f>
        <v>120.71000000000001</v>
      </c>
      <c r="O639" s="12">
        <f t="shared" si="54"/>
        <v>45022</v>
      </c>
      <c r="P639" s="2">
        <f t="shared" si="55"/>
        <v>45022.037499999999</v>
      </c>
      <c r="Q639" s="2">
        <f t="shared" si="56"/>
        <v>45022.094444444447</v>
      </c>
      <c r="R639" s="2">
        <f t="shared" si="57"/>
        <v>6.7361111114829939E-2</v>
      </c>
      <c r="S639" s="7">
        <f>SUMIF(Cocina!A:A,K639,Cocina!H:H)</f>
        <v>3.0555555555555555E-2</v>
      </c>
      <c r="T639" s="2">
        <f t="shared" si="58"/>
        <v>3.680555555927438E-2</v>
      </c>
      <c r="U639" t="str">
        <f t="shared" si="59"/>
        <v>Cobrado</v>
      </c>
      <c r="V639" s="17" t="str">
        <f>TEXT(Table1[[#This Row],[Fecha de factura]],"dddd")</f>
        <v>jueves</v>
      </c>
    </row>
    <row r="640" spans="1:22" x14ac:dyDescent="0.45">
      <c r="A640">
        <v>8</v>
      </c>
      <c r="B640" t="s">
        <v>541</v>
      </c>
      <c r="C640">
        <v>4</v>
      </c>
      <c r="D640" s="1">
        <v>45022.095138888886</v>
      </c>
      <c r="E640" s="1">
        <v>45022.22152777778</v>
      </c>
      <c r="F640" t="s">
        <v>25</v>
      </c>
      <c r="G640" t="s">
        <v>36</v>
      </c>
      <c r="H640" t="s">
        <v>26</v>
      </c>
      <c r="I640" s="11">
        <v>18.97</v>
      </c>
      <c r="J640" t="s">
        <v>17</v>
      </c>
      <c r="K640">
        <v>639</v>
      </c>
      <c r="L640" t="s">
        <v>18</v>
      </c>
      <c r="M640" t="s">
        <v>1083</v>
      </c>
      <c r="N640" s="11">
        <f>SUMIF(Cocina!A:A,Sala!K640,Cocina!J:J)+I640</f>
        <v>170.97</v>
      </c>
      <c r="O640" s="12">
        <f t="shared" si="54"/>
        <v>45022</v>
      </c>
      <c r="P640" s="2">
        <f t="shared" si="55"/>
        <v>45022.095138888886</v>
      </c>
      <c r="Q640" s="2">
        <f t="shared" si="56"/>
        <v>45022.22152777778</v>
      </c>
      <c r="R640" s="2">
        <f t="shared" si="57"/>
        <v>0.12638888889341615</v>
      </c>
      <c r="S640" s="7">
        <f>SUMIF(Cocina!A:A,K640,Cocina!H:H)</f>
        <v>9.4444444444444442E-2</v>
      </c>
      <c r="T640" s="2">
        <f t="shared" si="58"/>
        <v>3.1944444448971709E-2</v>
      </c>
      <c r="U640" t="str">
        <f t="shared" si="59"/>
        <v>Cobrado</v>
      </c>
      <c r="V640" s="17" t="str">
        <f>TEXT(Table1[[#This Row],[Fecha de factura]],"dddd")</f>
        <v>jueves</v>
      </c>
    </row>
    <row r="641" spans="1:22" x14ac:dyDescent="0.45">
      <c r="A641">
        <v>14</v>
      </c>
      <c r="B641" t="s">
        <v>542</v>
      </c>
      <c r="C641">
        <v>3</v>
      </c>
      <c r="D641" s="1">
        <v>45022.02847222222</v>
      </c>
      <c r="E641" s="1">
        <v>45022.076388888891</v>
      </c>
      <c r="F641" t="s">
        <v>14</v>
      </c>
      <c r="G641" t="s">
        <v>15</v>
      </c>
      <c r="H641" t="s">
        <v>16</v>
      </c>
      <c r="I641" s="11">
        <v>49.29</v>
      </c>
      <c r="J641" t="s">
        <v>27</v>
      </c>
      <c r="K641">
        <v>640</v>
      </c>
      <c r="L641" t="s">
        <v>40</v>
      </c>
      <c r="M641" t="s">
        <v>1084</v>
      </c>
      <c r="N641" s="11">
        <f>SUMIF(Cocina!A:A,Sala!K641,Cocina!J:J)+I641</f>
        <v>268.29000000000002</v>
      </c>
      <c r="O641" s="12">
        <f t="shared" si="54"/>
        <v>45022</v>
      </c>
      <c r="P641" s="2">
        <f t="shared" si="55"/>
        <v>45022.02847222222</v>
      </c>
      <c r="Q641" s="2">
        <f t="shared" si="56"/>
        <v>45022.076388888891</v>
      </c>
      <c r="R641" s="2">
        <f t="shared" si="57"/>
        <v>4.7916666670062114E-2</v>
      </c>
      <c r="S641" s="7">
        <f>SUMIF(Cocina!A:A,K641,Cocina!H:H)</f>
        <v>5.2083333333333336E-2</v>
      </c>
      <c r="T641" s="2">
        <f t="shared" si="58"/>
        <v>0</v>
      </c>
      <c r="U641" t="str">
        <f t="shared" si="59"/>
        <v>No cobrado</v>
      </c>
      <c r="V641" s="17" t="str">
        <f>TEXT(Table1[[#This Row],[Fecha de factura]],"dddd")</f>
        <v>jueves</v>
      </c>
    </row>
    <row r="642" spans="1:22" x14ac:dyDescent="0.45">
      <c r="A642">
        <v>2</v>
      </c>
      <c r="B642" t="s">
        <v>543</v>
      </c>
      <c r="C642">
        <v>4</v>
      </c>
      <c r="D642" s="1">
        <v>45022.047222222223</v>
      </c>
      <c r="E642" s="1">
        <v>45022.161111111112</v>
      </c>
      <c r="F642" t="s">
        <v>20</v>
      </c>
      <c r="G642" t="s">
        <v>15</v>
      </c>
      <c r="H642" t="s">
        <v>16</v>
      </c>
      <c r="I642" s="11">
        <v>39.68</v>
      </c>
      <c r="J642" t="s">
        <v>17</v>
      </c>
      <c r="K642">
        <v>641</v>
      </c>
      <c r="L642" t="s">
        <v>55</v>
      </c>
      <c r="M642" t="s">
        <v>1085</v>
      </c>
      <c r="N642" s="11">
        <f>SUMIF(Cocina!A:A,Sala!K642,Cocina!J:J)+I642</f>
        <v>247.68</v>
      </c>
      <c r="O642" s="12">
        <f t="shared" ref="O642:O705" si="60">INT(E642)</f>
        <v>45022</v>
      </c>
      <c r="P642" s="2">
        <f t="shared" ref="P642:P705" si="61">D642</f>
        <v>45022.047222222223</v>
      </c>
      <c r="Q642" s="2">
        <f t="shared" ref="Q642:Q705" si="62">E642</f>
        <v>45022.161111111112</v>
      </c>
      <c r="R642" s="2">
        <f t="shared" ref="R642:R705" si="63">IF(J642="Ocupada",Q642-P642+15/1440,Q642-P642)</f>
        <v>0.11388888888905058</v>
      </c>
      <c r="S642" s="7">
        <f>SUMIF(Cocina!A:A,K642,Cocina!H:H)</f>
        <v>5.1388888888888887E-2</v>
      </c>
      <c r="T642" s="2">
        <f t="shared" si="58"/>
        <v>6.250000000016169E-2</v>
      </c>
      <c r="U642" t="str">
        <f t="shared" si="59"/>
        <v>Cobrado</v>
      </c>
      <c r="V642" s="17" t="str">
        <f>TEXT(Table1[[#This Row],[Fecha de factura]],"dddd")</f>
        <v>jueves</v>
      </c>
    </row>
    <row r="643" spans="1:22" x14ac:dyDescent="0.45">
      <c r="A643">
        <v>15</v>
      </c>
      <c r="B643" t="s">
        <v>544</v>
      </c>
      <c r="C643">
        <v>1</v>
      </c>
      <c r="D643" s="1">
        <v>45022.10833333333</v>
      </c>
      <c r="E643" s="1">
        <v>45022.224999999999</v>
      </c>
      <c r="F643" t="s">
        <v>25</v>
      </c>
      <c r="G643" t="s">
        <v>15</v>
      </c>
      <c r="H643" t="s">
        <v>26</v>
      </c>
      <c r="I643" s="11">
        <v>11.11</v>
      </c>
      <c r="J643" t="s">
        <v>39</v>
      </c>
      <c r="K643">
        <v>642</v>
      </c>
      <c r="L643" t="s">
        <v>70</v>
      </c>
      <c r="M643" t="s">
        <v>1086</v>
      </c>
      <c r="N643" s="11">
        <f>SUMIF(Cocina!A:A,Sala!K643,Cocina!J:J)+I643</f>
        <v>187.11</v>
      </c>
      <c r="O643" s="12">
        <f t="shared" si="60"/>
        <v>45022</v>
      </c>
      <c r="P643" s="2">
        <f t="shared" si="61"/>
        <v>45022.10833333333</v>
      </c>
      <c r="Q643" s="2">
        <f t="shared" si="62"/>
        <v>45022.224999999999</v>
      </c>
      <c r="R643" s="2">
        <f t="shared" si="63"/>
        <v>0.12708333333527358</v>
      </c>
      <c r="S643" s="7">
        <f>SUMIF(Cocina!A:A,K643,Cocina!H:H)</f>
        <v>5.6249999999999994E-2</v>
      </c>
      <c r="T643" s="2">
        <f t="shared" ref="T643:T706" si="64">IF(R643-S643&gt;0,R643-S643,0)</f>
        <v>7.0833333335273585E-2</v>
      </c>
      <c r="U643" t="str">
        <f t="shared" ref="U643:U706" si="65">IF(T643=0,"No cobrado","Cobrado")</f>
        <v>Cobrado</v>
      </c>
      <c r="V643" s="17" t="str">
        <f>TEXT(Table1[[#This Row],[Fecha de factura]],"dddd")</f>
        <v>jueves</v>
      </c>
    </row>
    <row r="644" spans="1:22" x14ac:dyDescent="0.45">
      <c r="A644">
        <v>17</v>
      </c>
      <c r="B644" t="s">
        <v>545</v>
      </c>
      <c r="C644">
        <v>2</v>
      </c>
      <c r="D644" s="1">
        <v>45022.011805555558</v>
      </c>
      <c r="E644" s="1">
        <v>45022.080555555556</v>
      </c>
      <c r="F644" t="s">
        <v>25</v>
      </c>
      <c r="G644" t="s">
        <v>21</v>
      </c>
      <c r="H644" t="s">
        <v>16</v>
      </c>
      <c r="I644" s="11">
        <v>28.81</v>
      </c>
      <c r="J644" t="s">
        <v>39</v>
      </c>
      <c r="K644">
        <v>643</v>
      </c>
      <c r="L644" t="s">
        <v>45</v>
      </c>
      <c r="M644" t="s">
        <v>272</v>
      </c>
      <c r="N644" s="11">
        <f>SUMIF(Cocina!A:A,Sala!K644,Cocina!J:J)+I644</f>
        <v>61.81</v>
      </c>
      <c r="O644" s="12">
        <f t="shared" si="60"/>
        <v>45022</v>
      </c>
      <c r="P644" s="2">
        <f t="shared" si="61"/>
        <v>45022.011805555558</v>
      </c>
      <c r="Q644" s="2">
        <f t="shared" si="62"/>
        <v>45022.080555555556</v>
      </c>
      <c r="R644" s="2">
        <f t="shared" si="63"/>
        <v>7.916666666521148E-2</v>
      </c>
      <c r="S644" s="7">
        <f>SUMIF(Cocina!A:A,K644,Cocina!H:H)</f>
        <v>1.2500000000000001E-2</v>
      </c>
      <c r="T644" s="2">
        <f t="shared" si="64"/>
        <v>6.6666666665211483E-2</v>
      </c>
      <c r="U644" t="str">
        <f t="shared" si="65"/>
        <v>Cobrado</v>
      </c>
      <c r="V644" s="17" t="str">
        <f>TEXT(Table1[[#This Row],[Fecha de factura]],"dddd")</f>
        <v>jueves</v>
      </c>
    </row>
    <row r="645" spans="1:22" x14ac:dyDescent="0.45">
      <c r="A645">
        <v>9</v>
      </c>
      <c r="B645" t="s">
        <v>546</v>
      </c>
      <c r="C645">
        <v>6</v>
      </c>
      <c r="D645" s="1">
        <v>45022.155555555553</v>
      </c>
      <c r="E645" s="1">
        <v>45022.298611111109</v>
      </c>
      <c r="F645" t="s">
        <v>20</v>
      </c>
      <c r="G645" t="s">
        <v>15</v>
      </c>
      <c r="H645" t="s">
        <v>16</v>
      </c>
      <c r="I645" s="11">
        <v>13.86</v>
      </c>
      <c r="J645" t="s">
        <v>17</v>
      </c>
      <c r="K645">
        <v>644</v>
      </c>
      <c r="L645" t="s">
        <v>55</v>
      </c>
      <c r="M645" t="s">
        <v>127</v>
      </c>
      <c r="N645" s="11">
        <f>SUMIF(Cocina!A:A,Sala!K645,Cocina!J:J)+I645</f>
        <v>106.86</v>
      </c>
      <c r="O645" s="12">
        <f t="shared" si="60"/>
        <v>45022</v>
      </c>
      <c r="P645" s="2">
        <f t="shared" si="61"/>
        <v>45022.155555555553</v>
      </c>
      <c r="Q645" s="2">
        <f t="shared" si="62"/>
        <v>45022.298611111109</v>
      </c>
      <c r="R645" s="2">
        <f t="shared" si="63"/>
        <v>0.14305555555620231</v>
      </c>
      <c r="S645" s="7">
        <f>SUMIF(Cocina!A:A,K645,Cocina!H:H)</f>
        <v>3.5416666666666666E-2</v>
      </c>
      <c r="T645" s="2">
        <f t="shared" si="64"/>
        <v>0.10763888888953564</v>
      </c>
      <c r="U645" t="str">
        <f t="shared" si="65"/>
        <v>Cobrado</v>
      </c>
      <c r="V645" s="17" t="str">
        <f>TEXT(Table1[[#This Row],[Fecha de factura]],"dddd")</f>
        <v>jueves</v>
      </c>
    </row>
    <row r="646" spans="1:22" x14ac:dyDescent="0.45">
      <c r="A646">
        <v>6</v>
      </c>
      <c r="B646" t="s">
        <v>396</v>
      </c>
      <c r="C646">
        <v>6</v>
      </c>
      <c r="D646" s="1">
        <v>45022.118055555555</v>
      </c>
      <c r="E646" s="1">
        <v>45022.267361111109</v>
      </c>
      <c r="F646" t="s">
        <v>14</v>
      </c>
      <c r="G646" t="s">
        <v>36</v>
      </c>
      <c r="H646" t="s">
        <v>22</v>
      </c>
      <c r="I646" s="11">
        <v>40.03</v>
      </c>
      <c r="J646" t="s">
        <v>27</v>
      </c>
      <c r="K646">
        <v>645</v>
      </c>
      <c r="L646" t="s">
        <v>43</v>
      </c>
      <c r="M646" t="s">
        <v>1087</v>
      </c>
      <c r="N646" s="11">
        <f>SUMIF(Cocina!A:A,Sala!K646,Cocina!J:J)+I646</f>
        <v>220.03</v>
      </c>
      <c r="O646" s="12">
        <f t="shared" si="60"/>
        <v>45022</v>
      </c>
      <c r="P646" s="2">
        <f t="shared" si="61"/>
        <v>45022.118055555555</v>
      </c>
      <c r="Q646" s="2">
        <f t="shared" si="62"/>
        <v>45022.267361111109</v>
      </c>
      <c r="R646" s="2">
        <f t="shared" si="63"/>
        <v>0.14930555555474712</v>
      </c>
      <c r="S646" s="7">
        <f>SUMIF(Cocina!A:A,K646,Cocina!H:H)</f>
        <v>6.7361111111111108E-2</v>
      </c>
      <c r="T646" s="2">
        <f t="shared" si="64"/>
        <v>8.1944444443636008E-2</v>
      </c>
      <c r="U646" t="str">
        <f t="shared" si="65"/>
        <v>Cobrado</v>
      </c>
      <c r="V646" s="17" t="str">
        <f>TEXT(Table1[[#This Row],[Fecha de factura]],"dddd")</f>
        <v>jueves</v>
      </c>
    </row>
    <row r="647" spans="1:22" x14ac:dyDescent="0.45">
      <c r="A647">
        <v>12</v>
      </c>
      <c r="B647" t="s">
        <v>91</v>
      </c>
      <c r="C647">
        <v>2</v>
      </c>
      <c r="D647" s="1">
        <v>45022.165972222225</v>
      </c>
      <c r="E647" s="1">
        <v>45022.276388888888</v>
      </c>
      <c r="F647" t="s">
        <v>25</v>
      </c>
      <c r="G647" t="s">
        <v>15</v>
      </c>
      <c r="H647" t="s">
        <v>16</v>
      </c>
      <c r="I647" s="11">
        <v>12.59</v>
      </c>
      <c r="J647" t="s">
        <v>27</v>
      </c>
      <c r="K647">
        <v>646</v>
      </c>
      <c r="L647" t="s">
        <v>43</v>
      </c>
      <c r="M647" t="s">
        <v>37</v>
      </c>
      <c r="N647" s="11">
        <f>SUMIF(Cocina!A:A,Sala!K647,Cocina!J:J)+I647</f>
        <v>82.59</v>
      </c>
      <c r="O647" s="12">
        <f t="shared" si="60"/>
        <v>45022</v>
      </c>
      <c r="P647" s="2">
        <f t="shared" si="61"/>
        <v>45022.165972222225</v>
      </c>
      <c r="Q647" s="2">
        <f t="shared" si="62"/>
        <v>45022.276388888888</v>
      </c>
      <c r="R647" s="2">
        <f t="shared" si="63"/>
        <v>0.11041666666278616</v>
      </c>
      <c r="S647" s="7">
        <f>SUMIF(Cocina!A:A,K647,Cocina!H:H)</f>
        <v>2.5000000000000001E-2</v>
      </c>
      <c r="T647" s="2">
        <f t="shared" si="64"/>
        <v>8.5416666662786161E-2</v>
      </c>
      <c r="U647" t="str">
        <f t="shared" si="65"/>
        <v>Cobrado</v>
      </c>
      <c r="V647" s="17" t="str">
        <f>TEXT(Table1[[#This Row],[Fecha de factura]],"dddd")</f>
        <v>jueves</v>
      </c>
    </row>
    <row r="648" spans="1:22" x14ac:dyDescent="0.45">
      <c r="A648">
        <v>12</v>
      </c>
      <c r="B648" t="s">
        <v>547</v>
      </c>
      <c r="C648">
        <v>2</v>
      </c>
      <c r="D648" s="1">
        <v>45022.121527777781</v>
      </c>
      <c r="E648" s="1">
        <v>45022.267361111109</v>
      </c>
      <c r="F648" t="s">
        <v>25</v>
      </c>
      <c r="G648" t="s">
        <v>15</v>
      </c>
      <c r="H648" t="s">
        <v>26</v>
      </c>
      <c r="I648" s="11">
        <v>42.79</v>
      </c>
      <c r="J648" t="s">
        <v>17</v>
      </c>
      <c r="K648">
        <v>647</v>
      </c>
      <c r="L648" t="s">
        <v>43</v>
      </c>
      <c r="M648" t="s">
        <v>1088</v>
      </c>
      <c r="N648" s="11">
        <f>SUMIF(Cocina!A:A,Sala!K648,Cocina!J:J)+I648</f>
        <v>140.79</v>
      </c>
      <c r="O648" s="12">
        <f t="shared" si="60"/>
        <v>45022</v>
      </c>
      <c r="P648" s="2">
        <f t="shared" si="61"/>
        <v>45022.121527777781</v>
      </c>
      <c r="Q648" s="2">
        <f t="shared" si="62"/>
        <v>45022.267361111109</v>
      </c>
      <c r="R648" s="2">
        <f t="shared" si="63"/>
        <v>0.14583333332848269</v>
      </c>
      <c r="S648" s="7">
        <f>SUMIF(Cocina!A:A,K648,Cocina!H:H)</f>
        <v>2.7083333333333331E-2</v>
      </c>
      <c r="T648" s="2">
        <f t="shared" si="64"/>
        <v>0.11874999999514936</v>
      </c>
      <c r="U648" t="str">
        <f t="shared" si="65"/>
        <v>Cobrado</v>
      </c>
      <c r="V648" s="17" t="str">
        <f>TEXT(Table1[[#This Row],[Fecha de factura]],"dddd")</f>
        <v>jueves</v>
      </c>
    </row>
    <row r="649" spans="1:22" x14ac:dyDescent="0.45">
      <c r="A649">
        <v>9</v>
      </c>
      <c r="B649" t="s">
        <v>108</v>
      </c>
      <c r="C649">
        <v>1</v>
      </c>
      <c r="D649" s="1">
        <v>45022.124305555553</v>
      </c>
      <c r="E649" s="1">
        <v>45022.204861111109</v>
      </c>
      <c r="F649" t="s">
        <v>25</v>
      </c>
      <c r="G649" t="s">
        <v>36</v>
      </c>
      <c r="H649" t="s">
        <v>26</v>
      </c>
      <c r="I649" s="11">
        <v>17.43</v>
      </c>
      <c r="J649" t="s">
        <v>27</v>
      </c>
      <c r="K649">
        <v>648</v>
      </c>
      <c r="L649" t="s">
        <v>28</v>
      </c>
      <c r="M649" t="s">
        <v>53</v>
      </c>
      <c r="N649" s="11">
        <f>SUMIF(Cocina!A:A,Sala!K649,Cocina!J:J)+I649</f>
        <v>73.430000000000007</v>
      </c>
      <c r="O649" s="12">
        <f t="shared" si="60"/>
        <v>45022</v>
      </c>
      <c r="P649" s="2">
        <f t="shared" si="61"/>
        <v>45022.124305555553</v>
      </c>
      <c r="Q649" s="2">
        <f t="shared" si="62"/>
        <v>45022.204861111109</v>
      </c>
      <c r="R649" s="2">
        <f t="shared" si="63"/>
        <v>8.0555555556202307E-2</v>
      </c>
      <c r="S649" s="7">
        <f>SUMIF(Cocina!A:A,K649,Cocina!H:H)</f>
        <v>3.2638888888888891E-2</v>
      </c>
      <c r="T649" s="2">
        <f t="shared" si="64"/>
        <v>4.7916666667313416E-2</v>
      </c>
      <c r="U649" t="str">
        <f t="shared" si="65"/>
        <v>Cobrado</v>
      </c>
      <c r="V649" s="17" t="str">
        <f>TEXT(Table1[[#This Row],[Fecha de factura]],"dddd")</f>
        <v>jueves</v>
      </c>
    </row>
    <row r="650" spans="1:22" x14ac:dyDescent="0.45">
      <c r="A650">
        <v>9</v>
      </c>
      <c r="B650" t="s">
        <v>548</v>
      </c>
      <c r="C650">
        <v>1</v>
      </c>
      <c r="D650" s="1">
        <v>45022.038194444445</v>
      </c>
      <c r="E650" s="1">
        <v>45022.15625</v>
      </c>
      <c r="F650" t="s">
        <v>30</v>
      </c>
      <c r="G650" t="s">
        <v>15</v>
      </c>
      <c r="H650" t="s">
        <v>22</v>
      </c>
      <c r="I650" s="11">
        <v>15.98</v>
      </c>
      <c r="J650" t="s">
        <v>39</v>
      </c>
      <c r="K650">
        <v>649</v>
      </c>
      <c r="L650" t="s">
        <v>31</v>
      </c>
      <c r="M650" t="s">
        <v>1089</v>
      </c>
      <c r="N650" s="11">
        <f>SUMIF(Cocina!A:A,Sala!K650,Cocina!J:J)+I650</f>
        <v>271.98</v>
      </c>
      <c r="O650" s="12">
        <f t="shared" si="60"/>
        <v>45022</v>
      </c>
      <c r="P650" s="2">
        <f t="shared" si="61"/>
        <v>45022.038194444445</v>
      </c>
      <c r="Q650" s="2">
        <f t="shared" si="62"/>
        <v>45022.15625</v>
      </c>
      <c r="R650" s="2">
        <f t="shared" si="63"/>
        <v>0.12847222222141377</v>
      </c>
      <c r="S650" s="7">
        <f>SUMIF(Cocina!A:A,K650,Cocina!H:H)</f>
        <v>7.5694444444444453E-2</v>
      </c>
      <c r="T650" s="2">
        <f t="shared" si="64"/>
        <v>5.277777777696932E-2</v>
      </c>
      <c r="U650" t="str">
        <f t="shared" si="65"/>
        <v>Cobrado</v>
      </c>
      <c r="V650" s="17" t="str">
        <f>TEXT(Table1[[#This Row],[Fecha de factura]],"dddd")</f>
        <v>jueves</v>
      </c>
    </row>
    <row r="651" spans="1:22" x14ac:dyDescent="0.45">
      <c r="A651">
        <v>11</v>
      </c>
      <c r="B651" t="s">
        <v>485</v>
      </c>
      <c r="C651">
        <v>3</v>
      </c>
      <c r="D651" s="1">
        <v>45023.147916666669</v>
      </c>
      <c r="E651" s="1">
        <v>45023.209722222222</v>
      </c>
      <c r="F651" t="s">
        <v>14</v>
      </c>
      <c r="G651" t="s">
        <v>15</v>
      </c>
      <c r="H651" t="s">
        <v>16</v>
      </c>
      <c r="I651" s="11">
        <v>38.21</v>
      </c>
      <c r="J651" t="s">
        <v>27</v>
      </c>
      <c r="K651">
        <v>650</v>
      </c>
      <c r="L651" t="s">
        <v>70</v>
      </c>
      <c r="M651" t="s">
        <v>1090</v>
      </c>
      <c r="N651" s="11">
        <f>SUMIF(Cocina!A:A,Sala!K651,Cocina!J:J)+I651</f>
        <v>275.20999999999998</v>
      </c>
      <c r="O651" s="12">
        <f t="shared" si="60"/>
        <v>45023</v>
      </c>
      <c r="P651" s="2">
        <f t="shared" si="61"/>
        <v>45023.147916666669</v>
      </c>
      <c r="Q651" s="2">
        <f t="shared" si="62"/>
        <v>45023.209722222222</v>
      </c>
      <c r="R651" s="2">
        <f t="shared" si="63"/>
        <v>6.1805555553291924E-2</v>
      </c>
      <c r="S651" s="7">
        <f>SUMIF(Cocina!A:A,K651,Cocina!H:H)</f>
        <v>5.2777777777777778E-2</v>
      </c>
      <c r="T651" s="2">
        <f t="shared" si="64"/>
        <v>9.0277777755141467E-3</v>
      </c>
      <c r="U651" t="str">
        <f t="shared" si="65"/>
        <v>Cobrado</v>
      </c>
      <c r="V651" s="17" t="str">
        <f>TEXT(Table1[[#This Row],[Fecha de factura]],"dddd")</f>
        <v>viernes</v>
      </c>
    </row>
    <row r="652" spans="1:22" x14ac:dyDescent="0.45">
      <c r="A652">
        <v>16</v>
      </c>
      <c r="B652" t="s">
        <v>549</v>
      </c>
      <c r="C652">
        <v>4</v>
      </c>
      <c r="D652" s="1">
        <v>45023.086111111108</v>
      </c>
      <c r="E652" s="1">
        <v>45023.238888888889</v>
      </c>
      <c r="F652" t="s">
        <v>33</v>
      </c>
      <c r="G652" t="s">
        <v>36</v>
      </c>
      <c r="H652" t="s">
        <v>26</v>
      </c>
      <c r="I652" s="11">
        <v>20.27</v>
      </c>
      <c r="J652" t="s">
        <v>27</v>
      </c>
      <c r="K652">
        <v>651</v>
      </c>
      <c r="L652" t="s">
        <v>70</v>
      </c>
      <c r="M652" t="s">
        <v>1091</v>
      </c>
      <c r="N652" s="11">
        <f>SUMIF(Cocina!A:A,Sala!K652,Cocina!J:J)+I652</f>
        <v>229.27</v>
      </c>
      <c r="O652" s="12">
        <f t="shared" si="60"/>
        <v>45023</v>
      </c>
      <c r="P652" s="2">
        <f t="shared" si="61"/>
        <v>45023.086111111108</v>
      </c>
      <c r="Q652" s="2">
        <f t="shared" si="62"/>
        <v>45023.238888888889</v>
      </c>
      <c r="R652" s="2">
        <f t="shared" si="63"/>
        <v>0.15277777778101154</v>
      </c>
      <c r="S652" s="7">
        <f>SUMIF(Cocina!A:A,K652,Cocina!H:H)</f>
        <v>6.1111111111111116E-2</v>
      </c>
      <c r="T652" s="2">
        <f t="shared" si="64"/>
        <v>9.1666666669900421E-2</v>
      </c>
      <c r="U652" t="str">
        <f t="shared" si="65"/>
        <v>Cobrado</v>
      </c>
      <c r="V652" s="17" t="str">
        <f>TEXT(Table1[[#This Row],[Fecha de factura]],"dddd")</f>
        <v>viernes</v>
      </c>
    </row>
    <row r="653" spans="1:22" x14ac:dyDescent="0.45">
      <c r="A653">
        <v>14</v>
      </c>
      <c r="B653" t="s">
        <v>493</v>
      </c>
      <c r="C653">
        <v>5</v>
      </c>
      <c r="D653" s="1">
        <v>45023.004166666666</v>
      </c>
      <c r="E653" s="1">
        <v>45023.101388888892</v>
      </c>
      <c r="F653" t="s">
        <v>25</v>
      </c>
      <c r="G653" t="s">
        <v>15</v>
      </c>
      <c r="H653" t="s">
        <v>16</v>
      </c>
      <c r="I653" s="11">
        <v>23.26</v>
      </c>
      <c r="J653" t="s">
        <v>39</v>
      </c>
      <c r="K653">
        <v>652</v>
      </c>
      <c r="L653" t="s">
        <v>45</v>
      </c>
      <c r="M653" t="s">
        <v>1092</v>
      </c>
      <c r="N653" s="11">
        <f>SUMIF(Cocina!A:A,Sala!K653,Cocina!J:J)+I653</f>
        <v>193.26</v>
      </c>
      <c r="O653" s="12">
        <f t="shared" si="60"/>
        <v>45023</v>
      </c>
      <c r="P653" s="2">
        <f t="shared" si="61"/>
        <v>45023.004166666666</v>
      </c>
      <c r="Q653" s="2">
        <f t="shared" si="62"/>
        <v>45023.101388888892</v>
      </c>
      <c r="R653" s="2">
        <f t="shared" si="63"/>
        <v>0.10763888889293109</v>
      </c>
      <c r="S653" s="7">
        <f>SUMIF(Cocina!A:A,K653,Cocina!H:H)</f>
        <v>3.4722222222222224E-2</v>
      </c>
      <c r="T653" s="2">
        <f t="shared" si="64"/>
        <v>7.2916666670708868E-2</v>
      </c>
      <c r="U653" t="str">
        <f t="shared" si="65"/>
        <v>Cobrado</v>
      </c>
      <c r="V653" s="17" t="str">
        <f>TEXT(Table1[[#This Row],[Fecha de factura]],"dddd")</f>
        <v>viernes</v>
      </c>
    </row>
    <row r="654" spans="1:22" x14ac:dyDescent="0.45">
      <c r="A654">
        <v>13</v>
      </c>
      <c r="B654" t="s">
        <v>550</v>
      </c>
      <c r="C654">
        <v>5</v>
      </c>
      <c r="D654" s="1">
        <v>45023.104861111111</v>
      </c>
      <c r="E654" s="1">
        <v>45023.180555555555</v>
      </c>
      <c r="F654" t="s">
        <v>20</v>
      </c>
      <c r="G654" t="s">
        <v>15</v>
      </c>
      <c r="H654" t="s">
        <v>26</v>
      </c>
      <c r="I654" s="11">
        <v>34.33</v>
      </c>
      <c r="J654" t="s">
        <v>27</v>
      </c>
      <c r="K654">
        <v>653</v>
      </c>
      <c r="L654" t="s">
        <v>40</v>
      </c>
      <c r="M654" t="s">
        <v>1093</v>
      </c>
      <c r="N654" s="11">
        <f>SUMIF(Cocina!A:A,Sala!K654,Cocina!J:J)+I654</f>
        <v>278.33</v>
      </c>
      <c r="O654" s="12">
        <f t="shared" si="60"/>
        <v>45023</v>
      </c>
      <c r="P654" s="2">
        <f t="shared" si="61"/>
        <v>45023.104861111111</v>
      </c>
      <c r="Q654" s="2">
        <f t="shared" si="62"/>
        <v>45023.180555555555</v>
      </c>
      <c r="R654" s="2">
        <f t="shared" si="63"/>
        <v>7.5694444443797693E-2</v>
      </c>
      <c r="S654" s="7">
        <f>SUMIF(Cocina!A:A,K654,Cocina!H:H)</f>
        <v>0.10416666666666666</v>
      </c>
      <c r="T654" s="2">
        <f t="shared" si="64"/>
        <v>0</v>
      </c>
      <c r="U654" t="str">
        <f t="shared" si="65"/>
        <v>No cobrado</v>
      </c>
      <c r="V654" s="17" t="str">
        <f>TEXT(Table1[[#This Row],[Fecha de factura]],"dddd")</f>
        <v>viernes</v>
      </c>
    </row>
    <row r="655" spans="1:22" x14ac:dyDescent="0.45">
      <c r="A655">
        <v>12</v>
      </c>
      <c r="B655" t="s">
        <v>551</v>
      </c>
      <c r="C655">
        <v>5</v>
      </c>
      <c r="D655" s="1">
        <v>45023.001388888886</v>
      </c>
      <c r="E655" s="1">
        <v>45023.072222222225</v>
      </c>
      <c r="F655" t="s">
        <v>30</v>
      </c>
      <c r="G655" t="s">
        <v>36</v>
      </c>
      <c r="H655" t="s">
        <v>26</v>
      </c>
      <c r="I655" s="11">
        <v>23.98</v>
      </c>
      <c r="J655" t="s">
        <v>39</v>
      </c>
      <c r="K655">
        <v>654</v>
      </c>
      <c r="L655" t="s">
        <v>45</v>
      </c>
      <c r="M655" t="s">
        <v>689</v>
      </c>
      <c r="N655" s="11">
        <f>SUMIF(Cocina!A:A,Sala!K655,Cocina!J:J)+I655</f>
        <v>65.98</v>
      </c>
      <c r="O655" s="12">
        <f t="shared" si="60"/>
        <v>45023</v>
      </c>
      <c r="P655" s="2">
        <f t="shared" si="61"/>
        <v>45023.001388888886</v>
      </c>
      <c r="Q655" s="2">
        <f t="shared" si="62"/>
        <v>45023.072222222225</v>
      </c>
      <c r="R655" s="2">
        <f t="shared" si="63"/>
        <v>8.1250000005335707E-2</v>
      </c>
      <c r="S655" s="7">
        <f>SUMIF(Cocina!A:A,K655,Cocina!H:H)</f>
        <v>3.0555555555555555E-2</v>
      </c>
      <c r="T655" s="2">
        <f t="shared" si="64"/>
        <v>5.0694444449780149E-2</v>
      </c>
      <c r="U655" t="str">
        <f t="shared" si="65"/>
        <v>Cobrado</v>
      </c>
      <c r="V655" s="17" t="str">
        <f>TEXT(Table1[[#This Row],[Fecha de factura]],"dddd")</f>
        <v>viernes</v>
      </c>
    </row>
    <row r="656" spans="1:22" x14ac:dyDescent="0.45">
      <c r="A656">
        <v>5</v>
      </c>
      <c r="B656" t="s">
        <v>552</v>
      </c>
      <c r="C656">
        <v>4</v>
      </c>
      <c r="D656" s="1">
        <v>45023.052083333336</v>
      </c>
      <c r="E656" s="1">
        <v>45023.200694444444</v>
      </c>
      <c r="F656" t="s">
        <v>30</v>
      </c>
      <c r="G656" t="s">
        <v>15</v>
      </c>
      <c r="H656" t="s">
        <v>22</v>
      </c>
      <c r="I656" s="11">
        <v>21.7</v>
      </c>
      <c r="J656" t="s">
        <v>17</v>
      </c>
      <c r="K656">
        <v>655</v>
      </c>
      <c r="L656" t="s">
        <v>28</v>
      </c>
      <c r="M656" t="s">
        <v>127</v>
      </c>
      <c r="N656" s="11">
        <f>SUMIF(Cocina!A:A,Sala!K656,Cocina!J:J)+I656</f>
        <v>114.7</v>
      </c>
      <c r="O656" s="12">
        <f t="shared" si="60"/>
        <v>45023</v>
      </c>
      <c r="P656" s="2">
        <f t="shared" si="61"/>
        <v>45023.052083333336</v>
      </c>
      <c r="Q656" s="2">
        <f t="shared" si="62"/>
        <v>45023.200694444444</v>
      </c>
      <c r="R656" s="2">
        <f t="shared" si="63"/>
        <v>0.14861111110803904</v>
      </c>
      <c r="S656" s="7">
        <f>SUMIF(Cocina!A:A,K656,Cocina!H:H)</f>
        <v>2.5000000000000001E-2</v>
      </c>
      <c r="T656" s="2">
        <f t="shared" si="64"/>
        <v>0.12361111110803905</v>
      </c>
      <c r="U656" t="str">
        <f t="shared" si="65"/>
        <v>Cobrado</v>
      </c>
      <c r="V656" s="17" t="str">
        <f>TEXT(Table1[[#This Row],[Fecha de factura]],"dddd")</f>
        <v>viernes</v>
      </c>
    </row>
    <row r="657" spans="1:22" x14ac:dyDescent="0.45">
      <c r="A657">
        <v>19</v>
      </c>
      <c r="B657" t="s">
        <v>553</v>
      </c>
      <c r="C657">
        <v>6</v>
      </c>
      <c r="D657" s="1">
        <v>45023.15</v>
      </c>
      <c r="E657" s="1">
        <v>45023.277777777781</v>
      </c>
      <c r="F657" t="s">
        <v>20</v>
      </c>
      <c r="G657" t="s">
        <v>36</v>
      </c>
      <c r="H657" t="s">
        <v>26</v>
      </c>
      <c r="I657" s="11">
        <v>31.23</v>
      </c>
      <c r="J657" t="s">
        <v>17</v>
      </c>
      <c r="K657">
        <v>656</v>
      </c>
      <c r="L657" t="s">
        <v>70</v>
      </c>
      <c r="M657" t="s">
        <v>1094</v>
      </c>
      <c r="N657" s="11">
        <f>SUMIF(Cocina!A:A,Sala!K657,Cocina!J:J)+I657</f>
        <v>188.23</v>
      </c>
      <c r="O657" s="12">
        <f t="shared" si="60"/>
        <v>45023</v>
      </c>
      <c r="P657" s="2">
        <f t="shared" si="61"/>
        <v>45023.15</v>
      </c>
      <c r="Q657" s="2">
        <f t="shared" si="62"/>
        <v>45023.277777777781</v>
      </c>
      <c r="R657" s="2">
        <f t="shared" si="63"/>
        <v>0.12777777777955635</v>
      </c>
      <c r="S657" s="7">
        <f>SUMIF(Cocina!A:A,K657,Cocina!H:H)</f>
        <v>7.6388888888888895E-2</v>
      </c>
      <c r="T657" s="2">
        <f t="shared" si="64"/>
        <v>5.138888889066745E-2</v>
      </c>
      <c r="U657" t="str">
        <f t="shared" si="65"/>
        <v>Cobrado</v>
      </c>
      <c r="V657" s="17" t="str">
        <f>TEXT(Table1[[#This Row],[Fecha de factura]],"dddd")</f>
        <v>viernes</v>
      </c>
    </row>
    <row r="658" spans="1:22" x14ac:dyDescent="0.45">
      <c r="A658">
        <v>1</v>
      </c>
      <c r="B658" t="s">
        <v>554</v>
      </c>
      <c r="C658">
        <v>2</v>
      </c>
      <c r="D658" s="1">
        <v>45023.035416666666</v>
      </c>
      <c r="E658" s="1">
        <v>45023.171527777777</v>
      </c>
      <c r="F658" t="s">
        <v>20</v>
      </c>
      <c r="G658" t="s">
        <v>15</v>
      </c>
      <c r="H658" t="s">
        <v>22</v>
      </c>
      <c r="I658" s="11">
        <v>44.2</v>
      </c>
      <c r="J658" t="s">
        <v>17</v>
      </c>
      <c r="K658">
        <v>657</v>
      </c>
      <c r="L658" t="s">
        <v>58</v>
      </c>
      <c r="M658" t="s">
        <v>1095</v>
      </c>
      <c r="N658" s="11">
        <f>SUMIF(Cocina!A:A,Sala!K658,Cocina!J:J)+I658</f>
        <v>240.2</v>
      </c>
      <c r="O658" s="12">
        <f t="shared" si="60"/>
        <v>45023</v>
      </c>
      <c r="P658" s="2">
        <f t="shared" si="61"/>
        <v>45023.035416666666</v>
      </c>
      <c r="Q658" s="2">
        <f t="shared" si="62"/>
        <v>45023.171527777777</v>
      </c>
      <c r="R658" s="2">
        <f t="shared" si="63"/>
        <v>0.13611111111094942</v>
      </c>
      <c r="S658" s="7">
        <f>SUMIF(Cocina!A:A,K658,Cocina!H:H)</f>
        <v>9.3055555555555558E-2</v>
      </c>
      <c r="T658" s="2">
        <f t="shared" si="64"/>
        <v>4.3055555555393865E-2</v>
      </c>
      <c r="U658" t="str">
        <f t="shared" si="65"/>
        <v>Cobrado</v>
      </c>
      <c r="V658" s="17" t="str">
        <f>TEXT(Table1[[#This Row],[Fecha de factura]],"dddd")</f>
        <v>viernes</v>
      </c>
    </row>
    <row r="659" spans="1:22" x14ac:dyDescent="0.45">
      <c r="A659">
        <v>19</v>
      </c>
      <c r="B659" t="s">
        <v>555</v>
      </c>
      <c r="C659">
        <v>5</v>
      </c>
      <c r="D659" s="1">
        <v>45023.071527777778</v>
      </c>
      <c r="E659" s="1">
        <v>45023.209722222222</v>
      </c>
      <c r="F659" t="s">
        <v>30</v>
      </c>
      <c r="G659" t="s">
        <v>21</v>
      </c>
      <c r="H659" t="s">
        <v>22</v>
      </c>
      <c r="I659" s="11">
        <v>31.27</v>
      </c>
      <c r="J659" t="s">
        <v>17</v>
      </c>
      <c r="K659">
        <v>658</v>
      </c>
      <c r="L659" t="s">
        <v>28</v>
      </c>
      <c r="M659" t="s">
        <v>1096</v>
      </c>
      <c r="N659" s="11">
        <f>SUMIF(Cocina!A:A,Sala!K659,Cocina!J:J)+I659</f>
        <v>117.27</v>
      </c>
      <c r="O659" s="12">
        <f t="shared" si="60"/>
        <v>45023</v>
      </c>
      <c r="P659" s="2">
        <f t="shared" si="61"/>
        <v>45023.071527777778</v>
      </c>
      <c r="Q659" s="2">
        <f t="shared" si="62"/>
        <v>45023.209722222222</v>
      </c>
      <c r="R659" s="2">
        <f t="shared" si="63"/>
        <v>0.13819444444379769</v>
      </c>
      <c r="S659" s="7">
        <f>SUMIF(Cocina!A:A,K659,Cocina!H:H)</f>
        <v>3.3333333333333333E-2</v>
      </c>
      <c r="T659" s="2">
        <f t="shared" si="64"/>
        <v>0.10486111111046437</v>
      </c>
      <c r="U659" t="str">
        <f t="shared" si="65"/>
        <v>Cobrado</v>
      </c>
      <c r="V659" s="17" t="str">
        <f>TEXT(Table1[[#This Row],[Fecha de factura]],"dddd")</f>
        <v>viernes</v>
      </c>
    </row>
    <row r="660" spans="1:22" x14ac:dyDescent="0.45">
      <c r="A660">
        <v>9</v>
      </c>
      <c r="B660" t="s">
        <v>283</v>
      </c>
      <c r="C660">
        <v>4</v>
      </c>
      <c r="D660" s="1">
        <v>45023.118055555555</v>
      </c>
      <c r="E660" s="1">
        <v>45023.168749999997</v>
      </c>
      <c r="F660" t="s">
        <v>33</v>
      </c>
      <c r="G660" t="s">
        <v>15</v>
      </c>
      <c r="H660" t="s">
        <v>26</v>
      </c>
      <c r="I660" s="11">
        <v>35.24</v>
      </c>
      <c r="J660" t="s">
        <v>39</v>
      </c>
      <c r="K660">
        <v>659</v>
      </c>
      <c r="L660" t="s">
        <v>34</v>
      </c>
      <c r="M660" t="s">
        <v>49</v>
      </c>
      <c r="N660" s="11">
        <f>SUMIF(Cocina!A:A,Sala!K660,Cocina!J:J)+I660</f>
        <v>122.24000000000001</v>
      </c>
      <c r="O660" s="12">
        <f t="shared" si="60"/>
        <v>45023</v>
      </c>
      <c r="P660" s="2">
        <f t="shared" si="61"/>
        <v>45023.118055555555</v>
      </c>
      <c r="Q660" s="2">
        <f t="shared" si="62"/>
        <v>45023.168749999997</v>
      </c>
      <c r="R660" s="2">
        <f t="shared" si="63"/>
        <v>6.1111111109009165E-2</v>
      </c>
      <c r="S660" s="7">
        <f>SUMIF(Cocina!A:A,K660,Cocina!H:H)</f>
        <v>2.1527777777777778E-2</v>
      </c>
      <c r="T660" s="2">
        <f t="shared" si="64"/>
        <v>3.9583333331231388E-2</v>
      </c>
      <c r="U660" t="str">
        <f t="shared" si="65"/>
        <v>Cobrado</v>
      </c>
      <c r="V660" s="17" t="str">
        <f>TEXT(Table1[[#This Row],[Fecha de factura]],"dddd")</f>
        <v>viernes</v>
      </c>
    </row>
    <row r="661" spans="1:22" x14ac:dyDescent="0.45">
      <c r="A661">
        <v>19</v>
      </c>
      <c r="B661" t="s">
        <v>556</v>
      </c>
      <c r="C661">
        <v>4</v>
      </c>
      <c r="D661" s="1">
        <v>45023.080555555556</v>
      </c>
      <c r="E661" s="1">
        <v>45023.243750000001</v>
      </c>
      <c r="F661" t="s">
        <v>25</v>
      </c>
      <c r="G661" t="s">
        <v>21</v>
      </c>
      <c r="H661" t="s">
        <v>26</v>
      </c>
      <c r="I661" s="11">
        <v>15.91</v>
      </c>
      <c r="J661" t="s">
        <v>17</v>
      </c>
      <c r="K661">
        <v>660</v>
      </c>
      <c r="L661" t="s">
        <v>28</v>
      </c>
      <c r="M661" t="s">
        <v>1097</v>
      </c>
      <c r="N661" s="11">
        <f>SUMIF(Cocina!A:A,Sala!K661,Cocina!J:J)+I661</f>
        <v>223.91</v>
      </c>
      <c r="O661" s="12">
        <f t="shared" si="60"/>
        <v>45023</v>
      </c>
      <c r="P661" s="2">
        <f t="shared" si="61"/>
        <v>45023.080555555556</v>
      </c>
      <c r="Q661" s="2">
        <f t="shared" si="62"/>
        <v>45023.243750000001</v>
      </c>
      <c r="R661" s="2">
        <f t="shared" si="63"/>
        <v>0.16319444444525288</v>
      </c>
      <c r="S661" s="7">
        <f>SUMIF(Cocina!A:A,K661,Cocina!H:H)</f>
        <v>3.125E-2</v>
      </c>
      <c r="T661" s="2">
        <f t="shared" si="64"/>
        <v>0.13194444444525288</v>
      </c>
      <c r="U661" t="str">
        <f t="shared" si="65"/>
        <v>Cobrado</v>
      </c>
      <c r="V661" s="17" t="str">
        <f>TEXT(Table1[[#This Row],[Fecha de factura]],"dddd")</f>
        <v>viernes</v>
      </c>
    </row>
    <row r="662" spans="1:22" x14ac:dyDescent="0.45">
      <c r="A662">
        <v>16</v>
      </c>
      <c r="B662" t="s">
        <v>160</v>
      </c>
      <c r="C662">
        <v>4</v>
      </c>
      <c r="D662" s="1">
        <v>45023.140277777777</v>
      </c>
      <c r="E662" s="1">
        <v>45023.286111111112</v>
      </c>
      <c r="F662" t="s">
        <v>33</v>
      </c>
      <c r="G662" t="s">
        <v>36</v>
      </c>
      <c r="H662" t="s">
        <v>26</v>
      </c>
      <c r="I662" s="11">
        <v>32.54</v>
      </c>
      <c r="J662" t="s">
        <v>39</v>
      </c>
      <c r="K662">
        <v>661</v>
      </c>
      <c r="L662" t="s">
        <v>70</v>
      </c>
      <c r="M662" t="s">
        <v>1098</v>
      </c>
      <c r="N662" s="11">
        <f>SUMIF(Cocina!A:A,Sala!K662,Cocina!J:J)+I662</f>
        <v>238.54</v>
      </c>
      <c r="O662" s="12">
        <f t="shared" si="60"/>
        <v>45023</v>
      </c>
      <c r="P662" s="2">
        <f t="shared" si="61"/>
        <v>45023.140277777777</v>
      </c>
      <c r="Q662" s="2">
        <f t="shared" si="62"/>
        <v>45023.286111111112</v>
      </c>
      <c r="R662" s="2">
        <f t="shared" si="63"/>
        <v>0.15625000000242531</v>
      </c>
      <c r="S662" s="7">
        <f>SUMIF(Cocina!A:A,K662,Cocina!H:H)</f>
        <v>9.375E-2</v>
      </c>
      <c r="T662" s="2">
        <f t="shared" si="64"/>
        <v>6.250000000242531E-2</v>
      </c>
      <c r="U662" t="str">
        <f t="shared" si="65"/>
        <v>Cobrado</v>
      </c>
      <c r="V662" s="17" t="str">
        <f>TEXT(Table1[[#This Row],[Fecha de factura]],"dddd")</f>
        <v>viernes</v>
      </c>
    </row>
    <row r="663" spans="1:22" x14ac:dyDescent="0.45">
      <c r="A663">
        <v>15</v>
      </c>
      <c r="B663" t="s">
        <v>557</v>
      </c>
      <c r="C663">
        <v>4</v>
      </c>
      <c r="D663" s="1">
        <v>45023.084027777775</v>
      </c>
      <c r="E663" s="1">
        <v>45023.209722222222</v>
      </c>
      <c r="F663" t="s">
        <v>20</v>
      </c>
      <c r="G663" t="s">
        <v>15</v>
      </c>
      <c r="H663" t="s">
        <v>26</v>
      </c>
      <c r="I663" s="11">
        <v>11.64</v>
      </c>
      <c r="J663" t="s">
        <v>27</v>
      </c>
      <c r="K663">
        <v>662</v>
      </c>
      <c r="L663" t="s">
        <v>43</v>
      </c>
      <c r="M663" t="s">
        <v>1099</v>
      </c>
      <c r="N663" s="11">
        <f>SUMIF(Cocina!A:A,Sala!K663,Cocina!J:J)+I663</f>
        <v>144.63999999999999</v>
      </c>
      <c r="O663" s="12">
        <f t="shared" si="60"/>
        <v>45023</v>
      </c>
      <c r="P663" s="2">
        <f t="shared" si="61"/>
        <v>45023.084027777775</v>
      </c>
      <c r="Q663" s="2">
        <f t="shared" si="62"/>
        <v>45023.209722222222</v>
      </c>
      <c r="R663" s="2">
        <f t="shared" si="63"/>
        <v>0.12569444444670808</v>
      </c>
      <c r="S663" s="7">
        <f>SUMIF(Cocina!A:A,K663,Cocina!H:H)</f>
        <v>5.9027777777777776E-2</v>
      </c>
      <c r="T663" s="2">
        <f t="shared" si="64"/>
        <v>6.6666666668930299E-2</v>
      </c>
      <c r="U663" t="str">
        <f t="shared" si="65"/>
        <v>Cobrado</v>
      </c>
      <c r="V663" s="17" t="str">
        <f>TEXT(Table1[[#This Row],[Fecha de factura]],"dddd")</f>
        <v>viernes</v>
      </c>
    </row>
    <row r="664" spans="1:22" x14ac:dyDescent="0.45">
      <c r="A664">
        <v>3</v>
      </c>
      <c r="B664" t="s">
        <v>558</v>
      </c>
      <c r="C664">
        <v>1</v>
      </c>
      <c r="D664" s="1">
        <v>45023.04791666667</v>
      </c>
      <c r="E664" s="1">
        <v>45023.157638888886</v>
      </c>
      <c r="F664" t="s">
        <v>20</v>
      </c>
      <c r="G664" t="s">
        <v>15</v>
      </c>
      <c r="H664" t="s">
        <v>22</v>
      </c>
      <c r="I664" s="11">
        <v>41.8</v>
      </c>
      <c r="J664" t="s">
        <v>39</v>
      </c>
      <c r="K664">
        <v>663</v>
      </c>
      <c r="L664" t="s">
        <v>18</v>
      </c>
      <c r="M664" t="s">
        <v>1100</v>
      </c>
      <c r="N664" s="11">
        <f>SUMIF(Cocina!A:A,Sala!K664,Cocina!J:J)+I664</f>
        <v>155.80000000000001</v>
      </c>
      <c r="O664" s="12">
        <f t="shared" si="60"/>
        <v>45023</v>
      </c>
      <c r="P664" s="2">
        <f t="shared" si="61"/>
        <v>45023.04791666667</v>
      </c>
      <c r="Q664" s="2">
        <f t="shared" si="62"/>
        <v>45023.157638888886</v>
      </c>
      <c r="R664" s="2">
        <f t="shared" si="63"/>
        <v>0.12013888888274475</v>
      </c>
      <c r="S664" s="7">
        <f>SUMIF(Cocina!A:A,K664,Cocina!H:H)</f>
        <v>6.0416666666666667E-2</v>
      </c>
      <c r="T664" s="2">
        <f t="shared" si="64"/>
        <v>5.9722222216078084E-2</v>
      </c>
      <c r="U664" t="str">
        <f t="shared" si="65"/>
        <v>Cobrado</v>
      </c>
      <c r="V664" s="17" t="str">
        <f>TEXT(Table1[[#This Row],[Fecha de factura]],"dddd")</f>
        <v>viernes</v>
      </c>
    </row>
    <row r="665" spans="1:22" x14ac:dyDescent="0.45">
      <c r="A665">
        <v>20</v>
      </c>
      <c r="B665" t="s">
        <v>559</v>
      </c>
      <c r="C665">
        <v>6</v>
      </c>
      <c r="D665" s="1">
        <v>45023.065972222219</v>
      </c>
      <c r="E665" s="1">
        <v>45023.161805555559</v>
      </c>
      <c r="F665" t="s">
        <v>33</v>
      </c>
      <c r="G665" t="s">
        <v>21</v>
      </c>
      <c r="H665" t="s">
        <v>16</v>
      </c>
      <c r="I665" s="11">
        <v>31.27</v>
      </c>
      <c r="J665" t="s">
        <v>17</v>
      </c>
      <c r="K665">
        <v>664</v>
      </c>
      <c r="L665" t="s">
        <v>23</v>
      </c>
      <c r="M665" t="s">
        <v>1101</v>
      </c>
      <c r="N665" s="11">
        <f>SUMIF(Cocina!A:A,Sala!K665,Cocina!J:J)+I665</f>
        <v>153.27000000000001</v>
      </c>
      <c r="O665" s="12">
        <f t="shared" si="60"/>
        <v>45023</v>
      </c>
      <c r="P665" s="2">
        <f t="shared" si="61"/>
        <v>45023.065972222219</v>
      </c>
      <c r="Q665" s="2">
        <f t="shared" si="62"/>
        <v>45023.161805555559</v>
      </c>
      <c r="R665" s="2">
        <f t="shared" si="63"/>
        <v>9.5833333340124227E-2</v>
      </c>
      <c r="S665" s="7">
        <f>SUMIF(Cocina!A:A,K665,Cocina!H:H)</f>
        <v>6.8750000000000006E-2</v>
      </c>
      <c r="T665" s="2">
        <f t="shared" si="64"/>
        <v>2.7083333340124222E-2</v>
      </c>
      <c r="U665" t="str">
        <f t="shared" si="65"/>
        <v>Cobrado</v>
      </c>
      <c r="V665" s="17" t="str">
        <f>TEXT(Table1[[#This Row],[Fecha de factura]],"dddd")</f>
        <v>viernes</v>
      </c>
    </row>
    <row r="666" spans="1:22" x14ac:dyDescent="0.45">
      <c r="A666">
        <v>6</v>
      </c>
      <c r="B666" t="s">
        <v>285</v>
      </c>
      <c r="C666">
        <v>1</v>
      </c>
      <c r="D666" s="1">
        <v>45023.086805555555</v>
      </c>
      <c r="E666" s="1">
        <v>45023.24722222222</v>
      </c>
      <c r="F666" t="s">
        <v>30</v>
      </c>
      <c r="G666" t="s">
        <v>15</v>
      </c>
      <c r="H666" t="s">
        <v>26</v>
      </c>
      <c r="I666" s="11">
        <v>25.32</v>
      </c>
      <c r="J666" t="s">
        <v>39</v>
      </c>
      <c r="K666">
        <v>665</v>
      </c>
      <c r="L666" t="s">
        <v>43</v>
      </c>
      <c r="M666" t="s">
        <v>1102</v>
      </c>
      <c r="N666" s="11">
        <f>SUMIF(Cocina!A:A,Sala!K666,Cocina!J:J)+I666</f>
        <v>154.32</v>
      </c>
      <c r="O666" s="12">
        <f t="shared" si="60"/>
        <v>45023</v>
      </c>
      <c r="P666" s="2">
        <f t="shared" si="61"/>
        <v>45023.086805555555</v>
      </c>
      <c r="Q666" s="2">
        <f t="shared" si="62"/>
        <v>45023.24722222222</v>
      </c>
      <c r="R666" s="2">
        <f t="shared" si="63"/>
        <v>0.1708333333323632</v>
      </c>
      <c r="S666" s="7">
        <f>SUMIF(Cocina!A:A,K666,Cocina!H:H)</f>
        <v>2.7777777777777776E-2</v>
      </c>
      <c r="T666" s="2">
        <f t="shared" si="64"/>
        <v>0.14305555555458543</v>
      </c>
      <c r="U666" t="str">
        <f t="shared" si="65"/>
        <v>Cobrado</v>
      </c>
      <c r="V666" s="17" t="str">
        <f>TEXT(Table1[[#This Row],[Fecha de factura]],"dddd")</f>
        <v>viernes</v>
      </c>
    </row>
    <row r="667" spans="1:22" x14ac:dyDescent="0.45">
      <c r="A667">
        <v>8</v>
      </c>
      <c r="B667" t="s">
        <v>560</v>
      </c>
      <c r="C667">
        <v>4</v>
      </c>
      <c r="D667" s="1">
        <v>45023.044444444444</v>
      </c>
      <c r="E667" s="1">
        <v>45023.206250000003</v>
      </c>
      <c r="F667" t="s">
        <v>25</v>
      </c>
      <c r="G667" t="s">
        <v>15</v>
      </c>
      <c r="H667" t="s">
        <v>26</v>
      </c>
      <c r="I667" s="11">
        <v>11.86</v>
      </c>
      <c r="J667" t="s">
        <v>27</v>
      </c>
      <c r="K667">
        <v>666</v>
      </c>
      <c r="L667" t="s">
        <v>31</v>
      </c>
      <c r="M667" t="s">
        <v>157</v>
      </c>
      <c r="N667" s="11">
        <f>SUMIF(Cocina!A:A,Sala!K667,Cocina!J:J)+I667</f>
        <v>51.86</v>
      </c>
      <c r="O667" s="12">
        <f t="shared" si="60"/>
        <v>45023</v>
      </c>
      <c r="P667" s="2">
        <f t="shared" si="61"/>
        <v>45023.044444444444</v>
      </c>
      <c r="Q667" s="2">
        <f t="shared" si="62"/>
        <v>45023.206250000003</v>
      </c>
      <c r="R667" s="2">
        <f t="shared" si="63"/>
        <v>0.16180555555911269</v>
      </c>
      <c r="S667" s="7">
        <f>SUMIF(Cocina!A:A,K667,Cocina!H:H)</f>
        <v>1.8749999999999999E-2</v>
      </c>
      <c r="T667" s="2">
        <f t="shared" si="64"/>
        <v>0.1430555555591127</v>
      </c>
      <c r="U667" t="str">
        <f t="shared" si="65"/>
        <v>Cobrado</v>
      </c>
      <c r="V667" s="17" t="str">
        <f>TEXT(Table1[[#This Row],[Fecha de factura]],"dddd")</f>
        <v>viernes</v>
      </c>
    </row>
    <row r="668" spans="1:22" x14ac:dyDescent="0.45">
      <c r="A668">
        <v>6</v>
      </c>
      <c r="B668" t="s">
        <v>561</v>
      </c>
      <c r="C668">
        <v>5</v>
      </c>
      <c r="D668" s="1">
        <v>45023.152083333334</v>
      </c>
      <c r="E668" s="1">
        <v>45023.296527777777</v>
      </c>
      <c r="F668" t="s">
        <v>14</v>
      </c>
      <c r="G668" t="s">
        <v>15</v>
      </c>
      <c r="H668" t="s">
        <v>26</v>
      </c>
      <c r="I668" s="11">
        <v>20.49</v>
      </c>
      <c r="J668" t="s">
        <v>17</v>
      </c>
      <c r="K668">
        <v>667</v>
      </c>
      <c r="L668" t="s">
        <v>34</v>
      </c>
      <c r="M668" t="s">
        <v>84</v>
      </c>
      <c r="N668" s="11">
        <f>SUMIF(Cocina!A:A,Sala!K668,Cocina!J:J)+I668</f>
        <v>56.489999999999995</v>
      </c>
      <c r="O668" s="12">
        <f t="shared" si="60"/>
        <v>45023</v>
      </c>
      <c r="P668" s="2">
        <f t="shared" si="61"/>
        <v>45023.152083333334</v>
      </c>
      <c r="Q668" s="2">
        <f t="shared" si="62"/>
        <v>45023.296527777777</v>
      </c>
      <c r="R668" s="2">
        <f t="shared" si="63"/>
        <v>0.1444444444423425</v>
      </c>
      <c r="S668" s="7">
        <f>SUMIF(Cocina!A:A,K668,Cocina!H:H)</f>
        <v>8.3333333333333332E-3</v>
      </c>
      <c r="T668" s="2">
        <f t="shared" si="64"/>
        <v>0.13611111110900917</v>
      </c>
      <c r="U668" t="str">
        <f t="shared" si="65"/>
        <v>Cobrado</v>
      </c>
      <c r="V668" s="17" t="str">
        <f>TEXT(Table1[[#This Row],[Fecha de factura]],"dddd")</f>
        <v>viernes</v>
      </c>
    </row>
    <row r="669" spans="1:22" x14ac:dyDescent="0.45">
      <c r="A669">
        <v>12</v>
      </c>
      <c r="B669" t="s">
        <v>297</v>
      </c>
      <c r="C669">
        <v>4</v>
      </c>
      <c r="D669" s="1">
        <v>45023.071527777778</v>
      </c>
      <c r="E669" s="1">
        <v>45023.195138888892</v>
      </c>
      <c r="F669" t="s">
        <v>20</v>
      </c>
      <c r="G669" t="s">
        <v>21</v>
      </c>
      <c r="H669" t="s">
        <v>26</v>
      </c>
      <c r="I669" s="11">
        <v>18.61</v>
      </c>
      <c r="J669" t="s">
        <v>17</v>
      </c>
      <c r="K669">
        <v>668</v>
      </c>
      <c r="L669" t="s">
        <v>43</v>
      </c>
      <c r="M669" t="s">
        <v>1103</v>
      </c>
      <c r="N669" s="11">
        <f>SUMIF(Cocina!A:A,Sala!K669,Cocina!J:J)+I669</f>
        <v>219.61</v>
      </c>
      <c r="O669" s="12">
        <f t="shared" si="60"/>
        <v>45023</v>
      </c>
      <c r="P669" s="2">
        <f t="shared" si="61"/>
        <v>45023.071527777778</v>
      </c>
      <c r="Q669" s="2">
        <f t="shared" si="62"/>
        <v>45023.195138888892</v>
      </c>
      <c r="R669" s="2">
        <f t="shared" si="63"/>
        <v>0.12361111111385981</v>
      </c>
      <c r="S669" s="7">
        <f>SUMIF(Cocina!A:A,K669,Cocina!H:H)</f>
        <v>7.9861111111111105E-2</v>
      </c>
      <c r="T669" s="2">
        <f t="shared" si="64"/>
        <v>4.3750000002748701E-2</v>
      </c>
      <c r="U669" t="str">
        <f t="shared" si="65"/>
        <v>Cobrado</v>
      </c>
      <c r="V669" s="17" t="str">
        <f>TEXT(Table1[[#This Row],[Fecha de factura]],"dddd")</f>
        <v>viernes</v>
      </c>
    </row>
    <row r="670" spans="1:22" x14ac:dyDescent="0.45">
      <c r="A670">
        <v>10</v>
      </c>
      <c r="B670" t="s">
        <v>562</v>
      </c>
      <c r="C670">
        <v>4</v>
      </c>
      <c r="D670" s="1">
        <v>45023.042361111111</v>
      </c>
      <c r="E670" s="1">
        <v>45023.19027777778</v>
      </c>
      <c r="F670" t="s">
        <v>14</v>
      </c>
      <c r="G670" t="s">
        <v>15</v>
      </c>
      <c r="H670" t="s">
        <v>26</v>
      </c>
      <c r="I670" s="11">
        <v>10.68</v>
      </c>
      <c r="J670" t="s">
        <v>27</v>
      </c>
      <c r="K670">
        <v>669</v>
      </c>
      <c r="L670" t="s">
        <v>40</v>
      </c>
      <c r="M670" t="s">
        <v>1104</v>
      </c>
      <c r="N670" s="11">
        <f>SUMIF(Cocina!A:A,Sala!K670,Cocina!J:J)+I670</f>
        <v>191.68</v>
      </c>
      <c r="O670" s="12">
        <f t="shared" si="60"/>
        <v>45023</v>
      </c>
      <c r="P670" s="2">
        <f t="shared" si="61"/>
        <v>45023.042361111111</v>
      </c>
      <c r="Q670" s="2">
        <f t="shared" si="62"/>
        <v>45023.19027777778</v>
      </c>
      <c r="R670" s="2">
        <f t="shared" si="63"/>
        <v>0.14791666666860692</v>
      </c>
      <c r="S670" s="7">
        <f>SUMIF(Cocina!A:A,K670,Cocina!H:H)</f>
        <v>4.7916666666666663E-2</v>
      </c>
      <c r="T670" s="2">
        <f t="shared" si="64"/>
        <v>0.10000000000194026</v>
      </c>
      <c r="U670" t="str">
        <f t="shared" si="65"/>
        <v>Cobrado</v>
      </c>
      <c r="V670" s="17" t="str">
        <f>TEXT(Table1[[#This Row],[Fecha de factura]],"dddd")</f>
        <v>viernes</v>
      </c>
    </row>
    <row r="671" spans="1:22" x14ac:dyDescent="0.45">
      <c r="A671">
        <v>16</v>
      </c>
      <c r="B671" t="s">
        <v>563</v>
      </c>
      <c r="C671">
        <v>6</v>
      </c>
      <c r="D671" s="1">
        <v>45023.077777777777</v>
      </c>
      <c r="E671" s="1">
        <v>45023.133333333331</v>
      </c>
      <c r="F671" t="s">
        <v>25</v>
      </c>
      <c r="G671" t="s">
        <v>15</v>
      </c>
      <c r="H671" t="s">
        <v>22</v>
      </c>
      <c r="I671" s="11">
        <v>37.93</v>
      </c>
      <c r="J671" t="s">
        <v>39</v>
      </c>
      <c r="K671">
        <v>670</v>
      </c>
      <c r="L671" t="s">
        <v>43</v>
      </c>
      <c r="M671" t="s">
        <v>1105</v>
      </c>
      <c r="N671" s="11">
        <f>SUMIF(Cocina!A:A,Sala!K671,Cocina!J:J)+I671</f>
        <v>131.93</v>
      </c>
      <c r="O671" s="12">
        <f t="shared" si="60"/>
        <v>45023</v>
      </c>
      <c r="P671" s="2">
        <f t="shared" si="61"/>
        <v>45023.077777777777</v>
      </c>
      <c r="Q671" s="2">
        <f t="shared" si="62"/>
        <v>45023.133333333331</v>
      </c>
      <c r="R671" s="2">
        <f t="shared" si="63"/>
        <v>6.5972222221413787E-2</v>
      </c>
      <c r="S671" s="7">
        <f>SUMIF(Cocina!A:A,K671,Cocina!H:H)</f>
        <v>5.2083333333333329E-2</v>
      </c>
      <c r="T671" s="2">
        <f t="shared" si="64"/>
        <v>1.3888888888080458E-2</v>
      </c>
      <c r="U671" t="str">
        <f t="shared" si="65"/>
        <v>Cobrado</v>
      </c>
      <c r="V671" s="17" t="str">
        <f>TEXT(Table1[[#This Row],[Fecha de factura]],"dddd")</f>
        <v>viernes</v>
      </c>
    </row>
    <row r="672" spans="1:22" x14ac:dyDescent="0.45">
      <c r="A672">
        <v>17</v>
      </c>
      <c r="B672" t="s">
        <v>259</v>
      </c>
      <c r="C672">
        <v>3</v>
      </c>
      <c r="D672" s="1">
        <v>45023.095833333333</v>
      </c>
      <c r="E672" s="1">
        <v>45023.145833333336</v>
      </c>
      <c r="F672" t="s">
        <v>14</v>
      </c>
      <c r="G672" t="s">
        <v>15</v>
      </c>
      <c r="H672" t="s">
        <v>22</v>
      </c>
      <c r="I672" s="11">
        <v>32.200000000000003</v>
      </c>
      <c r="J672" t="s">
        <v>17</v>
      </c>
      <c r="K672">
        <v>671</v>
      </c>
      <c r="L672" t="s">
        <v>43</v>
      </c>
      <c r="M672" t="s">
        <v>1106</v>
      </c>
      <c r="N672" s="11">
        <f>SUMIF(Cocina!A:A,Sala!K672,Cocina!J:J)+I672</f>
        <v>216.2</v>
      </c>
      <c r="O672" s="12">
        <f t="shared" si="60"/>
        <v>45023</v>
      </c>
      <c r="P672" s="2">
        <f t="shared" si="61"/>
        <v>45023.095833333333</v>
      </c>
      <c r="Q672" s="2">
        <f t="shared" si="62"/>
        <v>45023.145833333336</v>
      </c>
      <c r="R672" s="2">
        <f t="shared" si="63"/>
        <v>5.0000000002910383E-2</v>
      </c>
      <c r="S672" s="7">
        <f>SUMIF(Cocina!A:A,K672,Cocina!H:H)</f>
        <v>6.5972222222222224E-2</v>
      </c>
      <c r="T672" s="2">
        <f t="shared" si="64"/>
        <v>0</v>
      </c>
      <c r="U672" t="str">
        <f t="shared" si="65"/>
        <v>No cobrado</v>
      </c>
      <c r="V672" s="17" t="str">
        <f>TEXT(Table1[[#This Row],[Fecha de factura]],"dddd")</f>
        <v>viernes</v>
      </c>
    </row>
    <row r="673" spans="1:22" x14ac:dyDescent="0.45">
      <c r="A673">
        <v>12</v>
      </c>
      <c r="B673" t="s">
        <v>149</v>
      </c>
      <c r="C673">
        <v>6</v>
      </c>
      <c r="D673" s="1">
        <v>45023.058333333334</v>
      </c>
      <c r="E673" s="1">
        <v>45023.160416666666</v>
      </c>
      <c r="F673" t="s">
        <v>33</v>
      </c>
      <c r="G673" t="s">
        <v>36</v>
      </c>
      <c r="H673" t="s">
        <v>26</v>
      </c>
      <c r="I673" s="11">
        <v>29.19</v>
      </c>
      <c r="J673" t="s">
        <v>17</v>
      </c>
      <c r="K673">
        <v>672</v>
      </c>
      <c r="L673" t="s">
        <v>58</v>
      </c>
      <c r="M673" t="s">
        <v>1107</v>
      </c>
      <c r="N673" s="11">
        <f>SUMIF(Cocina!A:A,Sala!K673,Cocina!J:J)+I673</f>
        <v>186.19</v>
      </c>
      <c r="O673" s="12">
        <f t="shared" si="60"/>
        <v>45023</v>
      </c>
      <c r="P673" s="2">
        <f t="shared" si="61"/>
        <v>45023.058333333334</v>
      </c>
      <c r="Q673" s="2">
        <f t="shared" si="62"/>
        <v>45023.160416666666</v>
      </c>
      <c r="R673" s="2">
        <f t="shared" si="63"/>
        <v>0.10208333333139308</v>
      </c>
      <c r="S673" s="7">
        <f>SUMIF(Cocina!A:A,K673,Cocina!H:H)</f>
        <v>5.4166666666666669E-2</v>
      </c>
      <c r="T673" s="2">
        <f t="shared" si="64"/>
        <v>4.7916666664726409E-2</v>
      </c>
      <c r="U673" t="str">
        <f t="shared" si="65"/>
        <v>Cobrado</v>
      </c>
      <c r="V673" s="17" t="str">
        <f>TEXT(Table1[[#This Row],[Fecha de factura]],"dddd")</f>
        <v>viernes</v>
      </c>
    </row>
    <row r="674" spans="1:22" x14ac:dyDescent="0.45">
      <c r="A674">
        <v>20</v>
      </c>
      <c r="B674" t="s">
        <v>215</v>
      </c>
      <c r="C674">
        <v>6</v>
      </c>
      <c r="D674" s="1">
        <v>45023.025694444441</v>
      </c>
      <c r="E674" s="1">
        <v>45023.119444444441</v>
      </c>
      <c r="F674" t="s">
        <v>30</v>
      </c>
      <c r="G674" t="s">
        <v>15</v>
      </c>
      <c r="H674" t="s">
        <v>26</v>
      </c>
      <c r="I674" s="11">
        <v>36.5</v>
      </c>
      <c r="J674" t="s">
        <v>17</v>
      </c>
      <c r="K674">
        <v>673</v>
      </c>
      <c r="L674" t="s">
        <v>40</v>
      </c>
      <c r="M674" t="s">
        <v>1108</v>
      </c>
      <c r="N674" s="11">
        <f>SUMIF(Cocina!A:A,Sala!K674,Cocina!J:J)+I674</f>
        <v>301.5</v>
      </c>
      <c r="O674" s="12">
        <f t="shared" si="60"/>
        <v>45023</v>
      </c>
      <c r="P674" s="2">
        <f t="shared" si="61"/>
        <v>45023.025694444441</v>
      </c>
      <c r="Q674" s="2">
        <f t="shared" si="62"/>
        <v>45023.119444444441</v>
      </c>
      <c r="R674" s="2">
        <f t="shared" si="63"/>
        <v>9.375E-2</v>
      </c>
      <c r="S674" s="7">
        <f>SUMIF(Cocina!A:A,K674,Cocina!H:H)</f>
        <v>6.4583333333333326E-2</v>
      </c>
      <c r="T674" s="2">
        <f t="shared" si="64"/>
        <v>2.9166666666666674E-2</v>
      </c>
      <c r="U674" t="str">
        <f t="shared" si="65"/>
        <v>Cobrado</v>
      </c>
      <c r="V674" s="17" t="str">
        <f>TEXT(Table1[[#This Row],[Fecha de factura]],"dddd")</f>
        <v>viernes</v>
      </c>
    </row>
    <row r="675" spans="1:22" x14ac:dyDescent="0.45">
      <c r="A675">
        <v>1</v>
      </c>
      <c r="B675" t="s">
        <v>564</v>
      </c>
      <c r="C675">
        <v>3</v>
      </c>
      <c r="D675" s="1">
        <v>45023.002083333333</v>
      </c>
      <c r="E675" s="1">
        <v>45023.0625</v>
      </c>
      <c r="F675" t="s">
        <v>30</v>
      </c>
      <c r="G675" t="s">
        <v>36</v>
      </c>
      <c r="H675" t="s">
        <v>26</v>
      </c>
      <c r="I675" s="11">
        <v>41.29</v>
      </c>
      <c r="J675" t="s">
        <v>27</v>
      </c>
      <c r="K675">
        <v>674</v>
      </c>
      <c r="L675" t="s">
        <v>31</v>
      </c>
      <c r="M675" t="s">
        <v>1109</v>
      </c>
      <c r="N675" s="11">
        <f>SUMIF(Cocina!A:A,Sala!K675,Cocina!J:J)+I675</f>
        <v>248.29</v>
      </c>
      <c r="O675" s="12">
        <f t="shared" si="60"/>
        <v>45023</v>
      </c>
      <c r="P675" s="2">
        <f t="shared" si="61"/>
        <v>45023.002083333333</v>
      </c>
      <c r="Q675" s="2">
        <f t="shared" si="62"/>
        <v>45023.0625</v>
      </c>
      <c r="R675" s="2">
        <f t="shared" si="63"/>
        <v>6.0416666667151731E-2</v>
      </c>
      <c r="S675" s="7">
        <f>SUMIF(Cocina!A:A,K675,Cocina!H:H)</f>
        <v>4.5138888888888888E-2</v>
      </c>
      <c r="T675" s="2">
        <f t="shared" si="64"/>
        <v>1.5277777778262842E-2</v>
      </c>
      <c r="U675" t="str">
        <f t="shared" si="65"/>
        <v>Cobrado</v>
      </c>
      <c r="V675" s="17" t="str">
        <f>TEXT(Table1[[#This Row],[Fecha de factura]],"dddd")</f>
        <v>viernes</v>
      </c>
    </row>
    <row r="676" spans="1:22" x14ac:dyDescent="0.45">
      <c r="A676">
        <v>5</v>
      </c>
      <c r="B676" t="s">
        <v>565</v>
      </c>
      <c r="C676">
        <v>2</v>
      </c>
      <c r="D676" s="1">
        <v>45023.037499999999</v>
      </c>
      <c r="E676" s="1">
        <v>45023.189583333333</v>
      </c>
      <c r="F676" t="s">
        <v>25</v>
      </c>
      <c r="G676" t="s">
        <v>36</v>
      </c>
      <c r="H676" t="s">
        <v>22</v>
      </c>
      <c r="I676" s="11">
        <v>30.74</v>
      </c>
      <c r="J676" t="s">
        <v>17</v>
      </c>
      <c r="K676">
        <v>675</v>
      </c>
      <c r="L676" t="s">
        <v>55</v>
      </c>
      <c r="M676" t="s">
        <v>1110</v>
      </c>
      <c r="N676" s="11">
        <f>SUMIF(Cocina!A:A,Sala!K676,Cocina!J:J)+I676</f>
        <v>223.74</v>
      </c>
      <c r="O676" s="12">
        <f t="shared" si="60"/>
        <v>45023</v>
      </c>
      <c r="P676" s="2">
        <f t="shared" si="61"/>
        <v>45023.037499999999</v>
      </c>
      <c r="Q676" s="2">
        <f t="shared" si="62"/>
        <v>45023.189583333333</v>
      </c>
      <c r="R676" s="2">
        <f t="shared" si="63"/>
        <v>0.15208333333430346</v>
      </c>
      <c r="S676" s="7">
        <f>SUMIF(Cocina!A:A,K676,Cocina!H:H)</f>
        <v>8.4027777777777785E-2</v>
      </c>
      <c r="T676" s="2">
        <f t="shared" si="64"/>
        <v>6.8055555556525676E-2</v>
      </c>
      <c r="U676" t="str">
        <f t="shared" si="65"/>
        <v>Cobrado</v>
      </c>
      <c r="V676" s="17" t="str">
        <f>TEXT(Table1[[#This Row],[Fecha de factura]],"dddd")</f>
        <v>viernes</v>
      </c>
    </row>
    <row r="677" spans="1:22" x14ac:dyDescent="0.45">
      <c r="A677">
        <v>7</v>
      </c>
      <c r="B677" t="s">
        <v>270</v>
      </c>
      <c r="C677">
        <v>6</v>
      </c>
      <c r="D677" s="1">
        <v>45023.019444444442</v>
      </c>
      <c r="E677" s="1">
        <v>45023.15625</v>
      </c>
      <c r="F677" t="s">
        <v>14</v>
      </c>
      <c r="G677" t="s">
        <v>15</v>
      </c>
      <c r="H677" t="s">
        <v>26</v>
      </c>
      <c r="I677" s="11">
        <v>41.6</v>
      </c>
      <c r="J677" t="s">
        <v>39</v>
      </c>
      <c r="K677">
        <v>676</v>
      </c>
      <c r="L677" t="s">
        <v>55</v>
      </c>
      <c r="M677" t="s">
        <v>1111</v>
      </c>
      <c r="N677" s="11">
        <f>SUMIF(Cocina!A:A,Sala!K677,Cocina!J:J)+I677</f>
        <v>165.6</v>
      </c>
      <c r="O677" s="12">
        <f t="shared" si="60"/>
        <v>45023</v>
      </c>
      <c r="P677" s="2">
        <f t="shared" si="61"/>
        <v>45023.019444444442</v>
      </c>
      <c r="Q677" s="2">
        <f t="shared" si="62"/>
        <v>45023.15625</v>
      </c>
      <c r="R677" s="2">
        <f t="shared" si="63"/>
        <v>0.14722222222432416</v>
      </c>
      <c r="S677" s="7">
        <f>SUMIF(Cocina!A:A,K677,Cocina!H:H)</f>
        <v>8.4027777777777771E-2</v>
      </c>
      <c r="T677" s="2">
        <f t="shared" si="64"/>
        <v>6.3194444446546386E-2</v>
      </c>
      <c r="U677" t="str">
        <f t="shared" si="65"/>
        <v>Cobrado</v>
      </c>
      <c r="V677" s="17" t="str">
        <f>TEXT(Table1[[#This Row],[Fecha de factura]],"dddd")</f>
        <v>viernes</v>
      </c>
    </row>
    <row r="678" spans="1:22" x14ac:dyDescent="0.45">
      <c r="A678">
        <v>14</v>
      </c>
      <c r="B678" t="s">
        <v>246</v>
      </c>
      <c r="C678">
        <v>6</v>
      </c>
      <c r="D678" s="1">
        <v>45023.023611111108</v>
      </c>
      <c r="E678" s="1">
        <v>45023.109027777777</v>
      </c>
      <c r="F678" t="s">
        <v>25</v>
      </c>
      <c r="G678" t="s">
        <v>15</v>
      </c>
      <c r="H678" t="s">
        <v>26</v>
      </c>
      <c r="I678" s="11">
        <v>12.57</v>
      </c>
      <c r="J678" t="s">
        <v>39</v>
      </c>
      <c r="K678">
        <v>677</v>
      </c>
      <c r="L678" t="s">
        <v>43</v>
      </c>
      <c r="M678" t="s">
        <v>1112</v>
      </c>
      <c r="N678" s="11">
        <f>SUMIF(Cocina!A:A,Sala!K678,Cocina!J:J)+I678</f>
        <v>156.57</v>
      </c>
      <c r="O678" s="12">
        <f t="shared" si="60"/>
        <v>45023</v>
      </c>
      <c r="P678" s="2">
        <f t="shared" si="61"/>
        <v>45023.023611111108</v>
      </c>
      <c r="Q678" s="2">
        <f t="shared" si="62"/>
        <v>45023.109027777777</v>
      </c>
      <c r="R678" s="2">
        <f t="shared" si="63"/>
        <v>9.5833333335273593E-2</v>
      </c>
      <c r="S678" s="7">
        <f>SUMIF(Cocina!A:A,K678,Cocina!H:H)</f>
        <v>0.10277777777777777</v>
      </c>
      <c r="T678" s="2">
        <f t="shared" si="64"/>
        <v>0</v>
      </c>
      <c r="U678" t="str">
        <f t="shared" si="65"/>
        <v>No cobrado</v>
      </c>
      <c r="V678" s="17" t="str">
        <f>TEXT(Table1[[#This Row],[Fecha de factura]],"dddd")</f>
        <v>viernes</v>
      </c>
    </row>
    <row r="679" spans="1:22" x14ac:dyDescent="0.45">
      <c r="A679">
        <v>19</v>
      </c>
      <c r="B679" t="s">
        <v>556</v>
      </c>
      <c r="C679">
        <v>1</v>
      </c>
      <c r="D679" s="1">
        <v>45023.125694444447</v>
      </c>
      <c r="E679" s="1">
        <v>45023.223611111112</v>
      </c>
      <c r="F679" t="s">
        <v>14</v>
      </c>
      <c r="G679" t="s">
        <v>15</v>
      </c>
      <c r="H679" t="s">
        <v>26</v>
      </c>
      <c r="I679" s="11">
        <v>26.76</v>
      </c>
      <c r="J679" t="s">
        <v>39</v>
      </c>
      <c r="K679">
        <v>678</v>
      </c>
      <c r="L679" t="s">
        <v>58</v>
      </c>
      <c r="M679" t="s">
        <v>1113</v>
      </c>
      <c r="N679" s="11">
        <f>SUMIF(Cocina!A:A,Sala!K679,Cocina!J:J)+I679</f>
        <v>230.76</v>
      </c>
      <c r="O679" s="12">
        <f t="shared" si="60"/>
        <v>45023</v>
      </c>
      <c r="P679" s="2">
        <f t="shared" si="61"/>
        <v>45023.125694444447</v>
      </c>
      <c r="Q679" s="2">
        <f t="shared" si="62"/>
        <v>45023.223611111112</v>
      </c>
      <c r="R679" s="2">
        <f t="shared" si="63"/>
        <v>0.10833333333236321</v>
      </c>
      <c r="S679" s="7">
        <f>SUMIF(Cocina!A:A,K679,Cocina!H:H)</f>
        <v>8.4027777777777785E-2</v>
      </c>
      <c r="T679" s="2">
        <f t="shared" si="64"/>
        <v>2.4305555554585426E-2</v>
      </c>
      <c r="U679" t="str">
        <f t="shared" si="65"/>
        <v>Cobrado</v>
      </c>
      <c r="V679" s="17" t="str">
        <f>TEXT(Table1[[#This Row],[Fecha de factura]],"dddd")</f>
        <v>viernes</v>
      </c>
    </row>
    <row r="680" spans="1:22" x14ac:dyDescent="0.45">
      <c r="A680">
        <v>9</v>
      </c>
      <c r="B680" t="s">
        <v>178</v>
      </c>
      <c r="C680">
        <v>4</v>
      </c>
      <c r="D680" s="1">
        <v>45023.001388888886</v>
      </c>
      <c r="E680" s="1">
        <v>45023.127083333333</v>
      </c>
      <c r="F680" t="s">
        <v>25</v>
      </c>
      <c r="G680" t="s">
        <v>15</v>
      </c>
      <c r="H680" t="s">
        <v>26</v>
      </c>
      <c r="I680" s="11">
        <v>36.43</v>
      </c>
      <c r="J680" t="s">
        <v>39</v>
      </c>
      <c r="K680">
        <v>679</v>
      </c>
      <c r="L680" t="s">
        <v>58</v>
      </c>
      <c r="M680" t="s">
        <v>1114</v>
      </c>
      <c r="N680" s="11">
        <f>SUMIF(Cocina!A:A,Sala!K680,Cocina!J:J)+I680</f>
        <v>235.43</v>
      </c>
      <c r="O680" s="12">
        <f t="shared" si="60"/>
        <v>45023</v>
      </c>
      <c r="P680" s="2">
        <f t="shared" si="61"/>
        <v>45023.001388888886</v>
      </c>
      <c r="Q680" s="2">
        <f t="shared" si="62"/>
        <v>45023.127083333333</v>
      </c>
      <c r="R680" s="2">
        <f t="shared" si="63"/>
        <v>0.13611111111337473</v>
      </c>
      <c r="S680" s="7">
        <f>SUMIF(Cocina!A:A,K680,Cocina!H:H)</f>
        <v>7.3611111111111099E-2</v>
      </c>
      <c r="T680" s="2">
        <f t="shared" si="64"/>
        <v>6.2500000002263634E-2</v>
      </c>
      <c r="U680" t="str">
        <f t="shared" si="65"/>
        <v>Cobrado</v>
      </c>
      <c r="V680" s="17" t="str">
        <f>TEXT(Table1[[#This Row],[Fecha de factura]],"dddd")</f>
        <v>viernes</v>
      </c>
    </row>
    <row r="681" spans="1:22" x14ac:dyDescent="0.45">
      <c r="A681">
        <v>5</v>
      </c>
      <c r="B681" t="s">
        <v>566</v>
      </c>
      <c r="C681">
        <v>4</v>
      </c>
      <c r="D681" s="1">
        <v>45023.057638888888</v>
      </c>
      <c r="E681" s="1">
        <v>45023.222222222219</v>
      </c>
      <c r="F681" t="s">
        <v>14</v>
      </c>
      <c r="G681" t="s">
        <v>15</v>
      </c>
      <c r="H681" t="s">
        <v>22</v>
      </c>
      <c r="I681" s="11">
        <v>12.06</v>
      </c>
      <c r="J681" t="s">
        <v>17</v>
      </c>
      <c r="K681">
        <v>680</v>
      </c>
      <c r="L681" t="s">
        <v>31</v>
      </c>
      <c r="M681" t="s">
        <v>1115</v>
      </c>
      <c r="N681" s="11">
        <f>SUMIF(Cocina!A:A,Sala!K681,Cocina!J:J)+I681</f>
        <v>174.06</v>
      </c>
      <c r="O681" s="12">
        <f t="shared" si="60"/>
        <v>45023</v>
      </c>
      <c r="P681" s="2">
        <f t="shared" si="61"/>
        <v>45023.057638888888</v>
      </c>
      <c r="Q681" s="2">
        <f t="shared" si="62"/>
        <v>45023.222222222219</v>
      </c>
      <c r="R681" s="2">
        <f t="shared" si="63"/>
        <v>0.16458333333139308</v>
      </c>
      <c r="S681" s="7">
        <f>SUMIF(Cocina!A:A,K681,Cocina!H:H)</f>
        <v>7.7083333333333337E-2</v>
      </c>
      <c r="T681" s="2">
        <f t="shared" si="64"/>
        <v>8.7499999998059741E-2</v>
      </c>
      <c r="U681" t="str">
        <f t="shared" si="65"/>
        <v>Cobrado</v>
      </c>
      <c r="V681" s="17" t="str">
        <f>TEXT(Table1[[#This Row],[Fecha de factura]],"dddd")</f>
        <v>viernes</v>
      </c>
    </row>
    <row r="682" spans="1:22" x14ac:dyDescent="0.45">
      <c r="A682">
        <v>2</v>
      </c>
      <c r="B682" t="s">
        <v>142</v>
      </c>
      <c r="C682">
        <v>4</v>
      </c>
      <c r="D682" s="1">
        <v>45023.12222222222</v>
      </c>
      <c r="E682" s="1">
        <v>45023.284722222219</v>
      </c>
      <c r="F682" t="s">
        <v>33</v>
      </c>
      <c r="G682" t="s">
        <v>15</v>
      </c>
      <c r="H682" t="s">
        <v>16</v>
      </c>
      <c r="I682" s="11">
        <v>37.07</v>
      </c>
      <c r="J682" t="s">
        <v>27</v>
      </c>
      <c r="K682">
        <v>681</v>
      </c>
      <c r="L682" t="s">
        <v>31</v>
      </c>
      <c r="M682" t="s">
        <v>1116</v>
      </c>
      <c r="N682" s="11">
        <f>SUMIF(Cocina!A:A,Sala!K682,Cocina!J:J)+I682</f>
        <v>112.07</v>
      </c>
      <c r="O682" s="12">
        <f t="shared" si="60"/>
        <v>45023</v>
      </c>
      <c r="P682" s="2">
        <f t="shared" si="61"/>
        <v>45023.12222222222</v>
      </c>
      <c r="Q682" s="2">
        <f t="shared" si="62"/>
        <v>45023.284722222219</v>
      </c>
      <c r="R682" s="2">
        <f t="shared" si="63"/>
        <v>0.16249999999854481</v>
      </c>
      <c r="S682" s="7">
        <f>SUMIF(Cocina!A:A,K682,Cocina!H:H)</f>
        <v>4.5138888888888888E-2</v>
      </c>
      <c r="T682" s="2">
        <f t="shared" si="64"/>
        <v>0.11736111110965591</v>
      </c>
      <c r="U682" t="str">
        <f t="shared" si="65"/>
        <v>Cobrado</v>
      </c>
      <c r="V682" s="17" t="str">
        <f>TEXT(Table1[[#This Row],[Fecha de factura]],"dddd")</f>
        <v>viernes</v>
      </c>
    </row>
    <row r="683" spans="1:22" x14ac:dyDescent="0.45">
      <c r="A683">
        <v>1</v>
      </c>
      <c r="B683" t="s">
        <v>135</v>
      </c>
      <c r="C683">
        <v>5</v>
      </c>
      <c r="D683" s="1">
        <v>45023.05972222222</v>
      </c>
      <c r="E683" s="1">
        <v>45023.170138888891</v>
      </c>
      <c r="F683" t="s">
        <v>30</v>
      </c>
      <c r="G683" t="s">
        <v>21</v>
      </c>
      <c r="H683" t="s">
        <v>26</v>
      </c>
      <c r="I683" s="11">
        <v>21.04</v>
      </c>
      <c r="J683" t="s">
        <v>39</v>
      </c>
      <c r="K683">
        <v>682</v>
      </c>
      <c r="L683" t="s">
        <v>40</v>
      </c>
      <c r="M683" t="s">
        <v>211</v>
      </c>
      <c r="N683" s="11">
        <f>SUMIF(Cocina!A:A,Sala!K683,Cocina!J:J)+I683</f>
        <v>44.04</v>
      </c>
      <c r="O683" s="12">
        <f t="shared" si="60"/>
        <v>45023</v>
      </c>
      <c r="P683" s="2">
        <f t="shared" si="61"/>
        <v>45023.05972222222</v>
      </c>
      <c r="Q683" s="2">
        <f t="shared" si="62"/>
        <v>45023.170138888891</v>
      </c>
      <c r="R683" s="2">
        <f t="shared" si="63"/>
        <v>0.12083333333672878</v>
      </c>
      <c r="S683" s="7">
        <f>SUMIF(Cocina!A:A,K683,Cocina!H:H)</f>
        <v>2.9861111111111113E-2</v>
      </c>
      <c r="T683" s="2">
        <f t="shared" si="64"/>
        <v>9.0972222225617669E-2</v>
      </c>
      <c r="U683" t="str">
        <f t="shared" si="65"/>
        <v>Cobrado</v>
      </c>
      <c r="V683" s="17" t="str">
        <f>TEXT(Table1[[#This Row],[Fecha de factura]],"dddd")</f>
        <v>viernes</v>
      </c>
    </row>
    <row r="684" spans="1:22" x14ac:dyDescent="0.45">
      <c r="A684">
        <v>2</v>
      </c>
      <c r="B684" t="s">
        <v>567</v>
      </c>
      <c r="C684">
        <v>6</v>
      </c>
      <c r="D684" s="1">
        <v>45023.163888888892</v>
      </c>
      <c r="E684" s="1">
        <v>45023.265277777777</v>
      </c>
      <c r="F684" t="s">
        <v>30</v>
      </c>
      <c r="G684" t="s">
        <v>15</v>
      </c>
      <c r="H684" t="s">
        <v>26</v>
      </c>
      <c r="I684" s="11">
        <v>40.42</v>
      </c>
      <c r="J684" t="s">
        <v>39</v>
      </c>
      <c r="K684">
        <v>683</v>
      </c>
      <c r="L684" t="s">
        <v>23</v>
      </c>
      <c r="M684" t="s">
        <v>1117</v>
      </c>
      <c r="N684" s="11">
        <f>SUMIF(Cocina!A:A,Sala!K684,Cocina!J:J)+I684</f>
        <v>204.42000000000002</v>
      </c>
      <c r="O684" s="12">
        <f t="shared" si="60"/>
        <v>45023</v>
      </c>
      <c r="P684" s="2">
        <f t="shared" si="61"/>
        <v>45023.163888888892</v>
      </c>
      <c r="Q684" s="2">
        <f t="shared" si="62"/>
        <v>45023.265277777777</v>
      </c>
      <c r="R684" s="2">
        <f t="shared" si="63"/>
        <v>0.11180555555135167</v>
      </c>
      <c r="S684" s="7">
        <f>SUMIF(Cocina!A:A,K684,Cocina!H:H)</f>
        <v>5.694444444444445E-2</v>
      </c>
      <c r="T684" s="2">
        <f t="shared" si="64"/>
        <v>5.4861111106907223E-2</v>
      </c>
      <c r="U684" t="str">
        <f t="shared" si="65"/>
        <v>Cobrado</v>
      </c>
      <c r="V684" s="17" t="str">
        <f>TEXT(Table1[[#This Row],[Fecha de factura]],"dddd")</f>
        <v>viernes</v>
      </c>
    </row>
    <row r="685" spans="1:22" x14ac:dyDescent="0.45">
      <c r="A685">
        <v>10</v>
      </c>
      <c r="B685" t="s">
        <v>568</v>
      </c>
      <c r="C685">
        <v>6</v>
      </c>
      <c r="D685" s="1">
        <v>45023.145138888889</v>
      </c>
      <c r="E685" s="1">
        <v>45023.194444444445</v>
      </c>
      <c r="F685" t="s">
        <v>33</v>
      </c>
      <c r="G685" t="s">
        <v>36</v>
      </c>
      <c r="H685" t="s">
        <v>26</v>
      </c>
      <c r="I685" s="11">
        <v>48.15</v>
      </c>
      <c r="J685" t="s">
        <v>39</v>
      </c>
      <c r="K685">
        <v>684</v>
      </c>
      <c r="L685" t="s">
        <v>58</v>
      </c>
      <c r="M685" t="s">
        <v>1118</v>
      </c>
      <c r="N685" s="11">
        <f>SUMIF(Cocina!A:A,Sala!K685,Cocina!J:J)+I685</f>
        <v>228.15</v>
      </c>
      <c r="O685" s="12">
        <f t="shared" si="60"/>
        <v>45023</v>
      </c>
      <c r="P685" s="2">
        <f t="shared" si="61"/>
        <v>45023.145138888889</v>
      </c>
      <c r="Q685" s="2">
        <f t="shared" si="62"/>
        <v>45023.194444444445</v>
      </c>
      <c r="R685" s="2">
        <f t="shared" si="63"/>
        <v>5.9722222222868972E-2</v>
      </c>
      <c r="S685" s="7">
        <f>SUMIF(Cocina!A:A,K685,Cocina!H:H)</f>
        <v>7.6388888888888895E-2</v>
      </c>
      <c r="T685" s="2">
        <f t="shared" si="64"/>
        <v>0</v>
      </c>
      <c r="U685" t="str">
        <f t="shared" si="65"/>
        <v>No cobrado</v>
      </c>
      <c r="V685" s="17" t="str">
        <f>TEXT(Table1[[#This Row],[Fecha de factura]],"dddd")</f>
        <v>viernes</v>
      </c>
    </row>
    <row r="686" spans="1:22" x14ac:dyDescent="0.45">
      <c r="A686">
        <v>5</v>
      </c>
      <c r="B686" t="s">
        <v>215</v>
      </c>
      <c r="C686">
        <v>5</v>
      </c>
      <c r="D686" s="1">
        <v>45023.019444444442</v>
      </c>
      <c r="E686" s="1">
        <v>45023.071527777778</v>
      </c>
      <c r="F686" t="s">
        <v>25</v>
      </c>
      <c r="G686" t="s">
        <v>15</v>
      </c>
      <c r="H686" t="s">
        <v>16</v>
      </c>
      <c r="I686" s="11">
        <v>19.89</v>
      </c>
      <c r="J686" t="s">
        <v>27</v>
      </c>
      <c r="K686">
        <v>685</v>
      </c>
      <c r="L686" t="s">
        <v>18</v>
      </c>
      <c r="M686" t="s">
        <v>117</v>
      </c>
      <c r="N686" s="11">
        <f>SUMIF(Cocina!A:A,Sala!K686,Cocina!J:J)+I686</f>
        <v>73.89</v>
      </c>
      <c r="O686" s="12">
        <f t="shared" si="60"/>
        <v>45023</v>
      </c>
      <c r="P686" s="2">
        <f t="shared" si="61"/>
        <v>45023.019444444442</v>
      </c>
      <c r="Q686" s="2">
        <f t="shared" si="62"/>
        <v>45023.071527777778</v>
      </c>
      <c r="R686" s="2">
        <f t="shared" si="63"/>
        <v>5.2083333335758653E-2</v>
      </c>
      <c r="S686" s="7">
        <f>SUMIF(Cocina!A:A,K686,Cocina!H:H)</f>
        <v>1.1805555555555555E-2</v>
      </c>
      <c r="T686" s="2">
        <f t="shared" si="64"/>
        <v>4.0277777780203097E-2</v>
      </c>
      <c r="U686" t="str">
        <f t="shared" si="65"/>
        <v>Cobrado</v>
      </c>
      <c r="V686" s="17" t="str">
        <f>TEXT(Table1[[#This Row],[Fecha de factura]],"dddd")</f>
        <v>viernes</v>
      </c>
    </row>
    <row r="687" spans="1:22" x14ac:dyDescent="0.45">
      <c r="A687">
        <v>10</v>
      </c>
      <c r="B687" t="s">
        <v>519</v>
      </c>
      <c r="C687">
        <v>6</v>
      </c>
      <c r="D687" s="1">
        <v>45023.05</v>
      </c>
      <c r="E687" s="1">
        <v>45023.152083333334</v>
      </c>
      <c r="F687" t="s">
        <v>20</v>
      </c>
      <c r="G687" t="s">
        <v>15</v>
      </c>
      <c r="H687" t="s">
        <v>22</v>
      </c>
      <c r="I687" s="11">
        <v>15.83</v>
      </c>
      <c r="J687" t="s">
        <v>17</v>
      </c>
      <c r="K687">
        <v>686</v>
      </c>
      <c r="L687" t="s">
        <v>31</v>
      </c>
      <c r="M687" t="s">
        <v>1119</v>
      </c>
      <c r="N687" s="11">
        <f>SUMIF(Cocina!A:A,Sala!K687,Cocina!J:J)+I687</f>
        <v>117.83</v>
      </c>
      <c r="O687" s="12">
        <f t="shared" si="60"/>
        <v>45023</v>
      </c>
      <c r="P687" s="2">
        <f t="shared" si="61"/>
        <v>45023.05</v>
      </c>
      <c r="Q687" s="2">
        <f t="shared" si="62"/>
        <v>45023.152083333334</v>
      </c>
      <c r="R687" s="2">
        <f t="shared" si="63"/>
        <v>0.10208333333139308</v>
      </c>
      <c r="S687" s="7">
        <f>SUMIF(Cocina!A:A,K687,Cocina!H:H)</f>
        <v>4.0277777777777773E-2</v>
      </c>
      <c r="T687" s="2">
        <f t="shared" si="64"/>
        <v>6.1805555553615305E-2</v>
      </c>
      <c r="U687" t="str">
        <f t="shared" si="65"/>
        <v>Cobrado</v>
      </c>
      <c r="V687" s="17" t="str">
        <f>TEXT(Table1[[#This Row],[Fecha de factura]],"dddd")</f>
        <v>viernes</v>
      </c>
    </row>
    <row r="688" spans="1:22" x14ac:dyDescent="0.45">
      <c r="A688">
        <v>2</v>
      </c>
      <c r="B688" t="s">
        <v>465</v>
      </c>
      <c r="C688">
        <v>6</v>
      </c>
      <c r="D688" s="1">
        <v>45023.07916666667</v>
      </c>
      <c r="E688" s="1">
        <v>45023.23541666667</v>
      </c>
      <c r="F688" t="s">
        <v>33</v>
      </c>
      <c r="G688" t="s">
        <v>15</v>
      </c>
      <c r="H688" t="s">
        <v>22</v>
      </c>
      <c r="I688" s="11">
        <v>10.53</v>
      </c>
      <c r="J688" t="s">
        <v>27</v>
      </c>
      <c r="K688">
        <v>687</v>
      </c>
      <c r="L688" t="s">
        <v>18</v>
      </c>
      <c r="M688" t="s">
        <v>84</v>
      </c>
      <c r="N688" s="11">
        <f>SUMIF(Cocina!A:A,Sala!K688,Cocina!J:J)+I688</f>
        <v>82.53</v>
      </c>
      <c r="O688" s="12">
        <f t="shared" si="60"/>
        <v>45023</v>
      </c>
      <c r="P688" s="2">
        <f t="shared" si="61"/>
        <v>45023.07916666667</v>
      </c>
      <c r="Q688" s="2">
        <f t="shared" si="62"/>
        <v>45023.23541666667</v>
      </c>
      <c r="R688" s="2">
        <f t="shared" si="63"/>
        <v>0.15625</v>
      </c>
      <c r="S688" s="7">
        <f>SUMIF(Cocina!A:A,K688,Cocina!H:H)</f>
        <v>2.013888888888889E-2</v>
      </c>
      <c r="T688" s="2">
        <f t="shared" si="64"/>
        <v>0.1361111111111111</v>
      </c>
      <c r="U688" t="str">
        <f t="shared" si="65"/>
        <v>Cobrado</v>
      </c>
      <c r="V688" s="17" t="str">
        <f>TEXT(Table1[[#This Row],[Fecha de factura]],"dddd")</f>
        <v>viernes</v>
      </c>
    </row>
    <row r="689" spans="1:22" x14ac:dyDescent="0.45">
      <c r="A689">
        <v>3</v>
      </c>
      <c r="B689" t="s">
        <v>569</v>
      </c>
      <c r="C689">
        <v>1</v>
      </c>
      <c r="D689" s="1">
        <v>45023.143055555556</v>
      </c>
      <c r="E689" s="1">
        <v>45023.210416666669</v>
      </c>
      <c r="F689" t="s">
        <v>20</v>
      </c>
      <c r="G689" t="s">
        <v>15</v>
      </c>
      <c r="H689" t="s">
        <v>26</v>
      </c>
      <c r="I689" s="11">
        <v>48.7</v>
      </c>
      <c r="J689" t="s">
        <v>39</v>
      </c>
      <c r="K689">
        <v>688</v>
      </c>
      <c r="L689" t="s">
        <v>70</v>
      </c>
      <c r="M689" t="s">
        <v>49</v>
      </c>
      <c r="N689" s="11">
        <f>SUMIF(Cocina!A:A,Sala!K689,Cocina!J:J)+I689</f>
        <v>77.7</v>
      </c>
      <c r="O689" s="12">
        <f t="shared" si="60"/>
        <v>45023</v>
      </c>
      <c r="P689" s="2">
        <f t="shared" si="61"/>
        <v>45023.143055555556</v>
      </c>
      <c r="Q689" s="2">
        <f t="shared" si="62"/>
        <v>45023.210416666669</v>
      </c>
      <c r="R689" s="2">
        <f t="shared" si="63"/>
        <v>7.7777777779071286E-2</v>
      </c>
      <c r="S689" s="7">
        <f>SUMIF(Cocina!A:A,K689,Cocina!H:H)</f>
        <v>9.7222222222222224E-3</v>
      </c>
      <c r="T689" s="2">
        <f t="shared" si="64"/>
        <v>6.8055555556849057E-2</v>
      </c>
      <c r="U689" t="str">
        <f t="shared" si="65"/>
        <v>Cobrado</v>
      </c>
      <c r="V689" s="17" t="str">
        <f>TEXT(Table1[[#This Row],[Fecha de factura]],"dddd")</f>
        <v>viernes</v>
      </c>
    </row>
    <row r="690" spans="1:22" x14ac:dyDescent="0.45">
      <c r="A690">
        <v>14</v>
      </c>
      <c r="B690" t="s">
        <v>570</v>
      </c>
      <c r="C690">
        <v>1</v>
      </c>
      <c r="D690" s="1">
        <v>45023.025000000001</v>
      </c>
      <c r="E690" s="1">
        <v>45023.098611111112</v>
      </c>
      <c r="F690" t="s">
        <v>20</v>
      </c>
      <c r="G690" t="s">
        <v>15</v>
      </c>
      <c r="H690" t="s">
        <v>26</v>
      </c>
      <c r="I690" s="11">
        <v>10.25</v>
      </c>
      <c r="J690" t="s">
        <v>39</v>
      </c>
      <c r="K690">
        <v>689</v>
      </c>
      <c r="L690" t="s">
        <v>31</v>
      </c>
      <c r="M690" t="s">
        <v>1120</v>
      </c>
      <c r="N690" s="11">
        <f>SUMIF(Cocina!A:A,Sala!K690,Cocina!J:J)+I690</f>
        <v>175.25</v>
      </c>
      <c r="O690" s="12">
        <f t="shared" si="60"/>
        <v>45023</v>
      </c>
      <c r="P690" s="2">
        <f t="shared" si="61"/>
        <v>45023.025000000001</v>
      </c>
      <c r="Q690" s="2">
        <f t="shared" si="62"/>
        <v>45023.098611111112</v>
      </c>
      <c r="R690" s="2">
        <f t="shared" si="63"/>
        <v>8.4027777777616094E-2</v>
      </c>
      <c r="S690" s="7">
        <f>SUMIF(Cocina!A:A,K690,Cocina!H:H)</f>
        <v>2.0138888888888887E-2</v>
      </c>
      <c r="T690" s="2">
        <f t="shared" si="64"/>
        <v>6.3888888888727208E-2</v>
      </c>
      <c r="U690" t="str">
        <f t="shared" si="65"/>
        <v>Cobrado</v>
      </c>
      <c r="V690" s="17" t="str">
        <f>TEXT(Table1[[#This Row],[Fecha de factura]],"dddd")</f>
        <v>viernes</v>
      </c>
    </row>
    <row r="691" spans="1:22" x14ac:dyDescent="0.45">
      <c r="A691">
        <v>15</v>
      </c>
      <c r="B691" t="s">
        <v>483</v>
      </c>
      <c r="C691">
        <v>4</v>
      </c>
      <c r="D691" s="1">
        <v>45023.113194444442</v>
      </c>
      <c r="E691" s="1">
        <v>45023.238194444442</v>
      </c>
      <c r="F691" t="s">
        <v>30</v>
      </c>
      <c r="G691" t="s">
        <v>36</v>
      </c>
      <c r="H691" t="s">
        <v>16</v>
      </c>
      <c r="I691" s="11">
        <v>37.22</v>
      </c>
      <c r="J691" t="s">
        <v>17</v>
      </c>
      <c r="K691">
        <v>690</v>
      </c>
      <c r="L691" t="s">
        <v>18</v>
      </c>
      <c r="M691" t="s">
        <v>1121</v>
      </c>
      <c r="N691" s="11">
        <f>SUMIF(Cocina!A:A,Sala!K691,Cocina!J:J)+I691</f>
        <v>228.22</v>
      </c>
      <c r="O691" s="12">
        <f t="shared" si="60"/>
        <v>45023</v>
      </c>
      <c r="P691" s="2">
        <f t="shared" si="61"/>
        <v>45023.113194444442</v>
      </c>
      <c r="Q691" s="2">
        <f t="shared" si="62"/>
        <v>45023.238194444442</v>
      </c>
      <c r="R691" s="2">
        <f t="shared" si="63"/>
        <v>0.125</v>
      </c>
      <c r="S691" s="7">
        <f>SUMIF(Cocina!A:A,K691,Cocina!H:H)</f>
        <v>9.930555555555555E-2</v>
      </c>
      <c r="T691" s="2">
        <f t="shared" si="64"/>
        <v>2.569444444444445E-2</v>
      </c>
      <c r="U691" t="str">
        <f t="shared" si="65"/>
        <v>Cobrado</v>
      </c>
      <c r="V691" s="17" t="str">
        <f>TEXT(Table1[[#This Row],[Fecha de factura]],"dddd")</f>
        <v>viernes</v>
      </c>
    </row>
    <row r="692" spans="1:22" x14ac:dyDescent="0.45">
      <c r="A692">
        <v>19</v>
      </c>
      <c r="B692" t="s">
        <v>75</v>
      </c>
      <c r="C692">
        <v>4</v>
      </c>
      <c r="D692" s="1">
        <v>45023.071527777778</v>
      </c>
      <c r="E692" s="1">
        <v>45023.220138888886</v>
      </c>
      <c r="F692" t="s">
        <v>14</v>
      </c>
      <c r="G692" t="s">
        <v>36</v>
      </c>
      <c r="H692" t="s">
        <v>16</v>
      </c>
      <c r="I692" s="11">
        <v>13.9</v>
      </c>
      <c r="J692" t="s">
        <v>39</v>
      </c>
      <c r="K692">
        <v>691</v>
      </c>
      <c r="L692" t="s">
        <v>23</v>
      </c>
      <c r="M692" t="s">
        <v>214</v>
      </c>
      <c r="N692" s="11">
        <f>SUMIF(Cocina!A:A,Sala!K692,Cocina!J:J)+I692</f>
        <v>79.900000000000006</v>
      </c>
      <c r="O692" s="12">
        <f t="shared" si="60"/>
        <v>45023</v>
      </c>
      <c r="P692" s="2">
        <f t="shared" si="61"/>
        <v>45023.071527777778</v>
      </c>
      <c r="Q692" s="2">
        <f t="shared" si="62"/>
        <v>45023.220138888886</v>
      </c>
      <c r="R692" s="2">
        <f t="shared" si="63"/>
        <v>0.1590277777747057</v>
      </c>
      <c r="S692" s="7">
        <f>SUMIF(Cocina!A:A,K692,Cocina!H:H)</f>
        <v>2.361111111111111E-2</v>
      </c>
      <c r="T692" s="2">
        <f t="shared" si="64"/>
        <v>0.13541666666359459</v>
      </c>
      <c r="U692" t="str">
        <f t="shared" si="65"/>
        <v>Cobrado</v>
      </c>
      <c r="V692" s="17" t="str">
        <f>TEXT(Table1[[#This Row],[Fecha de factura]],"dddd")</f>
        <v>viernes</v>
      </c>
    </row>
    <row r="693" spans="1:22" x14ac:dyDescent="0.45">
      <c r="A693">
        <v>9</v>
      </c>
      <c r="B693" t="s">
        <v>234</v>
      </c>
      <c r="C693">
        <v>2</v>
      </c>
      <c r="D693" s="1">
        <v>45023.036805555559</v>
      </c>
      <c r="E693" s="1">
        <v>45023.18472222222</v>
      </c>
      <c r="F693" t="s">
        <v>20</v>
      </c>
      <c r="G693" t="s">
        <v>36</v>
      </c>
      <c r="H693" t="s">
        <v>26</v>
      </c>
      <c r="I693" s="11">
        <v>25.92</v>
      </c>
      <c r="J693" t="s">
        <v>17</v>
      </c>
      <c r="K693">
        <v>692</v>
      </c>
      <c r="L693" t="s">
        <v>70</v>
      </c>
      <c r="M693" t="s">
        <v>1122</v>
      </c>
      <c r="N693" s="11">
        <f>SUMIF(Cocina!A:A,Sala!K693,Cocina!J:J)+I693</f>
        <v>198.92000000000002</v>
      </c>
      <c r="O693" s="12">
        <f t="shared" si="60"/>
        <v>45023</v>
      </c>
      <c r="P693" s="2">
        <f t="shared" si="61"/>
        <v>45023.036805555559</v>
      </c>
      <c r="Q693" s="2">
        <f t="shared" si="62"/>
        <v>45023.18472222222</v>
      </c>
      <c r="R693" s="2">
        <f t="shared" si="63"/>
        <v>0.14791666666133096</v>
      </c>
      <c r="S693" s="7">
        <f>SUMIF(Cocina!A:A,K693,Cocina!H:H)</f>
        <v>6.9444444444444434E-2</v>
      </c>
      <c r="T693" s="2">
        <f t="shared" si="64"/>
        <v>7.8472222216886531E-2</v>
      </c>
      <c r="U693" t="str">
        <f t="shared" si="65"/>
        <v>Cobrado</v>
      </c>
      <c r="V693" s="17" t="str">
        <f>TEXT(Table1[[#This Row],[Fecha de factura]],"dddd")</f>
        <v>viernes</v>
      </c>
    </row>
    <row r="694" spans="1:22" x14ac:dyDescent="0.45">
      <c r="A694">
        <v>15</v>
      </c>
      <c r="B694" t="s">
        <v>399</v>
      </c>
      <c r="C694">
        <v>4</v>
      </c>
      <c r="D694" s="1">
        <v>45023.155555555553</v>
      </c>
      <c r="E694" s="1">
        <v>45023.313194444447</v>
      </c>
      <c r="F694" t="s">
        <v>14</v>
      </c>
      <c r="G694" t="s">
        <v>15</v>
      </c>
      <c r="H694" t="s">
        <v>26</v>
      </c>
      <c r="I694" s="11">
        <v>28.31</v>
      </c>
      <c r="J694" t="s">
        <v>27</v>
      </c>
      <c r="K694">
        <v>693</v>
      </c>
      <c r="L694" t="s">
        <v>55</v>
      </c>
      <c r="M694" t="s">
        <v>1123</v>
      </c>
      <c r="N694" s="11">
        <f>SUMIF(Cocina!A:A,Sala!K694,Cocina!J:J)+I694</f>
        <v>106.31</v>
      </c>
      <c r="O694" s="12">
        <f t="shared" si="60"/>
        <v>45023</v>
      </c>
      <c r="P694" s="2">
        <f t="shared" si="61"/>
        <v>45023.155555555553</v>
      </c>
      <c r="Q694" s="2">
        <f t="shared" si="62"/>
        <v>45023.313194444447</v>
      </c>
      <c r="R694" s="2">
        <f t="shared" si="63"/>
        <v>0.15763888889341615</v>
      </c>
      <c r="S694" s="7">
        <f>SUMIF(Cocina!A:A,K694,Cocina!H:H)</f>
        <v>3.0555555555555555E-2</v>
      </c>
      <c r="T694" s="2">
        <f t="shared" si="64"/>
        <v>0.12708333333786059</v>
      </c>
      <c r="U694" t="str">
        <f t="shared" si="65"/>
        <v>Cobrado</v>
      </c>
      <c r="V694" s="17" t="str">
        <f>TEXT(Table1[[#This Row],[Fecha de factura]],"dddd")</f>
        <v>viernes</v>
      </c>
    </row>
    <row r="695" spans="1:22" x14ac:dyDescent="0.45">
      <c r="A695">
        <v>5</v>
      </c>
      <c r="B695" t="s">
        <v>62</v>
      </c>
      <c r="C695">
        <v>4</v>
      </c>
      <c r="D695" s="1">
        <v>45023.07708333333</v>
      </c>
      <c r="E695" s="1">
        <v>45023.217361111114</v>
      </c>
      <c r="F695" t="s">
        <v>25</v>
      </c>
      <c r="G695" t="s">
        <v>15</v>
      </c>
      <c r="H695" t="s">
        <v>26</v>
      </c>
      <c r="I695" s="11">
        <v>23.66</v>
      </c>
      <c r="J695" t="s">
        <v>27</v>
      </c>
      <c r="K695">
        <v>694</v>
      </c>
      <c r="L695" t="s">
        <v>40</v>
      </c>
      <c r="M695" t="s">
        <v>1124</v>
      </c>
      <c r="N695" s="11">
        <f>SUMIF(Cocina!A:A,Sala!K695,Cocina!J:J)+I695</f>
        <v>180.66</v>
      </c>
      <c r="O695" s="12">
        <f t="shared" si="60"/>
        <v>45023</v>
      </c>
      <c r="P695" s="2">
        <f t="shared" si="61"/>
        <v>45023.07708333333</v>
      </c>
      <c r="Q695" s="2">
        <f t="shared" si="62"/>
        <v>45023.217361111114</v>
      </c>
      <c r="R695" s="2">
        <f t="shared" si="63"/>
        <v>0.14027777778392192</v>
      </c>
      <c r="S695" s="7">
        <f>SUMIF(Cocina!A:A,K695,Cocina!H:H)</f>
        <v>8.8888888888888878E-2</v>
      </c>
      <c r="T695" s="2">
        <f t="shared" si="64"/>
        <v>5.1388888895033041E-2</v>
      </c>
      <c r="U695" t="str">
        <f t="shared" si="65"/>
        <v>Cobrado</v>
      </c>
      <c r="V695" s="17" t="str">
        <f>TEXT(Table1[[#This Row],[Fecha de factura]],"dddd")</f>
        <v>viernes</v>
      </c>
    </row>
    <row r="696" spans="1:22" x14ac:dyDescent="0.45">
      <c r="A696">
        <v>9</v>
      </c>
      <c r="B696" t="s">
        <v>320</v>
      </c>
      <c r="C696">
        <v>1</v>
      </c>
      <c r="D696" s="1">
        <v>45023.084722222222</v>
      </c>
      <c r="E696" s="1">
        <v>45023.230555555558</v>
      </c>
      <c r="F696" t="s">
        <v>14</v>
      </c>
      <c r="G696" t="s">
        <v>15</v>
      </c>
      <c r="H696" t="s">
        <v>26</v>
      </c>
      <c r="I696" s="11">
        <v>18.23</v>
      </c>
      <c r="J696" t="s">
        <v>39</v>
      </c>
      <c r="K696">
        <v>695</v>
      </c>
      <c r="L696" t="s">
        <v>40</v>
      </c>
      <c r="M696" t="s">
        <v>651</v>
      </c>
      <c r="N696" s="11">
        <f>SUMIF(Cocina!A:A,Sala!K696,Cocina!J:J)+I696</f>
        <v>134.22999999999999</v>
      </c>
      <c r="O696" s="12">
        <f t="shared" si="60"/>
        <v>45023</v>
      </c>
      <c r="P696" s="2">
        <f t="shared" si="61"/>
        <v>45023.084722222222</v>
      </c>
      <c r="Q696" s="2">
        <f t="shared" si="62"/>
        <v>45023.230555555558</v>
      </c>
      <c r="R696" s="2">
        <f t="shared" si="63"/>
        <v>0.15625000000242531</v>
      </c>
      <c r="S696" s="7">
        <f>SUMIF(Cocina!A:A,K696,Cocina!H:H)</f>
        <v>2.5694444444444443E-2</v>
      </c>
      <c r="T696" s="2">
        <f t="shared" si="64"/>
        <v>0.13055555555798087</v>
      </c>
      <c r="U696" t="str">
        <f t="shared" si="65"/>
        <v>Cobrado</v>
      </c>
      <c r="V696" s="17" t="str">
        <f>TEXT(Table1[[#This Row],[Fecha de factura]],"dddd")</f>
        <v>viernes</v>
      </c>
    </row>
    <row r="697" spans="1:22" x14ac:dyDescent="0.45">
      <c r="A697">
        <v>2</v>
      </c>
      <c r="B697" t="s">
        <v>217</v>
      </c>
      <c r="C697">
        <v>6</v>
      </c>
      <c r="D697" s="1">
        <v>45023.094444444447</v>
      </c>
      <c r="E697" s="1">
        <v>45023.257638888892</v>
      </c>
      <c r="F697" t="s">
        <v>20</v>
      </c>
      <c r="G697" t="s">
        <v>36</v>
      </c>
      <c r="H697" t="s">
        <v>26</v>
      </c>
      <c r="I697" s="11">
        <v>18.760000000000002</v>
      </c>
      <c r="J697" t="s">
        <v>39</v>
      </c>
      <c r="K697">
        <v>696</v>
      </c>
      <c r="L697" t="s">
        <v>34</v>
      </c>
      <c r="M697" t="s">
        <v>211</v>
      </c>
      <c r="N697" s="11">
        <f>SUMIF(Cocina!A:A,Sala!K697,Cocina!J:J)+I697</f>
        <v>64.760000000000005</v>
      </c>
      <c r="O697" s="12">
        <f t="shared" si="60"/>
        <v>45023</v>
      </c>
      <c r="P697" s="2">
        <f t="shared" si="61"/>
        <v>45023.094444444447</v>
      </c>
      <c r="Q697" s="2">
        <f t="shared" si="62"/>
        <v>45023.257638888892</v>
      </c>
      <c r="R697" s="2">
        <f t="shared" si="63"/>
        <v>0.17361111111191954</v>
      </c>
      <c r="S697" s="7">
        <f>SUMIF(Cocina!A:A,K697,Cocina!H:H)</f>
        <v>1.5972222222222221E-2</v>
      </c>
      <c r="T697" s="2">
        <f t="shared" si="64"/>
        <v>0.15763888888969732</v>
      </c>
      <c r="U697" t="str">
        <f t="shared" si="65"/>
        <v>Cobrado</v>
      </c>
      <c r="V697" s="17" t="str">
        <f>TEXT(Table1[[#This Row],[Fecha de factura]],"dddd")</f>
        <v>viernes</v>
      </c>
    </row>
    <row r="698" spans="1:22" x14ac:dyDescent="0.45">
      <c r="A698">
        <v>4</v>
      </c>
      <c r="B698" t="s">
        <v>571</v>
      </c>
      <c r="C698">
        <v>1</v>
      </c>
      <c r="D698" s="1">
        <v>45023.158333333333</v>
      </c>
      <c r="E698" s="1">
        <v>45023.279166666667</v>
      </c>
      <c r="F698" t="s">
        <v>25</v>
      </c>
      <c r="G698" t="s">
        <v>15</v>
      </c>
      <c r="H698" t="s">
        <v>26</v>
      </c>
      <c r="I698" s="11">
        <v>34.35</v>
      </c>
      <c r="J698" t="s">
        <v>17</v>
      </c>
      <c r="K698">
        <v>697</v>
      </c>
      <c r="L698" t="s">
        <v>45</v>
      </c>
      <c r="M698" t="s">
        <v>1125</v>
      </c>
      <c r="N698" s="11">
        <f>SUMIF(Cocina!A:A,Sala!K698,Cocina!J:J)+I698</f>
        <v>233.35</v>
      </c>
      <c r="O698" s="12">
        <f t="shared" si="60"/>
        <v>45023</v>
      </c>
      <c r="P698" s="2">
        <f t="shared" si="61"/>
        <v>45023.158333333333</v>
      </c>
      <c r="Q698" s="2">
        <f t="shared" si="62"/>
        <v>45023.279166666667</v>
      </c>
      <c r="R698" s="2">
        <f t="shared" si="63"/>
        <v>0.12083333333430346</v>
      </c>
      <c r="S698" s="7">
        <f>SUMIF(Cocina!A:A,K698,Cocina!H:H)</f>
        <v>7.4305555555555555E-2</v>
      </c>
      <c r="T698" s="2">
        <f t="shared" si="64"/>
        <v>4.6527777778747906E-2</v>
      </c>
      <c r="U698" t="str">
        <f t="shared" si="65"/>
        <v>Cobrado</v>
      </c>
      <c r="V698" s="17" t="str">
        <f>TEXT(Table1[[#This Row],[Fecha de factura]],"dddd")</f>
        <v>viernes</v>
      </c>
    </row>
    <row r="699" spans="1:22" x14ac:dyDescent="0.45">
      <c r="A699">
        <v>19</v>
      </c>
      <c r="B699" t="s">
        <v>202</v>
      </c>
      <c r="C699">
        <v>4</v>
      </c>
      <c r="D699" s="1">
        <v>45023.104166666664</v>
      </c>
      <c r="E699" s="1">
        <v>45023.267361111109</v>
      </c>
      <c r="F699" t="s">
        <v>20</v>
      </c>
      <c r="G699" t="s">
        <v>36</v>
      </c>
      <c r="H699" t="s">
        <v>26</v>
      </c>
      <c r="I699" s="11">
        <v>39.89</v>
      </c>
      <c r="J699" t="s">
        <v>27</v>
      </c>
      <c r="K699">
        <v>698</v>
      </c>
      <c r="L699" t="s">
        <v>43</v>
      </c>
      <c r="M699" t="s">
        <v>1126</v>
      </c>
      <c r="N699" s="11">
        <f>SUMIF(Cocina!A:A,Sala!K699,Cocina!J:J)+I699</f>
        <v>224.89</v>
      </c>
      <c r="O699" s="12">
        <f t="shared" si="60"/>
        <v>45023</v>
      </c>
      <c r="P699" s="2">
        <f t="shared" si="61"/>
        <v>45023.104166666664</v>
      </c>
      <c r="Q699" s="2">
        <f t="shared" si="62"/>
        <v>45023.267361111109</v>
      </c>
      <c r="R699" s="2">
        <f t="shared" si="63"/>
        <v>0.16319444444525288</v>
      </c>
      <c r="S699" s="7">
        <f>SUMIF(Cocina!A:A,K699,Cocina!H:H)</f>
        <v>7.013888888888889E-2</v>
      </c>
      <c r="T699" s="2">
        <f t="shared" si="64"/>
        <v>9.3055555556363995E-2</v>
      </c>
      <c r="U699" t="str">
        <f t="shared" si="65"/>
        <v>Cobrado</v>
      </c>
      <c r="V699" s="17" t="str">
        <f>TEXT(Table1[[#This Row],[Fecha de factura]],"dddd")</f>
        <v>viernes</v>
      </c>
    </row>
    <row r="700" spans="1:22" x14ac:dyDescent="0.45">
      <c r="A700">
        <v>8</v>
      </c>
      <c r="B700" t="s">
        <v>431</v>
      </c>
      <c r="C700">
        <v>6</v>
      </c>
      <c r="D700" s="1">
        <v>45023.065972222219</v>
      </c>
      <c r="E700" s="1">
        <v>45023.12222222222</v>
      </c>
      <c r="F700" t="s">
        <v>25</v>
      </c>
      <c r="G700" t="s">
        <v>15</v>
      </c>
      <c r="H700" t="s">
        <v>26</v>
      </c>
      <c r="I700" s="11">
        <v>38.44</v>
      </c>
      <c r="J700" t="s">
        <v>17</v>
      </c>
      <c r="K700">
        <v>699</v>
      </c>
      <c r="L700" t="s">
        <v>18</v>
      </c>
      <c r="M700" t="s">
        <v>49</v>
      </c>
      <c r="N700" s="11">
        <f>SUMIF(Cocina!A:A,Sala!K700,Cocina!J:J)+I700</f>
        <v>96.44</v>
      </c>
      <c r="O700" s="12">
        <f t="shared" si="60"/>
        <v>45023</v>
      </c>
      <c r="P700" s="2">
        <f t="shared" si="61"/>
        <v>45023.065972222219</v>
      </c>
      <c r="Q700" s="2">
        <f t="shared" si="62"/>
        <v>45023.12222222222</v>
      </c>
      <c r="R700" s="2">
        <f t="shared" si="63"/>
        <v>5.6250000001455192E-2</v>
      </c>
      <c r="S700" s="7">
        <f>SUMIF(Cocina!A:A,K700,Cocina!H:H)</f>
        <v>7.6388888888888886E-3</v>
      </c>
      <c r="T700" s="2">
        <f t="shared" si="64"/>
        <v>4.8611111112566302E-2</v>
      </c>
      <c r="U700" t="str">
        <f t="shared" si="65"/>
        <v>Cobrado</v>
      </c>
      <c r="V700" s="17" t="str">
        <f>TEXT(Table1[[#This Row],[Fecha de factura]],"dddd")</f>
        <v>viernes</v>
      </c>
    </row>
    <row r="701" spans="1:22" x14ac:dyDescent="0.45">
      <c r="A701">
        <v>8</v>
      </c>
      <c r="B701" t="s">
        <v>572</v>
      </c>
      <c r="C701">
        <v>2</v>
      </c>
      <c r="D701" s="1">
        <v>45023.015972222223</v>
      </c>
      <c r="E701" s="1">
        <v>45023.118055555555</v>
      </c>
      <c r="F701" t="s">
        <v>25</v>
      </c>
      <c r="G701" t="s">
        <v>15</v>
      </c>
      <c r="H701" t="s">
        <v>26</v>
      </c>
      <c r="I701" s="11">
        <v>21.66</v>
      </c>
      <c r="J701" t="s">
        <v>17</v>
      </c>
      <c r="K701">
        <v>700</v>
      </c>
      <c r="L701" t="s">
        <v>70</v>
      </c>
      <c r="M701" t="s">
        <v>1019</v>
      </c>
      <c r="N701" s="11">
        <f>SUMIF(Cocina!A:A,Sala!K701,Cocina!J:J)+I701</f>
        <v>255.66</v>
      </c>
      <c r="O701" s="12">
        <f t="shared" si="60"/>
        <v>45023</v>
      </c>
      <c r="P701" s="2">
        <f t="shared" si="61"/>
        <v>45023.015972222223</v>
      </c>
      <c r="Q701" s="2">
        <f t="shared" si="62"/>
        <v>45023.118055555555</v>
      </c>
      <c r="R701" s="2">
        <f t="shared" si="63"/>
        <v>0.10208333333139308</v>
      </c>
      <c r="S701" s="7">
        <f>SUMIF(Cocina!A:A,K701,Cocina!H:H)</f>
        <v>5.9722222222222225E-2</v>
      </c>
      <c r="T701" s="2">
        <f t="shared" si="64"/>
        <v>4.2361111109170853E-2</v>
      </c>
      <c r="U701" t="str">
        <f t="shared" si="65"/>
        <v>Cobrado</v>
      </c>
      <c r="V701" s="17" t="str">
        <f>TEXT(Table1[[#This Row],[Fecha de factura]],"dddd")</f>
        <v>viernes</v>
      </c>
    </row>
    <row r="702" spans="1:22" x14ac:dyDescent="0.45">
      <c r="A702">
        <v>19</v>
      </c>
      <c r="B702" t="s">
        <v>573</v>
      </c>
      <c r="C702">
        <v>5</v>
      </c>
      <c r="D702" s="1">
        <v>45023.138888888891</v>
      </c>
      <c r="E702" s="1">
        <v>45023.239583333336</v>
      </c>
      <c r="F702" t="s">
        <v>33</v>
      </c>
      <c r="G702" t="s">
        <v>15</v>
      </c>
      <c r="H702" t="s">
        <v>26</v>
      </c>
      <c r="I702" s="11">
        <v>39.83</v>
      </c>
      <c r="J702" t="s">
        <v>27</v>
      </c>
      <c r="K702">
        <v>701</v>
      </c>
      <c r="L702" t="s">
        <v>43</v>
      </c>
      <c r="M702" t="s">
        <v>1127</v>
      </c>
      <c r="N702" s="11">
        <f>SUMIF(Cocina!A:A,Sala!K702,Cocina!J:J)+I702</f>
        <v>141.82999999999998</v>
      </c>
      <c r="O702" s="12">
        <f t="shared" si="60"/>
        <v>45023</v>
      </c>
      <c r="P702" s="2">
        <f t="shared" si="61"/>
        <v>45023.138888888891</v>
      </c>
      <c r="Q702" s="2">
        <f t="shared" si="62"/>
        <v>45023.239583333336</v>
      </c>
      <c r="R702" s="2">
        <f t="shared" si="63"/>
        <v>0.10069444444525288</v>
      </c>
      <c r="S702" s="7">
        <f>SUMIF(Cocina!A:A,K702,Cocina!H:H)</f>
        <v>6.7361111111111122E-2</v>
      </c>
      <c r="T702" s="2">
        <f t="shared" si="64"/>
        <v>3.3333333334141763E-2</v>
      </c>
      <c r="U702" t="str">
        <f t="shared" si="65"/>
        <v>Cobrado</v>
      </c>
      <c r="V702" s="17" t="str">
        <f>TEXT(Table1[[#This Row],[Fecha de factura]],"dddd")</f>
        <v>viernes</v>
      </c>
    </row>
    <row r="703" spans="1:22" x14ac:dyDescent="0.45">
      <c r="A703">
        <v>13</v>
      </c>
      <c r="B703" t="s">
        <v>574</v>
      </c>
      <c r="C703">
        <v>2</v>
      </c>
      <c r="D703" s="1">
        <v>45023.104166666664</v>
      </c>
      <c r="E703" s="1">
        <v>45023.21875</v>
      </c>
      <c r="F703" t="s">
        <v>14</v>
      </c>
      <c r="G703" t="s">
        <v>36</v>
      </c>
      <c r="H703" t="s">
        <v>26</v>
      </c>
      <c r="I703" s="11">
        <v>47.07</v>
      </c>
      <c r="J703" t="s">
        <v>27</v>
      </c>
      <c r="K703">
        <v>702</v>
      </c>
      <c r="L703" t="s">
        <v>28</v>
      </c>
      <c r="M703" t="s">
        <v>1128</v>
      </c>
      <c r="N703" s="11">
        <f>SUMIF(Cocina!A:A,Sala!K703,Cocina!J:J)+I703</f>
        <v>242.07</v>
      </c>
      <c r="O703" s="12">
        <f t="shared" si="60"/>
        <v>45023</v>
      </c>
      <c r="P703" s="2">
        <f t="shared" si="61"/>
        <v>45023.104166666664</v>
      </c>
      <c r="Q703" s="2">
        <f t="shared" si="62"/>
        <v>45023.21875</v>
      </c>
      <c r="R703" s="2">
        <f t="shared" si="63"/>
        <v>0.11458333333575865</v>
      </c>
      <c r="S703" s="7">
        <f>SUMIF(Cocina!A:A,K703,Cocina!H:H)</f>
        <v>0.1076388888888889</v>
      </c>
      <c r="T703" s="2">
        <f t="shared" si="64"/>
        <v>6.9444444468697575E-3</v>
      </c>
      <c r="U703" t="str">
        <f t="shared" si="65"/>
        <v>Cobrado</v>
      </c>
      <c r="V703" s="17" t="str">
        <f>TEXT(Table1[[#This Row],[Fecha de factura]],"dddd")</f>
        <v>viernes</v>
      </c>
    </row>
    <row r="704" spans="1:22" x14ac:dyDescent="0.45">
      <c r="A704">
        <v>9</v>
      </c>
      <c r="B704" t="s">
        <v>575</v>
      </c>
      <c r="C704">
        <v>5</v>
      </c>
      <c r="D704" s="1">
        <v>45023.011805555558</v>
      </c>
      <c r="E704" s="1">
        <v>45023.09652777778</v>
      </c>
      <c r="F704" t="s">
        <v>20</v>
      </c>
      <c r="G704" t="s">
        <v>15</v>
      </c>
      <c r="H704" t="s">
        <v>26</v>
      </c>
      <c r="I704" s="11">
        <v>22.24</v>
      </c>
      <c r="J704" t="s">
        <v>39</v>
      </c>
      <c r="K704">
        <v>703</v>
      </c>
      <c r="L704" t="s">
        <v>40</v>
      </c>
      <c r="M704" t="s">
        <v>81</v>
      </c>
      <c r="N704" s="11">
        <f>SUMIF(Cocina!A:A,Sala!K704,Cocina!J:J)+I704</f>
        <v>85.24</v>
      </c>
      <c r="O704" s="12">
        <f t="shared" si="60"/>
        <v>45023</v>
      </c>
      <c r="P704" s="2">
        <f t="shared" si="61"/>
        <v>45023.011805555558</v>
      </c>
      <c r="Q704" s="2">
        <f t="shared" si="62"/>
        <v>45023.09652777778</v>
      </c>
      <c r="R704" s="2">
        <f t="shared" si="63"/>
        <v>9.5138888888565518E-2</v>
      </c>
      <c r="S704" s="7">
        <f>SUMIF(Cocina!A:A,K704,Cocina!H:H)</f>
        <v>2.013888888888889E-2</v>
      </c>
      <c r="T704" s="2">
        <f t="shared" si="64"/>
        <v>7.4999999999676631E-2</v>
      </c>
      <c r="U704" t="str">
        <f t="shared" si="65"/>
        <v>Cobrado</v>
      </c>
      <c r="V704" s="17" t="str">
        <f>TEXT(Table1[[#This Row],[Fecha de factura]],"dddd")</f>
        <v>viernes</v>
      </c>
    </row>
    <row r="705" spans="1:22" x14ac:dyDescent="0.45">
      <c r="A705">
        <v>13</v>
      </c>
      <c r="B705" t="s">
        <v>576</v>
      </c>
      <c r="C705">
        <v>6</v>
      </c>
      <c r="D705" s="1">
        <v>45023.069444444445</v>
      </c>
      <c r="E705" s="1">
        <v>45023.186805555553</v>
      </c>
      <c r="F705" t="s">
        <v>25</v>
      </c>
      <c r="G705" t="s">
        <v>36</v>
      </c>
      <c r="H705" t="s">
        <v>26</v>
      </c>
      <c r="I705" s="11">
        <v>33.29</v>
      </c>
      <c r="J705" t="s">
        <v>17</v>
      </c>
      <c r="K705">
        <v>704</v>
      </c>
      <c r="L705" t="s">
        <v>43</v>
      </c>
      <c r="M705" t="s">
        <v>90</v>
      </c>
      <c r="N705" s="11">
        <f>SUMIF(Cocina!A:A,Sala!K705,Cocina!J:J)+I705</f>
        <v>51.29</v>
      </c>
      <c r="O705" s="12">
        <f t="shared" si="60"/>
        <v>45023</v>
      </c>
      <c r="P705" s="2">
        <f t="shared" si="61"/>
        <v>45023.069444444445</v>
      </c>
      <c r="Q705" s="2">
        <f t="shared" si="62"/>
        <v>45023.186805555553</v>
      </c>
      <c r="R705" s="2">
        <f t="shared" si="63"/>
        <v>0.11736111110803904</v>
      </c>
      <c r="S705" s="7">
        <f>SUMIF(Cocina!A:A,K705,Cocina!H:H)</f>
        <v>2.6388888888888889E-2</v>
      </c>
      <c r="T705" s="2">
        <f t="shared" si="64"/>
        <v>9.0972222219150148E-2</v>
      </c>
      <c r="U705" t="str">
        <f t="shared" si="65"/>
        <v>Cobrado</v>
      </c>
      <c r="V705" s="17" t="str">
        <f>TEXT(Table1[[#This Row],[Fecha de factura]],"dddd")</f>
        <v>viernes</v>
      </c>
    </row>
    <row r="706" spans="1:22" x14ac:dyDescent="0.45">
      <c r="A706">
        <v>12</v>
      </c>
      <c r="B706" t="s">
        <v>512</v>
      </c>
      <c r="C706">
        <v>3</v>
      </c>
      <c r="D706" s="1">
        <v>45023.074999999997</v>
      </c>
      <c r="E706" s="1">
        <v>45023.120138888888</v>
      </c>
      <c r="F706" t="s">
        <v>25</v>
      </c>
      <c r="G706" t="s">
        <v>15</v>
      </c>
      <c r="H706" t="s">
        <v>26</v>
      </c>
      <c r="I706" s="11">
        <v>43.07</v>
      </c>
      <c r="J706" t="s">
        <v>27</v>
      </c>
      <c r="K706">
        <v>705</v>
      </c>
      <c r="L706" t="s">
        <v>40</v>
      </c>
      <c r="M706" t="s">
        <v>853</v>
      </c>
      <c r="N706" s="11">
        <f>SUMIF(Cocina!A:A,Sala!K706,Cocina!J:J)+I706</f>
        <v>155.07</v>
      </c>
      <c r="O706" s="12">
        <f t="shared" ref="O706:O768" si="66">INT(E706)</f>
        <v>45023</v>
      </c>
      <c r="P706" s="2">
        <f t="shared" ref="P706:P768" si="67">D706</f>
        <v>45023.074999999997</v>
      </c>
      <c r="Q706" s="2">
        <f t="shared" ref="Q706:Q768" si="68">E706</f>
        <v>45023.120138888888</v>
      </c>
      <c r="R706" s="2">
        <f t="shared" ref="R706:R769" si="69">IF(J706="Ocupada",Q706-P706+15/1440,Q706-P706)</f>
        <v>4.5138888890505768E-2</v>
      </c>
      <c r="S706" s="7">
        <f>SUMIF(Cocina!A:A,K706,Cocina!H:H)</f>
        <v>2.2916666666666669E-2</v>
      </c>
      <c r="T706" s="2">
        <f t="shared" si="64"/>
        <v>2.22222222238391E-2</v>
      </c>
      <c r="U706" t="str">
        <f t="shared" si="65"/>
        <v>Cobrado</v>
      </c>
      <c r="V706" s="17" t="str">
        <f>TEXT(Table1[[#This Row],[Fecha de factura]],"dddd")</f>
        <v>viernes</v>
      </c>
    </row>
    <row r="707" spans="1:22" x14ac:dyDescent="0.45">
      <c r="A707">
        <v>20</v>
      </c>
      <c r="B707" t="s">
        <v>577</v>
      </c>
      <c r="C707">
        <v>6</v>
      </c>
      <c r="D707" s="1">
        <v>45023.051388888889</v>
      </c>
      <c r="E707" s="1">
        <v>45023.20416666667</v>
      </c>
      <c r="F707" t="s">
        <v>20</v>
      </c>
      <c r="G707" t="s">
        <v>15</v>
      </c>
      <c r="H707" t="s">
        <v>26</v>
      </c>
      <c r="I707" s="11">
        <v>44.45</v>
      </c>
      <c r="J707" t="s">
        <v>39</v>
      </c>
      <c r="K707">
        <v>706</v>
      </c>
      <c r="L707" t="s">
        <v>70</v>
      </c>
      <c r="M707" t="s">
        <v>90</v>
      </c>
      <c r="N707" s="11">
        <f>SUMIF(Cocina!A:A,Sala!K707,Cocina!J:J)+I707</f>
        <v>98.45</v>
      </c>
      <c r="O707" s="12">
        <f t="shared" si="66"/>
        <v>45023</v>
      </c>
      <c r="P707" s="2">
        <f t="shared" si="67"/>
        <v>45023.051388888889</v>
      </c>
      <c r="Q707" s="2">
        <f t="shared" si="68"/>
        <v>45023.20416666667</v>
      </c>
      <c r="R707" s="2">
        <f t="shared" si="69"/>
        <v>0.16319444444767819</v>
      </c>
      <c r="S707" s="7">
        <f>SUMIF(Cocina!A:A,K707,Cocina!H:H)</f>
        <v>2.2916666666666665E-2</v>
      </c>
      <c r="T707" s="2">
        <f t="shared" ref="T707:T768" si="70">IF(R707-S707&gt;0,R707-S707,0)</f>
        <v>0.14027777778101153</v>
      </c>
      <c r="U707" t="str">
        <f t="shared" ref="U707:U768" si="71">IF(T707=0,"No cobrado","Cobrado")</f>
        <v>Cobrado</v>
      </c>
      <c r="V707" s="17" t="str">
        <f>TEXT(Table1[[#This Row],[Fecha de factura]],"dddd")</f>
        <v>viernes</v>
      </c>
    </row>
    <row r="708" spans="1:22" x14ac:dyDescent="0.45">
      <c r="A708">
        <v>15</v>
      </c>
      <c r="B708" t="s">
        <v>578</v>
      </c>
      <c r="C708">
        <v>1</v>
      </c>
      <c r="D708" s="1">
        <v>45023.128472222219</v>
      </c>
      <c r="E708" s="1">
        <v>45023.224305555559</v>
      </c>
      <c r="F708" t="s">
        <v>25</v>
      </c>
      <c r="G708" t="s">
        <v>21</v>
      </c>
      <c r="H708" t="s">
        <v>26</v>
      </c>
      <c r="I708" s="11">
        <v>40.39</v>
      </c>
      <c r="J708" t="s">
        <v>17</v>
      </c>
      <c r="K708">
        <v>707</v>
      </c>
      <c r="L708" t="s">
        <v>45</v>
      </c>
      <c r="M708" t="s">
        <v>1129</v>
      </c>
      <c r="N708" s="11">
        <f>SUMIF(Cocina!A:A,Sala!K708,Cocina!J:J)+I708</f>
        <v>225.39</v>
      </c>
      <c r="O708" s="12">
        <f t="shared" si="66"/>
        <v>45023</v>
      </c>
      <c r="P708" s="2">
        <f t="shared" si="67"/>
        <v>45023.128472222219</v>
      </c>
      <c r="Q708" s="2">
        <f t="shared" si="68"/>
        <v>45023.224305555559</v>
      </c>
      <c r="R708" s="2">
        <f t="shared" si="69"/>
        <v>9.5833333340124227E-2</v>
      </c>
      <c r="S708" s="7">
        <f>SUMIF(Cocina!A:A,K708,Cocina!H:H)</f>
        <v>9.5138888888888884E-2</v>
      </c>
      <c r="T708" s="2">
        <f t="shared" si="70"/>
        <v>6.9444445123534315E-4</v>
      </c>
      <c r="U708" t="str">
        <f t="shared" si="71"/>
        <v>Cobrado</v>
      </c>
      <c r="V708" s="17" t="str">
        <f>TEXT(Table1[[#This Row],[Fecha de factura]],"dddd")</f>
        <v>viernes</v>
      </c>
    </row>
    <row r="709" spans="1:22" x14ac:dyDescent="0.45">
      <c r="A709">
        <v>5</v>
      </c>
      <c r="B709" t="s">
        <v>579</v>
      </c>
      <c r="C709">
        <v>2</v>
      </c>
      <c r="D709" s="1">
        <v>45023.15</v>
      </c>
      <c r="E709" s="1">
        <v>45023.308333333334</v>
      </c>
      <c r="F709" t="s">
        <v>14</v>
      </c>
      <c r="G709" t="s">
        <v>36</v>
      </c>
      <c r="H709" t="s">
        <v>26</v>
      </c>
      <c r="I709" s="11">
        <v>41.8</v>
      </c>
      <c r="J709" t="s">
        <v>39</v>
      </c>
      <c r="K709">
        <v>708</v>
      </c>
      <c r="L709" t="s">
        <v>18</v>
      </c>
      <c r="M709" t="s">
        <v>117</v>
      </c>
      <c r="N709" s="11">
        <f>SUMIF(Cocina!A:A,Sala!K709,Cocina!J:J)+I709</f>
        <v>95.8</v>
      </c>
      <c r="O709" s="12">
        <f t="shared" si="66"/>
        <v>45023</v>
      </c>
      <c r="P709" s="2">
        <f t="shared" si="67"/>
        <v>45023.15</v>
      </c>
      <c r="Q709" s="2">
        <f t="shared" si="68"/>
        <v>45023.308333333334</v>
      </c>
      <c r="R709" s="2">
        <f t="shared" si="69"/>
        <v>0.16874999999951493</v>
      </c>
      <c r="S709" s="7">
        <f>SUMIF(Cocina!A:A,K709,Cocina!H:H)</f>
        <v>1.6666666666666666E-2</v>
      </c>
      <c r="T709" s="2">
        <f t="shared" si="70"/>
        <v>0.15208333333284826</v>
      </c>
      <c r="U709" t="str">
        <f t="shared" si="71"/>
        <v>Cobrado</v>
      </c>
      <c r="V709" s="17" t="str">
        <f>TEXT(Table1[[#This Row],[Fecha de factura]],"dddd")</f>
        <v>viernes</v>
      </c>
    </row>
    <row r="710" spans="1:22" x14ac:dyDescent="0.45">
      <c r="A710">
        <v>8</v>
      </c>
      <c r="B710" t="s">
        <v>515</v>
      </c>
      <c r="C710">
        <v>4</v>
      </c>
      <c r="D710" s="1">
        <v>45023.079861111109</v>
      </c>
      <c r="E710" s="1">
        <v>45023.152777777781</v>
      </c>
      <c r="F710" t="s">
        <v>25</v>
      </c>
      <c r="G710" t="s">
        <v>15</v>
      </c>
      <c r="H710" t="s">
        <v>22</v>
      </c>
      <c r="I710" s="11">
        <v>26.15</v>
      </c>
      <c r="J710" t="s">
        <v>39</v>
      </c>
      <c r="K710">
        <v>709</v>
      </c>
      <c r="L710" t="s">
        <v>55</v>
      </c>
      <c r="M710" t="s">
        <v>1130</v>
      </c>
      <c r="N710" s="11">
        <f>SUMIF(Cocina!A:A,Sala!K710,Cocina!J:J)+I710</f>
        <v>219.15</v>
      </c>
      <c r="O710" s="12">
        <f t="shared" si="66"/>
        <v>45023</v>
      </c>
      <c r="P710" s="2">
        <f t="shared" si="67"/>
        <v>45023.079861111109</v>
      </c>
      <c r="Q710" s="2">
        <f t="shared" si="68"/>
        <v>45023.152777777781</v>
      </c>
      <c r="R710" s="2">
        <f t="shared" si="69"/>
        <v>8.3333333338183976E-2</v>
      </c>
      <c r="S710" s="7">
        <f>SUMIF(Cocina!A:A,K710,Cocina!H:H)</f>
        <v>6.8055555555555564E-2</v>
      </c>
      <c r="T710" s="2">
        <f t="shared" si="70"/>
        <v>1.5277777782628413E-2</v>
      </c>
      <c r="U710" t="str">
        <f t="shared" si="71"/>
        <v>Cobrado</v>
      </c>
      <c r="V710" s="17" t="str">
        <f>TEXT(Table1[[#This Row],[Fecha de factura]],"dddd")</f>
        <v>viernes</v>
      </c>
    </row>
    <row r="711" spans="1:22" x14ac:dyDescent="0.45">
      <c r="A711">
        <v>18</v>
      </c>
      <c r="B711" t="s">
        <v>580</v>
      </c>
      <c r="C711">
        <v>1</v>
      </c>
      <c r="D711" s="1">
        <v>45023.102777777778</v>
      </c>
      <c r="E711" s="1">
        <v>45023.151388888888</v>
      </c>
      <c r="F711" t="s">
        <v>30</v>
      </c>
      <c r="G711" t="s">
        <v>15</v>
      </c>
      <c r="H711" t="s">
        <v>26</v>
      </c>
      <c r="I711" s="11">
        <v>28.43</v>
      </c>
      <c r="J711" t="s">
        <v>39</v>
      </c>
      <c r="K711">
        <v>710</v>
      </c>
      <c r="L711" t="s">
        <v>18</v>
      </c>
      <c r="M711" t="s">
        <v>1131</v>
      </c>
      <c r="N711" s="11">
        <f>SUMIF(Cocina!A:A,Sala!K711,Cocina!J:J)+I711</f>
        <v>166.43</v>
      </c>
      <c r="O711" s="12">
        <f t="shared" si="66"/>
        <v>45023</v>
      </c>
      <c r="P711" s="2">
        <f t="shared" si="67"/>
        <v>45023.102777777778</v>
      </c>
      <c r="Q711" s="2">
        <f t="shared" si="68"/>
        <v>45023.151388888888</v>
      </c>
      <c r="R711" s="2">
        <f t="shared" si="69"/>
        <v>5.9027777776160896E-2</v>
      </c>
      <c r="S711" s="7">
        <f>SUMIF(Cocina!A:A,K711,Cocina!H:H)</f>
        <v>9.7222222222222238E-2</v>
      </c>
      <c r="T711" s="2">
        <f t="shared" si="70"/>
        <v>0</v>
      </c>
      <c r="U711" t="str">
        <f t="shared" si="71"/>
        <v>No cobrado</v>
      </c>
      <c r="V711" s="17" t="str">
        <f>TEXT(Table1[[#This Row],[Fecha de factura]],"dddd")</f>
        <v>viernes</v>
      </c>
    </row>
    <row r="712" spans="1:22" x14ac:dyDescent="0.45">
      <c r="A712">
        <v>20</v>
      </c>
      <c r="B712" t="s">
        <v>74</v>
      </c>
      <c r="C712">
        <v>6</v>
      </c>
      <c r="D712" s="1">
        <v>45023.07708333333</v>
      </c>
      <c r="E712" s="1">
        <v>45023.220833333333</v>
      </c>
      <c r="F712" t="s">
        <v>20</v>
      </c>
      <c r="G712" t="s">
        <v>15</v>
      </c>
      <c r="H712" t="s">
        <v>16</v>
      </c>
      <c r="I712" s="11">
        <v>49.74</v>
      </c>
      <c r="J712" t="s">
        <v>39</v>
      </c>
      <c r="K712">
        <v>711</v>
      </c>
      <c r="L712" t="s">
        <v>45</v>
      </c>
      <c r="M712" t="s">
        <v>914</v>
      </c>
      <c r="N712" s="11">
        <f>SUMIF(Cocina!A:A,Sala!K712,Cocina!J:J)+I712</f>
        <v>215.74</v>
      </c>
      <c r="O712" s="12">
        <f t="shared" si="66"/>
        <v>45023</v>
      </c>
      <c r="P712" s="2">
        <f t="shared" si="67"/>
        <v>45023.07708333333</v>
      </c>
      <c r="Q712" s="2">
        <f t="shared" si="68"/>
        <v>45023.220833333333</v>
      </c>
      <c r="R712" s="2">
        <f t="shared" si="69"/>
        <v>0.15416666666957704</v>
      </c>
      <c r="S712" s="7">
        <f>SUMIF(Cocina!A:A,K712,Cocina!H:H)</f>
        <v>4.0972222222222222E-2</v>
      </c>
      <c r="T712" s="2">
        <f t="shared" si="70"/>
        <v>0.11319444444735483</v>
      </c>
      <c r="U712" t="str">
        <f t="shared" si="71"/>
        <v>Cobrado</v>
      </c>
      <c r="V712" s="17" t="str">
        <f>TEXT(Table1[[#This Row],[Fecha de factura]],"dddd")</f>
        <v>viernes</v>
      </c>
    </row>
    <row r="713" spans="1:22" x14ac:dyDescent="0.45">
      <c r="A713">
        <v>10</v>
      </c>
      <c r="B713" t="s">
        <v>581</v>
      </c>
      <c r="C713">
        <v>5</v>
      </c>
      <c r="D713" s="1">
        <v>45023.004166666666</v>
      </c>
      <c r="E713" s="1">
        <v>45023.102083333331</v>
      </c>
      <c r="F713" t="s">
        <v>25</v>
      </c>
      <c r="G713" t="s">
        <v>21</v>
      </c>
      <c r="H713" t="s">
        <v>22</v>
      </c>
      <c r="I713" s="11">
        <v>42.21</v>
      </c>
      <c r="J713" t="s">
        <v>17</v>
      </c>
      <c r="K713">
        <v>712</v>
      </c>
      <c r="L713" t="s">
        <v>34</v>
      </c>
      <c r="M713" t="s">
        <v>169</v>
      </c>
      <c r="N713" s="11">
        <f>SUMIF(Cocina!A:A,Sala!K713,Cocina!J:J)+I713</f>
        <v>90.210000000000008</v>
      </c>
      <c r="O713" s="12">
        <f t="shared" si="66"/>
        <v>45023</v>
      </c>
      <c r="P713" s="2">
        <f t="shared" si="67"/>
        <v>45023.004166666666</v>
      </c>
      <c r="Q713" s="2">
        <f t="shared" si="68"/>
        <v>45023.102083333331</v>
      </c>
      <c r="R713" s="2">
        <f t="shared" si="69"/>
        <v>9.7916666665696539E-2</v>
      </c>
      <c r="S713" s="7">
        <f>SUMIF(Cocina!A:A,K713,Cocina!H:H)</f>
        <v>3.4027777777777775E-2</v>
      </c>
      <c r="T713" s="2">
        <f t="shared" si="70"/>
        <v>6.3888888887918771E-2</v>
      </c>
      <c r="U713" t="str">
        <f t="shared" si="71"/>
        <v>Cobrado</v>
      </c>
      <c r="V713" s="17" t="str">
        <f>TEXT(Table1[[#This Row],[Fecha de factura]],"dddd")</f>
        <v>viernes</v>
      </c>
    </row>
    <row r="714" spans="1:22" x14ac:dyDescent="0.45">
      <c r="A714">
        <v>6</v>
      </c>
      <c r="B714" t="s">
        <v>582</v>
      </c>
      <c r="C714">
        <v>4</v>
      </c>
      <c r="D714" s="1">
        <v>45023.010416666664</v>
      </c>
      <c r="E714" s="1">
        <v>45023.119444444441</v>
      </c>
      <c r="F714" t="s">
        <v>20</v>
      </c>
      <c r="G714" t="s">
        <v>36</v>
      </c>
      <c r="H714" t="s">
        <v>26</v>
      </c>
      <c r="I714" s="11">
        <v>35.11</v>
      </c>
      <c r="J714" t="s">
        <v>27</v>
      </c>
      <c r="K714">
        <v>713</v>
      </c>
      <c r="L714" t="s">
        <v>45</v>
      </c>
      <c r="M714" t="s">
        <v>1132</v>
      </c>
      <c r="N714" s="11">
        <f>SUMIF(Cocina!A:A,Sala!K714,Cocina!J:J)+I714</f>
        <v>395.11</v>
      </c>
      <c r="O714" s="12">
        <f t="shared" si="66"/>
        <v>45023</v>
      </c>
      <c r="P714" s="2">
        <f t="shared" si="67"/>
        <v>45023.010416666664</v>
      </c>
      <c r="Q714" s="2">
        <f t="shared" si="68"/>
        <v>45023.119444444441</v>
      </c>
      <c r="R714" s="2">
        <f t="shared" si="69"/>
        <v>0.10902777777664596</v>
      </c>
      <c r="S714" s="7">
        <f>SUMIF(Cocina!A:A,K714,Cocina!H:H)</f>
        <v>8.6805555555555552E-2</v>
      </c>
      <c r="T714" s="2">
        <f t="shared" si="70"/>
        <v>2.222222222109041E-2</v>
      </c>
      <c r="U714" t="str">
        <f t="shared" si="71"/>
        <v>Cobrado</v>
      </c>
      <c r="V714" s="17" t="str">
        <f>TEXT(Table1[[#This Row],[Fecha de factura]],"dddd")</f>
        <v>viernes</v>
      </c>
    </row>
    <row r="715" spans="1:22" x14ac:dyDescent="0.45">
      <c r="A715">
        <v>19</v>
      </c>
      <c r="B715" t="s">
        <v>295</v>
      </c>
      <c r="C715">
        <v>2</v>
      </c>
      <c r="D715" s="1">
        <v>45023.097916666666</v>
      </c>
      <c r="E715" s="1">
        <v>45023.170138888891</v>
      </c>
      <c r="F715" t="s">
        <v>30</v>
      </c>
      <c r="G715" t="s">
        <v>15</v>
      </c>
      <c r="H715" t="s">
        <v>26</v>
      </c>
      <c r="I715" s="11">
        <v>10.69</v>
      </c>
      <c r="J715" t="s">
        <v>27</v>
      </c>
      <c r="K715">
        <v>714</v>
      </c>
      <c r="L715" t="s">
        <v>23</v>
      </c>
      <c r="M715" t="s">
        <v>1133</v>
      </c>
      <c r="N715" s="11">
        <f>SUMIF(Cocina!A:A,Sala!K715,Cocina!J:J)+I715</f>
        <v>235.69</v>
      </c>
      <c r="O715" s="12">
        <f t="shared" si="66"/>
        <v>45023</v>
      </c>
      <c r="P715" s="2">
        <f t="shared" si="67"/>
        <v>45023.097916666666</v>
      </c>
      <c r="Q715" s="2">
        <f t="shared" si="68"/>
        <v>45023.170138888891</v>
      </c>
      <c r="R715" s="2">
        <f t="shared" si="69"/>
        <v>7.2222222224809229E-2</v>
      </c>
      <c r="S715" s="7">
        <f>SUMIF(Cocina!A:A,K715,Cocina!H:H)</f>
        <v>4.3749999999999997E-2</v>
      </c>
      <c r="T715" s="2">
        <f t="shared" si="70"/>
        <v>2.8472222224809232E-2</v>
      </c>
      <c r="U715" t="str">
        <f t="shared" si="71"/>
        <v>Cobrado</v>
      </c>
      <c r="V715" s="17" t="str">
        <f>TEXT(Table1[[#This Row],[Fecha de factura]],"dddd")</f>
        <v>viernes</v>
      </c>
    </row>
    <row r="716" spans="1:22" x14ac:dyDescent="0.45">
      <c r="A716">
        <v>12</v>
      </c>
      <c r="B716" t="s">
        <v>583</v>
      </c>
      <c r="C716">
        <v>6</v>
      </c>
      <c r="D716" s="1">
        <v>45023.072916666664</v>
      </c>
      <c r="E716" s="1">
        <v>45023.177083333336</v>
      </c>
      <c r="F716" t="s">
        <v>14</v>
      </c>
      <c r="G716" t="s">
        <v>15</v>
      </c>
      <c r="H716" t="s">
        <v>16</v>
      </c>
      <c r="I716" s="11">
        <v>39.909999999999997</v>
      </c>
      <c r="J716" t="s">
        <v>39</v>
      </c>
      <c r="K716">
        <v>715</v>
      </c>
      <c r="L716" t="s">
        <v>34</v>
      </c>
      <c r="M716" t="s">
        <v>1134</v>
      </c>
      <c r="N716" s="11">
        <f>SUMIF(Cocina!A:A,Sala!K716,Cocina!J:J)+I716</f>
        <v>285.90999999999997</v>
      </c>
      <c r="O716" s="12">
        <f t="shared" si="66"/>
        <v>45023</v>
      </c>
      <c r="P716" s="2">
        <f t="shared" si="67"/>
        <v>45023.072916666664</v>
      </c>
      <c r="Q716" s="2">
        <f t="shared" si="68"/>
        <v>45023.177083333336</v>
      </c>
      <c r="R716" s="2">
        <f t="shared" si="69"/>
        <v>0.11458333333818398</v>
      </c>
      <c r="S716" s="7">
        <f>SUMIF(Cocina!A:A,K716,Cocina!H:H)</f>
        <v>9.4444444444444442E-2</v>
      </c>
      <c r="T716" s="2">
        <f t="shared" si="70"/>
        <v>2.0138888893739534E-2</v>
      </c>
      <c r="U716" t="str">
        <f t="shared" si="71"/>
        <v>Cobrado</v>
      </c>
      <c r="V716" s="17" t="str">
        <f>TEXT(Table1[[#This Row],[Fecha de factura]],"dddd")</f>
        <v>viernes</v>
      </c>
    </row>
    <row r="717" spans="1:22" x14ac:dyDescent="0.45">
      <c r="A717">
        <v>12</v>
      </c>
      <c r="B717" t="s">
        <v>364</v>
      </c>
      <c r="C717">
        <v>4</v>
      </c>
      <c r="D717" s="1">
        <v>45023.074305555558</v>
      </c>
      <c r="E717" s="1">
        <v>45023.197222222225</v>
      </c>
      <c r="F717" t="s">
        <v>25</v>
      </c>
      <c r="G717" t="s">
        <v>36</v>
      </c>
      <c r="H717" t="s">
        <v>26</v>
      </c>
      <c r="I717" s="11">
        <v>44.73</v>
      </c>
      <c r="J717" t="s">
        <v>39</v>
      </c>
      <c r="K717">
        <v>716</v>
      </c>
      <c r="L717" t="s">
        <v>28</v>
      </c>
      <c r="M717" t="s">
        <v>1135</v>
      </c>
      <c r="N717" s="11">
        <f>SUMIF(Cocina!A:A,Sala!K717,Cocina!J:J)+I717</f>
        <v>275.73</v>
      </c>
      <c r="O717" s="12">
        <f t="shared" si="66"/>
        <v>45023</v>
      </c>
      <c r="P717" s="2">
        <f t="shared" si="67"/>
        <v>45023.074305555558</v>
      </c>
      <c r="Q717" s="2">
        <f t="shared" si="68"/>
        <v>45023.197222222225</v>
      </c>
      <c r="R717" s="2">
        <f t="shared" si="69"/>
        <v>0.13333333333381839</v>
      </c>
      <c r="S717" s="7">
        <f>SUMIF(Cocina!A:A,K717,Cocina!H:H)</f>
        <v>6.25E-2</v>
      </c>
      <c r="T717" s="2">
        <f t="shared" si="70"/>
        <v>7.0833333333818388E-2</v>
      </c>
      <c r="U717" t="str">
        <f t="shared" si="71"/>
        <v>Cobrado</v>
      </c>
      <c r="V717" s="17" t="str">
        <f>TEXT(Table1[[#This Row],[Fecha de factura]],"dddd")</f>
        <v>viernes</v>
      </c>
    </row>
    <row r="718" spans="1:22" x14ac:dyDescent="0.45">
      <c r="A718">
        <v>8</v>
      </c>
      <c r="B718" t="s">
        <v>491</v>
      </c>
      <c r="C718">
        <v>5</v>
      </c>
      <c r="D718" s="1">
        <v>45023.163888888892</v>
      </c>
      <c r="E718" s="1">
        <v>45023.252083333333</v>
      </c>
      <c r="F718" t="s">
        <v>20</v>
      </c>
      <c r="G718" t="s">
        <v>15</v>
      </c>
      <c r="H718" t="s">
        <v>26</v>
      </c>
      <c r="I718" s="11">
        <v>23.67</v>
      </c>
      <c r="J718" t="s">
        <v>27</v>
      </c>
      <c r="K718">
        <v>717</v>
      </c>
      <c r="L718" t="s">
        <v>43</v>
      </c>
      <c r="M718" t="s">
        <v>1136</v>
      </c>
      <c r="N718" s="11">
        <f>SUMIF(Cocina!A:A,Sala!K718,Cocina!J:J)+I718</f>
        <v>178.67000000000002</v>
      </c>
      <c r="O718" s="12">
        <f t="shared" si="66"/>
        <v>45023</v>
      </c>
      <c r="P718" s="2">
        <f t="shared" si="67"/>
        <v>45023.163888888892</v>
      </c>
      <c r="Q718" s="2">
        <f t="shared" si="68"/>
        <v>45023.252083333333</v>
      </c>
      <c r="R718" s="2">
        <f t="shared" si="69"/>
        <v>8.819444444088731E-2</v>
      </c>
      <c r="S718" s="7">
        <f>SUMIF(Cocina!A:A,K718,Cocina!H:H)</f>
        <v>0.05</v>
      </c>
      <c r="T718" s="2">
        <f t="shared" si="70"/>
        <v>3.8194444440887307E-2</v>
      </c>
      <c r="U718" t="str">
        <f t="shared" si="71"/>
        <v>Cobrado</v>
      </c>
      <c r="V718" s="17" t="str">
        <f>TEXT(Table1[[#This Row],[Fecha de factura]],"dddd")</f>
        <v>viernes</v>
      </c>
    </row>
    <row r="719" spans="1:22" x14ac:dyDescent="0.45">
      <c r="A719">
        <v>7</v>
      </c>
      <c r="B719" t="s">
        <v>342</v>
      </c>
      <c r="C719">
        <v>6</v>
      </c>
      <c r="D719" s="1">
        <v>45023.137499999997</v>
      </c>
      <c r="E719" s="1">
        <v>45023.29583333333</v>
      </c>
      <c r="F719" t="s">
        <v>25</v>
      </c>
      <c r="G719" t="s">
        <v>21</v>
      </c>
      <c r="H719" t="s">
        <v>26</v>
      </c>
      <c r="I719" s="11">
        <v>37.21</v>
      </c>
      <c r="J719" t="s">
        <v>27</v>
      </c>
      <c r="K719">
        <v>718</v>
      </c>
      <c r="L719" t="s">
        <v>40</v>
      </c>
      <c r="M719" t="s">
        <v>157</v>
      </c>
      <c r="N719" s="11">
        <f>SUMIF(Cocina!A:A,Sala!K719,Cocina!J:J)+I719</f>
        <v>57.21</v>
      </c>
      <c r="O719" s="12">
        <f t="shared" si="66"/>
        <v>45023</v>
      </c>
      <c r="P719" s="2">
        <f t="shared" si="67"/>
        <v>45023.137499999997</v>
      </c>
      <c r="Q719" s="2">
        <f t="shared" si="68"/>
        <v>45023.29583333333</v>
      </c>
      <c r="R719" s="2">
        <f t="shared" si="69"/>
        <v>0.15833333333284827</v>
      </c>
      <c r="S719" s="7">
        <f>SUMIF(Cocina!A:A,K719,Cocina!H:H)</f>
        <v>4.027777777777778E-2</v>
      </c>
      <c r="T719" s="2">
        <f t="shared" si="70"/>
        <v>0.1180555555550705</v>
      </c>
      <c r="U719" t="str">
        <f t="shared" si="71"/>
        <v>Cobrado</v>
      </c>
      <c r="V719" s="17" t="str">
        <f>TEXT(Table1[[#This Row],[Fecha de factura]],"dddd")</f>
        <v>viernes</v>
      </c>
    </row>
    <row r="720" spans="1:22" x14ac:dyDescent="0.45">
      <c r="A720">
        <v>16</v>
      </c>
      <c r="B720" t="s">
        <v>584</v>
      </c>
      <c r="C720">
        <v>3</v>
      </c>
      <c r="D720" s="1">
        <v>45023.054166666669</v>
      </c>
      <c r="E720" s="1">
        <v>45023.117361111108</v>
      </c>
      <c r="F720" t="s">
        <v>20</v>
      </c>
      <c r="G720" t="s">
        <v>15</v>
      </c>
      <c r="H720" t="s">
        <v>16</v>
      </c>
      <c r="I720" s="11">
        <v>17.23</v>
      </c>
      <c r="J720" t="s">
        <v>27</v>
      </c>
      <c r="K720">
        <v>719</v>
      </c>
      <c r="L720" t="s">
        <v>23</v>
      </c>
      <c r="M720" t="s">
        <v>1137</v>
      </c>
      <c r="N720" s="11">
        <f>SUMIF(Cocina!A:A,Sala!K720,Cocina!J:J)+I720</f>
        <v>124.23</v>
      </c>
      <c r="O720" s="12">
        <f t="shared" si="66"/>
        <v>45023</v>
      </c>
      <c r="P720" s="2">
        <f t="shared" si="67"/>
        <v>45023.054166666669</v>
      </c>
      <c r="Q720" s="2">
        <f t="shared" si="68"/>
        <v>45023.117361111108</v>
      </c>
      <c r="R720" s="2">
        <f t="shared" si="69"/>
        <v>6.3194444439432118E-2</v>
      </c>
      <c r="S720" s="7">
        <f>SUMIF(Cocina!A:A,K720,Cocina!H:H)</f>
        <v>4.8611111111111105E-2</v>
      </c>
      <c r="T720" s="2">
        <f t="shared" si="70"/>
        <v>1.4583333328321013E-2</v>
      </c>
      <c r="U720" t="str">
        <f t="shared" si="71"/>
        <v>Cobrado</v>
      </c>
      <c r="V720" s="17" t="str">
        <f>TEXT(Table1[[#This Row],[Fecha de factura]],"dddd")</f>
        <v>viernes</v>
      </c>
    </row>
    <row r="721" spans="1:22" x14ac:dyDescent="0.45">
      <c r="A721">
        <v>4</v>
      </c>
      <c r="B721" t="s">
        <v>585</v>
      </c>
      <c r="C721">
        <v>5</v>
      </c>
      <c r="D721" s="1">
        <v>45023.092361111114</v>
      </c>
      <c r="E721" s="1">
        <v>45023.240277777775</v>
      </c>
      <c r="F721" t="s">
        <v>14</v>
      </c>
      <c r="G721" t="s">
        <v>15</v>
      </c>
      <c r="H721" t="s">
        <v>26</v>
      </c>
      <c r="I721" s="11">
        <v>40.28</v>
      </c>
      <c r="J721" t="s">
        <v>17</v>
      </c>
      <c r="K721">
        <v>720</v>
      </c>
      <c r="L721" t="s">
        <v>31</v>
      </c>
      <c r="M721" t="s">
        <v>1138</v>
      </c>
      <c r="N721" s="11">
        <f>SUMIF(Cocina!A:A,Sala!K721,Cocina!J:J)+I721</f>
        <v>208.28</v>
      </c>
      <c r="O721" s="12">
        <f t="shared" si="66"/>
        <v>45023</v>
      </c>
      <c r="P721" s="2">
        <f t="shared" si="67"/>
        <v>45023.092361111114</v>
      </c>
      <c r="Q721" s="2">
        <f t="shared" si="68"/>
        <v>45023.240277777775</v>
      </c>
      <c r="R721" s="2">
        <f t="shared" si="69"/>
        <v>0.14791666666133096</v>
      </c>
      <c r="S721" s="7">
        <f>SUMIF(Cocina!A:A,K721,Cocina!H:H)</f>
        <v>9.2361111111111116E-2</v>
      </c>
      <c r="T721" s="2">
        <f t="shared" si="70"/>
        <v>5.5555555550219848E-2</v>
      </c>
      <c r="U721" t="str">
        <f t="shared" si="71"/>
        <v>Cobrado</v>
      </c>
      <c r="V721" s="17" t="str">
        <f>TEXT(Table1[[#This Row],[Fecha de factura]],"dddd")</f>
        <v>viernes</v>
      </c>
    </row>
    <row r="722" spans="1:22" x14ac:dyDescent="0.45">
      <c r="A722">
        <v>6</v>
      </c>
      <c r="B722" t="s">
        <v>134</v>
      </c>
      <c r="C722">
        <v>2</v>
      </c>
      <c r="D722" s="1">
        <v>45023.161805555559</v>
      </c>
      <c r="E722" s="1">
        <v>45023.292361111111</v>
      </c>
      <c r="F722" t="s">
        <v>25</v>
      </c>
      <c r="G722" t="s">
        <v>21</v>
      </c>
      <c r="H722" t="s">
        <v>26</v>
      </c>
      <c r="I722" s="11">
        <v>47.13</v>
      </c>
      <c r="J722" t="s">
        <v>27</v>
      </c>
      <c r="K722">
        <v>721</v>
      </c>
      <c r="L722" t="s">
        <v>31</v>
      </c>
      <c r="M722" t="s">
        <v>1139</v>
      </c>
      <c r="N722" s="11">
        <f>SUMIF(Cocina!A:A,Sala!K722,Cocina!J:J)+I722</f>
        <v>265.13</v>
      </c>
      <c r="O722" s="12">
        <f t="shared" si="66"/>
        <v>45023</v>
      </c>
      <c r="P722" s="2">
        <f t="shared" si="67"/>
        <v>45023.161805555559</v>
      </c>
      <c r="Q722" s="2">
        <f t="shared" si="68"/>
        <v>45023.292361111111</v>
      </c>
      <c r="R722" s="2">
        <f t="shared" si="69"/>
        <v>0.13055555555183673</v>
      </c>
      <c r="S722" s="7">
        <f>SUMIF(Cocina!A:A,K722,Cocina!H:H)</f>
        <v>9.2361111111111116E-2</v>
      </c>
      <c r="T722" s="2">
        <f t="shared" si="70"/>
        <v>3.8194444440725617E-2</v>
      </c>
      <c r="U722" t="str">
        <f t="shared" si="71"/>
        <v>Cobrado</v>
      </c>
      <c r="V722" s="17" t="str">
        <f>TEXT(Table1[[#This Row],[Fecha de factura]],"dddd")</f>
        <v>viernes</v>
      </c>
    </row>
    <row r="723" spans="1:22" x14ac:dyDescent="0.45">
      <c r="A723">
        <v>13</v>
      </c>
      <c r="B723" t="s">
        <v>586</v>
      </c>
      <c r="C723">
        <v>5</v>
      </c>
      <c r="D723" s="1">
        <v>45023.118750000001</v>
      </c>
      <c r="E723" s="1">
        <v>45023.172222222223</v>
      </c>
      <c r="F723" t="s">
        <v>25</v>
      </c>
      <c r="G723" t="s">
        <v>15</v>
      </c>
      <c r="H723" t="s">
        <v>26</v>
      </c>
      <c r="I723" s="11">
        <v>20.62</v>
      </c>
      <c r="J723" t="s">
        <v>27</v>
      </c>
      <c r="K723">
        <v>722</v>
      </c>
      <c r="L723" t="s">
        <v>55</v>
      </c>
      <c r="M723" t="s">
        <v>1140</v>
      </c>
      <c r="N723" s="11">
        <f>SUMIF(Cocina!A:A,Sala!K723,Cocina!J:J)+I723</f>
        <v>105.62</v>
      </c>
      <c r="O723" s="12">
        <f t="shared" si="66"/>
        <v>45023</v>
      </c>
      <c r="P723" s="2">
        <f t="shared" si="67"/>
        <v>45023.118750000001</v>
      </c>
      <c r="Q723" s="2">
        <f t="shared" si="68"/>
        <v>45023.172222222223</v>
      </c>
      <c r="R723" s="2">
        <f t="shared" si="69"/>
        <v>5.3472222221898846E-2</v>
      </c>
      <c r="S723" s="7">
        <f>SUMIF(Cocina!A:A,K723,Cocina!H:H)</f>
        <v>4.0972222222222222E-2</v>
      </c>
      <c r="T723" s="2">
        <f t="shared" si="70"/>
        <v>1.2499999999676624E-2</v>
      </c>
      <c r="U723" t="str">
        <f t="shared" si="71"/>
        <v>Cobrado</v>
      </c>
      <c r="V723" s="17" t="str">
        <f>TEXT(Table1[[#This Row],[Fecha de factura]],"dddd")</f>
        <v>viernes</v>
      </c>
    </row>
    <row r="724" spans="1:22" x14ac:dyDescent="0.45">
      <c r="A724">
        <v>12</v>
      </c>
      <c r="B724" t="s">
        <v>153</v>
      </c>
      <c r="C724">
        <v>2</v>
      </c>
      <c r="D724" s="1">
        <v>45023.065972222219</v>
      </c>
      <c r="E724" s="1">
        <v>45023.200694444444</v>
      </c>
      <c r="F724" t="s">
        <v>33</v>
      </c>
      <c r="G724" t="s">
        <v>21</v>
      </c>
      <c r="H724" t="s">
        <v>22</v>
      </c>
      <c r="I724" s="11">
        <v>27.79</v>
      </c>
      <c r="J724" t="s">
        <v>27</v>
      </c>
      <c r="K724">
        <v>723</v>
      </c>
      <c r="L724" t="s">
        <v>58</v>
      </c>
      <c r="M724" t="s">
        <v>1141</v>
      </c>
      <c r="N724" s="11">
        <f>SUMIF(Cocina!A:A,Sala!K724,Cocina!J:J)+I724</f>
        <v>153.79</v>
      </c>
      <c r="O724" s="12">
        <f t="shared" si="66"/>
        <v>45023</v>
      </c>
      <c r="P724" s="2">
        <f t="shared" si="67"/>
        <v>45023.065972222219</v>
      </c>
      <c r="Q724" s="2">
        <f t="shared" si="68"/>
        <v>45023.200694444444</v>
      </c>
      <c r="R724" s="2">
        <f t="shared" si="69"/>
        <v>0.13472222222480923</v>
      </c>
      <c r="S724" s="7">
        <f>SUMIF(Cocina!A:A,K724,Cocina!H:H)</f>
        <v>2.1527777777777778E-2</v>
      </c>
      <c r="T724" s="2">
        <f t="shared" si="70"/>
        <v>0.11319444444703144</v>
      </c>
      <c r="U724" t="str">
        <f t="shared" si="71"/>
        <v>Cobrado</v>
      </c>
      <c r="V724" s="17" t="str">
        <f>TEXT(Table1[[#This Row],[Fecha de factura]],"dddd")</f>
        <v>viernes</v>
      </c>
    </row>
    <row r="725" spans="1:22" x14ac:dyDescent="0.45">
      <c r="A725">
        <v>8</v>
      </c>
      <c r="B725" t="s">
        <v>94</v>
      </c>
      <c r="C725">
        <v>6</v>
      </c>
      <c r="D725" s="1">
        <v>45023.12222222222</v>
      </c>
      <c r="E725" s="1">
        <v>45023.177083333336</v>
      </c>
      <c r="F725" t="s">
        <v>30</v>
      </c>
      <c r="G725" t="s">
        <v>36</v>
      </c>
      <c r="H725" t="s">
        <v>22</v>
      </c>
      <c r="I725" s="11">
        <v>14.12</v>
      </c>
      <c r="J725" t="s">
        <v>27</v>
      </c>
      <c r="K725">
        <v>724</v>
      </c>
      <c r="L725" t="s">
        <v>40</v>
      </c>
      <c r="M725" t="s">
        <v>214</v>
      </c>
      <c r="N725" s="11">
        <f>SUMIF(Cocina!A:A,Sala!K725,Cocina!J:J)+I725</f>
        <v>80.12</v>
      </c>
      <c r="O725" s="12">
        <f t="shared" si="66"/>
        <v>45023</v>
      </c>
      <c r="P725" s="2">
        <f t="shared" si="67"/>
        <v>45023.12222222222</v>
      </c>
      <c r="Q725" s="2">
        <f t="shared" si="68"/>
        <v>45023.177083333336</v>
      </c>
      <c r="R725" s="2">
        <f t="shared" si="69"/>
        <v>5.4861111115314998E-2</v>
      </c>
      <c r="S725" s="7">
        <f>SUMIF(Cocina!A:A,K725,Cocina!H:H)</f>
        <v>3.888888888888889E-2</v>
      </c>
      <c r="T725" s="2">
        <f t="shared" si="70"/>
        <v>1.5972222226426108E-2</v>
      </c>
      <c r="U725" t="str">
        <f t="shared" si="71"/>
        <v>Cobrado</v>
      </c>
      <c r="V725" s="17" t="str">
        <f>TEXT(Table1[[#This Row],[Fecha de factura]],"dddd")</f>
        <v>viernes</v>
      </c>
    </row>
    <row r="726" spans="1:22" x14ac:dyDescent="0.45">
      <c r="A726">
        <v>10</v>
      </c>
      <c r="B726" t="s">
        <v>587</v>
      </c>
      <c r="C726">
        <v>4</v>
      </c>
      <c r="D726" s="1">
        <v>45023.074999999997</v>
      </c>
      <c r="E726" s="1">
        <v>45023.138888888891</v>
      </c>
      <c r="F726" t="s">
        <v>33</v>
      </c>
      <c r="G726" t="s">
        <v>15</v>
      </c>
      <c r="H726" t="s">
        <v>22</v>
      </c>
      <c r="I726" s="11">
        <v>18.66</v>
      </c>
      <c r="J726" t="s">
        <v>39</v>
      </c>
      <c r="K726">
        <v>725</v>
      </c>
      <c r="L726" t="s">
        <v>58</v>
      </c>
      <c r="M726" t="s">
        <v>1142</v>
      </c>
      <c r="N726" s="11">
        <f>SUMIF(Cocina!A:A,Sala!K726,Cocina!J:J)+I726</f>
        <v>186.66</v>
      </c>
      <c r="O726" s="12">
        <f t="shared" si="66"/>
        <v>45023</v>
      </c>
      <c r="P726" s="2">
        <f t="shared" si="67"/>
        <v>45023.074999999997</v>
      </c>
      <c r="Q726" s="2">
        <f t="shared" si="68"/>
        <v>45023.138888888891</v>
      </c>
      <c r="R726" s="2">
        <f t="shared" si="69"/>
        <v>7.4305555560082823E-2</v>
      </c>
      <c r="S726" s="7">
        <f>SUMIF(Cocina!A:A,K726,Cocina!H:H)</f>
        <v>5.9027777777777776E-2</v>
      </c>
      <c r="T726" s="2">
        <f t="shared" si="70"/>
        <v>1.5277777782305046E-2</v>
      </c>
      <c r="U726" t="str">
        <f t="shared" si="71"/>
        <v>Cobrado</v>
      </c>
      <c r="V726" s="17" t="str">
        <f>TEXT(Table1[[#This Row],[Fecha de factura]],"dddd")</f>
        <v>viernes</v>
      </c>
    </row>
    <row r="727" spans="1:22" x14ac:dyDescent="0.45">
      <c r="A727">
        <v>11</v>
      </c>
      <c r="B727" t="s">
        <v>228</v>
      </c>
      <c r="C727">
        <v>2</v>
      </c>
      <c r="D727" s="1">
        <v>45023.102777777778</v>
      </c>
      <c r="E727" s="1">
        <v>45023.238194444442</v>
      </c>
      <c r="F727" t="s">
        <v>30</v>
      </c>
      <c r="G727" t="s">
        <v>21</v>
      </c>
      <c r="H727" t="s">
        <v>26</v>
      </c>
      <c r="I727" s="11">
        <v>41.38</v>
      </c>
      <c r="J727" t="s">
        <v>17</v>
      </c>
      <c r="K727">
        <v>726</v>
      </c>
      <c r="L727" t="s">
        <v>18</v>
      </c>
      <c r="M727" t="s">
        <v>1143</v>
      </c>
      <c r="N727" s="11">
        <f>SUMIF(Cocina!A:A,Sala!K727,Cocina!J:J)+I727</f>
        <v>167.38</v>
      </c>
      <c r="O727" s="12">
        <f t="shared" si="66"/>
        <v>45023</v>
      </c>
      <c r="P727" s="2">
        <f t="shared" si="67"/>
        <v>45023.102777777778</v>
      </c>
      <c r="Q727" s="2">
        <f t="shared" si="68"/>
        <v>45023.238194444442</v>
      </c>
      <c r="R727" s="2">
        <f t="shared" si="69"/>
        <v>0.13541666666424135</v>
      </c>
      <c r="S727" s="7">
        <f>SUMIF(Cocina!A:A,K727,Cocina!H:H)</f>
        <v>5.1388888888888887E-2</v>
      </c>
      <c r="T727" s="2">
        <f t="shared" si="70"/>
        <v>8.4027777775352461E-2</v>
      </c>
      <c r="U727" t="str">
        <f t="shared" si="71"/>
        <v>Cobrado</v>
      </c>
      <c r="V727" s="17" t="str">
        <f>TEXT(Table1[[#This Row],[Fecha de factura]],"dddd")</f>
        <v>viernes</v>
      </c>
    </row>
    <row r="728" spans="1:22" x14ac:dyDescent="0.45">
      <c r="A728">
        <v>17</v>
      </c>
      <c r="B728" t="s">
        <v>510</v>
      </c>
      <c r="C728">
        <v>6</v>
      </c>
      <c r="D728" s="1">
        <v>45023.021527777775</v>
      </c>
      <c r="E728" s="1">
        <v>45023.126388888886</v>
      </c>
      <c r="F728" t="s">
        <v>25</v>
      </c>
      <c r="G728" t="s">
        <v>36</v>
      </c>
      <c r="H728" t="s">
        <v>16</v>
      </c>
      <c r="I728" s="11">
        <v>13.24</v>
      </c>
      <c r="J728" t="s">
        <v>17</v>
      </c>
      <c r="K728">
        <v>727</v>
      </c>
      <c r="L728" t="s">
        <v>23</v>
      </c>
      <c r="M728" t="s">
        <v>157</v>
      </c>
      <c r="N728" s="11">
        <f>SUMIF(Cocina!A:A,Sala!K728,Cocina!J:J)+I728</f>
        <v>53.24</v>
      </c>
      <c r="O728" s="12">
        <f t="shared" si="66"/>
        <v>45023</v>
      </c>
      <c r="P728" s="2">
        <f t="shared" si="67"/>
        <v>45023.021527777775</v>
      </c>
      <c r="Q728" s="2">
        <f t="shared" si="68"/>
        <v>45023.126388888886</v>
      </c>
      <c r="R728" s="2">
        <f t="shared" si="69"/>
        <v>0.10486111111094942</v>
      </c>
      <c r="S728" s="7">
        <f>SUMIF(Cocina!A:A,K728,Cocina!H:H)</f>
        <v>1.4583333333333334E-2</v>
      </c>
      <c r="T728" s="2">
        <f t="shared" si="70"/>
        <v>9.0277777777616086E-2</v>
      </c>
      <c r="U728" t="str">
        <f t="shared" si="71"/>
        <v>Cobrado</v>
      </c>
      <c r="V728" s="17" t="str">
        <f>TEXT(Table1[[#This Row],[Fecha de factura]],"dddd")</f>
        <v>viernes</v>
      </c>
    </row>
    <row r="729" spans="1:22" x14ac:dyDescent="0.45">
      <c r="A729">
        <v>9</v>
      </c>
      <c r="B729" t="s">
        <v>333</v>
      </c>
      <c r="C729">
        <v>6</v>
      </c>
      <c r="D729" s="1">
        <v>45023.087500000001</v>
      </c>
      <c r="E729" s="1">
        <v>45023.186805555553</v>
      </c>
      <c r="F729" t="s">
        <v>20</v>
      </c>
      <c r="G729" t="s">
        <v>21</v>
      </c>
      <c r="H729" t="s">
        <v>16</v>
      </c>
      <c r="I729" s="11">
        <v>34.28</v>
      </c>
      <c r="J729" t="s">
        <v>39</v>
      </c>
      <c r="K729">
        <v>728</v>
      </c>
      <c r="L729" t="s">
        <v>70</v>
      </c>
      <c r="M729" t="s">
        <v>1144</v>
      </c>
      <c r="N729" s="11">
        <f>SUMIF(Cocina!A:A,Sala!K729,Cocina!J:J)+I729</f>
        <v>229.28</v>
      </c>
      <c r="O729" s="12">
        <f t="shared" si="66"/>
        <v>45023</v>
      </c>
      <c r="P729" s="2">
        <f t="shared" si="67"/>
        <v>45023.087500000001</v>
      </c>
      <c r="Q729" s="2">
        <f t="shared" si="68"/>
        <v>45023.186805555553</v>
      </c>
      <c r="R729" s="2">
        <f t="shared" si="69"/>
        <v>0.1097222222185034</v>
      </c>
      <c r="S729" s="7">
        <f>SUMIF(Cocina!A:A,K729,Cocina!H:H)</f>
        <v>0.05</v>
      </c>
      <c r="T729" s="2">
        <f t="shared" si="70"/>
        <v>5.9722222218503401E-2</v>
      </c>
      <c r="U729" t="str">
        <f t="shared" si="71"/>
        <v>Cobrado</v>
      </c>
      <c r="V729" s="17" t="str">
        <f>TEXT(Table1[[#This Row],[Fecha de factura]],"dddd")</f>
        <v>viernes</v>
      </c>
    </row>
    <row r="730" spans="1:22" x14ac:dyDescent="0.45">
      <c r="A730">
        <v>20</v>
      </c>
      <c r="B730" t="s">
        <v>271</v>
      </c>
      <c r="C730">
        <v>2</v>
      </c>
      <c r="D730" s="1">
        <v>45023.117361111108</v>
      </c>
      <c r="E730" s="1">
        <v>45023.253472222219</v>
      </c>
      <c r="F730" t="s">
        <v>30</v>
      </c>
      <c r="G730" t="s">
        <v>21</v>
      </c>
      <c r="H730" t="s">
        <v>26</v>
      </c>
      <c r="I730" s="11">
        <v>18.97</v>
      </c>
      <c r="J730" t="s">
        <v>39</v>
      </c>
      <c r="K730">
        <v>729</v>
      </c>
      <c r="L730" t="s">
        <v>45</v>
      </c>
      <c r="M730" t="s">
        <v>1050</v>
      </c>
      <c r="N730" s="11">
        <f>SUMIF(Cocina!A:A,Sala!K730,Cocina!J:J)+I730</f>
        <v>146.97</v>
      </c>
      <c r="O730" s="12">
        <f t="shared" si="66"/>
        <v>45023</v>
      </c>
      <c r="P730" s="2">
        <f t="shared" si="67"/>
        <v>45023.117361111108</v>
      </c>
      <c r="Q730" s="2">
        <f t="shared" si="68"/>
        <v>45023.253472222219</v>
      </c>
      <c r="R730" s="2">
        <f t="shared" si="69"/>
        <v>0.14652777777761608</v>
      </c>
      <c r="S730" s="7">
        <f>SUMIF(Cocina!A:A,K730,Cocina!H:H)</f>
        <v>4.5138888888888888E-2</v>
      </c>
      <c r="T730" s="2">
        <f t="shared" si="70"/>
        <v>0.10138888888872719</v>
      </c>
      <c r="U730" t="str">
        <f t="shared" si="71"/>
        <v>Cobrado</v>
      </c>
      <c r="V730" s="17" t="str">
        <f>TEXT(Table1[[#This Row],[Fecha de factura]],"dddd")</f>
        <v>viernes</v>
      </c>
    </row>
    <row r="731" spans="1:22" x14ac:dyDescent="0.45">
      <c r="A731">
        <v>8</v>
      </c>
      <c r="B731" t="s">
        <v>516</v>
      </c>
      <c r="C731">
        <v>3</v>
      </c>
      <c r="D731" s="1">
        <v>45023.020138888889</v>
      </c>
      <c r="E731" s="1">
        <v>45023.106249999997</v>
      </c>
      <c r="F731" t="s">
        <v>14</v>
      </c>
      <c r="G731" t="s">
        <v>15</v>
      </c>
      <c r="H731" t="s">
        <v>26</v>
      </c>
      <c r="I731" s="11">
        <v>15.02</v>
      </c>
      <c r="J731" t="s">
        <v>39</v>
      </c>
      <c r="K731">
        <v>730</v>
      </c>
      <c r="L731" t="s">
        <v>18</v>
      </c>
      <c r="M731" t="s">
        <v>949</v>
      </c>
      <c r="N731" s="11">
        <f>SUMIF(Cocina!A:A,Sala!K731,Cocina!J:J)+I731</f>
        <v>129.02000000000001</v>
      </c>
      <c r="O731" s="12">
        <f t="shared" si="66"/>
        <v>45023</v>
      </c>
      <c r="P731" s="2">
        <f t="shared" si="67"/>
        <v>45023.020138888889</v>
      </c>
      <c r="Q731" s="2">
        <f t="shared" si="68"/>
        <v>45023.106249999997</v>
      </c>
      <c r="R731" s="2">
        <f t="shared" si="69"/>
        <v>9.6527777774705711E-2</v>
      </c>
      <c r="S731" s="7">
        <f>SUMIF(Cocina!A:A,K731,Cocina!H:H)</f>
        <v>5.486111111111111E-2</v>
      </c>
      <c r="T731" s="2">
        <f t="shared" si="70"/>
        <v>4.1666666663594601E-2</v>
      </c>
      <c r="U731" t="str">
        <f t="shared" si="71"/>
        <v>Cobrado</v>
      </c>
      <c r="V731" s="17" t="str">
        <f>TEXT(Table1[[#This Row],[Fecha de factura]],"dddd")</f>
        <v>viernes</v>
      </c>
    </row>
    <row r="732" spans="1:22" x14ac:dyDescent="0.45">
      <c r="A732">
        <v>17</v>
      </c>
      <c r="B732" t="s">
        <v>404</v>
      </c>
      <c r="C732">
        <v>3</v>
      </c>
      <c r="D732" s="1">
        <v>45023.136111111111</v>
      </c>
      <c r="E732" s="1">
        <v>45023.267361111109</v>
      </c>
      <c r="F732" t="s">
        <v>25</v>
      </c>
      <c r="G732" t="s">
        <v>15</v>
      </c>
      <c r="H732" t="s">
        <v>26</v>
      </c>
      <c r="I732" s="11">
        <v>14.35</v>
      </c>
      <c r="J732" t="s">
        <v>17</v>
      </c>
      <c r="K732">
        <v>731</v>
      </c>
      <c r="L732" t="s">
        <v>58</v>
      </c>
      <c r="M732" t="s">
        <v>258</v>
      </c>
      <c r="N732" s="11">
        <f>SUMIF(Cocina!A:A,Sala!K732,Cocina!J:J)+I732</f>
        <v>78.349999999999994</v>
      </c>
      <c r="O732" s="12">
        <f t="shared" si="66"/>
        <v>45023</v>
      </c>
      <c r="P732" s="2">
        <f t="shared" si="67"/>
        <v>45023.136111111111</v>
      </c>
      <c r="Q732" s="2">
        <f t="shared" si="68"/>
        <v>45023.267361111109</v>
      </c>
      <c r="R732" s="2">
        <f t="shared" si="69"/>
        <v>0.13124999999854481</v>
      </c>
      <c r="S732" s="7">
        <f>SUMIF(Cocina!A:A,K732,Cocina!H:H)</f>
        <v>3.2638888888888891E-2</v>
      </c>
      <c r="T732" s="2">
        <f t="shared" si="70"/>
        <v>9.8611111109655925E-2</v>
      </c>
      <c r="U732" t="str">
        <f t="shared" si="71"/>
        <v>Cobrado</v>
      </c>
      <c r="V732" s="17" t="str">
        <f>TEXT(Table1[[#This Row],[Fecha de factura]],"dddd")</f>
        <v>viernes</v>
      </c>
    </row>
    <row r="733" spans="1:22" x14ac:dyDescent="0.45">
      <c r="A733">
        <v>12</v>
      </c>
      <c r="B733" t="s">
        <v>588</v>
      </c>
      <c r="C733">
        <v>3</v>
      </c>
      <c r="D733" s="1">
        <v>45023.136805555558</v>
      </c>
      <c r="E733" s="1">
        <v>45023.300694444442</v>
      </c>
      <c r="F733" t="s">
        <v>33</v>
      </c>
      <c r="G733" t="s">
        <v>15</v>
      </c>
      <c r="H733" t="s">
        <v>26</v>
      </c>
      <c r="I733" s="11">
        <v>43.35</v>
      </c>
      <c r="J733" t="s">
        <v>17</v>
      </c>
      <c r="K733">
        <v>732</v>
      </c>
      <c r="L733" t="s">
        <v>28</v>
      </c>
      <c r="M733" t="s">
        <v>1145</v>
      </c>
      <c r="N733" s="11">
        <f>SUMIF(Cocina!A:A,Sala!K733,Cocina!J:J)+I733</f>
        <v>349.35</v>
      </c>
      <c r="O733" s="12">
        <f t="shared" si="66"/>
        <v>45023</v>
      </c>
      <c r="P733" s="2">
        <f t="shared" si="67"/>
        <v>45023.136805555558</v>
      </c>
      <c r="Q733" s="2">
        <f t="shared" si="68"/>
        <v>45023.300694444442</v>
      </c>
      <c r="R733" s="2">
        <f t="shared" si="69"/>
        <v>0.163888888884685</v>
      </c>
      <c r="S733" s="7">
        <f>SUMIF(Cocina!A:A,K733,Cocina!H:H)</f>
        <v>8.4027777777777785E-2</v>
      </c>
      <c r="T733" s="2">
        <f t="shared" si="70"/>
        <v>7.9861111106907218E-2</v>
      </c>
      <c r="U733" t="str">
        <f t="shared" si="71"/>
        <v>Cobrado</v>
      </c>
      <c r="V733" s="17" t="str">
        <f>TEXT(Table1[[#This Row],[Fecha de factura]],"dddd")</f>
        <v>viernes</v>
      </c>
    </row>
    <row r="734" spans="1:22" x14ac:dyDescent="0.45">
      <c r="A734">
        <v>14</v>
      </c>
      <c r="B734" t="s">
        <v>212</v>
      </c>
      <c r="C734">
        <v>6</v>
      </c>
      <c r="D734" s="1">
        <v>45023.152777777781</v>
      </c>
      <c r="E734" s="1">
        <v>45023.227777777778</v>
      </c>
      <c r="F734" t="s">
        <v>33</v>
      </c>
      <c r="G734" t="s">
        <v>36</v>
      </c>
      <c r="H734" t="s">
        <v>26</v>
      </c>
      <c r="I734" s="11">
        <v>35.090000000000003</v>
      </c>
      <c r="J734" t="s">
        <v>27</v>
      </c>
      <c r="K734">
        <v>733</v>
      </c>
      <c r="L734" t="s">
        <v>70</v>
      </c>
      <c r="M734" t="s">
        <v>1146</v>
      </c>
      <c r="N734" s="11">
        <f>SUMIF(Cocina!A:A,Sala!K734,Cocina!J:J)+I734</f>
        <v>221.09</v>
      </c>
      <c r="O734" s="12">
        <f t="shared" si="66"/>
        <v>45023</v>
      </c>
      <c r="P734" s="2">
        <f t="shared" si="67"/>
        <v>45023.152777777781</v>
      </c>
      <c r="Q734" s="2">
        <f t="shared" si="68"/>
        <v>45023.227777777778</v>
      </c>
      <c r="R734" s="2">
        <f t="shared" si="69"/>
        <v>7.4999999997089617E-2</v>
      </c>
      <c r="S734" s="7">
        <f>SUMIF(Cocina!A:A,K734,Cocina!H:H)</f>
        <v>5.1388888888888887E-2</v>
      </c>
      <c r="T734" s="2">
        <f t="shared" si="70"/>
        <v>2.361111110820073E-2</v>
      </c>
      <c r="U734" t="str">
        <f t="shared" si="71"/>
        <v>Cobrado</v>
      </c>
      <c r="V734" s="17" t="str">
        <f>TEXT(Table1[[#This Row],[Fecha de factura]],"dddd")</f>
        <v>viernes</v>
      </c>
    </row>
    <row r="735" spans="1:22" x14ac:dyDescent="0.45">
      <c r="A735">
        <v>14</v>
      </c>
      <c r="B735" t="s">
        <v>589</v>
      </c>
      <c r="C735">
        <v>2</v>
      </c>
      <c r="D735" s="1">
        <v>45023.102083333331</v>
      </c>
      <c r="E735" s="1">
        <v>45023.206250000003</v>
      </c>
      <c r="F735" t="s">
        <v>25</v>
      </c>
      <c r="G735" t="s">
        <v>15</v>
      </c>
      <c r="H735" t="s">
        <v>22</v>
      </c>
      <c r="I735" s="11">
        <v>46.82</v>
      </c>
      <c r="J735" t="s">
        <v>27</v>
      </c>
      <c r="K735">
        <v>734</v>
      </c>
      <c r="L735" t="s">
        <v>40</v>
      </c>
      <c r="M735" t="s">
        <v>1147</v>
      </c>
      <c r="N735" s="11">
        <f>SUMIF(Cocina!A:A,Sala!K735,Cocina!J:J)+I735</f>
        <v>185.82</v>
      </c>
      <c r="O735" s="12">
        <f t="shared" si="66"/>
        <v>45023</v>
      </c>
      <c r="P735" s="2">
        <f t="shared" si="67"/>
        <v>45023.102083333331</v>
      </c>
      <c r="Q735" s="2">
        <f t="shared" si="68"/>
        <v>45023.206250000003</v>
      </c>
      <c r="R735" s="2">
        <f t="shared" si="69"/>
        <v>0.10416666667151731</v>
      </c>
      <c r="S735" s="7">
        <f>SUMIF(Cocina!A:A,K735,Cocina!H:H)</f>
        <v>3.6111111111111108E-2</v>
      </c>
      <c r="T735" s="2">
        <f t="shared" si="70"/>
        <v>6.8055555560406197E-2</v>
      </c>
      <c r="U735" t="str">
        <f t="shared" si="71"/>
        <v>Cobrado</v>
      </c>
      <c r="V735" s="17" t="str">
        <f>TEXT(Table1[[#This Row],[Fecha de factura]],"dddd")</f>
        <v>viernes</v>
      </c>
    </row>
    <row r="736" spans="1:22" x14ac:dyDescent="0.45">
      <c r="A736">
        <v>20</v>
      </c>
      <c r="B736" t="s">
        <v>341</v>
      </c>
      <c r="C736">
        <v>4</v>
      </c>
      <c r="D736" s="1">
        <v>45023.077777777777</v>
      </c>
      <c r="E736" s="1">
        <v>45023.157638888886</v>
      </c>
      <c r="F736" t="s">
        <v>14</v>
      </c>
      <c r="G736" t="s">
        <v>21</v>
      </c>
      <c r="H736" t="s">
        <v>26</v>
      </c>
      <c r="I736" s="11">
        <v>38.43</v>
      </c>
      <c r="J736" t="s">
        <v>27</v>
      </c>
      <c r="K736">
        <v>735</v>
      </c>
      <c r="L736" t="s">
        <v>18</v>
      </c>
      <c r="M736" t="s">
        <v>1148</v>
      </c>
      <c r="N736" s="11">
        <f>SUMIF(Cocina!A:A,Sala!K736,Cocina!J:J)+I736</f>
        <v>180.43</v>
      </c>
      <c r="O736" s="12">
        <f t="shared" si="66"/>
        <v>45023</v>
      </c>
      <c r="P736" s="2">
        <f t="shared" si="67"/>
        <v>45023.077777777777</v>
      </c>
      <c r="Q736" s="2">
        <f t="shared" si="68"/>
        <v>45023.157638888886</v>
      </c>
      <c r="R736" s="2">
        <f t="shared" si="69"/>
        <v>7.9861111109494232E-2</v>
      </c>
      <c r="S736" s="7">
        <f>SUMIF(Cocina!A:A,K736,Cocina!H:H)</f>
        <v>6.041666666666666E-2</v>
      </c>
      <c r="T736" s="2">
        <f t="shared" si="70"/>
        <v>1.9444444442827571E-2</v>
      </c>
      <c r="U736" t="str">
        <f t="shared" si="71"/>
        <v>Cobrado</v>
      </c>
      <c r="V736" s="17" t="str">
        <f>TEXT(Table1[[#This Row],[Fecha de factura]],"dddd")</f>
        <v>viernes</v>
      </c>
    </row>
    <row r="737" spans="1:22" x14ac:dyDescent="0.45">
      <c r="A737">
        <v>17</v>
      </c>
      <c r="B737" t="s">
        <v>219</v>
      </c>
      <c r="C737">
        <v>2</v>
      </c>
      <c r="D737" s="1">
        <v>45023.047222222223</v>
      </c>
      <c r="E737" s="1">
        <v>45023.14166666667</v>
      </c>
      <c r="F737" t="s">
        <v>33</v>
      </c>
      <c r="G737" t="s">
        <v>21</v>
      </c>
      <c r="H737" t="s">
        <v>26</v>
      </c>
      <c r="I737" s="11">
        <v>25.91</v>
      </c>
      <c r="J737" t="s">
        <v>39</v>
      </c>
      <c r="K737">
        <v>736</v>
      </c>
      <c r="L737" t="s">
        <v>18</v>
      </c>
      <c r="M737" t="s">
        <v>1149</v>
      </c>
      <c r="N737" s="11">
        <f>SUMIF(Cocina!A:A,Sala!K737,Cocina!J:J)+I737</f>
        <v>240.91</v>
      </c>
      <c r="O737" s="12">
        <f t="shared" si="66"/>
        <v>45023</v>
      </c>
      <c r="P737" s="2">
        <f t="shared" si="67"/>
        <v>45023.047222222223</v>
      </c>
      <c r="Q737" s="2">
        <f t="shared" si="68"/>
        <v>45023.14166666667</v>
      </c>
      <c r="R737" s="2">
        <f t="shared" si="69"/>
        <v>0.10486111111337475</v>
      </c>
      <c r="S737" s="7">
        <f>SUMIF(Cocina!A:A,K737,Cocina!H:H)</f>
        <v>6.3888888888888884E-2</v>
      </c>
      <c r="T737" s="2">
        <f t="shared" si="70"/>
        <v>4.0972222224485863E-2</v>
      </c>
      <c r="U737" t="str">
        <f t="shared" si="71"/>
        <v>Cobrado</v>
      </c>
      <c r="V737" s="17" t="str">
        <f>TEXT(Table1[[#This Row],[Fecha de factura]],"dddd")</f>
        <v>viernes</v>
      </c>
    </row>
    <row r="738" spans="1:22" x14ac:dyDescent="0.45">
      <c r="A738">
        <v>6</v>
      </c>
      <c r="B738" t="s">
        <v>590</v>
      </c>
      <c r="C738">
        <v>1</v>
      </c>
      <c r="D738" s="1">
        <v>45023.027083333334</v>
      </c>
      <c r="E738" s="1">
        <v>45023.129166666666</v>
      </c>
      <c r="F738" t="s">
        <v>25</v>
      </c>
      <c r="G738" t="s">
        <v>21</v>
      </c>
      <c r="H738" t="s">
        <v>16</v>
      </c>
      <c r="I738" s="11">
        <v>24.09</v>
      </c>
      <c r="J738" t="s">
        <v>17</v>
      </c>
      <c r="K738">
        <v>737</v>
      </c>
      <c r="L738" t="s">
        <v>31</v>
      </c>
      <c r="M738" t="s">
        <v>988</v>
      </c>
      <c r="N738" s="11">
        <f>SUMIF(Cocina!A:A,Sala!K738,Cocina!J:J)+I738</f>
        <v>142.09</v>
      </c>
      <c r="O738" s="12">
        <f t="shared" si="66"/>
        <v>45023</v>
      </c>
      <c r="P738" s="2">
        <f t="shared" si="67"/>
        <v>45023.027083333334</v>
      </c>
      <c r="Q738" s="2">
        <f t="shared" si="68"/>
        <v>45023.129166666666</v>
      </c>
      <c r="R738" s="2">
        <f t="shared" si="69"/>
        <v>0.10208333333139308</v>
      </c>
      <c r="S738" s="7">
        <f>SUMIF(Cocina!A:A,K738,Cocina!H:H)</f>
        <v>1.5277777777777777E-2</v>
      </c>
      <c r="T738" s="2">
        <f t="shared" si="70"/>
        <v>8.6805555553615299E-2</v>
      </c>
      <c r="U738" t="str">
        <f t="shared" si="71"/>
        <v>Cobrado</v>
      </c>
      <c r="V738" s="17" t="str">
        <f>TEXT(Table1[[#This Row],[Fecha de factura]],"dddd")</f>
        <v>viernes</v>
      </c>
    </row>
    <row r="739" spans="1:22" x14ac:dyDescent="0.45">
      <c r="A739">
        <v>15</v>
      </c>
      <c r="B739" t="s">
        <v>469</v>
      </c>
      <c r="C739">
        <v>1</v>
      </c>
      <c r="D739" s="1">
        <v>45023.035416666666</v>
      </c>
      <c r="E739" s="1">
        <v>45023.086111111108</v>
      </c>
      <c r="F739" t="s">
        <v>14</v>
      </c>
      <c r="G739" t="s">
        <v>15</v>
      </c>
      <c r="H739" t="s">
        <v>26</v>
      </c>
      <c r="I739" s="11">
        <v>17.37</v>
      </c>
      <c r="J739" t="s">
        <v>39</v>
      </c>
      <c r="K739">
        <v>738</v>
      </c>
      <c r="L739" t="s">
        <v>18</v>
      </c>
      <c r="M739" t="s">
        <v>1150</v>
      </c>
      <c r="N739" s="11">
        <f>SUMIF(Cocina!A:A,Sala!K739,Cocina!J:J)+I739</f>
        <v>151.37</v>
      </c>
      <c r="O739" s="12">
        <f t="shared" si="66"/>
        <v>45023</v>
      </c>
      <c r="P739" s="2">
        <f t="shared" si="67"/>
        <v>45023.035416666666</v>
      </c>
      <c r="Q739" s="2">
        <f t="shared" si="68"/>
        <v>45023.086111111108</v>
      </c>
      <c r="R739" s="2">
        <f t="shared" si="69"/>
        <v>6.1111111109009165E-2</v>
      </c>
      <c r="S739" s="7">
        <f>SUMIF(Cocina!A:A,K739,Cocina!H:H)</f>
        <v>6.5277777777777768E-2</v>
      </c>
      <c r="T739" s="2">
        <f t="shared" si="70"/>
        <v>0</v>
      </c>
      <c r="U739" t="str">
        <f t="shared" si="71"/>
        <v>No cobrado</v>
      </c>
      <c r="V739" s="17" t="str">
        <f>TEXT(Table1[[#This Row],[Fecha de factura]],"dddd")</f>
        <v>viernes</v>
      </c>
    </row>
    <row r="740" spans="1:22" x14ac:dyDescent="0.45">
      <c r="A740">
        <v>10</v>
      </c>
      <c r="B740" t="s">
        <v>591</v>
      </c>
      <c r="C740">
        <v>5</v>
      </c>
      <c r="D740" s="1">
        <v>45023.161805555559</v>
      </c>
      <c r="E740" s="1">
        <v>45023.256944444445</v>
      </c>
      <c r="F740" t="s">
        <v>25</v>
      </c>
      <c r="G740" t="s">
        <v>15</v>
      </c>
      <c r="H740" t="s">
        <v>16</v>
      </c>
      <c r="I740" s="11">
        <v>33.69</v>
      </c>
      <c r="J740" t="s">
        <v>17</v>
      </c>
      <c r="K740">
        <v>739</v>
      </c>
      <c r="L740" t="s">
        <v>23</v>
      </c>
      <c r="M740" t="s">
        <v>211</v>
      </c>
      <c r="N740" s="11">
        <f>SUMIF(Cocina!A:A,Sala!K740,Cocina!J:J)+I740</f>
        <v>79.69</v>
      </c>
      <c r="O740" s="12">
        <f t="shared" si="66"/>
        <v>45023</v>
      </c>
      <c r="P740" s="2">
        <f t="shared" si="67"/>
        <v>45023.161805555559</v>
      </c>
      <c r="Q740" s="2">
        <f t="shared" si="68"/>
        <v>45023.256944444445</v>
      </c>
      <c r="R740" s="2">
        <f t="shared" si="69"/>
        <v>9.5138888886140194E-2</v>
      </c>
      <c r="S740" s="7">
        <f>SUMIF(Cocina!A:A,K740,Cocina!H:H)</f>
        <v>3.7499999999999999E-2</v>
      </c>
      <c r="T740" s="2">
        <f t="shared" si="70"/>
        <v>5.7638888886140195E-2</v>
      </c>
      <c r="U740" t="str">
        <f t="shared" si="71"/>
        <v>Cobrado</v>
      </c>
      <c r="V740" s="17" t="str">
        <f>TEXT(Table1[[#This Row],[Fecha de factura]],"dddd")</f>
        <v>viernes</v>
      </c>
    </row>
    <row r="741" spans="1:22" x14ac:dyDescent="0.45">
      <c r="A741">
        <v>16</v>
      </c>
      <c r="B741" t="s">
        <v>592</v>
      </c>
      <c r="C741">
        <v>6</v>
      </c>
      <c r="D741" s="1">
        <v>45023.15902777778</v>
      </c>
      <c r="E741" s="1">
        <v>45023.26666666667</v>
      </c>
      <c r="F741" t="s">
        <v>20</v>
      </c>
      <c r="G741" t="s">
        <v>15</v>
      </c>
      <c r="H741" t="s">
        <v>16</v>
      </c>
      <c r="I741" s="11">
        <v>16.05</v>
      </c>
      <c r="J741" t="s">
        <v>17</v>
      </c>
      <c r="K741">
        <v>740</v>
      </c>
      <c r="L741" t="s">
        <v>55</v>
      </c>
      <c r="M741" t="s">
        <v>1151</v>
      </c>
      <c r="N741" s="11">
        <f>SUMIF(Cocina!A:A,Sala!K741,Cocina!J:J)+I741</f>
        <v>309.05</v>
      </c>
      <c r="O741" s="12">
        <f t="shared" si="66"/>
        <v>45023</v>
      </c>
      <c r="P741" s="2">
        <f t="shared" si="67"/>
        <v>45023.15902777778</v>
      </c>
      <c r="Q741" s="2">
        <f t="shared" si="68"/>
        <v>45023.26666666667</v>
      </c>
      <c r="R741" s="2">
        <f t="shared" si="69"/>
        <v>0.10763888889050577</v>
      </c>
      <c r="S741" s="7">
        <f>SUMIF(Cocina!A:A,K741,Cocina!H:H)</f>
        <v>7.8472222222222221E-2</v>
      </c>
      <c r="T741" s="2">
        <f t="shared" si="70"/>
        <v>2.9166666668283547E-2</v>
      </c>
      <c r="U741" t="str">
        <f t="shared" si="71"/>
        <v>Cobrado</v>
      </c>
      <c r="V741" s="17" t="str">
        <f>TEXT(Table1[[#This Row],[Fecha de factura]],"dddd")</f>
        <v>viernes</v>
      </c>
    </row>
    <row r="742" spans="1:22" x14ac:dyDescent="0.45">
      <c r="A742">
        <v>14</v>
      </c>
      <c r="B742" t="s">
        <v>396</v>
      </c>
      <c r="C742">
        <v>4</v>
      </c>
      <c r="D742" s="1">
        <v>45023.020138888889</v>
      </c>
      <c r="E742" s="1">
        <v>45023.182638888888</v>
      </c>
      <c r="F742" t="s">
        <v>25</v>
      </c>
      <c r="G742" t="s">
        <v>15</v>
      </c>
      <c r="H742" t="s">
        <v>16</v>
      </c>
      <c r="I742" s="11">
        <v>40.31</v>
      </c>
      <c r="J742" t="s">
        <v>39</v>
      </c>
      <c r="K742">
        <v>741</v>
      </c>
      <c r="L742" t="s">
        <v>45</v>
      </c>
      <c r="M742" t="s">
        <v>1152</v>
      </c>
      <c r="N742" s="11">
        <f>SUMIF(Cocina!A:A,Sala!K742,Cocina!J:J)+I742</f>
        <v>325.31</v>
      </c>
      <c r="O742" s="12">
        <f t="shared" si="66"/>
        <v>45023</v>
      </c>
      <c r="P742" s="2">
        <f t="shared" si="67"/>
        <v>45023.020138888889</v>
      </c>
      <c r="Q742" s="2">
        <f t="shared" si="68"/>
        <v>45023.182638888888</v>
      </c>
      <c r="R742" s="2">
        <f t="shared" si="69"/>
        <v>0.17291666666521147</v>
      </c>
      <c r="S742" s="7">
        <f>SUMIF(Cocina!A:A,K742,Cocina!H:H)</f>
        <v>0.11458333333333333</v>
      </c>
      <c r="T742" s="2">
        <f t="shared" si="70"/>
        <v>5.8333333331878137E-2</v>
      </c>
      <c r="U742" t="str">
        <f t="shared" si="71"/>
        <v>Cobrado</v>
      </c>
      <c r="V742" s="17" t="str">
        <f>TEXT(Table1[[#This Row],[Fecha de factura]],"dddd")</f>
        <v>viernes</v>
      </c>
    </row>
    <row r="743" spans="1:22" x14ac:dyDescent="0.45">
      <c r="A743">
        <v>20</v>
      </c>
      <c r="B743" t="s">
        <v>489</v>
      </c>
      <c r="C743">
        <v>4</v>
      </c>
      <c r="D743" s="1">
        <v>45023.025000000001</v>
      </c>
      <c r="E743" s="1">
        <v>45023.098611111112</v>
      </c>
      <c r="F743" t="s">
        <v>25</v>
      </c>
      <c r="G743" t="s">
        <v>21</v>
      </c>
      <c r="H743" t="s">
        <v>26</v>
      </c>
      <c r="I743" s="11">
        <v>10.51</v>
      </c>
      <c r="J743" t="s">
        <v>17</v>
      </c>
      <c r="K743">
        <v>742</v>
      </c>
      <c r="L743" t="s">
        <v>23</v>
      </c>
      <c r="M743" t="s">
        <v>1153</v>
      </c>
      <c r="N743" s="11">
        <f>SUMIF(Cocina!A:A,Sala!K743,Cocina!J:J)+I743</f>
        <v>176.51</v>
      </c>
      <c r="O743" s="12">
        <f t="shared" si="66"/>
        <v>45023</v>
      </c>
      <c r="P743" s="2">
        <f t="shared" si="67"/>
        <v>45023.025000000001</v>
      </c>
      <c r="Q743" s="2">
        <f t="shared" si="68"/>
        <v>45023.098611111112</v>
      </c>
      <c r="R743" s="2">
        <f t="shared" si="69"/>
        <v>7.3611111110949423E-2</v>
      </c>
      <c r="S743" s="7">
        <f>SUMIF(Cocina!A:A,K743,Cocina!H:H)</f>
        <v>0.10069444444444445</v>
      </c>
      <c r="T743" s="2">
        <f t="shared" si="70"/>
        <v>0</v>
      </c>
      <c r="U743" t="str">
        <f t="shared" si="71"/>
        <v>No cobrado</v>
      </c>
      <c r="V743" s="17" t="str">
        <f>TEXT(Table1[[#This Row],[Fecha de factura]],"dddd")</f>
        <v>viernes</v>
      </c>
    </row>
    <row r="744" spans="1:22" x14ac:dyDescent="0.45">
      <c r="A744">
        <v>19</v>
      </c>
      <c r="B744" t="s">
        <v>346</v>
      </c>
      <c r="C744">
        <v>2</v>
      </c>
      <c r="D744" s="1">
        <v>45023.157638888886</v>
      </c>
      <c r="E744" s="1">
        <v>45023.322222222225</v>
      </c>
      <c r="F744" t="s">
        <v>14</v>
      </c>
      <c r="G744" t="s">
        <v>15</v>
      </c>
      <c r="H744" t="s">
        <v>16</v>
      </c>
      <c r="I744" s="11">
        <v>25.7</v>
      </c>
      <c r="J744" t="s">
        <v>39</v>
      </c>
      <c r="K744">
        <v>743</v>
      </c>
      <c r="L744" t="s">
        <v>28</v>
      </c>
      <c r="M744" t="s">
        <v>1154</v>
      </c>
      <c r="N744" s="11">
        <f>SUMIF(Cocina!A:A,Sala!K744,Cocina!J:J)+I744</f>
        <v>159.69999999999999</v>
      </c>
      <c r="O744" s="12">
        <f t="shared" si="66"/>
        <v>45023</v>
      </c>
      <c r="P744" s="2">
        <f t="shared" si="67"/>
        <v>45023.157638888886</v>
      </c>
      <c r="Q744" s="2">
        <f t="shared" si="68"/>
        <v>45023.322222222225</v>
      </c>
      <c r="R744" s="2">
        <f t="shared" si="69"/>
        <v>0.17500000000533569</v>
      </c>
      <c r="S744" s="7">
        <f>SUMIF(Cocina!A:A,K744,Cocina!H:H)</f>
        <v>9.9305555555555564E-2</v>
      </c>
      <c r="T744" s="2">
        <f t="shared" si="70"/>
        <v>7.5694444449780129E-2</v>
      </c>
      <c r="U744" t="str">
        <f t="shared" si="71"/>
        <v>Cobrado</v>
      </c>
      <c r="V744" s="17" t="str">
        <f>TEXT(Table1[[#This Row],[Fecha de factura]],"dddd")</f>
        <v>viernes</v>
      </c>
    </row>
    <row r="745" spans="1:22" x14ac:dyDescent="0.45">
      <c r="A745">
        <v>11</v>
      </c>
      <c r="B745" t="s">
        <v>41</v>
      </c>
      <c r="C745">
        <v>1</v>
      </c>
      <c r="D745" s="1">
        <v>45023.082638888889</v>
      </c>
      <c r="E745" s="1">
        <v>45023.242361111108</v>
      </c>
      <c r="F745" t="s">
        <v>20</v>
      </c>
      <c r="G745" t="s">
        <v>15</v>
      </c>
      <c r="H745" t="s">
        <v>26</v>
      </c>
      <c r="I745" s="11">
        <v>26.5</v>
      </c>
      <c r="J745" t="s">
        <v>27</v>
      </c>
      <c r="K745">
        <v>744</v>
      </c>
      <c r="L745" t="s">
        <v>18</v>
      </c>
      <c r="M745" t="s">
        <v>664</v>
      </c>
      <c r="N745" s="11">
        <f>SUMIF(Cocina!A:A,Sala!K745,Cocina!J:J)+I745</f>
        <v>102.5</v>
      </c>
      <c r="O745" s="12">
        <f t="shared" si="66"/>
        <v>45023</v>
      </c>
      <c r="P745" s="2">
        <f t="shared" si="67"/>
        <v>45023.082638888889</v>
      </c>
      <c r="Q745" s="2">
        <f t="shared" si="68"/>
        <v>45023.242361111108</v>
      </c>
      <c r="R745" s="2">
        <f t="shared" si="69"/>
        <v>0.15972222221898846</v>
      </c>
      <c r="S745" s="7">
        <f>SUMIF(Cocina!A:A,K745,Cocina!H:H)</f>
        <v>4.6527777777777779E-2</v>
      </c>
      <c r="T745" s="2">
        <f t="shared" si="70"/>
        <v>0.11319444444121068</v>
      </c>
      <c r="U745" t="str">
        <f t="shared" si="71"/>
        <v>Cobrado</v>
      </c>
      <c r="V745" s="17" t="str">
        <f>TEXT(Table1[[#This Row],[Fecha de factura]],"dddd")</f>
        <v>viernes</v>
      </c>
    </row>
    <row r="746" spans="1:22" x14ac:dyDescent="0.45">
      <c r="A746">
        <v>3</v>
      </c>
      <c r="B746" t="s">
        <v>571</v>
      </c>
      <c r="C746">
        <v>1</v>
      </c>
      <c r="D746" s="1">
        <v>45023.106944444444</v>
      </c>
      <c r="E746" s="1">
        <v>45023.202777777777</v>
      </c>
      <c r="F746" t="s">
        <v>30</v>
      </c>
      <c r="G746" t="s">
        <v>15</v>
      </c>
      <c r="H746" t="s">
        <v>22</v>
      </c>
      <c r="I746" s="11">
        <v>18.75</v>
      </c>
      <c r="J746" t="s">
        <v>27</v>
      </c>
      <c r="K746">
        <v>745</v>
      </c>
      <c r="L746" t="s">
        <v>43</v>
      </c>
      <c r="M746" t="s">
        <v>1155</v>
      </c>
      <c r="N746" s="11">
        <f>SUMIF(Cocina!A:A,Sala!K746,Cocina!J:J)+I746</f>
        <v>302.75</v>
      </c>
      <c r="O746" s="12">
        <f t="shared" si="66"/>
        <v>45023</v>
      </c>
      <c r="P746" s="2">
        <f t="shared" si="67"/>
        <v>45023.106944444444</v>
      </c>
      <c r="Q746" s="2">
        <f t="shared" si="68"/>
        <v>45023.202777777777</v>
      </c>
      <c r="R746" s="2">
        <f t="shared" si="69"/>
        <v>9.5833333332848269E-2</v>
      </c>
      <c r="S746" s="7">
        <f>SUMIF(Cocina!A:A,K746,Cocina!H:H)</f>
        <v>5.0694444444444445E-2</v>
      </c>
      <c r="T746" s="2">
        <f t="shared" si="70"/>
        <v>4.5138888888403825E-2</v>
      </c>
      <c r="U746" t="str">
        <f t="shared" si="71"/>
        <v>Cobrado</v>
      </c>
      <c r="V746" s="17" t="str">
        <f>TEXT(Table1[[#This Row],[Fecha de factura]],"dddd")</f>
        <v>viernes</v>
      </c>
    </row>
    <row r="747" spans="1:22" x14ac:dyDescent="0.45">
      <c r="A747">
        <v>13</v>
      </c>
      <c r="B747" t="s">
        <v>576</v>
      </c>
      <c r="C747">
        <v>2</v>
      </c>
      <c r="D747" s="1">
        <v>45023.131944444445</v>
      </c>
      <c r="E747" s="1">
        <v>45023.268750000003</v>
      </c>
      <c r="F747" t="s">
        <v>20</v>
      </c>
      <c r="G747" t="s">
        <v>15</v>
      </c>
      <c r="H747" t="s">
        <v>26</v>
      </c>
      <c r="I747" s="11">
        <v>44.9</v>
      </c>
      <c r="J747" t="s">
        <v>39</v>
      </c>
      <c r="K747">
        <v>746</v>
      </c>
      <c r="L747" t="s">
        <v>58</v>
      </c>
      <c r="M747" t="s">
        <v>972</v>
      </c>
      <c r="N747" s="11">
        <f>SUMIF(Cocina!A:A,Sala!K747,Cocina!J:J)+I747</f>
        <v>245.9</v>
      </c>
      <c r="O747" s="12">
        <f t="shared" si="66"/>
        <v>45023</v>
      </c>
      <c r="P747" s="2">
        <f t="shared" si="67"/>
        <v>45023.131944444445</v>
      </c>
      <c r="Q747" s="2">
        <f t="shared" si="68"/>
        <v>45023.268750000003</v>
      </c>
      <c r="R747" s="2">
        <f t="shared" si="69"/>
        <v>0.14722222222432416</v>
      </c>
      <c r="S747" s="7">
        <f>SUMIF(Cocina!A:A,K747,Cocina!H:H)</f>
        <v>5.3472222222222227E-2</v>
      </c>
      <c r="T747" s="2">
        <f t="shared" si="70"/>
        <v>9.375000000210193E-2</v>
      </c>
      <c r="U747" t="str">
        <f t="shared" si="71"/>
        <v>Cobrado</v>
      </c>
      <c r="V747" s="17" t="str">
        <f>TEXT(Table1[[#This Row],[Fecha de factura]],"dddd")</f>
        <v>viernes</v>
      </c>
    </row>
    <row r="748" spans="1:22" x14ac:dyDescent="0.45">
      <c r="A748">
        <v>16</v>
      </c>
      <c r="B748" t="s">
        <v>593</v>
      </c>
      <c r="C748">
        <v>3</v>
      </c>
      <c r="D748" s="1">
        <v>45023.120138888888</v>
      </c>
      <c r="E748" s="1">
        <v>45023.200694444444</v>
      </c>
      <c r="F748" t="s">
        <v>20</v>
      </c>
      <c r="G748" t="s">
        <v>21</v>
      </c>
      <c r="H748" t="s">
        <v>16</v>
      </c>
      <c r="I748" s="11">
        <v>37.229999999999997</v>
      </c>
      <c r="J748" t="s">
        <v>17</v>
      </c>
      <c r="K748">
        <v>747</v>
      </c>
      <c r="L748" t="s">
        <v>45</v>
      </c>
      <c r="M748" t="s">
        <v>133</v>
      </c>
      <c r="N748" s="11">
        <f>SUMIF(Cocina!A:A,Sala!K748,Cocina!J:J)+I748</f>
        <v>62.23</v>
      </c>
      <c r="O748" s="12">
        <f t="shared" si="66"/>
        <v>45023</v>
      </c>
      <c r="P748" s="2">
        <f t="shared" si="67"/>
        <v>45023.120138888888</v>
      </c>
      <c r="Q748" s="2">
        <f t="shared" si="68"/>
        <v>45023.200694444444</v>
      </c>
      <c r="R748" s="2">
        <f t="shared" si="69"/>
        <v>8.0555555556202307E-2</v>
      </c>
      <c r="S748" s="7">
        <f>SUMIF(Cocina!A:A,K748,Cocina!H:H)</f>
        <v>1.9444444444444445E-2</v>
      </c>
      <c r="T748" s="2">
        <f t="shared" si="70"/>
        <v>6.1111111111757863E-2</v>
      </c>
      <c r="U748" t="str">
        <f t="shared" si="71"/>
        <v>Cobrado</v>
      </c>
      <c r="V748" s="17" t="str">
        <f>TEXT(Table1[[#This Row],[Fecha de factura]],"dddd")</f>
        <v>viernes</v>
      </c>
    </row>
    <row r="749" spans="1:22" x14ac:dyDescent="0.45">
      <c r="A749">
        <v>2</v>
      </c>
      <c r="B749" t="s">
        <v>594</v>
      </c>
      <c r="C749">
        <v>4</v>
      </c>
      <c r="D749" s="1">
        <v>45023.105555555558</v>
      </c>
      <c r="E749" s="1">
        <v>45023.248611111114</v>
      </c>
      <c r="F749" t="s">
        <v>25</v>
      </c>
      <c r="G749" t="s">
        <v>15</v>
      </c>
      <c r="H749" t="s">
        <v>26</v>
      </c>
      <c r="I749" s="11">
        <v>12.55</v>
      </c>
      <c r="J749" t="s">
        <v>17</v>
      </c>
      <c r="K749">
        <v>748</v>
      </c>
      <c r="L749" t="s">
        <v>40</v>
      </c>
      <c r="M749" t="s">
        <v>1156</v>
      </c>
      <c r="N749" s="11">
        <f>SUMIF(Cocina!A:A,Sala!K749,Cocina!J:J)+I749</f>
        <v>122.55</v>
      </c>
      <c r="O749" s="12">
        <f t="shared" si="66"/>
        <v>45023</v>
      </c>
      <c r="P749" s="2">
        <f t="shared" si="67"/>
        <v>45023.105555555558</v>
      </c>
      <c r="Q749" s="2">
        <f t="shared" si="68"/>
        <v>45023.248611111114</v>
      </c>
      <c r="R749" s="2">
        <f t="shared" si="69"/>
        <v>0.14305555555620231</v>
      </c>
      <c r="S749" s="7">
        <f>SUMIF(Cocina!A:A,K749,Cocina!H:H)</f>
        <v>2.5694444444444443E-2</v>
      </c>
      <c r="T749" s="2">
        <f t="shared" si="70"/>
        <v>0.11736111111175787</v>
      </c>
      <c r="U749" t="str">
        <f t="shared" si="71"/>
        <v>Cobrado</v>
      </c>
      <c r="V749" s="17" t="str">
        <f>TEXT(Table1[[#This Row],[Fecha de factura]],"dddd")</f>
        <v>viernes</v>
      </c>
    </row>
    <row r="750" spans="1:22" x14ac:dyDescent="0.45">
      <c r="A750">
        <v>1</v>
      </c>
      <c r="B750" t="s">
        <v>593</v>
      </c>
      <c r="C750">
        <v>2</v>
      </c>
      <c r="D750" s="1">
        <v>45023.056250000001</v>
      </c>
      <c r="E750" s="1">
        <v>45023.119444444441</v>
      </c>
      <c r="F750" t="s">
        <v>33</v>
      </c>
      <c r="G750" t="s">
        <v>15</v>
      </c>
      <c r="H750" t="s">
        <v>16</v>
      </c>
      <c r="I750" s="11">
        <v>24.12</v>
      </c>
      <c r="J750" t="s">
        <v>39</v>
      </c>
      <c r="K750">
        <v>749</v>
      </c>
      <c r="L750" t="s">
        <v>34</v>
      </c>
      <c r="M750" t="s">
        <v>37</v>
      </c>
      <c r="N750" s="11">
        <f>SUMIF(Cocina!A:A,Sala!K750,Cocina!J:J)+I750</f>
        <v>94.12</v>
      </c>
      <c r="O750" s="12">
        <f t="shared" si="66"/>
        <v>45023</v>
      </c>
      <c r="P750" s="2">
        <f t="shared" si="67"/>
        <v>45023.056250000001</v>
      </c>
      <c r="Q750" s="2">
        <f t="shared" si="68"/>
        <v>45023.119444444441</v>
      </c>
      <c r="R750" s="2">
        <f t="shared" si="69"/>
        <v>7.3611111106098789E-2</v>
      </c>
      <c r="S750" s="7">
        <f>SUMIF(Cocina!A:A,K750,Cocina!H:H)</f>
        <v>5.5555555555555558E-3</v>
      </c>
      <c r="T750" s="2">
        <f t="shared" si="70"/>
        <v>6.805555555054324E-2</v>
      </c>
      <c r="U750" t="str">
        <f t="shared" si="71"/>
        <v>Cobrado</v>
      </c>
      <c r="V750" s="17" t="str">
        <f>TEXT(Table1[[#This Row],[Fecha de factura]],"dddd")</f>
        <v>viernes</v>
      </c>
    </row>
    <row r="751" spans="1:22" x14ac:dyDescent="0.45">
      <c r="A751">
        <v>6</v>
      </c>
      <c r="B751" t="s">
        <v>595</v>
      </c>
      <c r="C751">
        <v>4</v>
      </c>
      <c r="D751" s="1">
        <v>45023.073611111111</v>
      </c>
      <c r="E751" s="1">
        <v>45023.125</v>
      </c>
      <c r="F751" t="s">
        <v>20</v>
      </c>
      <c r="G751" t="s">
        <v>15</v>
      </c>
      <c r="H751" t="s">
        <v>26</v>
      </c>
      <c r="I751" s="11">
        <v>21.82</v>
      </c>
      <c r="J751" t="s">
        <v>27</v>
      </c>
      <c r="K751">
        <v>750</v>
      </c>
      <c r="L751" t="s">
        <v>43</v>
      </c>
      <c r="M751" t="s">
        <v>740</v>
      </c>
      <c r="N751" s="11">
        <f>SUMIF(Cocina!A:A,Sala!K751,Cocina!J:J)+I751</f>
        <v>140.82</v>
      </c>
      <c r="O751" s="12">
        <f t="shared" si="66"/>
        <v>45023</v>
      </c>
      <c r="P751" s="2">
        <f t="shared" si="67"/>
        <v>45023.073611111111</v>
      </c>
      <c r="Q751" s="2">
        <f t="shared" si="68"/>
        <v>45023.125</v>
      </c>
      <c r="R751" s="2">
        <f t="shared" si="69"/>
        <v>5.1388888889050577E-2</v>
      </c>
      <c r="S751" s="7">
        <f>SUMIF(Cocina!A:A,K751,Cocina!H:H)</f>
        <v>5.9722222222222225E-2</v>
      </c>
      <c r="T751" s="2">
        <f t="shared" si="70"/>
        <v>0</v>
      </c>
      <c r="U751" t="str">
        <f t="shared" si="71"/>
        <v>No cobrado</v>
      </c>
      <c r="V751" s="17" t="str">
        <f>TEXT(Table1[[#This Row],[Fecha de factura]],"dddd")</f>
        <v>viernes</v>
      </c>
    </row>
    <row r="752" spans="1:22" x14ac:dyDescent="0.45">
      <c r="A752">
        <v>17</v>
      </c>
      <c r="B752" t="s">
        <v>407</v>
      </c>
      <c r="C752">
        <v>6</v>
      </c>
      <c r="D752" s="1">
        <v>45023.063888888886</v>
      </c>
      <c r="E752" s="1">
        <v>45023.131944444445</v>
      </c>
      <c r="F752" t="s">
        <v>25</v>
      </c>
      <c r="G752" t="s">
        <v>21</v>
      </c>
      <c r="H752" t="s">
        <v>26</v>
      </c>
      <c r="I752" s="11">
        <v>49.35</v>
      </c>
      <c r="J752" t="s">
        <v>27</v>
      </c>
      <c r="K752">
        <v>751</v>
      </c>
      <c r="L752" t="s">
        <v>28</v>
      </c>
      <c r="M752" t="s">
        <v>1157</v>
      </c>
      <c r="N752" s="11">
        <f>SUMIF(Cocina!A:A,Sala!K752,Cocina!J:J)+I752</f>
        <v>219.35</v>
      </c>
      <c r="O752" s="12">
        <f t="shared" si="66"/>
        <v>45023</v>
      </c>
      <c r="P752" s="2">
        <f t="shared" si="67"/>
        <v>45023.063888888886</v>
      </c>
      <c r="Q752" s="2">
        <f t="shared" si="68"/>
        <v>45023.131944444445</v>
      </c>
      <c r="R752" s="2">
        <f t="shared" si="69"/>
        <v>6.805555555911269E-2</v>
      </c>
      <c r="S752" s="7">
        <f>SUMIF(Cocina!A:A,K752,Cocina!H:H)</f>
        <v>6.0416666666666667E-2</v>
      </c>
      <c r="T752" s="2">
        <f t="shared" si="70"/>
        <v>7.6388888924460233E-3</v>
      </c>
      <c r="U752" t="str">
        <f t="shared" si="71"/>
        <v>Cobrado</v>
      </c>
      <c r="V752" s="17" t="str">
        <f>TEXT(Table1[[#This Row],[Fecha de factura]],"dddd")</f>
        <v>viernes</v>
      </c>
    </row>
    <row r="753" spans="1:22" x14ac:dyDescent="0.45">
      <c r="A753">
        <v>3</v>
      </c>
      <c r="B753" t="s">
        <v>409</v>
      </c>
      <c r="C753">
        <v>5</v>
      </c>
      <c r="D753" s="1">
        <v>45023.086805555555</v>
      </c>
      <c r="E753" s="1">
        <v>45023.182638888888</v>
      </c>
      <c r="F753" t="s">
        <v>14</v>
      </c>
      <c r="G753" t="s">
        <v>15</v>
      </c>
      <c r="H753" t="s">
        <v>26</v>
      </c>
      <c r="I753" s="11">
        <v>46.27</v>
      </c>
      <c r="J753" t="s">
        <v>27</v>
      </c>
      <c r="K753">
        <v>752</v>
      </c>
      <c r="L753" t="s">
        <v>34</v>
      </c>
      <c r="M753" t="s">
        <v>79</v>
      </c>
      <c r="N753" s="11">
        <f>SUMIF(Cocina!A:A,Sala!K753,Cocina!J:J)+I753</f>
        <v>106.27000000000001</v>
      </c>
      <c r="O753" s="12">
        <f t="shared" si="66"/>
        <v>45023</v>
      </c>
      <c r="P753" s="2">
        <f t="shared" si="67"/>
        <v>45023.086805555555</v>
      </c>
      <c r="Q753" s="2">
        <f t="shared" si="68"/>
        <v>45023.182638888888</v>
      </c>
      <c r="R753" s="2">
        <f t="shared" si="69"/>
        <v>9.5833333332848269E-2</v>
      </c>
      <c r="S753" s="7">
        <f>SUMIF(Cocina!A:A,K753,Cocina!H:H)</f>
        <v>2.0833333333333332E-2</v>
      </c>
      <c r="T753" s="2">
        <f t="shared" si="70"/>
        <v>7.4999999999514941E-2</v>
      </c>
      <c r="U753" t="str">
        <f t="shared" si="71"/>
        <v>Cobrado</v>
      </c>
      <c r="V753" s="17" t="str">
        <f>TEXT(Table1[[#This Row],[Fecha de factura]],"dddd")</f>
        <v>viernes</v>
      </c>
    </row>
    <row r="754" spans="1:22" x14ac:dyDescent="0.45">
      <c r="A754">
        <v>11</v>
      </c>
      <c r="B754" t="s">
        <v>308</v>
      </c>
      <c r="C754">
        <v>4</v>
      </c>
      <c r="D754" s="1">
        <v>45023.102083333331</v>
      </c>
      <c r="E754" s="1">
        <v>45023.193055555559</v>
      </c>
      <c r="F754" t="s">
        <v>33</v>
      </c>
      <c r="G754" t="s">
        <v>15</v>
      </c>
      <c r="H754" t="s">
        <v>16</v>
      </c>
      <c r="I754" s="11">
        <v>26.24</v>
      </c>
      <c r="J754" t="s">
        <v>27</v>
      </c>
      <c r="K754">
        <v>753</v>
      </c>
      <c r="L754" t="s">
        <v>58</v>
      </c>
      <c r="M754" t="s">
        <v>1158</v>
      </c>
      <c r="N754" s="11">
        <f>SUMIF(Cocina!A:A,Sala!K754,Cocina!J:J)+I754</f>
        <v>189.24</v>
      </c>
      <c r="O754" s="12">
        <f t="shared" si="66"/>
        <v>45023</v>
      </c>
      <c r="P754" s="2">
        <f t="shared" si="67"/>
        <v>45023.102083333331</v>
      </c>
      <c r="Q754" s="2">
        <f t="shared" si="68"/>
        <v>45023.193055555559</v>
      </c>
      <c r="R754" s="2">
        <f t="shared" si="69"/>
        <v>9.0972222227719612E-2</v>
      </c>
      <c r="S754" s="7">
        <f>SUMIF(Cocina!A:A,K754,Cocina!H:H)</f>
        <v>8.8888888888888878E-2</v>
      </c>
      <c r="T754" s="2">
        <f t="shared" si="70"/>
        <v>2.083333338830734E-3</v>
      </c>
      <c r="U754" t="str">
        <f t="shared" si="71"/>
        <v>Cobrado</v>
      </c>
      <c r="V754" s="17" t="str">
        <f>TEXT(Table1[[#This Row],[Fecha de factura]],"dddd")</f>
        <v>viernes</v>
      </c>
    </row>
    <row r="755" spans="1:22" x14ac:dyDescent="0.45">
      <c r="A755">
        <v>8</v>
      </c>
      <c r="B755" t="s">
        <v>385</v>
      </c>
      <c r="C755">
        <v>3</v>
      </c>
      <c r="D755" s="1">
        <v>45023.13958333333</v>
      </c>
      <c r="E755" s="1">
        <v>45023.191666666666</v>
      </c>
      <c r="F755" t="s">
        <v>14</v>
      </c>
      <c r="G755" t="s">
        <v>15</v>
      </c>
      <c r="H755" t="s">
        <v>26</v>
      </c>
      <c r="I755" s="11">
        <v>42.74</v>
      </c>
      <c r="J755" t="s">
        <v>17</v>
      </c>
      <c r="K755">
        <v>754</v>
      </c>
      <c r="L755" t="s">
        <v>18</v>
      </c>
      <c r="M755" t="s">
        <v>1159</v>
      </c>
      <c r="N755" s="11">
        <f>SUMIF(Cocina!A:A,Sala!K755,Cocina!J:J)+I755</f>
        <v>279.74</v>
      </c>
      <c r="O755" s="12">
        <f t="shared" si="66"/>
        <v>45023</v>
      </c>
      <c r="P755" s="2">
        <f t="shared" si="67"/>
        <v>45023.13958333333</v>
      </c>
      <c r="Q755" s="2">
        <f t="shared" si="68"/>
        <v>45023.191666666666</v>
      </c>
      <c r="R755" s="2">
        <f t="shared" si="69"/>
        <v>5.2083333335758653E-2</v>
      </c>
      <c r="S755" s="7">
        <f>SUMIF(Cocina!A:A,K755,Cocina!H:H)</f>
        <v>6.1805555555555551E-2</v>
      </c>
      <c r="T755" s="2">
        <f t="shared" si="70"/>
        <v>0</v>
      </c>
      <c r="U755" t="str">
        <f t="shared" si="71"/>
        <v>No cobrado</v>
      </c>
      <c r="V755" s="17" t="str">
        <f>TEXT(Table1[[#This Row],[Fecha de factura]],"dddd")</f>
        <v>viernes</v>
      </c>
    </row>
    <row r="756" spans="1:22" x14ac:dyDescent="0.45">
      <c r="A756">
        <v>12</v>
      </c>
      <c r="B756" t="s">
        <v>596</v>
      </c>
      <c r="C756">
        <v>3</v>
      </c>
      <c r="D756" s="1">
        <v>45023.084027777775</v>
      </c>
      <c r="E756" s="1">
        <v>45023.185416666667</v>
      </c>
      <c r="F756" t="s">
        <v>25</v>
      </c>
      <c r="G756" t="s">
        <v>15</v>
      </c>
      <c r="H756" t="s">
        <v>26</v>
      </c>
      <c r="I756" s="11">
        <v>26.65</v>
      </c>
      <c r="J756" t="s">
        <v>39</v>
      </c>
      <c r="K756">
        <v>755</v>
      </c>
      <c r="L756" t="s">
        <v>28</v>
      </c>
      <c r="M756" t="s">
        <v>1160</v>
      </c>
      <c r="N756" s="11">
        <f>SUMIF(Cocina!A:A,Sala!K756,Cocina!J:J)+I756</f>
        <v>237.65</v>
      </c>
      <c r="O756" s="12">
        <f t="shared" si="66"/>
        <v>45023</v>
      </c>
      <c r="P756" s="2">
        <f t="shared" si="67"/>
        <v>45023.084027777775</v>
      </c>
      <c r="Q756" s="2">
        <f t="shared" si="68"/>
        <v>45023.185416666667</v>
      </c>
      <c r="R756" s="2">
        <f t="shared" si="69"/>
        <v>0.11180555555862763</v>
      </c>
      <c r="S756" s="7">
        <f>SUMIF(Cocina!A:A,K756,Cocina!H:H)</f>
        <v>7.5694444444444439E-2</v>
      </c>
      <c r="T756" s="2">
        <f t="shared" si="70"/>
        <v>3.6111111114183192E-2</v>
      </c>
      <c r="U756" t="str">
        <f t="shared" si="71"/>
        <v>Cobrado</v>
      </c>
      <c r="V756" s="17" t="str">
        <f>TEXT(Table1[[#This Row],[Fecha de factura]],"dddd")</f>
        <v>viernes</v>
      </c>
    </row>
    <row r="757" spans="1:22" x14ac:dyDescent="0.45">
      <c r="A757">
        <v>11</v>
      </c>
      <c r="B757" t="s">
        <v>597</v>
      </c>
      <c r="C757">
        <v>1</v>
      </c>
      <c r="D757" s="1">
        <v>45023.161805555559</v>
      </c>
      <c r="E757" s="1">
        <v>45023.32708333333</v>
      </c>
      <c r="F757" t="s">
        <v>20</v>
      </c>
      <c r="G757" t="s">
        <v>36</v>
      </c>
      <c r="H757" t="s">
        <v>26</v>
      </c>
      <c r="I757" s="11">
        <v>31.75</v>
      </c>
      <c r="J757" t="s">
        <v>27</v>
      </c>
      <c r="K757">
        <v>756</v>
      </c>
      <c r="L757" t="s">
        <v>34</v>
      </c>
      <c r="M757" t="s">
        <v>1161</v>
      </c>
      <c r="N757" s="11">
        <f>SUMIF(Cocina!A:A,Sala!K757,Cocina!J:J)+I757</f>
        <v>81.75</v>
      </c>
      <c r="O757" s="12">
        <f t="shared" si="66"/>
        <v>45023</v>
      </c>
      <c r="P757" s="2">
        <f t="shared" si="67"/>
        <v>45023.161805555559</v>
      </c>
      <c r="Q757" s="2">
        <f t="shared" si="68"/>
        <v>45023.32708333333</v>
      </c>
      <c r="R757" s="2">
        <f t="shared" si="69"/>
        <v>0.1652777777708252</v>
      </c>
      <c r="S757" s="7">
        <f>SUMIF(Cocina!A:A,K757,Cocina!H:H)</f>
        <v>2.361111111111111E-2</v>
      </c>
      <c r="T757" s="2">
        <f t="shared" si="70"/>
        <v>0.14166666665971409</v>
      </c>
      <c r="U757" t="str">
        <f t="shared" si="71"/>
        <v>Cobrado</v>
      </c>
      <c r="V757" s="17" t="str">
        <f>TEXT(Table1[[#This Row],[Fecha de factura]],"dddd")</f>
        <v>viernes</v>
      </c>
    </row>
    <row r="758" spans="1:22" x14ac:dyDescent="0.45">
      <c r="A758">
        <v>3</v>
      </c>
      <c r="B758" t="s">
        <v>598</v>
      </c>
      <c r="C758">
        <v>6</v>
      </c>
      <c r="D758" s="1">
        <v>45023.074305555558</v>
      </c>
      <c r="E758" s="1">
        <v>45023.195833333331</v>
      </c>
      <c r="F758" t="s">
        <v>25</v>
      </c>
      <c r="G758" t="s">
        <v>15</v>
      </c>
      <c r="H758" t="s">
        <v>16</v>
      </c>
      <c r="I758" s="11">
        <v>10.029999999999999</v>
      </c>
      <c r="J758" t="s">
        <v>17</v>
      </c>
      <c r="K758">
        <v>757</v>
      </c>
      <c r="L758" t="s">
        <v>28</v>
      </c>
      <c r="M758" t="s">
        <v>79</v>
      </c>
      <c r="N758" s="11">
        <f>SUMIF(Cocina!A:A,Sala!K758,Cocina!J:J)+I758</f>
        <v>70.03</v>
      </c>
      <c r="O758" s="12">
        <f t="shared" si="66"/>
        <v>45023</v>
      </c>
      <c r="P758" s="2">
        <f t="shared" si="67"/>
        <v>45023.074305555558</v>
      </c>
      <c r="Q758" s="2">
        <f t="shared" si="68"/>
        <v>45023.195833333331</v>
      </c>
      <c r="R758" s="2">
        <f t="shared" si="69"/>
        <v>0.12152777777373558</v>
      </c>
      <c r="S758" s="7">
        <f>SUMIF(Cocina!A:A,K758,Cocina!H:H)</f>
        <v>2.7777777777777776E-2</v>
      </c>
      <c r="T758" s="2">
        <f t="shared" si="70"/>
        <v>9.3749999995957803E-2</v>
      </c>
      <c r="U758" t="str">
        <f t="shared" si="71"/>
        <v>Cobrado</v>
      </c>
      <c r="V758" s="17" t="str">
        <f>TEXT(Table1[[#This Row],[Fecha de factura]],"dddd")</f>
        <v>viernes</v>
      </c>
    </row>
    <row r="759" spans="1:22" x14ac:dyDescent="0.45">
      <c r="A759">
        <v>18</v>
      </c>
      <c r="B759" t="s">
        <v>599</v>
      </c>
      <c r="C759">
        <v>4</v>
      </c>
      <c r="D759" s="1">
        <v>45023.011805555558</v>
      </c>
      <c r="E759" s="1">
        <v>45023.090277777781</v>
      </c>
      <c r="F759" t="s">
        <v>14</v>
      </c>
      <c r="G759" t="s">
        <v>21</v>
      </c>
      <c r="H759" t="s">
        <v>22</v>
      </c>
      <c r="I759" s="11">
        <v>27.04</v>
      </c>
      <c r="J759" t="s">
        <v>17</v>
      </c>
      <c r="K759">
        <v>758</v>
      </c>
      <c r="L759" t="s">
        <v>34</v>
      </c>
      <c r="M759" t="s">
        <v>1040</v>
      </c>
      <c r="N759" s="11">
        <f>SUMIF(Cocina!A:A,Sala!K759,Cocina!J:J)+I759</f>
        <v>79.039999999999992</v>
      </c>
      <c r="O759" s="12">
        <f t="shared" si="66"/>
        <v>45023</v>
      </c>
      <c r="P759" s="2">
        <f t="shared" si="67"/>
        <v>45023.011805555558</v>
      </c>
      <c r="Q759" s="2">
        <f t="shared" si="68"/>
        <v>45023.090277777781</v>
      </c>
      <c r="R759" s="2">
        <f t="shared" si="69"/>
        <v>7.8472222223354038E-2</v>
      </c>
      <c r="S759" s="7">
        <f>SUMIF(Cocina!A:A,K759,Cocina!H:H)</f>
        <v>2.8472222222222225E-2</v>
      </c>
      <c r="T759" s="2">
        <f t="shared" si="70"/>
        <v>5.0000000001131813E-2</v>
      </c>
      <c r="U759" t="str">
        <f t="shared" si="71"/>
        <v>Cobrado</v>
      </c>
      <c r="V759" s="17" t="str">
        <f>TEXT(Table1[[#This Row],[Fecha de factura]],"dddd")</f>
        <v>viernes</v>
      </c>
    </row>
    <row r="760" spans="1:22" x14ac:dyDescent="0.45">
      <c r="A760">
        <v>20</v>
      </c>
      <c r="B760" t="s">
        <v>600</v>
      </c>
      <c r="C760">
        <v>5</v>
      </c>
      <c r="D760" s="1">
        <v>45023.027777777781</v>
      </c>
      <c r="E760" s="1">
        <v>45023.15625</v>
      </c>
      <c r="F760" t="s">
        <v>20</v>
      </c>
      <c r="G760" t="s">
        <v>15</v>
      </c>
      <c r="H760" t="s">
        <v>26</v>
      </c>
      <c r="I760" s="11">
        <v>13.7</v>
      </c>
      <c r="J760" t="s">
        <v>17</v>
      </c>
      <c r="K760">
        <v>759</v>
      </c>
      <c r="L760" t="s">
        <v>70</v>
      </c>
      <c r="M760" t="s">
        <v>1162</v>
      </c>
      <c r="N760" s="11">
        <f>SUMIF(Cocina!A:A,Sala!K760,Cocina!J:J)+I760</f>
        <v>355.7</v>
      </c>
      <c r="O760" s="12">
        <f t="shared" si="66"/>
        <v>45023</v>
      </c>
      <c r="P760" s="2">
        <f t="shared" si="67"/>
        <v>45023.027777777781</v>
      </c>
      <c r="Q760" s="2">
        <f t="shared" si="68"/>
        <v>45023.15625</v>
      </c>
      <c r="R760" s="2">
        <f t="shared" si="69"/>
        <v>0.12847222221898846</v>
      </c>
      <c r="S760" s="7">
        <f>SUMIF(Cocina!A:A,K760,Cocina!H:H)</f>
        <v>0.13611111111111113</v>
      </c>
      <c r="T760" s="2">
        <f t="shared" si="70"/>
        <v>0</v>
      </c>
      <c r="U760" t="str">
        <f t="shared" si="71"/>
        <v>No cobrado</v>
      </c>
      <c r="V760" s="17" t="str">
        <f>TEXT(Table1[[#This Row],[Fecha de factura]],"dddd")</f>
        <v>viernes</v>
      </c>
    </row>
    <row r="761" spans="1:22" x14ac:dyDescent="0.45">
      <c r="A761">
        <v>5</v>
      </c>
      <c r="B761" t="s">
        <v>601</v>
      </c>
      <c r="C761">
        <v>6</v>
      </c>
      <c r="D761" s="1">
        <v>45023.017361111109</v>
      </c>
      <c r="E761" s="1">
        <v>45023.069444444445</v>
      </c>
      <c r="F761" t="s">
        <v>33</v>
      </c>
      <c r="G761" t="s">
        <v>15</v>
      </c>
      <c r="H761" t="s">
        <v>26</v>
      </c>
      <c r="I761" s="11">
        <v>39.42</v>
      </c>
      <c r="J761" t="s">
        <v>27</v>
      </c>
      <c r="K761">
        <v>760</v>
      </c>
      <c r="L761" t="s">
        <v>70</v>
      </c>
      <c r="M761" t="s">
        <v>37</v>
      </c>
      <c r="N761" s="11">
        <f>SUMIF(Cocina!A:A,Sala!K761,Cocina!J:J)+I761</f>
        <v>144.42000000000002</v>
      </c>
      <c r="O761" s="12">
        <f t="shared" si="66"/>
        <v>45023</v>
      </c>
      <c r="P761" s="2">
        <f t="shared" si="67"/>
        <v>45023.017361111109</v>
      </c>
      <c r="Q761" s="2">
        <f t="shared" si="68"/>
        <v>45023.069444444445</v>
      </c>
      <c r="R761" s="2">
        <f t="shared" si="69"/>
        <v>5.2083333335758653E-2</v>
      </c>
      <c r="S761" s="7">
        <f>SUMIF(Cocina!A:A,K761,Cocina!H:H)</f>
        <v>1.3888888888888888E-2</v>
      </c>
      <c r="T761" s="2">
        <f t="shared" si="70"/>
        <v>3.8194444446869764E-2</v>
      </c>
      <c r="U761" t="str">
        <f t="shared" si="71"/>
        <v>Cobrado</v>
      </c>
      <c r="V761" s="17" t="str">
        <f>TEXT(Table1[[#This Row],[Fecha de factura]],"dddd")</f>
        <v>viernes</v>
      </c>
    </row>
    <row r="762" spans="1:22" x14ac:dyDescent="0.45">
      <c r="A762">
        <v>4</v>
      </c>
      <c r="B762" t="s">
        <v>524</v>
      </c>
      <c r="C762">
        <v>4</v>
      </c>
      <c r="D762" s="1">
        <v>45023.11041666667</v>
      </c>
      <c r="E762" s="1">
        <v>45023.154166666667</v>
      </c>
      <c r="F762" t="s">
        <v>14</v>
      </c>
      <c r="G762" t="s">
        <v>21</v>
      </c>
      <c r="H762" t="s">
        <v>26</v>
      </c>
      <c r="I762" s="11">
        <v>16.850000000000001</v>
      </c>
      <c r="J762" t="s">
        <v>27</v>
      </c>
      <c r="K762">
        <v>761</v>
      </c>
      <c r="L762" t="s">
        <v>18</v>
      </c>
      <c r="M762" t="s">
        <v>1163</v>
      </c>
      <c r="N762" s="11">
        <f>SUMIF(Cocina!A:A,Sala!K762,Cocina!J:J)+I762</f>
        <v>190.85</v>
      </c>
      <c r="O762" s="12">
        <f t="shared" si="66"/>
        <v>45023</v>
      </c>
      <c r="P762" s="2">
        <f t="shared" si="67"/>
        <v>45023.11041666667</v>
      </c>
      <c r="Q762" s="2">
        <f t="shared" si="68"/>
        <v>45023.154166666667</v>
      </c>
      <c r="R762" s="2">
        <f t="shared" si="69"/>
        <v>4.3749999997089617E-2</v>
      </c>
      <c r="S762" s="7">
        <f>SUMIF(Cocina!A:A,K762,Cocina!H:H)</f>
        <v>7.0833333333333331E-2</v>
      </c>
      <c r="T762" s="2">
        <f t="shared" si="70"/>
        <v>0</v>
      </c>
      <c r="U762" t="str">
        <f t="shared" si="71"/>
        <v>No cobrado</v>
      </c>
      <c r="V762" s="17" t="str">
        <f>TEXT(Table1[[#This Row],[Fecha de factura]],"dddd")</f>
        <v>viernes</v>
      </c>
    </row>
    <row r="763" spans="1:22" x14ac:dyDescent="0.45">
      <c r="A763">
        <v>4</v>
      </c>
      <c r="B763" t="s">
        <v>317</v>
      </c>
      <c r="C763">
        <v>3</v>
      </c>
      <c r="D763" s="1">
        <v>45023.054166666669</v>
      </c>
      <c r="E763" s="1">
        <v>45023.142361111109</v>
      </c>
      <c r="F763" t="s">
        <v>30</v>
      </c>
      <c r="G763" t="s">
        <v>21</v>
      </c>
      <c r="H763" t="s">
        <v>26</v>
      </c>
      <c r="I763" s="11">
        <v>49.45</v>
      </c>
      <c r="J763" t="s">
        <v>17</v>
      </c>
      <c r="K763">
        <v>762</v>
      </c>
      <c r="L763" t="s">
        <v>45</v>
      </c>
      <c r="M763" t="s">
        <v>1164</v>
      </c>
      <c r="N763" s="11">
        <f>SUMIF(Cocina!A:A,Sala!K763,Cocina!J:J)+I763</f>
        <v>148.44999999999999</v>
      </c>
      <c r="O763" s="12">
        <f t="shared" si="66"/>
        <v>45023</v>
      </c>
      <c r="P763" s="2">
        <f t="shared" si="67"/>
        <v>45023.054166666669</v>
      </c>
      <c r="Q763" s="2">
        <f t="shared" si="68"/>
        <v>45023.142361111109</v>
      </c>
      <c r="R763" s="2">
        <f t="shared" si="69"/>
        <v>8.819444444088731E-2</v>
      </c>
      <c r="S763" s="7">
        <f>SUMIF(Cocina!A:A,K763,Cocina!H:H)</f>
        <v>2.0138888888888887E-2</v>
      </c>
      <c r="T763" s="2">
        <f t="shared" si="70"/>
        <v>6.8055555551998423E-2</v>
      </c>
      <c r="U763" t="str">
        <f t="shared" si="71"/>
        <v>Cobrado</v>
      </c>
      <c r="V763" s="17" t="str">
        <f>TEXT(Table1[[#This Row],[Fecha de factura]],"dddd")</f>
        <v>viernes</v>
      </c>
    </row>
    <row r="764" spans="1:22" x14ac:dyDescent="0.45">
      <c r="A764">
        <v>18</v>
      </c>
      <c r="B764" t="s">
        <v>521</v>
      </c>
      <c r="C764">
        <v>3</v>
      </c>
      <c r="D764" s="1">
        <v>45023.15902777778</v>
      </c>
      <c r="E764" s="1">
        <v>45023.216666666667</v>
      </c>
      <c r="F764" t="s">
        <v>33</v>
      </c>
      <c r="G764" t="s">
        <v>15</v>
      </c>
      <c r="H764" t="s">
        <v>26</v>
      </c>
      <c r="I764" s="11">
        <v>22.88</v>
      </c>
      <c r="J764" t="s">
        <v>17</v>
      </c>
      <c r="K764">
        <v>763</v>
      </c>
      <c r="L764" t="s">
        <v>70</v>
      </c>
      <c r="M764" t="s">
        <v>916</v>
      </c>
      <c r="N764" s="11">
        <f>SUMIF(Cocina!A:A,Sala!K764,Cocina!J:J)+I764</f>
        <v>126.88</v>
      </c>
      <c r="O764" s="12">
        <f t="shared" si="66"/>
        <v>45023</v>
      </c>
      <c r="P764" s="2">
        <f t="shared" si="67"/>
        <v>45023.15902777778</v>
      </c>
      <c r="Q764" s="2">
        <f t="shared" si="68"/>
        <v>45023.216666666667</v>
      </c>
      <c r="R764" s="2">
        <f t="shared" si="69"/>
        <v>5.7638888887595385E-2</v>
      </c>
      <c r="S764" s="7">
        <f>SUMIF(Cocina!A:A,K764,Cocina!H:H)</f>
        <v>2.2222222222222223E-2</v>
      </c>
      <c r="T764" s="2">
        <f t="shared" si="70"/>
        <v>3.5416666665373159E-2</v>
      </c>
      <c r="U764" t="str">
        <f t="shared" si="71"/>
        <v>Cobrado</v>
      </c>
      <c r="V764" s="17" t="str">
        <f>TEXT(Table1[[#This Row],[Fecha de factura]],"dddd")</f>
        <v>viernes</v>
      </c>
    </row>
    <row r="765" spans="1:22" x14ac:dyDescent="0.45">
      <c r="A765">
        <v>20</v>
      </c>
      <c r="B765" t="s">
        <v>602</v>
      </c>
      <c r="C765">
        <v>1</v>
      </c>
      <c r="D765" s="1">
        <v>45023.145833333336</v>
      </c>
      <c r="E765" s="1">
        <v>45023.240277777775</v>
      </c>
      <c r="F765" t="s">
        <v>33</v>
      </c>
      <c r="G765" t="s">
        <v>36</v>
      </c>
      <c r="H765" t="s">
        <v>26</v>
      </c>
      <c r="I765" s="11">
        <v>20.41</v>
      </c>
      <c r="J765" t="s">
        <v>39</v>
      </c>
      <c r="K765">
        <v>764</v>
      </c>
      <c r="L765" t="s">
        <v>23</v>
      </c>
      <c r="M765" t="s">
        <v>1165</v>
      </c>
      <c r="N765" s="11">
        <f>SUMIF(Cocina!A:A,Sala!K765,Cocina!J:J)+I765</f>
        <v>105.41</v>
      </c>
      <c r="O765" s="12">
        <f t="shared" si="66"/>
        <v>45023</v>
      </c>
      <c r="P765" s="2">
        <f t="shared" si="67"/>
        <v>45023.145833333336</v>
      </c>
      <c r="Q765" s="2">
        <f t="shared" si="68"/>
        <v>45023.240277777775</v>
      </c>
      <c r="R765" s="2">
        <f t="shared" si="69"/>
        <v>0.10486111110609879</v>
      </c>
      <c r="S765" s="7">
        <f>SUMIF(Cocina!A:A,K765,Cocina!H:H)</f>
        <v>7.7777777777777779E-2</v>
      </c>
      <c r="T765" s="2">
        <f t="shared" si="70"/>
        <v>2.708333332832101E-2</v>
      </c>
      <c r="U765" t="str">
        <f t="shared" si="71"/>
        <v>Cobrado</v>
      </c>
      <c r="V765" s="17" t="str">
        <f>TEXT(Table1[[#This Row],[Fecha de factura]],"dddd")</f>
        <v>viernes</v>
      </c>
    </row>
    <row r="766" spans="1:22" x14ac:dyDescent="0.45">
      <c r="A766">
        <v>20</v>
      </c>
      <c r="B766" t="s">
        <v>502</v>
      </c>
      <c r="C766">
        <v>4</v>
      </c>
      <c r="D766" s="1">
        <v>45023.01666666667</v>
      </c>
      <c r="E766" s="1">
        <v>45023.067361111112</v>
      </c>
      <c r="F766" t="s">
        <v>14</v>
      </c>
      <c r="G766" t="s">
        <v>36</v>
      </c>
      <c r="H766" t="s">
        <v>26</v>
      </c>
      <c r="I766" s="11">
        <v>30.77</v>
      </c>
      <c r="J766" t="s">
        <v>27</v>
      </c>
      <c r="K766">
        <v>765</v>
      </c>
      <c r="L766" t="s">
        <v>58</v>
      </c>
      <c r="M766" t="s">
        <v>1166</v>
      </c>
      <c r="N766" s="11">
        <f>SUMIF(Cocina!A:A,Sala!K766,Cocina!J:J)+I766</f>
        <v>263.77</v>
      </c>
      <c r="O766" s="12">
        <f t="shared" si="66"/>
        <v>45023</v>
      </c>
      <c r="P766" s="2">
        <f t="shared" si="67"/>
        <v>45023.01666666667</v>
      </c>
      <c r="Q766" s="2">
        <f t="shared" si="68"/>
        <v>45023.067361111112</v>
      </c>
      <c r="R766" s="2">
        <f t="shared" si="69"/>
        <v>5.0694444442342501E-2</v>
      </c>
      <c r="S766" s="7">
        <f>SUMIF(Cocina!A:A,K766,Cocina!H:H)</f>
        <v>0.1138888888888889</v>
      </c>
      <c r="T766" s="2">
        <f t="shared" si="70"/>
        <v>0</v>
      </c>
      <c r="U766" t="str">
        <f t="shared" si="71"/>
        <v>No cobrado</v>
      </c>
      <c r="V766" s="17" t="str">
        <f>TEXT(Table1[[#This Row],[Fecha de factura]],"dddd")</f>
        <v>viernes</v>
      </c>
    </row>
    <row r="767" spans="1:22" x14ac:dyDescent="0.45">
      <c r="A767">
        <v>17</v>
      </c>
      <c r="B767" t="s">
        <v>52</v>
      </c>
      <c r="C767">
        <v>6</v>
      </c>
      <c r="D767" s="1">
        <v>45023.06527777778</v>
      </c>
      <c r="E767" s="1">
        <v>45023.201388888891</v>
      </c>
      <c r="F767" t="s">
        <v>25</v>
      </c>
      <c r="G767" t="s">
        <v>36</v>
      </c>
      <c r="H767" t="s">
        <v>26</v>
      </c>
      <c r="I767" s="11">
        <v>12.57</v>
      </c>
      <c r="J767" t="s">
        <v>17</v>
      </c>
      <c r="K767">
        <v>766</v>
      </c>
      <c r="L767" t="s">
        <v>70</v>
      </c>
      <c r="M767" t="s">
        <v>1167</v>
      </c>
      <c r="N767" s="11">
        <f>SUMIF(Cocina!A:A,Sala!K767,Cocina!J:J)+I767</f>
        <v>197.57</v>
      </c>
      <c r="O767" s="12">
        <f t="shared" si="66"/>
        <v>45023</v>
      </c>
      <c r="P767" s="2">
        <f t="shared" si="67"/>
        <v>45023.06527777778</v>
      </c>
      <c r="Q767" s="2">
        <f t="shared" si="68"/>
        <v>45023.201388888891</v>
      </c>
      <c r="R767" s="2">
        <f t="shared" si="69"/>
        <v>0.13611111111094942</v>
      </c>
      <c r="S767" s="7">
        <f>SUMIF(Cocina!A:A,K767,Cocina!H:H)</f>
        <v>9.3055555555555558E-2</v>
      </c>
      <c r="T767" s="2">
        <f t="shared" si="70"/>
        <v>4.3055555555393865E-2</v>
      </c>
      <c r="U767" t="str">
        <f t="shared" si="71"/>
        <v>Cobrado</v>
      </c>
      <c r="V767" s="17" t="str">
        <f>TEXT(Table1[[#This Row],[Fecha de factura]],"dddd")</f>
        <v>viernes</v>
      </c>
    </row>
    <row r="768" spans="1:22" x14ac:dyDescent="0.45">
      <c r="A768">
        <v>10</v>
      </c>
      <c r="B768" t="s">
        <v>603</v>
      </c>
      <c r="C768">
        <v>3</v>
      </c>
      <c r="D768" s="1">
        <v>45023.047222222223</v>
      </c>
      <c r="E768" s="1">
        <v>45023.164583333331</v>
      </c>
      <c r="F768" t="s">
        <v>25</v>
      </c>
      <c r="G768" t="s">
        <v>21</v>
      </c>
      <c r="H768" t="s">
        <v>26</v>
      </c>
      <c r="I768" s="11">
        <v>15.98</v>
      </c>
      <c r="J768" t="s">
        <v>17</v>
      </c>
      <c r="K768">
        <v>767</v>
      </c>
      <c r="L768" t="s">
        <v>55</v>
      </c>
      <c r="M768" t="s">
        <v>1168</v>
      </c>
      <c r="N768" s="11">
        <f>SUMIF(Cocina!A:A,Sala!K768,Cocina!J:J)+I768</f>
        <v>184.98</v>
      </c>
      <c r="O768" s="12">
        <f t="shared" si="66"/>
        <v>45023</v>
      </c>
      <c r="P768" s="2">
        <f t="shared" si="67"/>
        <v>45023.047222222223</v>
      </c>
      <c r="Q768" s="2">
        <f t="shared" si="68"/>
        <v>45023.164583333331</v>
      </c>
      <c r="R768" s="2">
        <f t="shared" si="69"/>
        <v>0.11736111110803904</v>
      </c>
      <c r="S768" s="7">
        <f>SUMIF(Cocina!A:A,K768,Cocina!H:H)</f>
        <v>5.9027777777777776E-2</v>
      </c>
      <c r="T768" s="2">
        <f t="shared" si="70"/>
        <v>5.8333333330261264E-2</v>
      </c>
      <c r="U768" t="str">
        <f t="shared" si="71"/>
        <v>Cobrado</v>
      </c>
      <c r="V768" s="17" t="str">
        <f>TEXT(Table1[[#This Row],[Fecha de factura]],"dddd")</f>
        <v>viernes</v>
      </c>
    </row>
  </sheetData>
  <conditionalFormatting sqref="U1:U1048576">
    <cfRule type="cellIs" dxfId="1" priority="1" operator="equal">
      <formula>"Cobrado"</formula>
    </cfRule>
    <cfRule type="cellIs" dxfId="0" priority="2" operator="equal">
      <formula>"No cobrado"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8170-8088-4137-8590-6C22B5E82E83}">
  <dimension ref="A1:M1903"/>
  <sheetViews>
    <sheetView topLeftCell="D1" workbookViewId="0">
      <selection activeCell="H13" sqref="H13"/>
    </sheetView>
  </sheetViews>
  <sheetFormatPr defaultRowHeight="14.25" x14ac:dyDescent="0.45"/>
  <cols>
    <col min="1" max="1" width="17.73046875" style="3" customWidth="1"/>
    <col min="2" max="2" width="16.9296875" style="3" customWidth="1"/>
    <col min="3" max="3" width="17.33203125" customWidth="1"/>
    <col min="4" max="4" width="21.3984375" bestFit="1" customWidth="1"/>
    <col min="5" max="5" width="14.9296875" style="4" customWidth="1"/>
    <col min="6" max="6" width="15.19921875" style="4" customWidth="1"/>
    <col min="7" max="7" width="18.9296875" customWidth="1"/>
    <col min="8" max="8" width="22" style="5" customWidth="1"/>
    <col min="9" max="9" width="15.33203125" customWidth="1"/>
    <col min="10" max="10" width="15.33203125" style="4" customWidth="1"/>
    <col min="11" max="11" width="12.1328125" customWidth="1"/>
    <col min="12" max="12" width="14.6640625" customWidth="1"/>
    <col min="13" max="13" width="20" customWidth="1"/>
  </cols>
  <sheetData>
    <row r="1" spans="1:13" x14ac:dyDescent="0.45">
      <c r="A1" s="3" t="s">
        <v>10</v>
      </c>
      <c r="B1" s="3" t="s">
        <v>0</v>
      </c>
      <c r="C1" t="s">
        <v>604</v>
      </c>
      <c r="D1" t="s">
        <v>611</v>
      </c>
      <c r="E1" s="4" t="s">
        <v>605</v>
      </c>
      <c r="F1" s="4" t="s">
        <v>606</v>
      </c>
      <c r="G1" t="s">
        <v>607</v>
      </c>
      <c r="H1" s="5" t="s">
        <v>632</v>
      </c>
      <c r="I1" t="s">
        <v>608</v>
      </c>
      <c r="J1" s="4" t="s">
        <v>638</v>
      </c>
      <c r="K1" t="s">
        <v>1192</v>
      </c>
      <c r="L1" t="s">
        <v>633</v>
      </c>
      <c r="M1" s="4" t="s">
        <v>634</v>
      </c>
    </row>
    <row r="2" spans="1:13" x14ac:dyDescent="0.45">
      <c r="A2" s="3">
        <v>1</v>
      </c>
      <c r="B2" s="3">
        <v>10</v>
      </c>
      <c r="C2" t="s">
        <v>169</v>
      </c>
      <c r="D2" t="s">
        <v>612</v>
      </c>
      <c r="E2" s="4">
        <v>14</v>
      </c>
      <c r="F2" s="4">
        <v>24</v>
      </c>
      <c r="G2">
        <v>2</v>
      </c>
      <c r="H2" s="5">
        <v>1.7361111111111112E-2</v>
      </c>
      <c r="I2" t="s">
        <v>609</v>
      </c>
      <c r="J2" s="4">
        <f>F2*G2</f>
        <v>48</v>
      </c>
      <c r="K2" s="11">
        <f>G2*E2</f>
        <v>28</v>
      </c>
      <c r="L2" s="4">
        <f>J2-(G2*E2)</f>
        <v>20</v>
      </c>
      <c r="M2" s="6">
        <f>L2/J2</f>
        <v>0.41666666666666669</v>
      </c>
    </row>
    <row r="3" spans="1:13" x14ac:dyDescent="0.45">
      <c r="A3" s="3">
        <v>1</v>
      </c>
      <c r="B3" s="3">
        <v>10</v>
      </c>
      <c r="C3" t="s">
        <v>79</v>
      </c>
      <c r="D3" t="s">
        <v>613</v>
      </c>
      <c r="E3" s="4">
        <v>18</v>
      </c>
      <c r="F3" s="4">
        <v>30</v>
      </c>
      <c r="G3">
        <v>3</v>
      </c>
      <c r="H3" s="5">
        <v>2.2222222222222223E-2</v>
      </c>
      <c r="I3" t="s">
        <v>610</v>
      </c>
      <c r="J3" s="4">
        <f t="shared" ref="J3:J66" si="0">F3*G3</f>
        <v>90</v>
      </c>
      <c r="K3" s="11">
        <f t="shared" ref="K3:K66" si="1">G3*E3</f>
        <v>54</v>
      </c>
      <c r="L3" s="4">
        <f>J3-(G3*E3)</f>
        <v>36</v>
      </c>
      <c r="M3" s="6">
        <f t="shared" ref="M3:M66" si="2">L3/J3</f>
        <v>0.4</v>
      </c>
    </row>
    <row r="4" spans="1:13" x14ac:dyDescent="0.45">
      <c r="A4" s="3">
        <v>2</v>
      </c>
      <c r="B4" s="3">
        <v>6</v>
      </c>
      <c r="C4" t="s">
        <v>127</v>
      </c>
      <c r="D4" t="s">
        <v>614</v>
      </c>
      <c r="E4" s="4">
        <v>19</v>
      </c>
      <c r="F4" s="4">
        <v>31</v>
      </c>
      <c r="G4">
        <v>1</v>
      </c>
      <c r="H4" s="5">
        <v>3.5416666666666666E-2</v>
      </c>
      <c r="I4" t="s">
        <v>609</v>
      </c>
      <c r="J4" s="4">
        <f t="shared" si="0"/>
        <v>31</v>
      </c>
      <c r="K4" s="11">
        <f t="shared" si="1"/>
        <v>19</v>
      </c>
      <c r="L4" s="4">
        <f>J4-(G4*E4)</f>
        <v>12</v>
      </c>
      <c r="M4" s="6">
        <f t="shared" si="2"/>
        <v>0.38709677419354838</v>
      </c>
    </row>
    <row r="5" spans="1:13" x14ac:dyDescent="0.45">
      <c r="A5" s="3">
        <v>2</v>
      </c>
      <c r="B5" s="3">
        <v>6</v>
      </c>
      <c r="C5" t="s">
        <v>117</v>
      </c>
      <c r="D5" t="s">
        <v>615</v>
      </c>
      <c r="E5" s="4">
        <v>16</v>
      </c>
      <c r="F5" s="4">
        <v>27</v>
      </c>
      <c r="G5">
        <v>1</v>
      </c>
      <c r="H5" s="5">
        <v>2.361111111111111E-2</v>
      </c>
      <c r="I5" t="s">
        <v>610</v>
      </c>
      <c r="J5" s="4">
        <f t="shared" si="0"/>
        <v>27</v>
      </c>
      <c r="K5" s="11">
        <f t="shared" si="1"/>
        <v>16</v>
      </c>
      <c r="L5" s="4">
        <f>J5-(G5*E5)</f>
        <v>11</v>
      </c>
      <c r="M5" s="6">
        <f t="shared" si="2"/>
        <v>0.40740740740740738</v>
      </c>
    </row>
    <row r="6" spans="1:13" x14ac:dyDescent="0.45">
      <c r="A6" s="3">
        <v>3</v>
      </c>
      <c r="B6" s="3">
        <v>20</v>
      </c>
      <c r="C6" t="s">
        <v>59</v>
      </c>
      <c r="D6" t="s">
        <v>616</v>
      </c>
      <c r="E6" s="4">
        <v>25</v>
      </c>
      <c r="F6" s="4">
        <v>40</v>
      </c>
      <c r="G6">
        <v>1</v>
      </c>
      <c r="H6" s="5">
        <v>6.2500000000000003E-3</v>
      </c>
      <c r="I6" t="s">
        <v>610</v>
      </c>
      <c r="J6" s="4">
        <f t="shared" si="0"/>
        <v>40</v>
      </c>
      <c r="K6" s="11">
        <f t="shared" si="1"/>
        <v>25</v>
      </c>
      <c r="L6" s="4">
        <f>J6-(G6*E6)</f>
        <v>15</v>
      </c>
      <c r="M6" s="6">
        <f t="shared" si="2"/>
        <v>0.375</v>
      </c>
    </row>
    <row r="7" spans="1:13" x14ac:dyDescent="0.45">
      <c r="A7" s="3">
        <v>3</v>
      </c>
      <c r="B7" s="3">
        <v>20</v>
      </c>
      <c r="C7" t="s">
        <v>127</v>
      </c>
      <c r="D7" t="s">
        <v>614</v>
      </c>
      <c r="E7" s="4">
        <v>19</v>
      </c>
      <c r="F7" s="4">
        <v>31</v>
      </c>
      <c r="G7">
        <v>1</v>
      </c>
      <c r="H7" s="5">
        <v>1.8749999999999999E-2</v>
      </c>
      <c r="I7" t="s">
        <v>609</v>
      </c>
      <c r="J7" s="4">
        <f t="shared" si="0"/>
        <v>31</v>
      </c>
      <c r="K7" s="11">
        <f t="shared" si="1"/>
        <v>19</v>
      </c>
      <c r="L7" s="4">
        <f>J7-(G7*E7)</f>
        <v>12</v>
      </c>
      <c r="M7" s="6">
        <f t="shared" si="2"/>
        <v>0.38709677419354838</v>
      </c>
    </row>
    <row r="8" spans="1:13" x14ac:dyDescent="0.45">
      <c r="A8" s="3">
        <v>3</v>
      </c>
      <c r="B8" s="3">
        <v>20</v>
      </c>
      <c r="C8" t="s">
        <v>84</v>
      </c>
      <c r="D8" t="s">
        <v>617</v>
      </c>
      <c r="E8" s="4">
        <v>22</v>
      </c>
      <c r="F8" s="4">
        <v>36</v>
      </c>
      <c r="G8">
        <v>1</v>
      </c>
      <c r="H8" s="5">
        <v>2.5000000000000001E-2</v>
      </c>
      <c r="I8" t="s">
        <v>609</v>
      </c>
      <c r="J8" s="4">
        <f t="shared" si="0"/>
        <v>36</v>
      </c>
      <c r="K8" s="11">
        <f t="shared" si="1"/>
        <v>22</v>
      </c>
      <c r="L8" s="4">
        <f>J8-(G8*E8)</f>
        <v>14</v>
      </c>
      <c r="M8" s="6">
        <f t="shared" si="2"/>
        <v>0.3888888888888889</v>
      </c>
    </row>
    <row r="9" spans="1:13" x14ac:dyDescent="0.45">
      <c r="A9" s="3">
        <v>3</v>
      </c>
      <c r="B9" s="3">
        <v>20</v>
      </c>
      <c r="C9" t="s">
        <v>49</v>
      </c>
      <c r="D9" t="s">
        <v>618</v>
      </c>
      <c r="E9" s="4">
        <v>17</v>
      </c>
      <c r="F9" s="4">
        <v>29</v>
      </c>
      <c r="G9">
        <v>2</v>
      </c>
      <c r="H9" s="5">
        <v>3.7499999999999999E-2</v>
      </c>
      <c r="I9" t="s">
        <v>610</v>
      </c>
      <c r="J9" s="4">
        <f t="shared" si="0"/>
        <v>58</v>
      </c>
      <c r="K9" s="11">
        <f t="shared" si="1"/>
        <v>34</v>
      </c>
      <c r="L9" s="4">
        <f>J9-(G9*E9)</f>
        <v>24</v>
      </c>
      <c r="M9" s="6">
        <f t="shared" si="2"/>
        <v>0.41379310344827586</v>
      </c>
    </row>
    <row r="10" spans="1:13" x14ac:dyDescent="0.45">
      <c r="A10" s="3">
        <v>4</v>
      </c>
      <c r="B10" s="3">
        <v>3</v>
      </c>
      <c r="C10" t="s">
        <v>272</v>
      </c>
      <c r="D10" t="s">
        <v>619</v>
      </c>
      <c r="E10" s="4">
        <v>20</v>
      </c>
      <c r="F10" s="4">
        <v>33</v>
      </c>
      <c r="G10">
        <v>3</v>
      </c>
      <c r="H10" s="5">
        <v>1.5972222222222221E-2</v>
      </c>
      <c r="I10" t="s">
        <v>610</v>
      </c>
      <c r="J10" s="4">
        <f t="shared" si="0"/>
        <v>99</v>
      </c>
      <c r="K10" s="11">
        <f t="shared" si="1"/>
        <v>60</v>
      </c>
      <c r="L10" s="4">
        <f>J10-(G10*E10)</f>
        <v>39</v>
      </c>
      <c r="M10" s="6">
        <f t="shared" si="2"/>
        <v>0.39393939393939392</v>
      </c>
    </row>
    <row r="11" spans="1:13" x14ac:dyDescent="0.45">
      <c r="A11" s="3">
        <v>4</v>
      </c>
      <c r="B11" s="3">
        <v>3</v>
      </c>
      <c r="C11" t="s">
        <v>53</v>
      </c>
      <c r="D11" t="s">
        <v>620</v>
      </c>
      <c r="E11" s="4">
        <v>16</v>
      </c>
      <c r="F11" s="4">
        <v>28</v>
      </c>
      <c r="G11">
        <v>3</v>
      </c>
      <c r="H11" s="5">
        <v>1.1805555555555555E-2</v>
      </c>
      <c r="I11" t="s">
        <v>609</v>
      </c>
      <c r="J11" s="4">
        <f t="shared" si="0"/>
        <v>84</v>
      </c>
      <c r="K11" s="11">
        <f t="shared" si="1"/>
        <v>48</v>
      </c>
      <c r="L11" s="4">
        <f>J11-(G11*E11)</f>
        <v>36</v>
      </c>
      <c r="M11" s="6">
        <f t="shared" si="2"/>
        <v>0.42857142857142855</v>
      </c>
    </row>
    <row r="12" spans="1:13" x14ac:dyDescent="0.45">
      <c r="A12" s="3">
        <v>5</v>
      </c>
      <c r="B12" s="3">
        <v>8</v>
      </c>
      <c r="C12" t="s">
        <v>123</v>
      </c>
      <c r="D12" t="s">
        <v>621</v>
      </c>
      <c r="E12" s="4">
        <v>11</v>
      </c>
      <c r="F12" s="4">
        <v>19</v>
      </c>
      <c r="G12">
        <v>1</v>
      </c>
      <c r="H12" s="5">
        <v>5.5555555555555558E-3</v>
      </c>
      <c r="I12" t="s">
        <v>609</v>
      </c>
      <c r="J12" s="4">
        <f t="shared" si="0"/>
        <v>19</v>
      </c>
      <c r="K12" s="11">
        <f t="shared" si="1"/>
        <v>11</v>
      </c>
      <c r="L12" s="4">
        <f>J12-(G12*E12)</f>
        <v>8</v>
      </c>
      <c r="M12" s="6">
        <f t="shared" si="2"/>
        <v>0.42105263157894735</v>
      </c>
    </row>
    <row r="13" spans="1:13" x14ac:dyDescent="0.45">
      <c r="A13" s="3">
        <v>5</v>
      </c>
      <c r="B13" s="3">
        <v>8</v>
      </c>
      <c r="C13" t="s">
        <v>169</v>
      </c>
      <c r="D13" t="s">
        <v>612</v>
      </c>
      <c r="E13" s="4">
        <v>14</v>
      </c>
      <c r="F13" s="4">
        <v>24</v>
      </c>
      <c r="G13">
        <v>2</v>
      </c>
      <c r="H13" s="5">
        <v>6.2500000000000003E-3</v>
      </c>
      <c r="I13" t="s">
        <v>610</v>
      </c>
      <c r="J13" s="4">
        <f t="shared" si="0"/>
        <v>48</v>
      </c>
      <c r="K13" s="11">
        <f t="shared" si="1"/>
        <v>28</v>
      </c>
      <c r="L13" s="4">
        <f>J13-(G13*E13)</f>
        <v>20</v>
      </c>
      <c r="M13" s="6">
        <f t="shared" si="2"/>
        <v>0.41666666666666669</v>
      </c>
    </row>
    <row r="14" spans="1:13" x14ac:dyDescent="0.45">
      <c r="A14" s="3">
        <v>6</v>
      </c>
      <c r="B14" s="3">
        <v>7</v>
      </c>
      <c r="C14" t="s">
        <v>37</v>
      </c>
      <c r="D14" t="s">
        <v>622</v>
      </c>
      <c r="E14" s="4">
        <v>21</v>
      </c>
      <c r="F14" s="4">
        <v>35</v>
      </c>
      <c r="G14">
        <v>2</v>
      </c>
      <c r="H14" s="5">
        <v>7.6388888888888886E-3</v>
      </c>
      <c r="I14" t="s">
        <v>610</v>
      </c>
      <c r="J14" s="4">
        <f t="shared" si="0"/>
        <v>70</v>
      </c>
      <c r="K14" s="11">
        <f t="shared" si="1"/>
        <v>42</v>
      </c>
      <c r="L14" s="4">
        <f>J14-(G14*E14)</f>
        <v>28</v>
      </c>
      <c r="M14" s="6">
        <f t="shared" si="2"/>
        <v>0.4</v>
      </c>
    </row>
    <row r="15" spans="1:13" x14ac:dyDescent="0.45">
      <c r="A15" s="3">
        <v>7</v>
      </c>
      <c r="B15" s="3">
        <v>17</v>
      </c>
      <c r="C15" t="s">
        <v>258</v>
      </c>
      <c r="D15" t="s">
        <v>623</v>
      </c>
      <c r="E15" s="4">
        <v>19</v>
      </c>
      <c r="F15" s="4">
        <v>32</v>
      </c>
      <c r="G15">
        <v>2</v>
      </c>
      <c r="H15" s="5">
        <v>1.0416666666666666E-2</v>
      </c>
      <c r="I15" t="s">
        <v>610</v>
      </c>
      <c r="J15" s="4">
        <f t="shared" si="0"/>
        <v>64</v>
      </c>
      <c r="K15" s="11">
        <f t="shared" si="1"/>
        <v>38</v>
      </c>
      <c r="L15" s="4">
        <f>J15-(G15*E15)</f>
        <v>26</v>
      </c>
      <c r="M15" s="6">
        <f t="shared" si="2"/>
        <v>0.40625</v>
      </c>
    </row>
    <row r="16" spans="1:13" x14ac:dyDescent="0.45">
      <c r="A16" s="3">
        <v>7</v>
      </c>
      <c r="B16" s="3">
        <v>17</v>
      </c>
      <c r="C16" t="s">
        <v>84</v>
      </c>
      <c r="D16" t="s">
        <v>617</v>
      </c>
      <c r="E16" s="4">
        <v>22</v>
      </c>
      <c r="F16" s="4">
        <v>36</v>
      </c>
      <c r="G16">
        <v>3</v>
      </c>
      <c r="H16" s="5">
        <v>1.8055555555555554E-2</v>
      </c>
      <c r="I16" t="s">
        <v>609</v>
      </c>
      <c r="J16" s="4">
        <f t="shared" si="0"/>
        <v>108</v>
      </c>
      <c r="K16" s="11">
        <f t="shared" si="1"/>
        <v>66</v>
      </c>
      <c r="L16" s="4">
        <f>J16-(G16*E16)</f>
        <v>42</v>
      </c>
      <c r="M16" s="6">
        <f t="shared" si="2"/>
        <v>0.3888888888888889</v>
      </c>
    </row>
    <row r="17" spans="1:13" x14ac:dyDescent="0.45">
      <c r="A17" s="3">
        <v>8</v>
      </c>
      <c r="B17" s="3">
        <v>11</v>
      </c>
      <c r="C17" t="s">
        <v>214</v>
      </c>
      <c r="D17" t="s">
        <v>624</v>
      </c>
      <c r="E17" s="4">
        <v>13</v>
      </c>
      <c r="F17" s="4">
        <v>22</v>
      </c>
      <c r="G17">
        <v>3</v>
      </c>
      <c r="H17" s="5">
        <v>7.6388888888888886E-3</v>
      </c>
      <c r="I17" t="s">
        <v>609</v>
      </c>
      <c r="J17" s="4">
        <f t="shared" si="0"/>
        <v>66</v>
      </c>
      <c r="K17" s="11">
        <f t="shared" si="1"/>
        <v>39</v>
      </c>
      <c r="L17" s="4">
        <f>J17-(G17*E17)</f>
        <v>27</v>
      </c>
      <c r="M17" s="6">
        <f t="shared" si="2"/>
        <v>0.40909090909090912</v>
      </c>
    </row>
    <row r="18" spans="1:13" x14ac:dyDescent="0.45">
      <c r="A18" s="3">
        <v>8</v>
      </c>
      <c r="B18" s="3">
        <v>11</v>
      </c>
      <c r="C18" t="s">
        <v>53</v>
      </c>
      <c r="D18" t="s">
        <v>620</v>
      </c>
      <c r="E18" s="4">
        <v>16</v>
      </c>
      <c r="F18" s="4">
        <v>28</v>
      </c>
      <c r="G18">
        <v>2</v>
      </c>
      <c r="H18" s="5">
        <v>5.5555555555555558E-3</v>
      </c>
      <c r="I18" t="s">
        <v>609</v>
      </c>
      <c r="J18" s="4">
        <f t="shared" si="0"/>
        <v>56</v>
      </c>
      <c r="K18" s="11">
        <f t="shared" si="1"/>
        <v>32</v>
      </c>
      <c r="L18" s="4">
        <f>J18-(G18*E18)</f>
        <v>24</v>
      </c>
      <c r="M18" s="6">
        <f t="shared" si="2"/>
        <v>0.42857142857142855</v>
      </c>
    </row>
    <row r="19" spans="1:13" x14ac:dyDescent="0.45">
      <c r="A19" s="3">
        <v>8</v>
      </c>
      <c r="B19" s="3">
        <v>11</v>
      </c>
      <c r="C19" t="s">
        <v>59</v>
      </c>
      <c r="D19" t="s">
        <v>616</v>
      </c>
      <c r="E19" s="4">
        <v>25</v>
      </c>
      <c r="F19" s="4">
        <v>40</v>
      </c>
      <c r="G19">
        <v>3</v>
      </c>
      <c r="H19" s="5">
        <v>2.5000000000000001E-2</v>
      </c>
      <c r="I19" t="s">
        <v>609</v>
      </c>
      <c r="J19" s="4">
        <f t="shared" si="0"/>
        <v>120</v>
      </c>
      <c r="K19" s="11">
        <f t="shared" si="1"/>
        <v>75</v>
      </c>
      <c r="L19" s="4">
        <f>J19-(G19*E19)</f>
        <v>45</v>
      </c>
      <c r="M19" s="6">
        <f t="shared" si="2"/>
        <v>0.375</v>
      </c>
    </row>
    <row r="20" spans="1:13" x14ac:dyDescent="0.45">
      <c r="A20" s="3">
        <v>9</v>
      </c>
      <c r="B20" s="3">
        <v>15</v>
      </c>
      <c r="C20" t="s">
        <v>79</v>
      </c>
      <c r="D20" t="s">
        <v>613</v>
      </c>
      <c r="E20" s="4">
        <v>18</v>
      </c>
      <c r="F20" s="4">
        <v>30</v>
      </c>
      <c r="G20">
        <v>1</v>
      </c>
      <c r="H20" s="5">
        <v>3.5416666666666666E-2</v>
      </c>
      <c r="I20" t="s">
        <v>609</v>
      </c>
      <c r="J20" s="4">
        <f t="shared" si="0"/>
        <v>30</v>
      </c>
      <c r="K20" s="11">
        <f t="shared" si="1"/>
        <v>18</v>
      </c>
      <c r="L20" s="4">
        <f>J20-(G20*E20)</f>
        <v>12</v>
      </c>
      <c r="M20" s="6">
        <f t="shared" si="2"/>
        <v>0.4</v>
      </c>
    </row>
    <row r="21" spans="1:13" x14ac:dyDescent="0.45">
      <c r="A21" s="3">
        <v>9</v>
      </c>
      <c r="B21" s="3">
        <v>15</v>
      </c>
      <c r="C21" t="s">
        <v>169</v>
      </c>
      <c r="D21" t="s">
        <v>612</v>
      </c>
      <c r="E21" s="4">
        <v>14</v>
      </c>
      <c r="F21" s="4">
        <v>24</v>
      </c>
      <c r="G21">
        <v>1</v>
      </c>
      <c r="H21" s="5">
        <v>3.4027777777777775E-2</v>
      </c>
      <c r="I21" t="s">
        <v>610</v>
      </c>
      <c r="J21" s="4">
        <f t="shared" si="0"/>
        <v>24</v>
      </c>
      <c r="K21" s="11">
        <f t="shared" si="1"/>
        <v>14</v>
      </c>
      <c r="L21" s="4">
        <f>J21-(G21*E21)</f>
        <v>10</v>
      </c>
      <c r="M21" s="6">
        <f t="shared" si="2"/>
        <v>0.41666666666666669</v>
      </c>
    </row>
    <row r="22" spans="1:13" x14ac:dyDescent="0.45">
      <c r="A22" s="3">
        <v>9</v>
      </c>
      <c r="B22" s="3">
        <v>15</v>
      </c>
      <c r="C22" t="s">
        <v>123</v>
      </c>
      <c r="D22" t="s">
        <v>621</v>
      </c>
      <c r="E22" s="4">
        <v>11</v>
      </c>
      <c r="F22" s="4">
        <v>19</v>
      </c>
      <c r="G22">
        <v>1</v>
      </c>
      <c r="H22" s="5">
        <v>1.0416666666666666E-2</v>
      </c>
      <c r="I22" t="s">
        <v>609</v>
      </c>
      <c r="J22" s="4">
        <f t="shared" si="0"/>
        <v>19</v>
      </c>
      <c r="K22" s="11">
        <f t="shared" si="1"/>
        <v>11</v>
      </c>
      <c r="L22" s="4">
        <f>J22-(G22*E22)</f>
        <v>8</v>
      </c>
      <c r="M22" s="6">
        <f t="shared" si="2"/>
        <v>0.42105263157894735</v>
      </c>
    </row>
    <row r="23" spans="1:13" x14ac:dyDescent="0.45">
      <c r="A23" s="3">
        <v>9</v>
      </c>
      <c r="B23" s="3">
        <v>15</v>
      </c>
      <c r="C23" t="s">
        <v>258</v>
      </c>
      <c r="D23" t="s">
        <v>623</v>
      </c>
      <c r="E23" s="4">
        <v>19</v>
      </c>
      <c r="F23" s="4">
        <v>32</v>
      </c>
      <c r="G23">
        <v>3</v>
      </c>
      <c r="H23" s="5">
        <v>2.1527777777777778E-2</v>
      </c>
      <c r="I23" t="s">
        <v>609</v>
      </c>
      <c r="J23" s="4">
        <f t="shared" si="0"/>
        <v>96</v>
      </c>
      <c r="K23" s="11">
        <f t="shared" si="1"/>
        <v>57</v>
      </c>
      <c r="L23" s="4">
        <f>J23-(G23*E23)</f>
        <v>39</v>
      </c>
      <c r="M23" s="6">
        <f t="shared" si="2"/>
        <v>0.40625</v>
      </c>
    </row>
    <row r="24" spans="1:13" x14ac:dyDescent="0.45">
      <c r="A24" s="3">
        <v>10</v>
      </c>
      <c r="B24" s="3">
        <v>17</v>
      </c>
      <c r="C24" t="s">
        <v>66</v>
      </c>
      <c r="D24" t="s">
        <v>625</v>
      </c>
      <c r="E24" s="4">
        <v>20</v>
      </c>
      <c r="F24" s="4">
        <v>34</v>
      </c>
      <c r="G24">
        <v>2</v>
      </c>
      <c r="H24" s="5">
        <v>6.9444444444444441E-3</v>
      </c>
      <c r="I24" t="s">
        <v>610</v>
      </c>
      <c r="J24" s="4">
        <f t="shared" si="0"/>
        <v>68</v>
      </c>
      <c r="K24" s="11">
        <f t="shared" si="1"/>
        <v>40</v>
      </c>
      <c r="L24" s="4">
        <f>J24-(G24*E24)</f>
        <v>28</v>
      </c>
      <c r="M24" s="6">
        <f t="shared" si="2"/>
        <v>0.41176470588235292</v>
      </c>
    </row>
    <row r="25" spans="1:13" x14ac:dyDescent="0.45">
      <c r="A25" s="3">
        <v>10</v>
      </c>
      <c r="B25" s="3">
        <v>17</v>
      </c>
      <c r="C25" t="s">
        <v>59</v>
      </c>
      <c r="D25" t="s">
        <v>616</v>
      </c>
      <c r="E25" s="4">
        <v>25</v>
      </c>
      <c r="F25" s="4">
        <v>40</v>
      </c>
      <c r="G25">
        <v>2</v>
      </c>
      <c r="H25" s="5">
        <v>1.3194444444444444E-2</v>
      </c>
      <c r="I25" t="s">
        <v>609</v>
      </c>
      <c r="J25" s="4">
        <f t="shared" si="0"/>
        <v>80</v>
      </c>
      <c r="K25" s="11">
        <f t="shared" si="1"/>
        <v>50</v>
      </c>
      <c r="L25" s="4">
        <f>J25-(G25*E25)</f>
        <v>30</v>
      </c>
      <c r="M25" s="6">
        <f t="shared" si="2"/>
        <v>0.375</v>
      </c>
    </row>
    <row r="26" spans="1:13" x14ac:dyDescent="0.45">
      <c r="A26" s="3">
        <v>11</v>
      </c>
      <c r="B26" s="3">
        <v>14</v>
      </c>
      <c r="C26" t="s">
        <v>53</v>
      </c>
      <c r="D26" t="s">
        <v>620</v>
      </c>
      <c r="E26" s="4">
        <v>16</v>
      </c>
      <c r="F26" s="4">
        <v>28</v>
      </c>
      <c r="G26">
        <v>1</v>
      </c>
      <c r="H26" s="5">
        <v>2.2222222222222223E-2</v>
      </c>
      <c r="I26" t="s">
        <v>610</v>
      </c>
      <c r="J26" s="4">
        <f t="shared" si="0"/>
        <v>28</v>
      </c>
      <c r="K26" s="11">
        <f t="shared" si="1"/>
        <v>16</v>
      </c>
      <c r="L26" s="4">
        <f>J26-(G26*E26)</f>
        <v>12</v>
      </c>
      <c r="M26" s="6">
        <f t="shared" si="2"/>
        <v>0.42857142857142855</v>
      </c>
    </row>
    <row r="27" spans="1:13" x14ac:dyDescent="0.45">
      <c r="A27" s="3">
        <v>11</v>
      </c>
      <c r="B27" s="3">
        <v>14</v>
      </c>
      <c r="C27" t="s">
        <v>79</v>
      </c>
      <c r="D27" t="s">
        <v>613</v>
      </c>
      <c r="E27" s="4">
        <v>18</v>
      </c>
      <c r="F27" s="4">
        <v>30</v>
      </c>
      <c r="G27">
        <v>2</v>
      </c>
      <c r="H27" s="5">
        <v>1.6666666666666666E-2</v>
      </c>
      <c r="I27" t="s">
        <v>610</v>
      </c>
      <c r="J27" s="4">
        <f t="shared" si="0"/>
        <v>60</v>
      </c>
      <c r="K27" s="11">
        <f t="shared" si="1"/>
        <v>36</v>
      </c>
      <c r="L27" s="4">
        <f>J27-(G27*E27)</f>
        <v>24</v>
      </c>
      <c r="M27" s="6">
        <f t="shared" si="2"/>
        <v>0.4</v>
      </c>
    </row>
    <row r="28" spans="1:13" x14ac:dyDescent="0.45">
      <c r="A28" s="3">
        <v>12</v>
      </c>
      <c r="B28" s="3">
        <v>14</v>
      </c>
      <c r="C28" t="s">
        <v>53</v>
      </c>
      <c r="D28" t="s">
        <v>620</v>
      </c>
      <c r="E28" s="4">
        <v>16</v>
      </c>
      <c r="F28" s="4">
        <v>28</v>
      </c>
      <c r="G28">
        <v>1</v>
      </c>
      <c r="H28" s="5">
        <v>3.472222222222222E-3</v>
      </c>
      <c r="I28" t="s">
        <v>610</v>
      </c>
      <c r="J28" s="4">
        <f t="shared" si="0"/>
        <v>28</v>
      </c>
      <c r="K28" s="11">
        <f t="shared" si="1"/>
        <v>16</v>
      </c>
      <c r="L28" s="4">
        <f>J28-(G28*E28)</f>
        <v>12</v>
      </c>
      <c r="M28" s="6">
        <f t="shared" si="2"/>
        <v>0.42857142857142855</v>
      </c>
    </row>
    <row r="29" spans="1:13" x14ac:dyDescent="0.45">
      <c r="A29" s="3">
        <v>12</v>
      </c>
      <c r="B29" s="3">
        <v>14</v>
      </c>
      <c r="C29" t="s">
        <v>84</v>
      </c>
      <c r="D29" t="s">
        <v>617</v>
      </c>
      <c r="E29" s="4">
        <v>22</v>
      </c>
      <c r="F29" s="4">
        <v>36</v>
      </c>
      <c r="G29">
        <v>3</v>
      </c>
      <c r="H29" s="5">
        <v>3.0555555555555555E-2</v>
      </c>
      <c r="I29" t="s">
        <v>609</v>
      </c>
      <c r="J29" s="4">
        <f t="shared" si="0"/>
        <v>108</v>
      </c>
      <c r="K29" s="11">
        <f t="shared" si="1"/>
        <v>66</v>
      </c>
      <c r="L29" s="4">
        <f>J29-(G29*E29)</f>
        <v>42</v>
      </c>
      <c r="M29" s="6">
        <f t="shared" si="2"/>
        <v>0.3888888888888889</v>
      </c>
    </row>
    <row r="30" spans="1:13" x14ac:dyDescent="0.45">
      <c r="A30" s="3">
        <v>12</v>
      </c>
      <c r="B30" s="3">
        <v>14</v>
      </c>
      <c r="C30" t="s">
        <v>37</v>
      </c>
      <c r="D30" t="s">
        <v>622</v>
      </c>
      <c r="E30" s="4">
        <v>21</v>
      </c>
      <c r="F30" s="4">
        <v>35</v>
      </c>
      <c r="G30">
        <v>2</v>
      </c>
      <c r="H30" s="5">
        <v>4.1666666666666666E-3</v>
      </c>
      <c r="I30" t="s">
        <v>609</v>
      </c>
      <c r="J30" s="4">
        <f t="shared" si="0"/>
        <v>70</v>
      </c>
      <c r="K30" s="11">
        <f t="shared" si="1"/>
        <v>42</v>
      </c>
      <c r="L30" s="4">
        <f>J30-(G30*E30)</f>
        <v>28</v>
      </c>
      <c r="M30" s="6">
        <f t="shared" si="2"/>
        <v>0.4</v>
      </c>
    </row>
    <row r="31" spans="1:13" x14ac:dyDescent="0.45">
      <c r="A31" s="3">
        <v>12</v>
      </c>
      <c r="B31" s="3">
        <v>14</v>
      </c>
      <c r="C31" t="s">
        <v>59</v>
      </c>
      <c r="D31" t="s">
        <v>616</v>
      </c>
      <c r="E31" s="4">
        <v>25</v>
      </c>
      <c r="F31" s="4">
        <v>40</v>
      </c>
      <c r="G31">
        <v>3</v>
      </c>
      <c r="H31" s="5">
        <v>2.7777777777777776E-2</v>
      </c>
      <c r="I31" t="s">
        <v>609</v>
      </c>
      <c r="J31" s="4">
        <f t="shared" si="0"/>
        <v>120</v>
      </c>
      <c r="K31" s="11">
        <f t="shared" si="1"/>
        <v>75</v>
      </c>
      <c r="L31" s="4">
        <f>J31-(G31*E31)</f>
        <v>45</v>
      </c>
      <c r="M31" s="6">
        <f t="shared" si="2"/>
        <v>0.375</v>
      </c>
    </row>
    <row r="32" spans="1:13" x14ac:dyDescent="0.45">
      <c r="A32" s="3">
        <v>13</v>
      </c>
      <c r="B32" s="3">
        <v>2</v>
      </c>
      <c r="C32" t="s">
        <v>49</v>
      </c>
      <c r="D32" t="s">
        <v>618</v>
      </c>
      <c r="E32" s="4">
        <v>17</v>
      </c>
      <c r="F32" s="4">
        <v>29</v>
      </c>
      <c r="G32">
        <v>3</v>
      </c>
      <c r="H32" s="5">
        <v>4.0972222222222222E-2</v>
      </c>
      <c r="I32" t="s">
        <v>610</v>
      </c>
      <c r="J32" s="4">
        <f t="shared" si="0"/>
        <v>87</v>
      </c>
      <c r="K32" s="11">
        <f t="shared" si="1"/>
        <v>51</v>
      </c>
      <c r="L32" s="4">
        <f>J32-(G32*E32)</f>
        <v>36</v>
      </c>
      <c r="M32" s="6">
        <f t="shared" si="2"/>
        <v>0.41379310344827586</v>
      </c>
    </row>
    <row r="33" spans="1:13" x14ac:dyDescent="0.45">
      <c r="A33" s="3">
        <v>14</v>
      </c>
      <c r="B33" s="3">
        <v>16</v>
      </c>
      <c r="C33" t="s">
        <v>157</v>
      </c>
      <c r="D33" t="s">
        <v>626</v>
      </c>
      <c r="E33" s="4">
        <v>12</v>
      </c>
      <c r="F33" s="4">
        <v>20</v>
      </c>
      <c r="G33">
        <v>1</v>
      </c>
      <c r="H33" s="5">
        <v>2.5000000000000001E-2</v>
      </c>
      <c r="I33" t="s">
        <v>609</v>
      </c>
      <c r="J33" s="4">
        <f t="shared" si="0"/>
        <v>20</v>
      </c>
      <c r="K33" s="11">
        <f t="shared" si="1"/>
        <v>12</v>
      </c>
      <c r="L33" s="4">
        <f>J33-(G33*E33)</f>
        <v>8</v>
      </c>
      <c r="M33" s="6">
        <f t="shared" si="2"/>
        <v>0.4</v>
      </c>
    </row>
    <row r="34" spans="1:13" x14ac:dyDescent="0.45">
      <c r="A34" s="3">
        <v>14</v>
      </c>
      <c r="B34" s="3">
        <v>16</v>
      </c>
      <c r="C34" t="s">
        <v>272</v>
      </c>
      <c r="D34" t="s">
        <v>619</v>
      </c>
      <c r="E34" s="4">
        <v>20</v>
      </c>
      <c r="F34" s="4">
        <v>33</v>
      </c>
      <c r="G34">
        <v>1</v>
      </c>
      <c r="H34" s="5">
        <v>1.8055555555555554E-2</v>
      </c>
      <c r="I34" t="s">
        <v>609</v>
      </c>
      <c r="J34" s="4">
        <f t="shared" si="0"/>
        <v>33</v>
      </c>
      <c r="K34" s="11">
        <f t="shared" si="1"/>
        <v>20</v>
      </c>
      <c r="L34" s="4">
        <f>J34-(G34*E34)</f>
        <v>13</v>
      </c>
      <c r="M34" s="6">
        <f t="shared" si="2"/>
        <v>0.39393939393939392</v>
      </c>
    </row>
    <row r="35" spans="1:13" x14ac:dyDescent="0.45">
      <c r="A35" s="3">
        <v>14</v>
      </c>
      <c r="B35" s="3">
        <v>16</v>
      </c>
      <c r="C35" t="s">
        <v>211</v>
      </c>
      <c r="D35" t="s">
        <v>627</v>
      </c>
      <c r="E35" s="4">
        <v>14</v>
      </c>
      <c r="F35" s="4">
        <v>23</v>
      </c>
      <c r="G35">
        <v>2</v>
      </c>
      <c r="H35" s="5">
        <v>3.0555555555555555E-2</v>
      </c>
      <c r="I35" t="s">
        <v>610</v>
      </c>
      <c r="J35" s="4">
        <f t="shared" si="0"/>
        <v>46</v>
      </c>
      <c r="K35" s="11">
        <f t="shared" si="1"/>
        <v>28</v>
      </c>
      <c r="L35" s="4">
        <f>J35-(G35*E35)</f>
        <v>18</v>
      </c>
      <c r="M35" s="6">
        <f t="shared" si="2"/>
        <v>0.39130434782608697</v>
      </c>
    </row>
    <row r="36" spans="1:13" x14ac:dyDescent="0.45">
      <c r="A36" s="3">
        <v>14</v>
      </c>
      <c r="B36" s="3">
        <v>16</v>
      </c>
      <c r="C36" t="s">
        <v>79</v>
      </c>
      <c r="D36" t="s">
        <v>613</v>
      </c>
      <c r="E36" s="4">
        <v>18</v>
      </c>
      <c r="F36" s="4">
        <v>30</v>
      </c>
      <c r="G36">
        <v>1</v>
      </c>
      <c r="H36" s="5">
        <v>3.3333333333333333E-2</v>
      </c>
      <c r="I36" t="s">
        <v>609</v>
      </c>
      <c r="J36" s="4">
        <f t="shared" si="0"/>
        <v>30</v>
      </c>
      <c r="K36" s="11">
        <f t="shared" si="1"/>
        <v>18</v>
      </c>
      <c r="L36" s="4">
        <f>J36-(G36*E36)</f>
        <v>12</v>
      </c>
      <c r="M36" s="6">
        <f t="shared" si="2"/>
        <v>0.4</v>
      </c>
    </row>
    <row r="37" spans="1:13" x14ac:dyDescent="0.45">
      <c r="A37" s="3">
        <v>15</v>
      </c>
      <c r="B37" s="3">
        <v>6</v>
      </c>
      <c r="C37" t="s">
        <v>53</v>
      </c>
      <c r="D37" t="s">
        <v>620</v>
      </c>
      <c r="E37" s="4">
        <v>16</v>
      </c>
      <c r="F37" s="4">
        <v>28</v>
      </c>
      <c r="G37">
        <v>2</v>
      </c>
      <c r="H37" s="5">
        <v>1.7361111111111112E-2</v>
      </c>
      <c r="I37" t="s">
        <v>609</v>
      </c>
      <c r="J37" s="4">
        <f t="shared" si="0"/>
        <v>56</v>
      </c>
      <c r="K37" s="11">
        <f t="shared" si="1"/>
        <v>32</v>
      </c>
      <c r="L37" s="4">
        <f>J37-(G37*E37)</f>
        <v>24</v>
      </c>
      <c r="M37" s="6">
        <f t="shared" si="2"/>
        <v>0.42857142857142855</v>
      </c>
    </row>
    <row r="38" spans="1:13" x14ac:dyDescent="0.45">
      <c r="A38" s="3">
        <v>15</v>
      </c>
      <c r="B38" s="3">
        <v>6</v>
      </c>
      <c r="C38" t="s">
        <v>81</v>
      </c>
      <c r="D38" t="s">
        <v>628</v>
      </c>
      <c r="E38" s="4">
        <v>13</v>
      </c>
      <c r="F38" s="4">
        <v>21</v>
      </c>
      <c r="G38">
        <v>3</v>
      </c>
      <c r="H38" s="5">
        <v>1.8749999999999999E-2</v>
      </c>
      <c r="I38" t="s">
        <v>609</v>
      </c>
      <c r="J38" s="4">
        <f t="shared" si="0"/>
        <v>63</v>
      </c>
      <c r="K38" s="11">
        <f t="shared" si="1"/>
        <v>39</v>
      </c>
      <c r="L38" s="4">
        <f>J38-(G38*E38)</f>
        <v>24</v>
      </c>
      <c r="M38" s="6">
        <f t="shared" si="2"/>
        <v>0.38095238095238093</v>
      </c>
    </row>
    <row r="39" spans="1:13" x14ac:dyDescent="0.45">
      <c r="A39" s="3">
        <v>15</v>
      </c>
      <c r="B39" s="3">
        <v>6</v>
      </c>
      <c r="C39" t="s">
        <v>37</v>
      </c>
      <c r="D39" t="s">
        <v>622</v>
      </c>
      <c r="E39" s="4">
        <v>21</v>
      </c>
      <c r="F39" s="4">
        <v>35</v>
      </c>
      <c r="G39">
        <v>3</v>
      </c>
      <c r="H39" s="5">
        <v>3.5416666666666666E-2</v>
      </c>
      <c r="I39" t="s">
        <v>609</v>
      </c>
      <c r="J39" s="4">
        <f t="shared" si="0"/>
        <v>105</v>
      </c>
      <c r="K39" s="11">
        <f t="shared" si="1"/>
        <v>63</v>
      </c>
      <c r="L39" s="4">
        <f>J39-(G39*E39)</f>
        <v>42</v>
      </c>
      <c r="M39" s="6">
        <f t="shared" si="2"/>
        <v>0.4</v>
      </c>
    </row>
    <row r="40" spans="1:13" x14ac:dyDescent="0.45">
      <c r="A40" s="3">
        <v>16</v>
      </c>
      <c r="B40" s="3">
        <v>20</v>
      </c>
      <c r="C40" t="s">
        <v>53</v>
      </c>
      <c r="D40" t="s">
        <v>620</v>
      </c>
      <c r="E40" s="4">
        <v>16</v>
      </c>
      <c r="F40" s="4">
        <v>28</v>
      </c>
      <c r="G40">
        <v>1</v>
      </c>
      <c r="H40" s="5">
        <v>2.6388888888888889E-2</v>
      </c>
      <c r="I40" t="s">
        <v>609</v>
      </c>
      <c r="J40" s="4">
        <f t="shared" si="0"/>
        <v>28</v>
      </c>
      <c r="K40" s="11">
        <f t="shared" si="1"/>
        <v>16</v>
      </c>
      <c r="L40" s="4">
        <f>J40-(G40*E40)</f>
        <v>12</v>
      </c>
      <c r="M40" s="6">
        <f t="shared" si="2"/>
        <v>0.42857142857142855</v>
      </c>
    </row>
    <row r="41" spans="1:13" x14ac:dyDescent="0.45">
      <c r="A41" s="3">
        <v>17</v>
      </c>
      <c r="B41" s="3">
        <v>14</v>
      </c>
      <c r="C41" t="s">
        <v>37</v>
      </c>
      <c r="D41" t="s">
        <v>622</v>
      </c>
      <c r="E41" s="4">
        <v>21</v>
      </c>
      <c r="F41" s="4">
        <v>35</v>
      </c>
      <c r="G41">
        <v>1</v>
      </c>
      <c r="H41" s="5">
        <v>2.9861111111111113E-2</v>
      </c>
      <c r="I41" t="s">
        <v>610</v>
      </c>
      <c r="J41" s="4">
        <f t="shared" si="0"/>
        <v>35</v>
      </c>
      <c r="K41" s="11">
        <f t="shared" si="1"/>
        <v>21</v>
      </c>
      <c r="L41" s="4">
        <f>J41-(G41*E41)</f>
        <v>14</v>
      </c>
      <c r="M41" s="6">
        <f t="shared" si="2"/>
        <v>0.4</v>
      </c>
    </row>
    <row r="42" spans="1:13" x14ac:dyDescent="0.45">
      <c r="A42" s="3">
        <v>17</v>
      </c>
      <c r="B42" s="3">
        <v>14</v>
      </c>
      <c r="C42" t="s">
        <v>90</v>
      </c>
      <c r="D42" t="s">
        <v>629</v>
      </c>
      <c r="E42" s="4">
        <v>10</v>
      </c>
      <c r="F42" s="4">
        <v>18</v>
      </c>
      <c r="G42">
        <v>2</v>
      </c>
      <c r="H42" s="5">
        <v>4.027777777777778E-2</v>
      </c>
      <c r="I42" t="s">
        <v>609</v>
      </c>
      <c r="J42" s="4">
        <f t="shared" si="0"/>
        <v>36</v>
      </c>
      <c r="K42" s="11">
        <f t="shared" si="1"/>
        <v>20</v>
      </c>
      <c r="L42" s="4">
        <f>J42-(G42*E42)</f>
        <v>16</v>
      </c>
      <c r="M42" s="6">
        <f t="shared" si="2"/>
        <v>0.44444444444444442</v>
      </c>
    </row>
    <row r="43" spans="1:13" x14ac:dyDescent="0.45">
      <c r="A43" s="3">
        <v>17</v>
      </c>
      <c r="B43" s="3">
        <v>14</v>
      </c>
      <c r="C43" t="s">
        <v>214</v>
      </c>
      <c r="D43" t="s">
        <v>624</v>
      </c>
      <c r="E43" s="4">
        <v>13</v>
      </c>
      <c r="F43" s="4">
        <v>22</v>
      </c>
      <c r="G43">
        <v>3</v>
      </c>
      <c r="H43" s="5">
        <v>3.9583333333333331E-2</v>
      </c>
      <c r="I43" t="s">
        <v>610</v>
      </c>
      <c r="J43" s="4">
        <f t="shared" si="0"/>
        <v>66</v>
      </c>
      <c r="K43" s="11">
        <f t="shared" si="1"/>
        <v>39</v>
      </c>
      <c r="L43" s="4">
        <f>J43-(G43*E43)</f>
        <v>27</v>
      </c>
      <c r="M43" s="6">
        <f t="shared" si="2"/>
        <v>0.40909090909090912</v>
      </c>
    </row>
    <row r="44" spans="1:13" x14ac:dyDescent="0.45">
      <c r="A44" s="3">
        <v>18</v>
      </c>
      <c r="B44" s="3">
        <v>9</v>
      </c>
      <c r="C44" t="s">
        <v>49</v>
      </c>
      <c r="D44" t="s">
        <v>618</v>
      </c>
      <c r="E44" s="4">
        <v>17</v>
      </c>
      <c r="F44" s="4">
        <v>29</v>
      </c>
      <c r="G44">
        <v>1</v>
      </c>
      <c r="H44" s="5">
        <v>1.5972222222222221E-2</v>
      </c>
      <c r="I44" t="s">
        <v>609</v>
      </c>
      <c r="J44" s="4">
        <f t="shared" si="0"/>
        <v>29</v>
      </c>
      <c r="K44" s="11">
        <f t="shared" si="1"/>
        <v>17</v>
      </c>
      <c r="L44" s="4">
        <f>J44-(G44*E44)</f>
        <v>12</v>
      </c>
      <c r="M44" s="6">
        <f t="shared" si="2"/>
        <v>0.41379310344827586</v>
      </c>
    </row>
    <row r="45" spans="1:13" x14ac:dyDescent="0.45">
      <c r="A45" s="3">
        <v>18</v>
      </c>
      <c r="B45" s="3">
        <v>9</v>
      </c>
      <c r="C45" t="s">
        <v>59</v>
      </c>
      <c r="D45" t="s">
        <v>616</v>
      </c>
      <c r="E45" s="4">
        <v>25</v>
      </c>
      <c r="F45" s="4">
        <v>40</v>
      </c>
      <c r="G45">
        <v>2</v>
      </c>
      <c r="H45" s="5">
        <v>3.7499999999999999E-2</v>
      </c>
      <c r="I45" t="s">
        <v>609</v>
      </c>
      <c r="J45" s="4">
        <f t="shared" si="0"/>
        <v>80</v>
      </c>
      <c r="K45" s="11">
        <f t="shared" si="1"/>
        <v>50</v>
      </c>
      <c r="L45" s="4">
        <f>J45-(G45*E45)</f>
        <v>30</v>
      </c>
      <c r="M45" s="6">
        <f t="shared" si="2"/>
        <v>0.375</v>
      </c>
    </row>
    <row r="46" spans="1:13" x14ac:dyDescent="0.45">
      <c r="A46" s="3">
        <v>18</v>
      </c>
      <c r="B46" s="3">
        <v>9</v>
      </c>
      <c r="C46" t="s">
        <v>166</v>
      </c>
      <c r="D46" t="s">
        <v>630</v>
      </c>
      <c r="E46" s="4">
        <v>15</v>
      </c>
      <c r="F46" s="4">
        <v>26</v>
      </c>
      <c r="G46">
        <v>3</v>
      </c>
      <c r="H46" s="5">
        <v>1.5972222222222221E-2</v>
      </c>
      <c r="I46" t="s">
        <v>609</v>
      </c>
      <c r="J46" s="4">
        <f t="shared" si="0"/>
        <v>78</v>
      </c>
      <c r="K46" s="11">
        <f t="shared" si="1"/>
        <v>45</v>
      </c>
      <c r="L46" s="4">
        <f>J46-(G46*E46)</f>
        <v>33</v>
      </c>
      <c r="M46" s="6">
        <f t="shared" si="2"/>
        <v>0.42307692307692307</v>
      </c>
    </row>
    <row r="47" spans="1:13" x14ac:dyDescent="0.45">
      <c r="A47" s="3">
        <v>18</v>
      </c>
      <c r="B47" s="3">
        <v>9</v>
      </c>
      <c r="C47" t="s">
        <v>258</v>
      </c>
      <c r="D47" t="s">
        <v>623</v>
      </c>
      <c r="E47" s="4">
        <v>19</v>
      </c>
      <c r="F47" s="4">
        <v>32</v>
      </c>
      <c r="G47">
        <v>2</v>
      </c>
      <c r="H47" s="5">
        <v>2.361111111111111E-2</v>
      </c>
      <c r="I47" t="s">
        <v>609</v>
      </c>
      <c r="J47" s="4">
        <f t="shared" si="0"/>
        <v>64</v>
      </c>
      <c r="K47" s="11">
        <f t="shared" si="1"/>
        <v>38</v>
      </c>
      <c r="L47" s="4">
        <f>J47-(G47*E47)</f>
        <v>26</v>
      </c>
      <c r="M47" s="6">
        <f t="shared" si="2"/>
        <v>0.40625</v>
      </c>
    </row>
    <row r="48" spans="1:13" x14ac:dyDescent="0.45">
      <c r="A48" s="3">
        <v>19</v>
      </c>
      <c r="B48" s="3">
        <v>18</v>
      </c>
      <c r="C48" t="s">
        <v>59</v>
      </c>
      <c r="D48" t="s">
        <v>616</v>
      </c>
      <c r="E48" s="4">
        <v>25</v>
      </c>
      <c r="F48" s="4">
        <v>40</v>
      </c>
      <c r="G48">
        <v>2</v>
      </c>
      <c r="H48" s="5">
        <v>3.0555555555555555E-2</v>
      </c>
      <c r="I48" t="s">
        <v>610</v>
      </c>
      <c r="J48" s="4">
        <f t="shared" si="0"/>
        <v>80</v>
      </c>
      <c r="K48" s="11">
        <f t="shared" si="1"/>
        <v>50</v>
      </c>
      <c r="L48" s="4">
        <f>J48-(G48*E48)</f>
        <v>30</v>
      </c>
      <c r="M48" s="6">
        <f t="shared" si="2"/>
        <v>0.375</v>
      </c>
    </row>
    <row r="49" spans="1:13" x14ac:dyDescent="0.45">
      <c r="A49" s="3">
        <v>20</v>
      </c>
      <c r="B49" s="3">
        <v>8</v>
      </c>
      <c r="C49" t="s">
        <v>37</v>
      </c>
      <c r="D49" t="s">
        <v>622</v>
      </c>
      <c r="E49" s="4">
        <v>21</v>
      </c>
      <c r="F49" s="4">
        <v>35</v>
      </c>
      <c r="G49">
        <v>3</v>
      </c>
      <c r="H49" s="5">
        <v>3.4722222222222224E-2</v>
      </c>
      <c r="I49" t="s">
        <v>610</v>
      </c>
      <c r="J49" s="4">
        <f t="shared" si="0"/>
        <v>105</v>
      </c>
      <c r="K49" s="11">
        <f t="shared" si="1"/>
        <v>63</v>
      </c>
      <c r="L49" s="4">
        <f>J49-(G49*E49)</f>
        <v>42</v>
      </c>
      <c r="M49" s="6">
        <f t="shared" si="2"/>
        <v>0.4</v>
      </c>
    </row>
    <row r="50" spans="1:13" x14ac:dyDescent="0.45">
      <c r="A50" s="3">
        <v>20</v>
      </c>
      <c r="B50" s="3">
        <v>8</v>
      </c>
      <c r="C50" t="s">
        <v>133</v>
      </c>
      <c r="D50" t="s">
        <v>631</v>
      </c>
      <c r="E50" s="4">
        <v>15</v>
      </c>
      <c r="F50" s="4">
        <v>25</v>
      </c>
      <c r="G50">
        <v>2</v>
      </c>
      <c r="H50" s="5">
        <v>4.1666666666666666E-3</v>
      </c>
      <c r="I50" t="s">
        <v>610</v>
      </c>
      <c r="J50" s="4">
        <f t="shared" si="0"/>
        <v>50</v>
      </c>
      <c r="K50" s="11">
        <f t="shared" si="1"/>
        <v>30</v>
      </c>
      <c r="L50" s="4">
        <f>J50-(G50*E50)</f>
        <v>20</v>
      </c>
      <c r="M50" s="6">
        <f t="shared" si="2"/>
        <v>0.4</v>
      </c>
    </row>
    <row r="51" spans="1:13" x14ac:dyDescent="0.45">
      <c r="A51" s="3">
        <v>20</v>
      </c>
      <c r="B51" s="3">
        <v>8</v>
      </c>
      <c r="C51" t="s">
        <v>211</v>
      </c>
      <c r="D51" t="s">
        <v>627</v>
      </c>
      <c r="E51" s="4">
        <v>14</v>
      </c>
      <c r="F51" s="4">
        <v>23</v>
      </c>
      <c r="G51">
        <v>1</v>
      </c>
      <c r="H51" s="5">
        <v>9.7222222222222224E-3</v>
      </c>
      <c r="I51" t="s">
        <v>610</v>
      </c>
      <c r="J51" s="4">
        <f t="shared" si="0"/>
        <v>23</v>
      </c>
      <c r="K51" s="11">
        <f t="shared" si="1"/>
        <v>14</v>
      </c>
      <c r="L51" s="4">
        <f>J51-(G51*E51)</f>
        <v>9</v>
      </c>
      <c r="M51" s="6">
        <f t="shared" si="2"/>
        <v>0.39130434782608697</v>
      </c>
    </row>
    <row r="52" spans="1:13" x14ac:dyDescent="0.45">
      <c r="A52" s="3">
        <v>21</v>
      </c>
      <c r="B52" s="3">
        <v>12</v>
      </c>
      <c r="C52" t="s">
        <v>59</v>
      </c>
      <c r="D52" t="s">
        <v>616</v>
      </c>
      <c r="E52" s="4">
        <v>25</v>
      </c>
      <c r="F52" s="4">
        <v>40</v>
      </c>
      <c r="G52">
        <v>3</v>
      </c>
      <c r="H52" s="5">
        <v>1.3888888888888888E-2</v>
      </c>
      <c r="I52" t="s">
        <v>609</v>
      </c>
      <c r="J52" s="4">
        <f t="shared" si="0"/>
        <v>120</v>
      </c>
      <c r="K52" s="11">
        <f t="shared" si="1"/>
        <v>75</v>
      </c>
      <c r="L52" s="4">
        <f>J52-(G52*E52)</f>
        <v>45</v>
      </c>
      <c r="M52" s="6">
        <f t="shared" si="2"/>
        <v>0.375</v>
      </c>
    </row>
    <row r="53" spans="1:13" x14ac:dyDescent="0.45">
      <c r="A53" s="3">
        <v>21</v>
      </c>
      <c r="B53" s="3">
        <v>12</v>
      </c>
      <c r="C53" t="s">
        <v>157</v>
      </c>
      <c r="D53" t="s">
        <v>626</v>
      </c>
      <c r="E53" s="4">
        <v>12</v>
      </c>
      <c r="F53" s="4">
        <v>20</v>
      </c>
      <c r="G53">
        <v>2</v>
      </c>
      <c r="H53" s="5">
        <v>2.9861111111111113E-2</v>
      </c>
      <c r="I53" t="s">
        <v>609</v>
      </c>
      <c r="J53" s="4">
        <f t="shared" si="0"/>
        <v>40</v>
      </c>
      <c r="K53" s="11">
        <f t="shared" si="1"/>
        <v>24</v>
      </c>
      <c r="L53" s="4">
        <f>J53-(G53*E53)</f>
        <v>16</v>
      </c>
      <c r="M53" s="6">
        <f t="shared" si="2"/>
        <v>0.4</v>
      </c>
    </row>
    <row r="54" spans="1:13" x14ac:dyDescent="0.45">
      <c r="A54" s="3">
        <v>21</v>
      </c>
      <c r="B54" s="3">
        <v>12</v>
      </c>
      <c r="C54" t="s">
        <v>258</v>
      </c>
      <c r="D54" t="s">
        <v>623</v>
      </c>
      <c r="E54" s="4">
        <v>19</v>
      </c>
      <c r="F54" s="4">
        <v>32</v>
      </c>
      <c r="G54">
        <v>2</v>
      </c>
      <c r="H54" s="5">
        <v>3.0555555555555555E-2</v>
      </c>
      <c r="I54" t="s">
        <v>610</v>
      </c>
      <c r="J54" s="4">
        <f t="shared" si="0"/>
        <v>64</v>
      </c>
      <c r="K54" s="11">
        <f t="shared" si="1"/>
        <v>38</v>
      </c>
      <c r="L54" s="4">
        <f>J54-(G54*E54)</f>
        <v>26</v>
      </c>
      <c r="M54" s="6">
        <f t="shared" si="2"/>
        <v>0.40625</v>
      </c>
    </row>
    <row r="55" spans="1:13" x14ac:dyDescent="0.45">
      <c r="A55" s="3">
        <v>21</v>
      </c>
      <c r="B55" s="3">
        <v>12</v>
      </c>
      <c r="C55" t="s">
        <v>133</v>
      </c>
      <c r="D55" t="s">
        <v>631</v>
      </c>
      <c r="E55" s="4">
        <v>15</v>
      </c>
      <c r="F55" s="4">
        <v>25</v>
      </c>
      <c r="G55">
        <v>2</v>
      </c>
      <c r="H55" s="5">
        <v>3.125E-2</v>
      </c>
      <c r="I55" t="s">
        <v>610</v>
      </c>
      <c r="J55" s="4">
        <f t="shared" si="0"/>
        <v>50</v>
      </c>
      <c r="K55" s="11">
        <f t="shared" si="1"/>
        <v>30</v>
      </c>
      <c r="L55" s="4">
        <f>J55-(G55*E55)</f>
        <v>20</v>
      </c>
      <c r="M55" s="6">
        <f t="shared" si="2"/>
        <v>0.4</v>
      </c>
    </row>
    <row r="56" spans="1:13" x14ac:dyDescent="0.45">
      <c r="A56" s="3">
        <v>22</v>
      </c>
      <c r="B56" s="3">
        <v>15</v>
      </c>
      <c r="C56" t="s">
        <v>90</v>
      </c>
      <c r="D56" t="s">
        <v>629</v>
      </c>
      <c r="E56" s="4">
        <v>10</v>
      </c>
      <c r="F56" s="4">
        <v>18</v>
      </c>
      <c r="G56">
        <v>1</v>
      </c>
      <c r="H56" s="5">
        <v>2.2222222222222223E-2</v>
      </c>
      <c r="I56" t="s">
        <v>609</v>
      </c>
      <c r="J56" s="4">
        <f t="shared" si="0"/>
        <v>18</v>
      </c>
      <c r="K56" s="11">
        <f t="shared" si="1"/>
        <v>10</v>
      </c>
      <c r="L56" s="4">
        <f>J56-(G56*E56)</f>
        <v>8</v>
      </c>
      <c r="M56" s="6">
        <f t="shared" si="2"/>
        <v>0.44444444444444442</v>
      </c>
    </row>
    <row r="57" spans="1:13" x14ac:dyDescent="0.45">
      <c r="A57" s="3">
        <v>22</v>
      </c>
      <c r="B57" s="3">
        <v>15</v>
      </c>
      <c r="C57" t="s">
        <v>66</v>
      </c>
      <c r="D57" t="s">
        <v>625</v>
      </c>
      <c r="E57" s="4">
        <v>20</v>
      </c>
      <c r="F57" s="4">
        <v>34</v>
      </c>
      <c r="G57">
        <v>3</v>
      </c>
      <c r="H57" s="5">
        <v>1.3194444444444444E-2</v>
      </c>
      <c r="I57" t="s">
        <v>609</v>
      </c>
      <c r="J57" s="4">
        <f t="shared" si="0"/>
        <v>102</v>
      </c>
      <c r="K57" s="11">
        <f t="shared" si="1"/>
        <v>60</v>
      </c>
      <c r="L57" s="4">
        <f>J57-(G57*E57)</f>
        <v>42</v>
      </c>
      <c r="M57" s="6">
        <f t="shared" si="2"/>
        <v>0.41176470588235292</v>
      </c>
    </row>
    <row r="58" spans="1:13" x14ac:dyDescent="0.45">
      <c r="A58" s="3">
        <v>22</v>
      </c>
      <c r="B58" s="3">
        <v>15</v>
      </c>
      <c r="C58" t="s">
        <v>49</v>
      </c>
      <c r="D58" t="s">
        <v>618</v>
      </c>
      <c r="E58" s="4">
        <v>17</v>
      </c>
      <c r="F58" s="4">
        <v>29</v>
      </c>
      <c r="G58">
        <v>2</v>
      </c>
      <c r="H58" s="5">
        <v>9.0277777777777769E-3</v>
      </c>
      <c r="I58" t="s">
        <v>610</v>
      </c>
      <c r="J58" s="4">
        <f t="shared" si="0"/>
        <v>58</v>
      </c>
      <c r="K58" s="11">
        <f t="shared" si="1"/>
        <v>34</v>
      </c>
      <c r="L58" s="4">
        <f>J58-(G58*E58)</f>
        <v>24</v>
      </c>
      <c r="M58" s="6">
        <f t="shared" si="2"/>
        <v>0.41379310344827586</v>
      </c>
    </row>
    <row r="59" spans="1:13" x14ac:dyDescent="0.45">
      <c r="A59" s="3">
        <v>22</v>
      </c>
      <c r="B59" s="3">
        <v>15</v>
      </c>
      <c r="C59" t="s">
        <v>37</v>
      </c>
      <c r="D59" t="s">
        <v>622</v>
      </c>
      <c r="E59" s="4">
        <v>21</v>
      </c>
      <c r="F59" s="4">
        <v>35</v>
      </c>
      <c r="G59">
        <v>1</v>
      </c>
      <c r="H59" s="5">
        <v>4.0972222222222222E-2</v>
      </c>
      <c r="I59" t="s">
        <v>610</v>
      </c>
      <c r="J59" s="4">
        <f t="shared" si="0"/>
        <v>35</v>
      </c>
      <c r="K59" s="11">
        <f t="shared" si="1"/>
        <v>21</v>
      </c>
      <c r="L59" s="4">
        <f>J59-(G59*E59)</f>
        <v>14</v>
      </c>
      <c r="M59" s="6">
        <f t="shared" si="2"/>
        <v>0.4</v>
      </c>
    </row>
    <row r="60" spans="1:13" x14ac:dyDescent="0.45">
      <c r="A60" s="3">
        <v>23</v>
      </c>
      <c r="B60" s="3">
        <v>1</v>
      </c>
      <c r="C60" t="s">
        <v>123</v>
      </c>
      <c r="D60" t="s">
        <v>621</v>
      </c>
      <c r="E60" s="4">
        <v>11</v>
      </c>
      <c r="F60" s="4">
        <v>19</v>
      </c>
      <c r="G60">
        <v>3</v>
      </c>
      <c r="H60" s="5">
        <v>3.1944444444444442E-2</v>
      </c>
      <c r="I60" t="s">
        <v>610</v>
      </c>
      <c r="J60" s="4">
        <f t="shared" si="0"/>
        <v>57</v>
      </c>
      <c r="K60" s="11">
        <f t="shared" si="1"/>
        <v>33</v>
      </c>
      <c r="L60" s="4">
        <f>J60-(G60*E60)</f>
        <v>24</v>
      </c>
      <c r="M60" s="6">
        <f t="shared" si="2"/>
        <v>0.42105263157894735</v>
      </c>
    </row>
    <row r="61" spans="1:13" x14ac:dyDescent="0.45">
      <c r="A61" s="3">
        <v>23</v>
      </c>
      <c r="B61" s="3">
        <v>1</v>
      </c>
      <c r="C61" t="s">
        <v>117</v>
      </c>
      <c r="D61" t="s">
        <v>615</v>
      </c>
      <c r="E61" s="4">
        <v>16</v>
      </c>
      <c r="F61" s="4">
        <v>27</v>
      </c>
      <c r="G61">
        <v>3</v>
      </c>
      <c r="H61" s="5">
        <v>1.1805555555555555E-2</v>
      </c>
      <c r="I61" t="s">
        <v>610</v>
      </c>
      <c r="J61" s="4">
        <f t="shared" si="0"/>
        <v>81</v>
      </c>
      <c r="K61" s="11">
        <f t="shared" si="1"/>
        <v>48</v>
      </c>
      <c r="L61" s="4">
        <f>J61-(G61*E61)</f>
        <v>33</v>
      </c>
      <c r="M61" s="6">
        <f t="shared" si="2"/>
        <v>0.40740740740740738</v>
      </c>
    </row>
    <row r="62" spans="1:13" x14ac:dyDescent="0.45">
      <c r="A62" s="3">
        <v>24</v>
      </c>
      <c r="B62" s="3">
        <v>5</v>
      </c>
      <c r="C62" t="s">
        <v>166</v>
      </c>
      <c r="D62" t="s">
        <v>630</v>
      </c>
      <c r="E62" s="4">
        <v>15</v>
      </c>
      <c r="F62" s="4">
        <v>26</v>
      </c>
      <c r="G62">
        <v>3</v>
      </c>
      <c r="H62" s="5">
        <v>3.125E-2</v>
      </c>
      <c r="I62" t="s">
        <v>609</v>
      </c>
      <c r="J62" s="4">
        <f t="shared" si="0"/>
        <v>78</v>
      </c>
      <c r="K62" s="11">
        <f t="shared" si="1"/>
        <v>45</v>
      </c>
      <c r="L62" s="4">
        <f>J62-(G62*E62)</f>
        <v>33</v>
      </c>
      <c r="M62" s="6">
        <f t="shared" si="2"/>
        <v>0.42307692307692307</v>
      </c>
    </row>
    <row r="63" spans="1:13" x14ac:dyDescent="0.45">
      <c r="A63" s="3">
        <v>24</v>
      </c>
      <c r="B63" s="3">
        <v>5</v>
      </c>
      <c r="C63" t="s">
        <v>49</v>
      </c>
      <c r="D63" t="s">
        <v>618</v>
      </c>
      <c r="E63" s="4">
        <v>17</v>
      </c>
      <c r="F63" s="4">
        <v>29</v>
      </c>
      <c r="G63">
        <v>1</v>
      </c>
      <c r="H63" s="5">
        <v>3.1944444444444442E-2</v>
      </c>
      <c r="I63" t="s">
        <v>609</v>
      </c>
      <c r="J63" s="4">
        <f t="shared" si="0"/>
        <v>29</v>
      </c>
      <c r="K63" s="11">
        <f t="shared" si="1"/>
        <v>17</v>
      </c>
      <c r="L63" s="4">
        <f>J63-(G63*E63)</f>
        <v>12</v>
      </c>
      <c r="M63" s="6">
        <f t="shared" si="2"/>
        <v>0.41379310344827586</v>
      </c>
    </row>
    <row r="64" spans="1:13" x14ac:dyDescent="0.45">
      <c r="A64" s="3">
        <v>24</v>
      </c>
      <c r="B64" s="3">
        <v>5</v>
      </c>
      <c r="C64" t="s">
        <v>211</v>
      </c>
      <c r="D64" t="s">
        <v>627</v>
      </c>
      <c r="E64" s="4">
        <v>14</v>
      </c>
      <c r="F64" s="4">
        <v>23</v>
      </c>
      <c r="G64">
        <v>2</v>
      </c>
      <c r="H64" s="5">
        <v>2.9166666666666667E-2</v>
      </c>
      <c r="I64" t="s">
        <v>610</v>
      </c>
      <c r="J64" s="4">
        <f t="shared" si="0"/>
        <v>46</v>
      </c>
      <c r="K64" s="11">
        <f t="shared" si="1"/>
        <v>28</v>
      </c>
      <c r="L64" s="4">
        <f>J64-(G64*E64)</f>
        <v>18</v>
      </c>
      <c r="M64" s="6">
        <f t="shared" si="2"/>
        <v>0.39130434782608697</v>
      </c>
    </row>
    <row r="65" spans="1:13" x14ac:dyDescent="0.45">
      <c r="A65" s="3">
        <v>24</v>
      </c>
      <c r="B65" s="3">
        <v>5</v>
      </c>
      <c r="C65" t="s">
        <v>59</v>
      </c>
      <c r="D65" t="s">
        <v>616</v>
      </c>
      <c r="E65" s="4">
        <v>25</v>
      </c>
      <c r="F65" s="4">
        <v>40</v>
      </c>
      <c r="G65">
        <v>2</v>
      </c>
      <c r="H65" s="5">
        <v>3.2638888888888891E-2</v>
      </c>
      <c r="I65" t="s">
        <v>610</v>
      </c>
      <c r="J65" s="4">
        <f t="shared" si="0"/>
        <v>80</v>
      </c>
      <c r="K65" s="11">
        <f t="shared" si="1"/>
        <v>50</v>
      </c>
      <c r="L65" s="4">
        <f>J65-(G65*E65)</f>
        <v>30</v>
      </c>
      <c r="M65" s="6">
        <f t="shared" si="2"/>
        <v>0.375</v>
      </c>
    </row>
    <row r="66" spans="1:13" x14ac:dyDescent="0.45">
      <c r="A66" s="3">
        <v>25</v>
      </c>
      <c r="B66" s="3">
        <v>12</v>
      </c>
      <c r="C66" t="s">
        <v>66</v>
      </c>
      <c r="D66" t="s">
        <v>625</v>
      </c>
      <c r="E66" s="4">
        <v>20</v>
      </c>
      <c r="F66" s="4">
        <v>34</v>
      </c>
      <c r="G66">
        <v>1</v>
      </c>
      <c r="H66" s="5">
        <v>2.4305555555555556E-2</v>
      </c>
      <c r="I66" t="s">
        <v>610</v>
      </c>
      <c r="J66" s="4">
        <f t="shared" si="0"/>
        <v>34</v>
      </c>
      <c r="K66" s="11">
        <f t="shared" si="1"/>
        <v>20</v>
      </c>
      <c r="L66" s="4">
        <f>J66-(G66*E66)</f>
        <v>14</v>
      </c>
      <c r="M66" s="6">
        <f t="shared" si="2"/>
        <v>0.41176470588235292</v>
      </c>
    </row>
    <row r="67" spans="1:13" x14ac:dyDescent="0.45">
      <c r="A67" s="3">
        <v>26</v>
      </c>
      <c r="B67" s="3">
        <v>18</v>
      </c>
      <c r="C67" t="s">
        <v>90</v>
      </c>
      <c r="D67" t="s">
        <v>629</v>
      </c>
      <c r="E67" s="4">
        <v>10</v>
      </c>
      <c r="F67" s="4">
        <v>18</v>
      </c>
      <c r="G67">
        <v>2</v>
      </c>
      <c r="H67" s="5">
        <v>9.0277777777777769E-3</v>
      </c>
      <c r="I67" t="s">
        <v>610</v>
      </c>
      <c r="J67" s="4">
        <f t="shared" ref="J67:J130" si="3">F67*G67</f>
        <v>36</v>
      </c>
      <c r="K67" s="11">
        <f t="shared" ref="K67:K130" si="4">G67*E67</f>
        <v>20</v>
      </c>
      <c r="L67" s="4">
        <f>J67-(G67*E67)</f>
        <v>16</v>
      </c>
      <c r="M67" s="6">
        <f t="shared" ref="M67:M130" si="5">L67/J67</f>
        <v>0.44444444444444442</v>
      </c>
    </row>
    <row r="68" spans="1:13" x14ac:dyDescent="0.45">
      <c r="A68" s="3">
        <v>26</v>
      </c>
      <c r="B68" s="3">
        <v>18</v>
      </c>
      <c r="C68" t="s">
        <v>81</v>
      </c>
      <c r="D68" t="s">
        <v>628</v>
      </c>
      <c r="E68" s="4">
        <v>13</v>
      </c>
      <c r="F68" s="4">
        <v>21</v>
      </c>
      <c r="G68">
        <v>2</v>
      </c>
      <c r="H68" s="5">
        <v>3.7499999999999999E-2</v>
      </c>
      <c r="I68" t="s">
        <v>609</v>
      </c>
      <c r="J68" s="4">
        <f t="shared" si="3"/>
        <v>42</v>
      </c>
      <c r="K68" s="11">
        <f t="shared" si="4"/>
        <v>26</v>
      </c>
      <c r="L68" s="4">
        <f>J68-(G68*E68)</f>
        <v>16</v>
      </c>
      <c r="M68" s="6">
        <f t="shared" si="5"/>
        <v>0.38095238095238093</v>
      </c>
    </row>
    <row r="69" spans="1:13" x14ac:dyDescent="0.45">
      <c r="A69" s="3">
        <v>26</v>
      </c>
      <c r="B69" s="3">
        <v>18</v>
      </c>
      <c r="C69" t="s">
        <v>169</v>
      </c>
      <c r="D69" t="s">
        <v>612</v>
      </c>
      <c r="E69" s="4">
        <v>14</v>
      </c>
      <c r="F69" s="4">
        <v>24</v>
      </c>
      <c r="G69">
        <v>2</v>
      </c>
      <c r="H69" s="5">
        <v>2.9166666666666667E-2</v>
      </c>
      <c r="I69" t="s">
        <v>610</v>
      </c>
      <c r="J69" s="4">
        <f t="shared" si="3"/>
        <v>48</v>
      </c>
      <c r="K69" s="11">
        <f t="shared" si="4"/>
        <v>28</v>
      </c>
      <c r="L69" s="4">
        <f>J69-(G69*E69)</f>
        <v>20</v>
      </c>
      <c r="M69" s="6">
        <f t="shared" si="5"/>
        <v>0.41666666666666669</v>
      </c>
    </row>
    <row r="70" spans="1:13" x14ac:dyDescent="0.45">
      <c r="A70" s="3">
        <v>27</v>
      </c>
      <c r="B70" s="3">
        <v>4</v>
      </c>
      <c r="C70" t="s">
        <v>37</v>
      </c>
      <c r="D70" t="s">
        <v>622</v>
      </c>
      <c r="E70" s="4">
        <v>21</v>
      </c>
      <c r="F70" s="4">
        <v>35</v>
      </c>
      <c r="G70">
        <v>1</v>
      </c>
      <c r="H70" s="5">
        <v>1.1805555555555555E-2</v>
      </c>
      <c r="I70" t="s">
        <v>609</v>
      </c>
      <c r="J70" s="4">
        <f t="shared" si="3"/>
        <v>35</v>
      </c>
      <c r="K70" s="11">
        <f t="shared" si="4"/>
        <v>21</v>
      </c>
      <c r="L70" s="4">
        <f>J70-(G70*E70)</f>
        <v>14</v>
      </c>
      <c r="M70" s="6">
        <f t="shared" si="5"/>
        <v>0.4</v>
      </c>
    </row>
    <row r="71" spans="1:13" x14ac:dyDescent="0.45">
      <c r="A71" s="3">
        <v>27</v>
      </c>
      <c r="B71" s="3">
        <v>4</v>
      </c>
      <c r="C71" t="s">
        <v>166</v>
      </c>
      <c r="D71" t="s">
        <v>630</v>
      </c>
      <c r="E71" s="4">
        <v>15</v>
      </c>
      <c r="F71" s="4">
        <v>26</v>
      </c>
      <c r="G71">
        <v>1</v>
      </c>
      <c r="H71" s="5">
        <v>2.6388888888888889E-2</v>
      </c>
      <c r="I71" t="s">
        <v>610</v>
      </c>
      <c r="J71" s="4">
        <f t="shared" si="3"/>
        <v>26</v>
      </c>
      <c r="K71" s="11">
        <f t="shared" si="4"/>
        <v>15</v>
      </c>
      <c r="L71" s="4">
        <f>J71-(G71*E71)</f>
        <v>11</v>
      </c>
      <c r="M71" s="6">
        <f t="shared" si="5"/>
        <v>0.42307692307692307</v>
      </c>
    </row>
    <row r="72" spans="1:13" x14ac:dyDescent="0.45">
      <c r="A72" s="3">
        <v>28</v>
      </c>
      <c r="B72" s="3">
        <v>2</v>
      </c>
      <c r="C72" t="s">
        <v>90</v>
      </c>
      <c r="D72" t="s">
        <v>629</v>
      </c>
      <c r="E72" s="4">
        <v>10</v>
      </c>
      <c r="F72" s="4">
        <v>18</v>
      </c>
      <c r="G72">
        <v>2</v>
      </c>
      <c r="H72" s="5">
        <v>1.1805555555555555E-2</v>
      </c>
      <c r="I72" t="s">
        <v>610</v>
      </c>
      <c r="J72" s="4">
        <f t="shared" si="3"/>
        <v>36</v>
      </c>
      <c r="K72" s="11">
        <f t="shared" si="4"/>
        <v>20</v>
      </c>
      <c r="L72" s="4">
        <f>J72-(G72*E72)</f>
        <v>16</v>
      </c>
      <c r="M72" s="6">
        <f t="shared" si="5"/>
        <v>0.44444444444444442</v>
      </c>
    </row>
    <row r="73" spans="1:13" x14ac:dyDescent="0.45">
      <c r="A73" s="3">
        <v>28</v>
      </c>
      <c r="B73" s="3">
        <v>2</v>
      </c>
      <c r="C73" t="s">
        <v>49</v>
      </c>
      <c r="D73" t="s">
        <v>618</v>
      </c>
      <c r="E73" s="4">
        <v>17</v>
      </c>
      <c r="F73" s="4">
        <v>29</v>
      </c>
      <c r="G73">
        <v>2</v>
      </c>
      <c r="H73" s="5">
        <v>2.7083333333333334E-2</v>
      </c>
      <c r="I73" t="s">
        <v>610</v>
      </c>
      <c r="J73" s="4">
        <f t="shared" si="3"/>
        <v>58</v>
      </c>
      <c r="K73" s="11">
        <f t="shared" si="4"/>
        <v>34</v>
      </c>
      <c r="L73" s="4">
        <f>J73-(G73*E73)</f>
        <v>24</v>
      </c>
      <c r="M73" s="6">
        <f t="shared" si="5"/>
        <v>0.41379310344827586</v>
      </c>
    </row>
    <row r="74" spans="1:13" x14ac:dyDescent="0.45">
      <c r="A74" s="3">
        <v>29</v>
      </c>
      <c r="B74" s="3">
        <v>20</v>
      </c>
      <c r="C74" t="s">
        <v>133</v>
      </c>
      <c r="D74" t="s">
        <v>631</v>
      </c>
      <c r="E74" s="4">
        <v>15</v>
      </c>
      <c r="F74" s="4">
        <v>25</v>
      </c>
      <c r="G74">
        <v>3</v>
      </c>
      <c r="H74" s="5">
        <v>1.5277777777777777E-2</v>
      </c>
      <c r="I74" t="s">
        <v>610</v>
      </c>
      <c r="J74" s="4">
        <f t="shared" si="3"/>
        <v>75</v>
      </c>
      <c r="K74" s="11">
        <f t="shared" si="4"/>
        <v>45</v>
      </c>
      <c r="L74" s="4">
        <f>J74-(G74*E74)</f>
        <v>30</v>
      </c>
      <c r="M74" s="6">
        <f t="shared" si="5"/>
        <v>0.4</v>
      </c>
    </row>
    <row r="75" spans="1:13" x14ac:dyDescent="0.45">
      <c r="A75" s="3">
        <v>29</v>
      </c>
      <c r="B75" s="3">
        <v>20</v>
      </c>
      <c r="C75" t="s">
        <v>90</v>
      </c>
      <c r="D75" t="s">
        <v>629</v>
      </c>
      <c r="E75" s="4">
        <v>10</v>
      </c>
      <c r="F75" s="4">
        <v>18</v>
      </c>
      <c r="G75">
        <v>2</v>
      </c>
      <c r="H75" s="5">
        <v>1.2500000000000001E-2</v>
      </c>
      <c r="I75" t="s">
        <v>609</v>
      </c>
      <c r="J75" s="4">
        <f t="shared" si="3"/>
        <v>36</v>
      </c>
      <c r="K75" s="11">
        <f t="shared" si="4"/>
        <v>20</v>
      </c>
      <c r="L75" s="4">
        <f>J75-(G75*E75)</f>
        <v>16</v>
      </c>
      <c r="M75" s="6">
        <f t="shared" si="5"/>
        <v>0.44444444444444442</v>
      </c>
    </row>
    <row r="76" spans="1:13" x14ac:dyDescent="0.45">
      <c r="A76" s="3">
        <v>29</v>
      </c>
      <c r="B76" s="3">
        <v>20</v>
      </c>
      <c r="C76" t="s">
        <v>127</v>
      </c>
      <c r="D76" t="s">
        <v>614</v>
      </c>
      <c r="E76" s="4">
        <v>19</v>
      </c>
      <c r="F76" s="4">
        <v>31</v>
      </c>
      <c r="G76">
        <v>2</v>
      </c>
      <c r="H76" s="5">
        <v>2.1527777777777778E-2</v>
      </c>
      <c r="I76" t="s">
        <v>610</v>
      </c>
      <c r="J76" s="4">
        <f t="shared" si="3"/>
        <v>62</v>
      </c>
      <c r="K76" s="11">
        <f t="shared" si="4"/>
        <v>38</v>
      </c>
      <c r="L76" s="4">
        <f>J76-(G76*E76)</f>
        <v>24</v>
      </c>
      <c r="M76" s="6">
        <f t="shared" si="5"/>
        <v>0.38709677419354838</v>
      </c>
    </row>
    <row r="77" spans="1:13" x14ac:dyDescent="0.45">
      <c r="A77" s="3">
        <v>30</v>
      </c>
      <c r="B77" s="3">
        <v>14</v>
      </c>
      <c r="C77" t="s">
        <v>166</v>
      </c>
      <c r="D77" t="s">
        <v>630</v>
      </c>
      <c r="E77" s="4">
        <v>15</v>
      </c>
      <c r="F77" s="4">
        <v>26</v>
      </c>
      <c r="G77">
        <v>2</v>
      </c>
      <c r="H77" s="5">
        <v>9.7222222222222224E-3</v>
      </c>
      <c r="I77" t="s">
        <v>609</v>
      </c>
      <c r="J77" s="4">
        <f t="shared" si="3"/>
        <v>52</v>
      </c>
      <c r="K77" s="11">
        <f t="shared" si="4"/>
        <v>30</v>
      </c>
      <c r="L77" s="4">
        <f>J77-(G77*E77)</f>
        <v>22</v>
      </c>
      <c r="M77" s="6">
        <f t="shared" si="5"/>
        <v>0.42307692307692307</v>
      </c>
    </row>
    <row r="78" spans="1:13" x14ac:dyDescent="0.45">
      <c r="A78" s="3">
        <v>30</v>
      </c>
      <c r="B78" s="3">
        <v>14</v>
      </c>
      <c r="C78" t="s">
        <v>157</v>
      </c>
      <c r="D78" t="s">
        <v>626</v>
      </c>
      <c r="E78" s="4">
        <v>12</v>
      </c>
      <c r="F78" s="4">
        <v>20</v>
      </c>
      <c r="G78">
        <v>3</v>
      </c>
      <c r="H78" s="5">
        <v>3.8194444444444448E-2</v>
      </c>
      <c r="I78" t="s">
        <v>609</v>
      </c>
      <c r="J78" s="4">
        <f t="shared" si="3"/>
        <v>60</v>
      </c>
      <c r="K78" s="11">
        <f t="shared" si="4"/>
        <v>36</v>
      </c>
      <c r="L78" s="4">
        <f>J78-(G78*E78)</f>
        <v>24</v>
      </c>
      <c r="M78" s="6">
        <f t="shared" si="5"/>
        <v>0.4</v>
      </c>
    </row>
    <row r="79" spans="1:13" x14ac:dyDescent="0.45">
      <c r="A79" s="3">
        <v>31</v>
      </c>
      <c r="B79" s="3">
        <v>13</v>
      </c>
      <c r="C79" t="s">
        <v>49</v>
      </c>
      <c r="D79" t="s">
        <v>618</v>
      </c>
      <c r="E79" s="4">
        <v>17</v>
      </c>
      <c r="F79" s="4">
        <v>29</v>
      </c>
      <c r="G79">
        <v>1</v>
      </c>
      <c r="H79" s="5">
        <v>4.0972222222222222E-2</v>
      </c>
      <c r="I79" t="s">
        <v>610</v>
      </c>
      <c r="J79" s="4">
        <f t="shared" si="3"/>
        <v>29</v>
      </c>
      <c r="K79" s="11">
        <f t="shared" si="4"/>
        <v>17</v>
      </c>
      <c r="L79" s="4">
        <f>J79-(G79*E79)</f>
        <v>12</v>
      </c>
      <c r="M79" s="6">
        <f t="shared" si="5"/>
        <v>0.41379310344827586</v>
      </c>
    </row>
    <row r="80" spans="1:13" x14ac:dyDescent="0.45">
      <c r="A80" s="3">
        <v>31</v>
      </c>
      <c r="B80" s="3">
        <v>13</v>
      </c>
      <c r="C80" t="s">
        <v>123</v>
      </c>
      <c r="D80" t="s">
        <v>621</v>
      </c>
      <c r="E80" s="4">
        <v>11</v>
      </c>
      <c r="F80" s="4">
        <v>19</v>
      </c>
      <c r="G80">
        <v>2</v>
      </c>
      <c r="H80" s="5">
        <v>3.1944444444444442E-2</v>
      </c>
      <c r="I80" t="s">
        <v>610</v>
      </c>
      <c r="J80" s="4">
        <f t="shared" si="3"/>
        <v>38</v>
      </c>
      <c r="K80" s="11">
        <f t="shared" si="4"/>
        <v>22</v>
      </c>
      <c r="L80" s="4">
        <f>J80-(G80*E80)</f>
        <v>16</v>
      </c>
      <c r="M80" s="6">
        <f t="shared" si="5"/>
        <v>0.42105263157894735</v>
      </c>
    </row>
    <row r="81" spans="1:13" x14ac:dyDescent="0.45">
      <c r="A81" s="3">
        <v>32</v>
      </c>
      <c r="B81" s="3">
        <v>5</v>
      </c>
      <c r="C81" t="s">
        <v>258</v>
      </c>
      <c r="D81" t="s">
        <v>623</v>
      </c>
      <c r="E81" s="4">
        <v>19</v>
      </c>
      <c r="F81" s="4">
        <v>32</v>
      </c>
      <c r="G81">
        <v>2</v>
      </c>
      <c r="H81" s="5">
        <v>3.4722222222222224E-2</v>
      </c>
      <c r="I81" t="s">
        <v>610</v>
      </c>
      <c r="J81" s="4">
        <f t="shared" si="3"/>
        <v>64</v>
      </c>
      <c r="K81" s="11">
        <f t="shared" si="4"/>
        <v>38</v>
      </c>
      <c r="L81" s="4">
        <f>J81-(G81*E81)</f>
        <v>26</v>
      </c>
      <c r="M81" s="6">
        <f t="shared" si="5"/>
        <v>0.40625</v>
      </c>
    </row>
    <row r="82" spans="1:13" x14ac:dyDescent="0.45">
      <c r="A82" s="3">
        <v>32</v>
      </c>
      <c r="B82" s="3">
        <v>5</v>
      </c>
      <c r="C82" t="s">
        <v>272</v>
      </c>
      <c r="D82" t="s">
        <v>619</v>
      </c>
      <c r="E82" s="4">
        <v>20</v>
      </c>
      <c r="F82" s="4">
        <v>33</v>
      </c>
      <c r="G82">
        <v>1</v>
      </c>
      <c r="H82" s="5">
        <v>1.3888888888888888E-2</v>
      </c>
      <c r="I82" t="s">
        <v>610</v>
      </c>
      <c r="J82" s="4">
        <f t="shared" si="3"/>
        <v>33</v>
      </c>
      <c r="K82" s="11">
        <f t="shared" si="4"/>
        <v>20</v>
      </c>
      <c r="L82" s="4">
        <f>J82-(G82*E82)</f>
        <v>13</v>
      </c>
      <c r="M82" s="6">
        <f t="shared" si="5"/>
        <v>0.39393939393939392</v>
      </c>
    </row>
    <row r="83" spans="1:13" x14ac:dyDescent="0.45">
      <c r="A83" s="3">
        <v>32</v>
      </c>
      <c r="B83" s="3">
        <v>5</v>
      </c>
      <c r="C83" t="s">
        <v>166</v>
      </c>
      <c r="D83" t="s">
        <v>630</v>
      </c>
      <c r="E83" s="4">
        <v>15</v>
      </c>
      <c r="F83" s="4">
        <v>26</v>
      </c>
      <c r="G83">
        <v>3</v>
      </c>
      <c r="H83" s="5">
        <v>2.4305555555555556E-2</v>
      </c>
      <c r="I83" t="s">
        <v>609</v>
      </c>
      <c r="J83" s="4">
        <f t="shared" si="3"/>
        <v>78</v>
      </c>
      <c r="K83" s="11">
        <f t="shared" si="4"/>
        <v>45</v>
      </c>
      <c r="L83" s="4">
        <f>J83-(G83*E83)</f>
        <v>33</v>
      </c>
      <c r="M83" s="6">
        <f t="shared" si="5"/>
        <v>0.42307692307692307</v>
      </c>
    </row>
    <row r="84" spans="1:13" x14ac:dyDescent="0.45">
      <c r="A84" s="3">
        <v>32</v>
      </c>
      <c r="B84" s="3">
        <v>5</v>
      </c>
      <c r="C84" t="s">
        <v>90</v>
      </c>
      <c r="D84" t="s">
        <v>629</v>
      </c>
      <c r="E84" s="4">
        <v>10</v>
      </c>
      <c r="F84" s="4">
        <v>18</v>
      </c>
      <c r="G84">
        <v>2</v>
      </c>
      <c r="H84" s="5">
        <v>1.5972222222222221E-2</v>
      </c>
      <c r="I84" t="s">
        <v>609</v>
      </c>
      <c r="J84" s="4">
        <f t="shared" si="3"/>
        <v>36</v>
      </c>
      <c r="K84" s="11">
        <f t="shared" si="4"/>
        <v>20</v>
      </c>
      <c r="L84" s="4">
        <f>J84-(G84*E84)</f>
        <v>16</v>
      </c>
      <c r="M84" s="6">
        <f t="shared" si="5"/>
        <v>0.44444444444444442</v>
      </c>
    </row>
    <row r="85" spans="1:13" x14ac:dyDescent="0.45">
      <c r="A85" s="3">
        <v>33</v>
      </c>
      <c r="B85" s="3">
        <v>4</v>
      </c>
      <c r="C85" t="s">
        <v>37</v>
      </c>
      <c r="D85" t="s">
        <v>622</v>
      </c>
      <c r="E85" s="4">
        <v>21</v>
      </c>
      <c r="F85" s="4">
        <v>35</v>
      </c>
      <c r="G85">
        <v>3</v>
      </c>
      <c r="H85" s="5">
        <v>4.1666666666666666E-3</v>
      </c>
      <c r="I85" t="s">
        <v>610</v>
      </c>
      <c r="J85" s="4">
        <f t="shared" si="3"/>
        <v>105</v>
      </c>
      <c r="K85" s="11">
        <f t="shared" si="4"/>
        <v>63</v>
      </c>
      <c r="L85" s="4">
        <f>J85-(G85*E85)</f>
        <v>42</v>
      </c>
      <c r="M85" s="6">
        <f t="shared" si="5"/>
        <v>0.4</v>
      </c>
    </row>
    <row r="86" spans="1:13" x14ac:dyDescent="0.45">
      <c r="A86" s="3">
        <v>33</v>
      </c>
      <c r="B86" s="3">
        <v>4</v>
      </c>
      <c r="C86" t="s">
        <v>117</v>
      </c>
      <c r="D86" t="s">
        <v>615</v>
      </c>
      <c r="E86" s="4">
        <v>16</v>
      </c>
      <c r="F86" s="4">
        <v>27</v>
      </c>
      <c r="G86">
        <v>1</v>
      </c>
      <c r="H86" s="5">
        <v>4.0972222222222222E-2</v>
      </c>
      <c r="I86" t="s">
        <v>609</v>
      </c>
      <c r="J86" s="4">
        <f t="shared" si="3"/>
        <v>27</v>
      </c>
      <c r="K86" s="11">
        <f t="shared" si="4"/>
        <v>16</v>
      </c>
      <c r="L86" s="4">
        <f>J86-(G86*E86)</f>
        <v>11</v>
      </c>
      <c r="M86" s="6">
        <f t="shared" si="5"/>
        <v>0.40740740740740738</v>
      </c>
    </row>
    <row r="87" spans="1:13" x14ac:dyDescent="0.45">
      <c r="A87" s="3">
        <v>33</v>
      </c>
      <c r="B87" s="3">
        <v>4</v>
      </c>
      <c r="C87" t="s">
        <v>258</v>
      </c>
      <c r="D87" t="s">
        <v>623</v>
      </c>
      <c r="E87" s="4">
        <v>19</v>
      </c>
      <c r="F87" s="4">
        <v>32</v>
      </c>
      <c r="G87">
        <v>3</v>
      </c>
      <c r="H87" s="5">
        <v>3.8194444444444448E-2</v>
      </c>
      <c r="I87" t="s">
        <v>610</v>
      </c>
      <c r="J87" s="4">
        <f t="shared" si="3"/>
        <v>96</v>
      </c>
      <c r="K87" s="11">
        <f t="shared" si="4"/>
        <v>57</v>
      </c>
      <c r="L87" s="4">
        <f>J87-(G87*E87)</f>
        <v>39</v>
      </c>
      <c r="M87" s="6">
        <f t="shared" si="5"/>
        <v>0.40625</v>
      </c>
    </row>
    <row r="88" spans="1:13" x14ac:dyDescent="0.45">
      <c r="A88" s="3">
        <v>33</v>
      </c>
      <c r="B88" s="3">
        <v>4</v>
      </c>
      <c r="C88" t="s">
        <v>166</v>
      </c>
      <c r="D88" t="s">
        <v>630</v>
      </c>
      <c r="E88" s="4">
        <v>15</v>
      </c>
      <c r="F88" s="4">
        <v>26</v>
      </c>
      <c r="G88">
        <v>3</v>
      </c>
      <c r="H88" s="5">
        <v>6.9444444444444441E-3</v>
      </c>
      <c r="I88" t="s">
        <v>609</v>
      </c>
      <c r="J88" s="4">
        <f t="shared" si="3"/>
        <v>78</v>
      </c>
      <c r="K88" s="11">
        <f t="shared" si="4"/>
        <v>45</v>
      </c>
      <c r="L88" s="4">
        <f>J88-(G88*E88)</f>
        <v>33</v>
      </c>
      <c r="M88" s="6">
        <f t="shared" si="5"/>
        <v>0.42307692307692307</v>
      </c>
    </row>
    <row r="89" spans="1:13" x14ac:dyDescent="0.45">
      <c r="A89" s="3">
        <v>34</v>
      </c>
      <c r="B89" s="3">
        <v>15</v>
      </c>
      <c r="C89" t="s">
        <v>66</v>
      </c>
      <c r="D89" t="s">
        <v>625</v>
      </c>
      <c r="E89" s="4">
        <v>20</v>
      </c>
      <c r="F89" s="4">
        <v>34</v>
      </c>
      <c r="G89">
        <v>1</v>
      </c>
      <c r="H89" s="5">
        <v>3.1944444444444442E-2</v>
      </c>
      <c r="I89" t="s">
        <v>609</v>
      </c>
      <c r="J89" s="4">
        <f t="shared" si="3"/>
        <v>34</v>
      </c>
      <c r="K89" s="11">
        <f t="shared" si="4"/>
        <v>20</v>
      </c>
      <c r="L89" s="4">
        <f>J89-(G89*E89)</f>
        <v>14</v>
      </c>
      <c r="M89" s="6">
        <f t="shared" si="5"/>
        <v>0.41176470588235292</v>
      </c>
    </row>
    <row r="90" spans="1:13" x14ac:dyDescent="0.45">
      <c r="A90" s="3">
        <v>34</v>
      </c>
      <c r="B90" s="3">
        <v>15</v>
      </c>
      <c r="C90" t="s">
        <v>166</v>
      </c>
      <c r="D90" t="s">
        <v>630</v>
      </c>
      <c r="E90" s="4">
        <v>15</v>
      </c>
      <c r="F90" s="4">
        <v>26</v>
      </c>
      <c r="G90">
        <v>3</v>
      </c>
      <c r="H90" s="5">
        <v>1.3194444444444444E-2</v>
      </c>
      <c r="I90" t="s">
        <v>610</v>
      </c>
      <c r="J90" s="4">
        <f t="shared" si="3"/>
        <v>78</v>
      </c>
      <c r="K90" s="11">
        <f t="shared" si="4"/>
        <v>45</v>
      </c>
      <c r="L90" s="4">
        <f>J90-(G90*E90)</f>
        <v>33</v>
      </c>
      <c r="M90" s="6">
        <f t="shared" si="5"/>
        <v>0.42307692307692307</v>
      </c>
    </row>
    <row r="91" spans="1:13" x14ac:dyDescent="0.45">
      <c r="A91" s="3">
        <v>35</v>
      </c>
      <c r="B91" s="3">
        <v>13</v>
      </c>
      <c r="C91" t="s">
        <v>79</v>
      </c>
      <c r="D91" t="s">
        <v>613</v>
      </c>
      <c r="E91" s="4">
        <v>18</v>
      </c>
      <c r="F91" s="4">
        <v>30</v>
      </c>
      <c r="G91">
        <v>3</v>
      </c>
      <c r="H91" s="5">
        <v>3.472222222222222E-3</v>
      </c>
      <c r="I91" t="s">
        <v>610</v>
      </c>
      <c r="J91" s="4">
        <f t="shared" si="3"/>
        <v>90</v>
      </c>
      <c r="K91" s="11">
        <f t="shared" si="4"/>
        <v>54</v>
      </c>
      <c r="L91" s="4">
        <f>J91-(G91*E91)</f>
        <v>36</v>
      </c>
      <c r="M91" s="6">
        <f t="shared" si="5"/>
        <v>0.4</v>
      </c>
    </row>
    <row r="92" spans="1:13" x14ac:dyDescent="0.45">
      <c r="A92" s="3">
        <v>35</v>
      </c>
      <c r="B92" s="3">
        <v>13</v>
      </c>
      <c r="C92" t="s">
        <v>49</v>
      </c>
      <c r="D92" t="s">
        <v>618</v>
      </c>
      <c r="E92" s="4">
        <v>17</v>
      </c>
      <c r="F92" s="4">
        <v>29</v>
      </c>
      <c r="G92">
        <v>1</v>
      </c>
      <c r="H92" s="5">
        <v>5.5555555555555558E-3</v>
      </c>
      <c r="I92" t="s">
        <v>609</v>
      </c>
      <c r="J92" s="4">
        <f t="shared" si="3"/>
        <v>29</v>
      </c>
      <c r="K92" s="11">
        <f t="shared" si="4"/>
        <v>17</v>
      </c>
      <c r="L92" s="4">
        <f>J92-(G92*E92)</f>
        <v>12</v>
      </c>
      <c r="M92" s="6">
        <f t="shared" si="5"/>
        <v>0.41379310344827586</v>
      </c>
    </row>
    <row r="93" spans="1:13" x14ac:dyDescent="0.45">
      <c r="A93" s="3">
        <v>35</v>
      </c>
      <c r="B93" s="3">
        <v>13</v>
      </c>
      <c r="C93" t="s">
        <v>272</v>
      </c>
      <c r="D93" t="s">
        <v>619</v>
      </c>
      <c r="E93" s="4">
        <v>20</v>
      </c>
      <c r="F93" s="4">
        <v>33</v>
      </c>
      <c r="G93">
        <v>1</v>
      </c>
      <c r="H93" s="5">
        <v>1.4583333333333334E-2</v>
      </c>
      <c r="I93" t="s">
        <v>609</v>
      </c>
      <c r="J93" s="4">
        <f t="shared" si="3"/>
        <v>33</v>
      </c>
      <c r="K93" s="11">
        <f t="shared" si="4"/>
        <v>20</v>
      </c>
      <c r="L93" s="4">
        <f>J93-(G93*E93)</f>
        <v>13</v>
      </c>
      <c r="M93" s="6">
        <f t="shared" si="5"/>
        <v>0.39393939393939392</v>
      </c>
    </row>
    <row r="94" spans="1:13" x14ac:dyDescent="0.45">
      <c r="A94" s="3">
        <v>35</v>
      </c>
      <c r="B94" s="3">
        <v>13</v>
      </c>
      <c r="C94" t="s">
        <v>127</v>
      </c>
      <c r="D94" t="s">
        <v>614</v>
      </c>
      <c r="E94" s="4">
        <v>19</v>
      </c>
      <c r="F94" s="4">
        <v>31</v>
      </c>
      <c r="G94">
        <v>2</v>
      </c>
      <c r="H94" s="5">
        <v>2.1527777777777778E-2</v>
      </c>
      <c r="I94" t="s">
        <v>610</v>
      </c>
      <c r="J94" s="4">
        <f t="shared" si="3"/>
        <v>62</v>
      </c>
      <c r="K94" s="11">
        <f t="shared" si="4"/>
        <v>38</v>
      </c>
      <c r="L94" s="4">
        <f>J94-(G94*E94)</f>
        <v>24</v>
      </c>
      <c r="M94" s="6">
        <f t="shared" si="5"/>
        <v>0.38709677419354838</v>
      </c>
    </row>
    <row r="95" spans="1:13" x14ac:dyDescent="0.45">
      <c r="A95" s="3">
        <v>36</v>
      </c>
      <c r="B95" s="3">
        <v>5</v>
      </c>
      <c r="C95" t="s">
        <v>79</v>
      </c>
      <c r="D95" t="s">
        <v>613</v>
      </c>
      <c r="E95" s="4">
        <v>18</v>
      </c>
      <c r="F95" s="4">
        <v>30</v>
      </c>
      <c r="G95">
        <v>1</v>
      </c>
      <c r="H95" s="5">
        <v>2.6388888888888889E-2</v>
      </c>
      <c r="I95" t="s">
        <v>609</v>
      </c>
      <c r="J95" s="4">
        <f t="shared" si="3"/>
        <v>30</v>
      </c>
      <c r="K95" s="11">
        <f t="shared" si="4"/>
        <v>18</v>
      </c>
      <c r="L95" s="4">
        <f>J95-(G95*E95)</f>
        <v>12</v>
      </c>
      <c r="M95" s="6">
        <f t="shared" si="5"/>
        <v>0.4</v>
      </c>
    </row>
    <row r="96" spans="1:13" x14ac:dyDescent="0.45">
      <c r="A96" s="3">
        <v>37</v>
      </c>
      <c r="B96" s="3">
        <v>20</v>
      </c>
      <c r="C96" t="s">
        <v>81</v>
      </c>
      <c r="D96" t="s">
        <v>628</v>
      </c>
      <c r="E96" s="4">
        <v>13</v>
      </c>
      <c r="F96" s="4">
        <v>21</v>
      </c>
      <c r="G96">
        <v>1</v>
      </c>
      <c r="H96" s="5">
        <v>3.2638888888888891E-2</v>
      </c>
      <c r="I96" t="s">
        <v>609</v>
      </c>
      <c r="J96" s="4">
        <f t="shared" si="3"/>
        <v>21</v>
      </c>
      <c r="K96" s="11">
        <f t="shared" si="4"/>
        <v>13</v>
      </c>
      <c r="L96" s="4">
        <f>J96-(G96*E96)</f>
        <v>8</v>
      </c>
      <c r="M96" s="6">
        <f t="shared" si="5"/>
        <v>0.38095238095238093</v>
      </c>
    </row>
    <row r="97" spans="1:13" x14ac:dyDescent="0.45">
      <c r="A97" s="3">
        <v>38</v>
      </c>
      <c r="B97" s="3">
        <v>10</v>
      </c>
      <c r="C97" t="s">
        <v>127</v>
      </c>
      <c r="D97" t="s">
        <v>614</v>
      </c>
      <c r="E97" s="4">
        <v>19</v>
      </c>
      <c r="F97" s="4">
        <v>31</v>
      </c>
      <c r="G97">
        <v>3</v>
      </c>
      <c r="H97" s="5">
        <v>1.4583333333333334E-2</v>
      </c>
      <c r="I97" t="s">
        <v>610</v>
      </c>
      <c r="J97" s="4">
        <f t="shared" si="3"/>
        <v>93</v>
      </c>
      <c r="K97" s="11">
        <f t="shared" si="4"/>
        <v>57</v>
      </c>
      <c r="L97" s="4">
        <f>J97-(G97*E97)</f>
        <v>36</v>
      </c>
      <c r="M97" s="6">
        <f t="shared" si="5"/>
        <v>0.38709677419354838</v>
      </c>
    </row>
    <row r="98" spans="1:13" x14ac:dyDescent="0.45">
      <c r="A98" s="3">
        <v>38</v>
      </c>
      <c r="B98" s="3">
        <v>10</v>
      </c>
      <c r="C98" t="s">
        <v>37</v>
      </c>
      <c r="D98" t="s">
        <v>622</v>
      </c>
      <c r="E98" s="4">
        <v>21</v>
      </c>
      <c r="F98" s="4">
        <v>35</v>
      </c>
      <c r="G98">
        <v>2</v>
      </c>
      <c r="H98" s="5">
        <v>2.361111111111111E-2</v>
      </c>
      <c r="I98" t="s">
        <v>609</v>
      </c>
      <c r="J98" s="4">
        <f t="shared" si="3"/>
        <v>70</v>
      </c>
      <c r="K98" s="11">
        <f t="shared" si="4"/>
        <v>42</v>
      </c>
      <c r="L98" s="4">
        <f>J98-(G98*E98)</f>
        <v>28</v>
      </c>
      <c r="M98" s="6">
        <f t="shared" si="5"/>
        <v>0.4</v>
      </c>
    </row>
    <row r="99" spans="1:13" x14ac:dyDescent="0.45">
      <c r="A99" s="3">
        <v>38</v>
      </c>
      <c r="B99" s="3">
        <v>10</v>
      </c>
      <c r="C99" t="s">
        <v>84</v>
      </c>
      <c r="D99" t="s">
        <v>617</v>
      </c>
      <c r="E99" s="4">
        <v>22</v>
      </c>
      <c r="F99" s="4">
        <v>36</v>
      </c>
      <c r="G99">
        <v>2</v>
      </c>
      <c r="H99" s="5">
        <v>2.9861111111111113E-2</v>
      </c>
      <c r="I99" t="s">
        <v>609</v>
      </c>
      <c r="J99" s="4">
        <f t="shared" si="3"/>
        <v>72</v>
      </c>
      <c r="K99" s="11">
        <f t="shared" si="4"/>
        <v>44</v>
      </c>
      <c r="L99" s="4">
        <f>J99-(G99*E99)</f>
        <v>28</v>
      </c>
      <c r="M99" s="6">
        <f t="shared" si="5"/>
        <v>0.3888888888888889</v>
      </c>
    </row>
    <row r="100" spans="1:13" x14ac:dyDescent="0.45">
      <c r="A100" s="3">
        <v>39</v>
      </c>
      <c r="B100" s="3">
        <v>15</v>
      </c>
      <c r="C100" t="s">
        <v>84</v>
      </c>
      <c r="D100" t="s">
        <v>617</v>
      </c>
      <c r="E100" s="4">
        <v>22</v>
      </c>
      <c r="F100" s="4">
        <v>36</v>
      </c>
      <c r="G100">
        <v>3</v>
      </c>
      <c r="H100" s="5">
        <v>3.9583333333333331E-2</v>
      </c>
      <c r="I100" t="s">
        <v>609</v>
      </c>
      <c r="J100" s="4">
        <f t="shared" si="3"/>
        <v>108</v>
      </c>
      <c r="K100" s="11">
        <f t="shared" si="4"/>
        <v>66</v>
      </c>
      <c r="L100" s="4">
        <f>J100-(G100*E100)</f>
        <v>42</v>
      </c>
      <c r="M100" s="6">
        <f t="shared" si="5"/>
        <v>0.3888888888888889</v>
      </c>
    </row>
    <row r="101" spans="1:13" x14ac:dyDescent="0.45">
      <c r="A101" s="3">
        <v>40</v>
      </c>
      <c r="B101" s="3">
        <v>1</v>
      </c>
      <c r="C101" t="s">
        <v>49</v>
      </c>
      <c r="D101" t="s">
        <v>618</v>
      </c>
      <c r="E101" s="4">
        <v>17</v>
      </c>
      <c r="F101" s="4">
        <v>29</v>
      </c>
      <c r="G101">
        <v>3</v>
      </c>
      <c r="H101" s="5">
        <v>1.0416666666666666E-2</v>
      </c>
      <c r="I101" t="s">
        <v>610</v>
      </c>
      <c r="J101" s="4">
        <f t="shared" si="3"/>
        <v>87</v>
      </c>
      <c r="K101" s="11">
        <f t="shared" si="4"/>
        <v>51</v>
      </c>
      <c r="L101" s="4">
        <f>J101-(G101*E101)</f>
        <v>36</v>
      </c>
      <c r="M101" s="6">
        <f t="shared" si="5"/>
        <v>0.41379310344827586</v>
      </c>
    </row>
    <row r="102" spans="1:13" x14ac:dyDescent="0.45">
      <c r="A102" s="3">
        <v>40</v>
      </c>
      <c r="B102" s="3">
        <v>1</v>
      </c>
      <c r="C102" t="s">
        <v>272</v>
      </c>
      <c r="D102" t="s">
        <v>619</v>
      </c>
      <c r="E102" s="4">
        <v>20</v>
      </c>
      <c r="F102" s="4">
        <v>33</v>
      </c>
      <c r="G102">
        <v>1</v>
      </c>
      <c r="H102" s="5">
        <v>3.4722222222222224E-2</v>
      </c>
      <c r="I102" t="s">
        <v>610</v>
      </c>
      <c r="J102" s="4">
        <f t="shared" si="3"/>
        <v>33</v>
      </c>
      <c r="K102" s="11">
        <f t="shared" si="4"/>
        <v>20</v>
      </c>
      <c r="L102" s="4">
        <f>J102-(G102*E102)</f>
        <v>13</v>
      </c>
      <c r="M102" s="6">
        <f t="shared" si="5"/>
        <v>0.39393939393939392</v>
      </c>
    </row>
    <row r="103" spans="1:13" x14ac:dyDescent="0.45">
      <c r="A103" s="3">
        <v>40</v>
      </c>
      <c r="B103" s="3">
        <v>1</v>
      </c>
      <c r="C103" t="s">
        <v>53</v>
      </c>
      <c r="D103" t="s">
        <v>620</v>
      </c>
      <c r="E103" s="4">
        <v>16</v>
      </c>
      <c r="F103" s="4">
        <v>28</v>
      </c>
      <c r="G103">
        <v>1</v>
      </c>
      <c r="H103" s="5">
        <v>9.0277777777777769E-3</v>
      </c>
      <c r="I103" t="s">
        <v>610</v>
      </c>
      <c r="J103" s="4">
        <f t="shared" si="3"/>
        <v>28</v>
      </c>
      <c r="K103" s="11">
        <f t="shared" si="4"/>
        <v>16</v>
      </c>
      <c r="L103" s="4">
        <f>J103-(G103*E103)</f>
        <v>12</v>
      </c>
      <c r="M103" s="6">
        <f t="shared" si="5"/>
        <v>0.42857142857142855</v>
      </c>
    </row>
    <row r="104" spans="1:13" x14ac:dyDescent="0.45">
      <c r="A104" s="3">
        <v>41</v>
      </c>
      <c r="B104" s="3">
        <v>7</v>
      </c>
      <c r="C104" t="s">
        <v>258</v>
      </c>
      <c r="D104" t="s">
        <v>623</v>
      </c>
      <c r="E104" s="4">
        <v>19</v>
      </c>
      <c r="F104" s="4">
        <v>32</v>
      </c>
      <c r="G104">
        <v>3</v>
      </c>
      <c r="H104" s="5">
        <v>1.5972222222222221E-2</v>
      </c>
      <c r="I104" t="s">
        <v>610</v>
      </c>
      <c r="J104" s="4">
        <f t="shared" si="3"/>
        <v>96</v>
      </c>
      <c r="K104" s="11">
        <f t="shared" si="4"/>
        <v>57</v>
      </c>
      <c r="L104" s="4">
        <f>J104-(G104*E104)</f>
        <v>39</v>
      </c>
      <c r="M104" s="6">
        <f t="shared" si="5"/>
        <v>0.40625</v>
      </c>
    </row>
    <row r="105" spans="1:13" x14ac:dyDescent="0.45">
      <c r="A105" s="3">
        <v>41</v>
      </c>
      <c r="B105" s="3">
        <v>7</v>
      </c>
      <c r="C105" t="s">
        <v>166</v>
      </c>
      <c r="D105" t="s">
        <v>630</v>
      </c>
      <c r="E105" s="4">
        <v>15</v>
      </c>
      <c r="F105" s="4">
        <v>26</v>
      </c>
      <c r="G105">
        <v>3</v>
      </c>
      <c r="H105" s="5">
        <v>3.2638888888888891E-2</v>
      </c>
      <c r="I105" t="s">
        <v>610</v>
      </c>
      <c r="J105" s="4">
        <f t="shared" si="3"/>
        <v>78</v>
      </c>
      <c r="K105" s="11">
        <f t="shared" si="4"/>
        <v>45</v>
      </c>
      <c r="L105" s="4">
        <f>J105-(G105*E105)</f>
        <v>33</v>
      </c>
      <c r="M105" s="6">
        <f t="shared" si="5"/>
        <v>0.42307692307692307</v>
      </c>
    </row>
    <row r="106" spans="1:13" x14ac:dyDescent="0.45">
      <c r="A106" s="3">
        <v>41</v>
      </c>
      <c r="B106" s="3">
        <v>7</v>
      </c>
      <c r="C106" t="s">
        <v>79</v>
      </c>
      <c r="D106" t="s">
        <v>613</v>
      </c>
      <c r="E106" s="4">
        <v>18</v>
      </c>
      <c r="F106" s="4">
        <v>30</v>
      </c>
      <c r="G106">
        <v>1</v>
      </c>
      <c r="H106" s="5">
        <v>1.3194444444444444E-2</v>
      </c>
      <c r="I106" t="s">
        <v>610</v>
      </c>
      <c r="J106" s="4">
        <f t="shared" si="3"/>
        <v>30</v>
      </c>
      <c r="K106" s="11">
        <f t="shared" si="4"/>
        <v>18</v>
      </c>
      <c r="L106" s="4">
        <f>J106-(G106*E106)</f>
        <v>12</v>
      </c>
      <c r="M106" s="6">
        <f t="shared" si="5"/>
        <v>0.4</v>
      </c>
    </row>
    <row r="107" spans="1:13" x14ac:dyDescent="0.45">
      <c r="A107" s="3">
        <v>42</v>
      </c>
      <c r="B107" s="3">
        <v>14</v>
      </c>
      <c r="C107" t="s">
        <v>214</v>
      </c>
      <c r="D107" t="s">
        <v>624</v>
      </c>
      <c r="E107" s="4">
        <v>13</v>
      </c>
      <c r="F107" s="4">
        <v>22</v>
      </c>
      <c r="G107">
        <v>1</v>
      </c>
      <c r="H107" s="5">
        <v>3.9583333333333331E-2</v>
      </c>
      <c r="I107" t="s">
        <v>610</v>
      </c>
      <c r="J107" s="4">
        <f t="shared" si="3"/>
        <v>22</v>
      </c>
      <c r="K107" s="11">
        <f t="shared" si="4"/>
        <v>13</v>
      </c>
      <c r="L107" s="4">
        <f>J107-(G107*E107)</f>
        <v>9</v>
      </c>
      <c r="M107" s="6">
        <f t="shared" si="5"/>
        <v>0.40909090909090912</v>
      </c>
    </row>
    <row r="108" spans="1:13" x14ac:dyDescent="0.45">
      <c r="A108" s="3">
        <v>42</v>
      </c>
      <c r="B108" s="3">
        <v>14</v>
      </c>
      <c r="C108" t="s">
        <v>59</v>
      </c>
      <c r="D108" t="s">
        <v>616</v>
      </c>
      <c r="E108" s="4">
        <v>25</v>
      </c>
      <c r="F108" s="4">
        <v>40</v>
      </c>
      <c r="G108">
        <v>2</v>
      </c>
      <c r="H108" s="5">
        <v>8.3333333333333332E-3</v>
      </c>
      <c r="I108" t="s">
        <v>610</v>
      </c>
      <c r="J108" s="4">
        <f t="shared" si="3"/>
        <v>80</v>
      </c>
      <c r="K108" s="11">
        <f t="shared" si="4"/>
        <v>50</v>
      </c>
      <c r="L108" s="4">
        <f>J108-(G108*E108)</f>
        <v>30</v>
      </c>
      <c r="M108" s="6">
        <f t="shared" si="5"/>
        <v>0.375</v>
      </c>
    </row>
    <row r="109" spans="1:13" x14ac:dyDescent="0.45">
      <c r="A109" s="3">
        <v>43</v>
      </c>
      <c r="B109" s="3">
        <v>8</v>
      </c>
      <c r="C109" t="s">
        <v>258</v>
      </c>
      <c r="D109" t="s">
        <v>623</v>
      </c>
      <c r="E109" s="4">
        <v>19</v>
      </c>
      <c r="F109" s="4">
        <v>32</v>
      </c>
      <c r="G109">
        <v>1</v>
      </c>
      <c r="H109" s="5">
        <v>4.1666666666666666E-3</v>
      </c>
      <c r="I109" t="s">
        <v>610</v>
      </c>
      <c r="J109" s="4">
        <f t="shared" si="3"/>
        <v>32</v>
      </c>
      <c r="K109" s="11">
        <f t="shared" si="4"/>
        <v>19</v>
      </c>
      <c r="L109" s="4">
        <f>J109-(G109*E109)</f>
        <v>13</v>
      </c>
      <c r="M109" s="6">
        <f t="shared" si="5"/>
        <v>0.40625</v>
      </c>
    </row>
    <row r="110" spans="1:13" x14ac:dyDescent="0.45">
      <c r="A110" s="3">
        <v>43</v>
      </c>
      <c r="B110" s="3">
        <v>8</v>
      </c>
      <c r="C110" t="s">
        <v>66</v>
      </c>
      <c r="D110" t="s">
        <v>625</v>
      </c>
      <c r="E110" s="4">
        <v>20</v>
      </c>
      <c r="F110" s="4">
        <v>34</v>
      </c>
      <c r="G110">
        <v>2</v>
      </c>
      <c r="H110" s="5">
        <v>4.0972222222222222E-2</v>
      </c>
      <c r="I110" t="s">
        <v>610</v>
      </c>
      <c r="J110" s="4">
        <f t="shared" si="3"/>
        <v>68</v>
      </c>
      <c r="K110" s="11">
        <f t="shared" si="4"/>
        <v>40</v>
      </c>
      <c r="L110" s="4">
        <f>J110-(G110*E110)</f>
        <v>28</v>
      </c>
      <c r="M110" s="6">
        <f t="shared" si="5"/>
        <v>0.41176470588235292</v>
      </c>
    </row>
    <row r="111" spans="1:13" x14ac:dyDescent="0.45">
      <c r="A111" s="3">
        <v>43</v>
      </c>
      <c r="B111" s="3">
        <v>8</v>
      </c>
      <c r="C111" t="s">
        <v>169</v>
      </c>
      <c r="D111" t="s">
        <v>612</v>
      </c>
      <c r="E111" s="4">
        <v>14</v>
      </c>
      <c r="F111" s="4">
        <v>24</v>
      </c>
      <c r="G111">
        <v>3</v>
      </c>
      <c r="H111" s="5">
        <v>3.9583333333333331E-2</v>
      </c>
      <c r="I111" t="s">
        <v>609</v>
      </c>
      <c r="J111" s="4">
        <f t="shared" si="3"/>
        <v>72</v>
      </c>
      <c r="K111" s="11">
        <f t="shared" si="4"/>
        <v>42</v>
      </c>
      <c r="L111" s="4">
        <f>J111-(G111*E111)</f>
        <v>30</v>
      </c>
      <c r="M111" s="6">
        <f t="shared" si="5"/>
        <v>0.41666666666666669</v>
      </c>
    </row>
    <row r="112" spans="1:13" x14ac:dyDescent="0.45">
      <c r="A112" s="3">
        <v>43</v>
      </c>
      <c r="B112" s="3">
        <v>8</v>
      </c>
      <c r="C112" t="s">
        <v>127</v>
      </c>
      <c r="D112" t="s">
        <v>614</v>
      </c>
      <c r="E112" s="4">
        <v>19</v>
      </c>
      <c r="F112" s="4">
        <v>31</v>
      </c>
      <c r="G112">
        <v>1</v>
      </c>
      <c r="H112" s="5">
        <v>1.6666666666666666E-2</v>
      </c>
      <c r="I112" t="s">
        <v>609</v>
      </c>
      <c r="J112" s="4">
        <f t="shared" si="3"/>
        <v>31</v>
      </c>
      <c r="K112" s="11">
        <f t="shared" si="4"/>
        <v>19</v>
      </c>
      <c r="L112" s="4">
        <f>J112-(G112*E112)</f>
        <v>12</v>
      </c>
      <c r="M112" s="6">
        <f t="shared" si="5"/>
        <v>0.38709677419354838</v>
      </c>
    </row>
    <row r="113" spans="1:13" x14ac:dyDescent="0.45">
      <c r="A113" s="3">
        <v>44</v>
      </c>
      <c r="B113" s="3">
        <v>18</v>
      </c>
      <c r="C113" t="s">
        <v>166</v>
      </c>
      <c r="D113" t="s">
        <v>630</v>
      </c>
      <c r="E113" s="4">
        <v>15</v>
      </c>
      <c r="F113" s="4">
        <v>26</v>
      </c>
      <c r="G113">
        <v>1</v>
      </c>
      <c r="H113" s="5">
        <v>2.361111111111111E-2</v>
      </c>
      <c r="I113" t="s">
        <v>610</v>
      </c>
      <c r="J113" s="4">
        <f t="shared" si="3"/>
        <v>26</v>
      </c>
      <c r="K113" s="11">
        <f t="shared" si="4"/>
        <v>15</v>
      </c>
      <c r="L113" s="4">
        <f>J113-(G113*E113)</f>
        <v>11</v>
      </c>
      <c r="M113" s="6">
        <f t="shared" si="5"/>
        <v>0.42307692307692307</v>
      </c>
    </row>
    <row r="114" spans="1:13" x14ac:dyDescent="0.45">
      <c r="A114" s="3">
        <v>44</v>
      </c>
      <c r="B114" s="3">
        <v>18</v>
      </c>
      <c r="C114" t="s">
        <v>133</v>
      </c>
      <c r="D114" t="s">
        <v>631</v>
      </c>
      <c r="E114" s="4">
        <v>15</v>
      </c>
      <c r="F114" s="4">
        <v>25</v>
      </c>
      <c r="G114">
        <v>3</v>
      </c>
      <c r="H114" s="5">
        <v>5.5555555555555558E-3</v>
      </c>
      <c r="I114" t="s">
        <v>609</v>
      </c>
      <c r="J114" s="4">
        <f t="shared" si="3"/>
        <v>75</v>
      </c>
      <c r="K114" s="11">
        <f t="shared" si="4"/>
        <v>45</v>
      </c>
      <c r="L114" s="4">
        <f>J114-(G114*E114)</f>
        <v>30</v>
      </c>
      <c r="M114" s="6">
        <f t="shared" si="5"/>
        <v>0.4</v>
      </c>
    </row>
    <row r="115" spans="1:13" x14ac:dyDescent="0.45">
      <c r="A115" s="3">
        <v>44</v>
      </c>
      <c r="B115" s="3">
        <v>18</v>
      </c>
      <c r="C115" t="s">
        <v>81</v>
      </c>
      <c r="D115" t="s">
        <v>628</v>
      </c>
      <c r="E115" s="4">
        <v>13</v>
      </c>
      <c r="F115" s="4">
        <v>21</v>
      </c>
      <c r="G115">
        <v>1</v>
      </c>
      <c r="H115" s="5">
        <v>2.9861111111111113E-2</v>
      </c>
      <c r="I115" t="s">
        <v>609</v>
      </c>
      <c r="J115" s="4">
        <f t="shared" si="3"/>
        <v>21</v>
      </c>
      <c r="K115" s="11">
        <f t="shared" si="4"/>
        <v>13</v>
      </c>
      <c r="L115" s="4">
        <f>J115-(G115*E115)</f>
        <v>8</v>
      </c>
      <c r="M115" s="6">
        <f t="shared" si="5"/>
        <v>0.38095238095238093</v>
      </c>
    </row>
    <row r="116" spans="1:13" x14ac:dyDescent="0.45">
      <c r="A116" s="3">
        <v>45</v>
      </c>
      <c r="B116" s="3">
        <v>17</v>
      </c>
      <c r="C116" t="s">
        <v>90</v>
      </c>
      <c r="D116" t="s">
        <v>629</v>
      </c>
      <c r="E116" s="4">
        <v>10</v>
      </c>
      <c r="F116" s="4">
        <v>18</v>
      </c>
      <c r="G116">
        <v>3</v>
      </c>
      <c r="H116" s="5">
        <v>3.2638888888888891E-2</v>
      </c>
      <c r="I116" t="s">
        <v>609</v>
      </c>
      <c r="J116" s="4">
        <f t="shared" si="3"/>
        <v>54</v>
      </c>
      <c r="K116" s="11">
        <f t="shared" si="4"/>
        <v>30</v>
      </c>
      <c r="L116" s="4">
        <f>J116-(G116*E116)</f>
        <v>24</v>
      </c>
      <c r="M116" s="6">
        <f t="shared" si="5"/>
        <v>0.44444444444444442</v>
      </c>
    </row>
    <row r="117" spans="1:13" x14ac:dyDescent="0.45">
      <c r="A117" s="3">
        <v>46</v>
      </c>
      <c r="B117" s="3">
        <v>10</v>
      </c>
      <c r="C117" t="s">
        <v>79</v>
      </c>
      <c r="D117" t="s">
        <v>613</v>
      </c>
      <c r="E117" s="4">
        <v>18</v>
      </c>
      <c r="F117" s="4">
        <v>30</v>
      </c>
      <c r="G117">
        <v>2</v>
      </c>
      <c r="H117" s="5">
        <v>1.5972222222222221E-2</v>
      </c>
      <c r="I117" t="s">
        <v>610</v>
      </c>
      <c r="J117" s="4">
        <f t="shared" si="3"/>
        <v>60</v>
      </c>
      <c r="K117" s="11">
        <f t="shared" si="4"/>
        <v>36</v>
      </c>
      <c r="L117" s="4">
        <f>J117-(G117*E117)</f>
        <v>24</v>
      </c>
      <c r="M117" s="6">
        <f t="shared" si="5"/>
        <v>0.4</v>
      </c>
    </row>
    <row r="118" spans="1:13" x14ac:dyDescent="0.45">
      <c r="A118" s="3">
        <v>46</v>
      </c>
      <c r="B118" s="3">
        <v>10</v>
      </c>
      <c r="C118" t="s">
        <v>66</v>
      </c>
      <c r="D118" t="s">
        <v>625</v>
      </c>
      <c r="E118" s="4">
        <v>20</v>
      </c>
      <c r="F118" s="4">
        <v>34</v>
      </c>
      <c r="G118">
        <v>1</v>
      </c>
      <c r="H118" s="5">
        <v>3.3333333333333333E-2</v>
      </c>
      <c r="I118" t="s">
        <v>610</v>
      </c>
      <c r="J118" s="4">
        <f t="shared" si="3"/>
        <v>34</v>
      </c>
      <c r="K118" s="11">
        <f t="shared" si="4"/>
        <v>20</v>
      </c>
      <c r="L118" s="4">
        <f>J118-(G118*E118)</f>
        <v>14</v>
      </c>
      <c r="M118" s="6">
        <f t="shared" si="5"/>
        <v>0.41176470588235292</v>
      </c>
    </row>
    <row r="119" spans="1:13" x14ac:dyDescent="0.45">
      <c r="A119" s="3">
        <v>46</v>
      </c>
      <c r="B119" s="3">
        <v>10</v>
      </c>
      <c r="C119" t="s">
        <v>211</v>
      </c>
      <c r="D119" t="s">
        <v>627</v>
      </c>
      <c r="E119" s="4">
        <v>14</v>
      </c>
      <c r="F119" s="4">
        <v>23</v>
      </c>
      <c r="G119">
        <v>2</v>
      </c>
      <c r="H119" s="5">
        <v>1.0416666666666666E-2</v>
      </c>
      <c r="I119" t="s">
        <v>609</v>
      </c>
      <c r="J119" s="4">
        <f t="shared" si="3"/>
        <v>46</v>
      </c>
      <c r="K119" s="11">
        <f t="shared" si="4"/>
        <v>28</v>
      </c>
      <c r="L119" s="4">
        <f>J119-(G119*E119)</f>
        <v>18</v>
      </c>
      <c r="M119" s="6">
        <f t="shared" si="5"/>
        <v>0.39130434782608697</v>
      </c>
    </row>
    <row r="120" spans="1:13" x14ac:dyDescent="0.45">
      <c r="A120" s="3">
        <v>47</v>
      </c>
      <c r="B120" s="3">
        <v>18</v>
      </c>
      <c r="C120" t="s">
        <v>272</v>
      </c>
      <c r="D120" t="s">
        <v>619</v>
      </c>
      <c r="E120" s="4">
        <v>20</v>
      </c>
      <c r="F120" s="4">
        <v>33</v>
      </c>
      <c r="G120">
        <v>2</v>
      </c>
      <c r="H120" s="5">
        <v>3.888888888888889E-2</v>
      </c>
      <c r="I120" t="s">
        <v>609</v>
      </c>
      <c r="J120" s="4">
        <f t="shared" si="3"/>
        <v>66</v>
      </c>
      <c r="K120" s="11">
        <f t="shared" si="4"/>
        <v>40</v>
      </c>
      <c r="L120" s="4">
        <f>J120-(G120*E120)</f>
        <v>26</v>
      </c>
      <c r="M120" s="6">
        <f t="shared" si="5"/>
        <v>0.39393939393939392</v>
      </c>
    </row>
    <row r="121" spans="1:13" x14ac:dyDescent="0.45">
      <c r="A121" s="3">
        <v>47</v>
      </c>
      <c r="B121" s="3">
        <v>18</v>
      </c>
      <c r="C121" t="s">
        <v>211</v>
      </c>
      <c r="D121" t="s">
        <v>627</v>
      </c>
      <c r="E121" s="4">
        <v>14</v>
      </c>
      <c r="F121" s="4">
        <v>23</v>
      </c>
      <c r="G121">
        <v>1</v>
      </c>
      <c r="H121" s="5">
        <v>1.1805555555555555E-2</v>
      </c>
      <c r="I121" t="s">
        <v>610</v>
      </c>
      <c r="J121" s="4">
        <f t="shared" si="3"/>
        <v>23</v>
      </c>
      <c r="K121" s="11">
        <f t="shared" si="4"/>
        <v>14</v>
      </c>
      <c r="L121" s="4">
        <f>J121-(G121*E121)</f>
        <v>9</v>
      </c>
      <c r="M121" s="6">
        <f t="shared" si="5"/>
        <v>0.39130434782608697</v>
      </c>
    </row>
    <row r="122" spans="1:13" x14ac:dyDescent="0.45">
      <c r="A122" s="3">
        <v>47</v>
      </c>
      <c r="B122" s="3">
        <v>18</v>
      </c>
      <c r="C122" t="s">
        <v>157</v>
      </c>
      <c r="D122" t="s">
        <v>626</v>
      </c>
      <c r="E122" s="4">
        <v>12</v>
      </c>
      <c r="F122" s="4">
        <v>20</v>
      </c>
      <c r="G122">
        <v>1</v>
      </c>
      <c r="H122" s="5">
        <v>9.7222222222222224E-3</v>
      </c>
      <c r="I122" t="s">
        <v>610</v>
      </c>
      <c r="J122" s="4">
        <f t="shared" si="3"/>
        <v>20</v>
      </c>
      <c r="K122" s="11">
        <f t="shared" si="4"/>
        <v>12</v>
      </c>
      <c r="L122" s="4">
        <f>J122-(G122*E122)</f>
        <v>8</v>
      </c>
      <c r="M122" s="6">
        <f t="shared" si="5"/>
        <v>0.4</v>
      </c>
    </row>
    <row r="123" spans="1:13" x14ac:dyDescent="0.45">
      <c r="A123" s="3">
        <v>48</v>
      </c>
      <c r="B123" s="3">
        <v>17</v>
      </c>
      <c r="C123" t="s">
        <v>117</v>
      </c>
      <c r="D123" t="s">
        <v>615</v>
      </c>
      <c r="E123" s="4">
        <v>16</v>
      </c>
      <c r="F123" s="4">
        <v>27</v>
      </c>
      <c r="G123">
        <v>3</v>
      </c>
      <c r="H123" s="5">
        <v>2.5694444444444443E-2</v>
      </c>
      <c r="I123" t="s">
        <v>610</v>
      </c>
      <c r="J123" s="4">
        <f t="shared" si="3"/>
        <v>81</v>
      </c>
      <c r="K123" s="11">
        <f t="shared" si="4"/>
        <v>48</v>
      </c>
      <c r="L123" s="4">
        <f>J123-(G123*E123)</f>
        <v>33</v>
      </c>
      <c r="M123" s="6">
        <f t="shared" si="5"/>
        <v>0.40740740740740738</v>
      </c>
    </row>
    <row r="124" spans="1:13" x14ac:dyDescent="0.45">
      <c r="A124" s="3">
        <v>48</v>
      </c>
      <c r="B124" s="3">
        <v>17</v>
      </c>
      <c r="C124" t="s">
        <v>214</v>
      </c>
      <c r="D124" t="s">
        <v>624</v>
      </c>
      <c r="E124" s="4">
        <v>13</v>
      </c>
      <c r="F124" s="4">
        <v>22</v>
      </c>
      <c r="G124">
        <v>2</v>
      </c>
      <c r="H124" s="5">
        <v>3.8194444444444448E-2</v>
      </c>
      <c r="I124" t="s">
        <v>609</v>
      </c>
      <c r="J124" s="4">
        <f t="shared" si="3"/>
        <v>44</v>
      </c>
      <c r="K124" s="11">
        <f t="shared" si="4"/>
        <v>26</v>
      </c>
      <c r="L124" s="4">
        <f>J124-(G124*E124)</f>
        <v>18</v>
      </c>
      <c r="M124" s="6">
        <f t="shared" si="5"/>
        <v>0.40909090909090912</v>
      </c>
    </row>
    <row r="125" spans="1:13" x14ac:dyDescent="0.45">
      <c r="A125" s="3">
        <v>48</v>
      </c>
      <c r="B125" s="3">
        <v>17</v>
      </c>
      <c r="C125" t="s">
        <v>272</v>
      </c>
      <c r="D125" t="s">
        <v>619</v>
      </c>
      <c r="E125" s="4">
        <v>20</v>
      </c>
      <c r="F125" s="4">
        <v>33</v>
      </c>
      <c r="G125">
        <v>1</v>
      </c>
      <c r="H125" s="5">
        <v>2.2222222222222223E-2</v>
      </c>
      <c r="I125" t="s">
        <v>610</v>
      </c>
      <c r="J125" s="4">
        <f t="shared" si="3"/>
        <v>33</v>
      </c>
      <c r="K125" s="11">
        <f t="shared" si="4"/>
        <v>20</v>
      </c>
      <c r="L125" s="4">
        <f>J125-(G125*E125)</f>
        <v>13</v>
      </c>
      <c r="M125" s="6">
        <f t="shared" si="5"/>
        <v>0.39393939393939392</v>
      </c>
    </row>
    <row r="126" spans="1:13" x14ac:dyDescent="0.45">
      <c r="A126" s="3">
        <v>49</v>
      </c>
      <c r="B126" s="3">
        <v>8</v>
      </c>
      <c r="C126" t="s">
        <v>169</v>
      </c>
      <c r="D126" t="s">
        <v>612</v>
      </c>
      <c r="E126" s="4">
        <v>14</v>
      </c>
      <c r="F126" s="4">
        <v>24</v>
      </c>
      <c r="G126">
        <v>3</v>
      </c>
      <c r="H126" s="5">
        <v>6.2500000000000003E-3</v>
      </c>
      <c r="I126" t="s">
        <v>609</v>
      </c>
      <c r="J126" s="4">
        <f t="shared" si="3"/>
        <v>72</v>
      </c>
      <c r="K126" s="11">
        <f t="shared" si="4"/>
        <v>42</v>
      </c>
      <c r="L126" s="4">
        <f>J126-(G126*E126)</f>
        <v>30</v>
      </c>
      <c r="M126" s="6">
        <f t="shared" si="5"/>
        <v>0.41666666666666669</v>
      </c>
    </row>
    <row r="127" spans="1:13" x14ac:dyDescent="0.45">
      <c r="A127" s="3">
        <v>49</v>
      </c>
      <c r="B127" s="3">
        <v>8</v>
      </c>
      <c r="C127" t="s">
        <v>258</v>
      </c>
      <c r="D127" t="s">
        <v>623</v>
      </c>
      <c r="E127" s="4">
        <v>19</v>
      </c>
      <c r="F127" s="4">
        <v>32</v>
      </c>
      <c r="G127">
        <v>3</v>
      </c>
      <c r="H127" s="5">
        <v>1.8749999999999999E-2</v>
      </c>
      <c r="I127" t="s">
        <v>609</v>
      </c>
      <c r="J127" s="4">
        <f t="shared" si="3"/>
        <v>96</v>
      </c>
      <c r="K127" s="11">
        <f t="shared" si="4"/>
        <v>57</v>
      </c>
      <c r="L127" s="4">
        <f>J127-(G127*E127)</f>
        <v>39</v>
      </c>
      <c r="M127" s="6">
        <f t="shared" si="5"/>
        <v>0.40625</v>
      </c>
    </row>
    <row r="128" spans="1:13" x14ac:dyDescent="0.45">
      <c r="A128" s="3">
        <v>49</v>
      </c>
      <c r="B128" s="3">
        <v>8</v>
      </c>
      <c r="C128" t="s">
        <v>90</v>
      </c>
      <c r="D128" t="s">
        <v>629</v>
      </c>
      <c r="E128" s="4">
        <v>10</v>
      </c>
      <c r="F128" s="4">
        <v>18</v>
      </c>
      <c r="G128">
        <v>1</v>
      </c>
      <c r="H128" s="5">
        <v>3.125E-2</v>
      </c>
      <c r="I128" t="s">
        <v>610</v>
      </c>
      <c r="J128" s="4">
        <f t="shared" si="3"/>
        <v>18</v>
      </c>
      <c r="K128" s="11">
        <f t="shared" si="4"/>
        <v>10</v>
      </c>
      <c r="L128" s="4">
        <f>J128-(G128*E128)</f>
        <v>8</v>
      </c>
      <c r="M128" s="6">
        <f t="shared" si="5"/>
        <v>0.44444444444444442</v>
      </c>
    </row>
    <row r="129" spans="1:13" x14ac:dyDescent="0.45">
      <c r="A129" s="3">
        <v>50</v>
      </c>
      <c r="B129" s="3">
        <v>19</v>
      </c>
      <c r="C129" t="s">
        <v>258</v>
      </c>
      <c r="D129" t="s">
        <v>623</v>
      </c>
      <c r="E129" s="4">
        <v>19</v>
      </c>
      <c r="F129" s="4">
        <v>32</v>
      </c>
      <c r="G129">
        <v>1</v>
      </c>
      <c r="H129" s="5">
        <v>4.1666666666666666E-3</v>
      </c>
      <c r="I129" t="s">
        <v>609</v>
      </c>
      <c r="J129" s="4">
        <f t="shared" si="3"/>
        <v>32</v>
      </c>
      <c r="K129" s="11">
        <f t="shared" si="4"/>
        <v>19</v>
      </c>
      <c r="L129" s="4">
        <f>J129-(G129*E129)</f>
        <v>13</v>
      </c>
      <c r="M129" s="6">
        <f t="shared" si="5"/>
        <v>0.40625</v>
      </c>
    </row>
    <row r="130" spans="1:13" x14ac:dyDescent="0.45">
      <c r="A130" s="3">
        <v>50</v>
      </c>
      <c r="B130" s="3">
        <v>19</v>
      </c>
      <c r="C130" t="s">
        <v>214</v>
      </c>
      <c r="D130" t="s">
        <v>624</v>
      </c>
      <c r="E130" s="4">
        <v>13</v>
      </c>
      <c r="F130" s="4">
        <v>22</v>
      </c>
      <c r="G130">
        <v>2</v>
      </c>
      <c r="H130" s="5">
        <v>1.0416666666666666E-2</v>
      </c>
      <c r="I130" t="s">
        <v>609</v>
      </c>
      <c r="J130" s="4">
        <f t="shared" si="3"/>
        <v>44</v>
      </c>
      <c r="K130" s="11">
        <f t="shared" si="4"/>
        <v>26</v>
      </c>
      <c r="L130" s="4">
        <f>J130-(G130*E130)</f>
        <v>18</v>
      </c>
      <c r="M130" s="6">
        <f t="shared" si="5"/>
        <v>0.40909090909090912</v>
      </c>
    </row>
    <row r="131" spans="1:13" x14ac:dyDescent="0.45">
      <c r="A131" s="3">
        <v>51</v>
      </c>
      <c r="B131" s="3">
        <v>12</v>
      </c>
      <c r="C131" t="s">
        <v>211</v>
      </c>
      <c r="D131" t="s">
        <v>627</v>
      </c>
      <c r="E131" s="4">
        <v>14</v>
      </c>
      <c r="F131" s="4">
        <v>23</v>
      </c>
      <c r="G131">
        <v>2</v>
      </c>
      <c r="H131" s="5">
        <v>2.2916666666666665E-2</v>
      </c>
      <c r="I131" t="s">
        <v>610</v>
      </c>
      <c r="J131" s="4">
        <f t="shared" ref="J131:J194" si="6">F131*G131</f>
        <v>46</v>
      </c>
      <c r="K131" s="11">
        <f t="shared" ref="K131:K194" si="7">G131*E131</f>
        <v>28</v>
      </c>
      <c r="L131" s="4">
        <f>J131-(G131*E131)</f>
        <v>18</v>
      </c>
      <c r="M131" s="6">
        <f t="shared" ref="M131:M194" si="8">L131/J131</f>
        <v>0.39130434782608697</v>
      </c>
    </row>
    <row r="132" spans="1:13" x14ac:dyDescent="0.45">
      <c r="A132" s="3">
        <v>51</v>
      </c>
      <c r="B132" s="3">
        <v>12</v>
      </c>
      <c r="C132" t="s">
        <v>272</v>
      </c>
      <c r="D132" t="s">
        <v>619</v>
      </c>
      <c r="E132" s="4">
        <v>20</v>
      </c>
      <c r="F132" s="4">
        <v>33</v>
      </c>
      <c r="G132">
        <v>3</v>
      </c>
      <c r="H132" s="5">
        <v>3.888888888888889E-2</v>
      </c>
      <c r="I132" t="s">
        <v>609</v>
      </c>
      <c r="J132" s="4">
        <f t="shared" si="6"/>
        <v>99</v>
      </c>
      <c r="K132" s="11">
        <f t="shared" si="7"/>
        <v>60</v>
      </c>
      <c r="L132" s="4">
        <f>J132-(G132*E132)</f>
        <v>39</v>
      </c>
      <c r="M132" s="6">
        <f t="shared" si="8"/>
        <v>0.39393939393939392</v>
      </c>
    </row>
    <row r="133" spans="1:13" x14ac:dyDescent="0.45">
      <c r="A133" s="3">
        <v>51</v>
      </c>
      <c r="B133" s="3">
        <v>12</v>
      </c>
      <c r="C133" t="s">
        <v>214</v>
      </c>
      <c r="D133" t="s">
        <v>624</v>
      </c>
      <c r="E133" s="4">
        <v>13</v>
      </c>
      <c r="F133" s="4">
        <v>22</v>
      </c>
      <c r="G133">
        <v>2</v>
      </c>
      <c r="H133" s="5">
        <v>3.6805555555555557E-2</v>
      </c>
      <c r="I133" t="s">
        <v>609</v>
      </c>
      <c r="J133" s="4">
        <f t="shared" si="6"/>
        <v>44</v>
      </c>
      <c r="K133" s="11">
        <f t="shared" si="7"/>
        <v>26</v>
      </c>
      <c r="L133" s="4">
        <f>J133-(G133*E133)</f>
        <v>18</v>
      </c>
      <c r="M133" s="6">
        <f t="shared" si="8"/>
        <v>0.40909090909090912</v>
      </c>
    </row>
    <row r="134" spans="1:13" x14ac:dyDescent="0.45">
      <c r="A134" s="3">
        <v>51</v>
      </c>
      <c r="B134" s="3">
        <v>12</v>
      </c>
      <c r="C134" t="s">
        <v>90</v>
      </c>
      <c r="D134" t="s">
        <v>629</v>
      </c>
      <c r="E134" s="4">
        <v>10</v>
      </c>
      <c r="F134" s="4">
        <v>18</v>
      </c>
      <c r="G134">
        <v>2</v>
      </c>
      <c r="H134" s="5">
        <v>1.5277777777777777E-2</v>
      </c>
      <c r="I134" t="s">
        <v>609</v>
      </c>
      <c r="J134" s="4">
        <f t="shared" si="6"/>
        <v>36</v>
      </c>
      <c r="K134" s="11">
        <f t="shared" si="7"/>
        <v>20</v>
      </c>
      <c r="L134" s="4">
        <f>J134-(G134*E134)</f>
        <v>16</v>
      </c>
      <c r="M134" s="6">
        <f t="shared" si="8"/>
        <v>0.44444444444444442</v>
      </c>
    </row>
    <row r="135" spans="1:13" x14ac:dyDescent="0.45">
      <c r="A135" s="3">
        <v>52</v>
      </c>
      <c r="B135" s="3">
        <v>7</v>
      </c>
      <c r="C135" t="s">
        <v>272</v>
      </c>
      <c r="D135" t="s">
        <v>619</v>
      </c>
      <c r="E135" s="4">
        <v>20</v>
      </c>
      <c r="F135" s="4">
        <v>33</v>
      </c>
      <c r="G135">
        <v>3</v>
      </c>
      <c r="H135" s="5">
        <v>9.0277777777777769E-3</v>
      </c>
      <c r="I135" t="s">
        <v>609</v>
      </c>
      <c r="J135" s="4">
        <f t="shared" si="6"/>
        <v>99</v>
      </c>
      <c r="K135" s="11">
        <f t="shared" si="7"/>
        <v>60</v>
      </c>
      <c r="L135" s="4">
        <f>J135-(G135*E135)</f>
        <v>39</v>
      </c>
      <c r="M135" s="6">
        <f t="shared" si="8"/>
        <v>0.39393939393939392</v>
      </c>
    </row>
    <row r="136" spans="1:13" x14ac:dyDescent="0.45">
      <c r="A136" s="3">
        <v>52</v>
      </c>
      <c r="B136" s="3">
        <v>7</v>
      </c>
      <c r="C136" t="s">
        <v>127</v>
      </c>
      <c r="D136" t="s">
        <v>614</v>
      </c>
      <c r="E136" s="4">
        <v>19</v>
      </c>
      <c r="F136" s="4">
        <v>31</v>
      </c>
      <c r="G136">
        <v>2</v>
      </c>
      <c r="H136" s="5">
        <v>1.1805555555555555E-2</v>
      </c>
      <c r="I136" t="s">
        <v>610</v>
      </c>
      <c r="J136" s="4">
        <f t="shared" si="6"/>
        <v>62</v>
      </c>
      <c r="K136" s="11">
        <f t="shared" si="7"/>
        <v>38</v>
      </c>
      <c r="L136" s="4">
        <f>J136-(G136*E136)</f>
        <v>24</v>
      </c>
      <c r="M136" s="6">
        <f t="shared" si="8"/>
        <v>0.38709677419354838</v>
      </c>
    </row>
    <row r="137" spans="1:13" x14ac:dyDescent="0.45">
      <c r="A137" s="3">
        <v>52</v>
      </c>
      <c r="B137" s="3">
        <v>7</v>
      </c>
      <c r="C137" t="s">
        <v>66</v>
      </c>
      <c r="D137" t="s">
        <v>625</v>
      </c>
      <c r="E137" s="4">
        <v>20</v>
      </c>
      <c r="F137" s="4">
        <v>34</v>
      </c>
      <c r="G137">
        <v>3</v>
      </c>
      <c r="H137" s="5">
        <v>2.2222222222222223E-2</v>
      </c>
      <c r="I137" t="s">
        <v>609</v>
      </c>
      <c r="J137" s="4">
        <f t="shared" si="6"/>
        <v>102</v>
      </c>
      <c r="K137" s="11">
        <f t="shared" si="7"/>
        <v>60</v>
      </c>
      <c r="L137" s="4">
        <f>J137-(G137*E137)</f>
        <v>42</v>
      </c>
      <c r="M137" s="6">
        <f t="shared" si="8"/>
        <v>0.41176470588235292</v>
      </c>
    </row>
    <row r="138" spans="1:13" x14ac:dyDescent="0.45">
      <c r="A138" s="3">
        <v>53</v>
      </c>
      <c r="B138" s="3">
        <v>16</v>
      </c>
      <c r="C138" t="s">
        <v>211</v>
      </c>
      <c r="D138" t="s">
        <v>627</v>
      </c>
      <c r="E138" s="4">
        <v>14</v>
      </c>
      <c r="F138" s="4">
        <v>23</v>
      </c>
      <c r="G138">
        <v>3</v>
      </c>
      <c r="H138" s="5">
        <v>3.2638888888888891E-2</v>
      </c>
      <c r="I138" t="s">
        <v>610</v>
      </c>
      <c r="J138" s="4">
        <f t="shared" si="6"/>
        <v>69</v>
      </c>
      <c r="K138" s="11">
        <f t="shared" si="7"/>
        <v>42</v>
      </c>
      <c r="L138" s="4">
        <f>J138-(G138*E138)</f>
        <v>27</v>
      </c>
      <c r="M138" s="6">
        <f t="shared" si="8"/>
        <v>0.39130434782608697</v>
      </c>
    </row>
    <row r="139" spans="1:13" x14ac:dyDescent="0.45">
      <c r="A139" s="3">
        <v>53</v>
      </c>
      <c r="B139" s="3">
        <v>16</v>
      </c>
      <c r="C139" t="s">
        <v>79</v>
      </c>
      <c r="D139" t="s">
        <v>613</v>
      </c>
      <c r="E139" s="4">
        <v>18</v>
      </c>
      <c r="F139" s="4">
        <v>30</v>
      </c>
      <c r="G139">
        <v>3</v>
      </c>
      <c r="H139" s="5">
        <v>2.7083333333333334E-2</v>
      </c>
      <c r="I139" t="s">
        <v>610</v>
      </c>
      <c r="J139" s="4">
        <f t="shared" si="6"/>
        <v>90</v>
      </c>
      <c r="K139" s="11">
        <f t="shared" si="7"/>
        <v>54</v>
      </c>
      <c r="L139" s="4">
        <f>J139-(G139*E139)</f>
        <v>36</v>
      </c>
      <c r="M139" s="6">
        <f t="shared" si="8"/>
        <v>0.4</v>
      </c>
    </row>
    <row r="140" spans="1:13" x14ac:dyDescent="0.45">
      <c r="A140" s="3">
        <v>53</v>
      </c>
      <c r="B140" s="3">
        <v>16</v>
      </c>
      <c r="C140" t="s">
        <v>84</v>
      </c>
      <c r="D140" t="s">
        <v>617</v>
      </c>
      <c r="E140" s="4">
        <v>22</v>
      </c>
      <c r="F140" s="4">
        <v>36</v>
      </c>
      <c r="G140">
        <v>3</v>
      </c>
      <c r="H140" s="5">
        <v>1.8055555555555554E-2</v>
      </c>
      <c r="I140" t="s">
        <v>609</v>
      </c>
      <c r="J140" s="4">
        <f t="shared" si="6"/>
        <v>108</v>
      </c>
      <c r="K140" s="11">
        <f t="shared" si="7"/>
        <v>66</v>
      </c>
      <c r="L140" s="4">
        <f>J140-(G140*E140)</f>
        <v>42</v>
      </c>
      <c r="M140" s="6">
        <f t="shared" si="8"/>
        <v>0.3888888888888889</v>
      </c>
    </row>
    <row r="141" spans="1:13" x14ac:dyDescent="0.45">
      <c r="A141" s="3">
        <v>54</v>
      </c>
      <c r="B141" s="3">
        <v>6</v>
      </c>
      <c r="C141" t="s">
        <v>37</v>
      </c>
      <c r="D141" t="s">
        <v>622</v>
      </c>
      <c r="E141" s="4">
        <v>21</v>
      </c>
      <c r="F141" s="4">
        <v>35</v>
      </c>
      <c r="G141">
        <v>3</v>
      </c>
      <c r="H141" s="5">
        <v>3.2638888888888891E-2</v>
      </c>
      <c r="I141" t="s">
        <v>609</v>
      </c>
      <c r="J141" s="4">
        <f t="shared" si="6"/>
        <v>105</v>
      </c>
      <c r="K141" s="11">
        <f t="shared" si="7"/>
        <v>63</v>
      </c>
      <c r="L141" s="4">
        <f>J141-(G141*E141)</f>
        <v>42</v>
      </c>
      <c r="M141" s="6">
        <f t="shared" si="8"/>
        <v>0.4</v>
      </c>
    </row>
    <row r="142" spans="1:13" x14ac:dyDescent="0.45">
      <c r="A142" s="3">
        <v>54</v>
      </c>
      <c r="B142" s="3">
        <v>6</v>
      </c>
      <c r="C142" t="s">
        <v>127</v>
      </c>
      <c r="D142" t="s">
        <v>614</v>
      </c>
      <c r="E142" s="4">
        <v>19</v>
      </c>
      <c r="F142" s="4">
        <v>31</v>
      </c>
      <c r="G142">
        <v>1</v>
      </c>
      <c r="H142" s="5">
        <v>3.8194444444444448E-2</v>
      </c>
      <c r="I142" t="s">
        <v>610</v>
      </c>
      <c r="J142" s="4">
        <f t="shared" si="6"/>
        <v>31</v>
      </c>
      <c r="K142" s="11">
        <f t="shared" si="7"/>
        <v>19</v>
      </c>
      <c r="L142" s="4">
        <f>J142-(G142*E142)</f>
        <v>12</v>
      </c>
      <c r="M142" s="6">
        <f t="shared" si="8"/>
        <v>0.38709677419354838</v>
      </c>
    </row>
    <row r="143" spans="1:13" x14ac:dyDescent="0.45">
      <c r="A143" s="3">
        <v>54</v>
      </c>
      <c r="B143" s="3">
        <v>6</v>
      </c>
      <c r="C143" t="s">
        <v>90</v>
      </c>
      <c r="D143" t="s">
        <v>629</v>
      </c>
      <c r="E143" s="4">
        <v>10</v>
      </c>
      <c r="F143" s="4">
        <v>18</v>
      </c>
      <c r="G143">
        <v>1</v>
      </c>
      <c r="H143" s="5">
        <v>3.8194444444444448E-2</v>
      </c>
      <c r="I143" t="s">
        <v>610</v>
      </c>
      <c r="J143" s="4">
        <f t="shared" si="6"/>
        <v>18</v>
      </c>
      <c r="K143" s="11">
        <f t="shared" si="7"/>
        <v>10</v>
      </c>
      <c r="L143" s="4">
        <f>J143-(G143*E143)</f>
        <v>8</v>
      </c>
      <c r="M143" s="6">
        <f t="shared" si="8"/>
        <v>0.44444444444444442</v>
      </c>
    </row>
    <row r="144" spans="1:13" x14ac:dyDescent="0.45">
      <c r="A144" s="3">
        <v>54</v>
      </c>
      <c r="B144" s="3">
        <v>6</v>
      </c>
      <c r="C144" t="s">
        <v>272</v>
      </c>
      <c r="D144" t="s">
        <v>619</v>
      </c>
      <c r="E144" s="4">
        <v>20</v>
      </c>
      <c r="F144" s="4">
        <v>33</v>
      </c>
      <c r="G144">
        <v>1</v>
      </c>
      <c r="H144" s="5">
        <v>3.1944444444444442E-2</v>
      </c>
      <c r="I144" t="s">
        <v>610</v>
      </c>
      <c r="J144" s="4">
        <f t="shared" si="6"/>
        <v>33</v>
      </c>
      <c r="K144" s="11">
        <f t="shared" si="7"/>
        <v>20</v>
      </c>
      <c r="L144" s="4">
        <f>J144-(G144*E144)</f>
        <v>13</v>
      </c>
      <c r="M144" s="6">
        <f t="shared" si="8"/>
        <v>0.39393939393939392</v>
      </c>
    </row>
    <row r="145" spans="1:13" x14ac:dyDescent="0.45">
      <c r="A145" s="3">
        <v>55</v>
      </c>
      <c r="B145" s="3">
        <v>20</v>
      </c>
      <c r="C145" t="s">
        <v>272</v>
      </c>
      <c r="D145" t="s">
        <v>619</v>
      </c>
      <c r="E145" s="4">
        <v>20</v>
      </c>
      <c r="F145" s="4">
        <v>33</v>
      </c>
      <c r="G145">
        <v>3</v>
      </c>
      <c r="H145" s="5">
        <v>1.8749999999999999E-2</v>
      </c>
      <c r="I145" t="s">
        <v>610</v>
      </c>
      <c r="J145" s="4">
        <f t="shared" si="6"/>
        <v>99</v>
      </c>
      <c r="K145" s="11">
        <f t="shared" si="7"/>
        <v>60</v>
      </c>
      <c r="L145" s="4">
        <f>J145-(G145*E145)</f>
        <v>39</v>
      </c>
      <c r="M145" s="6">
        <f t="shared" si="8"/>
        <v>0.39393939393939392</v>
      </c>
    </row>
    <row r="146" spans="1:13" x14ac:dyDescent="0.45">
      <c r="A146" s="3">
        <v>55</v>
      </c>
      <c r="B146" s="3">
        <v>20</v>
      </c>
      <c r="C146" t="s">
        <v>169</v>
      </c>
      <c r="D146" t="s">
        <v>612</v>
      </c>
      <c r="E146" s="4">
        <v>14</v>
      </c>
      <c r="F146" s="4">
        <v>24</v>
      </c>
      <c r="G146">
        <v>1</v>
      </c>
      <c r="H146" s="5">
        <v>3.472222222222222E-3</v>
      </c>
      <c r="I146" t="s">
        <v>609</v>
      </c>
      <c r="J146" s="4">
        <f t="shared" si="6"/>
        <v>24</v>
      </c>
      <c r="K146" s="11">
        <f t="shared" si="7"/>
        <v>14</v>
      </c>
      <c r="L146" s="4">
        <f>J146-(G146*E146)</f>
        <v>10</v>
      </c>
      <c r="M146" s="6">
        <f t="shared" si="8"/>
        <v>0.41666666666666669</v>
      </c>
    </row>
    <row r="147" spans="1:13" x14ac:dyDescent="0.45">
      <c r="A147" s="3">
        <v>55</v>
      </c>
      <c r="B147" s="3">
        <v>20</v>
      </c>
      <c r="C147" t="s">
        <v>84</v>
      </c>
      <c r="D147" t="s">
        <v>617</v>
      </c>
      <c r="E147" s="4">
        <v>22</v>
      </c>
      <c r="F147" s="4">
        <v>36</v>
      </c>
      <c r="G147">
        <v>1</v>
      </c>
      <c r="H147" s="5">
        <v>3.5416666666666666E-2</v>
      </c>
      <c r="I147" t="s">
        <v>610</v>
      </c>
      <c r="J147" s="4">
        <f t="shared" si="6"/>
        <v>36</v>
      </c>
      <c r="K147" s="11">
        <f t="shared" si="7"/>
        <v>22</v>
      </c>
      <c r="L147" s="4">
        <f>J147-(G147*E147)</f>
        <v>14</v>
      </c>
      <c r="M147" s="6">
        <f t="shared" si="8"/>
        <v>0.3888888888888889</v>
      </c>
    </row>
    <row r="148" spans="1:13" x14ac:dyDescent="0.45">
      <c r="A148" s="3">
        <v>55</v>
      </c>
      <c r="B148" s="3">
        <v>20</v>
      </c>
      <c r="C148" t="s">
        <v>258</v>
      </c>
      <c r="D148" t="s">
        <v>623</v>
      </c>
      <c r="E148" s="4">
        <v>19</v>
      </c>
      <c r="F148" s="4">
        <v>32</v>
      </c>
      <c r="G148">
        <v>3</v>
      </c>
      <c r="H148" s="5">
        <v>9.0277777777777769E-3</v>
      </c>
      <c r="I148" t="s">
        <v>609</v>
      </c>
      <c r="J148" s="4">
        <f t="shared" si="6"/>
        <v>96</v>
      </c>
      <c r="K148" s="11">
        <f t="shared" si="7"/>
        <v>57</v>
      </c>
      <c r="L148" s="4">
        <f>J148-(G148*E148)</f>
        <v>39</v>
      </c>
      <c r="M148" s="6">
        <f t="shared" si="8"/>
        <v>0.40625</v>
      </c>
    </row>
    <row r="149" spans="1:13" x14ac:dyDescent="0.45">
      <c r="A149" s="3">
        <v>56</v>
      </c>
      <c r="B149" s="3">
        <v>1</v>
      </c>
      <c r="C149" t="s">
        <v>49</v>
      </c>
      <c r="D149" t="s">
        <v>618</v>
      </c>
      <c r="E149" s="4">
        <v>17</v>
      </c>
      <c r="F149" s="4">
        <v>29</v>
      </c>
      <c r="G149">
        <v>1</v>
      </c>
      <c r="H149" s="5">
        <v>2.6388888888888889E-2</v>
      </c>
      <c r="I149" t="s">
        <v>609</v>
      </c>
      <c r="J149" s="4">
        <f t="shared" si="6"/>
        <v>29</v>
      </c>
      <c r="K149" s="11">
        <f t="shared" si="7"/>
        <v>17</v>
      </c>
      <c r="L149" s="4">
        <f>J149-(G149*E149)</f>
        <v>12</v>
      </c>
      <c r="M149" s="6">
        <f t="shared" si="8"/>
        <v>0.41379310344827586</v>
      </c>
    </row>
    <row r="150" spans="1:13" x14ac:dyDescent="0.45">
      <c r="A150" s="3">
        <v>56</v>
      </c>
      <c r="B150" s="3">
        <v>1</v>
      </c>
      <c r="C150" t="s">
        <v>123</v>
      </c>
      <c r="D150" t="s">
        <v>621</v>
      </c>
      <c r="E150" s="4">
        <v>11</v>
      </c>
      <c r="F150" s="4">
        <v>19</v>
      </c>
      <c r="G150">
        <v>1</v>
      </c>
      <c r="H150" s="5">
        <v>2.7777777777777776E-2</v>
      </c>
      <c r="I150" t="s">
        <v>610</v>
      </c>
      <c r="J150" s="4">
        <f t="shared" si="6"/>
        <v>19</v>
      </c>
      <c r="K150" s="11">
        <f t="shared" si="7"/>
        <v>11</v>
      </c>
      <c r="L150" s="4">
        <f>J150-(G150*E150)</f>
        <v>8</v>
      </c>
      <c r="M150" s="6">
        <f t="shared" si="8"/>
        <v>0.42105263157894735</v>
      </c>
    </row>
    <row r="151" spans="1:13" x14ac:dyDescent="0.45">
      <c r="A151" s="3">
        <v>57</v>
      </c>
      <c r="B151" s="3">
        <v>18</v>
      </c>
      <c r="C151" t="s">
        <v>37</v>
      </c>
      <c r="D151" t="s">
        <v>622</v>
      </c>
      <c r="E151" s="4">
        <v>21</v>
      </c>
      <c r="F151" s="4">
        <v>35</v>
      </c>
      <c r="G151">
        <v>1</v>
      </c>
      <c r="H151" s="5">
        <v>1.4583333333333334E-2</v>
      </c>
      <c r="I151" t="s">
        <v>610</v>
      </c>
      <c r="J151" s="4">
        <f t="shared" si="6"/>
        <v>35</v>
      </c>
      <c r="K151" s="11">
        <f t="shared" si="7"/>
        <v>21</v>
      </c>
      <c r="L151" s="4">
        <f>J151-(G151*E151)</f>
        <v>14</v>
      </c>
      <c r="M151" s="6">
        <f t="shared" si="8"/>
        <v>0.4</v>
      </c>
    </row>
    <row r="152" spans="1:13" x14ac:dyDescent="0.45">
      <c r="A152" s="3">
        <v>57</v>
      </c>
      <c r="B152" s="3">
        <v>18</v>
      </c>
      <c r="C152" t="s">
        <v>59</v>
      </c>
      <c r="D152" t="s">
        <v>616</v>
      </c>
      <c r="E152" s="4">
        <v>25</v>
      </c>
      <c r="F152" s="4">
        <v>40</v>
      </c>
      <c r="G152">
        <v>1</v>
      </c>
      <c r="H152" s="5">
        <v>2.0833333333333332E-2</v>
      </c>
      <c r="I152" t="s">
        <v>610</v>
      </c>
      <c r="J152" s="4">
        <f t="shared" si="6"/>
        <v>40</v>
      </c>
      <c r="K152" s="11">
        <f t="shared" si="7"/>
        <v>25</v>
      </c>
      <c r="L152" s="4">
        <f>J152-(G152*E152)</f>
        <v>15</v>
      </c>
      <c r="M152" s="6">
        <f t="shared" si="8"/>
        <v>0.375</v>
      </c>
    </row>
    <row r="153" spans="1:13" x14ac:dyDescent="0.45">
      <c r="A153" s="3">
        <v>57</v>
      </c>
      <c r="B153" s="3">
        <v>18</v>
      </c>
      <c r="C153" t="s">
        <v>214</v>
      </c>
      <c r="D153" t="s">
        <v>624</v>
      </c>
      <c r="E153" s="4">
        <v>13</v>
      </c>
      <c r="F153" s="4">
        <v>22</v>
      </c>
      <c r="G153">
        <v>1</v>
      </c>
      <c r="H153" s="5">
        <v>6.9444444444444441E-3</v>
      </c>
      <c r="I153" t="s">
        <v>609</v>
      </c>
      <c r="J153" s="4">
        <f t="shared" si="6"/>
        <v>22</v>
      </c>
      <c r="K153" s="11">
        <f t="shared" si="7"/>
        <v>13</v>
      </c>
      <c r="L153" s="4">
        <f>J153-(G153*E153)</f>
        <v>9</v>
      </c>
      <c r="M153" s="6">
        <f t="shared" si="8"/>
        <v>0.40909090909090912</v>
      </c>
    </row>
    <row r="154" spans="1:13" x14ac:dyDescent="0.45">
      <c r="A154" s="3">
        <v>57</v>
      </c>
      <c r="B154" s="3">
        <v>18</v>
      </c>
      <c r="C154" t="s">
        <v>84</v>
      </c>
      <c r="D154" t="s">
        <v>617</v>
      </c>
      <c r="E154" s="4">
        <v>22</v>
      </c>
      <c r="F154" s="4">
        <v>36</v>
      </c>
      <c r="G154">
        <v>2</v>
      </c>
      <c r="H154" s="5">
        <v>4.8611111111111112E-3</v>
      </c>
      <c r="I154" t="s">
        <v>610</v>
      </c>
      <c r="J154" s="4">
        <f t="shared" si="6"/>
        <v>72</v>
      </c>
      <c r="K154" s="11">
        <f t="shared" si="7"/>
        <v>44</v>
      </c>
      <c r="L154" s="4">
        <f>J154-(G154*E154)</f>
        <v>28</v>
      </c>
      <c r="M154" s="6">
        <f t="shared" si="8"/>
        <v>0.3888888888888889</v>
      </c>
    </row>
    <row r="155" spans="1:13" x14ac:dyDescent="0.45">
      <c r="A155" s="3">
        <v>58</v>
      </c>
      <c r="B155" s="3">
        <v>8</v>
      </c>
      <c r="C155" t="s">
        <v>214</v>
      </c>
      <c r="D155" t="s">
        <v>624</v>
      </c>
      <c r="E155" s="4">
        <v>13</v>
      </c>
      <c r="F155" s="4">
        <v>22</v>
      </c>
      <c r="G155">
        <v>1</v>
      </c>
      <c r="H155" s="5">
        <v>1.1805555555555555E-2</v>
      </c>
      <c r="I155" t="s">
        <v>610</v>
      </c>
      <c r="J155" s="4">
        <f t="shared" si="6"/>
        <v>22</v>
      </c>
      <c r="K155" s="11">
        <f t="shared" si="7"/>
        <v>13</v>
      </c>
      <c r="L155" s="4">
        <f>J155-(G155*E155)</f>
        <v>9</v>
      </c>
      <c r="M155" s="6">
        <f t="shared" si="8"/>
        <v>0.40909090909090912</v>
      </c>
    </row>
    <row r="156" spans="1:13" x14ac:dyDescent="0.45">
      <c r="A156" s="3">
        <v>58</v>
      </c>
      <c r="B156" s="3">
        <v>8</v>
      </c>
      <c r="C156" t="s">
        <v>157</v>
      </c>
      <c r="D156" t="s">
        <v>626</v>
      </c>
      <c r="E156" s="4">
        <v>12</v>
      </c>
      <c r="F156" s="4">
        <v>20</v>
      </c>
      <c r="G156">
        <v>3</v>
      </c>
      <c r="H156" s="5">
        <v>3.888888888888889E-2</v>
      </c>
      <c r="I156" t="s">
        <v>610</v>
      </c>
      <c r="J156" s="4">
        <f t="shared" si="6"/>
        <v>60</v>
      </c>
      <c r="K156" s="11">
        <f t="shared" si="7"/>
        <v>36</v>
      </c>
      <c r="L156" s="4">
        <f>J156-(G156*E156)</f>
        <v>24</v>
      </c>
      <c r="M156" s="6">
        <f t="shared" si="8"/>
        <v>0.4</v>
      </c>
    </row>
    <row r="157" spans="1:13" x14ac:dyDescent="0.45">
      <c r="A157" s="3">
        <v>59</v>
      </c>
      <c r="B157" s="3">
        <v>8</v>
      </c>
      <c r="C157" t="s">
        <v>123</v>
      </c>
      <c r="D157" t="s">
        <v>621</v>
      </c>
      <c r="E157" s="4">
        <v>11</v>
      </c>
      <c r="F157" s="4">
        <v>19</v>
      </c>
      <c r="G157">
        <v>2</v>
      </c>
      <c r="H157" s="5">
        <v>9.0277777777777769E-3</v>
      </c>
      <c r="I157" t="s">
        <v>609</v>
      </c>
      <c r="J157" s="4">
        <f t="shared" si="6"/>
        <v>38</v>
      </c>
      <c r="K157" s="11">
        <f t="shared" si="7"/>
        <v>22</v>
      </c>
      <c r="L157" s="4">
        <f>J157-(G157*E157)</f>
        <v>16</v>
      </c>
      <c r="M157" s="6">
        <f t="shared" si="8"/>
        <v>0.42105263157894735</v>
      </c>
    </row>
    <row r="158" spans="1:13" x14ac:dyDescent="0.45">
      <c r="A158" s="3">
        <v>59</v>
      </c>
      <c r="B158" s="3">
        <v>8</v>
      </c>
      <c r="C158" t="s">
        <v>211</v>
      </c>
      <c r="D158" t="s">
        <v>627</v>
      </c>
      <c r="E158" s="4">
        <v>14</v>
      </c>
      <c r="F158" s="4">
        <v>23</v>
      </c>
      <c r="G158">
        <v>2</v>
      </c>
      <c r="H158" s="5">
        <v>6.2500000000000003E-3</v>
      </c>
      <c r="I158" t="s">
        <v>609</v>
      </c>
      <c r="J158" s="4">
        <f t="shared" si="6"/>
        <v>46</v>
      </c>
      <c r="K158" s="11">
        <f t="shared" si="7"/>
        <v>28</v>
      </c>
      <c r="L158" s="4">
        <f>J158-(G158*E158)</f>
        <v>18</v>
      </c>
      <c r="M158" s="6">
        <f t="shared" si="8"/>
        <v>0.39130434782608697</v>
      </c>
    </row>
    <row r="159" spans="1:13" x14ac:dyDescent="0.45">
      <c r="A159" s="3">
        <v>59</v>
      </c>
      <c r="B159" s="3">
        <v>8</v>
      </c>
      <c r="C159" t="s">
        <v>90</v>
      </c>
      <c r="D159" t="s">
        <v>629</v>
      </c>
      <c r="E159" s="4">
        <v>10</v>
      </c>
      <c r="F159" s="4">
        <v>18</v>
      </c>
      <c r="G159">
        <v>2</v>
      </c>
      <c r="H159" s="5">
        <v>9.0277777777777769E-3</v>
      </c>
      <c r="I159" t="s">
        <v>610</v>
      </c>
      <c r="J159" s="4">
        <f t="shared" si="6"/>
        <v>36</v>
      </c>
      <c r="K159" s="11">
        <f t="shared" si="7"/>
        <v>20</v>
      </c>
      <c r="L159" s="4">
        <f>J159-(G159*E159)</f>
        <v>16</v>
      </c>
      <c r="M159" s="6">
        <f t="shared" si="8"/>
        <v>0.44444444444444442</v>
      </c>
    </row>
    <row r="160" spans="1:13" x14ac:dyDescent="0.45">
      <c r="A160" s="3">
        <v>59</v>
      </c>
      <c r="B160" s="3">
        <v>8</v>
      </c>
      <c r="C160" t="s">
        <v>59</v>
      </c>
      <c r="D160" t="s">
        <v>616</v>
      </c>
      <c r="E160" s="4">
        <v>25</v>
      </c>
      <c r="F160" s="4">
        <v>40</v>
      </c>
      <c r="G160">
        <v>1</v>
      </c>
      <c r="H160" s="5">
        <v>9.0277777777777769E-3</v>
      </c>
      <c r="I160" t="s">
        <v>610</v>
      </c>
      <c r="J160" s="4">
        <f t="shared" si="6"/>
        <v>40</v>
      </c>
      <c r="K160" s="11">
        <f t="shared" si="7"/>
        <v>25</v>
      </c>
      <c r="L160" s="4">
        <f>J160-(G160*E160)</f>
        <v>15</v>
      </c>
      <c r="M160" s="6">
        <f t="shared" si="8"/>
        <v>0.375</v>
      </c>
    </row>
    <row r="161" spans="1:13" x14ac:dyDescent="0.45">
      <c r="A161" s="3">
        <v>60</v>
      </c>
      <c r="B161" s="3">
        <v>6</v>
      </c>
      <c r="C161" t="s">
        <v>90</v>
      </c>
      <c r="D161" t="s">
        <v>629</v>
      </c>
      <c r="E161" s="4">
        <v>10</v>
      </c>
      <c r="F161" s="4">
        <v>18</v>
      </c>
      <c r="G161">
        <v>2</v>
      </c>
      <c r="H161" s="5">
        <v>1.5972222222222221E-2</v>
      </c>
      <c r="I161" t="s">
        <v>609</v>
      </c>
      <c r="J161" s="4">
        <f t="shared" si="6"/>
        <v>36</v>
      </c>
      <c r="K161" s="11">
        <f t="shared" si="7"/>
        <v>20</v>
      </c>
      <c r="L161" s="4">
        <f>J161-(G161*E161)</f>
        <v>16</v>
      </c>
      <c r="M161" s="6">
        <f t="shared" si="8"/>
        <v>0.44444444444444442</v>
      </c>
    </row>
    <row r="162" spans="1:13" x14ac:dyDescent="0.45">
      <c r="A162" s="3">
        <v>60</v>
      </c>
      <c r="B162" s="3">
        <v>6</v>
      </c>
      <c r="C162" t="s">
        <v>272</v>
      </c>
      <c r="D162" t="s">
        <v>619</v>
      </c>
      <c r="E162" s="4">
        <v>20</v>
      </c>
      <c r="F162" s="4">
        <v>33</v>
      </c>
      <c r="G162">
        <v>2</v>
      </c>
      <c r="H162" s="5">
        <v>1.3888888888888888E-2</v>
      </c>
      <c r="I162" t="s">
        <v>610</v>
      </c>
      <c r="J162" s="4">
        <f t="shared" si="6"/>
        <v>66</v>
      </c>
      <c r="K162" s="11">
        <f t="shared" si="7"/>
        <v>40</v>
      </c>
      <c r="L162" s="4">
        <f>J162-(G162*E162)</f>
        <v>26</v>
      </c>
      <c r="M162" s="6">
        <f t="shared" si="8"/>
        <v>0.39393939393939392</v>
      </c>
    </row>
    <row r="163" spans="1:13" x14ac:dyDescent="0.45">
      <c r="A163" s="3">
        <v>61</v>
      </c>
      <c r="B163" s="3">
        <v>10</v>
      </c>
      <c r="C163" t="s">
        <v>59</v>
      </c>
      <c r="D163" t="s">
        <v>616</v>
      </c>
      <c r="E163" s="4">
        <v>25</v>
      </c>
      <c r="F163" s="4">
        <v>40</v>
      </c>
      <c r="G163">
        <v>2</v>
      </c>
      <c r="H163" s="5">
        <v>3.888888888888889E-2</v>
      </c>
      <c r="I163" t="s">
        <v>609</v>
      </c>
      <c r="J163" s="4">
        <f t="shared" si="6"/>
        <v>80</v>
      </c>
      <c r="K163" s="11">
        <f t="shared" si="7"/>
        <v>50</v>
      </c>
      <c r="L163" s="4">
        <f>J163-(G163*E163)</f>
        <v>30</v>
      </c>
      <c r="M163" s="6">
        <f t="shared" si="8"/>
        <v>0.375</v>
      </c>
    </row>
    <row r="164" spans="1:13" x14ac:dyDescent="0.45">
      <c r="A164" s="3">
        <v>61</v>
      </c>
      <c r="B164" s="3">
        <v>10</v>
      </c>
      <c r="C164" t="s">
        <v>90</v>
      </c>
      <c r="D164" t="s">
        <v>629</v>
      </c>
      <c r="E164" s="4">
        <v>10</v>
      </c>
      <c r="F164" s="4">
        <v>18</v>
      </c>
      <c r="G164">
        <v>1</v>
      </c>
      <c r="H164" s="5">
        <v>2.7083333333333334E-2</v>
      </c>
      <c r="I164" t="s">
        <v>610</v>
      </c>
      <c r="J164" s="4">
        <f t="shared" si="6"/>
        <v>18</v>
      </c>
      <c r="K164" s="11">
        <f t="shared" si="7"/>
        <v>10</v>
      </c>
      <c r="L164" s="4">
        <f>J164-(G164*E164)</f>
        <v>8</v>
      </c>
      <c r="M164" s="6">
        <f t="shared" si="8"/>
        <v>0.44444444444444442</v>
      </c>
    </row>
    <row r="165" spans="1:13" x14ac:dyDescent="0.45">
      <c r="A165" s="3">
        <v>61</v>
      </c>
      <c r="B165" s="3">
        <v>10</v>
      </c>
      <c r="C165" t="s">
        <v>79</v>
      </c>
      <c r="D165" t="s">
        <v>613</v>
      </c>
      <c r="E165" s="4">
        <v>18</v>
      </c>
      <c r="F165" s="4">
        <v>30</v>
      </c>
      <c r="G165">
        <v>2</v>
      </c>
      <c r="H165" s="5">
        <v>9.0277777777777769E-3</v>
      </c>
      <c r="I165" t="s">
        <v>609</v>
      </c>
      <c r="J165" s="4">
        <f t="shared" si="6"/>
        <v>60</v>
      </c>
      <c r="K165" s="11">
        <f t="shared" si="7"/>
        <v>36</v>
      </c>
      <c r="L165" s="4">
        <f>J165-(G165*E165)</f>
        <v>24</v>
      </c>
      <c r="M165" s="6">
        <f t="shared" si="8"/>
        <v>0.4</v>
      </c>
    </row>
    <row r="166" spans="1:13" x14ac:dyDescent="0.45">
      <c r="A166" s="3">
        <v>61</v>
      </c>
      <c r="B166" s="3">
        <v>10</v>
      </c>
      <c r="C166" t="s">
        <v>53</v>
      </c>
      <c r="D166" t="s">
        <v>620</v>
      </c>
      <c r="E166" s="4">
        <v>16</v>
      </c>
      <c r="F166" s="4">
        <v>28</v>
      </c>
      <c r="G166">
        <v>3</v>
      </c>
      <c r="H166" s="5">
        <v>3.5416666666666666E-2</v>
      </c>
      <c r="I166" t="s">
        <v>610</v>
      </c>
      <c r="J166" s="4">
        <f t="shared" si="6"/>
        <v>84</v>
      </c>
      <c r="K166" s="11">
        <f t="shared" si="7"/>
        <v>48</v>
      </c>
      <c r="L166" s="4">
        <f>J166-(G166*E166)</f>
        <v>36</v>
      </c>
      <c r="M166" s="6">
        <f t="shared" si="8"/>
        <v>0.42857142857142855</v>
      </c>
    </row>
    <row r="167" spans="1:13" x14ac:dyDescent="0.45">
      <c r="A167" s="3">
        <v>62</v>
      </c>
      <c r="B167" s="3">
        <v>2</v>
      </c>
      <c r="C167" t="s">
        <v>79</v>
      </c>
      <c r="D167" t="s">
        <v>613</v>
      </c>
      <c r="E167" s="4">
        <v>18</v>
      </c>
      <c r="F167" s="4">
        <v>30</v>
      </c>
      <c r="G167">
        <v>2</v>
      </c>
      <c r="H167" s="5">
        <v>4.0972222222222222E-2</v>
      </c>
      <c r="I167" t="s">
        <v>610</v>
      </c>
      <c r="J167" s="4">
        <f t="shared" si="6"/>
        <v>60</v>
      </c>
      <c r="K167" s="11">
        <f t="shared" si="7"/>
        <v>36</v>
      </c>
      <c r="L167" s="4">
        <f>J167-(G167*E167)</f>
        <v>24</v>
      </c>
      <c r="M167" s="6">
        <f t="shared" si="8"/>
        <v>0.4</v>
      </c>
    </row>
    <row r="168" spans="1:13" x14ac:dyDescent="0.45">
      <c r="A168" s="3">
        <v>62</v>
      </c>
      <c r="B168" s="3">
        <v>2</v>
      </c>
      <c r="C168" t="s">
        <v>123</v>
      </c>
      <c r="D168" t="s">
        <v>621</v>
      </c>
      <c r="E168" s="4">
        <v>11</v>
      </c>
      <c r="F168" s="4">
        <v>19</v>
      </c>
      <c r="G168">
        <v>3</v>
      </c>
      <c r="H168" s="5">
        <v>3.1944444444444442E-2</v>
      </c>
      <c r="I168" t="s">
        <v>610</v>
      </c>
      <c r="J168" s="4">
        <f t="shared" si="6"/>
        <v>57</v>
      </c>
      <c r="K168" s="11">
        <f t="shared" si="7"/>
        <v>33</v>
      </c>
      <c r="L168" s="4">
        <f>J168-(G168*E168)</f>
        <v>24</v>
      </c>
      <c r="M168" s="6">
        <f t="shared" si="8"/>
        <v>0.42105263157894735</v>
      </c>
    </row>
    <row r="169" spans="1:13" x14ac:dyDescent="0.45">
      <c r="A169" s="3">
        <v>62</v>
      </c>
      <c r="B169" s="3">
        <v>2</v>
      </c>
      <c r="C169" t="s">
        <v>127</v>
      </c>
      <c r="D169" t="s">
        <v>614</v>
      </c>
      <c r="E169" s="4">
        <v>19</v>
      </c>
      <c r="F169" s="4">
        <v>31</v>
      </c>
      <c r="G169">
        <v>1</v>
      </c>
      <c r="H169" s="5">
        <v>3.4722222222222224E-2</v>
      </c>
      <c r="I169" t="s">
        <v>610</v>
      </c>
      <c r="J169" s="4">
        <f t="shared" si="6"/>
        <v>31</v>
      </c>
      <c r="K169" s="11">
        <f t="shared" si="7"/>
        <v>19</v>
      </c>
      <c r="L169" s="4">
        <f>J169-(G169*E169)</f>
        <v>12</v>
      </c>
      <c r="M169" s="6">
        <f t="shared" si="8"/>
        <v>0.38709677419354838</v>
      </c>
    </row>
    <row r="170" spans="1:13" x14ac:dyDescent="0.45">
      <c r="A170" s="3">
        <v>63</v>
      </c>
      <c r="B170" s="3">
        <v>17</v>
      </c>
      <c r="C170" t="s">
        <v>157</v>
      </c>
      <c r="D170" t="s">
        <v>626</v>
      </c>
      <c r="E170" s="4">
        <v>12</v>
      </c>
      <c r="F170" s="4">
        <v>20</v>
      </c>
      <c r="G170">
        <v>1</v>
      </c>
      <c r="H170" s="5">
        <v>6.9444444444444441E-3</v>
      </c>
      <c r="I170" t="s">
        <v>610</v>
      </c>
      <c r="J170" s="4">
        <f t="shared" si="6"/>
        <v>20</v>
      </c>
      <c r="K170" s="11">
        <f t="shared" si="7"/>
        <v>12</v>
      </c>
      <c r="L170" s="4">
        <f>J170-(G170*E170)</f>
        <v>8</v>
      </c>
      <c r="M170" s="6">
        <f t="shared" si="8"/>
        <v>0.4</v>
      </c>
    </row>
    <row r="171" spans="1:13" x14ac:dyDescent="0.45">
      <c r="A171" s="3">
        <v>63</v>
      </c>
      <c r="B171" s="3">
        <v>17</v>
      </c>
      <c r="C171" t="s">
        <v>37</v>
      </c>
      <c r="D171" t="s">
        <v>622</v>
      </c>
      <c r="E171" s="4">
        <v>21</v>
      </c>
      <c r="F171" s="4">
        <v>35</v>
      </c>
      <c r="G171">
        <v>1</v>
      </c>
      <c r="H171" s="5">
        <v>1.3888888888888888E-2</v>
      </c>
      <c r="I171" t="s">
        <v>609</v>
      </c>
      <c r="J171" s="4">
        <f t="shared" si="6"/>
        <v>35</v>
      </c>
      <c r="K171" s="11">
        <f t="shared" si="7"/>
        <v>21</v>
      </c>
      <c r="L171" s="4">
        <f>J171-(G171*E171)</f>
        <v>14</v>
      </c>
      <c r="M171" s="6">
        <f t="shared" si="8"/>
        <v>0.4</v>
      </c>
    </row>
    <row r="172" spans="1:13" x14ac:dyDescent="0.45">
      <c r="A172" s="3">
        <v>64</v>
      </c>
      <c r="B172" s="3">
        <v>3</v>
      </c>
      <c r="C172" t="s">
        <v>157</v>
      </c>
      <c r="D172" t="s">
        <v>626</v>
      </c>
      <c r="E172" s="4">
        <v>12</v>
      </c>
      <c r="F172" s="4">
        <v>20</v>
      </c>
      <c r="G172">
        <v>3</v>
      </c>
      <c r="H172" s="5">
        <v>1.7361111111111112E-2</v>
      </c>
      <c r="I172" t="s">
        <v>609</v>
      </c>
      <c r="J172" s="4">
        <f t="shared" si="6"/>
        <v>60</v>
      </c>
      <c r="K172" s="11">
        <f t="shared" si="7"/>
        <v>36</v>
      </c>
      <c r="L172" s="4">
        <f>J172-(G172*E172)</f>
        <v>24</v>
      </c>
      <c r="M172" s="6">
        <f t="shared" si="8"/>
        <v>0.4</v>
      </c>
    </row>
    <row r="173" spans="1:13" x14ac:dyDescent="0.45">
      <c r="A173" s="3">
        <v>64</v>
      </c>
      <c r="B173" s="3">
        <v>3</v>
      </c>
      <c r="C173" t="s">
        <v>59</v>
      </c>
      <c r="D173" t="s">
        <v>616</v>
      </c>
      <c r="E173" s="4">
        <v>25</v>
      </c>
      <c r="F173" s="4">
        <v>40</v>
      </c>
      <c r="G173">
        <v>3</v>
      </c>
      <c r="H173" s="5">
        <v>3.2638888888888891E-2</v>
      </c>
      <c r="I173" t="s">
        <v>610</v>
      </c>
      <c r="J173" s="4">
        <f t="shared" si="6"/>
        <v>120</v>
      </c>
      <c r="K173" s="11">
        <f t="shared" si="7"/>
        <v>75</v>
      </c>
      <c r="L173" s="4">
        <f>J173-(G173*E173)</f>
        <v>45</v>
      </c>
      <c r="M173" s="6">
        <f t="shared" si="8"/>
        <v>0.375</v>
      </c>
    </row>
    <row r="174" spans="1:13" x14ac:dyDescent="0.45">
      <c r="A174" s="3">
        <v>64</v>
      </c>
      <c r="B174" s="3">
        <v>3</v>
      </c>
      <c r="C174" t="s">
        <v>84</v>
      </c>
      <c r="D174" t="s">
        <v>617</v>
      </c>
      <c r="E174" s="4">
        <v>22</v>
      </c>
      <c r="F174" s="4">
        <v>36</v>
      </c>
      <c r="G174">
        <v>3</v>
      </c>
      <c r="H174" s="5">
        <v>6.9444444444444441E-3</v>
      </c>
      <c r="I174" t="s">
        <v>609</v>
      </c>
      <c r="J174" s="4">
        <f t="shared" si="6"/>
        <v>108</v>
      </c>
      <c r="K174" s="11">
        <f t="shared" si="7"/>
        <v>66</v>
      </c>
      <c r="L174" s="4">
        <f>J174-(G174*E174)</f>
        <v>42</v>
      </c>
      <c r="M174" s="6">
        <f t="shared" si="8"/>
        <v>0.3888888888888889</v>
      </c>
    </row>
    <row r="175" spans="1:13" x14ac:dyDescent="0.45">
      <c r="A175" s="3">
        <v>65</v>
      </c>
      <c r="B175" s="3">
        <v>5</v>
      </c>
      <c r="C175" t="s">
        <v>53</v>
      </c>
      <c r="D175" t="s">
        <v>620</v>
      </c>
      <c r="E175" s="4">
        <v>16</v>
      </c>
      <c r="F175" s="4">
        <v>28</v>
      </c>
      <c r="G175">
        <v>1</v>
      </c>
      <c r="H175" s="5">
        <v>2.2222222222222223E-2</v>
      </c>
      <c r="I175" t="s">
        <v>610</v>
      </c>
      <c r="J175" s="4">
        <f t="shared" si="6"/>
        <v>28</v>
      </c>
      <c r="K175" s="11">
        <f t="shared" si="7"/>
        <v>16</v>
      </c>
      <c r="L175" s="4">
        <f>J175-(G175*E175)</f>
        <v>12</v>
      </c>
      <c r="M175" s="6">
        <f t="shared" si="8"/>
        <v>0.42857142857142855</v>
      </c>
    </row>
    <row r="176" spans="1:13" x14ac:dyDescent="0.45">
      <c r="A176" s="3">
        <v>65</v>
      </c>
      <c r="B176" s="3">
        <v>5</v>
      </c>
      <c r="C176" t="s">
        <v>127</v>
      </c>
      <c r="D176" t="s">
        <v>614</v>
      </c>
      <c r="E176" s="4">
        <v>19</v>
      </c>
      <c r="F176" s="4">
        <v>31</v>
      </c>
      <c r="G176">
        <v>1</v>
      </c>
      <c r="H176" s="5">
        <v>3.8194444444444448E-2</v>
      </c>
      <c r="I176" t="s">
        <v>610</v>
      </c>
      <c r="J176" s="4">
        <f t="shared" si="6"/>
        <v>31</v>
      </c>
      <c r="K176" s="11">
        <f t="shared" si="7"/>
        <v>19</v>
      </c>
      <c r="L176" s="4">
        <f>J176-(G176*E176)</f>
        <v>12</v>
      </c>
      <c r="M176" s="6">
        <f t="shared" si="8"/>
        <v>0.38709677419354838</v>
      </c>
    </row>
    <row r="177" spans="1:13" x14ac:dyDescent="0.45">
      <c r="A177" s="3">
        <v>65</v>
      </c>
      <c r="B177" s="3">
        <v>5</v>
      </c>
      <c r="C177" t="s">
        <v>123</v>
      </c>
      <c r="D177" t="s">
        <v>621</v>
      </c>
      <c r="E177" s="4">
        <v>11</v>
      </c>
      <c r="F177" s="4">
        <v>19</v>
      </c>
      <c r="G177">
        <v>3</v>
      </c>
      <c r="H177" s="5">
        <v>3.5416666666666666E-2</v>
      </c>
      <c r="I177" t="s">
        <v>609</v>
      </c>
      <c r="J177" s="4">
        <f t="shared" si="6"/>
        <v>57</v>
      </c>
      <c r="K177" s="11">
        <f t="shared" si="7"/>
        <v>33</v>
      </c>
      <c r="L177" s="4">
        <f>J177-(G177*E177)</f>
        <v>24</v>
      </c>
      <c r="M177" s="6">
        <f t="shared" si="8"/>
        <v>0.42105263157894735</v>
      </c>
    </row>
    <row r="178" spans="1:13" x14ac:dyDescent="0.45">
      <c r="A178" s="3">
        <v>65</v>
      </c>
      <c r="B178" s="3">
        <v>5</v>
      </c>
      <c r="C178" t="s">
        <v>59</v>
      </c>
      <c r="D178" t="s">
        <v>616</v>
      </c>
      <c r="E178" s="4">
        <v>25</v>
      </c>
      <c r="F178" s="4">
        <v>40</v>
      </c>
      <c r="G178">
        <v>2</v>
      </c>
      <c r="H178" s="5">
        <v>1.1805555555555555E-2</v>
      </c>
      <c r="I178" t="s">
        <v>609</v>
      </c>
      <c r="J178" s="4">
        <f t="shared" si="6"/>
        <v>80</v>
      </c>
      <c r="K178" s="11">
        <f t="shared" si="7"/>
        <v>50</v>
      </c>
      <c r="L178" s="4">
        <f>J178-(G178*E178)</f>
        <v>30</v>
      </c>
      <c r="M178" s="6">
        <f t="shared" si="8"/>
        <v>0.375</v>
      </c>
    </row>
    <row r="179" spans="1:13" x14ac:dyDescent="0.45">
      <c r="A179" s="3">
        <v>66</v>
      </c>
      <c r="B179" s="3">
        <v>18</v>
      </c>
      <c r="C179" t="s">
        <v>84</v>
      </c>
      <c r="D179" t="s">
        <v>617</v>
      </c>
      <c r="E179" s="4">
        <v>22</v>
      </c>
      <c r="F179" s="4">
        <v>36</v>
      </c>
      <c r="G179">
        <v>1</v>
      </c>
      <c r="H179" s="5">
        <v>2.013888888888889E-2</v>
      </c>
      <c r="I179" t="s">
        <v>609</v>
      </c>
      <c r="J179" s="4">
        <f t="shared" si="6"/>
        <v>36</v>
      </c>
      <c r="K179" s="11">
        <f t="shared" si="7"/>
        <v>22</v>
      </c>
      <c r="L179" s="4">
        <f>J179-(G179*E179)</f>
        <v>14</v>
      </c>
      <c r="M179" s="6">
        <f t="shared" si="8"/>
        <v>0.3888888888888889</v>
      </c>
    </row>
    <row r="180" spans="1:13" x14ac:dyDescent="0.45">
      <c r="A180" s="3">
        <v>66</v>
      </c>
      <c r="B180" s="3">
        <v>18</v>
      </c>
      <c r="C180" t="s">
        <v>59</v>
      </c>
      <c r="D180" t="s">
        <v>616</v>
      </c>
      <c r="E180" s="4">
        <v>25</v>
      </c>
      <c r="F180" s="4">
        <v>40</v>
      </c>
      <c r="G180">
        <v>3</v>
      </c>
      <c r="H180" s="5">
        <v>2.0833333333333332E-2</v>
      </c>
      <c r="I180" t="s">
        <v>609</v>
      </c>
      <c r="J180" s="4">
        <f t="shared" si="6"/>
        <v>120</v>
      </c>
      <c r="K180" s="11">
        <f t="shared" si="7"/>
        <v>75</v>
      </c>
      <c r="L180" s="4">
        <f>J180-(G180*E180)</f>
        <v>45</v>
      </c>
      <c r="M180" s="6">
        <f t="shared" si="8"/>
        <v>0.375</v>
      </c>
    </row>
    <row r="181" spans="1:13" x14ac:dyDescent="0.45">
      <c r="A181" s="3">
        <v>66</v>
      </c>
      <c r="B181" s="3">
        <v>18</v>
      </c>
      <c r="C181" t="s">
        <v>90</v>
      </c>
      <c r="D181" t="s">
        <v>629</v>
      </c>
      <c r="E181" s="4">
        <v>10</v>
      </c>
      <c r="F181" s="4">
        <v>18</v>
      </c>
      <c r="G181">
        <v>3</v>
      </c>
      <c r="H181" s="5">
        <v>3.8194444444444448E-2</v>
      </c>
      <c r="I181" t="s">
        <v>610</v>
      </c>
      <c r="J181" s="4">
        <f t="shared" si="6"/>
        <v>54</v>
      </c>
      <c r="K181" s="11">
        <f t="shared" si="7"/>
        <v>30</v>
      </c>
      <c r="L181" s="4">
        <f>J181-(G181*E181)</f>
        <v>24</v>
      </c>
      <c r="M181" s="6">
        <f t="shared" si="8"/>
        <v>0.44444444444444442</v>
      </c>
    </row>
    <row r="182" spans="1:13" x14ac:dyDescent="0.45">
      <c r="A182" s="3">
        <v>67</v>
      </c>
      <c r="B182" s="3">
        <v>2</v>
      </c>
      <c r="C182" t="s">
        <v>59</v>
      </c>
      <c r="D182" t="s">
        <v>616</v>
      </c>
      <c r="E182" s="4">
        <v>25</v>
      </c>
      <c r="F182" s="4">
        <v>40</v>
      </c>
      <c r="G182">
        <v>1</v>
      </c>
      <c r="H182" s="5">
        <v>1.5277777777777777E-2</v>
      </c>
      <c r="I182" t="s">
        <v>609</v>
      </c>
      <c r="J182" s="4">
        <f t="shared" si="6"/>
        <v>40</v>
      </c>
      <c r="K182" s="11">
        <f t="shared" si="7"/>
        <v>25</v>
      </c>
      <c r="L182" s="4">
        <f>J182-(G182*E182)</f>
        <v>15</v>
      </c>
      <c r="M182" s="6">
        <f t="shared" si="8"/>
        <v>0.375</v>
      </c>
    </row>
    <row r="183" spans="1:13" x14ac:dyDescent="0.45">
      <c r="A183" s="3">
        <v>67</v>
      </c>
      <c r="B183" s="3">
        <v>2</v>
      </c>
      <c r="C183" t="s">
        <v>84</v>
      </c>
      <c r="D183" t="s">
        <v>617</v>
      </c>
      <c r="E183" s="4">
        <v>22</v>
      </c>
      <c r="F183" s="4">
        <v>36</v>
      </c>
      <c r="G183">
        <v>3</v>
      </c>
      <c r="H183" s="5">
        <v>4.0972222222222222E-2</v>
      </c>
      <c r="I183" t="s">
        <v>610</v>
      </c>
      <c r="J183" s="4">
        <f t="shared" si="6"/>
        <v>108</v>
      </c>
      <c r="K183" s="11">
        <f t="shared" si="7"/>
        <v>66</v>
      </c>
      <c r="L183" s="4">
        <f>J183-(G183*E183)</f>
        <v>42</v>
      </c>
      <c r="M183" s="6">
        <f t="shared" si="8"/>
        <v>0.3888888888888889</v>
      </c>
    </row>
    <row r="184" spans="1:13" x14ac:dyDescent="0.45">
      <c r="A184" s="3">
        <v>67</v>
      </c>
      <c r="B184" s="3">
        <v>2</v>
      </c>
      <c r="C184" t="s">
        <v>166</v>
      </c>
      <c r="D184" t="s">
        <v>630</v>
      </c>
      <c r="E184" s="4">
        <v>15</v>
      </c>
      <c r="F184" s="4">
        <v>26</v>
      </c>
      <c r="G184">
        <v>3</v>
      </c>
      <c r="H184" s="5">
        <v>1.0416666666666666E-2</v>
      </c>
      <c r="I184" t="s">
        <v>610</v>
      </c>
      <c r="J184" s="4">
        <f t="shared" si="6"/>
        <v>78</v>
      </c>
      <c r="K184" s="11">
        <f t="shared" si="7"/>
        <v>45</v>
      </c>
      <c r="L184" s="4">
        <f>J184-(G184*E184)</f>
        <v>33</v>
      </c>
      <c r="M184" s="6">
        <f t="shared" si="8"/>
        <v>0.42307692307692307</v>
      </c>
    </row>
    <row r="185" spans="1:13" x14ac:dyDescent="0.45">
      <c r="A185" s="3">
        <v>67</v>
      </c>
      <c r="B185" s="3">
        <v>2</v>
      </c>
      <c r="C185" t="s">
        <v>79</v>
      </c>
      <c r="D185" t="s">
        <v>613</v>
      </c>
      <c r="E185" s="4">
        <v>18</v>
      </c>
      <c r="F185" s="4">
        <v>30</v>
      </c>
      <c r="G185">
        <v>1</v>
      </c>
      <c r="H185" s="5">
        <v>2.4305555555555556E-2</v>
      </c>
      <c r="I185" t="s">
        <v>610</v>
      </c>
      <c r="J185" s="4">
        <f t="shared" si="6"/>
        <v>30</v>
      </c>
      <c r="K185" s="11">
        <f t="shared" si="7"/>
        <v>18</v>
      </c>
      <c r="L185" s="4">
        <f>J185-(G185*E185)</f>
        <v>12</v>
      </c>
      <c r="M185" s="6">
        <f t="shared" si="8"/>
        <v>0.4</v>
      </c>
    </row>
    <row r="186" spans="1:13" x14ac:dyDescent="0.45">
      <c r="A186" s="3">
        <v>68</v>
      </c>
      <c r="B186" s="3">
        <v>8</v>
      </c>
      <c r="C186" t="s">
        <v>211</v>
      </c>
      <c r="D186" t="s">
        <v>627</v>
      </c>
      <c r="E186" s="4">
        <v>14</v>
      </c>
      <c r="F186" s="4">
        <v>23</v>
      </c>
      <c r="G186">
        <v>3</v>
      </c>
      <c r="H186" s="5">
        <v>2.9861111111111113E-2</v>
      </c>
      <c r="I186" t="s">
        <v>609</v>
      </c>
      <c r="J186" s="4">
        <f t="shared" si="6"/>
        <v>69</v>
      </c>
      <c r="K186" s="11">
        <f t="shared" si="7"/>
        <v>42</v>
      </c>
      <c r="L186" s="4">
        <f>J186-(G186*E186)</f>
        <v>27</v>
      </c>
      <c r="M186" s="6">
        <f t="shared" si="8"/>
        <v>0.39130434782608697</v>
      </c>
    </row>
    <row r="187" spans="1:13" x14ac:dyDescent="0.45">
      <c r="A187" s="3">
        <v>68</v>
      </c>
      <c r="B187" s="3">
        <v>8</v>
      </c>
      <c r="C187" t="s">
        <v>53</v>
      </c>
      <c r="D187" t="s">
        <v>620</v>
      </c>
      <c r="E187" s="4">
        <v>16</v>
      </c>
      <c r="F187" s="4">
        <v>28</v>
      </c>
      <c r="G187">
        <v>1</v>
      </c>
      <c r="H187" s="5">
        <v>1.3194444444444444E-2</v>
      </c>
      <c r="I187" t="s">
        <v>610</v>
      </c>
      <c r="J187" s="4">
        <f t="shared" si="6"/>
        <v>28</v>
      </c>
      <c r="K187" s="11">
        <f t="shared" si="7"/>
        <v>16</v>
      </c>
      <c r="L187" s="4">
        <f>J187-(G187*E187)</f>
        <v>12</v>
      </c>
      <c r="M187" s="6">
        <f t="shared" si="8"/>
        <v>0.42857142857142855</v>
      </c>
    </row>
    <row r="188" spans="1:13" x14ac:dyDescent="0.45">
      <c r="A188" s="3">
        <v>68</v>
      </c>
      <c r="B188" s="3">
        <v>8</v>
      </c>
      <c r="C188" t="s">
        <v>258</v>
      </c>
      <c r="D188" t="s">
        <v>623</v>
      </c>
      <c r="E188" s="4">
        <v>19</v>
      </c>
      <c r="F188" s="4">
        <v>32</v>
      </c>
      <c r="G188">
        <v>3</v>
      </c>
      <c r="H188" s="5">
        <v>3.9583333333333331E-2</v>
      </c>
      <c r="I188" t="s">
        <v>610</v>
      </c>
      <c r="J188" s="4">
        <f t="shared" si="6"/>
        <v>96</v>
      </c>
      <c r="K188" s="11">
        <f t="shared" si="7"/>
        <v>57</v>
      </c>
      <c r="L188" s="4">
        <f>J188-(G188*E188)</f>
        <v>39</v>
      </c>
      <c r="M188" s="6">
        <f t="shared" si="8"/>
        <v>0.40625</v>
      </c>
    </row>
    <row r="189" spans="1:13" x14ac:dyDescent="0.45">
      <c r="A189" s="3">
        <v>68</v>
      </c>
      <c r="B189" s="3">
        <v>8</v>
      </c>
      <c r="C189" t="s">
        <v>133</v>
      </c>
      <c r="D189" t="s">
        <v>631</v>
      </c>
      <c r="E189" s="4">
        <v>15</v>
      </c>
      <c r="F189" s="4">
        <v>25</v>
      </c>
      <c r="G189">
        <v>1</v>
      </c>
      <c r="H189" s="5">
        <v>1.8055555555555554E-2</v>
      </c>
      <c r="I189" t="s">
        <v>610</v>
      </c>
      <c r="J189" s="4">
        <f t="shared" si="6"/>
        <v>25</v>
      </c>
      <c r="K189" s="11">
        <f t="shared" si="7"/>
        <v>15</v>
      </c>
      <c r="L189" s="4">
        <f>J189-(G189*E189)</f>
        <v>10</v>
      </c>
      <c r="M189" s="6">
        <f t="shared" si="8"/>
        <v>0.4</v>
      </c>
    </row>
    <row r="190" spans="1:13" x14ac:dyDescent="0.45">
      <c r="A190" s="3">
        <v>69</v>
      </c>
      <c r="B190" s="3">
        <v>5</v>
      </c>
      <c r="C190" t="s">
        <v>81</v>
      </c>
      <c r="D190" t="s">
        <v>628</v>
      </c>
      <c r="E190" s="4">
        <v>13</v>
      </c>
      <c r="F190" s="4">
        <v>21</v>
      </c>
      <c r="G190">
        <v>3</v>
      </c>
      <c r="H190" s="5">
        <v>1.3888888888888888E-2</v>
      </c>
      <c r="I190" t="s">
        <v>609</v>
      </c>
      <c r="J190" s="4">
        <f t="shared" si="6"/>
        <v>63</v>
      </c>
      <c r="K190" s="11">
        <f t="shared" si="7"/>
        <v>39</v>
      </c>
      <c r="L190" s="4">
        <f>J190-(G190*E190)</f>
        <v>24</v>
      </c>
      <c r="M190" s="6">
        <f t="shared" si="8"/>
        <v>0.38095238095238093</v>
      </c>
    </row>
    <row r="191" spans="1:13" x14ac:dyDescent="0.45">
      <c r="A191" s="3">
        <v>69</v>
      </c>
      <c r="B191" s="3">
        <v>5</v>
      </c>
      <c r="C191" t="s">
        <v>169</v>
      </c>
      <c r="D191" t="s">
        <v>612</v>
      </c>
      <c r="E191" s="4">
        <v>14</v>
      </c>
      <c r="F191" s="4">
        <v>24</v>
      </c>
      <c r="G191">
        <v>3</v>
      </c>
      <c r="H191" s="5">
        <v>3.3333333333333333E-2</v>
      </c>
      <c r="I191" t="s">
        <v>610</v>
      </c>
      <c r="J191" s="4">
        <f t="shared" si="6"/>
        <v>72</v>
      </c>
      <c r="K191" s="11">
        <f t="shared" si="7"/>
        <v>42</v>
      </c>
      <c r="L191" s="4">
        <f>J191-(G191*E191)</f>
        <v>30</v>
      </c>
      <c r="M191" s="6">
        <f t="shared" si="8"/>
        <v>0.41666666666666669</v>
      </c>
    </row>
    <row r="192" spans="1:13" x14ac:dyDescent="0.45">
      <c r="A192" s="3">
        <v>69</v>
      </c>
      <c r="B192" s="3">
        <v>5</v>
      </c>
      <c r="C192" t="s">
        <v>272</v>
      </c>
      <c r="D192" t="s">
        <v>619</v>
      </c>
      <c r="E192" s="4">
        <v>20</v>
      </c>
      <c r="F192" s="4">
        <v>33</v>
      </c>
      <c r="G192">
        <v>3</v>
      </c>
      <c r="H192" s="5">
        <v>1.6666666666666666E-2</v>
      </c>
      <c r="I192" t="s">
        <v>610</v>
      </c>
      <c r="J192" s="4">
        <f t="shared" si="6"/>
        <v>99</v>
      </c>
      <c r="K192" s="11">
        <f t="shared" si="7"/>
        <v>60</v>
      </c>
      <c r="L192" s="4">
        <f>J192-(G192*E192)</f>
        <v>39</v>
      </c>
      <c r="M192" s="6">
        <f t="shared" si="8"/>
        <v>0.39393939393939392</v>
      </c>
    </row>
    <row r="193" spans="1:13" x14ac:dyDescent="0.45">
      <c r="A193" s="3">
        <v>70</v>
      </c>
      <c r="B193" s="3">
        <v>17</v>
      </c>
      <c r="C193" t="s">
        <v>133</v>
      </c>
      <c r="D193" t="s">
        <v>631</v>
      </c>
      <c r="E193" s="4">
        <v>15</v>
      </c>
      <c r="F193" s="4">
        <v>25</v>
      </c>
      <c r="G193">
        <v>2</v>
      </c>
      <c r="H193" s="5">
        <v>1.3194444444444444E-2</v>
      </c>
      <c r="I193" t="s">
        <v>610</v>
      </c>
      <c r="J193" s="4">
        <f t="shared" si="6"/>
        <v>50</v>
      </c>
      <c r="K193" s="11">
        <f t="shared" si="7"/>
        <v>30</v>
      </c>
      <c r="L193" s="4">
        <f>J193-(G193*E193)</f>
        <v>20</v>
      </c>
      <c r="M193" s="6">
        <f t="shared" si="8"/>
        <v>0.4</v>
      </c>
    </row>
    <row r="194" spans="1:13" x14ac:dyDescent="0.45">
      <c r="A194" s="3">
        <v>70</v>
      </c>
      <c r="B194" s="3">
        <v>17</v>
      </c>
      <c r="C194" t="s">
        <v>66</v>
      </c>
      <c r="D194" t="s">
        <v>625</v>
      </c>
      <c r="E194" s="4">
        <v>20</v>
      </c>
      <c r="F194" s="4">
        <v>34</v>
      </c>
      <c r="G194">
        <v>2</v>
      </c>
      <c r="H194" s="5">
        <v>1.4583333333333334E-2</v>
      </c>
      <c r="I194" t="s">
        <v>610</v>
      </c>
      <c r="J194" s="4">
        <f t="shared" si="6"/>
        <v>68</v>
      </c>
      <c r="K194" s="11">
        <f t="shared" si="7"/>
        <v>40</v>
      </c>
      <c r="L194" s="4">
        <f>J194-(G194*E194)</f>
        <v>28</v>
      </c>
      <c r="M194" s="6">
        <f t="shared" si="8"/>
        <v>0.41176470588235292</v>
      </c>
    </row>
    <row r="195" spans="1:13" x14ac:dyDescent="0.45">
      <c r="A195" s="3">
        <v>71</v>
      </c>
      <c r="B195" s="3">
        <v>18</v>
      </c>
      <c r="C195" t="s">
        <v>79</v>
      </c>
      <c r="D195" t="s">
        <v>613</v>
      </c>
      <c r="E195" s="4">
        <v>18</v>
      </c>
      <c r="F195" s="4">
        <v>30</v>
      </c>
      <c r="G195">
        <v>3</v>
      </c>
      <c r="H195" s="5">
        <v>1.3888888888888888E-2</v>
      </c>
      <c r="I195" t="s">
        <v>610</v>
      </c>
      <c r="J195" s="4">
        <f t="shared" ref="J195:J258" si="9">F195*G195</f>
        <v>90</v>
      </c>
      <c r="K195" s="11">
        <f t="shared" ref="K195:K258" si="10">G195*E195</f>
        <v>54</v>
      </c>
      <c r="L195" s="4">
        <f>J195-(G195*E195)</f>
        <v>36</v>
      </c>
      <c r="M195" s="6">
        <f t="shared" ref="M195:M258" si="11">L195/J195</f>
        <v>0.4</v>
      </c>
    </row>
    <row r="196" spans="1:13" x14ac:dyDescent="0.45">
      <c r="A196" s="3">
        <v>71</v>
      </c>
      <c r="B196" s="3">
        <v>18</v>
      </c>
      <c r="C196" t="s">
        <v>211</v>
      </c>
      <c r="D196" t="s">
        <v>627</v>
      </c>
      <c r="E196" s="4">
        <v>14</v>
      </c>
      <c r="F196" s="4">
        <v>23</v>
      </c>
      <c r="G196">
        <v>2</v>
      </c>
      <c r="H196" s="5">
        <v>2.013888888888889E-2</v>
      </c>
      <c r="I196" t="s">
        <v>610</v>
      </c>
      <c r="J196" s="4">
        <f t="shared" si="9"/>
        <v>46</v>
      </c>
      <c r="K196" s="11">
        <f t="shared" si="10"/>
        <v>28</v>
      </c>
      <c r="L196" s="4">
        <f>J196-(G196*E196)</f>
        <v>18</v>
      </c>
      <c r="M196" s="6">
        <f t="shared" si="11"/>
        <v>0.39130434782608697</v>
      </c>
    </row>
    <row r="197" spans="1:13" x14ac:dyDescent="0.45">
      <c r="A197" s="3">
        <v>72</v>
      </c>
      <c r="B197" s="3">
        <v>17</v>
      </c>
      <c r="C197" t="s">
        <v>81</v>
      </c>
      <c r="D197" t="s">
        <v>628</v>
      </c>
      <c r="E197" s="4">
        <v>13</v>
      </c>
      <c r="F197" s="4">
        <v>21</v>
      </c>
      <c r="G197">
        <v>1</v>
      </c>
      <c r="H197" s="5">
        <v>1.1805555555555555E-2</v>
      </c>
      <c r="I197" t="s">
        <v>610</v>
      </c>
      <c r="J197" s="4">
        <f t="shared" si="9"/>
        <v>21</v>
      </c>
      <c r="K197" s="11">
        <f t="shared" si="10"/>
        <v>13</v>
      </c>
      <c r="L197" s="4">
        <f>J197-(G197*E197)</f>
        <v>8</v>
      </c>
      <c r="M197" s="6">
        <f t="shared" si="11"/>
        <v>0.38095238095238093</v>
      </c>
    </row>
    <row r="198" spans="1:13" x14ac:dyDescent="0.45">
      <c r="A198" s="3">
        <v>72</v>
      </c>
      <c r="B198" s="3">
        <v>17</v>
      </c>
      <c r="C198" t="s">
        <v>90</v>
      </c>
      <c r="D198" t="s">
        <v>629</v>
      </c>
      <c r="E198" s="4">
        <v>10</v>
      </c>
      <c r="F198" s="4">
        <v>18</v>
      </c>
      <c r="G198">
        <v>3</v>
      </c>
      <c r="H198" s="5">
        <v>2.5694444444444443E-2</v>
      </c>
      <c r="I198" t="s">
        <v>610</v>
      </c>
      <c r="J198" s="4">
        <f t="shared" si="9"/>
        <v>54</v>
      </c>
      <c r="K198" s="11">
        <f t="shared" si="10"/>
        <v>30</v>
      </c>
      <c r="L198" s="4">
        <f>J198-(G198*E198)</f>
        <v>24</v>
      </c>
      <c r="M198" s="6">
        <f t="shared" si="11"/>
        <v>0.44444444444444442</v>
      </c>
    </row>
    <row r="199" spans="1:13" x14ac:dyDescent="0.45">
      <c r="A199" s="3">
        <v>73</v>
      </c>
      <c r="B199" s="3">
        <v>1</v>
      </c>
      <c r="C199" t="s">
        <v>117</v>
      </c>
      <c r="D199" t="s">
        <v>615</v>
      </c>
      <c r="E199" s="4">
        <v>16</v>
      </c>
      <c r="F199" s="4">
        <v>27</v>
      </c>
      <c r="G199">
        <v>3</v>
      </c>
      <c r="H199" s="5">
        <v>1.3888888888888888E-2</v>
      </c>
      <c r="I199" t="s">
        <v>609</v>
      </c>
      <c r="J199" s="4">
        <f t="shared" si="9"/>
        <v>81</v>
      </c>
      <c r="K199" s="11">
        <f t="shared" si="10"/>
        <v>48</v>
      </c>
      <c r="L199" s="4">
        <f>J199-(G199*E199)</f>
        <v>33</v>
      </c>
      <c r="M199" s="6">
        <f t="shared" si="11"/>
        <v>0.40740740740740738</v>
      </c>
    </row>
    <row r="200" spans="1:13" x14ac:dyDescent="0.45">
      <c r="A200" s="3">
        <v>74</v>
      </c>
      <c r="B200" s="3">
        <v>19</v>
      </c>
      <c r="C200" t="s">
        <v>166</v>
      </c>
      <c r="D200" t="s">
        <v>630</v>
      </c>
      <c r="E200" s="4">
        <v>15</v>
      </c>
      <c r="F200" s="4">
        <v>26</v>
      </c>
      <c r="G200">
        <v>2</v>
      </c>
      <c r="H200" s="5">
        <v>2.7083333333333334E-2</v>
      </c>
      <c r="I200" t="s">
        <v>610</v>
      </c>
      <c r="J200" s="4">
        <f t="shared" si="9"/>
        <v>52</v>
      </c>
      <c r="K200" s="11">
        <f t="shared" si="10"/>
        <v>30</v>
      </c>
      <c r="L200" s="4">
        <f>J200-(G200*E200)</f>
        <v>22</v>
      </c>
      <c r="M200" s="6">
        <f t="shared" si="11"/>
        <v>0.42307692307692307</v>
      </c>
    </row>
    <row r="201" spans="1:13" x14ac:dyDescent="0.45">
      <c r="A201" s="3">
        <v>74</v>
      </c>
      <c r="B201" s="3">
        <v>19</v>
      </c>
      <c r="C201" t="s">
        <v>66</v>
      </c>
      <c r="D201" t="s">
        <v>625</v>
      </c>
      <c r="E201" s="4">
        <v>20</v>
      </c>
      <c r="F201" s="4">
        <v>34</v>
      </c>
      <c r="G201">
        <v>3</v>
      </c>
      <c r="H201" s="5">
        <v>2.5694444444444443E-2</v>
      </c>
      <c r="I201" t="s">
        <v>609</v>
      </c>
      <c r="J201" s="4">
        <f t="shared" si="9"/>
        <v>102</v>
      </c>
      <c r="K201" s="11">
        <f t="shared" si="10"/>
        <v>60</v>
      </c>
      <c r="L201" s="4">
        <f>J201-(G201*E201)</f>
        <v>42</v>
      </c>
      <c r="M201" s="6">
        <f t="shared" si="11"/>
        <v>0.41176470588235292</v>
      </c>
    </row>
    <row r="202" spans="1:13" x14ac:dyDescent="0.45">
      <c r="A202" s="3">
        <v>74</v>
      </c>
      <c r="B202" s="3">
        <v>19</v>
      </c>
      <c r="C202" t="s">
        <v>258</v>
      </c>
      <c r="D202" t="s">
        <v>623</v>
      </c>
      <c r="E202" s="4">
        <v>19</v>
      </c>
      <c r="F202" s="4">
        <v>32</v>
      </c>
      <c r="G202">
        <v>2</v>
      </c>
      <c r="H202" s="5">
        <v>1.6666666666666666E-2</v>
      </c>
      <c r="I202" t="s">
        <v>610</v>
      </c>
      <c r="J202" s="4">
        <f t="shared" si="9"/>
        <v>64</v>
      </c>
      <c r="K202" s="11">
        <f t="shared" si="10"/>
        <v>38</v>
      </c>
      <c r="L202" s="4">
        <f>J202-(G202*E202)</f>
        <v>26</v>
      </c>
      <c r="M202" s="6">
        <f t="shared" si="11"/>
        <v>0.40625</v>
      </c>
    </row>
    <row r="203" spans="1:13" x14ac:dyDescent="0.45">
      <c r="A203" s="3">
        <v>75</v>
      </c>
      <c r="B203" s="3">
        <v>19</v>
      </c>
      <c r="C203" t="s">
        <v>59</v>
      </c>
      <c r="D203" t="s">
        <v>616</v>
      </c>
      <c r="E203" s="4">
        <v>25</v>
      </c>
      <c r="F203" s="4">
        <v>40</v>
      </c>
      <c r="G203">
        <v>1</v>
      </c>
      <c r="H203" s="5">
        <v>2.4305555555555556E-2</v>
      </c>
      <c r="I203" t="s">
        <v>609</v>
      </c>
      <c r="J203" s="4">
        <f t="shared" si="9"/>
        <v>40</v>
      </c>
      <c r="K203" s="11">
        <f t="shared" si="10"/>
        <v>25</v>
      </c>
      <c r="L203" s="4">
        <f>J203-(G203*E203)</f>
        <v>15</v>
      </c>
      <c r="M203" s="6">
        <f t="shared" si="11"/>
        <v>0.375</v>
      </c>
    </row>
    <row r="204" spans="1:13" x14ac:dyDescent="0.45">
      <c r="A204" s="3">
        <v>75</v>
      </c>
      <c r="B204" s="3">
        <v>19</v>
      </c>
      <c r="C204" t="s">
        <v>211</v>
      </c>
      <c r="D204" t="s">
        <v>627</v>
      </c>
      <c r="E204" s="4">
        <v>14</v>
      </c>
      <c r="F204" s="4">
        <v>23</v>
      </c>
      <c r="G204">
        <v>3</v>
      </c>
      <c r="H204" s="5">
        <v>1.1111111111111112E-2</v>
      </c>
      <c r="I204" t="s">
        <v>610</v>
      </c>
      <c r="J204" s="4">
        <f t="shared" si="9"/>
        <v>69</v>
      </c>
      <c r="K204" s="11">
        <f t="shared" si="10"/>
        <v>42</v>
      </c>
      <c r="L204" s="4">
        <f>J204-(G204*E204)</f>
        <v>27</v>
      </c>
      <c r="M204" s="6">
        <f t="shared" si="11"/>
        <v>0.39130434782608697</v>
      </c>
    </row>
    <row r="205" spans="1:13" x14ac:dyDescent="0.45">
      <c r="A205" s="3">
        <v>76</v>
      </c>
      <c r="B205" s="3">
        <v>17</v>
      </c>
      <c r="C205" t="s">
        <v>79</v>
      </c>
      <c r="D205" t="s">
        <v>613</v>
      </c>
      <c r="E205" s="4">
        <v>18</v>
      </c>
      <c r="F205" s="4">
        <v>30</v>
      </c>
      <c r="G205">
        <v>3</v>
      </c>
      <c r="H205" s="5">
        <v>9.0277777777777769E-3</v>
      </c>
      <c r="I205" t="s">
        <v>610</v>
      </c>
      <c r="J205" s="4">
        <f t="shared" si="9"/>
        <v>90</v>
      </c>
      <c r="K205" s="11">
        <f t="shared" si="10"/>
        <v>54</v>
      </c>
      <c r="L205" s="4">
        <f>J205-(G205*E205)</f>
        <v>36</v>
      </c>
      <c r="M205" s="6">
        <f t="shared" si="11"/>
        <v>0.4</v>
      </c>
    </row>
    <row r="206" spans="1:13" x14ac:dyDescent="0.45">
      <c r="A206" s="3">
        <v>76</v>
      </c>
      <c r="B206" s="3">
        <v>17</v>
      </c>
      <c r="C206" t="s">
        <v>90</v>
      </c>
      <c r="D206" t="s">
        <v>629</v>
      </c>
      <c r="E206" s="4">
        <v>10</v>
      </c>
      <c r="F206" s="4">
        <v>18</v>
      </c>
      <c r="G206">
        <v>1</v>
      </c>
      <c r="H206" s="5">
        <v>2.361111111111111E-2</v>
      </c>
      <c r="I206" t="s">
        <v>610</v>
      </c>
      <c r="J206" s="4">
        <f t="shared" si="9"/>
        <v>18</v>
      </c>
      <c r="K206" s="11">
        <f t="shared" si="10"/>
        <v>10</v>
      </c>
      <c r="L206" s="4">
        <f>J206-(G206*E206)</f>
        <v>8</v>
      </c>
      <c r="M206" s="6">
        <f t="shared" si="11"/>
        <v>0.44444444444444442</v>
      </c>
    </row>
    <row r="207" spans="1:13" x14ac:dyDescent="0.45">
      <c r="A207" s="3">
        <v>76</v>
      </c>
      <c r="B207" s="3">
        <v>17</v>
      </c>
      <c r="C207" t="s">
        <v>169</v>
      </c>
      <c r="D207" t="s">
        <v>612</v>
      </c>
      <c r="E207" s="4">
        <v>14</v>
      </c>
      <c r="F207" s="4">
        <v>24</v>
      </c>
      <c r="G207">
        <v>1</v>
      </c>
      <c r="H207" s="5">
        <v>1.3888888888888888E-2</v>
      </c>
      <c r="I207" t="s">
        <v>609</v>
      </c>
      <c r="J207" s="4">
        <f t="shared" si="9"/>
        <v>24</v>
      </c>
      <c r="K207" s="11">
        <f t="shared" si="10"/>
        <v>14</v>
      </c>
      <c r="L207" s="4">
        <f>J207-(G207*E207)</f>
        <v>10</v>
      </c>
      <c r="M207" s="6">
        <f t="shared" si="11"/>
        <v>0.41666666666666669</v>
      </c>
    </row>
    <row r="208" spans="1:13" x14ac:dyDescent="0.45">
      <c r="A208" s="3">
        <v>76</v>
      </c>
      <c r="B208" s="3">
        <v>17</v>
      </c>
      <c r="C208" t="s">
        <v>166</v>
      </c>
      <c r="D208" t="s">
        <v>630</v>
      </c>
      <c r="E208" s="4">
        <v>15</v>
      </c>
      <c r="F208" s="4">
        <v>26</v>
      </c>
      <c r="G208">
        <v>1</v>
      </c>
      <c r="H208" s="5">
        <v>2.0833333333333332E-2</v>
      </c>
      <c r="I208" t="s">
        <v>609</v>
      </c>
      <c r="J208" s="4">
        <f t="shared" si="9"/>
        <v>26</v>
      </c>
      <c r="K208" s="11">
        <f t="shared" si="10"/>
        <v>15</v>
      </c>
      <c r="L208" s="4">
        <f>J208-(G208*E208)</f>
        <v>11</v>
      </c>
      <c r="M208" s="6">
        <f t="shared" si="11"/>
        <v>0.42307692307692307</v>
      </c>
    </row>
    <row r="209" spans="1:13" x14ac:dyDescent="0.45">
      <c r="A209" s="3">
        <v>77</v>
      </c>
      <c r="B209" s="3">
        <v>3</v>
      </c>
      <c r="C209" t="s">
        <v>90</v>
      </c>
      <c r="D209" t="s">
        <v>629</v>
      </c>
      <c r="E209" s="4">
        <v>10</v>
      </c>
      <c r="F209" s="4">
        <v>18</v>
      </c>
      <c r="G209">
        <v>1</v>
      </c>
      <c r="H209" s="5">
        <v>2.361111111111111E-2</v>
      </c>
      <c r="I209" t="s">
        <v>610</v>
      </c>
      <c r="J209" s="4">
        <f t="shared" si="9"/>
        <v>18</v>
      </c>
      <c r="K209" s="11">
        <f t="shared" si="10"/>
        <v>10</v>
      </c>
      <c r="L209" s="4">
        <f>J209-(G209*E209)</f>
        <v>8</v>
      </c>
      <c r="M209" s="6">
        <f t="shared" si="11"/>
        <v>0.44444444444444442</v>
      </c>
    </row>
    <row r="210" spans="1:13" x14ac:dyDescent="0.45">
      <c r="A210" s="3">
        <v>77</v>
      </c>
      <c r="B210" s="3">
        <v>3</v>
      </c>
      <c r="C210" t="s">
        <v>169</v>
      </c>
      <c r="D210" t="s">
        <v>612</v>
      </c>
      <c r="E210" s="4">
        <v>14</v>
      </c>
      <c r="F210" s="4">
        <v>24</v>
      </c>
      <c r="G210">
        <v>2</v>
      </c>
      <c r="H210" s="5">
        <v>3.8194444444444448E-2</v>
      </c>
      <c r="I210" t="s">
        <v>609</v>
      </c>
      <c r="J210" s="4">
        <f t="shared" si="9"/>
        <v>48</v>
      </c>
      <c r="K210" s="11">
        <f t="shared" si="10"/>
        <v>28</v>
      </c>
      <c r="L210" s="4">
        <f>J210-(G210*E210)</f>
        <v>20</v>
      </c>
      <c r="M210" s="6">
        <f t="shared" si="11"/>
        <v>0.41666666666666669</v>
      </c>
    </row>
    <row r="211" spans="1:13" x14ac:dyDescent="0.45">
      <c r="A211" s="3">
        <v>77</v>
      </c>
      <c r="B211" s="3">
        <v>3</v>
      </c>
      <c r="C211" t="s">
        <v>272</v>
      </c>
      <c r="D211" t="s">
        <v>619</v>
      </c>
      <c r="E211" s="4">
        <v>20</v>
      </c>
      <c r="F211" s="4">
        <v>33</v>
      </c>
      <c r="G211">
        <v>1</v>
      </c>
      <c r="H211" s="5">
        <v>5.5555555555555558E-3</v>
      </c>
      <c r="I211" t="s">
        <v>610</v>
      </c>
      <c r="J211" s="4">
        <f t="shared" si="9"/>
        <v>33</v>
      </c>
      <c r="K211" s="11">
        <f t="shared" si="10"/>
        <v>20</v>
      </c>
      <c r="L211" s="4">
        <f>J211-(G211*E211)</f>
        <v>13</v>
      </c>
      <c r="M211" s="6">
        <f t="shared" si="11"/>
        <v>0.39393939393939392</v>
      </c>
    </row>
    <row r="212" spans="1:13" x14ac:dyDescent="0.45">
      <c r="A212" s="3">
        <v>78</v>
      </c>
      <c r="B212" s="3">
        <v>7</v>
      </c>
      <c r="C212" t="s">
        <v>123</v>
      </c>
      <c r="D212" t="s">
        <v>621</v>
      </c>
      <c r="E212" s="4">
        <v>11</v>
      </c>
      <c r="F212" s="4">
        <v>19</v>
      </c>
      <c r="G212">
        <v>3</v>
      </c>
      <c r="H212" s="5">
        <v>3.7499999999999999E-2</v>
      </c>
      <c r="I212" t="s">
        <v>610</v>
      </c>
      <c r="J212" s="4">
        <f t="shared" si="9"/>
        <v>57</v>
      </c>
      <c r="K212" s="11">
        <f t="shared" si="10"/>
        <v>33</v>
      </c>
      <c r="L212" s="4">
        <f>J212-(G212*E212)</f>
        <v>24</v>
      </c>
      <c r="M212" s="6">
        <f t="shared" si="11"/>
        <v>0.42105263157894735</v>
      </c>
    </row>
    <row r="213" spans="1:13" x14ac:dyDescent="0.45">
      <c r="A213" s="3">
        <v>79</v>
      </c>
      <c r="B213" s="3">
        <v>16</v>
      </c>
      <c r="C213" t="s">
        <v>49</v>
      </c>
      <c r="D213" t="s">
        <v>618</v>
      </c>
      <c r="E213" s="4">
        <v>17</v>
      </c>
      <c r="F213" s="4">
        <v>29</v>
      </c>
      <c r="G213">
        <v>3</v>
      </c>
      <c r="H213" s="5">
        <v>9.7222222222222224E-3</v>
      </c>
      <c r="I213" t="s">
        <v>609</v>
      </c>
      <c r="J213" s="4">
        <f t="shared" si="9"/>
        <v>87</v>
      </c>
      <c r="K213" s="11">
        <f t="shared" si="10"/>
        <v>51</v>
      </c>
      <c r="L213" s="4">
        <f>J213-(G213*E213)</f>
        <v>36</v>
      </c>
      <c r="M213" s="6">
        <f t="shared" si="11"/>
        <v>0.41379310344827586</v>
      </c>
    </row>
    <row r="214" spans="1:13" x14ac:dyDescent="0.45">
      <c r="A214" s="3">
        <v>79</v>
      </c>
      <c r="B214" s="3">
        <v>16</v>
      </c>
      <c r="C214" t="s">
        <v>272</v>
      </c>
      <c r="D214" t="s">
        <v>619</v>
      </c>
      <c r="E214" s="4">
        <v>20</v>
      </c>
      <c r="F214" s="4">
        <v>33</v>
      </c>
      <c r="G214">
        <v>3</v>
      </c>
      <c r="H214" s="5">
        <v>9.7222222222222224E-3</v>
      </c>
      <c r="I214" t="s">
        <v>610</v>
      </c>
      <c r="J214" s="4">
        <f t="shared" si="9"/>
        <v>99</v>
      </c>
      <c r="K214" s="11">
        <f t="shared" si="10"/>
        <v>60</v>
      </c>
      <c r="L214" s="4">
        <f>J214-(G214*E214)</f>
        <v>39</v>
      </c>
      <c r="M214" s="6">
        <f t="shared" si="11"/>
        <v>0.39393939393939392</v>
      </c>
    </row>
    <row r="215" spans="1:13" x14ac:dyDescent="0.45">
      <c r="A215" s="3">
        <v>79</v>
      </c>
      <c r="B215" s="3">
        <v>16</v>
      </c>
      <c r="C215" t="s">
        <v>157</v>
      </c>
      <c r="D215" t="s">
        <v>626</v>
      </c>
      <c r="E215" s="4">
        <v>12</v>
      </c>
      <c r="F215" s="4">
        <v>20</v>
      </c>
      <c r="G215">
        <v>3</v>
      </c>
      <c r="H215" s="5">
        <v>1.7361111111111112E-2</v>
      </c>
      <c r="I215" t="s">
        <v>609</v>
      </c>
      <c r="J215" s="4">
        <f t="shared" si="9"/>
        <v>60</v>
      </c>
      <c r="K215" s="11">
        <f t="shared" si="10"/>
        <v>36</v>
      </c>
      <c r="L215" s="4">
        <f>J215-(G215*E215)</f>
        <v>24</v>
      </c>
      <c r="M215" s="6">
        <f t="shared" si="11"/>
        <v>0.4</v>
      </c>
    </row>
    <row r="216" spans="1:13" x14ac:dyDescent="0.45">
      <c r="A216" s="3">
        <v>79</v>
      </c>
      <c r="B216" s="3">
        <v>16</v>
      </c>
      <c r="C216" t="s">
        <v>81</v>
      </c>
      <c r="D216" t="s">
        <v>628</v>
      </c>
      <c r="E216" s="4">
        <v>13</v>
      </c>
      <c r="F216" s="4">
        <v>21</v>
      </c>
      <c r="G216">
        <v>3</v>
      </c>
      <c r="H216" s="5">
        <v>2.9861111111111113E-2</v>
      </c>
      <c r="I216" t="s">
        <v>609</v>
      </c>
      <c r="J216" s="4">
        <f t="shared" si="9"/>
        <v>63</v>
      </c>
      <c r="K216" s="11">
        <f t="shared" si="10"/>
        <v>39</v>
      </c>
      <c r="L216" s="4">
        <f>J216-(G216*E216)</f>
        <v>24</v>
      </c>
      <c r="M216" s="6">
        <f t="shared" si="11"/>
        <v>0.38095238095238093</v>
      </c>
    </row>
    <row r="217" spans="1:13" x14ac:dyDescent="0.45">
      <c r="A217" s="3">
        <v>80</v>
      </c>
      <c r="B217" s="3">
        <v>18</v>
      </c>
      <c r="C217" t="s">
        <v>214</v>
      </c>
      <c r="D217" t="s">
        <v>624</v>
      </c>
      <c r="E217" s="4">
        <v>13</v>
      </c>
      <c r="F217" s="4">
        <v>22</v>
      </c>
      <c r="G217">
        <v>2</v>
      </c>
      <c r="H217" s="5">
        <v>3.472222222222222E-3</v>
      </c>
      <c r="I217" t="s">
        <v>609</v>
      </c>
      <c r="J217" s="4">
        <f t="shared" si="9"/>
        <v>44</v>
      </c>
      <c r="K217" s="11">
        <f t="shared" si="10"/>
        <v>26</v>
      </c>
      <c r="L217" s="4">
        <f>J217-(G217*E217)</f>
        <v>18</v>
      </c>
      <c r="M217" s="6">
        <f t="shared" si="11"/>
        <v>0.40909090909090912</v>
      </c>
    </row>
    <row r="218" spans="1:13" x14ac:dyDescent="0.45">
      <c r="A218" s="3">
        <v>80</v>
      </c>
      <c r="B218" s="3">
        <v>18</v>
      </c>
      <c r="C218" t="s">
        <v>49</v>
      </c>
      <c r="D218" t="s">
        <v>618</v>
      </c>
      <c r="E218" s="4">
        <v>17</v>
      </c>
      <c r="F218" s="4">
        <v>29</v>
      </c>
      <c r="G218">
        <v>1</v>
      </c>
      <c r="H218" s="5">
        <v>2.361111111111111E-2</v>
      </c>
      <c r="I218" t="s">
        <v>610</v>
      </c>
      <c r="J218" s="4">
        <f t="shared" si="9"/>
        <v>29</v>
      </c>
      <c r="K218" s="11">
        <f t="shared" si="10"/>
        <v>17</v>
      </c>
      <c r="L218" s="4">
        <f>J218-(G218*E218)</f>
        <v>12</v>
      </c>
      <c r="M218" s="6">
        <f t="shared" si="11"/>
        <v>0.41379310344827586</v>
      </c>
    </row>
    <row r="219" spans="1:13" x14ac:dyDescent="0.45">
      <c r="A219" s="3">
        <v>80</v>
      </c>
      <c r="B219" s="3">
        <v>18</v>
      </c>
      <c r="C219" t="s">
        <v>169</v>
      </c>
      <c r="D219" t="s">
        <v>612</v>
      </c>
      <c r="E219" s="4">
        <v>14</v>
      </c>
      <c r="F219" s="4">
        <v>24</v>
      </c>
      <c r="G219">
        <v>2</v>
      </c>
      <c r="H219" s="5">
        <v>1.9444444444444445E-2</v>
      </c>
      <c r="I219" t="s">
        <v>609</v>
      </c>
      <c r="J219" s="4">
        <f t="shared" si="9"/>
        <v>48</v>
      </c>
      <c r="K219" s="11">
        <f t="shared" si="10"/>
        <v>28</v>
      </c>
      <c r="L219" s="4">
        <f>J219-(G219*E219)</f>
        <v>20</v>
      </c>
      <c r="M219" s="6">
        <f t="shared" si="11"/>
        <v>0.41666666666666669</v>
      </c>
    </row>
    <row r="220" spans="1:13" x14ac:dyDescent="0.45">
      <c r="A220" s="3">
        <v>81</v>
      </c>
      <c r="B220" s="3">
        <v>17</v>
      </c>
      <c r="C220" t="s">
        <v>127</v>
      </c>
      <c r="D220" t="s">
        <v>614</v>
      </c>
      <c r="E220" s="4">
        <v>19</v>
      </c>
      <c r="F220" s="4">
        <v>31</v>
      </c>
      <c r="G220">
        <v>2</v>
      </c>
      <c r="H220" s="5">
        <v>4.0972222222222222E-2</v>
      </c>
      <c r="I220" t="s">
        <v>610</v>
      </c>
      <c r="J220" s="4">
        <f t="shared" si="9"/>
        <v>62</v>
      </c>
      <c r="K220" s="11">
        <f t="shared" si="10"/>
        <v>38</v>
      </c>
      <c r="L220" s="4">
        <f>J220-(G220*E220)</f>
        <v>24</v>
      </c>
      <c r="M220" s="6">
        <f t="shared" si="11"/>
        <v>0.38709677419354838</v>
      </c>
    </row>
    <row r="221" spans="1:13" x14ac:dyDescent="0.45">
      <c r="A221" s="3">
        <v>82</v>
      </c>
      <c r="B221" s="3">
        <v>16</v>
      </c>
      <c r="C221" t="s">
        <v>133</v>
      </c>
      <c r="D221" t="s">
        <v>631</v>
      </c>
      <c r="E221" s="4">
        <v>15</v>
      </c>
      <c r="F221" s="4">
        <v>25</v>
      </c>
      <c r="G221">
        <v>2</v>
      </c>
      <c r="H221" s="5">
        <v>7.6388888888888886E-3</v>
      </c>
      <c r="I221" t="s">
        <v>610</v>
      </c>
      <c r="J221" s="4">
        <f t="shared" si="9"/>
        <v>50</v>
      </c>
      <c r="K221" s="11">
        <f t="shared" si="10"/>
        <v>30</v>
      </c>
      <c r="L221" s="4">
        <f>J221-(G221*E221)</f>
        <v>20</v>
      </c>
      <c r="M221" s="6">
        <f t="shared" si="11"/>
        <v>0.4</v>
      </c>
    </row>
    <row r="222" spans="1:13" x14ac:dyDescent="0.45">
      <c r="A222" s="3">
        <v>82</v>
      </c>
      <c r="B222" s="3">
        <v>16</v>
      </c>
      <c r="C222" t="s">
        <v>79</v>
      </c>
      <c r="D222" t="s">
        <v>613</v>
      </c>
      <c r="E222" s="4">
        <v>18</v>
      </c>
      <c r="F222" s="4">
        <v>30</v>
      </c>
      <c r="G222">
        <v>1</v>
      </c>
      <c r="H222" s="5">
        <v>5.5555555555555558E-3</v>
      </c>
      <c r="I222" t="s">
        <v>610</v>
      </c>
      <c r="J222" s="4">
        <f t="shared" si="9"/>
        <v>30</v>
      </c>
      <c r="K222" s="11">
        <f t="shared" si="10"/>
        <v>18</v>
      </c>
      <c r="L222" s="4">
        <f>J222-(G222*E222)</f>
        <v>12</v>
      </c>
      <c r="M222" s="6">
        <f t="shared" si="11"/>
        <v>0.4</v>
      </c>
    </row>
    <row r="223" spans="1:13" x14ac:dyDescent="0.45">
      <c r="A223" s="3">
        <v>83</v>
      </c>
      <c r="B223" s="3">
        <v>15</v>
      </c>
      <c r="C223" t="s">
        <v>117</v>
      </c>
      <c r="D223" t="s">
        <v>615</v>
      </c>
      <c r="E223" s="4">
        <v>16</v>
      </c>
      <c r="F223" s="4">
        <v>27</v>
      </c>
      <c r="G223">
        <v>2</v>
      </c>
      <c r="H223" s="5">
        <v>9.7222222222222224E-3</v>
      </c>
      <c r="I223" t="s">
        <v>609</v>
      </c>
      <c r="J223" s="4">
        <f t="shared" si="9"/>
        <v>54</v>
      </c>
      <c r="K223" s="11">
        <f t="shared" si="10"/>
        <v>32</v>
      </c>
      <c r="L223" s="4">
        <f>J223-(G223*E223)</f>
        <v>22</v>
      </c>
      <c r="M223" s="6">
        <f t="shared" si="11"/>
        <v>0.40740740740740738</v>
      </c>
    </row>
    <row r="224" spans="1:13" x14ac:dyDescent="0.45">
      <c r="A224" s="3">
        <v>83</v>
      </c>
      <c r="B224" s="3">
        <v>15</v>
      </c>
      <c r="C224" t="s">
        <v>157</v>
      </c>
      <c r="D224" t="s">
        <v>626</v>
      </c>
      <c r="E224" s="4">
        <v>12</v>
      </c>
      <c r="F224" s="4">
        <v>20</v>
      </c>
      <c r="G224">
        <v>1</v>
      </c>
      <c r="H224" s="5">
        <v>2.0833333333333332E-2</v>
      </c>
      <c r="I224" t="s">
        <v>610</v>
      </c>
      <c r="J224" s="4">
        <f t="shared" si="9"/>
        <v>20</v>
      </c>
      <c r="K224" s="11">
        <f t="shared" si="10"/>
        <v>12</v>
      </c>
      <c r="L224" s="4">
        <f>J224-(G224*E224)</f>
        <v>8</v>
      </c>
      <c r="M224" s="6">
        <f t="shared" si="11"/>
        <v>0.4</v>
      </c>
    </row>
    <row r="225" spans="1:13" x14ac:dyDescent="0.45">
      <c r="A225" s="3">
        <v>83</v>
      </c>
      <c r="B225" s="3">
        <v>15</v>
      </c>
      <c r="C225" t="s">
        <v>258</v>
      </c>
      <c r="D225" t="s">
        <v>623</v>
      </c>
      <c r="E225" s="4">
        <v>19</v>
      </c>
      <c r="F225" s="4">
        <v>32</v>
      </c>
      <c r="G225">
        <v>3</v>
      </c>
      <c r="H225" s="5">
        <v>3.4722222222222224E-2</v>
      </c>
      <c r="I225" t="s">
        <v>609</v>
      </c>
      <c r="J225" s="4">
        <f t="shared" si="9"/>
        <v>96</v>
      </c>
      <c r="K225" s="11">
        <f t="shared" si="10"/>
        <v>57</v>
      </c>
      <c r="L225" s="4">
        <f>J225-(G225*E225)</f>
        <v>39</v>
      </c>
      <c r="M225" s="6">
        <f t="shared" si="11"/>
        <v>0.40625</v>
      </c>
    </row>
    <row r="226" spans="1:13" x14ac:dyDescent="0.45">
      <c r="A226" s="3">
        <v>84</v>
      </c>
      <c r="B226" s="3">
        <v>19</v>
      </c>
      <c r="C226" t="s">
        <v>79</v>
      </c>
      <c r="D226" t="s">
        <v>613</v>
      </c>
      <c r="E226" s="4">
        <v>18</v>
      </c>
      <c r="F226" s="4">
        <v>30</v>
      </c>
      <c r="G226">
        <v>2</v>
      </c>
      <c r="H226" s="5">
        <v>6.9444444444444441E-3</v>
      </c>
      <c r="I226" t="s">
        <v>610</v>
      </c>
      <c r="J226" s="4">
        <f t="shared" si="9"/>
        <v>60</v>
      </c>
      <c r="K226" s="11">
        <f t="shared" si="10"/>
        <v>36</v>
      </c>
      <c r="L226" s="4">
        <f>J226-(G226*E226)</f>
        <v>24</v>
      </c>
      <c r="M226" s="6">
        <f t="shared" si="11"/>
        <v>0.4</v>
      </c>
    </row>
    <row r="227" spans="1:13" x14ac:dyDescent="0.45">
      <c r="A227" s="3">
        <v>85</v>
      </c>
      <c r="B227" s="3">
        <v>8</v>
      </c>
      <c r="C227" t="s">
        <v>53</v>
      </c>
      <c r="D227" t="s">
        <v>620</v>
      </c>
      <c r="E227" s="4">
        <v>16</v>
      </c>
      <c r="F227" s="4">
        <v>28</v>
      </c>
      <c r="G227">
        <v>3</v>
      </c>
      <c r="H227" s="5">
        <v>1.8055555555555554E-2</v>
      </c>
      <c r="I227" t="s">
        <v>610</v>
      </c>
      <c r="J227" s="4">
        <f t="shared" si="9"/>
        <v>84</v>
      </c>
      <c r="K227" s="11">
        <f t="shared" si="10"/>
        <v>48</v>
      </c>
      <c r="L227" s="4">
        <f>J227-(G227*E227)</f>
        <v>36</v>
      </c>
      <c r="M227" s="6">
        <f t="shared" si="11"/>
        <v>0.42857142857142855</v>
      </c>
    </row>
    <row r="228" spans="1:13" x14ac:dyDescent="0.45">
      <c r="A228" s="3">
        <v>85</v>
      </c>
      <c r="B228" s="3">
        <v>8</v>
      </c>
      <c r="C228" t="s">
        <v>84</v>
      </c>
      <c r="D228" t="s">
        <v>617</v>
      </c>
      <c r="E228" s="4">
        <v>22</v>
      </c>
      <c r="F228" s="4">
        <v>36</v>
      </c>
      <c r="G228">
        <v>2</v>
      </c>
      <c r="H228" s="5">
        <v>2.2916666666666665E-2</v>
      </c>
      <c r="I228" t="s">
        <v>610</v>
      </c>
      <c r="J228" s="4">
        <f t="shared" si="9"/>
        <v>72</v>
      </c>
      <c r="K228" s="11">
        <f t="shared" si="10"/>
        <v>44</v>
      </c>
      <c r="L228" s="4">
        <f>J228-(G228*E228)</f>
        <v>28</v>
      </c>
      <c r="M228" s="6">
        <f t="shared" si="11"/>
        <v>0.3888888888888889</v>
      </c>
    </row>
    <row r="229" spans="1:13" x14ac:dyDescent="0.45">
      <c r="A229" s="3">
        <v>85</v>
      </c>
      <c r="B229" s="3">
        <v>8</v>
      </c>
      <c r="C229" t="s">
        <v>157</v>
      </c>
      <c r="D229" t="s">
        <v>626</v>
      </c>
      <c r="E229" s="4">
        <v>12</v>
      </c>
      <c r="F229" s="4">
        <v>20</v>
      </c>
      <c r="G229">
        <v>1</v>
      </c>
      <c r="H229" s="5">
        <v>3.7499999999999999E-2</v>
      </c>
      <c r="I229" t="s">
        <v>610</v>
      </c>
      <c r="J229" s="4">
        <f t="shared" si="9"/>
        <v>20</v>
      </c>
      <c r="K229" s="11">
        <f t="shared" si="10"/>
        <v>12</v>
      </c>
      <c r="L229" s="4">
        <f>J229-(G229*E229)</f>
        <v>8</v>
      </c>
      <c r="M229" s="6">
        <f t="shared" si="11"/>
        <v>0.4</v>
      </c>
    </row>
    <row r="230" spans="1:13" x14ac:dyDescent="0.45">
      <c r="A230" s="3">
        <v>85</v>
      </c>
      <c r="B230" s="3">
        <v>8</v>
      </c>
      <c r="C230" t="s">
        <v>258</v>
      </c>
      <c r="D230" t="s">
        <v>623</v>
      </c>
      <c r="E230" s="4">
        <v>19</v>
      </c>
      <c r="F230" s="4">
        <v>32</v>
      </c>
      <c r="G230">
        <v>1</v>
      </c>
      <c r="H230" s="5">
        <v>2.013888888888889E-2</v>
      </c>
      <c r="I230" t="s">
        <v>610</v>
      </c>
      <c r="J230" s="4">
        <f t="shared" si="9"/>
        <v>32</v>
      </c>
      <c r="K230" s="11">
        <f t="shared" si="10"/>
        <v>19</v>
      </c>
      <c r="L230" s="4">
        <f>J230-(G230*E230)</f>
        <v>13</v>
      </c>
      <c r="M230" s="6">
        <f t="shared" si="11"/>
        <v>0.40625</v>
      </c>
    </row>
    <row r="231" spans="1:13" x14ac:dyDescent="0.45">
      <c r="A231" s="3">
        <v>86</v>
      </c>
      <c r="B231" s="3">
        <v>20</v>
      </c>
      <c r="C231" t="s">
        <v>133</v>
      </c>
      <c r="D231" t="s">
        <v>631</v>
      </c>
      <c r="E231" s="4">
        <v>15</v>
      </c>
      <c r="F231" s="4">
        <v>25</v>
      </c>
      <c r="G231">
        <v>2</v>
      </c>
      <c r="H231" s="5">
        <v>5.5555555555555558E-3</v>
      </c>
      <c r="I231" t="s">
        <v>610</v>
      </c>
      <c r="J231" s="4">
        <f t="shared" si="9"/>
        <v>50</v>
      </c>
      <c r="K231" s="11">
        <f t="shared" si="10"/>
        <v>30</v>
      </c>
      <c r="L231" s="4">
        <f>J231-(G231*E231)</f>
        <v>20</v>
      </c>
      <c r="M231" s="6">
        <f t="shared" si="11"/>
        <v>0.4</v>
      </c>
    </row>
    <row r="232" spans="1:13" x14ac:dyDescent="0.45">
      <c r="A232" s="3">
        <v>87</v>
      </c>
      <c r="B232" s="3">
        <v>3</v>
      </c>
      <c r="C232" t="s">
        <v>90</v>
      </c>
      <c r="D232" t="s">
        <v>629</v>
      </c>
      <c r="E232" s="4">
        <v>10</v>
      </c>
      <c r="F232" s="4">
        <v>18</v>
      </c>
      <c r="G232">
        <v>2</v>
      </c>
      <c r="H232" s="5">
        <v>3.8194444444444448E-2</v>
      </c>
      <c r="I232" t="s">
        <v>609</v>
      </c>
      <c r="J232" s="4">
        <f t="shared" si="9"/>
        <v>36</v>
      </c>
      <c r="K232" s="11">
        <f t="shared" si="10"/>
        <v>20</v>
      </c>
      <c r="L232" s="4">
        <f>J232-(G232*E232)</f>
        <v>16</v>
      </c>
      <c r="M232" s="6">
        <f t="shared" si="11"/>
        <v>0.44444444444444442</v>
      </c>
    </row>
    <row r="233" spans="1:13" x14ac:dyDescent="0.45">
      <c r="A233" s="3">
        <v>87</v>
      </c>
      <c r="B233" s="3">
        <v>3</v>
      </c>
      <c r="C233" t="s">
        <v>258</v>
      </c>
      <c r="D233" t="s">
        <v>623</v>
      </c>
      <c r="E233" s="4">
        <v>19</v>
      </c>
      <c r="F233" s="4">
        <v>32</v>
      </c>
      <c r="G233">
        <v>1</v>
      </c>
      <c r="H233" s="5">
        <v>3.472222222222222E-3</v>
      </c>
      <c r="I233" t="s">
        <v>610</v>
      </c>
      <c r="J233" s="4">
        <f t="shared" si="9"/>
        <v>32</v>
      </c>
      <c r="K233" s="11">
        <f t="shared" si="10"/>
        <v>19</v>
      </c>
      <c r="L233" s="4">
        <f>J233-(G233*E233)</f>
        <v>13</v>
      </c>
      <c r="M233" s="6">
        <f t="shared" si="11"/>
        <v>0.40625</v>
      </c>
    </row>
    <row r="234" spans="1:13" x14ac:dyDescent="0.45">
      <c r="A234" s="3">
        <v>87</v>
      </c>
      <c r="B234" s="3">
        <v>3</v>
      </c>
      <c r="C234" t="s">
        <v>127</v>
      </c>
      <c r="D234" t="s">
        <v>614</v>
      </c>
      <c r="E234" s="4">
        <v>19</v>
      </c>
      <c r="F234" s="4">
        <v>31</v>
      </c>
      <c r="G234">
        <v>1</v>
      </c>
      <c r="H234" s="5">
        <v>7.6388888888888886E-3</v>
      </c>
      <c r="I234" t="s">
        <v>609</v>
      </c>
      <c r="J234" s="4">
        <f t="shared" si="9"/>
        <v>31</v>
      </c>
      <c r="K234" s="11">
        <f t="shared" si="10"/>
        <v>19</v>
      </c>
      <c r="L234" s="4">
        <f>J234-(G234*E234)</f>
        <v>12</v>
      </c>
      <c r="M234" s="6">
        <f t="shared" si="11"/>
        <v>0.38709677419354838</v>
      </c>
    </row>
    <row r="235" spans="1:13" x14ac:dyDescent="0.45">
      <c r="A235" s="3">
        <v>88</v>
      </c>
      <c r="B235" s="3">
        <v>18</v>
      </c>
      <c r="C235" t="s">
        <v>59</v>
      </c>
      <c r="D235" t="s">
        <v>616</v>
      </c>
      <c r="E235" s="4">
        <v>25</v>
      </c>
      <c r="F235" s="4">
        <v>40</v>
      </c>
      <c r="G235">
        <v>1</v>
      </c>
      <c r="H235" s="5">
        <v>8.3333333333333332E-3</v>
      </c>
      <c r="I235" t="s">
        <v>609</v>
      </c>
      <c r="J235" s="4">
        <f t="shared" si="9"/>
        <v>40</v>
      </c>
      <c r="K235" s="11">
        <f t="shared" si="10"/>
        <v>25</v>
      </c>
      <c r="L235" s="4">
        <f>J235-(G235*E235)</f>
        <v>15</v>
      </c>
      <c r="M235" s="6">
        <f t="shared" si="11"/>
        <v>0.375</v>
      </c>
    </row>
    <row r="236" spans="1:13" x14ac:dyDescent="0.45">
      <c r="A236" s="3">
        <v>88</v>
      </c>
      <c r="B236" s="3">
        <v>18</v>
      </c>
      <c r="C236" t="s">
        <v>123</v>
      </c>
      <c r="D236" t="s">
        <v>621</v>
      </c>
      <c r="E236" s="4">
        <v>11</v>
      </c>
      <c r="F236" s="4">
        <v>19</v>
      </c>
      <c r="G236">
        <v>3</v>
      </c>
      <c r="H236" s="5">
        <v>3.1944444444444442E-2</v>
      </c>
      <c r="I236" t="s">
        <v>610</v>
      </c>
      <c r="J236" s="4">
        <f t="shared" si="9"/>
        <v>57</v>
      </c>
      <c r="K236" s="11">
        <f t="shared" si="10"/>
        <v>33</v>
      </c>
      <c r="L236" s="4">
        <f>J236-(G236*E236)</f>
        <v>24</v>
      </c>
      <c r="M236" s="6">
        <f t="shared" si="11"/>
        <v>0.42105263157894735</v>
      </c>
    </row>
    <row r="237" spans="1:13" x14ac:dyDescent="0.45">
      <c r="A237" s="3">
        <v>88</v>
      </c>
      <c r="B237" s="3">
        <v>18</v>
      </c>
      <c r="C237" t="s">
        <v>166</v>
      </c>
      <c r="D237" t="s">
        <v>630</v>
      </c>
      <c r="E237" s="4">
        <v>15</v>
      </c>
      <c r="F237" s="4">
        <v>26</v>
      </c>
      <c r="G237">
        <v>1</v>
      </c>
      <c r="H237" s="5">
        <v>4.0972222222222222E-2</v>
      </c>
      <c r="I237" t="s">
        <v>609</v>
      </c>
      <c r="J237" s="4">
        <f t="shared" si="9"/>
        <v>26</v>
      </c>
      <c r="K237" s="11">
        <f t="shared" si="10"/>
        <v>15</v>
      </c>
      <c r="L237" s="4">
        <f>J237-(G237*E237)</f>
        <v>11</v>
      </c>
      <c r="M237" s="6">
        <f t="shared" si="11"/>
        <v>0.42307692307692307</v>
      </c>
    </row>
    <row r="238" spans="1:13" x14ac:dyDescent="0.45">
      <c r="A238" s="3">
        <v>89</v>
      </c>
      <c r="B238" s="3">
        <v>11</v>
      </c>
      <c r="C238" t="s">
        <v>211</v>
      </c>
      <c r="D238" t="s">
        <v>627</v>
      </c>
      <c r="E238" s="4">
        <v>14</v>
      </c>
      <c r="F238" s="4">
        <v>23</v>
      </c>
      <c r="G238">
        <v>3</v>
      </c>
      <c r="H238" s="5">
        <v>3.0555555555555555E-2</v>
      </c>
      <c r="I238" t="s">
        <v>610</v>
      </c>
      <c r="J238" s="4">
        <f t="shared" si="9"/>
        <v>69</v>
      </c>
      <c r="K238" s="11">
        <f t="shared" si="10"/>
        <v>42</v>
      </c>
      <c r="L238" s="4">
        <f>J238-(G238*E238)</f>
        <v>27</v>
      </c>
      <c r="M238" s="6">
        <f t="shared" si="11"/>
        <v>0.39130434782608697</v>
      </c>
    </row>
    <row r="239" spans="1:13" x14ac:dyDescent="0.45">
      <c r="A239" s="3">
        <v>89</v>
      </c>
      <c r="B239" s="3">
        <v>11</v>
      </c>
      <c r="C239" t="s">
        <v>66</v>
      </c>
      <c r="D239" t="s">
        <v>625</v>
      </c>
      <c r="E239" s="4">
        <v>20</v>
      </c>
      <c r="F239" s="4">
        <v>34</v>
      </c>
      <c r="G239">
        <v>2</v>
      </c>
      <c r="H239" s="5">
        <v>4.027777777777778E-2</v>
      </c>
      <c r="I239" t="s">
        <v>609</v>
      </c>
      <c r="J239" s="4">
        <f t="shared" si="9"/>
        <v>68</v>
      </c>
      <c r="K239" s="11">
        <f t="shared" si="10"/>
        <v>40</v>
      </c>
      <c r="L239" s="4">
        <f>J239-(G239*E239)</f>
        <v>28</v>
      </c>
      <c r="M239" s="6">
        <f t="shared" si="11"/>
        <v>0.41176470588235292</v>
      </c>
    </row>
    <row r="240" spans="1:13" x14ac:dyDescent="0.45">
      <c r="A240" s="3">
        <v>89</v>
      </c>
      <c r="B240" s="3">
        <v>11</v>
      </c>
      <c r="C240" t="s">
        <v>214</v>
      </c>
      <c r="D240" t="s">
        <v>624</v>
      </c>
      <c r="E240" s="4">
        <v>13</v>
      </c>
      <c r="F240" s="4">
        <v>22</v>
      </c>
      <c r="G240">
        <v>1</v>
      </c>
      <c r="H240" s="5">
        <v>2.7777777777777776E-2</v>
      </c>
      <c r="I240" t="s">
        <v>610</v>
      </c>
      <c r="J240" s="4">
        <f t="shared" si="9"/>
        <v>22</v>
      </c>
      <c r="K240" s="11">
        <f t="shared" si="10"/>
        <v>13</v>
      </c>
      <c r="L240" s="4">
        <f>J240-(G240*E240)</f>
        <v>9</v>
      </c>
      <c r="M240" s="6">
        <f t="shared" si="11"/>
        <v>0.40909090909090912</v>
      </c>
    </row>
    <row r="241" spans="1:13" x14ac:dyDescent="0.45">
      <c r="A241" s="3">
        <v>90</v>
      </c>
      <c r="B241" s="3">
        <v>6</v>
      </c>
      <c r="C241" t="s">
        <v>66</v>
      </c>
      <c r="D241" t="s">
        <v>625</v>
      </c>
      <c r="E241" s="4">
        <v>20</v>
      </c>
      <c r="F241" s="4">
        <v>34</v>
      </c>
      <c r="G241">
        <v>1</v>
      </c>
      <c r="H241" s="5">
        <v>3.3333333333333333E-2</v>
      </c>
      <c r="I241" t="s">
        <v>610</v>
      </c>
      <c r="J241" s="4">
        <f t="shared" si="9"/>
        <v>34</v>
      </c>
      <c r="K241" s="11">
        <f t="shared" si="10"/>
        <v>20</v>
      </c>
      <c r="L241" s="4">
        <f>J241-(G241*E241)</f>
        <v>14</v>
      </c>
      <c r="M241" s="6">
        <f t="shared" si="11"/>
        <v>0.41176470588235292</v>
      </c>
    </row>
    <row r="242" spans="1:13" x14ac:dyDescent="0.45">
      <c r="A242" s="3">
        <v>91</v>
      </c>
      <c r="B242" s="3">
        <v>1</v>
      </c>
      <c r="C242" t="s">
        <v>37</v>
      </c>
      <c r="D242" t="s">
        <v>622</v>
      </c>
      <c r="E242" s="4">
        <v>21</v>
      </c>
      <c r="F242" s="4">
        <v>35</v>
      </c>
      <c r="G242">
        <v>3</v>
      </c>
      <c r="H242" s="5">
        <v>1.4583333333333334E-2</v>
      </c>
      <c r="I242" t="s">
        <v>610</v>
      </c>
      <c r="J242" s="4">
        <f t="shared" si="9"/>
        <v>105</v>
      </c>
      <c r="K242" s="11">
        <f t="shared" si="10"/>
        <v>63</v>
      </c>
      <c r="L242" s="4">
        <f>J242-(G242*E242)</f>
        <v>42</v>
      </c>
      <c r="M242" s="6">
        <f t="shared" si="11"/>
        <v>0.4</v>
      </c>
    </row>
    <row r="243" spans="1:13" x14ac:dyDescent="0.45">
      <c r="A243" s="3">
        <v>91</v>
      </c>
      <c r="B243" s="3">
        <v>1</v>
      </c>
      <c r="C243" t="s">
        <v>81</v>
      </c>
      <c r="D243" t="s">
        <v>628</v>
      </c>
      <c r="E243" s="4">
        <v>13</v>
      </c>
      <c r="F243" s="4">
        <v>21</v>
      </c>
      <c r="G243">
        <v>3</v>
      </c>
      <c r="H243" s="5">
        <v>3.6111111111111108E-2</v>
      </c>
      <c r="I243" t="s">
        <v>609</v>
      </c>
      <c r="J243" s="4">
        <f t="shared" si="9"/>
        <v>63</v>
      </c>
      <c r="K243" s="11">
        <f t="shared" si="10"/>
        <v>39</v>
      </c>
      <c r="L243" s="4">
        <f>J243-(G243*E243)</f>
        <v>24</v>
      </c>
      <c r="M243" s="6">
        <f t="shared" si="11"/>
        <v>0.38095238095238093</v>
      </c>
    </row>
    <row r="244" spans="1:13" x14ac:dyDescent="0.45">
      <c r="A244" s="3">
        <v>91</v>
      </c>
      <c r="B244" s="3">
        <v>1</v>
      </c>
      <c r="C244" t="s">
        <v>214</v>
      </c>
      <c r="D244" t="s">
        <v>624</v>
      </c>
      <c r="E244" s="4">
        <v>13</v>
      </c>
      <c r="F244" s="4">
        <v>22</v>
      </c>
      <c r="G244">
        <v>2</v>
      </c>
      <c r="H244" s="5">
        <v>7.6388888888888886E-3</v>
      </c>
      <c r="I244" t="s">
        <v>609</v>
      </c>
      <c r="J244" s="4">
        <f t="shared" si="9"/>
        <v>44</v>
      </c>
      <c r="K244" s="11">
        <f t="shared" si="10"/>
        <v>26</v>
      </c>
      <c r="L244" s="4">
        <f>J244-(G244*E244)</f>
        <v>18</v>
      </c>
      <c r="M244" s="6">
        <f t="shared" si="11"/>
        <v>0.40909090909090912</v>
      </c>
    </row>
    <row r="245" spans="1:13" x14ac:dyDescent="0.45">
      <c r="A245" s="3">
        <v>91</v>
      </c>
      <c r="B245" s="3">
        <v>1</v>
      </c>
      <c r="C245" t="s">
        <v>117</v>
      </c>
      <c r="D245" t="s">
        <v>615</v>
      </c>
      <c r="E245" s="4">
        <v>16</v>
      </c>
      <c r="F245" s="4">
        <v>27</v>
      </c>
      <c r="G245">
        <v>3</v>
      </c>
      <c r="H245" s="5">
        <v>3.3333333333333333E-2</v>
      </c>
      <c r="I245" t="s">
        <v>609</v>
      </c>
      <c r="J245" s="4">
        <f t="shared" si="9"/>
        <v>81</v>
      </c>
      <c r="K245" s="11">
        <f t="shared" si="10"/>
        <v>48</v>
      </c>
      <c r="L245" s="4">
        <f>J245-(G245*E245)</f>
        <v>33</v>
      </c>
      <c r="M245" s="6">
        <f t="shared" si="11"/>
        <v>0.40740740740740738</v>
      </c>
    </row>
    <row r="246" spans="1:13" x14ac:dyDescent="0.45">
      <c r="A246" s="3">
        <v>92</v>
      </c>
      <c r="B246" s="3">
        <v>6</v>
      </c>
      <c r="C246" t="s">
        <v>49</v>
      </c>
      <c r="D246" t="s">
        <v>618</v>
      </c>
      <c r="E246" s="4">
        <v>17</v>
      </c>
      <c r="F246" s="4">
        <v>29</v>
      </c>
      <c r="G246">
        <v>2</v>
      </c>
      <c r="H246" s="5">
        <v>2.5000000000000001E-2</v>
      </c>
      <c r="I246" t="s">
        <v>609</v>
      </c>
      <c r="J246" s="4">
        <f t="shared" si="9"/>
        <v>58</v>
      </c>
      <c r="K246" s="11">
        <f t="shared" si="10"/>
        <v>34</v>
      </c>
      <c r="L246" s="4">
        <f>J246-(G246*E246)</f>
        <v>24</v>
      </c>
      <c r="M246" s="6">
        <f t="shared" si="11"/>
        <v>0.41379310344827586</v>
      </c>
    </row>
    <row r="247" spans="1:13" x14ac:dyDescent="0.45">
      <c r="A247" s="3">
        <v>92</v>
      </c>
      <c r="B247" s="3">
        <v>6</v>
      </c>
      <c r="C247" t="s">
        <v>169</v>
      </c>
      <c r="D247" t="s">
        <v>612</v>
      </c>
      <c r="E247" s="4">
        <v>14</v>
      </c>
      <c r="F247" s="4">
        <v>24</v>
      </c>
      <c r="G247">
        <v>1</v>
      </c>
      <c r="H247" s="5">
        <v>4.1666666666666666E-3</v>
      </c>
      <c r="I247" t="s">
        <v>610</v>
      </c>
      <c r="J247" s="4">
        <f t="shared" si="9"/>
        <v>24</v>
      </c>
      <c r="K247" s="11">
        <f t="shared" si="10"/>
        <v>14</v>
      </c>
      <c r="L247" s="4">
        <f>J247-(G247*E247)</f>
        <v>10</v>
      </c>
      <c r="M247" s="6">
        <f t="shared" si="11"/>
        <v>0.41666666666666669</v>
      </c>
    </row>
    <row r="248" spans="1:13" x14ac:dyDescent="0.45">
      <c r="A248" s="3">
        <v>93</v>
      </c>
      <c r="B248" s="3">
        <v>2</v>
      </c>
      <c r="C248" t="s">
        <v>49</v>
      </c>
      <c r="D248" t="s">
        <v>618</v>
      </c>
      <c r="E248" s="4">
        <v>17</v>
      </c>
      <c r="F248" s="4">
        <v>29</v>
      </c>
      <c r="G248">
        <v>1</v>
      </c>
      <c r="H248" s="5">
        <v>1.2500000000000001E-2</v>
      </c>
      <c r="I248" t="s">
        <v>610</v>
      </c>
      <c r="J248" s="4">
        <f t="shared" si="9"/>
        <v>29</v>
      </c>
      <c r="K248" s="11">
        <f t="shared" si="10"/>
        <v>17</v>
      </c>
      <c r="L248" s="4">
        <f>J248-(G248*E248)</f>
        <v>12</v>
      </c>
      <c r="M248" s="6">
        <f t="shared" si="11"/>
        <v>0.41379310344827586</v>
      </c>
    </row>
    <row r="249" spans="1:13" x14ac:dyDescent="0.45">
      <c r="A249" s="3">
        <v>94</v>
      </c>
      <c r="B249" s="3">
        <v>12</v>
      </c>
      <c r="C249" t="s">
        <v>79</v>
      </c>
      <c r="D249" t="s">
        <v>613</v>
      </c>
      <c r="E249" s="4">
        <v>18</v>
      </c>
      <c r="F249" s="4">
        <v>30</v>
      </c>
      <c r="G249">
        <v>3</v>
      </c>
      <c r="H249" s="5">
        <v>1.3194444444444444E-2</v>
      </c>
      <c r="I249" t="s">
        <v>610</v>
      </c>
      <c r="J249" s="4">
        <f t="shared" si="9"/>
        <v>90</v>
      </c>
      <c r="K249" s="11">
        <f t="shared" si="10"/>
        <v>54</v>
      </c>
      <c r="L249" s="4">
        <f>J249-(G249*E249)</f>
        <v>36</v>
      </c>
      <c r="M249" s="6">
        <f t="shared" si="11"/>
        <v>0.4</v>
      </c>
    </row>
    <row r="250" spans="1:13" x14ac:dyDescent="0.45">
      <c r="A250" s="3">
        <v>94</v>
      </c>
      <c r="B250" s="3">
        <v>12</v>
      </c>
      <c r="C250" t="s">
        <v>258</v>
      </c>
      <c r="D250" t="s">
        <v>623</v>
      </c>
      <c r="E250" s="4">
        <v>19</v>
      </c>
      <c r="F250" s="4">
        <v>32</v>
      </c>
      <c r="G250">
        <v>2</v>
      </c>
      <c r="H250" s="5">
        <v>3.888888888888889E-2</v>
      </c>
      <c r="I250" t="s">
        <v>610</v>
      </c>
      <c r="J250" s="4">
        <f t="shared" si="9"/>
        <v>64</v>
      </c>
      <c r="K250" s="11">
        <f t="shared" si="10"/>
        <v>38</v>
      </c>
      <c r="L250" s="4">
        <f>J250-(G250*E250)</f>
        <v>26</v>
      </c>
      <c r="M250" s="6">
        <f t="shared" si="11"/>
        <v>0.40625</v>
      </c>
    </row>
    <row r="251" spans="1:13" x14ac:dyDescent="0.45">
      <c r="A251" s="3">
        <v>94</v>
      </c>
      <c r="B251" s="3">
        <v>12</v>
      </c>
      <c r="C251" t="s">
        <v>272</v>
      </c>
      <c r="D251" t="s">
        <v>619</v>
      </c>
      <c r="E251" s="4">
        <v>20</v>
      </c>
      <c r="F251" s="4">
        <v>33</v>
      </c>
      <c r="G251">
        <v>3</v>
      </c>
      <c r="H251" s="5">
        <v>3.7499999999999999E-2</v>
      </c>
      <c r="I251" t="s">
        <v>610</v>
      </c>
      <c r="J251" s="4">
        <f t="shared" si="9"/>
        <v>99</v>
      </c>
      <c r="K251" s="11">
        <f t="shared" si="10"/>
        <v>60</v>
      </c>
      <c r="L251" s="4">
        <f>J251-(G251*E251)</f>
        <v>39</v>
      </c>
      <c r="M251" s="6">
        <f t="shared" si="11"/>
        <v>0.39393939393939392</v>
      </c>
    </row>
    <row r="252" spans="1:13" x14ac:dyDescent="0.45">
      <c r="A252" s="3">
        <v>95</v>
      </c>
      <c r="B252" s="3">
        <v>12</v>
      </c>
      <c r="C252" t="s">
        <v>123</v>
      </c>
      <c r="D252" t="s">
        <v>621</v>
      </c>
      <c r="E252" s="4">
        <v>11</v>
      </c>
      <c r="F252" s="4">
        <v>19</v>
      </c>
      <c r="G252">
        <v>3</v>
      </c>
      <c r="H252" s="5">
        <v>1.3194444444444444E-2</v>
      </c>
      <c r="I252" t="s">
        <v>610</v>
      </c>
      <c r="J252" s="4">
        <f t="shared" si="9"/>
        <v>57</v>
      </c>
      <c r="K252" s="11">
        <f t="shared" si="10"/>
        <v>33</v>
      </c>
      <c r="L252" s="4">
        <f>J252-(G252*E252)</f>
        <v>24</v>
      </c>
      <c r="M252" s="6">
        <f t="shared" si="11"/>
        <v>0.42105263157894735</v>
      </c>
    </row>
    <row r="253" spans="1:13" x14ac:dyDescent="0.45">
      <c r="A253" s="3">
        <v>95</v>
      </c>
      <c r="B253" s="3">
        <v>12</v>
      </c>
      <c r="C253" t="s">
        <v>258</v>
      </c>
      <c r="D253" t="s">
        <v>623</v>
      </c>
      <c r="E253" s="4">
        <v>19</v>
      </c>
      <c r="F253" s="4">
        <v>32</v>
      </c>
      <c r="G253">
        <v>3</v>
      </c>
      <c r="H253" s="5">
        <v>1.5277777777777777E-2</v>
      </c>
      <c r="I253" t="s">
        <v>610</v>
      </c>
      <c r="J253" s="4">
        <f t="shared" si="9"/>
        <v>96</v>
      </c>
      <c r="K253" s="11">
        <f t="shared" si="10"/>
        <v>57</v>
      </c>
      <c r="L253" s="4">
        <f>J253-(G253*E253)</f>
        <v>39</v>
      </c>
      <c r="M253" s="6">
        <f t="shared" si="11"/>
        <v>0.40625</v>
      </c>
    </row>
    <row r="254" spans="1:13" x14ac:dyDescent="0.45">
      <c r="A254" s="3">
        <v>96</v>
      </c>
      <c r="B254" s="3">
        <v>16</v>
      </c>
      <c r="C254" t="s">
        <v>272</v>
      </c>
      <c r="D254" t="s">
        <v>619</v>
      </c>
      <c r="E254" s="4">
        <v>20</v>
      </c>
      <c r="F254" s="4">
        <v>33</v>
      </c>
      <c r="G254">
        <v>2</v>
      </c>
      <c r="H254" s="5">
        <v>3.2638888888888891E-2</v>
      </c>
      <c r="I254" t="s">
        <v>609</v>
      </c>
      <c r="J254" s="4">
        <f t="shared" si="9"/>
        <v>66</v>
      </c>
      <c r="K254" s="11">
        <f t="shared" si="10"/>
        <v>40</v>
      </c>
      <c r="L254" s="4">
        <f>J254-(G254*E254)</f>
        <v>26</v>
      </c>
      <c r="M254" s="6">
        <f t="shared" si="11"/>
        <v>0.39393939393939392</v>
      </c>
    </row>
    <row r="255" spans="1:13" x14ac:dyDescent="0.45">
      <c r="A255" s="3">
        <v>96</v>
      </c>
      <c r="B255" s="3">
        <v>16</v>
      </c>
      <c r="C255" t="s">
        <v>123</v>
      </c>
      <c r="D255" t="s">
        <v>621</v>
      </c>
      <c r="E255" s="4">
        <v>11</v>
      </c>
      <c r="F255" s="4">
        <v>19</v>
      </c>
      <c r="G255">
        <v>2</v>
      </c>
      <c r="H255" s="5">
        <v>6.9444444444444441E-3</v>
      </c>
      <c r="I255" t="s">
        <v>609</v>
      </c>
      <c r="J255" s="4">
        <f t="shared" si="9"/>
        <v>38</v>
      </c>
      <c r="K255" s="11">
        <f t="shared" si="10"/>
        <v>22</v>
      </c>
      <c r="L255" s="4">
        <f>J255-(G255*E255)</f>
        <v>16</v>
      </c>
      <c r="M255" s="6">
        <f t="shared" si="11"/>
        <v>0.42105263157894735</v>
      </c>
    </row>
    <row r="256" spans="1:13" x14ac:dyDescent="0.45">
      <c r="A256" s="3">
        <v>96</v>
      </c>
      <c r="B256" s="3">
        <v>16</v>
      </c>
      <c r="C256" t="s">
        <v>169</v>
      </c>
      <c r="D256" t="s">
        <v>612</v>
      </c>
      <c r="E256" s="4">
        <v>14</v>
      </c>
      <c r="F256" s="4">
        <v>24</v>
      </c>
      <c r="G256">
        <v>3</v>
      </c>
      <c r="H256" s="5">
        <v>1.3194444444444444E-2</v>
      </c>
      <c r="I256" t="s">
        <v>610</v>
      </c>
      <c r="J256" s="4">
        <f t="shared" si="9"/>
        <v>72</v>
      </c>
      <c r="K256" s="11">
        <f t="shared" si="10"/>
        <v>42</v>
      </c>
      <c r="L256" s="4">
        <f>J256-(G256*E256)</f>
        <v>30</v>
      </c>
      <c r="M256" s="6">
        <f t="shared" si="11"/>
        <v>0.41666666666666669</v>
      </c>
    </row>
    <row r="257" spans="1:13" x14ac:dyDescent="0.45">
      <c r="A257" s="3">
        <v>97</v>
      </c>
      <c r="B257" s="3">
        <v>14</v>
      </c>
      <c r="C257" t="s">
        <v>166</v>
      </c>
      <c r="D257" t="s">
        <v>630</v>
      </c>
      <c r="E257" s="4">
        <v>15</v>
      </c>
      <c r="F257" s="4">
        <v>26</v>
      </c>
      <c r="G257">
        <v>1</v>
      </c>
      <c r="H257" s="5">
        <v>1.1805555555555555E-2</v>
      </c>
      <c r="I257" t="s">
        <v>610</v>
      </c>
      <c r="J257" s="4">
        <f t="shared" si="9"/>
        <v>26</v>
      </c>
      <c r="K257" s="11">
        <f t="shared" si="10"/>
        <v>15</v>
      </c>
      <c r="L257" s="4">
        <f>J257-(G257*E257)</f>
        <v>11</v>
      </c>
      <c r="M257" s="6">
        <f t="shared" si="11"/>
        <v>0.42307692307692307</v>
      </c>
    </row>
    <row r="258" spans="1:13" x14ac:dyDescent="0.45">
      <c r="A258" s="3">
        <v>97</v>
      </c>
      <c r="B258" s="3">
        <v>14</v>
      </c>
      <c r="C258" t="s">
        <v>157</v>
      </c>
      <c r="D258" t="s">
        <v>626</v>
      </c>
      <c r="E258" s="4">
        <v>12</v>
      </c>
      <c r="F258" s="4">
        <v>20</v>
      </c>
      <c r="G258">
        <v>3</v>
      </c>
      <c r="H258" s="5">
        <v>3.472222222222222E-3</v>
      </c>
      <c r="I258" t="s">
        <v>609</v>
      </c>
      <c r="J258" s="4">
        <f t="shared" si="9"/>
        <v>60</v>
      </c>
      <c r="K258" s="11">
        <f t="shared" si="10"/>
        <v>36</v>
      </c>
      <c r="L258" s="4">
        <f>J258-(G258*E258)</f>
        <v>24</v>
      </c>
      <c r="M258" s="6">
        <f t="shared" si="11"/>
        <v>0.4</v>
      </c>
    </row>
    <row r="259" spans="1:13" x14ac:dyDescent="0.45">
      <c r="A259" s="3">
        <v>97</v>
      </c>
      <c r="B259" s="3">
        <v>14</v>
      </c>
      <c r="C259" t="s">
        <v>66</v>
      </c>
      <c r="D259" t="s">
        <v>625</v>
      </c>
      <c r="E259" s="4">
        <v>20</v>
      </c>
      <c r="F259" s="4">
        <v>34</v>
      </c>
      <c r="G259">
        <v>3</v>
      </c>
      <c r="H259" s="5">
        <v>3.9583333333333331E-2</v>
      </c>
      <c r="I259" t="s">
        <v>609</v>
      </c>
      <c r="J259" s="4">
        <f t="shared" ref="J259:J322" si="12">F259*G259</f>
        <v>102</v>
      </c>
      <c r="K259" s="11">
        <f t="shared" ref="K259:K322" si="13">G259*E259</f>
        <v>60</v>
      </c>
      <c r="L259" s="4">
        <f>J259-(G259*E259)</f>
        <v>42</v>
      </c>
      <c r="M259" s="6">
        <f t="shared" ref="M259:M322" si="14">L259/J259</f>
        <v>0.41176470588235292</v>
      </c>
    </row>
    <row r="260" spans="1:13" x14ac:dyDescent="0.45">
      <c r="A260" s="3">
        <v>98</v>
      </c>
      <c r="B260" s="3">
        <v>7</v>
      </c>
      <c r="C260" t="s">
        <v>157</v>
      </c>
      <c r="D260" t="s">
        <v>626</v>
      </c>
      <c r="E260" s="4">
        <v>12</v>
      </c>
      <c r="F260" s="4">
        <v>20</v>
      </c>
      <c r="G260">
        <v>3</v>
      </c>
      <c r="H260" s="5">
        <v>3.888888888888889E-2</v>
      </c>
      <c r="I260" t="s">
        <v>610</v>
      </c>
      <c r="J260" s="4">
        <f t="shared" si="12"/>
        <v>60</v>
      </c>
      <c r="K260" s="11">
        <f t="shared" si="13"/>
        <v>36</v>
      </c>
      <c r="L260" s="4">
        <f>J260-(G260*E260)</f>
        <v>24</v>
      </c>
      <c r="M260" s="6">
        <f t="shared" si="14"/>
        <v>0.4</v>
      </c>
    </row>
    <row r="261" spans="1:13" x14ac:dyDescent="0.45">
      <c r="A261" s="3">
        <v>98</v>
      </c>
      <c r="B261" s="3">
        <v>7</v>
      </c>
      <c r="C261" t="s">
        <v>49</v>
      </c>
      <c r="D261" t="s">
        <v>618</v>
      </c>
      <c r="E261" s="4">
        <v>17</v>
      </c>
      <c r="F261" s="4">
        <v>29</v>
      </c>
      <c r="G261">
        <v>3</v>
      </c>
      <c r="H261" s="5">
        <v>2.2916666666666665E-2</v>
      </c>
      <c r="I261" t="s">
        <v>610</v>
      </c>
      <c r="J261" s="4">
        <f t="shared" si="12"/>
        <v>87</v>
      </c>
      <c r="K261" s="11">
        <f t="shared" si="13"/>
        <v>51</v>
      </c>
      <c r="L261" s="4">
        <f>J261-(G261*E261)</f>
        <v>36</v>
      </c>
      <c r="M261" s="6">
        <f t="shared" si="14"/>
        <v>0.41379310344827586</v>
      </c>
    </row>
    <row r="262" spans="1:13" x14ac:dyDescent="0.45">
      <c r="A262" s="3">
        <v>98</v>
      </c>
      <c r="B262" s="3">
        <v>7</v>
      </c>
      <c r="C262" t="s">
        <v>123</v>
      </c>
      <c r="D262" t="s">
        <v>621</v>
      </c>
      <c r="E262" s="4">
        <v>11</v>
      </c>
      <c r="F262" s="4">
        <v>19</v>
      </c>
      <c r="G262">
        <v>1</v>
      </c>
      <c r="H262" s="5">
        <v>3.5416666666666666E-2</v>
      </c>
      <c r="I262" t="s">
        <v>610</v>
      </c>
      <c r="J262" s="4">
        <f t="shared" si="12"/>
        <v>19</v>
      </c>
      <c r="K262" s="11">
        <f t="shared" si="13"/>
        <v>11</v>
      </c>
      <c r="L262" s="4">
        <f>J262-(G262*E262)</f>
        <v>8</v>
      </c>
      <c r="M262" s="6">
        <f t="shared" si="14"/>
        <v>0.42105263157894735</v>
      </c>
    </row>
    <row r="263" spans="1:13" x14ac:dyDescent="0.45">
      <c r="A263" s="3">
        <v>99</v>
      </c>
      <c r="B263" s="3">
        <v>2</v>
      </c>
      <c r="C263" t="s">
        <v>79</v>
      </c>
      <c r="D263" t="s">
        <v>613</v>
      </c>
      <c r="E263" s="4">
        <v>18</v>
      </c>
      <c r="F263" s="4">
        <v>30</v>
      </c>
      <c r="G263">
        <v>2</v>
      </c>
      <c r="H263" s="5">
        <v>1.8749999999999999E-2</v>
      </c>
      <c r="I263" t="s">
        <v>610</v>
      </c>
      <c r="J263" s="4">
        <f t="shared" si="12"/>
        <v>60</v>
      </c>
      <c r="K263" s="11">
        <f t="shared" si="13"/>
        <v>36</v>
      </c>
      <c r="L263" s="4">
        <f>J263-(G263*E263)</f>
        <v>24</v>
      </c>
      <c r="M263" s="6">
        <f t="shared" si="14"/>
        <v>0.4</v>
      </c>
    </row>
    <row r="264" spans="1:13" x14ac:dyDescent="0.45">
      <c r="A264" s="3">
        <v>99</v>
      </c>
      <c r="B264" s="3">
        <v>2</v>
      </c>
      <c r="C264" t="s">
        <v>127</v>
      </c>
      <c r="D264" t="s">
        <v>614</v>
      </c>
      <c r="E264" s="4">
        <v>19</v>
      </c>
      <c r="F264" s="4">
        <v>31</v>
      </c>
      <c r="G264">
        <v>1</v>
      </c>
      <c r="H264" s="5">
        <v>3.472222222222222E-3</v>
      </c>
      <c r="I264" t="s">
        <v>610</v>
      </c>
      <c r="J264" s="4">
        <f t="shared" si="12"/>
        <v>31</v>
      </c>
      <c r="K264" s="11">
        <f t="shared" si="13"/>
        <v>19</v>
      </c>
      <c r="L264" s="4">
        <f>J264-(G264*E264)</f>
        <v>12</v>
      </c>
      <c r="M264" s="6">
        <f t="shared" si="14"/>
        <v>0.38709677419354838</v>
      </c>
    </row>
    <row r="265" spans="1:13" x14ac:dyDescent="0.45">
      <c r="A265" s="3">
        <v>99</v>
      </c>
      <c r="B265" s="3">
        <v>2</v>
      </c>
      <c r="C265" t="s">
        <v>123</v>
      </c>
      <c r="D265" t="s">
        <v>621</v>
      </c>
      <c r="E265" s="4">
        <v>11</v>
      </c>
      <c r="F265" s="4">
        <v>19</v>
      </c>
      <c r="G265">
        <v>1</v>
      </c>
      <c r="H265" s="5">
        <v>6.2500000000000003E-3</v>
      </c>
      <c r="I265" t="s">
        <v>609</v>
      </c>
      <c r="J265" s="4">
        <f t="shared" si="12"/>
        <v>19</v>
      </c>
      <c r="K265" s="11">
        <f t="shared" si="13"/>
        <v>11</v>
      </c>
      <c r="L265" s="4">
        <f>J265-(G265*E265)</f>
        <v>8</v>
      </c>
      <c r="M265" s="6">
        <f t="shared" si="14"/>
        <v>0.42105263157894735</v>
      </c>
    </row>
    <row r="266" spans="1:13" x14ac:dyDescent="0.45">
      <c r="A266" s="3">
        <v>99</v>
      </c>
      <c r="B266" s="3">
        <v>2</v>
      </c>
      <c r="C266" t="s">
        <v>49</v>
      </c>
      <c r="D266" t="s">
        <v>618</v>
      </c>
      <c r="E266" s="4">
        <v>17</v>
      </c>
      <c r="F266" s="4">
        <v>29</v>
      </c>
      <c r="G266">
        <v>1</v>
      </c>
      <c r="H266" s="5">
        <v>3.125E-2</v>
      </c>
      <c r="I266" t="s">
        <v>609</v>
      </c>
      <c r="J266" s="4">
        <f t="shared" si="12"/>
        <v>29</v>
      </c>
      <c r="K266" s="11">
        <f t="shared" si="13"/>
        <v>17</v>
      </c>
      <c r="L266" s="4">
        <f>J266-(G266*E266)</f>
        <v>12</v>
      </c>
      <c r="M266" s="6">
        <f t="shared" si="14"/>
        <v>0.41379310344827586</v>
      </c>
    </row>
    <row r="267" spans="1:13" x14ac:dyDescent="0.45">
      <c r="A267" s="3">
        <v>100</v>
      </c>
      <c r="B267" s="3">
        <v>18</v>
      </c>
      <c r="C267" t="s">
        <v>169</v>
      </c>
      <c r="D267" t="s">
        <v>612</v>
      </c>
      <c r="E267" s="4">
        <v>14</v>
      </c>
      <c r="F267" s="4">
        <v>24</v>
      </c>
      <c r="G267">
        <v>3</v>
      </c>
      <c r="H267" s="5">
        <v>3.3333333333333333E-2</v>
      </c>
      <c r="I267" t="s">
        <v>610</v>
      </c>
      <c r="J267" s="4">
        <f t="shared" si="12"/>
        <v>72</v>
      </c>
      <c r="K267" s="11">
        <f t="shared" si="13"/>
        <v>42</v>
      </c>
      <c r="L267" s="4">
        <f>J267-(G267*E267)</f>
        <v>30</v>
      </c>
      <c r="M267" s="6">
        <f t="shared" si="14"/>
        <v>0.41666666666666669</v>
      </c>
    </row>
    <row r="268" spans="1:13" x14ac:dyDescent="0.45">
      <c r="A268" s="3">
        <v>100</v>
      </c>
      <c r="B268" s="3">
        <v>18</v>
      </c>
      <c r="C268" t="s">
        <v>214</v>
      </c>
      <c r="D268" t="s">
        <v>624</v>
      </c>
      <c r="E268" s="4">
        <v>13</v>
      </c>
      <c r="F268" s="4">
        <v>22</v>
      </c>
      <c r="G268">
        <v>2</v>
      </c>
      <c r="H268" s="5">
        <v>2.2916666666666665E-2</v>
      </c>
      <c r="I268" t="s">
        <v>609</v>
      </c>
      <c r="J268" s="4">
        <f t="shared" si="12"/>
        <v>44</v>
      </c>
      <c r="K268" s="11">
        <f t="shared" si="13"/>
        <v>26</v>
      </c>
      <c r="L268" s="4">
        <f>J268-(G268*E268)</f>
        <v>18</v>
      </c>
      <c r="M268" s="6">
        <f t="shared" si="14"/>
        <v>0.40909090909090912</v>
      </c>
    </row>
    <row r="269" spans="1:13" x14ac:dyDescent="0.45">
      <c r="A269" s="3">
        <v>100</v>
      </c>
      <c r="B269" s="3">
        <v>18</v>
      </c>
      <c r="C269" t="s">
        <v>133</v>
      </c>
      <c r="D269" t="s">
        <v>631</v>
      </c>
      <c r="E269" s="4">
        <v>15</v>
      </c>
      <c r="F269" s="4">
        <v>25</v>
      </c>
      <c r="G269">
        <v>2</v>
      </c>
      <c r="H269" s="5">
        <v>1.5277777777777777E-2</v>
      </c>
      <c r="I269" t="s">
        <v>610</v>
      </c>
      <c r="J269" s="4">
        <f t="shared" si="12"/>
        <v>50</v>
      </c>
      <c r="K269" s="11">
        <f t="shared" si="13"/>
        <v>30</v>
      </c>
      <c r="L269" s="4">
        <f>J269-(G269*E269)</f>
        <v>20</v>
      </c>
      <c r="M269" s="6">
        <f t="shared" si="14"/>
        <v>0.4</v>
      </c>
    </row>
    <row r="270" spans="1:13" x14ac:dyDescent="0.45">
      <c r="A270" s="3">
        <v>101</v>
      </c>
      <c r="B270" s="3">
        <v>1</v>
      </c>
      <c r="C270" t="s">
        <v>127</v>
      </c>
      <c r="D270" t="s">
        <v>614</v>
      </c>
      <c r="E270" s="4">
        <v>19</v>
      </c>
      <c r="F270" s="4">
        <v>31</v>
      </c>
      <c r="G270">
        <v>1</v>
      </c>
      <c r="H270" s="5">
        <v>1.6666666666666666E-2</v>
      </c>
      <c r="I270" t="s">
        <v>610</v>
      </c>
      <c r="J270" s="4">
        <f t="shared" si="12"/>
        <v>31</v>
      </c>
      <c r="K270" s="11">
        <f t="shared" si="13"/>
        <v>19</v>
      </c>
      <c r="L270" s="4">
        <f>J270-(G270*E270)</f>
        <v>12</v>
      </c>
      <c r="M270" s="6">
        <f t="shared" si="14"/>
        <v>0.38709677419354838</v>
      </c>
    </row>
    <row r="271" spans="1:13" x14ac:dyDescent="0.45">
      <c r="A271" s="3">
        <v>101</v>
      </c>
      <c r="B271" s="3">
        <v>1</v>
      </c>
      <c r="C271" t="s">
        <v>133</v>
      </c>
      <c r="D271" t="s">
        <v>631</v>
      </c>
      <c r="E271" s="4">
        <v>15</v>
      </c>
      <c r="F271" s="4">
        <v>25</v>
      </c>
      <c r="G271">
        <v>2</v>
      </c>
      <c r="H271" s="5">
        <v>2.8472222222222222E-2</v>
      </c>
      <c r="I271" t="s">
        <v>610</v>
      </c>
      <c r="J271" s="4">
        <f t="shared" si="12"/>
        <v>50</v>
      </c>
      <c r="K271" s="11">
        <f t="shared" si="13"/>
        <v>30</v>
      </c>
      <c r="L271" s="4">
        <f>J271-(G271*E271)</f>
        <v>20</v>
      </c>
      <c r="M271" s="6">
        <f t="shared" si="14"/>
        <v>0.4</v>
      </c>
    </row>
    <row r="272" spans="1:13" x14ac:dyDescent="0.45">
      <c r="A272" s="3">
        <v>101</v>
      </c>
      <c r="B272" s="3">
        <v>1</v>
      </c>
      <c r="C272" t="s">
        <v>214</v>
      </c>
      <c r="D272" t="s">
        <v>624</v>
      </c>
      <c r="E272" s="4">
        <v>13</v>
      </c>
      <c r="F272" s="4">
        <v>22</v>
      </c>
      <c r="G272">
        <v>1</v>
      </c>
      <c r="H272" s="5">
        <v>2.4305555555555556E-2</v>
      </c>
      <c r="I272" t="s">
        <v>610</v>
      </c>
      <c r="J272" s="4">
        <f t="shared" si="12"/>
        <v>22</v>
      </c>
      <c r="K272" s="11">
        <f t="shared" si="13"/>
        <v>13</v>
      </c>
      <c r="L272" s="4">
        <f>J272-(G272*E272)</f>
        <v>9</v>
      </c>
      <c r="M272" s="6">
        <f t="shared" si="14"/>
        <v>0.40909090909090912</v>
      </c>
    </row>
    <row r="273" spans="1:13" x14ac:dyDescent="0.45">
      <c r="A273" s="3">
        <v>101</v>
      </c>
      <c r="B273" s="3">
        <v>1</v>
      </c>
      <c r="C273" t="s">
        <v>37</v>
      </c>
      <c r="D273" t="s">
        <v>622</v>
      </c>
      <c r="E273" s="4">
        <v>21</v>
      </c>
      <c r="F273" s="4">
        <v>35</v>
      </c>
      <c r="G273">
        <v>1</v>
      </c>
      <c r="H273" s="5">
        <v>2.361111111111111E-2</v>
      </c>
      <c r="I273" t="s">
        <v>610</v>
      </c>
      <c r="J273" s="4">
        <f t="shared" si="12"/>
        <v>35</v>
      </c>
      <c r="K273" s="11">
        <f t="shared" si="13"/>
        <v>21</v>
      </c>
      <c r="L273" s="4">
        <f>J273-(G273*E273)</f>
        <v>14</v>
      </c>
      <c r="M273" s="6">
        <f t="shared" si="14"/>
        <v>0.4</v>
      </c>
    </row>
    <row r="274" spans="1:13" x14ac:dyDescent="0.45">
      <c r="A274" s="3">
        <v>102</v>
      </c>
      <c r="B274" s="3">
        <v>19</v>
      </c>
      <c r="C274" t="s">
        <v>53</v>
      </c>
      <c r="D274" t="s">
        <v>620</v>
      </c>
      <c r="E274" s="4">
        <v>16</v>
      </c>
      <c r="F274" s="4">
        <v>28</v>
      </c>
      <c r="G274">
        <v>3</v>
      </c>
      <c r="H274" s="5">
        <v>1.1805555555555555E-2</v>
      </c>
      <c r="I274" t="s">
        <v>610</v>
      </c>
      <c r="J274" s="4">
        <f t="shared" si="12"/>
        <v>84</v>
      </c>
      <c r="K274" s="11">
        <f t="shared" si="13"/>
        <v>48</v>
      </c>
      <c r="L274" s="4">
        <f>J274-(G274*E274)</f>
        <v>36</v>
      </c>
      <c r="M274" s="6">
        <f t="shared" si="14"/>
        <v>0.42857142857142855</v>
      </c>
    </row>
    <row r="275" spans="1:13" x14ac:dyDescent="0.45">
      <c r="A275" s="3">
        <v>102</v>
      </c>
      <c r="B275" s="3">
        <v>19</v>
      </c>
      <c r="C275" t="s">
        <v>49</v>
      </c>
      <c r="D275" t="s">
        <v>618</v>
      </c>
      <c r="E275" s="4">
        <v>17</v>
      </c>
      <c r="F275" s="4">
        <v>29</v>
      </c>
      <c r="G275">
        <v>3</v>
      </c>
      <c r="H275" s="5">
        <v>2.013888888888889E-2</v>
      </c>
      <c r="I275" t="s">
        <v>609</v>
      </c>
      <c r="J275" s="4">
        <f t="shared" si="12"/>
        <v>87</v>
      </c>
      <c r="K275" s="11">
        <f t="shared" si="13"/>
        <v>51</v>
      </c>
      <c r="L275" s="4">
        <f>J275-(G275*E275)</f>
        <v>36</v>
      </c>
      <c r="M275" s="6">
        <f t="shared" si="14"/>
        <v>0.41379310344827586</v>
      </c>
    </row>
    <row r="276" spans="1:13" x14ac:dyDescent="0.45">
      <c r="A276" s="3">
        <v>103</v>
      </c>
      <c r="B276" s="3">
        <v>13</v>
      </c>
      <c r="C276" t="s">
        <v>81</v>
      </c>
      <c r="D276" t="s">
        <v>628</v>
      </c>
      <c r="E276" s="4">
        <v>13</v>
      </c>
      <c r="F276" s="4">
        <v>21</v>
      </c>
      <c r="G276">
        <v>1</v>
      </c>
      <c r="H276" s="5">
        <v>3.9583333333333331E-2</v>
      </c>
      <c r="I276" t="s">
        <v>610</v>
      </c>
      <c r="J276" s="4">
        <f t="shared" si="12"/>
        <v>21</v>
      </c>
      <c r="K276" s="11">
        <f t="shared" si="13"/>
        <v>13</v>
      </c>
      <c r="L276" s="4">
        <f>J276-(G276*E276)</f>
        <v>8</v>
      </c>
      <c r="M276" s="6">
        <f t="shared" si="14"/>
        <v>0.38095238095238093</v>
      </c>
    </row>
    <row r="277" spans="1:13" x14ac:dyDescent="0.45">
      <c r="A277" s="3">
        <v>103</v>
      </c>
      <c r="B277" s="3">
        <v>13</v>
      </c>
      <c r="C277" t="s">
        <v>66</v>
      </c>
      <c r="D277" t="s">
        <v>625</v>
      </c>
      <c r="E277" s="4">
        <v>20</v>
      </c>
      <c r="F277" s="4">
        <v>34</v>
      </c>
      <c r="G277">
        <v>1</v>
      </c>
      <c r="H277" s="5">
        <v>6.2500000000000003E-3</v>
      </c>
      <c r="I277" t="s">
        <v>609</v>
      </c>
      <c r="J277" s="4">
        <f t="shared" si="12"/>
        <v>34</v>
      </c>
      <c r="K277" s="11">
        <f t="shared" si="13"/>
        <v>20</v>
      </c>
      <c r="L277" s="4">
        <f>J277-(G277*E277)</f>
        <v>14</v>
      </c>
      <c r="M277" s="6">
        <f t="shared" si="14"/>
        <v>0.41176470588235292</v>
      </c>
    </row>
    <row r="278" spans="1:13" x14ac:dyDescent="0.45">
      <c r="A278" s="3">
        <v>103</v>
      </c>
      <c r="B278" s="3">
        <v>13</v>
      </c>
      <c r="C278" t="s">
        <v>90</v>
      </c>
      <c r="D278" t="s">
        <v>629</v>
      </c>
      <c r="E278" s="4">
        <v>10</v>
      </c>
      <c r="F278" s="4">
        <v>18</v>
      </c>
      <c r="G278">
        <v>1</v>
      </c>
      <c r="H278" s="5">
        <v>2.2916666666666665E-2</v>
      </c>
      <c r="I278" t="s">
        <v>610</v>
      </c>
      <c r="J278" s="4">
        <f t="shared" si="12"/>
        <v>18</v>
      </c>
      <c r="K278" s="11">
        <f t="shared" si="13"/>
        <v>10</v>
      </c>
      <c r="L278" s="4">
        <f>J278-(G278*E278)</f>
        <v>8</v>
      </c>
      <c r="M278" s="6">
        <f t="shared" si="14"/>
        <v>0.44444444444444442</v>
      </c>
    </row>
    <row r="279" spans="1:13" x14ac:dyDescent="0.45">
      <c r="A279" s="3">
        <v>104</v>
      </c>
      <c r="B279" s="3">
        <v>14</v>
      </c>
      <c r="C279" t="s">
        <v>211</v>
      </c>
      <c r="D279" t="s">
        <v>627</v>
      </c>
      <c r="E279" s="4">
        <v>14</v>
      </c>
      <c r="F279" s="4">
        <v>23</v>
      </c>
      <c r="G279">
        <v>2</v>
      </c>
      <c r="H279" s="5">
        <v>2.9861111111111113E-2</v>
      </c>
      <c r="I279" t="s">
        <v>610</v>
      </c>
      <c r="J279" s="4">
        <f t="shared" si="12"/>
        <v>46</v>
      </c>
      <c r="K279" s="11">
        <f t="shared" si="13"/>
        <v>28</v>
      </c>
      <c r="L279" s="4">
        <f>J279-(G279*E279)</f>
        <v>18</v>
      </c>
      <c r="M279" s="6">
        <f t="shared" si="14"/>
        <v>0.39130434782608697</v>
      </c>
    </row>
    <row r="280" spans="1:13" x14ac:dyDescent="0.45">
      <c r="A280" s="3">
        <v>104</v>
      </c>
      <c r="B280" s="3">
        <v>14</v>
      </c>
      <c r="C280" t="s">
        <v>127</v>
      </c>
      <c r="D280" t="s">
        <v>614</v>
      </c>
      <c r="E280" s="4">
        <v>19</v>
      </c>
      <c r="F280" s="4">
        <v>31</v>
      </c>
      <c r="G280">
        <v>1</v>
      </c>
      <c r="H280" s="5">
        <v>8.3333333333333332E-3</v>
      </c>
      <c r="I280" t="s">
        <v>609</v>
      </c>
      <c r="J280" s="4">
        <f t="shared" si="12"/>
        <v>31</v>
      </c>
      <c r="K280" s="11">
        <f t="shared" si="13"/>
        <v>19</v>
      </c>
      <c r="L280" s="4">
        <f>J280-(G280*E280)</f>
        <v>12</v>
      </c>
      <c r="M280" s="6">
        <f t="shared" si="14"/>
        <v>0.38709677419354838</v>
      </c>
    </row>
    <row r="281" spans="1:13" x14ac:dyDescent="0.45">
      <c r="A281" s="3">
        <v>105</v>
      </c>
      <c r="B281" s="3">
        <v>14</v>
      </c>
      <c r="C281" t="s">
        <v>157</v>
      </c>
      <c r="D281" t="s">
        <v>626</v>
      </c>
      <c r="E281" s="4">
        <v>12</v>
      </c>
      <c r="F281" s="4">
        <v>20</v>
      </c>
      <c r="G281">
        <v>3</v>
      </c>
      <c r="H281" s="5">
        <v>6.2500000000000003E-3</v>
      </c>
      <c r="I281" t="s">
        <v>609</v>
      </c>
      <c r="J281" s="4">
        <f t="shared" si="12"/>
        <v>60</v>
      </c>
      <c r="K281" s="11">
        <f t="shared" si="13"/>
        <v>36</v>
      </c>
      <c r="L281" s="4">
        <f>J281-(G281*E281)</f>
        <v>24</v>
      </c>
      <c r="M281" s="6">
        <f t="shared" si="14"/>
        <v>0.4</v>
      </c>
    </row>
    <row r="282" spans="1:13" x14ac:dyDescent="0.45">
      <c r="A282" s="3">
        <v>105</v>
      </c>
      <c r="B282" s="3">
        <v>14</v>
      </c>
      <c r="C282" t="s">
        <v>117</v>
      </c>
      <c r="D282" t="s">
        <v>615</v>
      </c>
      <c r="E282" s="4">
        <v>16</v>
      </c>
      <c r="F282" s="4">
        <v>27</v>
      </c>
      <c r="G282">
        <v>3</v>
      </c>
      <c r="H282" s="5">
        <v>2.361111111111111E-2</v>
      </c>
      <c r="I282" t="s">
        <v>609</v>
      </c>
      <c r="J282" s="4">
        <f t="shared" si="12"/>
        <v>81</v>
      </c>
      <c r="K282" s="11">
        <f t="shared" si="13"/>
        <v>48</v>
      </c>
      <c r="L282" s="4">
        <f>J282-(G282*E282)</f>
        <v>33</v>
      </c>
      <c r="M282" s="6">
        <f t="shared" si="14"/>
        <v>0.40740740740740738</v>
      </c>
    </row>
    <row r="283" spans="1:13" x14ac:dyDescent="0.45">
      <c r="A283" s="3">
        <v>106</v>
      </c>
      <c r="B283" s="3">
        <v>15</v>
      </c>
      <c r="C283" t="s">
        <v>66</v>
      </c>
      <c r="D283" t="s">
        <v>625</v>
      </c>
      <c r="E283" s="4">
        <v>20</v>
      </c>
      <c r="F283" s="4">
        <v>34</v>
      </c>
      <c r="G283">
        <v>2</v>
      </c>
      <c r="H283" s="5">
        <v>2.013888888888889E-2</v>
      </c>
      <c r="I283" t="s">
        <v>609</v>
      </c>
      <c r="J283" s="4">
        <f t="shared" si="12"/>
        <v>68</v>
      </c>
      <c r="K283" s="11">
        <f t="shared" si="13"/>
        <v>40</v>
      </c>
      <c r="L283" s="4">
        <f>J283-(G283*E283)</f>
        <v>28</v>
      </c>
      <c r="M283" s="6">
        <f t="shared" si="14"/>
        <v>0.41176470588235292</v>
      </c>
    </row>
    <row r="284" spans="1:13" x14ac:dyDescent="0.45">
      <c r="A284" s="3">
        <v>107</v>
      </c>
      <c r="B284" s="3">
        <v>11</v>
      </c>
      <c r="C284" t="s">
        <v>258</v>
      </c>
      <c r="D284" t="s">
        <v>623</v>
      </c>
      <c r="E284" s="4">
        <v>19</v>
      </c>
      <c r="F284" s="4">
        <v>32</v>
      </c>
      <c r="G284">
        <v>2</v>
      </c>
      <c r="H284" s="5">
        <v>3.3333333333333333E-2</v>
      </c>
      <c r="I284" t="s">
        <v>609</v>
      </c>
      <c r="J284" s="4">
        <f t="shared" si="12"/>
        <v>64</v>
      </c>
      <c r="K284" s="11">
        <f t="shared" si="13"/>
        <v>38</v>
      </c>
      <c r="L284" s="4">
        <f>J284-(G284*E284)</f>
        <v>26</v>
      </c>
      <c r="M284" s="6">
        <f t="shared" si="14"/>
        <v>0.40625</v>
      </c>
    </row>
    <row r="285" spans="1:13" x14ac:dyDescent="0.45">
      <c r="A285" s="3">
        <v>107</v>
      </c>
      <c r="B285" s="3">
        <v>11</v>
      </c>
      <c r="C285" t="s">
        <v>49</v>
      </c>
      <c r="D285" t="s">
        <v>618</v>
      </c>
      <c r="E285" s="4">
        <v>17</v>
      </c>
      <c r="F285" s="4">
        <v>29</v>
      </c>
      <c r="G285">
        <v>3</v>
      </c>
      <c r="H285" s="5">
        <v>3.5416666666666666E-2</v>
      </c>
      <c r="I285" t="s">
        <v>610</v>
      </c>
      <c r="J285" s="4">
        <f t="shared" si="12"/>
        <v>87</v>
      </c>
      <c r="K285" s="11">
        <f t="shared" si="13"/>
        <v>51</v>
      </c>
      <c r="L285" s="4">
        <f>J285-(G285*E285)</f>
        <v>36</v>
      </c>
      <c r="M285" s="6">
        <f t="shared" si="14"/>
        <v>0.41379310344827586</v>
      </c>
    </row>
    <row r="286" spans="1:13" x14ac:dyDescent="0.45">
      <c r="A286" s="3">
        <v>107</v>
      </c>
      <c r="B286" s="3">
        <v>11</v>
      </c>
      <c r="C286" t="s">
        <v>66</v>
      </c>
      <c r="D286" t="s">
        <v>625</v>
      </c>
      <c r="E286" s="4">
        <v>20</v>
      </c>
      <c r="F286" s="4">
        <v>34</v>
      </c>
      <c r="G286">
        <v>3</v>
      </c>
      <c r="H286" s="5">
        <v>2.9166666666666667E-2</v>
      </c>
      <c r="I286" t="s">
        <v>610</v>
      </c>
      <c r="J286" s="4">
        <f t="shared" si="12"/>
        <v>102</v>
      </c>
      <c r="K286" s="11">
        <f t="shared" si="13"/>
        <v>60</v>
      </c>
      <c r="L286" s="4">
        <f>J286-(G286*E286)</f>
        <v>42</v>
      </c>
      <c r="M286" s="6">
        <f t="shared" si="14"/>
        <v>0.41176470588235292</v>
      </c>
    </row>
    <row r="287" spans="1:13" x14ac:dyDescent="0.45">
      <c r="A287" s="3">
        <v>108</v>
      </c>
      <c r="B287" s="3">
        <v>3</v>
      </c>
      <c r="C287" t="s">
        <v>49</v>
      </c>
      <c r="D287" t="s">
        <v>618</v>
      </c>
      <c r="E287" s="4">
        <v>17</v>
      </c>
      <c r="F287" s="4">
        <v>29</v>
      </c>
      <c r="G287">
        <v>2</v>
      </c>
      <c r="H287" s="5">
        <v>1.5972222222222221E-2</v>
      </c>
      <c r="I287" t="s">
        <v>609</v>
      </c>
      <c r="J287" s="4">
        <f t="shared" si="12"/>
        <v>58</v>
      </c>
      <c r="K287" s="11">
        <f t="shared" si="13"/>
        <v>34</v>
      </c>
      <c r="L287" s="4">
        <f>J287-(G287*E287)</f>
        <v>24</v>
      </c>
      <c r="M287" s="6">
        <f t="shared" si="14"/>
        <v>0.41379310344827586</v>
      </c>
    </row>
    <row r="288" spans="1:13" x14ac:dyDescent="0.45">
      <c r="A288" s="3">
        <v>108</v>
      </c>
      <c r="B288" s="3">
        <v>3</v>
      </c>
      <c r="C288" t="s">
        <v>90</v>
      </c>
      <c r="D288" t="s">
        <v>629</v>
      </c>
      <c r="E288" s="4">
        <v>10</v>
      </c>
      <c r="F288" s="4">
        <v>18</v>
      </c>
      <c r="G288">
        <v>1</v>
      </c>
      <c r="H288" s="5">
        <v>6.9444444444444441E-3</v>
      </c>
      <c r="I288" t="s">
        <v>610</v>
      </c>
      <c r="J288" s="4">
        <f t="shared" si="12"/>
        <v>18</v>
      </c>
      <c r="K288" s="11">
        <f t="shared" si="13"/>
        <v>10</v>
      </c>
      <c r="L288" s="4">
        <f>J288-(G288*E288)</f>
        <v>8</v>
      </c>
      <c r="M288" s="6">
        <f t="shared" si="14"/>
        <v>0.44444444444444442</v>
      </c>
    </row>
    <row r="289" spans="1:13" x14ac:dyDescent="0.45">
      <c r="A289" s="3">
        <v>108</v>
      </c>
      <c r="B289" s="3">
        <v>3</v>
      </c>
      <c r="C289" t="s">
        <v>157</v>
      </c>
      <c r="D289" t="s">
        <v>626</v>
      </c>
      <c r="E289" s="4">
        <v>12</v>
      </c>
      <c r="F289" s="4">
        <v>20</v>
      </c>
      <c r="G289">
        <v>1</v>
      </c>
      <c r="H289" s="5">
        <v>1.8055555555555554E-2</v>
      </c>
      <c r="I289" t="s">
        <v>610</v>
      </c>
      <c r="J289" s="4">
        <f t="shared" si="12"/>
        <v>20</v>
      </c>
      <c r="K289" s="11">
        <f t="shared" si="13"/>
        <v>12</v>
      </c>
      <c r="L289" s="4">
        <f>J289-(G289*E289)</f>
        <v>8</v>
      </c>
      <c r="M289" s="6">
        <f t="shared" si="14"/>
        <v>0.4</v>
      </c>
    </row>
    <row r="290" spans="1:13" x14ac:dyDescent="0.45">
      <c r="A290" s="3">
        <v>108</v>
      </c>
      <c r="B290" s="3">
        <v>3</v>
      </c>
      <c r="C290" t="s">
        <v>53</v>
      </c>
      <c r="D290" t="s">
        <v>620</v>
      </c>
      <c r="E290" s="4">
        <v>16</v>
      </c>
      <c r="F290" s="4">
        <v>28</v>
      </c>
      <c r="G290">
        <v>1</v>
      </c>
      <c r="H290" s="5">
        <v>3.888888888888889E-2</v>
      </c>
      <c r="I290" t="s">
        <v>609</v>
      </c>
      <c r="J290" s="4">
        <f t="shared" si="12"/>
        <v>28</v>
      </c>
      <c r="K290" s="11">
        <f t="shared" si="13"/>
        <v>16</v>
      </c>
      <c r="L290" s="4">
        <f>J290-(G290*E290)</f>
        <v>12</v>
      </c>
      <c r="M290" s="6">
        <f t="shared" si="14"/>
        <v>0.42857142857142855</v>
      </c>
    </row>
    <row r="291" spans="1:13" x14ac:dyDescent="0.45">
      <c r="A291" s="3">
        <v>109</v>
      </c>
      <c r="B291" s="3">
        <v>10</v>
      </c>
      <c r="C291" t="s">
        <v>66</v>
      </c>
      <c r="D291" t="s">
        <v>625</v>
      </c>
      <c r="E291" s="4">
        <v>20</v>
      </c>
      <c r="F291" s="4">
        <v>34</v>
      </c>
      <c r="G291">
        <v>3</v>
      </c>
      <c r="H291" s="5">
        <v>3.7499999999999999E-2</v>
      </c>
      <c r="I291" t="s">
        <v>610</v>
      </c>
      <c r="J291" s="4">
        <f t="shared" si="12"/>
        <v>102</v>
      </c>
      <c r="K291" s="11">
        <f t="shared" si="13"/>
        <v>60</v>
      </c>
      <c r="L291" s="4">
        <f>J291-(G291*E291)</f>
        <v>42</v>
      </c>
      <c r="M291" s="6">
        <f t="shared" si="14"/>
        <v>0.41176470588235292</v>
      </c>
    </row>
    <row r="292" spans="1:13" x14ac:dyDescent="0.45">
      <c r="A292" s="3">
        <v>109</v>
      </c>
      <c r="B292" s="3">
        <v>10</v>
      </c>
      <c r="C292" t="s">
        <v>211</v>
      </c>
      <c r="D292" t="s">
        <v>627</v>
      </c>
      <c r="E292" s="4">
        <v>14</v>
      </c>
      <c r="F292" s="4">
        <v>23</v>
      </c>
      <c r="G292">
        <v>1</v>
      </c>
      <c r="H292" s="5">
        <v>1.8055555555555554E-2</v>
      </c>
      <c r="I292" t="s">
        <v>610</v>
      </c>
      <c r="J292" s="4">
        <f t="shared" si="12"/>
        <v>23</v>
      </c>
      <c r="K292" s="11">
        <f t="shared" si="13"/>
        <v>14</v>
      </c>
      <c r="L292" s="4">
        <f>J292-(G292*E292)</f>
        <v>9</v>
      </c>
      <c r="M292" s="6">
        <f t="shared" si="14"/>
        <v>0.39130434782608697</v>
      </c>
    </row>
    <row r="293" spans="1:13" x14ac:dyDescent="0.45">
      <c r="A293" s="3">
        <v>109</v>
      </c>
      <c r="B293" s="3">
        <v>10</v>
      </c>
      <c r="C293" t="s">
        <v>214</v>
      </c>
      <c r="D293" t="s">
        <v>624</v>
      </c>
      <c r="E293" s="4">
        <v>13</v>
      </c>
      <c r="F293" s="4">
        <v>22</v>
      </c>
      <c r="G293">
        <v>2</v>
      </c>
      <c r="H293" s="5">
        <v>2.6388888888888889E-2</v>
      </c>
      <c r="I293" t="s">
        <v>609</v>
      </c>
      <c r="J293" s="4">
        <f t="shared" si="12"/>
        <v>44</v>
      </c>
      <c r="K293" s="11">
        <f t="shared" si="13"/>
        <v>26</v>
      </c>
      <c r="L293" s="4">
        <f>J293-(G293*E293)</f>
        <v>18</v>
      </c>
      <c r="M293" s="6">
        <f t="shared" si="14"/>
        <v>0.40909090909090912</v>
      </c>
    </row>
    <row r="294" spans="1:13" x14ac:dyDescent="0.45">
      <c r="A294" s="3">
        <v>110</v>
      </c>
      <c r="B294" s="3">
        <v>5</v>
      </c>
      <c r="C294" t="s">
        <v>49</v>
      </c>
      <c r="D294" t="s">
        <v>618</v>
      </c>
      <c r="E294" s="4">
        <v>17</v>
      </c>
      <c r="F294" s="4">
        <v>29</v>
      </c>
      <c r="G294">
        <v>2</v>
      </c>
      <c r="H294" s="5">
        <v>2.6388888888888889E-2</v>
      </c>
      <c r="I294" t="s">
        <v>609</v>
      </c>
      <c r="J294" s="4">
        <f t="shared" si="12"/>
        <v>58</v>
      </c>
      <c r="K294" s="11">
        <f t="shared" si="13"/>
        <v>34</v>
      </c>
      <c r="L294" s="4">
        <f>J294-(G294*E294)</f>
        <v>24</v>
      </c>
      <c r="M294" s="6">
        <f t="shared" si="14"/>
        <v>0.41379310344827586</v>
      </c>
    </row>
    <row r="295" spans="1:13" x14ac:dyDescent="0.45">
      <c r="A295" s="3">
        <v>110</v>
      </c>
      <c r="B295" s="3">
        <v>5</v>
      </c>
      <c r="C295" t="s">
        <v>166</v>
      </c>
      <c r="D295" t="s">
        <v>630</v>
      </c>
      <c r="E295" s="4">
        <v>15</v>
      </c>
      <c r="F295" s="4">
        <v>26</v>
      </c>
      <c r="G295">
        <v>3</v>
      </c>
      <c r="H295" s="5">
        <v>1.8749999999999999E-2</v>
      </c>
      <c r="I295" t="s">
        <v>609</v>
      </c>
      <c r="J295" s="4">
        <f t="shared" si="12"/>
        <v>78</v>
      </c>
      <c r="K295" s="11">
        <f t="shared" si="13"/>
        <v>45</v>
      </c>
      <c r="L295" s="4">
        <f>J295-(G295*E295)</f>
        <v>33</v>
      </c>
      <c r="M295" s="6">
        <f t="shared" si="14"/>
        <v>0.42307692307692307</v>
      </c>
    </row>
    <row r="296" spans="1:13" x14ac:dyDescent="0.45">
      <c r="A296" s="3">
        <v>110</v>
      </c>
      <c r="B296" s="3">
        <v>5</v>
      </c>
      <c r="C296" t="s">
        <v>117</v>
      </c>
      <c r="D296" t="s">
        <v>615</v>
      </c>
      <c r="E296" s="4">
        <v>16</v>
      </c>
      <c r="F296" s="4">
        <v>27</v>
      </c>
      <c r="G296">
        <v>1</v>
      </c>
      <c r="H296" s="5">
        <v>3.888888888888889E-2</v>
      </c>
      <c r="I296" t="s">
        <v>610</v>
      </c>
      <c r="J296" s="4">
        <f t="shared" si="12"/>
        <v>27</v>
      </c>
      <c r="K296" s="11">
        <f t="shared" si="13"/>
        <v>16</v>
      </c>
      <c r="L296" s="4">
        <f>J296-(G296*E296)</f>
        <v>11</v>
      </c>
      <c r="M296" s="6">
        <f t="shared" si="14"/>
        <v>0.40740740740740738</v>
      </c>
    </row>
    <row r="297" spans="1:13" x14ac:dyDescent="0.45">
      <c r="A297" s="3">
        <v>111</v>
      </c>
      <c r="B297" s="3">
        <v>3</v>
      </c>
      <c r="C297" t="s">
        <v>258</v>
      </c>
      <c r="D297" t="s">
        <v>623</v>
      </c>
      <c r="E297" s="4">
        <v>19</v>
      </c>
      <c r="F297" s="4">
        <v>32</v>
      </c>
      <c r="G297">
        <v>1</v>
      </c>
      <c r="H297" s="5">
        <v>3.2638888888888891E-2</v>
      </c>
      <c r="I297" t="s">
        <v>610</v>
      </c>
      <c r="J297" s="4">
        <f t="shared" si="12"/>
        <v>32</v>
      </c>
      <c r="K297" s="11">
        <f t="shared" si="13"/>
        <v>19</v>
      </c>
      <c r="L297" s="4">
        <f>J297-(G297*E297)</f>
        <v>13</v>
      </c>
      <c r="M297" s="6">
        <f t="shared" si="14"/>
        <v>0.40625</v>
      </c>
    </row>
    <row r="298" spans="1:13" x14ac:dyDescent="0.45">
      <c r="A298" s="3">
        <v>111</v>
      </c>
      <c r="B298" s="3">
        <v>3</v>
      </c>
      <c r="C298" t="s">
        <v>214</v>
      </c>
      <c r="D298" t="s">
        <v>624</v>
      </c>
      <c r="E298" s="4">
        <v>13</v>
      </c>
      <c r="F298" s="4">
        <v>22</v>
      </c>
      <c r="G298">
        <v>3</v>
      </c>
      <c r="H298" s="5">
        <v>3.472222222222222E-3</v>
      </c>
      <c r="I298" t="s">
        <v>609</v>
      </c>
      <c r="J298" s="4">
        <f t="shared" si="12"/>
        <v>66</v>
      </c>
      <c r="K298" s="11">
        <f t="shared" si="13"/>
        <v>39</v>
      </c>
      <c r="L298" s="4">
        <f>J298-(G298*E298)</f>
        <v>27</v>
      </c>
      <c r="M298" s="6">
        <f t="shared" si="14"/>
        <v>0.40909090909090912</v>
      </c>
    </row>
    <row r="299" spans="1:13" x14ac:dyDescent="0.45">
      <c r="A299" s="3">
        <v>111</v>
      </c>
      <c r="B299" s="3">
        <v>3</v>
      </c>
      <c r="C299" t="s">
        <v>169</v>
      </c>
      <c r="D299" t="s">
        <v>612</v>
      </c>
      <c r="E299" s="4">
        <v>14</v>
      </c>
      <c r="F299" s="4">
        <v>24</v>
      </c>
      <c r="G299">
        <v>2</v>
      </c>
      <c r="H299" s="5">
        <v>3.3333333333333333E-2</v>
      </c>
      <c r="I299" t="s">
        <v>609</v>
      </c>
      <c r="J299" s="4">
        <f t="shared" si="12"/>
        <v>48</v>
      </c>
      <c r="K299" s="11">
        <f t="shared" si="13"/>
        <v>28</v>
      </c>
      <c r="L299" s="4">
        <f>J299-(G299*E299)</f>
        <v>20</v>
      </c>
      <c r="M299" s="6">
        <f t="shared" si="14"/>
        <v>0.41666666666666669</v>
      </c>
    </row>
    <row r="300" spans="1:13" x14ac:dyDescent="0.45">
      <c r="A300" s="3">
        <v>111</v>
      </c>
      <c r="B300" s="3">
        <v>3</v>
      </c>
      <c r="C300" t="s">
        <v>49</v>
      </c>
      <c r="D300" t="s">
        <v>618</v>
      </c>
      <c r="E300" s="4">
        <v>17</v>
      </c>
      <c r="F300" s="4">
        <v>29</v>
      </c>
      <c r="G300">
        <v>2</v>
      </c>
      <c r="H300" s="5">
        <v>2.5694444444444443E-2</v>
      </c>
      <c r="I300" t="s">
        <v>610</v>
      </c>
      <c r="J300" s="4">
        <f t="shared" si="12"/>
        <v>58</v>
      </c>
      <c r="K300" s="11">
        <f t="shared" si="13"/>
        <v>34</v>
      </c>
      <c r="L300" s="4">
        <f>J300-(G300*E300)</f>
        <v>24</v>
      </c>
      <c r="M300" s="6">
        <f t="shared" si="14"/>
        <v>0.41379310344827586</v>
      </c>
    </row>
    <row r="301" spans="1:13" x14ac:dyDescent="0.45">
      <c r="A301" s="3">
        <v>112</v>
      </c>
      <c r="B301" s="3">
        <v>6</v>
      </c>
      <c r="C301" t="s">
        <v>157</v>
      </c>
      <c r="D301" t="s">
        <v>626</v>
      </c>
      <c r="E301" s="4">
        <v>12</v>
      </c>
      <c r="F301" s="4">
        <v>20</v>
      </c>
      <c r="G301">
        <v>1</v>
      </c>
      <c r="H301" s="5">
        <v>1.1111111111111112E-2</v>
      </c>
      <c r="I301" t="s">
        <v>610</v>
      </c>
      <c r="J301" s="4">
        <f t="shared" si="12"/>
        <v>20</v>
      </c>
      <c r="K301" s="11">
        <f t="shared" si="13"/>
        <v>12</v>
      </c>
      <c r="L301" s="4">
        <f>J301-(G301*E301)</f>
        <v>8</v>
      </c>
      <c r="M301" s="6">
        <f t="shared" si="14"/>
        <v>0.4</v>
      </c>
    </row>
    <row r="302" spans="1:13" x14ac:dyDescent="0.45">
      <c r="A302" s="3">
        <v>113</v>
      </c>
      <c r="B302" s="3">
        <v>4</v>
      </c>
      <c r="C302" t="s">
        <v>66</v>
      </c>
      <c r="D302" t="s">
        <v>625</v>
      </c>
      <c r="E302" s="4">
        <v>20</v>
      </c>
      <c r="F302" s="4">
        <v>34</v>
      </c>
      <c r="G302">
        <v>2</v>
      </c>
      <c r="H302" s="5">
        <v>3.5416666666666666E-2</v>
      </c>
      <c r="I302" t="s">
        <v>609</v>
      </c>
      <c r="J302" s="4">
        <f t="shared" si="12"/>
        <v>68</v>
      </c>
      <c r="K302" s="11">
        <f t="shared" si="13"/>
        <v>40</v>
      </c>
      <c r="L302" s="4">
        <f>J302-(G302*E302)</f>
        <v>28</v>
      </c>
      <c r="M302" s="6">
        <f t="shared" si="14"/>
        <v>0.41176470588235292</v>
      </c>
    </row>
    <row r="303" spans="1:13" x14ac:dyDescent="0.45">
      <c r="A303" s="3">
        <v>114</v>
      </c>
      <c r="B303" s="3">
        <v>7</v>
      </c>
      <c r="C303" t="s">
        <v>79</v>
      </c>
      <c r="D303" t="s">
        <v>613</v>
      </c>
      <c r="E303" s="4">
        <v>18</v>
      </c>
      <c r="F303" s="4">
        <v>30</v>
      </c>
      <c r="G303">
        <v>3</v>
      </c>
      <c r="H303" s="5">
        <v>2.5000000000000001E-2</v>
      </c>
      <c r="I303" t="s">
        <v>609</v>
      </c>
      <c r="J303" s="4">
        <f t="shared" si="12"/>
        <v>90</v>
      </c>
      <c r="K303" s="11">
        <f t="shared" si="13"/>
        <v>54</v>
      </c>
      <c r="L303" s="4">
        <f>J303-(G303*E303)</f>
        <v>36</v>
      </c>
      <c r="M303" s="6">
        <f t="shared" si="14"/>
        <v>0.4</v>
      </c>
    </row>
    <row r="304" spans="1:13" x14ac:dyDescent="0.45">
      <c r="A304" s="3">
        <v>114</v>
      </c>
      <c r="B304" s="3">
        <v>7</v>
      </c>
      <c r="C304" t="s">
        <v>49</v>
      </c>
      <c r="D304" t="s">
        <v>618</v>
      </c>
      <c r="E304" s="4">
        <v>17</v>
      </c>
      <c r="F304" s="4">
        <v>29</v>
      </c>
      <c r="G304">
        <v>3</v>
      </c>
      <c r="H304" s="5">
        <v>1.5277777777777777E-2</v>
      </c>
      <c r="I304" t="s">
        <v>609</v>
      </c>
      <c r="J304" s="4">
        <f t="shared" si="12"/>
        <v>87</v>
      </c>
      <c r="K304" s="11">
        <f t="shared" si="13"/>
        <v>51</v>
      </c>
      <c r="L304" s="4">
        <f>J304-(G304*E304)</f>
        <v>36</v>
      </c>
      <c r="M304" s="6">
        <f t="shared" si="14"/>
        <v>0.41379310344827586</v>
      </c>
    </row>
    <row r="305" spans="1:13" x14ac:dyDescent="0.45">
      <c r="A305" s="3">
        <v>114</v>
      </c>
      <c r="B305" s="3">
        <v>7</v>
      </c>
      <c r="C305" t="s">
        <v>90</v>
      </c>
      <c r="D305" t="s">
        <v>629</v>
      </c>
      <c r="E305" s="4">
        <v>10</v>
      </c>
      <c r="F305" s="4">
        <v>18</v>
      </c>
      <c r="G305">
        <v>3</v>
      </c>
      <c r="H305" s="5">
        <v>2.1527777777777778E-2</v>
      </c>
      <c r="I305" t="s">
        <v>610</v>
      </c>
      <c r="J305" s="4">
        <f t="shared" si="12"/>
        <v>54</v>
      </c>
      <c r="K305" s="11">
        <f t="shared" si="13"/>
        <v>30</v>
      </c>
      <c r="L305" s="4">
        <f>J305-(G305*E305)</f>
        <v>24</v>
      </c>
      <c r="M305" s="6">
        <f t="shared" si="14"/>
        <v>0.44444444444444442</v>
      </c>
    </row>
    <row r="306" spans="1:13" x14ac:dyDescent="0.45">
      <c r="A306" s="3">
        <v>114</v>
      </c>
      <c r="B306" s="3">
        <v>7</v>
      </c>
      <c r="C306" t="s">
        <v>214</v>
      </c>
      <c r="D306" t="s">
        <v>624</v>
      </c>
      <c r="E306" s="4">
        <v>13</v>
      </c>
      <c r="F306" s="4">
        <v>22</v>
      </c>
      <c r="G306">
        <v>1</v>
      </c>
      <c r="H306" s="5">
        <v>2.9166666666666667E-2</v>
      </c>
      <c r="I306" t="s">
        <v>610</v>
      </c>
      <c r="J306" s="4">
        <f t="shared" si="12"/>
        <v>22</v>
      </c>
      <c r="K306" s="11">
        <f t="shared" si="13"/>
        <v>13</v>
      </c>
      <c r="L306" s="4">
        <f>J306-(G306*E306)</f>
        <v>9</v>
      </c>
      <c r="M306" s="6">
        <f t="shared" si="14"/>
        <v>0.40909090909090912</v>
      </c>
    </row>
    <row r="307" spans="1:13" x14ac:dyDescent="0.45">
      <c r="A307" s="3">
        <v>115</v>
      </c>
      <c r="B307" s="3">
        <v>12</v>
      </c>
      <c r="C307" t="s">
        <v>117</v>
      </c>
      <c r="D307" t="s">
        <v>615</v>
      </c>
      <c r="E307" s="4">
        <v>16</v>
      </c>
      <c r="F307" s="4">
        <v>27</v>
      </c>
      <c r="G307">
        <v>3</v>
      </c>
      <c r="H307" s="5">
        <v>1.5972222222222221E-2</v>
      </c>
      <c r="I307" t="s">
        <v>610</v>
      </c>
      <c r="J307" s="4">
        <f t="shared" si="12"/>
        <v>81</v>
      </c>
      <c r="K307" s="11">
        <f t="shared" si="13"/>
        <v>48</v>
      </c>
      <c r="L307" s="4">
        <f>J307-(G307*E307)</f>
        <v>33</v>
      </c>
      <c r="M307" s="6">
        <f t="shared" si="14"/>
        <v>0.40740740740740738</v>
      </c>
    </row>
    <row r="308" spans="1:13" x14ac:dyDescent="0.45">
      <c r="A308" s="3">
        <v>115</v>
      </c>
      <c r="B308" s="3">
        <v>12</v>
      </c>
      <c r="C308" t="s">
        <v>79</v>
      </c>
      <c r="D308" t="s">
        <v>613</v>
      </c>
      <c r="E308" s="4">
        <v>18</v>
      </c>
      <c r="F308" s="4">
        <v>30</v>
      </c>
      <c r="G308">
        <v>2</v>
      </c>
      <c r="H308" s="5">
        <v>2.2222222222222223E-2</v>
      </c>
      <c r="I308" t="s">
        <v>610</v>
      </c>
      <c r="J308" s="4">
        <f t="shared" si="12"/>
        <v>60</v>
      </c>
      <c r="K308" s="11">
        <f t="shared" si="13"/>
        <v>36</v>
      </c>
      <c r="L308" s="4">
        <f>J308-(G308*E308)</f>
        <v>24</v>
      </c>
      <c r="M308" s="6">
        <f t="shared" si="14"/>
        <v>0.4</v>
      </c>
    </row>
    <row r="309" spans="1:13" x14ac:dyDescent="0.45">
      <c r="A309" s="3">
        <v>115</v>
      </c>
      <c r="B309" s="3">
        <v>12</v>
      </c>
      <c r="C309" t="s">
        <v>258</v>
      </c>
      <c r="D309" t="s">
        <v>623</v>
      </c>
      <c r="E309" s="4">
        <v>19</v>
      </c>
      <c r="F309" s="4">
        <v>32</v>
      </c>
      <c r="G309">
        <v>3</v>
      </c>
      <c r="H309" s="5">
        <v>2.9861111111111113E-2</v>
      </c>
      <c r="I309" t="s">
        <v>610</v>
      </c>
      <c r="J309" s="4">
        <f t="shared" si="12"/>
        <v>96</v>
      </c>
      <c r="K309" s="11">
        <f t="shared" si="13"/>
        <v>57</v>
      </c>
      <c r="L309" s="4">
        <f>J309-(G309*E309)</f>
        <v>39</v>
      </c>
      <c r="M309" s="6">
        <f t="shared" si="14"/>
        <v>0.40625</v>
      </c>
    </row>
    <row r="310" spans="1:13" x14ac:dyDescent="0.45">
      <c r="A310" s="3">
        <v>116</v>
      </c>
      <c r="B310" s="3">
        <v>8</v>
      </c>
      <c r="C310" t="s">
        <v>258</v>
      </c>
      <c r="D310" t="s">
        <v>623</v>
      </c>
      <c r="E310" s="4">
        <v>19</v>
      </c>
      <c r="F310" s="4">
        <v>32</v>
      </c>
      <c r="G310">
        <v>3</v>
      </c>
      <c r="H310" s="5">
        <v>3.7499999999999999E-2</v>
      </c>
      <c r="I310" t="s">
        <v>610</v>
      </c>
      <c r="J310" s="4">
        <f t="shared" si="12"/>
        <v>96</v>
      </c>
      <c r="K310" s="11">
        <f t="shared" si="13"/>
        <v>57</v>
      </c>
      <c r="L310" s="4">
        <f>J310-(G310*E310)</f>
        <v>39</v>
      </c>
      <c r="M310" s="6">
        <f t="shared" si="14"/>
        <v>0.40625</v>
      </c>
    </row>
    <row r="311" spans="1:13" x14ac:dyDescent="0.45">
      <c r="A311" s="3">
        <v>116</v>
      </c>
      <c r="B311" s="3">
        <v>8</v>
      </c>
      <c r="C311" t="s">
        <v>37</v>
      </c>
      <c r="D311" t="s">
        <v>622</v>
      </c>
      <c r="E311" s="4">
        <v>21</v>
      </c>
      <c r="F311" s="4">
        <v>35</v>
      </c>
      <c r="G311">
        <v>1</v>
      </c>
      <c r="H311" s="5">
        <v>1.4583333333333334E-2</v>
      </c>
      <c r="I311" t="s">
        <v>609</v>
      </c>
      <c r="J311" s="4">
        <f t="shared" si="12"/>
        <v>35</v>
      </c>
      <c r="K311" s="11">
        <f t="shared" si="13"/>
        <v>21</v>
      </c>
      <c r="L311" s="4">
        <f>J311-(G311*E311)</f>
        <v>14</v>
      </c>
      <c r="M311" s="6">
        <f t="shared" si="14"/>
        <v>0.4</v>
      </c>
    </row>
    <row r="312" spans="1:13" x14ac:dyDescent="0.45">
      <c r="A312" s="3">
        <v>116</v>
      </c>
      <c r="B312" s="3">
        <v>8</v>
      </c>
      <c r="C312" t="s">
        <v>84</v>
      </c>
      <c r="D312" t="s">
        <v>617</v>
      </c>
      <c r="E312" s="4">
        <v>22</v>
      </c>
      <c r="F312" s="4">
        <v>36</v>
      </c>
      <c r="G312">
        <v>1</v>
      </c>
      <c r="H312" s="5">
        <v>1.8055555555555554E-2</v>
      </c>
      <c r="I312" t="s">
        <v>610</v>
      </c>
      <c r="J312" s="4">
        <f t="shared" si="12"/>
        <v>36</v>
      </c>
      <c r="K312" s="11">
        <f t="shared" si="13"/>
        <v>22</v>
      </c>
      <c r="L312" s="4">
        <f>J312-(G312*E312)</f>
        <v>14</v>
      </c>
      <c r="M312" s="6">
        <f t="shared" si="14"/>
        <v>0.3888888888888889</v>
      </c>
    </row>
    <row r="313" spans="1:13" x14ac:dyDescent="0.45">
      <c r="A313" s="3">
        <v>116</v>
      </c>
      <c r="B313" s="3">
        <v>8</v>
      </c>
      <c r="C313" t="s">
        <v>66</v>
      </c>
      <c r="D313" t="s">
        <v>625</v>
      </c>
      <c r="E313" s="4">
        <v>20</v>
      </c>
      <c r="F313" s="4">
        <v>34</v>
      </c>
      <c r="G313">
        <v>3</v>
      </c>
      <c r="H313" s="5">
        <v>1.9444444444444445E-2</v>
      </c>
      <c r="I313" t="s">
        <v>610</v>
      </c>
      <c r="J313" s="4">
        <f t="shared" si="12"/>
        <v>102</v>
      </c>
      <c r="K313" s="11">
        <f t="shared" si="13"/>
        <v>60</v>
      </c>
      <c r="L313" s="4">
        <f>J313-(G313*E313)</f>
        <v>42</v>
      </c>
      <c r="M313" s="6">
        <f t="shared" si="14"/>
        <v>0.41176470588235292</v>
      </c>
    </row>
    <row r="314" spans="1:13" x14ac:dyDescent="0.45">
      <c r="A314" s="3">
        <v>117</v>
      </c>
      <c r="B314" s="3">
        <v>8</v>
      </c>
      <c r="C314" t="s">
        <v>37</v>
      </c>
      <c r="D314" t="s">
        <v>622</v>
      </c>
      <c r="E314" s="4">
        <v>21</v>
      </c>
      <c r="F314" s="4">
        <v>35</v>
      </c>
      <c r="G314">
        <v>2</v>
      </c>
      <c r="H314" s="5">
        <v>5.5555555555555558E-3</v>
      </c>
      <c r="I314" t="s">
        <v>610</v>
      </c>
      <c r="J314" s="4">
        <f t="shared" si="12"/>
        <v>70</v>
      </c>
      <c r="K314" s="11">
        <f t="shared" si="13"/>
        <v>42</v>
      </c>
      <c r="L314" s="4">
        <f>J314-(G314*E314)</f>
        <v>28</v>
      </c>
      <c r="M314" s="6">
        <f t="shared" si="14"/>
        <v>0.4</v>
      </c>
    </row>
    <row r="315" spans="1:13" x14ac:dyDescent="0.45">
      <c r="A315" s="3">
        <v>118</v>
      </c>
      <c r="B315" s="3">
        <v>13</v>
      </c>
      <c r="C315" t="s">
        <v>90</v>
      </c>
      <c r="D315" t="s">
        <v>629</v>
      </c>
      <c r="E315" s="4">
        <v>10</v>
      </c>
      <c r="F315" s="4">
        <v>18</v>
      </c>
      <c r="G315">
        <v>3</v>
      </c>
      <c r="H315" s="5">
        <v>2.7083333333333334E-2</v>
      </c>
      <c r="I315" t="s">
        <v>609</v>
      </c>
      <c r="J315" s="4">
        <f t="shared" si="12"/>
        <v>54</v>
      </c>
      <c r="K315" s="11">
        <f t="shared" si="13"/>
        <v>30</v>
      </c>
      <c r="L315" s="4">
        <f>J315-(G315*E315)</f>
        <v>24</v>
      </c>
      <c r="M315" s="6">
        <f t="shared" si="14"/>
        <v>0.44444444444444442</v>
      </c>
    </row>
    <row r="316" spans="1:13" x14ac:dyDescent="0.45">
      <c r="A316" s="3">
        <v>118</v>
      </c>
      <c r="B316" s="3">
        <v>13</v>
      </c>
      <c r="C316" t="s">
        <v>211</v>
      </c>
      <c r="D316" t="s">
        <v>627</v>
      </c>
      <c r="E316" s="4">
        <v>14</v>
      </c>
      <c r="F316" s="4">
        <v>23</v>
      </c>
      <c r="G316">
        <v>3</v>
      </c>
      <c r="H316" s="5">
        <v>1.5277777777777777E-2</v>
      </c>
      <c r="I316" t="s">
        <v>610</v>
      </c>
      <c r="J316" s="4">
        <f t="shared" si="12"/>
        <v>69</v>
      </c>
      <c r="K316" s="11">
        <f t="shared" si="13"/>
        <v>42</v>
      </c>
      <c r="L316" s="4">
        <f>J316-(G316*E316)</f>
        <v>27</v>
      </c>
      <c r="M316" s="6">
        <f t="shared" si="14"/>
        <v>0.39130434782608697</v>
      </c>
    </row>
    <row r="317" spans="1:13" x14ac:dyDescent="0.45">
      <c r="A317" s="3">
        <v>118</v>
      </c>
      <c r="B317" s="3">
        <v>13</v>
      </c>
      <c r="C317" t="s">
        <v>117</v>
      </c>
      <c r="D317" t="s">
        <v>615</v>
      </c>
      <c r="E317" s="4">
        <v>16</v>
      </c>
      <c r="F317" s="4">
        <v>27</v>
      </c>
      <c r="G317">
        <v>2</v>
      </c>
      <c r="H317" s="5">
        <v>3.6111111111111108E-2</v>
      </c>
      <c r="I317" t="s">
        <v>610</v>
      </c>
      <c r="J317" s="4">
        <f t="shared" si="12"/>
        <v>54</v>
      </c>
      <c r="K317" s="11">
        <f t="shared" si="13"/>
        <v>32</v>
      </c>
      <c r="L317" s="4">
        <f>J317-(G317*E317)</f>
        <v>22</v>
      </c>
      <c r="M317" s="6">
        <f t="shared" si="14"/>
        <v>0.40740740740740738</v>
      </c>
    </row>
    <row r="318" spans="1:13" x14ac:dyDescent="0.45">
      <c r="A318" s="3">
        <v>118</v>
      </c>
      <c r="B318" s="3">
        <v>13</v>
      </c>
      <c r="C318" t="s">
        <v>258</v>
      </c>
      <c r="D318" t="s">
        <v>623</v>
      </c>
      <c r="E318" s="4">
        <v>19</v>
      </c>
      <c r="F318" s="4">
        <v>32</v>
      </c>
      <c r="G318">
        <v>1</v>
      </c>
      <c r="H318" s="5">
        <v>1.5972222222222221E-2</v>
      </c>
      <c r="I318" t="s">
        <v>610</v>
      </c>
      <c r="J318" s="4">
        <f t="shared" si="12"/>
        <v>32</v>
      </c>
      <c r="K318" s="11">
        <f t="shared" si="13"/>
        <v>19</v>
      </c>
      <c r="L318" s="4">
        <f>J318-(G318*E318)</f>
        <v>13</v>
      </c>
      <c r="M318" s="6">
        <f t="shared" si="14"/>
        <v>0.40625</v>
      </c>
    </row>
    <row r="319" spans="1:13" x14ac:dyDescent="0.45">
      <c r="A319" s="3">
        <v>119</v>
      </c>
      <c r="B319" s="3">
        <v>17</v>
      </c>
      <c r="C319" t="s">
        <v>166</v>
      </c>
      <c r="D319" t="s">
        <v>630</v>
      </c>
      <c r="E319" s="4">
        <v>15</v>
      </c>
      <c r="F319" s="4">
        <v>26</v>
      </c>
      <c r="G319">
        <v>1</v>
      </c>
      <c r="H319" s="5">
        <v>4.8611111111111112E-3</v>
      </c>
      <c r="I319" t="s">
        <v>609</v>
      </c>
      <c r="J319" s="4">
        <f t="shared" si="12"/>
        <v>26</v>
      </c>
      <c r="K319" s="11">
        <f t="shared" si="13"/>
        <v>15</v>
      </c>
      <c r="L319" s="4">
        <f>J319-(G319*E319)</f>
        <v>11</v>
      </c>
      <c r="M319" s="6">
        <f t="shared" si="14"/>
        <v>0.42307692307692307</v>
      </c>
    </row>
    <row r="320" spans="1:13" x14ac:dyDescent="0.45">
      <c r="A320" s="3">
        <v>119</v>
      </c>
      <c r="B320" s="3">
        <v>17</v>
      </c>
      <c r="C320" t="s">
        <v>84</v>
      </c>
      <c r="D320" t="s">
        <v>617</v>
      </c>
      <c r="E320" s="4">
        <v>22</v>
      </c>
      <c r="F320" s="4">
        <v>36</v>
      </c>
      <c r="G320">
        <v>2</v>
      </c>
      <c r="H320" s="5">
        <v>9.0277777777777769E-3</v>
      </c>
      <c r="I320" t="s">
        <v>610</v>
      </c>
      <c r="J320" s="4">
        <f t="shared" si="12"/>
        <v>72</v>
      </c>
      <c r="K320" s="11">
        <f t="shared" si="13"/>
        <v>44</v>
      </c>
      <c r="L320" s="4">
        <f>J320-(G320*E320)</f>
        <v>28</v>
      </c>
      <c r="M320" s="6">
        <f t="shared" si="14"/>
        <v>0.3888888888888889</v>
      </c>
    </row>
    <row r="321" spans="1:13" x14ac:dyDescent="0.45">
      <c r="A321" s="3">
        <v>119</v>
      </c>
      <c r="B321" s="3">
        <v>17</v>
      </c>
      <c r="C321" t="s">
        <v>90</v>
      </c>
      <c r="D321" t="s">
        <v>629</v>
      </c>
      <c r="E321" s="4">
        <v>10</v>
      </c>
      <c r="F321" s="4">
        <v>18</v>
      </c>
      <c r="G321">
        <v>2</v>
      </c>
      <c r="H321" s="5">
        <v>2.361111111111111E-2</v>
      </c>
      <c r="I321" t="s">
        <v>610</v>
      </c>
      <c r="J321" s="4">
        <f t="shared" si="12"/>
        <v>36</v>
      </c>
      <c r="K321" s="11">
        <f t="shared" si="13"/>
        <v>20</v>
      </c>
      <c r="L321" s="4">
        <f>J321-(G321*E321)</f>
        <v>16</v>
      </c>
      <c r="M321" s="6">
        <f t="shared" si="14"/>
        <v>0.44444444444444442</v>
      </c>
    </row>
    <row r="322" spans="1:13" x14ac:dyDescent="0.45">
      <c r="A322" s="3">
        <v>120</v>
      </c>
      <c r="B322" s="3">
        <v>4</v>
      </c>
      <c r="C322" t="s">
        <v>127</v>
      </c>
      <c r="D322" t="s">
        <v>614</v>
      </c>
      <c r="E322" s="4">
        <v>19</v>
      </c>
      <c r="F322" s="4">
        <v>31</v>
      </c>
      <c r="G322">
        <v>3</v>
      </c>
      <c r="H322" s="5">
        <v>3.888888888888889E-2</v>
      </c>
      <c r="I322" t="s">
        <v>610</v>
      </c>
      <c r="J322" s="4">
        <f t="shared" si="12"/>
        <v>93</v>
      </c>
      <c r="K322" s="11">
        <f t="shared" si="13"/>
        <v>57</v>
      </c>
      <c r="L322" s="4">
        <f>J322-(G322*E322)</f>
        <v>36</v>
      </c>
      <c r="M322" s="6">
        <f t="shared" si="14"/>
        <v>0.38709677419354838</v>
      </c>
    </row>
    <row r="323" spans="1:13" x14ac:dyDescent="0.45">
      <c r="A323" s="3">
        <v>120</v>
      </c>
      <c r="B323" s="3">
        <v>4</v>
      </c>
      <c r="C323" t="s">
        <v>166</v>
      </c>
      <c r="D323" t="s">
        <v>630</v>
      </c>
      <c r="E323" s="4">
        <v>15</v>
      </c>
      <c r="F323" s="4">
        <v>26</v>
      </c>
      <c r="G323">
        <v>2</v>
      </c>
      <c r="H323" s="5">
        <v>2.8472222222222222E-2</v>
      </c>
      <c r="I323" t="s">
        <v>610</v>
      </c>
      <c r="J323" s="4">
        <f t="shared" ref="J323:J386" si="15">F323*G323</f>
        <v>52</v>
      </c>
      <c r="K323" s="11">
        <f t="shared" ref="K323:K386" si="16">G323*E323</f>
        <v>30</v>
      </c>
      <c r="L323" s="4">
        <f>J323-(G323*E323)</f>
        <v>22</v>
      </c>
      <c r="M323" s="6">
        <f t="shared" ref="M323:M386" si="17">L323/J323</f>
        <v>0.42307692307692307</v>
      </c>
    </row>
    <row r="324" spans="1:13" x14ac:dyDescent="0.45">
      <c r="A324" s="3">
        <v>121</v>
      </c>
      <c r="B324" s="3">
        <v>5</v>
      </c>
      <c r="C324" t="s">
        <v>166</v>
      </c>
      <c r="D324" t="s">
        <v>630</v>
      </c>
      <c r="E324" s="4">
        <v>15</v>
      </c>
      <c r="F324" s="4">
        <v>26</v>
      </c>
      <c r="G324">
        <v>2</v>
      </c>
      <c r="H324" s="5">
        <v>2.6388888888888889E-2</v>
      </c>
      <c r="I324" t="s">
        <v>609</v>
      </c>
      <c r="J324" s="4">
        <f t="shared" si="15"/>
        <v>52</v>
      </c>
      <c r="K324" s="11">
        <f t="shared" si="16"/>
        <v>30</v>
      </c>
      <c r="L324" s="4">
        <f>J324-(G324*E324)</f>
        <v>22</v>
      </c>
      <c r="M324" s="6">
        <f t="shared" si="17"/>
        <v>0.42307692307692307</v>
      </c>
    </row>
    <row r="325" spans="1:13" x14ac:dyDescent="0.45">
      <c r="A325" s="3">
        <v>122</v>
      </c>
      <c r="B325" s="3">
        <v>6</v>
      </c>
      <c r="C325" t="s">
        <v>37</v>
      </c>
      <c r="D325" t="s">
        <v>622</v>
      </c>
      <c r="E325" s="4">
        <v>21</v>
      </c>
      <c r="F325" s="4">
        <v>35</v>
      </c>
      <c r="G325">
        <v>3</v>
      </c>
      <c r="H325" s="5">
        <v>2.2222222222222223E-2</v>
      </c>
      <c r="I325" t="s">
        <v>609</v>
      </c>
      <c r="J325" s="4">
        <f t="shared" si="15"/>
        <v>105</v>
      </c>
      <c r="K325" s="11">
        <f t="shared" si="16"/>
        <v>63</v>
      </c>
      <c r="L325" s="4">
        <f>J325-(G325*E325)</f>
        <v>42</v>
      </c>
      <c r="M325" s="6">
        <f t="shared" si="17"/>
        <v>0.4</v>
      </c>
    </row>
    <row r="326" spans="1:13" x14ac:dyDescent="0.45">
      <c r="A326" s="3">
        <v>123</v>
      </c>
      <c r="B326" s="3">
        <v>16</v>
      </c>
      <c r="C326" t="s">
        <v>169</v>
      </c>
      <c r="D326" t="s">
        <v>612</v>
      </c>
      <c r="E326" s="4">
        <v>14</v>
      </c>
      <c r="F326" s="4">
        <v>24</v>
      </c>
      <c r="G326">
        <v>1</v>
      </c>
      <c r="H326" s="5">
        <v>2.2916666666666665E-2</v>
      </c>
      <c r="I326" t="s">
        <v>610</v>
      </c>
      <c r="J326" s="4">
        <f t="shared" si="15"/>
        <v>24</v>
      </c>
      <c r="K326" s="11">
        <f t="shared" si="16"/>
        <v>14</v>
      </c>
      <c r="L326" s="4">
        <f>J326-(G326*E326)</f>
        <v>10</v>
      </c>
      <c r="M326" s="6">
        <f t="shared" si="17"/>
        <v>0.41666666666666669</v>
      </c>
    </row>
    <row r="327" spans="1:13" x14ac:dyDescent="0.45">
      <c r="A327" s="3">
        <v>124</v>
      </c>
      <c r="B327" s="3">
        <v>16</v>
      </c>
      <c r="C327" t="s">
        <v>157</v>
      </c>
      <c r="D327" t="s">
        <v>626</v>
      </c>
      <c r="E327" s="4">
        <v>12</v>
      </c>
      <c r="F327" s="4">
        <v>20</v>
      </c>
      <c r="G327">
        <v>2</v>
      </c>
      <c r="H327" s="5">
        <v>2.9861111111111113E-2</v>
      </c>
      <c r="I327" t="s">
        <v>609</v>
      </c>
      <c r="J327" s="4">
        <f t="shared" si="15"/>
        <v>40</v>
      </c>
      <c r="K327" s="11">
        <f t="shared" si="16"/>
        <v>24</v>
      </c>
      <c r="L327" s="4">
        <f>J327-(G327*E327)</f>
        <v>16</v>
      </c>
      <c r="M327" s="6">
        <f t="shared" si="17"/>
        <v>0.4</v>
      </c>
    </row>
    <row r="328" spans="1:13" x14ac:dyDescent="0.45">
      <c r="A328" s="3">
        <v>124</v>
      </c>
      <c r="B328" s="3">
        <v>16</v>
      </c>
      <c r="C328" t="s">
        <v>133</v>
      </c>
      <c r="D328" t="s">
        <v>631</v>
      </c>
      <c r="E328" s="4">
        <v>15</v>
      </c>
      <c r="F328" s="4">
        <v>25</v>
      </c>
      <c r="G328">
        <v>1</v>
      </c>
      <c r="H328" s="5">
        <v>1.8749999999999999E-2</v>
      </c>
      <c r="I328" t="s">
        <v>610</v>
      </c>
      <c r="J328" s="4">
        <f t="shared" si="15"/>
        <v>25</v>
      </c>
      <c r="K328" s="11">
        <f t="shared" si="16"/>
        <v>15</v>
      </c>
      <c r="L328" s="4">
        <f>J328-(G328*E328)</f>
        <v>10</v>
      </c>
      <c r="M328" s="6">
        <f t="shared" si="17"/>
        <v>0.4</v>
      </c>
    </row>
    <row r="329" spans="1:13" x14ac:dyDescent="0.45">
      <c r="A329" s="3">
        <v>124</v>
      </c>
      <c r="B329" s="3">
        <v>16</v>
      </c>
      <c r="C329" t="s">
        <v>272</v>
      </c>
      <c r="D329" t="s">
        <v>619</v>
      </c>
      <c r="E329" s="4">
        <v>20</v>
      </c>
      <c r="F329" s="4">
        <v>33</v>
      </c>
      <c r="G329">
        <v>3</v>
      </c>
      <c r="H329" s="5">
        <v>6.2500000000000003E-3</v>
      </c>
      <c r="I329" t="s">
        <v>610</v>
      </c>
      <c r="J329" s="4">
        <f t="shared" si="15"/>
        <v>99</v>
      </c>
      <c r="K329" s="11">
        <f t="shared" si="16"/>
        <v>60</v>
      </c>
      <c r="L329" s="4">
        <f>J329-(G329*E329)</f>
        <v>39</v>
      </c>
      <c r="M329" s="6">
        <f t="shared" si="17"/>
        <v>0.39393939393939392</v>
      </c>
    </row>
    <row r="330" spans="1:13" x14ac:dyDescent="0.45">
      <c r="A330" s="3">
        <v>124</v>
      </c>
      <c r="B330" s="3">
        <v>16</v>
      </c>
      <c r="C330" t="s">
        <v>49</v>
      </c>
      <c r="D330" t="s">
        <v>618</v>
      </c>
      <c r="E330" s="4">
        <v>17</v>
      </c>
      <c r="F330" s="4">
        <v>29</v>
      </c>
      <c r="G330">
        <v>2</v>
      </c>
      <c r="H330" s="5">
        <v>4.0972222222222222E-2</v>
      </c>
      <c r="I330" t="s">
        <v>610</v>
      </c>
      <c r="J330" s="4">
        <f t="shared" si="15"/>
        <v>58</v>
      </c>
      <c r="K330" s="11">
        <f t="shared" si="16"/>
        <v>34</v>
      </c>
      <c r="L330" s="4">
        <f>J330-(G330*E330)</f>
        <v>24</v>
      </c>
      <c r="M330" s="6">
        <f t="shared" si="17"/>
        <v>0.41379310344827586</v>
      </c>
    </row>
    <row r="331" spans="1:13" x14ac:dyDescent="0.45">
      <c r="A331" s="3">
        <v>125</v>
      </c>
      <c r="B331" s="3">
        <v>14</v>
      </c>
      <c r="C331" t="s">
        <v>53</v>
      </c>
      <c r="D331" t="s">
        <v>620</v>
      </c>
      <c r="E331" s="4">
        <v>16</v>
      </c>
      <c r="F331" s="4">
        <v>28</v>
      </c>
      <c r="G331">
        <v>2</v>
      </c>
      <c r="H331" s="5">
        <v>2.6388888888888889E-2</v>
      </c>
      <c r="I331" t="s">
        <v>610</v>
      </c>
      <c r="J331" s="4">
        <f t="shared" si="15"/>
        <v>56</v>
      </c>
      <c r="K331" s="11">
        <f t="shared" si="16"/>
        <v>32</v>
      </c>
      <c r="L331" s="4">
        <f>J331-(G331*E331)</f>
        <v>24</v>
      </c>
      <c r="M331" s="6">
        <f t="shared" si="17"/>
        <v>0.42857142857142855</v>
      </c>
    </row>
    <row r="332" spans="1:13" x14ac:dyDescent="0.45">
      <c r="A332" s="3">
        <v>125</v>
      </c>
      <c r="B332" s="3">
        <v>14</v>
      </c>
      <c r="C332" t="s">
        <v>66</v>
      </c>
      <c r="D332" t="s">
        <v>625</v>
      </c>
      <c r="E332" s="4">
        <v>20</v>
      </c>
      <c r="F332" s="4">
        <v>34</v>
      </c>
      <c r="G332">
        <v>2</v>
      </c>
      <c r="H332" s="5">
        <v>1.0416666666666666E-2</v>
      </c>
      <c r="I332" t="s">
        <v>609</v>
      </c>
      <c r="J332" s="4">
        <f t="shared" si="15"/>
        <v>68</v>
      </c>
      <c r="K332" s="11">
        <f t="shared" si="16"/>
        <v>40</v>
      </c>
      <c r="L332" s="4">
        <f>J332-(G332*E332)</f>
        <v>28</v>
      </c>
      <c r="M332" s="6">
        <f t="shared" si="17"/>
        <v>0.41176470588235292</v>
      </c>
    </row>
    <row r="333" spans="1:13" x14ac:dyDescent="0.45">
      <c r="A333" s="3">
        <v>125</v>
      </c>
      <c r="B333" s="3">
        <v>14</v>
      </c>
      <c r="C333" t="s">
        <v>157</v>
      </c>
      <c r="D333" t="s">
        <v>626</v>
      </c>
      <c r="E333" s="4">
        <v>12</v>
      </c>
      <c r="F333" s="4">
        <v>20</v>
      </c>
      <c r="G333">
        <v>3</v>
      </c>
      <c r="H333" s="5">
        <v>2.1527777777777778E-2</v>
      </c>
      <c r="I333" t="s">
        <v>609</v>
      </c>
      <c r="J333" s="4">
        <f t="shared" si="15"/>
        <v>60</v>
      </c>
      <c r="K333" s="11">
        <f t="shared" si="16"/>
        <v>36</v>
      </c>
      <c r="L333" s="4">
        <f>J333-(G333*E333)</f>
        <v>24</v>
      </c>
      <c r="M333" s="6">
        <f t="shared" si="17"/>
        <v>0.4</v>
      </c>
    </row>
    <row r="334" spans="1:13" x14ac:dyDescent="0.45">
      <c r="A334" s="3">
        <v>126</v>
      </c>
      <c r="B334" s="3">
        <v>18</v>
      </c>
      <c r="C334" t="s">
        <v>53</v>
      </c>
      <c r="D334" t="s">
        <v>620</v>
      </c>
      <c r="E334" s="4">
        <v>16</v>
      </c>
      <c r="F334" s="4">
        <v>28</v>
      </c>
      <c r="G334">
        <v>1</v>
      </c>
      <c r="H334" s="5">
        <v>1.3194444444444444E-2</v>
      </c>
      <c r="I334" t="s">
        <v>610</v>
      </c>
      <c r="J334" s="4">
        <f t="shared" si="15"/>
        <v>28</v>
      </c>
      <c r="K334" s="11">
        <f t="shared" si="16"/>
        <v>16</v>
      </c>
      <c r="L334" s="4">
        <f>J334-(G334*E334)</f>
        <v>12</v>
      </c>
      <c r="M334" s="6">
        <f t="shared" si="17"/>
        <v>0.42857142857142855</v>
      </c>
    </row>
    <row r="335" spans="1:13" x14ac:dyDescent="0.45">
      <c r="A335" s="3">
        <v>126</v>
      </c>
      <c r="B335" s="3">
        <v>18</v>
      </c>
      <c r="C335" t="s">
        <v>37</v>
      </c>
      <c r="D335" t="s">
        <v>622</v>
      </c>
      <c r="E335" s="4">
        <v>21</v>
      </c>
      <c r="F335" s="4">
        <v>35</v>
      </c>
      <c r="G335">
        <v>1</v>
      </c>
      <c r="H335" s="5">
        <v>2.7777777777777776E-2</v>
      </c>
      <c r="I335" t="s">
        <v>610</v>
      </c>
      <c r="J335" s="4">
        <f t="shared" si="15"/>
        <v>35</v>
      </c>
      <c r="K335" s="11">
        <f t="shared" si="16"/>
        <v>21</v>
      </c>
      <c r="L335" s="4">
        <f>J335-(G335*E335)</f>
        <v>14</v>
      </c>
      <c r="M335" s="6">
        <f t="shared" si="17"/>
        <v>0.4</v>
      </c>
    </row>
    <row r="336" spans="1:13" x14ac:dyDescent="0.45">
      <c r="A336" s="3">
        <v>126</v>
      </c>
      <c r="B336" s="3">
        <v>18</v>
      </c>
      <c r="C336" t="s">
        <v>169</v>
      </c>
      <c r="D336" t="s">
        <v>612</v>
      </c>
      <c r="E336" s="4">
        <v>14</v>
      </c>
      <c r="F336" s="4">
        <v>24</v>
      </c>
      <c r="G336">
        <v>3</v>
      </c>
      <c r="H336" s="5">
        <v>1.8749999999999999E-2</v>
      </c>
      <c r="I336" t="s">
        <v>609</v>
      </c>
      <c r="J336" s="4">
        <f t="shared" si="15"/>
        <v>72</v>
      </c>
      <c r="K336" s="11">
        <f t="shared" si="16"/>
        <v>42</v>
      </c>
      <c r="L336" s="4">
        <f>J336-(G336*E336)</f>
        <v>30</v>
      </c>
      <c r="M336" s="6">
        <f t="shared" si="17"/>
        <v>0.41666666666666669</v>
      </c>
    </row>
    <row r="337" spans="1:13" x14ac:dyDescent="0.45">
      <c r="A337" s="3">
        <v>126</v>
      </c>
      <c r="B337" s="3">
        <v>18</v>
      </c>
      <c r="C337" t="s">
        <v>79</v>
      </c>
      <c r="D337" t="s">
        <v>613</v>
      </c>
      <c r="E337" s="4">
        <v>18</v>
      </c>
      <c r="F337" s="4">
        <v>30</v>
      </c>
      <c r="G337">
        <v>1</v>
      </c>
      <c r="H337" s="5">
        <v>3.6805555555555557E-2</v>
      </c>
      <c r="I337" t="s">
        <v>609</v>
      </c>
      <c r="J337" s="4">
        <f t="shared" si="15"/>
        <v>30</v>
      </c>
      <c r="K337" s="11">
        <f t="shared" si="16"/>
        <v>18</v>
      </c>
      <c r="L337" s="4">
        <f>J337-(G337*E337)</f>
        <v>12</v>
      </c>
      <c r="M337" s="6">
        <f t="shared" si="17"/>
        <v>0.4</v>
      </c>
    </row>
    <row r="338" spans="1:13" x14ac:dyDescent="0.45">
      <c r="A338" s="3">
        <v>127</v>
      </c>
      <c r="B338" s="3">
        <v>6</v>
      </c>
      <c r="C338" t="s">
        <v>84</v>
      </c>
      <c r="D338" t="s">
        <v>617</v>
      </c>
      <c r="E338" s="4">
        <v>22</v>
      </c>
      <c r="F338" s="4">
        <v>36</v>
      </c>
      <c r="G338">
        <v>2</v>
      </c>
      <c r="H338" s="5">
        <v>2.0833333333333332E-2</v>
      </c>
      <c r="I338" t="s">
        <v>610</v>
      </c>
      <c r="J338" s="4">
        <f t="shared" si="15"/>
        <v>72</v>
      </c>
      <c r="K338" s="11">
        <f t="shared" si="16"/>
        <v>44</v>
      </c>
      <c r="L338" s="4">
        <f>J338-(G338*E338)</f>
        <v>28</v>
      </c>
      <c r="M338" s="6">
        <f t="shared" si="17"/>
        <v>0.3888888888888889</v>
      </c>
    </row>
    <row r="339" spans="1:13" x14ac:dyDescent="0.45">
      <c r="A339" s="3">
        <v>128</v>
      </c>
      <c r="B339" s="3">
        <v>2</v>
      </c>
      <c r="C339" t="s">
        <v>133</v>
      </c>
      <c r="D339" t="s">
        <v>631</v>
      </c>
      <c r="E339" s="4">
        <v>15</v>
      </c>
      <c r="F339" s="4">
        <v>25</v>
      </c>
      <c r="G339">
        <v>3</v>
      </c>
      <c r="H339" s="5">
        <v>3.6805555555555557E-2</v>
      </c>
      <c r="I339" t="s">
        <v>609</v>
      </c>
      <c r="J339" s="4">
        <f t="shared" si="15"/>
        <v>75</v>
      </c>
      <c r="K339" s="11">
        <f t="shared" si="16"/>
        <v>45</v>
      </c>
      <c r="L339" s="4">
        <f>J339-(G339*E339)</f>
        <v>30</v>
      </c>
      <c r="M339" s="6">
        <f t="shared" si="17"/>
        <v>0.4</v>
      </c>
    </row>
    <row r="340" spans="1:13" x14ac:dyDescent="0.45">
      <c r="A340" s="3">
        <v>128</v>
      </c>
      <c r="B340" s="3">
        <v>2</v>
      </c>
      <c r="C340" t="s">
        <v>90</v>
      </c>
      <c r="D340" t="s">
        <v>629</v>
      </c>
      <c r="E340" s="4">
        <v>10</v>
      </c>
      <c r="F340" s="4">
        <v>18</v>
      </c>
      <c r="G340">
        <v>3</v>
      </c>
      <c r="H340" s="5">
        <v>3.4722222222222224E-2</v>
      </c>
      <c r="I340" t="s">
        <v>610</v>
      </c>
      <c r="J340" s="4">
        <f t="shared" si="15"/>
        <v>54</v>
      </c>
      <c r="K340" s="11">
        <f t="shared" si="16"/>
        <v>30</v>
      </c>
      <c r="L340" s="4">
        <f>J340-(G340*E340)</f>
        <v>24</v>
      </c>
      <c r="M340" s="6">
        <f t="shared" si="17"/>
        <v>0.44444444444444442</v>
      </c>
    </row>
    <row r="341" spans="1:13" x14ac:dyDescent="0.45">
      <c r="A341" s="3">
        <v>128</v>
      </c>
      <c r="B341" s="3">
        <v>2</v>
      </c>
      <c r="C341" t="s">
        <v>169</v>
      </c>
      <c r="D341" t="s">
        <v>612</v>
      </c>
      <c r="E341" s="4">
        <v>14</v>
      </c>
      <c r="F341" s="4">
        <v>24</v>
      </c>
      <c r="G341">
        <v>2</v>
      </c>
      <c r="H341" s="5">
        <v>2.4305555555555556E-2</v>
      </c>
      <c r="I341" t="s">
        <v>610</v>
      </c>
      <c r="J341" s="4">
        <f t="shared" si="15"/>
        <v>48</v>
      </c>
      <c r="K341" s="11">
        <f t="shared" si="16"/>
        <v>28</v>
      </c>
      <c r="L341" s="4">
        <f>J341-(G341*E341)</f>
        <v>20</v>
      </c>
      <c r="M341" s="6">
        <f t="shared" si="17"/>
        <v>0.41666666666666669</v>
      </c>
    </row>
    <row r="342" spans="1:13" x14ac:dyDescent="0.45">
      <c r="A342" s="3">
        <v>128</v>
      </c>
      <c r="B342" s="3">
        <v>2</v>
      </c>
      <c r="C342" t="s">
        <v>127</v>
      </c>
      <c r="D342" t="s">
        <v>614</v>
      </c>
      <c r="E342" s="4">
        <v>19</v>
      </c>
      <c r="F342" s="4">
        <v>31</v>
      </c>
      <c r="G342">
        <v>2</v>
      </c>
      <c r="H342" s="5">
        <v>2.361111111111111E-2</v>
      </c>
      <c r="I342" t="s">
        <v>610</v>
      </c>
      <c r="J342" s="4">
        <f t="shared" si="15"/>
        <v>62</v>
      </c>
      <c r="K342" s="11">
        <f t="shared" si="16"/>
        <v>38</v>
      </c>
      <c r="L342" s="4">
        <f>J342-(G342*E342)</f>
        <v>24</v>
      </c>
      <c r="M342" s="6">
        <f t="shared" si="17"/>
        <v>0.38709677419354838</v>
      </c>
    </row>
    <row r="343" spans="1:13" x14ac:dyDescent="0.45">
      <c r="A343" s="3">
        <v>129</v>
      </c>
      <c r="B343" s="3">
        <v>16</v>
      </c>
      <c r="C343" t="s">
        <v>123</v>
      </c>
      <c r="D343" t="s">
        <v>621</v>
      </c>
      <c r="E343" s="4">
        <v>11</v>
      </c>
      <c r="F343" s="4">
        <v>19</v>
      </c>
      <c r="G343">
        <v>3</v>
      </c>
      <c r="H343" s="5">
        <v>4.1666666666666666E-3</v>
      </c>
      <c r="I343" t="s">
        <v>610</v>
      </c>
      <c r="J343" s="4">
        <f t="shared" si="15"/>
        <v>57</v>
      </c>
      <c r="K343" s="11">
        <f t="shared" si="16"/>
        <v>33</v>
      </c>
      <c r="L343" s="4">
        <f>J343-(G343*E343)</f>
        <v>24</v>
      </c>
      <c r="M343" s="6">
        <f t="shared" si="17"/>
        <v>0.42105263157894735</v>
      </c>
    </row>
    <row r="344" spans="1:13" x14ac:dyDescent="0.45">
      <c r="A344" s="3">
        <v>129</v>
      </c>
      <c r="B344" s="3">
        <v>16</v>
      </c>
      <c r="C344" t="s">
        <v>157</v>
      </c>
      <c r="D344" t="s">
        <v>626</v>
      </c>
      <c r="E344" s="4">
        <v>12</v>
      </c>
      <c r="F344" s="4">
        <v>20</v>
      </c>
      <c r="G344">
        <v>1</v>
      </c>
      <c r="H344" s="5">
        <v>1.6666666666666666E-2</v>
      </c>
      <c r="I344" t="s">
        <v>609</v>
      </c>
      <c r="J344" s="4">
        <f t="shared" si="15"/>
        <v>20</v>
      </c>
      <c r="K344" s="11">
        <f t="shared" si="16"/>
        <v>12</v>
      </c>
      <c r="L344" s="4">
        <f>J344-(G344*E344)</f>
        <v>8</v>
      </c>
      <c r="M344" s="6">
        <f t="shared" si="17"/>
        <v>0.4</v>
      </c>
    </row>
    <row r="345" spans="1:13" x14ac:dyDescent="0.45">
      <c r="A345" s="3">
        <v>129</v>
      </c>
      <c r="B345" s="3">
        <v>16</v>
      </c>
      <c r="C345" t="s">
        <v>49</v>
      </c>
      <c r="D345" t="s">
        <v>618</v>
      </c>
      <c r="E345" s="4">
        <v>17</v>
      </c>
      <c r="F345" s="4">
        <v>29</v>
      </c>
      <c r="G345">
        <v>1</v>
      </c>
      <c r="H345" s="5">
        <v>3.4722222222222224E-2</v>
      </c>
      <c r="I345" t="s">
        <v>609</v>
      </c>
      <c r="J345" s="4">
        <f t="shared" si="15"/>
        <v>29</v>
      </c>
      <c r="K345" s="11">
        <f t="shared" si="16"/>
        <v>17</v>
      </c>
      <c r="L345" s="4">
        <f>J345-(G345*E345)</f>
        <v>12</v>
      </c>
      <c r="M345" s="6">
        <f t="shared" si="17"/>
        <v>0.41379310344827586</v>
      </c>
    </row>
    <row r="346" spans="1:13" x14ac:dyDescent="0.45">
      <c r="A346" s="3">
        <v>130</v>
      </c>
      <c r="B346" s="3">
        <v>10</v>
      </c>
      <c r="C346" t="s">
        <v>37</v>
      </c>
      <c r="D346" t="s">
        <v>622</v>
      </c>
      <c r="E346" s="4">
        <v>21</v>
      </c>
      <c r="F346" s="4">
        <v>35</v>
      </c>
      <c r="G346">
        <v>1</v>
      </c>
      <c r="H346" s="5">
        <v>1.7361111111111112E-2</v>
      </c>
      <c r="I346" t="s">
        <v>610</v>
      </c>
      <c r="J346" s="4">
        <f t="shared" si="15"/>
        <v>35</v>
      </c>
      <c r="K346" s="11">
        <f t="shared" si="16"/>
        <v>21</v>
      </c>
      <c r="L346" s="4">
        <f>J346-(G346*E346)</f>
        <v>14</v>
      </c>
      <c r="M346" s="6">
        <f t="shared" si="17"/>
        <v>0.4</v>
      </c>
    </row>
    <row r="347" spans="1:13" x14ac:dyDescent="0.45">
      <c r="A347" s="3">
        <v>131</v>
      </c>
      <c r="B347" s="3">
        <v>7</v>
      </c>
      <c r="C347" t="s">
        <v>59</v>
      </c>
      <c r="D347" t="s">
        <v>616</v>
      </c>
      <c r="E347" s="4">
        <v>25</v>
      </c>
      <c r="F347" s="4">
        <v>40</v>
      </c>
      <c r="G347">
        <v>1</v>
      </c>
      <c r="H347" s="5">
        <v>2.9861111111111113E-2</v>
      </c>
      <c r="I347" t="s">
        <v>610</v>
      </c>
      <c r="J347" s="4">
        <f t="shared" si="15"/>
        <v>40</v>
      </c>
      <c r="K347" s="11">
        <f t="shared" si="16"/>
        <v>25</v>
      </c>
      <c r="L347" s="4">
        <f>J347-(G347*E347)</f>
        <v>15</v>
      </c>
      <c r="M347" s="6">
        <f t="shared" si="17"/>
        <v>0.375</v>
      </c>
    </row>
    <row r="348" spans="1:13" x14ac:dyDescent="0.45">
      <c r="A348" s="3">
        <v>131</v>
      </c>
      <c r="B348" s="3">
        <v>7</v>
      </c>
      <c r="C348" t="s">
        <v>90</v>
      </c>
      <c r="D348" t="s">
        <v>629</v>
      </c>
      <c r="E348" s="4">
        <v>10</v>
      </c>
      <c r="F348" s="4">
        <v>18</v>
      </c>
      <c r="G348">
        <v>3</v>
      </c>
      <c r="H348" s="5">
        <v>1.3888888888888888E-2</v>
      </c>
      <c r="I348" t="s">
        <v>609</v>
      </c>
      <c r="J348" s="4">
        <f t="shared" si="15"/>
        <v>54</v>
      </c>
      <c r="K348" s="11">
        <f t="shared" si="16"/>
        <v>30</v>
      </c>
      <c r="L348" s="4">
        <f>J348-(G348*E348)</f>
        <v>24</v>
      </c>
      <c r="M348" s="6">
        <f t="shared" si="17"/>
        <v>0.44444444444444442</v>
      </c>
    </row>
    <row r="349" spans="1:13" x14ac:dyDescent="0.45">
      <c r="A349" s="3">
        <v>131</v>
      </c>
      <c r="B349" s="3">
        <v>7</v>
      </c>
      <c r="C349" t="s">
        <v>81</v>
      </c>
      <c r="D349" t="s">
        <v>628</v>
      </c>
      <c r="E349" s="4">
        <v>13</v>
      </c>
      <c r="F349" s="4">
        <v>21</v>
      </c>
      <c r="G349">
        <v>3</v>
      </c>
      <c r="H349" s="5">
        <v>3.9583333333333331E-2</v>
      </c>
      <c r="I349" t="s">
        <v>610</v>
      </c>
      <c r="J349" s="4">
        <f t="shared" si="15"/>
        <v>63</v>
      </c>
      <c r="K349" s="11">
        <f t="shared" si="16"/>
        <v>39</v>
      </c>
      <c r="L349" s="4">
        <f>J349-(G349*E349)</f>
        <v>24</v>
      </c>
      <c r="M349" s="6">
        <f t="shared" si="17"/>
        <v>0.38095238095238093</v>
      </c>
    </row>
    <row r="350" spans="1:13" x14ac:dyDescent="0.45">
      <c r="A350" s="3">
        <v>132</v>
      </c>
      <c r="B350" s="3">
        <v>9</v>
      </c>
      <c r="C350" t="s">
        <v>211</v>
      </c>
      <c r="D350" t="s">
        <v>627</v>
      </c>
      <c r="E350" s="4">
        <v>14</v>
      </c>
      <c r="F350" s="4">
        <v>23</v>
      </c>
      <c r="G350">
        <v>1</v>
      </c>
      <c r="H350" s="5">
        <v>4.1666666666666666E-3</v>
      </c>
      <c r="I350" t="s">
        <v>610</v>
      </c>
      <c r="J350" s="4">
        <f t="shared" si="15"/>
        <v>23</v>
      </c>
      <c r="K350" s="11">
        <f t="shared" si="16"/>
        <v>14</v>
      </c>
      <c r="L350" s="4">
        <f>J350-(G350*E350)</f>
        <v>9</v>
      </c>
      <c r="M350" s="6">
        <f t="shared" si="17"/>
        <v>0.39130434782608697</v>
      </c>
    </row>
    <row r="351" spans="1:13" x14ac:dyDescent="0.45">
      <c r="A351" s="3">
        <v>132</v>
      </c>
      <c r="B351" s="3">
        <v>9</v>
      </c>
      <c r="C351" t="s">
        <v>84</v>
      </c>
      <c r="D351" t="s">
        <v>617</v>
      </c>
      <c r="E351" s="4">
        <v>22</v>
      </c>
      <c r="F351" s="4">
        <v>36</v>
      </c>
      <c r="G351">
        <v>1</v>
      </c>
      <c r="H351" s="5">
        <v>1.2500000000000001E-2</v>
      </c>
      <c r="I351" t="s">
        <v>609</v>
      </c>
      <c r="J351" s="4">
        <f t="shared" si="15"/>
        <v>36</v>
      </c>
      <c r="K351" s="11">
        <f t="shared" si="16"/>
        <v>22</v>
      </c>
      <c r="L351" s="4">
        <f>J351-(G351*E351)</f>
        <v>14</v>
      </c>
      <c r="M351" s="6">
        <f t="shared" si="17"/>
        <v>0.3888888888888889</v>
      </c>
    </row>
    <row r="352" spans="1:13" x14ac:dyDescent="0.45">
      <c r="A352" s="3">
        <v>132</v>
      </c>
      <c r="B352" s="3">
        <v>9</v>
      </c>
      <c r="C352" t="s">
        <v>81</v>
      </c>
      <c r="D352" t="s">
        <v>628</v>
      </c>
      <c r="E352" s="4">
        <v>13</v>
      </c>
      <c r="F352" s="4">
        <v>21</v>
      </c>
      <c r="G352">
        <v>2</v>
      </c>
      <c r="H352" s="5">
        <v>3.6805555555555557E-2</v>
      </c>
      <c r="I352" t="s">
        <v>609</v>
      </c>
      <c r="J352" s="4">
        <f t="shared" si="15"/>
        <v>42</v>
      </c>
      <c r="K352" s="11">
        <f t="shared" si="16"/>
        <v>26</v>
      </c>
      <c r="L352" s="4">
        <f>J352-(G352*E352)</f>
        <v>16</v>
      </c>
      <c r="M352" s="6">
        <f t="shared" si="17"/>
        <v>0.38095238095238093</v>
      </c>
    </row>
    <row r="353" spans="1:13" x14ac:dyDescent="0.45">
      <c r="A353" s="3">
        <v>132</v>
      </c>
      <c r="B353" s="3">
        <v>9</v>
      </c>
      <c r="C353" t="s">
        <v>37</v>
      </c>
      <c r="D353" t="s">
        <v>622</v>
      </c>
      <c r="E353" s="4">
        <v>21</v>
      </c>
      <c r="F353" s="4">
        <v>35</v>
      </c>
      <c r="G353">
        <v>3</v>
      </c>
      <c r="H353" s="5">
        <v>1.7361111111111112E-2</v>
      </c>
      <c r="I353" t="s">
        <v>610</v>
      </c>
      <c r="J353" s="4">
        <f t="shared" si="15"/>
        <v>105</v>
      </c>
      <c r="K353" s="11">
        <f t="shared" si="16"/>
        <v>63</v>
      </c>
      <c r="L353" s="4">
        <f>J353-(G353*E353)</f>
        <v>42</v>
      </c>
      <c r="M353" s="6">
        <f t="shared" si="17"/>
        <v>0.4</v>
      </c>
    </row>
    <row r="354" spans="1:13" x14ac:dyDescent="0.45">
      <c r="A354" s="3">
        <v>133</v>
      </c>
      <c r="B354" s="3">
        <v>20</v>
      </c>
      <c r="C354" t="s">
        <v>258</v>
      </c>
      <c r="D354" t="s">
        <v>623</v>
      </c>
      <c r="E354" s="4">
        <v>19</v>
      </c>
      <c r="F354" s="4">
        <v>32</v>
      </c>
      <c r="G354">
        <v>1</v>
      </c>
      <c r="H354" s="5">
        <v>3.472222222222222E-3</v>
      </c>
      <c r="I354" t="s">
        <v>609</v>
      </c>
      <c r="J354" s="4">
        <f t="shared" si="15"/>
        <v>32</v>
      </c>
      <c r="K354" s="11">
        <f t="shared" si="16"/>
        <v>19</v>
      </c>
      <c r="L354" s="4">
        <f>J354-(G354*E354)</f>
        <v>13</v>
      </c>
      <c r="M354" s="6">
        <f t="shared" si="17"/>
        <v>0.40625</v>
      </c>
    </row>
    <row r="355" spans="1:13" x14ac:dyDescent="0.45">
      <c r="A355" s="3">
        <v>133</v>
      </c>
      <c r="B355" s="3">
        <v>20</v>
      </c>
      <c r="C355" t="s">
        <v>66</v>
      </c>
      <c r="D355" t="s">
        <v>625</v>
      </c>
      <c r="E355" s="4">
        <v>20</v>
      </c>
      <c r="F355" s="4">
        <v>34</v>
      </c>
      <c r="G355">
        <v>1</v>
      </c>
      <c r="H355" s="5">
        <v>3.125E-2</v>
      </c>
      <c r="I355" t="s">
        <v>610</v>
      </c>
      <c r="J355" s="4">
        <f t="shared" si="15"/>
        <v>34</v>
      </c>
      <c r="K355" s="11">
        <f t="shared" si="16"/>
        <v>20</v>
      </c>
      <c r="L355" s="4">
        <f>J355-(G355*E355)</f>
        <v>14</v>
      </c>
      <c r="M355" s="6">
        <f t="shared" si="17"/>
        <v>0.41176470588235292</v>
      </c>
    </row>
    <row r="356" spans="1:13" x14ac:dyDescent="0.45">
      <c r="A356" s="3">
        <v>133</v>
      </c>
      <c r="B356" s="3">
        <v>20</v>
      </c>
      <c r="C356" t="s">
        <v>127</v>
      </c>
      <c r="D356" t="s">
        <v>614</v>
      </c>
      <c r="E356" s="4">
        <v>19</v>
      </c>
      <c r="F356" s="4">
        <v>31</v>
      </c>
      <c r="G356">
        <v>2</v>
      </c>
      <c r="H356" s="5">
        <v>3.1944444444444442E-2</v>
      </c>
      <c r="I356" t="s">
        <v>609</v>
      </c>
      <c r="J356" s="4">
        <f t="shared" si="15"/>
        <v>62</v>
      </c>
      <c r="K356" s="11">
        <f t="shared" si="16"/>
        <v>38</v>
      </c>
      <c r="L356" s="4">
        <f>J356-(G356*E356)</f>
        <v>24</v>
      </c>
      <c r="M356" s="6">
        <f t="shared" si="17"/>
        <v>0.38709677419354838</v>
      </c>
    </row>
    <row r="357" spans="1:13" x14ac:dyDescent="0.45">
      <c r="A357" s="3">
        <v>133</v>
      </c>
      <c r="B357" s="3">
        <v>20</v>
      </c>
      <c r="C357" t="s">
        <v>90</v>
      </c>
      <c r="D357" t="s">
        <v>629</v>
      </c>
      <c r="E357" s="4">
        <v>10</v>
      </c>
      <c r="F357" s="4">
        <v>18</v>
      </c>
      <c r="G357">
        <v>3</v>
      </c>
      <c r="H357" s="5">
        <v>7.6388888888888886E-3</v>
      </c>
      <c r="I357" t="s">
        <v>609</v>
      </c>
      <c r="J357" s="4">
        <f t="shared" si="15"/>
        <v>54</v>
      </c>
      <c r="K357" s="11">
        <f t="shared" si="16"/>
        <v>30</v>
      </c>
      <c r="L357" s="4">
        <f>J357-(G357*E357)</f>
        <v>24</v>
      </c>
      <c r="M357" s="6">
        <f t="shared" si="17"/>
        <v>0.44444444444444442</v>
      </c>
    </row>
    <row r="358" spans="1:13" x14ac:dyDescent="0.45">
      <c r="A358" s="3">
        <v>134</v>
      </c>
      <c r="B358" s="3">
        <v>3</v>
      </c>
      <c r="C358" t="s">
        <v>169</v>
      </c>
      <c r="D358" t="s">
        <v>612</v>
      </c>
      <c r="E358" s="4">
        <v>14</v>
      </c>
      <c r="F358" s="4">
        <v>24</v>
      </c>
      <c r="G358">
        <v>1</v>
      </c>
      <c r="H358" s="5">
        <v>1.3194444444444444E-2</v>
      </c>
      <c r="I358" t="s">
        <v>609</v>
      </c>
      <c r="J358" s="4">
        <f t="shared" si="15"/>
        <v>24</v>
      </c>
      <c r="K358" s="11">
        <f t="shared" si="16"/>
        <v>14</v>
      </c>
      <c r="L358" s="4">
        <f>J358-(G358*E358)</f>
        <v>10</v>
      </c>
      <c r="M358" s="6">
        <f t="shared" si="17"/>
        <v>0.41666666666666669</v>
      </c>
    </row>
    <row r="359" spans="1:13" x14ac:dyDescent="0.45">
      <c r="A359" s="3">
        <v>134</v>
      </c>
      <c r="B359" s="3">
        <v>3</v>
      </c>
      <c r="C359" t="s">
        <v>258</v>
      </c>
      <c r="D359" t="s">
        <v>623</v>
      </c>
      <c r="E359" s="4">
        <v>19</v>
      </c>
      <c r="F359" s="4">
        <v>32</v>
      </c>
      <c r="G359">
        <v>3</v>
      </c>
      <c r="H359" s="5">
        <v>2.013888888888889E-2</v>
      </c>
      <c r="I359" t="s">
        <v>609</v>
      </c>
      <c r="J359" s="4">
        <f t="shared" si="15"/>
        <v>96</v>
      </c>
      <c r="K359" s="11">
        <f t="shared" si="16"/>
        <v>57</v>
      </c>
      <c r="L359" s="4">
        <f>J359-(G359*E359)</f>
        <v>39</v>
      </c>
      <c r="M359" s="6">
        <f t="shared" si="17"/>
        <v>0.40625</v>
      </c>
    </row>
    <row r="360" spans="1:13" x14ac:dyDescent="0.45">
      <c r="A360" s="3">
        <v>135</v>
      </c>
      <c r="B360" s="3">
        <v>11</v>
      </c>
      <c r="C360" t="s">
        <v>127</v>
      </c>
      <c r="D360" t="s">
        <v>614</v>
      </c>
      <c r="E360" s="4">
        <v>19</v>
      </c>
      <c r="F360" s="4">
        <v>31</v>
      </c>
      <c r="G360">
        <v>3</v>
      </c>
      <c r="H360" s="5">
        <v>1.1805555555555555E-2</v>
      </c>
      <c r="I360" t="s">
        <v>609</v>
      </c>
      <c r="J360" s="4">
        <f t="shared" si="15"/>
        <v>93</v>
      </c>
      <c r="K360" s="11">
        <f t="shared" si="16"/>
        <v>57</v>
      </c>
      <c r="L360" s="4">
        <f>J360-(G360*E360)</f>
        <v>36</v>
      </c>
      <c r="M360" s="6">
        <f t="shared" si="17"/>
        <v>0.38709677419354838</v>
      </c>
    </row>
    <row r="361" spans="1:13" x14ac:dyDescent="0.45">
      <c r="A361" s="3">
        <v>135</v>
      </c>
      <c r="B361" s="3">
        <v>11</v>
      </c>
      <c r="C361" t="s">
        <v>59</v>
      </c>
      <c r="D361" t="s">
        <v>616</v>
      </c>
      <c r="E361" s="4">
        <v>25</v>
      </c>
      <c r="F361" s="4">
        <v>40</v>
      </c>
      <c r="G361">
        <v>2</v>
      </c>
      <c r="H361" s="5">
        <v>2.9166666666666667E-2</v>
      </c>
      <c r="I361" t="s">
        <v>609</v>
      </c>
      <c r="J361" s="4">
        <f t="shared" si="15"/>
        <v>80</v>
      </c>
      <c r="K361" s="11">
        <f t="shared" si="16"/>
        <v>50</v>
      </c>
      <c r="L361" s="4">
        <f>J361-(G361*E361)</f>
        <v>30</v>
      </c>
      <c r="M361" s="6">
        <f t="shared" si="17"/>
        <v>0.375</v>
      </c>
    </row>
    <row r="362" spans="1:13" x14ac:dyDescent="0.45">
      <c r="A362" s="3">
        <v>135</v>
      </c>
      <c r="B362" s="3">
        <v>11</v>
      </c>
      <c r="C362" t="s">
        <v>49</v>
      </c>
      <c r="D362" t="s">
        <v>618</v>
      </c>
      <c r="E362" s="4">
        <v>17</v>
      </c>
      <c r="F362" s="4">
        <v>29</v>
      </c>
      <c r="G362">
        <v>3</v>
      </c>
      <c r="H362" s="5">
        <v>2.013888888888889E-2</v>
      </c>
      <c r="I362" t="s">
        <v>610</v>
      </c>
      <c r="J362" s="4">
        <f t="shared" si="15"/>
        <v>87</v>
      </c>
      <c r="K362" s="11">
        <f t="shared" si="16"/>
        <v>51</v>
      </c>
      <c r="L362" s="4">
        <f>J362-(G362*E362)</f>
        <v>36</v>
      </c>
      <c r="M362" s="6">
        <f t="shared" si="17"/>
        <v>0.41379310344827586</v>
      </c>
    </row>
    <row r="363" spans="1:13" x14ac:dyDescent="0.45">
      <c r="A363" s="3">
        <v>136</v>
      </c>
      <c r="B363" s="3">
        <v>6</v>
      </c>
      <c r="C363" t="s">
        <v>59</v>
      </c>
      <c r="D363" t="s">
        <v>616</v>
      </c>
      <c r="E363" s="4">
        <v>25</v>
      </c>
      <c r="F363" s="4">
        <v>40</v>
      </c>
      <c r="G363">
        <v>2</v>
      </c>
      <c r="H363" s="5">
        <v>9.0277777777777769E-3</v>
      </c>
      <c r="I363" t="s">
        <v>610</v>
      </c>
      <c r="J363" s="4">
        <f t="shared" si="15"/>
        <v>80</v>
      </c>
      <c r="K363" s="11">
        <f t="shared" si="16"/>
        <v>50</v>
      </c>
      <c r="L363" s="4">
        <f>J363-(G363*E363)</f>
        <v>30</v>
      </c>
      <c r="M363" s="6">
        <f t="shared" si="17"/>
        <v>0.375</v>
      </c>
    </row>
    <row r="364" spans="1:13" x14ac:dyDescent="0.45">
      <c r="A364" s="3">
        <v>137</v>
      </c>
      <c r="B364" s="3">
        <v>13</v>
      </c>
      <c r="C364" t="s">
        <v>81</v>
      </c>
      <c r="D364" t="s">
        <v>628</v>
      </c>
      <c r="E364" s="4">
        <v>13</v>
      </c>
      <c r="F364" s="4">
        <v>21</v>
      </c>
      <c r="G364">
        <v>3</v>
      </c>
      <c r="H364" s="5">
        <v>2.8472222222222222E-2</v>
      </c>
      <c r="I364" t="s">
        <v>610</v>
      </c>
      <c r="J364" s="4">
        <f t="shared" si="15"/>
        <v>63</v>
      </c>
      <c r="K364" s="11">
        <f t="shared" si="16"/>
        <v>39</v>
      </c>
      <c r="L364" s="4">
        <f>J364-(G364*E364)</f>
        <v>24</v>
      </c>
      <c r="M364" s="6">
        <f t="shared" si="17"/>
        <v>0.38095238095238093</v>
      </c>
    </row>
    <row r="365" spans="1:13" x14ac:dyDescent="0.45">
      <c r="A365" s="3">
        <v>138</v>
      </c>
      <c r="B365" s="3">
        <v>6</v>
      </c>
      <c r="C365" t="s">
        <v>127</v>
      </c>
      <c r="D365" t="s">
        <v>614</v>
      </c>
      <c r="E365" s="4">
        <v>19</v>
      </c>
      <c r="F365" s="4">
        <v>31</v>
      </c>
      <c r="G365">
        <v>2</v>
      </c>
      <c r="H365" s="5">
        <v>2.7777777777777776E-2</v>
      </c>
      <c r="I365" t="s">
        <v>609</v>
      </c>
      <c r="J365" s="4">
        <f t="shared" si="15"/>
        <v>62</v>
      </c>
      <c r="K365" s="11">
        <f t="shared" si="16"/>
        <v>38</v>
      </c>
      <c r="L365" s="4">
        <f>J365-(G365*E365)</f>
        <v>24</v>
      </c>
      <c r="M365" s="6">
        <f t="shared" si="17"/>
        <v>0.38709677419354838</v>
      </c>
    </row>
    <row r="366" spans="1:13" x14ac:dyDescent="0.45">
      <c r="A366" s="3">
        <v>138</v>
      </c>
      <c r="B366" s="3">
        <v>6</v>
      </c>
      <c r="C366" t="s">
        <v>123</v>
      </c>
      <c r="D366" t="s">
        <v>621</v>
      </c>
      <c r="E366" s="4">
        <v>11</v>
      </c>
      <c r="F366" s="4">
        <v>19</v>
      </c>
      <c r="G366">
        <v>2</v>
      </c>
      <c r="H366" s="5">
        <v>4.1666666666666666E-3</v>
      </c>
      <c r="I366" t="s">
        <v>609</v>
      </c>
      <c r="J366" s="4">
        <f t="shared" si="15"/>
        <v>38</v>
      </c>
      <c r="K366" s="11">
        <f t="shared" si="16"/>
        <v>22</v>
      </c>
      <c r="L366" s="4">
        <f>J366-(G366*E366)</f>
        <v>16</v>
      </c>
      <c r="M366" s="6">
        <f t="shared" si="17"/>
        <v>0.42105263157894735</v>
      </c>
    </row>
    <row r="367" spans="1:13" x14ac:dyDescent="0.45">
      <c r="A367" s="3">
        <v>138</v>
      </c>
      <c r="B367" s="3">
        <v>6</v>
      </c>
      <c r="C367" t="s">
        <v>166</v>
      </c>
      <c r="D367" t="s">
        <v>630</v>
      </c>
      <c r="E367" s="4">
        <v>15</v>
      </c>
      <c r="F367" s="4">
        <v>26</v>
      </c>
      <c r="G367">
        <v>3</v>
      </c>
      <c r="H367" s="5">
        <v>4.8611111111111112E-3</v>
      </c>
      <c r="I367" t="s">
        <v>610</v>
      </c>
      <c r="J367" s="4">
        <f t="shared" si="15"/>
        <v>78</v>
      </c>
      <c r="K367" s="11">
        <f t="shared" si="16"/>
        <v>45</v>
      </c>
      <c r="L367" s="4">
        <f>J367-(G367*E367)</f>
        <v>33</v>
      </c>
      <c r="M367" s="6">
        <f t="shared" si="17"/>
        <v>0.42307692307692307</v>
      </c>
    </row>
    <row r="368" spans="1:13" x14ac:dyDescent="0.45">
      <c r="A368" s="3">
        <v>138</v>
      </c>
      <c r="B368" s="3">
        <v>6</v>
      </c>
      <c r="C368" t="s">
        <v>79</v>
      </c>
      <c r="D368" t="s">
        <v>613</v>
      </c>
      <c r="E368" s="4">
        <v>18</v>
      </c>
      <c r="F368" s="4">
        <v>30</v>
      </c>
      <c r="G368">
        <v>2</v>
      </c>
      <c r="H368" s="5">
        <v>3.0555555555555555E-2</v>
      </c>
      <c r="I368" t="s">
        <v>610</v>
      </c>
      <c r="J368" s="4">
        <f t="shared" si="15"/>
        <v>60</v>
      </c>
      <c r="K368" s="11">
        <f t="shared" si="16"/>
        <v>36</v>
      </c>
      <c r="L368" s="4">
        <f>J368-(G368*E368)</f>
        <v>24</v>
      </c>
      <c r="M368" s="6">
        <f t="shared" si="17"/>
        <v>0.4</v>
      </c>
    </row>
    <row r="369" spans="1:13" x14ac:dyDescent="0.45">
      <c r="A369" s="3">
        <v>139</v>
      </c>
      <c r="B369" s="3">
        <v>16</v>
      </c>
      <c r="C369" t="s">
        <v>37</v>
      </c>
      <c r="D369" t="s">
        <v>622</v>
      </c>
      <c r="E369" s="4">
        <v>21</v>
      </c>
      <c r="F369" s="4">
        <v>35</v>
      </c>
      <c r="G369">
        <v>1</v>
      </c>
      <c r="H369" s="5">
        <v>1.8055555555555554E-2</v>
      </c>
      <c r="I369" t="s">
        <v>609</v>
      </c>
      <c r="J369" s="4">
        <f t="shared" si="15"/>
        <v>35</v>
      </c>
      <c r="K369" s="11">
        <f t="shared" si="16"/>
        <v>21</v>
      </c>
      <c r="L369" s="4">
        <f>J369-(G369*E369)</f>
        <v>14</v>
      </c>
      <c r="M369" s="6">
        <f t="shared" si="17"/>
        <v>0.4</v>
      </c>
    </row>
    <row r="370" spans="1:13" x14ac:dyDescent="0.45">
      <c r="A370" s="3">
        <v>140</v>
      </c>
      <c r="B370" s="3">
        <v>11</v>
      </c>
      <c r="C370" t="s">
        <v>133</v>
      </c>
      <c r="D370" t="s">
        <v>631</v>
      </c>
      <c r="E370" s="4">
        <v>15</v>
      </c>
      <c r="F370" s="4">
        <v>25</v>
      </c>
      <c r="G370">
        <v>2</v>
      </c>
      <c r="H370" s="5">
        <v>2.4305555555555556E-2</v>
      </c>
      <c r="I370" t="s">
        <v>609</v>
      </c>
      <c r="J370" s="4">
        <f t="shared" si="15"/>
        <v>50</v>
      </c>
      <c r="K370" s="11">
        <f t="shared" si="16"/>
        <v>30</v>
      </c>
      <c r="L370" s="4">
        <f>J370-(G370*E370)</f>
        <v>20</v>
      </c>
      <c r="M370" s="6">
        <f t="shared" si="17"/>
        <v>0.4</v>
      </c>
    </row>
    <row r="371" spans="1:13" x14ac:dyDescent="0.45">
      <c r="A371" s="3">
        <v>140</v>
      </c>
      <c r="B371" s="3">
        <v>11</v>
      </c>
      <c r="C371" t="s">
        <v>37</v>
      </c>
      <c r="D371" t="s">
        <v>622</v>
      </c>
      <c r="E371" s="4">
        <v>21</v>
      </c>
      <c r="F371" s="4">
        <v>35</v>
      </c>
      <c r="G371">
        <v>3</v>
      </c>
      <c r="H371" s="5">
        <v>2.4305555555555556E-2</v>
      </c>
      <c r="I371" t="s">
        <v>610</v>
      </c>
      <c r="J371" s="4">
        <f t="shared" si="15"/>
        <v>105</v>
      </c>
      <c r="K371" s="11">
        <f t="shared" si="16"/>
        <v>63</v>
      </c>
      <c r="L371" s="4">
        <f>J371-(G371*E371)</f>
        <v>42</v>
      </c>
      <c r="M371" s="6">
        <f t="shared" si="17"/>
        <v>0.4</v>
      </c>
    </row>
    <row r="372" spans="1:13" x14ac:dyDescent="0.45">
      <c r="A372" s="3">
        <v>140</v>
      </c>
      <c r="B372" s="3">
        <v>11</v>
      </c>
      <c r="C372" t="s">
        <v>90</v>
      </c>
      <c r="D372" t="s">
        <v>629</v>
      </c>
      <c r="E372" s="4">
        <v>10</v>
      </c>
      <c r="F372" s="4">
        <v>18</v>
      </c>
      <c r="G372">
        <v>2</v>
      </c>
      <c r="H372" s="5">
        <v>3.3333333333333333E-2</v>
      </c>
      <c r="I372" t="s">
        <v>610</v>
      </c>
      <c r="J372" s="4">
        <f t="shared" si="15"/>
        <v>36</v>
      </c>
      <c r="K372" s="11">
        <f t="shared" si="16"/>
        <v>20</v>
      </c>
      <c r="L372" s="4">
        <f>J372-(G372*E372)</f>
        <v>16</v>
      </c>
      <c r="M372" s="6">
        <f t="shared" si="17"/>
        <v>0.44444444444444442</v>
      </c>
    </row>
    <row r="373" spans="1:13" x14ac:dyDescent="0.45">
      <c r="A373" s="3">
        <v>141</v>
      </c>
      <c r="B373" s="3">
        <v>4</v>
      </c>
      <c r="C373" t="s">
        <v>81</v>
      </c>
      <c r="D373" t="s">
        <v>628</v>
      </c>
      <c r="E373" s="4">
        <v>13</v>
      </c>
      <c r="F373" s="4">
        <v>21</v>
      </c>
      <c r="G373">
        <v>1</v>
      </c>
      <c r="H373" s="5">
        <v>1.9444444444444445E-2</v>
      </c>
      <c r="I373" t="s">
        <v>610</v>
      </c>
      <c r="J373" s="4">
        <f t="shared" si="15"/>
        <v>21</v>
      </c>
      <c r="K373" s="11">
        <f t="shared" si="16"/>
        <v>13</v>
      </c>
      <c r="L373" s="4">
        <f>J373-(G373*E373)</f>
        <v>8</v>
      </c>
      <c r="M373" s="6">
        <f t="shared" si="17"/>
        <v>0.38095238095238093</v>
      </c>
    </row>
    <row r="374" spans="1:13" x14ac:dyDescent="0.45">
      <c r="A374" s="3">
        <v>142</v>
      </c>
      <c r="B374" s="3">
        <v>14</v>
      </c>
      <c r="C374" t="s">
        <v>169</v>
      </c>
      <c r="D374" t="s">
        <v>612</v>
      </c>
      <c r="E374" s="4">
        <v>14</v>
      </c>
      <c r="F374" s="4">
        <v>24</v>
      </c>
      <c r="G374">
        <v>3</v>
      </c>
      <c r="H374" s="5">
        <v>2.5694444444444443E-2</v>
      </c>
      <c r="I374" t="s">
        <v>609</v>
      </c>
      <c r="J374" s="4">
        <f t="shared" si="15"/>
        <v>72</v>
      </c>
      <c r="K374" s="11">
        <f t="shared" si="16"/>
        <v>42</v>
      </c>
      <c r="L374" s="4">
        <f>J374-(G374*E374)</f>
        <v>30</v>
      </c>
      <c r="M374" s="6">
        <f t="shared" si="17"/>
        <v>0.41666666666666669</v>
      </c>
    </row>
    <row r="375" spans="1:13" x14ac:dyDescent="0.45">
      <c r="A375" s="3">
        <v>142</v>
      </c>
      <c r="B375" s="3">
        <v>14</v>
      </c>
      <c r="C375" t="s">
        <v>211</v>
      </c>
      <c r="D375" t="s">
        <v>627</v>
      </c>
      <c r="E375" s="4">
        <v>14</v>
      </c>
      <c r="F375" s="4">
        <v>23</v>
      </c>
      <c r="G375">
        <v>3</v>
      </c>
      <c r="H375" s="5">
        <v>7.6388888888888886E-3</v>
      </c>
      <c r="I375" t="s">
        <v>610</v>
      </c>
      <c r="J375" s="4">
        <f t="shared" si="15"/>
        <v>69</v>
      </c>
      <c r="K375" s="11">
        <f t="shared" si="16"/>
        <v>42</v>
      </c>
      <c r="L375" s="4">
        <f>J375-(G375*E375)</f>
        <v>27</v>
      </c>
      <c r="M375" s="6">
        <f t="shared" si="17"/>
        <v>0.39130434782608697</v>
      </c>
    </row>
    <row r="376" spans="1:13" x14ac:dyDescent="0.45">
      <c r="A376" s="3">
        <v>142</v>
      </c>
      <c r="B376" s="3">
        <v>14</v>
      </c>
      <c r="C376" t="s">
        <v>59</v>
      </c>
      <c r="D376" t="s">
        <v>616</v>
      </c>
      <c r="E376" s="4">
        <v>25</v>
      </c>
      <c r="F376" s="4">
        <v>40</v>
      </c>
      <c r="G376">
        <v>1</v>
      </c>
      <c r="H376" s="5">
        <v>1.5277777777777777E-2</v>
      </c>
      <c r="I376" t="s">
        <v>609</v>
      </c>
      <c r="J376" s="4">
        <f t="shared" si="15"/>
        <v>40</v>
      </c>
      <c r="K376" s="11">
        <f t="shared" si="16"/>
        <v>25</v>
      </c>
      <c r="L376" s="4">
        <f>J376-(G376*E376)</f>
        <v>15</v>
      </c>
      <c r="M376" s="6">
        <f t="shared" si="17"/>
        <v>0.375</v>
      </c>
    </row>
    <row r="377" spans="1:13" x14ac:dyDescent="0.45">
      <c r="A377" s="3">
        <v>143</v>
      </c>
      <c r="B377" s="3">
        <v>9</v>
      </c>
      <c r="C377" t="s">
        <v>133</v>
      </c>
      <c r="D377" t="s">
        <v>631</v>
      </c>
      <c r="E377" s="4">
        <v>15</v>
      </c>
      <c r="F377" s="4">
        <v>25</v>
      </c>
      <c r="G377">
        <v>2</v>
      </c>
      <c r="H377" s="5">
        <v>1.1111111111111112E-2</v>
      </c>
      <c r="I377" t="s">
        <v>610</v>
      </c>
      <c r="J377" s="4">
        <f t="shared" si="15"/>
        <v>50</v>
      </c>
      <c r="K377" s="11">
        <f t="shared" si="16"/>
        <v>30</v>
      </c>
      <c r="L377" s="4">
        <f>J377-(G377*E377)</f>
        <v>20</v>
      </c>
      <c r="M377" s="6">
        <f t="shared" si="17"/>
        <v>0.4</v>
      </c>
    </row>
    <row r="378" spans="1:13" x14ac:dyDescent="0.45">
      <c r="A378" s="3">
        <v>144</v>
      </c>
      <c r="B378" s="3">
        <v>18</v>
      </c>
      <c r="C378" t="s">
        <v>84</v>
      </c>
      <c r="D378" t="s">
        <v>617</v>
      </c>
      <c r="E378" s="4">
        <v>22</v>
      </c>
      <c r="F378" s="4">
        <v>36</v>
      </c>
      <c r="G378">
        <v>1</v>
      </c>
      <c r="H378" s="5">
        <v>1.8749999999999999E-2</v>
      </c>
      <c r="I378" t="s">
        <v>610</v>
      </c>
      <c r="J378" s="4">
        <f t="shared" si="15"/>
        <v>36</v>
      </c>
      <c r="K378" s="11">
        <f t="shared" si="16"/>
        <v>22</v>
      </c>
      <c r="L378" s="4">
        <f>J378-(G378*E378)</f>
        <v>14</v>
      </c>
      <c r="M378" s="6">
        <f t="shared" si="17"/>
        <v>0.3888888888888889</v>
      </c>
    </row>
    <row r="379" spans="1:13" x14ac:dyDescent="0.45">
      <c r="A379" s="3">
        <v>144</v>
      </c>
      <c r="B379" s="3">
        <v>18</v>
      </c>
      <c r="C379" t="s">
        <v>123</v>
      </c>
      <c r="D379" t="s">
        <v>621</v>
      </c>
      <c r="E379" s="4">
        <v>11</v>
      </c>
      <c r="F379" s="4">
        <v>19</v>
      </c>
      <c r="G379">
        <v>3</v>
      </c>
      <c r="H379" s="5">
        <v>3.5416666666666666E-2</v>
      </c>
      <c r="I379" t="s">
        <v>609</v>
      </c>
      <c r="J379" s="4">
        <f t="shared" si="15"/>
        <v>57</v>
      </c>
      <c r="K379" s="11">
        <f t="shared" si="16"/>
        <v>33</v>
      </c>
      <c r="L379" s="4">
        <f>J379-(G379*E379)</f>
        <v>24</v>
      </c>
      <c r="M379" s="6">
        <f t="shared" si="17"/>
        <v>0.42105263157894735</v>
      </c>
    </row>
    <row r="380" spans="1:13" x14ac:dyDescent="0.45">
      <c r="A380" s="3">
        <v>144</v>
      </c>
      <c r="B380" s="3">
        <v>18</v>
      </c>
      <c r="C380" t="s">
        <v>49</v>
      </c>
      <c r="D380" t="s">
        <v>618</v>
      </c>
      <c r="E380" s="4">
        <v>17</v>
      </c>
      <c r="F380" s="4">
        <v>29</v>
      </c>
      <c r="G380">
        <v>2</v>
      </c>
      <c r="H380" s="5">
        <v>2.6388888888888889E-2</v>
      </c>
      <c r="I380" t="s">
        <v>609</v>
      </c>
      <c r="J380" s="4">
        <f t="shared" si="15"/>
        <v>58</v>
      </c>
      <c r="K380" s="11">
        <f t="shared" si="16"/>
        <v>34</v>
      </c>
      <c r="L380" s="4">
        <f>J380-(G380*E380)</f>
        <v>24</v>
      </c>
      <c r="M380" s="6">
        <f t="shared" si="17"/>
        <v>0.41379310344827586</v>
      </c>
    </row>
    <row r="381" spans="1:13" x14ac:dyDescent="0.45">
      <c r="A381" s="3">
        <v>144</v>
      </c>
      <c r="B381" s="3">
        <v>18</v>
      </c>
      <c r="C381" t="s">
        <v>66</v>
      </c>
      <c r="D381" t="s">
        <v>625</v>
      </c>
      <c r="E381" s="4">
        <v>20</v>
      </c>
      <c r="F381" s="4">
        <v>34</v>
      </c>
      <c r="G381">
        <v>1</v>
      </c>
      <c r="H381" s="5">
        <v>2.361111111111111E-2</v>
      </c>
      <c r="I381" t="s">
        <v>610</v>
      </c>
      <c r="J381" s="4">
        <f t="shared" si="15"/>
        <v>34</v>
      </c>
      <c r="K381" s="11">
        <f t="shared" si="16"/>
        <v>20</v>
      </c>
      <c r="L381" s="4">
        <f>J381-(G381*E381)</f>
        <v>14</v>
      </c>
      <c r="M381" s="6">
        <f t="shared" si="17"/>
        <v>0.41176470588235292</v>
      </c>
    </row>
    <row r="382" spans="1:13" x14ac:dyDescent="0.45">
      <c r="A382" s="3">
        <v>145</v>
      </c>
      <c r="B382" s="3">
        <v>2</v>
      </c>
      <c r="C382" t="s">
        <v>214</v>
      </c>
      <c r="D382" t="s">
        <v>624</v>
      </c>
      <c r="E382" s="4">
        <v>13</v>
      </c>
      <c r="F382" s="4">
        <v>22</v>
      </c>
      <c r="G382">
        <v>3</v>
      </c>
      <c r="H382" s="5">
        <v>4.0972222222222222E-2</v>
      </c>
      <c r="I382" t="s">
        <v>609</v>
      </c>
      <c r="J382" s="4">
        <f t="shared" si="15"/>
        <v>66</v>
      </c>
      <c r="K382" s="11">
        <f t="shared" si="16"/>
        <v>39</v>
      </c>
      <c r="L382" s="4">
        <f>J382-(G382*E382)</f>
        <v>27</v>
      </c>
      <c r="M382" s="6">
        <f t="shared" si="17"/>
        <v>0.40909090909090912</v>
      </c>
    </row>
    <row r="383" spans="1:13" x14ac:dyDescent="0.45">
      <c r="A383" s="3">
        <v>145</v>
      </c>
      <c r="B383" s="3">
        <v>2</v>
      </c>
      <c r="C383" t="s">
        <v>79</v>
      </c>
      <c r="D383" t="s">
        <v>613</v>
      </c>
      <c r="E383" s="4">
        <v>18</v>
      </c>
      <c r="F383" s="4">
        <v>30</v>
      </c>
      <c r="G383">
        <v>2</v>
      </c>
      <c r="H383" s="5">
        <v>3.2638888888888891E-2</v>
      </c>
      <c r="I383" t="s">
        <v>610</v>
      </c>
      <c r="J383" s="4">
        <f t="shared" si="15"/>
        <v>60</v>
      </c>
      <c r="K383" s="11">
        <f t="shared" si="16"/>
        <v>36</v>
      </c>
      <c r="L383" s="4">
        <f>J383-(G383*E383)</f>
        <v>24</v>
      </c>
      <c r="M383" s="6">
        <f t="shared" si="17"/>
        <v>0.4</v>
      </c>
    </row>
    <row r="384" spans="1:13" x14ac:dyDescent="0.45">
      <c r="A384" s="3">
        <v>146</v>
      </c>
      <c r="B384" s="3">
        <v>8</v>
      </c>
      <c r="C384" t="s">
        <v>127</v>
      </c>
      <c r="D384" t="s">
        <v>614</v>
      </c>
      <c r="E384" s="4">
        <v>19</v>
      </c>
      <c r="F384" s="4">
        <v>31</v>
      </c>
      <c r="G384">
        <v>2</v>
      </c>
      <c r="H384" s="5">
        <v>3.2638888888888891E-2</v>
      </c>
      <c r="I384" t="s">
        <v>610</v>
      </c>
      <c r="J384" s="4">
        <f t="shared" si="15"/>
        <v>62</v>
      </c>
      <c r="K384" s="11">
        <f t="shared" si="16"/>
        <v>38</v>
      </c>
      <c r="L384" s="4">
        <f>J384-(G384*E384)</f>
        <v>24</v>
      </c>
      <c r="M384" s="6">
        <f t="shared" si="17"/>
        <v>0.38709677419354838</v>
      </c>
    </row>
    <row r="385" spans="1:13" x14ac:dyDescent="0.45">
      <c r="A385" s="3">
        <v>147</v>
      </c>
      <c r="B385" s="3">
        <v>5</v>
      </c>
      <c r="C385" t="s">
        <v>59</v>
      </c>
      <c r="D385" t="s">
        <v>616</v>
      </c>
      <c r="E385" s="4">
        <v>25</v>
      </c>
      <c r="F385" s="4">
        <v>40</v>
      </c>
      <c r="G385">
        <v>1</v>
      </c>
      <c r="H385" s="5">
        <v>9.0277777777777769E-3</v>
      </c>
      <c r="I385" t="s">
        <v>610</v>
      </c>
      <c r="J385" s="4">
        <f t="shared" si="15"/>
        <v>40</v>
      </c>
      <c r="K385" s="11">
        <f t="shared" si="16"/>
        <v>25</v>
      </c>
      <c r="L385" s="4">
        <f>J385-(G385*E385)</f>
        <v>15</v>
      </c>
      <c r="M385" s="6">
        <f t="shared" si="17"/>
        <v>0.375</v>
      </c>
    </row>
    <row r="386" spans="1:13" x14ac:dyDescent="0.45">
      <c r="A386" s="3">
        <v>147</v>
      </c>
      <c r="B386" s="3">
        <v>5</v>
      </c>
      <c r="C386" t="s">
        <v>214</v>
      </c>
      <c r="D386" t="s">
        <v>624</v>
      </c>
      <c r="E386" s="4">
        <v>13</v>
      </c>
      <c r="F386" s="4">
        <v>22</v>
      </c>
      <c r="G386">
        <v>2</v>
      </c>
      <c r="H386" s="5">
        <v>1.3888888888888888E-2</v>
      </c>
      <c r="I386" t="s">
        <v>609</v>
      </c>
      <c r="J386" s="4">
        <f t="shared" si="15"/>
        <v>44</v>
      </c>
      <c r="K386" s="11">
        <f t="shared" si="16"/>
        <v>26</v>
      </c>
      <c r="L386" s="4">
        <f>J386-(G386*E386)</f>
        <v>18</v>
      </c>
      <c r="M386" s="6">
        <f t="shared" si="17"/>
        <v>0.40909090909090912</v>
      </c>
    </row>
    <row r="387" spans="1:13" x14ac:dyDescent="0.45">
      <c r="A387" s="3">
        <v>148</v>
      </c>
      <c r="B387" s="3">
        <v>10</v>
      </c>
      <c r="C387" t="s">
        <v>49</v>
      </c>
      <c r="D387" t="s">
        <v>618</v>
      </c>
      <c r="E387" s="4">
        <v>17</v>
      </c>
      <c r="F387" s="4">
        <v>29</v>
      </c>
      <c r="G387">
        <v>2</v>
      </c>
      <c r="H387" s="5">
        <v>2.1527777777777778E-2</v>
      </c>
      <c r="I387" t="s">
        <v>609</v>
      </c>
      <c r="J387" s="4">
        <f t="shared" ref="J387:J450" si="18">F387*G387</f>
        <v>58</v>
      </c>
      <c r="K387" s="11">
        <f t="shared" ref="K387:K450" si="19">G387*E387</f>
        <v>34</v>
      </c>
      <c r="L387" s="4">
        <f>J387-(G387*E387)</f>
        <v>24</v>
      </c>
      <c r="M387" s="6">
        <f t="shared" ref="M387:M450" si="20">L387/J387</f>
        <v>0.41379310344827586</v>
      </c>
    </row>
    <row r="388" spans="1:13" x14ac:dyDescent="0.45">
      <c r="A388" s="3">
        <v>148</v>
      </c>
      <c r="B388" s="3">
        <v>10</v>
      </c>
      <c r="C388" t="s">
        <v>66</v>
      </c>
      <c r="D388" t="s">
        <v>625</v>
      </c>
      <c r="E388" s="4">
        <v>20</v>
      </c>
      <c r="F388" s="4">
        <v>34</v>
      </c>
      <c r="G388">
        <v>2</v>
      </c>
      <c r="H388" s="5">
        <v>3.9583333333333331E-2</v>
      </c>
      <c r="I388" t="s">
        <v>609</v>
      </c>
      <c r="J388" s="4">
        <f t="shared" si="18"/>
        <v>68</v>
      </c>
      <c r="K388" s="11">
        <f t="shared" si="19"/>
        <v>40</v>
      </c>
      <c r="L388" s="4">
        <f>J388-(G388*E388)</f>
        <v>28</v>
      </c>
      <c r="M388" s="6">
        <f t="shared" si="20"/>
        <v>0.41176470588235292</v>
      </c>
    </row>
    <row r="389" spans="1:13" x14ac:dyDescent="0.45">
      <c r="A389" s="3">
        <v>148</v>
      </c>
      <c r="B389" s="3">
        <v>10</v>
      </c>
      <c r="C389" t="s">
        <v>157</v>
      </c>
      <c r="D389" t="s">
        <v>626</v>
      </c>
      <c r="E389" s="4">
        <v>12</v>
      </c>
      <c r="F389" s="4">
        <v>20</v>
      </c>
      <c r="G389">
        <v>3</v>
      </c>
      <c r="H389" s="5">
        <v>3.1944444444444442E-2</v>
      </c>
      <c r="I389" t="s">
        <v>609</v>
      </c>
      <c r="J389" s="4">
        <f t="shared" si="18"/>
        <v>60</v>
      </c>
      <c r="K389" s="11">
        <f t="shared" si="19"/>
        <v>36</v>
      </c>
      <c r="L389" s="4">
        <f>J389-(G389*E389)</f>
        <v>24</v>
      </c>
      <c r="M389" s="6">
        <f t="shared" si="20"/>
        <v>0.4</v>
      </c>
    </row>
    <row r="390" spans="1:13" x14ac:dyDescent="0.45">
      <c r="A390" s="3">
        <v>148</v>
      </c>
      <c r="B390" s="3">
        <v>10</v>
      </c>
      <c r="C390" t="s">
        <v>166</v>
      </c>
      <c r="D390" t="s">
        <v>630</v>
      </c>
      <c r="E390" s="4">
        <v>15</v>
      </c>
      <c r="F390" s="4">
        <v>26</v>
      </c>
      <c r="G390">
        <v>1</v>
      </c>
      <c r="H390" s="5">
        <v>1.7361111111111112E-2</v>
      </c>
      <c r="I390" t="s">
        <v>609</v>
      </c>
      <c r="J390" s="4">
        <f t="shared" si="18"/>
        <v>26</v>
      </c>
      <c r="K390" s="11">
        <f t="shared" si="19"/>
        <v>15</v>
      </c>
      <c r="L390" s="4">
        <f>J390-(G390*E390)</f>
        <v>11</v>
      </c>
      <c r="M390" s="6">
        <f t="shared" si="20"/>
        <v>0.42307692307692307</v>
      </c>
    </row>
    <row r="391" spans="1:13" x14ac:dyDescent="0.45">
      <c r="A391" s="3">
        <v>149</v>
      </c>
      <c r="B391" s="3">
        <v>18</v>
      </c>
      <c r="C391" t="s">
        <v>66</v>
      </c>
      <c r="D391" t="s">
        <v>625</v>
      </c>
      <c r="E391" s="4">
        <v>20</v>
      </c>
      <c r="F391" s="4">
        <v>34</v>
      </c>
      <c r="G391">
        <v>3</v>
      </c>
      <c r="H391" s="5">
        <v>1.9444444444444445E-2</v>
      </c>
      <c r="I391" t="s">
        <v>610</v>
      </c>
      <c r="J391" s="4">
        <f t="shared" si="18"/>
        <v>102</v>
      </c>
      <c r="K391" s="11">
        <f t="shared" si="19"/>
        <v>60</v>
      </c>
      <c r="L391" s="4">
        <f>J391-(G391*E391)</f>
        <v>42</v>
      </c>
      <c r="M391" s="6">
        <f t="shared" si="20"/>
        <v>0.41176470588235292</v>
      </c>
    </row>
    <row r="392" spans="1:13" x14ac:dyDescent="0.45">
      <c r="A392" s="3">
        <v>149</v>
      </c>
      <c r="B392" s="3">
        <v>18</v>
      </c>
      <c r="C392" t="s">
        <v>79</v>
      </c>
      <c r="D392" t="s">
        <v>613</v>
      </c>
      <c r="E392" s="4">
        <v>18</v>
      </c>
      <c r="F392" s="4">
        <v>30</v>
      </c>
      <c r="G392">
        <v>1</v>
      </c>
      <c r="H392" s="5">
        <v>2.6388888888888889E-2</v>
      </c>
      <c r="I392" t="s">
        <v>610</v>
      </c>
      <c r="J392" s="4">
        <f t="shared" si="18"/>
        <v>30</v>
      </c>
      <c r="K392" s="11">
        <f t="shared" si="19"/>
        <v>18</v>
      </c>
      <c r="L392" s="4">
        <f>J392-(G392*E392)</f>
        <v>12</v>
      </c>
      <c r="M392" s="6">
        <f t="shared" si="20"/>
        <v>0.4</v>
      </c>
    </row>
    <row r="393" spans="1:13" x14ac:dyDescent="0.45">
      <c r="A393" s="3">
        <v>149</v>
      </c>
      <c r="B393" s="3">
        <v>18</v>
      </c>
      <c r="C393" t="s">
        <v>90</v>
      </c>
      <c r="D393" t="s">
        <v>629</v>
      </c>
      <c r="E393" s="4">
        <v>10</v>
      </c>
      <c r="F393" s="4">
        <v>18</v>
      </c>
      <c r="G393">
        <v>2</v>
      </c>
      <c r="H393" s="5">
        <v>1.7361111111111112E-2</v>
      </c>
      <c r="I393" t="s">
        <v>609</v>
      </c>
      <c r="J393" s="4">
        <f t="shared" si="18"/>
        <v>36</v>
      </c>
      <c r="K393" s="11">
        <f t="shared" si="19"/>
        <v>20</v>
      </c>
      <c r="L393" s="4">
        <f>J393-(G393*E393)</f>
        <v>16</v>
      </c>
      <c r="M393" s="6">
        <f t="shared" si="20"/>
        <v>0.44444444444444442</v>
      </c>
    </row>
    <row r="394" spans="1:13" x14ac:dyDescent="0.45">
      <c r="A394" s="3">
        <v>149</v>
      </c>
      <c r="B394" s="3">
        <v>18</v>
      </c>
      <c r="C394" t="s">
        <v>49</v>
      </c>
      <c r="D394" t="s">
        <v>618</v>
      </c>
      <c r="E394" s="4">
        <v>17</v>
      </c>
      <c r="F394" s="4">
        <v>29</v>
      </c>
      <c r="G394">
        <v>2</v>
      </c>
      <c r="H394" s="5">
        <v>3.3333333333333333E-2</v>
      </c>
      <c r="I394" t="s">
        <v>610</v>
      </c>
      <c r="J394" s="4">
        <f t="shared" si="18"/>
        <v>58</v>
      </c>
      <c r="K394" s="11">
        <f t="shared" si="19"/>
        <v>34</v>
      </c>
      <c r="L394" s="4">
        <f>J394-(G394*E394)</f>
        <v>24</v>
      </c>
      <c r="M394" s="6">
        <f t="shared" si="20"/>
        <v>0.41379310344827586</v>
      </c>
    </row>
    <row r="395" spans="1:13" x14ac:dyDescent="0.45">
      <c r="A395" s="3">
        <v>150</v>
      </c>
      <c r="B395" s="3">
        <v>18</v>
      </c>
      <c r="C395" t="s">
        <v>214</v>
      </c>
      <c r="D395" t="s">
        <v>624</v>
      </c>
      <c r="E395" s="4">
        <v>13</v>
      </c>
      <c r="F395" s="4">
        <v>22</v>
      </c>
      <c r="G395">
        <v>2</v>
      </c>
      <c r="H395" s="5">
        <v>1.3194444444444444E-2</v>
      </c>
      <c r="I395" t="s">
        <v>609</v>
      </c>
      <c r="J395" s="4">
        <f t="shared" si="18"/>
        <v>44</v>
      </c>
      <c r="K395" s="11">
        <f t="shared" si="19"/>
        <v>26</v>
      </c>
      <c r="L395" s="4">
        <f>J395-(G395*E395)</f>
        <v>18</v>
      </c>
      <c r="M395" s="6">
        <f t="shared" si="20"/>
        <v>0.40909090909090912</v>
      </c>
    </row>
    <row r="396" spans="1:13" x14ac:dyDescent="0.45">
      <c r="A396" s="3">
        <v>150</v>
      </c>
      <c r="B396" s="3">
        <v>18</v>
      </c>
      <c r="C396" t="s">
        <v>272</v>
      </c>
      <c r="D396" t="s">
        <v>619</v>
      </c>
      <c r="E396" s="4">
        <v>20</v>
      </c>
      <c r="F396" s="4">
        <v>33</v>
      </c>
      <c r="G396">
        <v>2</v>
      </c>
      <c r="H396" s="5">
        <v>3.9583333333333331E-2</v>
      </c>
      <c r="I396" t="s">
        <v>610</v>
      </c>
      <c r="J396" s="4">
        <f t="shared" si="18"/>
        <v>66</v>
      </c>
      <c r="K396" s="11">
        <f t="shared" si="19"/>
        <v>40</v>
      </c>
      <c r="L396" s="4">
        <f>J396-(G396*E396)</f>
        <v>26</v>
      </c>
      <c r="M396" s="6">
        <f t="shared" si="20"/>
        <v>0.39393939393939392</v>
      </c>
    </row>
    <row r="397" spans="1:13" x14ac:dyDescent="0.45">
      <c r="A397" s="3">
        <v>150</v>
      </c>
      <c r="B397" s="3">
        <v>18</v>
      </c>
      <c r="C397" t="s">
        <v>157</v>
      </c>
      <c r="D397" t="s">
        <v>626</v>
      </c>
      <c r="E397" s="4">
        <v>12</v>
      </c>
      <c r="F397" s="4">
        <v>20</v>
      </c>
      <c r="G397">
        <v>2</v>
      </c>
      <c r="H397" s="5">
        <v>2.0833333333333332E-2</v>
      </c>
      <c r="I397" t="s">
        <v>610</v>
      </c>
      <c r="J397" s="4">
        <f t="shared" si="18"/>
        <v>40</v>
      </c>
      <c r="K397" s="11">
        <f t="shared" si="19"/>
        <v>24</v>
      </c>
      <c r="L397" s="4">
        <f>J397-(G397*E397)</f>
        <v>16</v>
      </c>
      <c r="M397" s="6">
        <f t="shared" si="20"/>
        <v>0.4</v>
      </c>
    </row>
    <row r="398" spans="1:13" x14ac:dyDescent="0.45">
      <c r="A398" s="3">
        <v>151</v>
      </c>
      <c r="B398" s="3">
        <v>6</v>
      </c>
      <c r="C398" t="s">
        <v>211</v>
      </c>
      <c r="D398" t="s">
        <v>627</v>
      </c>
      <c r="E398" s="4">
        <v>14</v>
      </c>
      <c r="F398" s="4">
        <v>23</v>
      </c>
      <c r="G398">
        <v>3</v>
      </c>
      <c r="H398" s="5">
        <v>9.0277777777777769E-3</v>
      </c>
      <c r="I398" t="s">
        <v>609</v>
      </c>
      <c r="J398" s="4">
        <f t="shared" si="18"/>
        <v>69</v>
      </c>
      <c r="K398" s="11">
        <f t="shared" si="19"/>
        <v>42</v>
      </c>
      <c r="L398" s="4">
        <f>J398-(G398*E398)</f>
        <v>27</v>
      </c>
      <c r="M398" s="6">
        <f t="shared" si="20"/>
        <v>0.39130434782608697</v>
      </c>
    </row>
    <row r="399" spans="1:13" x14ac:dyDescent="0.45">
      <c r="A399" s="3">
        <v>151</v>
      </c>
      <c r="B399" s="3">
        <v>6</v>
      </c>
      <c r="C399" t="s">
        <v>81</v>
      </c>
      <c r="D399" t="s">
        <v>628</v>
      </c>
      <c r="E399" s="4">
        <v>13</v>
      </c>
      <c r="F399" s="4">
        <v>21</v>
      </c>
      <c r="G399">
        <v>3</v>
      </c>
      <c r="H399" s="5">
        <v>4.1666666666666666E-3</v>
      </c>
      <c r="I399" t="s">
        <v>609</v>
      </c>
      <c r="J399" s="4">
        <f t="shared" si="18"/>
        <v>63</v>
      </c>
      <c r="K399" s="11">
        <f t="shared" si="19"/>
        <v>39</v>
      </c>
      <c r="L399" s="4">
        <f>J399-(G399*E399)</f>
        <v>24</v>
      </c>
      <c r="M399" s="6">
        <f t="shared" si="20"/>
        <v>0.38095238095238093</v>
      </c>
    </row>
    <row r="400" spans="1:13" x14ac:dyDescent="0.45">
      <c r="A400" s="3">
        <v>152</v>
      </c>
      <c r="B400" s="3">
        <v>5</v>
      </c>
      <c r="C400" t="s">
        <v>53</v>
      </c>
      <c r="D400" t="s">
        <v>620</v>
      </c>
      <c r="E400" s="4">
        <v>16</v>
      </c>
      <c r="F400" s="4">
        <v>28</v>
      </c>
      <c r="G400">
        <v>2</v>
      </c>
      <c r="H400" s="5">
        <v>8.3333333333333332E-3</v>
      </c>
      <c r="I400" t="s">
        <v>609</v>
      </c>
      <c r="J400" s="4">
        <f t="shared" si="18"/>
        <v>56</v>
      </c>
      <c r="K400" s="11">
        <f t="shared" si="19"/>
        <v>32</v>
      </c>
      <c r="L400" s="4">
        <f>J400-(G400*E400)</f>
        <v>24</v>
      </c>
      <c r="M400" s="6">
        <f t="shared" si="20"/>
        <v>0.42857142857142855</v>
      </c>
    </row>
    <row r="401" spans="1:13" x14ac:dyDescent="0.45">
      <c r="A401" s="3">
        <v>153</v>
      </c>
      <c r="B401" s="3">
        <v>10</v>
      </c>
      <c r="C401" t="s">
        <v>272</v>
      </c>
      <c r="D401" t="s">
        <v>619</v>
      </c>
      <c r="E401" s="4">
        <v>20</v>
      </c>
      <c r="F401" s="4">
        <v>33</v>
      </c>
      <c r="G401">
        <v>3</v>
      </c>
      <c r="H401" s="5">
        <v>6.9444444444444441E-3</v>
      </c>
      <c r="I401" t="s">
        <v>610</v>
      </c>
      <c r="J401" s="4">
        <f t="shared" si="18"/>
        <v>99</v>
      </c>
      <c r="K401" s="11">
        <f t="shared" si="19"/>
        <v>60</v>
      </c>
      <c r="L401" s="4">
        <f>J401-(G401*E401)</f>
        <v>39</v>
      </c>
      <c r="M401" s="6">
        <f t="shared" si="20"/>
        <v>0.39393939393939392</v>
      </c>
    </row>
    <row r="402" spans="1:13" x14ac:dyDescent="0.45">
      <c r="A402" s="3">
        <v>153</v>
      </c>
      <c r="B402" s="3">
        <v>10</v>
      </c>
      <c r="C402" t="s">
        <v>169</v>
      </c>
      <c r="D402" t="s">
        <v>612</v>
      </c>
      <c r="E402" s="4">
        <v>14</v>
      </c>
      <c r="F402" s="4">
        <v>24</v>
      </c>
      <c r="G402">
        <v>1</v>
      </c>
      <c r="H402" s="5">
        <v>3.6805555555555557E-2</v>
      </c>
      <c r="I402" t="s">
        <v>610</v>
      </c>
      <c r="J402" s="4">
        <f t="shared" si="18"/>
        <v>24</v>
      </c>
      <c r="K402" s="11">
        <f t="shared" si="19"/>
        <v>14</v>
      </c>
      <c r="L402" s="4">
        <f>J402-(G402*E402)</f>
        <v>10</v>
      </c>
      <c r="M402" s="6">
        <f t="shared" si="20"/>
        <v>0.41666666666666669</v>
      </c>
    </row>
    <row r="403" spans="1:13" x14ac:dyDescent="0.45">
      <c r="A403" s="3">
        <v>153</v>
      </c>
      <c r="B403" s="3">
        <v>10</v>
      </c>
      <c r="C403" t="s">
        <v>59</v>
      </c>
      <c r="D403" t="s">
        <v>616</v>
      </c>
      <c r="E403" s="4">
        <v>25</v>
      </c>
      <c r="F403" s="4">
        <v>40</v>
      </c>
      <c r="G403">
        <v>2</v>
      </c>
      <c r="H403" s="5">
        <v>1.8055555555555554E-2</v>
      </c>
      <c r="I403" t="s">
        <v>609</v>
      </c>
      <c r="J403" s="4">
        <f t="shared" si="18"/>
        <v>80</v>
      </c>
      <c r="K403" s="11">
        <f t="shared" si="19"/>
        <v>50</v>
      </c>
      <c r="L403" s="4">
        <f>J403-(G403*E403)</f>
        <v>30</v>
      </c>
      <c r="M403" s="6">
        <f t="shared" si="20"/>
        <v>0.375</v>
      </c>
    </row>
    <row r="404" spans="1:13" x14ac:dyDescent="0.45">
      <c r="A404" s="3">
        <v>154</v>
      </c>
      <c r="B404" s="3">
        <v>11</v>
      </c>
      <c r="C404" t="s">
        <v>84</v>
      </c>
      <c r="D404" t="s">
        <v>617</v>
      </c>
      <c r="E404" s="4">
        <v>22</v>
      </c>
      <c r="F404" s="4">
        <v>36</v>
      </c>
      <c r="G404">
        <v>3</v>
      </c>
      <c r="H404" s="5">
        <v>3.6111111111111108E-2</v>
      </c>
      <c r="I404" t="s">
        <v>609</v>
      </c>
      <c r="J404" s="4">
        <f t="shared" si="18"/>
        <v>108</v>
      </c>
      <c r="K404" s="11">
        <f t="shared" si="19"/>
        <v>66</v>
      </c>
      <c r="L404" s="4">
        <f>J404-(G404*E404)</f>
        <v>42</v>
      </c>
      <c r="M404" s="6">
        <f t="shared" si="20"/>
        <v>0.3888888888888889</v>
      </c>
    </row>
    <row r="405" spans="1:13" x14ac:dyDescent="0.45">
      <c r="A405" s="3">
        <v>154</v>
      </c>
      <c r="B405" s="3">
        <v>11</v>
      </c>
      <c r="C405" t="s">
        <v>90</v>
      </c>
      <c r="D405" t="s">
        <v>629</v>
      </c>
      <c r="E405" s="4">
        <v>10</v>
      </c>
      <c r="F405" s="4">
        <v>18</v>
      </c>
      <c r="G405">
        <v>2</v>
      </c>
      <c r="H405" s="5">
        <v>2.0833333333333332E-2</v>
      </c>
      <c r="I405" t="s">
        <v>609</v>
      </c>
      <c r="J405" s="4">
        <f t="shared" si="18"/>
        <v>36</v>
      </c>
      <c r="K405" s="11">
        <f t="shared" si="19"/>
        <v>20</v>
      </c>
      <c r="L405" s="4">
        <f>J405-(G405*E405)</f>
        <v>16</v>
      </c>
      <c r="M405" s="6">
        <f t="shared" si="20"/>
        <v>0.44444444444444442</v>
      </c>
    </row>
    <row r="406" spans="1:13" x14ac:dyDescent="0.45">
      <c r="A406" s="3">
        <v>155</v>
      </c>
      <c r="B406" s="3">
        <v>7</v>
      </c>
      <c r="C406" t="s">
        <v>117</v>
      </c>
      <c r="D406" t="s">
        <v>615</v>
      </c>
      <c r="E406" s="4">
        <v>16</v>
      </c>
      <c r="F406" s="4">
        <v>27</v>
      </c>
      <c r="G406">
        <v>2</v>
      </c>
      <c r="H406" s="5">
        <v>1.6666666666666666E-2</v>
      </c>
      <c r="I406" t="s">
        <v>610</v>
      </c>
      <c r="J406" s="4">
        <f t="shared" si="18"/>
        <v>54</v>
      </c>
      <c r="K406" s="11">
        <f t="shared" si="19"/>
        <v>32</v>
      </c>
      <c r="L406" s="4">
        <f>J406-(G406*E406)</f>
        <v>22</v>
      </c>
      <c r="M406" s="6">
        <f t="shared" si="20"/>
        <v>0.40740740740740738</v>
      </c>
    </row>
    <row r="407" spans="1:13" x14ac:dyDescent="0.45">
      <c r="A407" s="3">
        <v>155</v>
      </c>
      <c r="B407" s="3">
        <v>7</v>
      </c>
      <c r="C407" t="s">
        <v>127</v>
      </c>
      <c r="D407" t="s">
        <v>614</v>
      </c>
      <c r="E407" s="4">
        <v>19</v>
      </c>
      <c r="F407" s="4">
        <v>31</v>
      </c>
      <c r="G407">
        <v>2</v>
      </c>
      <c r="H407" s="5">
        <v>2.9861111111111113E-2</v>
      </c>
      <c r="I407" t="s">
        <v>609</v>
      </c>
      <c r="J407" s="4">
        <f t="shared" si="18"/>
        <v>62</v>
      </c>
      <c r="K407" s="11">
        <f t="shared" si="19"/>
        <v>38</v>
      </c>
      <c r="L407" s="4">
        <f>J407-(G407*E407)</f>
        <v>24</v>
      </c>
      <c r="M407" s="6">
        <f t="shared" si="20"/>
        <v>0.38709677419354838</v>
      </c>
    </row>
    <row r="408" spans="1:13" x14ac:dyDescent="0.45">
      <c r="A408" s="3">
        <v>155</v>
      </c>
      <c r="B408" s="3">
        <v>7</v>
      </c>
      <c r="C408" t="s">
        <v>157</v>
      </c>
      <c r="D408" t="s">
        <v>626</v>
      </c>
      <c r="E408" s="4">
        <v>12</v>
      </c>
      <c r="F408" s="4">
        <v>20</v>
      </c>
      <c r="G408">
        <v>1</v>
      </c>
      <c r="H408" s="5">
        <v>2.2916666666666665E-2</v>
      </c>
      <c r="I408" t="s">
        <v>610</v>
      </c>
      <c r="J408" s="4">
        <f t="shared" si="18"/>
        <v>20</v>
      </c>
      <c r="K408" s="11">
        <f t="shared" si="19"/>
        <v>12</v>
      </c>
      <c r="L408" s="4">
        <f>J408-(G408*E408)</f>
        <v>8</v>
      </c>
      <c r="M408" s="6">
        <f t="shared" si="20"/>
        <v>0.4</v>
      </c>
    </row>
    <row r="409" spans="1:13" x14ac:dyDescent="0.45">
      <c r="A409" s="3">
        <v>156</v>
      </c>
      <c r="B409" s="3">
        <v>6</v>
      </c>
      <c r="C409" t="s">
        <v>53</v>
      </c>
      <c r="D409" t="s">
        <v>620</v>
      </c>
      <c r="E409" s="4">
        <v>16</v>
      </c>
      <c r="F409" s="4">
        <v>28</v>
      </c>
      <c r="G409">
        <v>2</v>
      </c>
      <c r="H409" s="5">
        <v>4.1666666666666666E-3</v>
      </c>
      <c r="I409" t="s">
        <v>609</v>
      </c>
      <c r="J409" s="4">
        <f t="shared" si="18"/>
        <v>56</v>
      </c>
      <c r="K409" s="11">
        <f t="shared" si="19"/>
        <v>32</v>
      </c>
      <c r="L409" s="4">
        <f>J409-(G409*E409)</f>
        <v>24</v>
      </c>
      <c r="M409" s="6">
        <f t="shared" si="20"/>
        <v>0.42857142857142855</v>
      </c>
    </row>
    <row r="410" spans="1:13" x14ac:dyDescent="0.45">
      <c r="A410" s="3">
        <v>157</v>
      </c>
      <c r="B410" s="3">
        <v>13</v>
      </c>
      <c r="C410" t="s">
        <v>133</v>
      </c>
      <c r="D410" t="s">
        <v>631</v>
      </c>
      <c r="E410" s="4">
        <v>15</v>
      </c>
      <c r="F410" s="4">
        <v>25</v>
      </c>
      <c r="G410">
        <v>3</v>
      </c>
      <c r="H410" s="5">
        <v>3.3333333333333333E-2</v>
      </c>
      <c r="I410" t="s">
        <v>610</v>
      </c>
      <c r="J410" s="4">
        <f t="shared" si="18"/>
        <v>75</v>
      </c>
      <c r="K410" s="11">
        <f t="shared" si="19"/>
        <v>45</v>
      </c>
      <c r="L410" s="4">
        <f>J410-(G410*E410)</f>
        <v>30</v>
      </c>
      <c r="M410" s="6">
        <f t="shared" si="20"/>
        <v>0.4</v>
      </c>
    </row>
    <row r="411" spans="1:13" x14ac:dyDescent="0.45">
      <c r="A411" s="3">
        <v>157</v>
      </c>
      <c r="B411" s="3">
        <v>13</v>
      </c>
      <c r="C411" t="s">
        <v>53</v>
      </c>
      <c r="D411" t="s">
        <v>620</v>
      </c>
      <c r="E411" s="4">
        <v>16</v>
      </c>
      <c r="F411" s="4">
        <v>28</v>
      </c>
      <c r="G411">
        <v>1</v>
      </c>
      <c r="H411" s="5">
        <v>3.7499999999999999E-2</v>
      </c>
      <c r="I411" t="s">
        <v>610</v>
      </c>
      <c r="J411" s="4">
        <f t="shared" si="18"/>
        <v>28</v>
      </c>
      <c r="K411" s="11">
        <f t="shared" si="19"/>
        <v>16</v>
      </c>
      <c r="L411" s="4">
        <f>J411-(G411*E411)</f>
        <v>12</v>
      </c>
      <c r="M411" s="6">
        <f t="shared" si="20"/>
        <v>0.42857142857142855</v>
      </c>
    </row>
    <row r="412" spans="1:13" x14ac:dyDescent="0.45">
      <c r="A412" s="3">
        <v>157</v>
      </c>
      <c r="B412" s="3">
        <v>13</v>
      </c>
      <c r="C412" t="s">
        <v>79</v>
      </c>
      <c r="D412" t="s">
        <v>613</v>
      </c>
      <c r="E412" s="4">
        <v>18</v>
      </c>
      <c r="F412" s="4">
        <v>30</v>
      </c>
      <c r="G412">
        <v>2</v>
      </c>
      <c r="H412" s="5">
        <v>1.8749999999999999E-2</v>
      </c>
      <c r="I412" t="s">
        <v>609</v>
      </c>
      <c r="J412" s="4">
        <f t="shared" si="18"/>
        <v>60</v>
      </c>
      <c r="K412" s="11">
        <f t="shared" si="19"/>
        <v>36</v>
      </c>
      <c r="L412" s="4">
        <f>J412-(G412*E412)</f>
        <v>24</v>
      </c>
      <c r="M412" s="6">
        <f t="shared" si="20"/>
        <v>0.4</v>
      </c>
    </row>
    <row r="413" spans="1:13" x14ac:dyDescent="0.45">
      <c r="A413" s="3">
        <v>157</v>
      </c>
      <c r="B413" s="3">
        <v>13</v>
      </c>
      <c r="C413" t="s">
        <v>84</v>
      </c>
      <c r="D413" t="s">
        <v>617</v>
      </c>
      <c r="E413" s="4">
        <v>22</v>
      </c>
      <c r="F413" s="4">
        <v>36</v>
      </c>
      <c r="G413">
        <v>3</v>
      </c>
      <c r="H413" s="5">
        <v>1.4583333333333334E-2</v>
      </c>
      <c r="I413" t="s">
        <v>609</v>
      </c>
      <c r="J413" s="4">
        <f t="shared" si="18"/>
        <v>108</v>
      </c>
      <c r="K413" s="11">
        <f t="shared" si="19"/>
        <v>66</v>
      </c>
      <c r="L413" s="4">
        <f>J413-(G413*E413)</f>
        <v>42</v>
      </c>
      <c r="M413" s="6">
        <f t="shared" si="20"/>
        <v>0.3888888888888889</v>
      </c>
    </row>
    <row r="414" spans="1:13" x14ac:dyDescent="0.45">
      <c r="A414" s="3">
        <v>158</v>
      </c>
      <c r="B414" s="3">
        <v>5</v>
      </c>
      <c r="C414" t="s">
        <v>123</v>
      </c>
      <c r="D414" t="s">
        <v>621</v>
      </c>
      <c r="E414" s="4">
        <v>11</v>
      </c>
      <c r="F414" s="4">
        <v>19</v>
      </c>
      <c r="G414">
        <v>1</v>
      </c>
      <c r="H414" s="5">
        <v>3.9583333333333331E-2</v>
      </c>
      <c r="I414" t="s">
        <v>609</v>
      </c>
      <c r="J414" s="4">
        <f t="shared" si="18"/>
        <v>19</v>
      </c>
      <c r="K414" s="11">
        <f t="shared" si="19"/>
        <v>11</v>
      </c>
      <c r="L414" s="4">
        <f>J414-(G414*E414)</f>
        <v>8</v>
      </c>
      <c r="M414" s="6">
        <f t="shared" si="20"/>
        <v>0.42105263157894735</v>
      </c>
    </row>
    <row r="415" spans="1:13" x14ac:dyDescent="0.45">
      <c r="A415" s="3">
        <v>158</v>
      </c>
      <c r="B415" s="3">
        <v>5</v>
      </c>
      <c r="C415" t="s">
        <v>166</v>
      </c>
      <c r="D415" t="s">
        <v>630</v>
      </c>
      <c r="E415" s="4">
        <v>15</v>
      </c>
      <c r="F415" s="4">
        <v>26</v>
      </c>
      <c r="G415">
        <v>3</v>
      </c>
      <c r="H415" s="5">
        <v>3.8194444444444448E-2</v>
      </c>
      <c r="I415" t="s">
        <v>609</v>
      </c>
      <c r="J415" s="4">
        <f t="shared" si="18"/>
        <v>78</v>
      </c>
      <c r="K415" s="11">
        <f t="shared" si="19"/>
        <v>45</v>
      </c>
      <c r="L415" s="4">
        <f>J415-(G415*E415)</f>
        <v>33</v>
      </c>
      <c r="M415" s="6">
        <f t="shared" si="20"/>
        <v>0.42307692307692307</v>
      </c>
    </row>
    <row r="416" spans="1:13" x14ac:dyDescent="0.45">
      <c r="A416" s="3">
        <v>158</v>
      </c>
      <c r="B416" s="3">
        <v>5</v>
      </c>
      <c r="C416" t="s">
        <v>84</v>
      </c>
      <c r="D416" t="s">
        <v>617</v>
      </c>
      <c r="E416" s="4">
        <v>22</v>
      </c>
      <c r="F416" s="4">
        <v>36</v>
      </c>
      <c r="G416">
        <v>3</v>
      </c>
      <c r="H416" s="5">
        <v>4.8611111111111112E-3</v>
      </c>
      <c r="I416" t="s">
        <v>609</v>
      </c>
      <c r="J416" s="4">
        <f t="shared" si="18"/>
        <v>108</v>
      </c>
      <c r="K416" s="11">
        <f t="shared" si="19"/>
        <v>66</v>
      </c>
      <c r="L416" s="4">
        <f>J416-(G416*E416)</f>
        <v>42</v>
      </c>
      <c r="M416" s="6">
        <f t="shared" si="20"/>
        <v>0.3888888888888889</v>
      </c>
    </row>
    <row r="417" spans="1:13" x14ac:dyDescent="0.45">
      <c r="A417" s="3">
        <v>158</v>
      </c>
      <c r="B417" s="3">
        <v>5</v>
      </c>
      <c r="C417" t="s">
        <v>37</v>
      </c>
      <c r="D417" t="s">
        <v>622</v>
      </c>
      <c r="E417" s="4">
        <v>21</v>
      </c>
      <c r="F417" s="4">
        <v>35</v>
      </c>
      <c r="G417">
        <v>3</v>
      </c>
      <c r="H417" s="5">
        <v>1.1111111111111112E-2</v>
      </c>
      <c r="I417" t="s">
        <v>610</v>
      </c>
      <c r="J417" s="4">
        <f t="shared" si="18"/>
        <v>105</v>
      </c>
      <c r="K417" s="11">
        <f t="shared" si="19"/>
        <v>63</v>
      </c>
      <c r="L417" s="4">
        <f>J417-(G417*E417)</f>
        <v>42</v>
      </c>
      <c r="M417" s="6">
        <f t="shared" si="20"/>
        <v>0.4</v>
      </c>
    </row>
    <row r="418" spans="1:13" x14ac:dyDescent="0.45">
      <c r="A418" s="3">
        <v>159</v>
      </c>
      <c r="B418" s="3">
        <v>16</v>
      </c>
      <c r="C418" t="s">
        <v>49</v>
      </c>
      <c r="D418" t="s">
        <v>618</v>
      </c>
      <c r="E418" s="4">
        <v>17</v>
      </c>
      <c r="F418" s="4">
        <v>29</v>
      </c>
      <c r="G418">
        <v>3</v>
      </c>
      <c r="H418" s="5">
        <v>1.5972222222222221E-2</v>
      </c>
      <c r="I418" t="s">
        <v>610</v>
      </c>
      <c r="J418" s="4">
        <f t="shared" si="18"/>
        <v>87</v>
      </c>
      <c r="K418" s="11">
        <f t="shared" si="19"/>
        <v>51</v>
      </c>
      <c r="L418" s="4">
        <f>J418-(G418*E418)</f>
        <v>36</v>
      </c>
      <c r="M418" s="6">
        <f t="shared" si="20"/>
        <v>0.41379310344827586</v>
      </c>
    </row>
    <row r="419" spans="1:13" x14ac:dyDescent="0.45">
      <c r="A419" s="3">
        <v>159</v>
      </c>
      <c r="B419" s="3">
        <v>16</v>
      </c>
      <c r="C419" t="s">
        <v>127</v>
      </c>
      <c r="D419" t="s">
        <v>614</v>
      </c>
      <c r="E419" s="4">
        <v>19</v>
      </c>
      <c r="F419" s="4">
        <v>31</v>
      </c>
      <c r="G419">
        <v>1</v>
      </c>
      <c r="H419" s="5">
        <v>3.472222222222222E-3</v>
      </c>
      <c r="I419" t="s">
        <v>609</v>
      </c>
      <c r="J419" s="4">
        <f t="shared" si="18"/>
        <v>31</v>
      </c>
      <c r="K419" s="11">
        <f t="shared" si="19"/>
        <v>19</v>
      </c>
      <c r="L419" s="4">
        <f>J419-(G419*E419)</f>
        <v>12</v>
      </c>
      <c r="M419" s="6">
        <f t="shared" si="20"/>
        <v>0.38709677419354838</v>
      </c>
    </row>
    <row r="420" spans="1:13" x14ac:dyDescent="0.45">
      <c r="A420" s="3">
        <v>159</v>
      </c>
      <c r="B420" s="3">
        <v>16</v>
      </c>
      <c r="C420" t="s">
        <v>90</v>
      </c>
      <c r="D420" t="s">
        <v>629</v>
      </c>
      <c r="E420" s="4">
        <v>10</v>
      </c>
      <c r="F420" s="4">
        <v>18</v>
      </c>
      <c r="G420">
        <v>2</v>
      </c>
      <c r="H420" s="5">
        <v>4.1666666666666666E-3</v>
      </c>
      <c r="I420" t="s">
        <v>609</v>
      </c>
      <c r="J420" s="4">
        <f t="shared" si="18"/>
        <v>36</v>
      </c>
      <c r="K420" s="11">
        <f t="shared" si="19"/>
        <v>20</v>
      </c>
      <c r="L420" s="4">
        <f>J420-(G420*E420)</f>
        <v>16</v>
      </c>
      <c r="M420" s="6">
        <f t="shared" si="20"/>
        <v>0.44444444444444442</v>
      </c>
    </row>
    <row r="421" spans="1:13" x14ac:dyDescent="0.45">
      <c r="A421" s="3">
        <v>159</v>
      </c>
      <c r="B421" s="3">
        <v>16</v>
      </c>
      <c r="C421" t="s">
        <v>272</v>
      </c>
      <c r="D421" t="s">
        <v>619</v>
      </c>
      <c r="E421" s="4">
        <v>20</v>
      </c>
      <c r="F421" s="4">
        <v>33</v>
      </c>
      <c r="G421">
        <v>3</v>
      </c>
      <c r="H421" s="5">
        <v>2.7777777777777776E-2</v>
      </c>
      <c r="I421" t="s">
        <v>609</v>
      </c>
      <c r="J421" s="4">
        <f t="shared" si="18"/>
        <v>99</v>
      </c>
      <c r="K421" s="11">
        <f t="shared" si="19"/>
        <v>60</v>
      </c>
      <c r="L421" s="4">
        <f>J421-(G421*E421)</f>
        <v>39</v>
      </c>
      <c r="M421" s="6">
        <f t="shared" si="20"/>
        <v>0.39393939393939392</v>
      </c>
    </row>
    <row r="422" spans="1:13" x14ac:dyDescent="0.45">
      <c r="A422" s="3">
        <v>160</v>
      </c>
      <c r="B422" s="3">
        <v>19</v>
      </c>
      <c r="C422" t="s">
        <v>84</v>
      </c>
      <c r="D422" t="s">
        <v>617</v>
      </c>
      <c r="E422" s="4">
        <v>22</v>
      </c>
      <c r="F422" s="4">
        <v>36</v>
      </c>
      <c r="G422">
        <v>3</v>
      </c>
      <c r="H422" s="5">
        <v>1.3888888888888888E-2</v>
      </c>
      <c r="I422" t="s">
        <v>609</v>
      </c>
      <c r="J422" s="4">
        <f t="shared" si="18"/>
        <v>108</v>
      </c>
      <c r="K422" s="11">
        <f t="shared" si="19"/>
        <v>66</v>
      </c>
      <c r="L422" s="4">
        <f>J422-(G422*E422)</f>
        <v>42</v>
      </c>
      <c r="M422" s="6">
        <f t="shared" si="20"/>
        <v>0.3888888888888889</v>
      </c>
    </row>
    <row r="423" spans="1:13" x14ac:dyDescent="0.45">
      <c r="A423" s="3">
        <v>160</v>
      </c>
      <c r="B423" s="3">
        <v>19</v>
      </c>
      <c r="C423" t="s">
        <v>169</v>
      </c>
      <c r="D423" t="s">
        <v>612</v>
      </c>
      <c r="E423" s="4">
        <v>14</v>
      </c>
      <c r="F423" s="4">
        <v>24</v>
      </c>
      <c r="G423">
        <v>2</v>
      </c>
      <c r="H423" s="5">
        <v>3.2638888888888891E-2</v>
      </c>
      <c r="I423" t="s">
        <v>609</v>
      </c>
      <c r="J423" s="4">
        <f t="shared" si="18"/>
        <v>48</v>
      </c>
      <c r="K423" s="11">
        <f t="shared" si="19"/>
        <v>28</v>
      </c>
      <c r="L423" s="4">
        <f>J423-(G423*E423)</f>
        <v>20</v>
      </c>
      <c r="M423" s="6">
        <f t="shared" si="20"/>
        <v>0.41666666666666669</v>
      </c>
    </row>
    <row r="424" spans="1:13" x14ac:dyDescent="0.45">
      <c r="A424" s="3">
        <v>161</v>
      </c>
      <c r="B424" s="3">
        <v>13</v>
      </c>
      <c r="C424" t="s">
        <v>53</v>
      </c>
      <c r="D424" t="s">
        <v>620</v>
      </c>
      <c r="E424" s="4">
        <v>16</v>
      </c>
      <c r="F424" s="4">
        <v>28</v>
      </c>
      <c r="G424">
        <v>3</v>
      </c>
      <c r="H424" s="5">
        <v>3.9583333333333331E-2</v>
      </c>
      <c r="I424" t="s">
        <v>609</v>
      </c>
      <c r="J424" s="4">
        <f t="shared" si="18"/>
        <v>84</v>
      </c>
      <c r="K424" s="11">
        <f t="shared" si="19"/>
        <v>48</v>
      </c>
      <c r="L424" s="4">
        <f>J424-(G424*E424)</f>
        <v>36</v>
      </c>
      <c r="M424" s="6">
        <f t="shared" si="20"/>
        <v>0.42857142857142855</v>
      </c>
    </row>
    <row r="425" spans="1:13" x14ac:dyDescent="0.45">
      <c r="A425" s="3">
        <v>162</v>
      </c>
      <c r="B425" s="3">
        <v>14</v>
      </c>
      <c r="C425" t="s">
        <v>169</v>
      </c>
      <c r="D425" t="s">
        <v>612</v>
      </c>
      <c r="E425" s="4">
        <v>14</v>
      </c>
      <c r="F425" s="4">
        <v>24</v>
      </c>
      <c r="G425">
        <v>3</v>
      </c>
      <c r="H425" s="5">
        <v>1.7361111111111112E-2</v>
      </c>
      <c r="I425" t="s">
        <v>609</v>
      </c>
      <c r="J425" s="4">
        <f t="shared" si="18"/>
        <v>72</v>
      </c>
      <c r="K425" s="11">
        <f t="shared" si="19"/>
        <v>42</v>
      </c>
      <c r="L425" s="4">
        <f>J425-(G425*E425)</f>
        <v>30</v>
      </c>
      <c r="M425" s="6">
        <f t="shared" si="20"/>
        <v>0.41666666666666669</v>
      </c>
    </row>
    <row r="426" spans="1:13" x14ac:dyDescent="0.45">
      <c r="A426" s="3">
        <v>163</v>
      </c>
      <c r="B426" s="3">
        <v>6</v>
      </c>
      <c r="C426" t="s">
        <v>127</v>
      </c>
      <c r="D426" t="s">
        <v>614</v>
      </c>
      <c r="E426" s="4">
        <v>19</v>
      </c>
      <c r="F426" s="4">
        <v>31</v>
      </c>
      <c r="G426">
        <v>3</v>
      </c>
      <c r="H426" s="5">
        <v>5.5555555555555558E-3</v>
      </c>
      <c r="I426" t="s">
        <v>610</v>
      </c>
      <c r="J426" s="4">
        <f t="shared" si="18"/>
        <v>93</v>
      </c>
      <c r="K426" s="11">
        <f t="shared" si="19"/>
        <v>57</v>
      </c>
      <c r="L426" s="4">
        <f>J426-(G426*E426)</f>
        <v>36</v>
      </c>
      <c r="M426" s="6">
        <f t="shared" si="20"/>
        <v>0.38709677419354838</v>
      </c>
    </row>
    <row r="427" spans="1:13" x14ac:dyDescent="0.45">
      <c r="A427" s="3">
        <v>163</v>
      </c>
      <c r="B427" s="3">
        <v>6</v>
      </c>
      <c r="C427" t="s">
        <v>79</v>
      </c>
      <c r="D427" t="s">
        <v>613</v>
      </c>
      <c r="E427" s="4">
        <v>18</v>
      </c>
      <c r="F427" s="4">
        <v>30</v>
      </c>
      <c r="G427">
        <v>3</v>
      </c>
      <c r="H427" s="5">
        <v>1.1111111111111112E-2</v>
      </c>
      <c r="I427" t="s">
        <v>610</v>
      </c>
      <c r="J427" s="4">
        <f t="shared" si="18"/>
        <v>90</v>
      </c>
      <c r="K427" s="11">
        <f t="shared" si="19"/>
        <v>54</v>
      </c>
      <c r="L427" s="4">
        <f>J427-(G427*E427)</f>
        <v>36</v>
      </c>
      <c r="M427" s="6">
        <f t="shared" si="20"/>
        <v>0.4</v>
      </c>
    </row>
    <row r="428" spans="1:13" x14ac:dyDescent="0.45">
      <c r="A428" s="3">
        <v>163</v>
      </c>
      <c r="B428" s="3">
        <v>6</v>
      </c>
      <c r="C428" t="s">
        <v>272</v>
      </c>
      <c r="D428" t="s">
        <v>619</v>
      </c>
      <c r="E428" s="4">
        <v>20</v>
      </c>
      <c r="F428" s="4">
        <v>33</v>
      </c>
      <c r="G428">
        <v>2</v>
      </c>
      <c r="H428" s="5">
        <v>2.7777777777777776E-2</v>
      </c>
      <c r="I428" t="s">
        <v>610</v>
      </c>
      <c r="J428" s="4">
        <f t="shared" si="18"/>
        <v>66</v>
      </c>
      <c r="K428" s="11">
        <f t="shared" si="19"/>
        <v>40</v>
      </c>
      <c r="L428" s="4">
        <f>J428-(G428*E428)</f>
        <v>26</v>
      </c>
      <c r="M428" s="6">
        <f t="shared" si="20"/>
        <v>0.39393939393939392</v>
      </c>
    </row>
    <row r="429" spans="1:13" x14ac:dyDescent="0.45">
      <c r="A429" s="3">
        <v>163</v>
      </c>
      <c r="B429" s="3">
        <v>6</v>
      </c>
      <c r="C429" t="s">
        <v>214</v>
      </c>
      <c r="D429" t="s">
        <v>624</v>
      </c>
      <c r="E429" s="4">
        <v>13</v>
      </c>
      <c r="F429" s="4">
        <v>22</v>
      </c>
      <c r="G429">
        <v>1</v>
      </c>
      <c r="H429" s="5">
        <v>4.8611111111111112E-3</v>
      </c>
      <c r="I429" t="s">
        <v>609</v>
      </c>
      <c r="J429" s="4">
        <f t="shared" si="18"/>
        <v>22</v>
      </c>
      <c r="K429" s="11">
        <f t="shared" si="19"/>
        <v>13</v>
      </c>
      <c r="L429" s="4">
        <f>J429-(G429*E429)</f>
        <v>9</v>
      </c>
      <c r="M429" s="6">
        <f t="shared" si="20"/>
        <v>0.40909090909090912</v>
      </c>
    </row>
    <row r="430" spans="1:13" x14ac:dyDescent="0.45">
      <c r="A430" s="3">
        <v>164</v>
      </c>
      <c r="B430" s="3">
        <v>8</v>
      </c>
      <c r="C430" t="s">
        <v>214</v>
      </c>
      <c r="D430" t="s">
        <v>624</v>
      </c>
      <c r="E430" s="4">
        <v>13</v>
      </c>
      <c r="F430" s="4">
        <v>22</v>
      </c>
      <c r="G430">
        <v>1</v>
      </c>
      <c r="H430" s="5">
        <v>2.9861111111111113E-2</v>
      </c>
      <c r="I430" t="s">
        <v>610</v>
      </c>
      <c r="J430" s="4">
        <f t="shared" si="18"/>
        <v>22</v>
      </c>
      <c r="K430" s="11">
        <f t="shared" si="19"/>
        <v>13</v>
      </c>
      <c r="L430" s="4">
        <f>J430-(G430*E430)</f>
        <v>9</v>
      </c>
      <c r="M430" s="6">
        <f t="shared" si="20"/>
        <v>0.40909090909090912</v>
      </c>
    </row>
    <row r="431" spans="1:13" x14ac:dyDescent="0.45">
      <c r="A431" s="3">
        <v>164</v>
      </c>
      <c r="B431" s="3">
        <v>8</v>
      </c>
      <c r="C431" t="s">
        <v>84</v>
      </c>
      <c r="D431" t="s">
        <v>617</v>
      </c>
      <c r="E431" s="4">
        <v>22</v>
      </c>
      <c r="F431" s="4">
        <v>36</v>
      </c>
      <c r="G431">
        <v>1</v>
      </c>
      <c r="H431" s="5">
        <v>4.8611111111111112E-3</v>
      </c>
      <c r="I431" t="s">
        <v>609</v>
      </c>
      <c r="J431" s="4">
        <f t="shared" si="18"/>
        <v>36</v>
      </c>
      <c r="K431" s="11">
        <f t="shared" si="19"/>
        <v>22</v>
      </c>
      <c r="L431" s="4">
        <f>J431-(G431*E431)</f>
        <v>14</v>
      </c>
      <c r="M431" s="6">
        <f t="shared" si="20"/>
        <v>0.3888888888888889</v>
      </c>
    </row>
    <row r="432" spans="1:13" x14ac:dyDescent="0.45">
      <c r="A432" s="3">
        <v>164</v>
      </c>
      <c r="B432" s="3">
        <v>8</v>
      </c>
      <c r="C432" t="s">
        <v>258</v>
      </c>
      <c r="D432" t="s">
        <v>623</v>
      </c>
      <c r="E432" s="4">
        <v>19</v>
      </c>
      <c r="F432" s="4">
        <v>32</v>
      </c>
      <c r="G432">
        <v>2</v>
      </c>
      <c r="H432" s="5">
        <v>1.3888888888888888E-2</v>
      </c>
      <c r="I432" t="s">
        <v>609</v>
      </c>
      <c r="J432" s="4">
        <f t="shared" si="18"/>
        <v>64</v>
      </c>
      <c r="K432" s="11">
        <f t="shared" si="19"/>
        <v>38</v>
      </c>
      <c r="L432" s="4">
        <f>J432-(G432*E432)</f>
        <v>26</v>
      </c>
      <c r="M432" s="6">
        <f t="shared" si="20"/>
        <v>0.40625</v>
      </c>
    </row>
    <row r="433" spans="1:13" x14ac:dyDescent="0.45">
      <c r="A433" s="3">
        <v>164</v>
      </c>
      <c r="B433" s="3">
        <v>8</v>
      </c>
      <c r="C433" t="s">
        <v>169</v>
      </c>
      <c r="D433" t="s">
        <v>612</v>
      </c>
      <c r="E433" s="4">
        <v>14</v>
      </c>
      <c r="F433" s="4">
        <v>24</v>
      </c>
      <c r="G433">
        <v>2</v>
      </c>
      <c r="H433" s="5">
        <v>2.4305555555555556E-2</v>
      </c>
      <c r="I433" t="s">
        <v>609</v>
      </c>
      <c r="J433" s="4">
        <f t="shared" si="18"/>
        <v>48</v>
      </c>
      <c r="K433" s="11">
        <f t="shared" si="19"/>
        <v>28</v>
      </c>
      <c r="L433" s="4">
        <f>J433-(G433*E433)</f>
        <v>20</v>
      </c>
      <c r="M433" s="6">
        <f t="shared" si="20"/>
        <v>0.41666666666666669</v>
      </c>
    </row>
    <row r="434" spans="1:13" x14ac:dyDescent="0.45">
      <c r="A434" s="3">
        <v>165</v>
      </c>
      <c r="B434" s="3">
        <v>10</v>
      </c>
      <c r="C434" t="s">
        <v>169</v>
      </c>
      <c r="D434" t="s">
        <v>612</v>
      </c>
      <c r="E434" s="4">
        <v>14</v>
      </c>
      <c r="F434" s="4">
        <v>24</v>
      </c>
      <c r="G434">
        <v>2</v>
      </c>
      <c r="H434" s="5">
        <v>1.0416666666666666E-2</v>
      </c>
      <c r="I434" t="s">
        <v>610</v>
      </c>
      <c r="J434" s="4">
        <f t="shared" si="18"/>
        <v>48</v>
      </c>
      <c r="K434" s="11">
        <f t="shared" si="19"/>
        <v>28</v>
      </c>
      <c r="L434" s="4">
        <f>J434-(G434*E434)</f>
        <v>20</v>
      </c>
      <c r="M434" s="6">
        <f t="shared" si="20"/>
        <v>0.41666666666666669</v>
      </c>
    </row>
    <row r="435" spans="1:13" x14ac:dyDescent="0.45">
      <c r="A435" s="3">
        <v>165</v>
      </c>
      <c r="B435" s="3">
        <v>10</v>
      </c>
      <c r="C435" t="s">
        <v>81</v>
      </c>
      <c r="D435" t="s">
        <v>628</v>
      </c>
      <c r="E435" s="4">
        <v>13</v>
      </c>
      <c r="F435" s="4">
        <v>21</v>
      </c>
      <c r="G435">
        <v>2</v>
      </c>
      <c r="H435" s="5">
        <v>2.8472222222222222E-2</v>
      </c>
      <c r="I435" t="s">
        <v>609</v>
      </c>
      <c r="J435" s="4">
        <f t="shared" si="18"/>
        <v>42</v>
      </c>
      <c r="K435" s="11">
        <f t="shared" si="19"/>
        <v>26</v>
      </c>
      <c r="L435" s="4">
        <f>J435-(G435*E435)</f>
        <v>16</v>
      </c>
      <c r="M435" s="6">
        <f t="shared" si="20"/>
        <v>0.38095238095238093</v>
      </c>
    </row>
    <row r="436" spans="1:13" x14ac:dyDescent="0.45">
      <c r="A436" s="3">
        <v>166</v>
      </c>
      <c r="B436" s="3">
        <v>12</v>
      </c>
      <c r="C436" t="s">
        <v>211</v>
      </c>
      <c r="D436" t="s">
        <v>627</v>
      </c>
      <c r="E436" s="4">
        <v>14</v>
      </c>
      <c r="F436" s="4">
        <v>23</v>
      </c>
      <c r="G436">
        <v>2</v>
      </c>
      <c r="H436" s="5">
        <v>1.5277777777777777E-2</v>
      </c>
      <c r="I436" t="s">
        <v>610</v>
      </c>
      <c r="J436" s="4">
        <f t="shared" si="18"/>
        <v>46</v>
      </c>
      <c r="K436" s="11">
        <f t="shared" si="19"/>
        <v>28</v>
      </c>
      <c r="L436" s="4">
        <f>J436-(G436*E436)</f>
        <v>18</v>
      </c>
      <c r="M436" s="6">
        <f t="shared" si="20"/>
        <v>0.39130434782608697</v>
      </c>
    </row>
    <row r="437" spans="1:13" x14ac:dyDescent="0.45">
      <c r="A437" s="3">
        <v>167</v>
      </c>
      <c r="B437" s="3">
        <v>5</v>
      </c>
      <c r="C437" t="s">
        <v>123</v>
      </c>
      <c r="D437" t="s">
        <v>621</v>
      </c>
      <c r="E437" s="4">
        <v>11</v>
      </c>
      <c r="F437" s="4">
        <v>19</v>
      </c>
      <c r="G437">
        <v>1</v>
      </c>
      <c r="H437" s="5">
        <v>2.013888888888889E-2</v>
      </c>
      <c r="I437" t="s">
        <v>609</v>
      </c>
      <c r="J437" s="4">
        <f t="shared" si="18"/>
        <v>19</v>
      </c>
      <c r="K437" s="11">
        <f t="shared" si="19"/>
        <v>11</v>
      </c>
      <c r="L437" s="4">
        <f>J437-(G437*E437)</f>
        <v>8</v>
      </c>
      <c r="M437" s="6">
        <f t="shared" si="20"/>
        <v>0.42105263157894735</v>
      </c>
    </row>
    <row r="438" spans="1:13" x14ac:dyDescent="0.45">
      <c r="A438" s="3">
        <v>167</v>
      </c>
      <c r="B438" s="3">
        <v>5</v>
      </c>
      <c r="C438" t="s">
        <v>66</v>
      </c>
      <c r="D438" t="s">
        <v>625</v>
      </c>
      <c r="E438" s="4">
        <v>20</v>
      </c>
      <c r="F438" s="4">
        <v>34</v>
      </c>
      <c r="G438">
        <v>3</v>
      </c>
      <c r="H438" s="5">
        <v>7.6388888888888886E-3</v>
      </c>
      <c r="I438" t="s">
        <v>609</v>
      </c>
      <c r="J438" s="4">
        <f t="shared" si="18"/>
        <v>102</v>
      </c>
      <c r="K438" s="11">
        <f t="shared" si="19"/>
        <v>60</v>
      </c>
      <c r="L438" s="4">
        <f>J438-(G438*E438)</f>
        <v>42</v>
      </c>
      <c r="M438" s="6">
        <f t="shared" si="20"/>
        <v>0.41176470588235292</v>
      </c>
    </row>
    <row r="439" spans="1:13" x14ac:dyDescent="0.45">
      <c r="A439" s="3">
        <v>167</v>
      </c>
      <c r="B439" s="3">
        <v>5</v>
      </c>
      <c r="C439" t="s">
        <v>127</v>
      </c>
      <c r="D439" t="s">
        <v>614</v>
      </c>
      <c r="E439" s="4">
        <v>19</v>
      </c>
      <c r="F439" s="4">
        <v>31</v>
      </c>
      <c r="G439">
        <v>1</v>
      </c>
      <c r="H439" s="5">
        <v>2.5000000000000001E-2</v>
      </c>
      <c r="I439" t="s">
        <v>610</v>
      </c>
      <c r="J439" s="4">
        <f t="shared" si="18"/>
        <v>31</v>
      </c>
      <c r="K439" s="11">
        <f t="shared" si="19"/>
        <v>19</v>
      </c>
      <c r="L439" s="4">
        <f>J439-(G439*E439)</f>
        <v>12</v>
      </c>
      <c r="M439" s="6">
        <f t="shared" si="20"/>
        <v>0.38709677419354838</v>
      </c>
    </row>
    <row r="440" spans="1:13" x14ac:dyDescent="0.45">
      <c r="A440" s="3">
        <v>168</v>
      </c>
      <c r="B440" s="3">
        <v>17</v>
      </c>
      <c r="C440" t="s">
        <v>214</v>
      </c>
      <c r="D440" t="s">
        <v>624</v>
      </c>
      <c r="E440" s="4">
        <v>13</v>
      </c>
      <c r="F440" s="4">
        <v>22</v>
      </c>
      <c r="G440">
        <v>2</v>
      </c>
      <c r="H440" s="5">
        <v>4.8611111111111112E-3</v>
      </c>
      <c r="I440" t="s">
        <v>610</v>
      </c>
      <c r="J440" s="4">
        <f t="shared" si="18"/>
        <v>44</v>
      </c>
      <c r="K440" s="11">
        <f t="shared" si="19"/>
        <v>26</v>
      </c>
      <c r="L440" s="4">
        <f>J440-(G440*E440)</f>
        <v>18</v>
      </c>
      <c r="M440" s="6">
        <f t="shared" si="20"/>
        <v>0.40909090909090912</v>
      </c>
    </row>
    <row r="441" spans="1:13" x14ac:dyDescent="0.45">
      <c r="A441" s="3">
        <v>169</v>
      </c>
      <c r="B441" s="3">
        <v>19</v>
      </c>
      <c r="C441" t="s">
        <v>81</v>
      </c>
      <c r="D441" t="s">
        <v>628</v>
      </c>
      <c r="E441" s="4">
        <v>13</v>
      </c>
      <c r="F441" s="4">
        <v>21</v>
      </c>
      <c r="G441">
        <v>2</v>
      </c>
      <c r="H441" s="5">
        <v>3.0555555555555555E-2</v>
      </c>
      <c r="I441" t="s">
        <v>610</v>
      </c>
      <c r="J441" s="4">
        <f t="shared" si="18"/>
        <v>42</v>
      </c>
      <c r="K441" s="11">
        <f t="shared" si="19"/>
        <v>26</v>
      </c>
      <c r="L441" s="4">
        <f>J441-(G441*E441)</f>
        <v>16</v>
      </c>
      <c r="M441" s="6">
        <f t="shared" si="20"/>
        <v>0.38095238095238093</v>
      </c>
    </row>
    <row r="442" spans="1:13" x14ac:dyDescent="0.45">
      <c r="A442" s="3">
        <v>169</v>
      </c>
      <c r="B442" s="3">
        <v>19</v>
      </c>
      <c r="C442" t="s">
        <v>66</v>
      </c>
      <c r="D442" t="s">
        <v>625</v>
      </c>
      <c r="E442" s="4">
        <v>20</v>
      </c>
      <c r="F442" s="4">
        <v>34</v>
      </c>
      <c r="G442">
        <v>2</v>
      </c>
      <c r="H442" s="5">
        <v>4.0972222222222222E-2</v>
      </c>
      <c r="I442" t="s">
        <v>610</v>
      </c>
      <c r="J442" s="4">
        <f t="shared" si="18"/>
        <v>68</v>
      </c>
      <c r="K442" s="11">
        <f t="shared" si="19"/>
        <v>40</v>
      </c>
      <c r="L442" s="4">
        <f>J442-(G442*E442)</f>
        <v>28</v>
      </c>
      <c r="M442" s="6">
        <f t="shared" si="20"/>
        <v>0.41176470588235292</v>
      </c>
    </row>
    <row r="443" spans="1:13" x14ac:dyDescent="0.45">
      <c r="A443" s="3">
        <v>169</v>
      </c>
      <c r="B443" s="3">
        <v>19</v>
      </c>
      <c r="C443" t="s">
        <v>214</v>
      </c>
      <c r="D443" t="s">
        <v>624</v>
      </c>
      <c r="E443" s="4">
        <v>13</v>
      </c>
      <c r="F443" s="4">
        <v>22</v>
      </c>
      <c r="G443">
        <v>2</v>
      </c>
      <c r="H443" s="5">
        <v>4.8611111111111112E-3</v>
      </c>
      <c r="I443" t="s">
        <v>609</v>
      </c>
      <c r="J443" s="4">
        <f t="shared" si="18"/>
        <v>44</v>
      </c>
      <c r="K443" s="11">
        <f t="shared" si="19"/>
        <v>26</v>
      </c>
      <c r="L443" s="4">
        <f>J443-(G443*E443)</f>
        <v>18</v>
      </c>
      <c r="M443" s="6">
        <f t="shared" si="20"/>
        <v>0.40909090909090912</v>
      </c>
    </row>
    <row r="444" spans="1:13" x14ac:dyDescent="0.45">
      <c r="A444" s="3">
        <v>170</v>
      </c>
      <c r="B444" s="3">
        <v>12</v>
      </c>
      <c r="C444" t="s">
        <v>157</v>
      </c>
      <c r="D444" t="s">
        <v>626</v>
      </c>
      <c r="E444" s="4">
        <v>12</v>
      </c>
      <c r="F444" s="4">
        <v>20</v>
      </c>
      <c r="G444">
        <v>3</v>
      </c>
      <c r="H444" s="5">
        <v>1.1111111111111112E-2</v>
      </c>
      <c r="I444" t="s">
        <v>609</v>
      </c>
      <c r="J444" s="4">
        <f t="shared" si="18"/>
        <v>60</v>
      </c>
      <c r="K444" s="11">
        <f t="shared" si="19"/>
        <v>36</v>
      </c>
      <c r="L444" s="4">
        <f>J444-(G444*E444)</f>
        <v>24</v>
      </c>
      <c r="M444" s="6">
        <f t="shared" si="20"/>
        <v>0.4</v>
      </c>
    </row>
    <row r="445" spans="1:13" x14ac:dyDescent="0.45">
      <c r="A445" s="3">
        <v>170</v>
      </c>
      <c r="B445" s="3">
        <v>12</v>
      </c>
      <c r="C445" t="s">
        <v>49</v>
      </c>
      <c r="D445" t="s">
        <v>618</v>
      </c>
      <c r="E445" s="4">
        <v>17</v>
      </c>
      <c r="F445" s="4">
        <v>29</v>
      </c>
      <c r="G445">
        <v>3</v>
      </c>
      <c r="H445" s="5">
        <v>1.1111111111111112E-2</v>
      </c>
      <c r="I445" t="s">
        <v>609</v>
      </c>
      <c r="J445" s="4">
        <f t="shared" si="18"/>
        <v>87</v>
      </c>
      <c r="K445" s="11">
        <f t="shared" si="19"/>
        <v>51</v>
      </c>
      <c r="L445" s="4">
        <f>J445-(G445*E445)</f>
        <v>36</v>
      </c>
      <c r="M445" s="6">
        <f t="shared" si="20"/>
        <v>0.41379310344827586</v>
      </c>
    </row>
    <row r="446" spans="1:13" x14ac:dyDescent="0.45">
      <c r="A446" s="3">
        <v>170</v>
      </c>
      <c r="B446" s="3">
        <v>12</v>
      </c>
      <c r="C446" t="s">
        <v>84</v>
      </c>
      <c r="D446" t="s">
        <v>617</v>
      </c>
      <c r="E446" s="4">
        <v>22</v>
      </c>
      <c r="F446" s="4">
        <v>36</v>
      </c>
      <c r="G446">
        <v>1</v>
      </c>
      <c r="H446" s="5">
        <v>2.2916666666666665E-2</v>
      </c>
      <c r="I446" t="s">
        <v>610</v>
      </c>
      <c r="J446" s="4">
        <f t="shared" si="18"/>
        <v>36</v>
      </c>
      <c r="K446" s="11">
        <f t="shared" si="19"/>
        <v>22</v>
      </c>
      <c r="L446" s="4">
        <f>J446-(G446*E446)</f>
        <v>14</v>
      </c>
      <c r="M446" s="6">
        <f t="shared" si="20"/>
        <v>0.3888888888888889</v>
      </c>
    </row>
    <row r="447" spans="1:13" x14ac:dyDescent="0.45">
      <c r="A447" s="3">
        <v>170</v>
      </c>
      <c r="B447" s="3">
        <v>12</v>
      </c>
      <c r="C447" t="s">
        <v>79</v>
      </c>
      <c r="D447" t="s">
        <v>613</v>
      </c>
      <c r="E447" s="4">
        <v>18</v>
      </c>
      <c r="F447" s="4">
        <v>30</v>
      </c>
      <c r="G447">
        <v>2</v>
      </c>
      <c r="H447" s="5">
        <v>5.5555555555555558E-3</v>
      </c>
      <c r="I447" t="s">
        <v>610</v>
      </c>
      <c r="J447" s="4">
        <f t="shared" si="18"/>
        <v>60</v>
      </c>
      <c r="K447" s="11">
        <f t="shared" si="19"/>
        <v>36</v>
      </c>
      <c r="L447" s="4">
        <f>J447-(G447*E447)</f>
        <v>24</v>
      </c>
      <c r="M447" s="6">
        <f t="shared" si="20"/>
        <v>0.4</v>
      </c>
    </row>
    <row r="448" spans="1:13" x14ac:dyDescent="0.45">
      <c r="A448" s="3">
        <v>171</v>
      </c>
      <c r="B448" s="3">
        <v>16</v>
      </c>
      <c r="C448" t="s">
        <v>166</v>
      </c>
      <c r="D448" t="s">
        <v>630</v>
      </c>
      <c r="E448" s="4">
        <v>15</v>
      </c>
      <c r="F448" s="4">
        <v>26</v>
      </c>
      <c r="G448">
        <v>2</v>
      </c>
      <c r="H448" s="5">
        <v>2.013888888888889E-2</v>
      </c>
      <c r="I448" t="s">
        <v>609</v>
      </c>
      <c r="J448" s="4">
        <f t="shared" si="18"/>
        <v>52</v>
      </c>
      <c r="K448" s="11">
        <f t="shared" si="19"/>
        <v>30</v>
      </c>
      <c r="L448" s="4">
        <f>J448-(G448*E448)</f>
        <v>22</v>
      </c>
      <c r="M448" s="6">
        <f t="shared" si="20"/>
        <v>0.42307692307692307</v>
      </c>
    </row>
    <row r="449" spans="1:13" x14ac:dyDescent="0.45">
      <c r="A449" s="3">
        <v>171</v>
      </c>
      <c r="B449" s="3">
        <v>16</v>
      </c>
      <c r="C449" t="s">
        <v>49</v>
      </c>
      <c r="D449" t="s">
        <v>618</v>
      </c>
      <c r="E449" s="4">
        <v>17</v>
      </c>
      <c r="F449" s="4">
        <v>29</v>
      </c>
      <c r="G449">
        <v>3</v>
      </c>
      <c r="H449" s="5">
        <v>1.5277777777777777E-2</v>
      </c>
      <c r="I449" t="s">
        <v>610</v>
      </c>
      <c r="J449" s="4">
        <f t="shared" si="18"/>
        <v>87</v>
      </c>
      <c r="K449" s="11">
        <f t="shared" si="19"/>
        <v>51</v>
      </c>
      <c r="L449" s="4">
        <f>J449-(G449*E449)</f>
        <v>36</v>
      </c>
      <c r="M449" s="6">
        <f t="shared" si="20"/>
        <v>0.41379310344827586</v>
      </c>
    </row>
    <row r="450" spans="1:13" x14ac:dyDescent="0.45">
      <c r="A450" s="3">
        <v>172</v>
      </c>
      <c r="B450" s="3">
        <v>12</v>
      </c>
      <c r="C450" t="s">
        <v>66</v>
      </c>
      <c r="D450" t="s">
        <v>625</v>
      </c>
      <c r="E450" s="4">
        <v>20</v>
      </c>
      <c r="F450" s="4">
        <v>34</v>
      </c>
      <c r="G450">
        <v>2</v>
      </c>
      <c r="H450" s="5">
        <v>1.8749999999999999E-2</v>
      </c>
      <c r="I450" t="s">
        <v>610</v>
      </c>
      <c r="J450" s="4">
        <f t="shared" si="18"/>
        <v>68</v>
      </c>
      <c r="K450" s="11">
        <f t="shared" si="19"/>
        <v>40</v>
      </c>
      <c r="L450" s="4">
        <f>J450-(G450*E450)</f>
        <v>28</v>
      </c>
      <c r="M450" s="6">
        <f t="shared" si="20"/>
        <v>0.41176470588235292</v>
      </c>
    </row>
    <row r="451" spans="1:13" x14ac:dyDescent="0.45">
      <c r="A451" s="3">
        <v>173</v>
      </c>
      <c r="B451" s="3">
        <v>11</v>
      </c>
      <c r="C451" t="s">
        <v>117</v>
      </c>
      <c r="D451" t="s">
        <v>615</v>
      </c>
      <c r="E451" s="4">
        <v>16</v>
      </c>
      <c r="F451" s="4">
        <v>27</v>
      </c>
      <c r="G451">
        <v>3</v>
      </c>
      <c r="H451" s="5">
        <v>1.0416666666666666E-2</v>
      </c>
      <c r="I451" t="s">
        <v>610</v>
      </c>
      <c r="J451" s="4">
        <f t="shared" ref="J451:J514" si="21">F451*G451</f>
        <v>81</v>
      </c>
      <c r="K451" s="11">
        <f t="shared" ref="K451:K514" si="22">G451*E451</f>
        <v>48</v>
      </c>
      <c r="L451" s="4">
        <f>J451-(G451*E451)</f>
        <v>33</v>
      </c>
      <c r="M451" s="6">
        <f t="shared" ref="M451:M514" si="23">L451/J451</f>
        <v>0.40740740740740738</v>
      </c>
    </row>
    <row r="452" spans="1:13" x14ac:dyDescent="0.45">
      <c r="A452" s="3">
        <v>173</v>
      </c>
      <c r="B452" s="3">
        <v>11</v>
      </c>
      <c r="C452" t="s">
        <v>258</v>
      </c>
      <c r="D452" t="s">
        <v>623</v>
      </c>
      <c r="E452" s="4">
        <v>19</v>
      </c>
      <c r="F452" s="4">
        <v>32</v>
      </c>
      <c r="G452">
        <v>3</v>
      </c>
      <c r="H452" s="5">
        <v>3.6111111111111108E-2</v>
      </c>
      <c r="I452" t="s">
        <v>610</v>
      </c>
      <c r="J452" s="4">
        <f t="shared" si="21"/>
        <v>96</v>
      </c>
      <c r="K452" s="11">
        <f t="shared" si="22"/>
        <v>57</v>
      </c>
      <c r="L452" s="4">
        <f>J452-(G452*E452)</f>
        <v>39</v>
      </c>
      <c r="M452" s="6">
        <f t="shared" si="23"/>
        <v>0.40625</v>
      </c>
    </row>
    <row r="453" spans="1:13" x14ac:dyDescent="0.45">
      <c r="A453" s="3">
        <v>174</v>
      </c>
      <c r="B453" s="3">
        <v>10</v>
      </c>
      <c r="C453" t="s">
        <v>79</v>
      </c>
      <c r="D453" t="s">
        <v>613</v>
      </c>
      <c r="E453" s="4">
        <v>18</v>
      </c>
      <c r="F453" s="4">
        <v>30</v>
      </c>
      <c r="G453">
        <v>2</v>
      </c>
      <c r="H453" s="5">
        <v>8.3333333333333332E-3</v>
      </c>
      <c r="I453" t="s">
        <v>610</v>
      </c>
      <c r="J453" s="4">
        <f t="shared" si="21"/>
        <v>60</v>
      </c>
      <c r="K453" s="11">
        <f t="shared" si="22"/>
        <v>36</v>
      </c>
      <c r="L453" s="4">
        <f>J453-(G453*E453)</f>
        <v>24</v>
      </c>
      <c r="M453" s="6">
        <f t="shared" si="23"/>
        <v>0.4</v>
      </c>
    </row>
    <row r="454" spans="1:13" x14ac:dyDescent="0.45">
      <c r="A454" s="3">
        <v>175</v>
      </c>
      <c r="B454" s="3">
        <v>14</v>
      </c>
      <c r="C454" t="s">
        <v>258</v>
      </c>
      <c r="D454" t="s">
        <v>623</v>
      </c>
      <c r="E454" s="4">
        <v>19</v>
      </c>
      <c r="F454" s="4">
        <v>32</v>
      </c>
      <c r="G454">
        <v>3</v>
      </c>
      <c r="H454" s="5">
        <v>6.2500000000000003E-3</v>
      </c>
      <c r="I454" t="s">
        <v>610</v>
      </c>
      <c r="J454" s="4">
        <f t="shared" si="21"/>
        <v>96</v>
      </c>
      <c r="K454" s="11">
        <f t="shared" si="22"/>
        <v>57</v>
      </c>
      <c r="L454" s="4">
        <f>J454-(G454*E454)</f>
        <v>39</v>
      </c>
      <c r="M454" s="6">
        <f t="shared" si="23"/>
        <v>0.40625</v>
      </c>
    </row>
    <row r="455" spans="1:13" x14ac:dyDescent="0.45">
      <c r="A455" s="3">
        <v>175</v>
      </c>
      <c r="B455" s="3">
        <v>14</v>
      </c>
      <c r="C455" t="s">
        <v>169</v>
      </c>
      <c r="D455" t="s">
        <v>612</v>
      </c>
      <c r="E455" s="4">
        <v>14</v>
      </c>
      <c r="F455" s="4">
        <v>24</v>
      </c>
      <c r="G455">
        <v>2</v>
      </c>
      <c r="H455" s="5">
        <v>2.6388888888888889E-2</v>
      </c>
      <c r="I455" t="s">
        <v>609</v>
      </c>
      <c r="J455" s="4">
        <f t="shared" si="21"/>
        <v>48</v>
      </c>
      <c r="K455" s="11">
        <f t="shared" si="22"/>
        <v>28</v>
      </c>
      <c r="L455" s="4">
        <f>J455-(G455*E455)</f>
        <v>20</v>
      </c>
      <c r="M455" s="6">
        <f t="shared" si="23"/>
        <v>0.41666666666666669</v>
      </c>
    </row>
    <row r="456" spans="1:13" x14ac:dyDescent="0.45">
      <c r="A456" s="3">
        <v>176</v>
      </c>
      <c r="B456" s="3">
        <v>20</v>
      </c>
      <c r="C456" t="s">
        <v>81</v>
      </c>
      <c r="D456" t="s">
        <v>628</v>
      </c>
      <c r="E456" s="4">
        <v>13</v>
      </c>
      <c r="F456" s="4">
        <v>21</v>
      </c>
      <c r="G456">
        <v>3</v>
      </c>
      <c r="H456" s="5">
        <v>3.3333333333333333E-2</v>
      </c>
      <c r="I456" t="s">
        <v>610</v>
      </c>
      <c r="J456" s="4">
        <f t="shared" si="21"/>
        <v>63</v>
      </c>
      <c r="K456" s="11">
        <f t="shared" si="22"/>
        <v>39</v>
      </c>
      <c r="L456" s="4">
        <f>J456-(G456*E456)</f>
        <v>24</v>
      </c>
      <c r="M456" s="6">
        <f t="shared" si="23"/>
        <v>0.38095238095238093</v>
      </c>
    </row>
    <row r="457" spans="1:13" x14ac:dyDescent="0.45">
      <c r="A457" s="3">
        <v>177</v>
      </c>
      <c r="B457" s="3">
        <v>4</v>
      </c>
      <c r="C457" t="s">
        <v>169</v>
      </c>
      <c r="D457" t="s">
        <v>612</v>
      </c>
      <c r="E457" s="4">
        <v>14</v>
      </c>
      <c r="F457" s="4">
        <v>24</v>
      </c>
      <c r="G457">
        <v>2</v>
      </c>
      <c r="H457" s="5">
        <v>6.9444444444444441E-3</v>
      </c>
      <c r="I457" t="s">
        <v>610</v>
      </c>
      <c r="J457" s="4">
        <f t="shared" si="21"/>
        <v>48</v>
      </c>
      <c r="K457" s="11">
        <f t="shared" si="22"/>
        <v>28</v>
      </c>
      <c r="L457" s="4">
        <f>J457-(G457*E457)</f>
        <v>20</v>
      </c>
      <c r="M457" s="6">
        <f t="shared" si="23"/>
        <v>0.41666666666666669</v>
      </c>
    </row>
    <row r="458" spans="1:13" x14ac:dyDescent="0.45">
      <c r="A458" s="3">
        <v>177</v>
      </c>
      <c r="B458" s="3">
        <v>4</v>
      </c>
      <c r="C458" t="s">
        <v>166</v>
      </c>
      <c r="D458" t="s">
        <v>630</v>
      </c>
      <c r="E458" s="4">
        <v>15</v>
      </c>
      <c r="F458" s="4">
        <v>26</v>
      </c>
      <c r="G458">
        <v>1</v>
      </c>
      <c r="H458" s="5">
        <v>2.7777777777777776E-2</v>
      </c>
      <c r="I458" t="s">
        <v>609</v>
      </c>
      <c r="J458" s="4">
        <f t="shared" si="21"/>
        <v>26</v>
      </c>
      <c r="K458" s="11">
        <f t="shared" si="22"/>
        <v>15</v>
      </c>
      <c r="L458" s="4">
        <f>J458-(G458*E458)</f>
        <v>11</v>
      </c>
      <c r="M458" s="6">
        <f t="shared" si="23"/>
        <v>0.42307692307692307</v>
      </c>
    </row>
    <row r="459" spans="1:13" x14ac:dyDescent="0.45">
      <c r="A459" s="3">
        <v>177</v>
      </c>
      <c r="B459" s="3">
        <v>4</v>
      </c>
      <c r="C459" t="s">
        <v>81</v>
      </c>
      <c r="D459" t="s">
        <v>628</v>
      </c>
      <c r="E459" s="4">
        <v>13</v>
      </c>
      <c r="F459" s="4">
        <v>21</v>
      </c>
      <c r="G459">
        <v>2</v>
      </c>
      <c r="H459" s="5">
        <v>3.125E-2</v>
      </c>
      <c r="I459" t="s">
        <v>610</v>
      </c>
      <c r="J459" s="4">
        <f t="shared" si="21"/>
        <v>42</v>
      </c>
      <c r="K459" s="11">
        <f t="shared" si="22"/>
        <v>26</v>
      </c>
      <c r="L459" s="4">
        <f>J459-(G459*E459)</f>
        <v>16</v>
      </c>
      <c r="M459" s="6">
        <f t="shared" si="23"/>
        <v>0.38095238095238093</v>
      </c>
    </row>
    <row r="460" spans="1:13" x14ac:dyDescent="0.45">
      <c r="A460" s="3">
        <v>177</v>
      </c>
      <c r="B460" s="3">
        <v>4</v>
      </c>
      <c r="C460" t="s">
        <v>123</v>
      </c>
      <c r="D460" t="s">
        <v>621</v>
      </c>
      <c r="E460" s="4">
        <v>11</v>
      </c>
      <c r="F460" s="4">
        <v>19</v>
      </c>
      <c r="G460">
        <v>3</v>
      </c>
      <c r="H460" s="5">
        <v>3.2638888888888891E-2</v>
      </c>
      <c r="I460" t="s">
        <v>609</v>
      </c>
      <c r="J460" s="4">
        <f t="shared" si="21"/>
        <v>57</v>
      </c>
      <c r="K460" s="11">
        <f t="shared" si="22"/>
        <v>33</v>
      </c>
      <c r="L460" s="4">
        <f>J460-(G460*E460)</f>
        <v>24</v>
      </c>
      <c r="M460" s="6">
        <f t="shared" si="23"/>
        <v>0.42105263157894735</v>
      </c>
    </row>
    <row r="461" spans="1:13" x14ac:dyDescent="0.45">
      <c r="A461" s="3">
        <v>178</v>
      </c>
      <c r="B461" s="3">
        <v>11</v>
      </c>
      <c r="C461" t="s">
        <v>79</v>
      </c>
      <c r="D461" t="s">
        <v>613</v>
      </c>
      <c r="E461" s="4">
        <v>18</v>
      </c>
      <c r="F461" s="4">
        <v>30</v>
      </c>
      <c r="G461">
        <v>1</v>
      </c>
      <c r="H461" s="5">
        <v>3.8194444444444448E-2</v>
      </c>
      <c r="I461" t="s">
        <v>610</v>
      </c>
      <c r="J461" s="4">
        <f t="shared" si="21"/>
        <v>30</v>
      </c>
      <c r="K461" s="11">
        <f t="shared" si="22"/>
        <v>18</v>
      </c>
      <c r="L461" s="4">
        <f>J461-(G461*E461)</f>
        <v>12</v>
      </c>
      <c r="M461" s="6">
        <f t="shared" si="23"/>
        <v>0.4</v>
      </c>
    </row>
    <row r="462" spans="1:13" x14ac:dyDescent="0.45">
      <c r="A462" s="3">
        <v>178</v>
      </c>
      <c r="B462" s="3">
        <v>11</v>
      </c>
      <c r="C462" t="s">
        <v>37</v>
      </c>
      <c r="D462" t="s">
        <v>622</v>
      </c>
      <c r="E462" s="4">
        <v>21</v>
      </c>
      <c r="F462" s="4">
        <v>35</v>
      </c>
      <c r="G462">
        <v>1</v>
      </c>
      <c r="H462" s="5">
        <v>1.1111111111111112E-2</v>
      </c>
      <c r="I462" t="s">
        <v>610</v>
      </c>
      <c r="J462" s="4">
        <f t="shared" si="21"/>
        <v>35</v>
      </c>
      <c r="K462" s="11">
        <f t="shared" si="22"/>
        <v>21</v>
      </c>
      <c r="L462" s="4">
        <f>J462-(G462*E462)</f>
        <v>14</v>
      </c>
      <c r="M462" s="6">
        <f t="shared" si="23"/>
        <v>0.4</v>
      </c>
    </row>
    <row r="463" spans="1:13" x14ac:dyDescent="0.45">
      <c r="A463" s="3">
        <v>178</v>
      </c>
      <c r="B463" s="3">
        <v>11</v>
      </c>
      <c r="C463" t="s">
        <v>214</v>
      </c>
      <c r="D463" t="s">
        <v>624</v>
      </c>
      <c r="E463" s="4">
        <v>13</v>
      </c>
      <c r="F463" s="4">
        <v>22</v>
      </c>
      <c r="G463">
        <v>2</v>
      </c>
      <c r="H463" s="5">
        <v>1.3888888888888888E-2</v>
      </c>
      <c r="I463" t="s">
        <v>609</v>
      </c>
      <c r="J463" s="4">
        <f t="shared" si="21"/>
        <v>44</v>
      </c>
      <c r="K463" s="11">
        <f t="shared" si="22"/>
        <v>26</v>
      </c>
      <c r="L463" s="4">
        <f>J463-(G463*E463)</f>
        <v>18</v>
      </c>
      <c r="M463" s="6">
        <f t="shared" si="23"/>
        <v>0.40909090909090912</v>
      </c>
    </row>
    <row r="464" spans="1:13" x14ac:dyDescent="0.45">
      <c r="A464" s="3">
        <v>178</v>
      </c>
      <c r="B464" s="3">
        <v>11</v>
      </c>
      <c r="C464" t="s">
        <v>272</v>
      </c>
      <c r="D464" t="s">
        <v>619</v>
      </c>
      <c r="E464" s="4">
        <v>20</v>
      </c>
      <c r="F464" s="4">
        <v>33</v>
      </c>
      <c r="G464">
        <v>3</v>
      </c>
      <c r="H464" s="5">
        <v>3.8194444444444448E-2</v>
      </c>
      <c r="I464" t="s">
        <v>609</v>
      </c>
      <c r="J464" s="4">
        <f t="shared" si="21"/>
        <v>99</v>
      </c>
      <c r="K464" s="11">
        <f t="shared" si="22"/>
        <v>60</v>
      </c>
      <c r="L464" s="4">
        <f>J464-(G464*E464)</f>
        <v>39</v>
      </c>
      <c r="M464" s="6">
        <f t="shared" si="23"/>
        <v>0.39393939393939392</v>
      </c>
    </row>
    <row r="465" spans="1:13" x14ac:dyDescent="0.45">
      <c r="A465" s="3">
        <v>179</v>
      </c>
      <c r="B465" s="3">
        <v>12</v>
      </c>
      <c r="C465" t="s">
        <v>127</v>
      </c>
      <c r="D465" t="s">
        <v>614</v>
      </c>
      <c r="E465" s="4">
        <v>19</v>
      </c>
      <c r="F465" s="4">
        <v>31</v>
      </c>
      <c r="G465">
        <v>2</v>
      </c>
      <c r="H465" s="5">
        <v>1.8055555555555554E-2</v>
      </c>
      <c r="I465" t="s">
        <v>609</v>
      </c>
      <c r="J465" s="4">
        <f t="shared" si="21"/>
        <v>62</v>
      </c>
      <c r="K465" s="11">
        <f t="shared" si="22"/>
        <v>38</v>
      </c>
      <c r="L465" s="4">
        <f>J465-(G465*E465)</f>
        <v>24</v>
      </c>
      <c r="M465" s="6">
        <f t="shared" si="23"/>
        <v>0.38709677419354838</v>
      </c>
    </row>
    <row r="466" spans="1:13" x14ac:dyDescent="0.45">
      <c r="A466" s="3">
        <v>180</v>
      </c>
      <c r="B466" s="3">
        <v>10</v>
      </c>
      <c r="C466" t="s">
        <v>49</v>
      </c>
      <c r="D466" t="s">
        <v>618</v>
      </c>
      <c r="E466" s="4">
        <v>17</v>
      </c>
      <c r="F466" s="4">
        <v>29</v>
      </c>
      <c r="G466">
        <v>1</v>
      </c>
      <c r="H466" s="5">
        <v>2.4305555555555556E-2</v>
      </c>
      <c r="I466" t="s">
        <v>610</v>
      </c>
      <c r="J466" s="4">
        <f t="shared" si="21"/>
        <v>29</v>
      </c>
      <c r="K466" s="11">
        <f t="shared" si="22"/>
        <v>17</v>
      </c>
      <c r="L466" s="4">
        <f>J466-(G466*E466)</f>
        <v>12</v>
      </c>
      <c r="M466" s="6">
        <f t="shared" si="23"/>
        <v>0.41379310344827586</v>
      </c>
    </row>
    <row r="467" spans="1:13" x14ac:dyDescent="0.45">
      <c r="A467" s="3">
        <v>180</v>
      </c>
      <c r="B467" s="3">
        <v>10</v>
      </c>
      <c r="C467" t="s">
        <v>79</v>
      </c>
      <c r="D467" t="s">
        <v>613</v>
      </c>
      <c r="E467" s="4">
        <v>18</v>
      </c>
      <c r="F467" s="4">
        <v>30</v>
      </c>
      <c r="G467">
        <v>3</v>
      </c>
      <c r="H467" s="5">
        <v>1.3888888888888888E-2</v>
      </c>
      <c r="I467" t="s">
        <v>610</v>
      </c>
      <c r="J467" s="4">
        <f t="shared" si="21"/>
        <v>90</v>
      </c>
      <c r="K467" s="11">
        <f t="shared" si="22"/>
        <v>54</v>
      </c>
      <c r="L467" s="4">
        <f>J467-(G467*E467)</f>
        <v>36</v>
      </c>
      <c r="M467" s="6">
        <f t="shared" si="23"/>
        <v>0.4</v>
      </c>
    </row>
    <row r="468" spans="1:13" x14ac:dyDescent="0.45">
      <c r="A468" s="3">
        <v>180</v>
      </c>
      <c r="B468" s="3">
        <v>10</v>
      </c>
      <c r="C468" t="s">
        <v>157</v>
      </c>
      <c r="D468" t="s">
        <v>626</v>
      </c>
      <c r="E468" s="4">
        <v>12</v>
      </c>
      <c r="F468" s="4">
        <v>20</v>
      </c>
      <c r="G468">
        <v>1</v>
      </c>
      <c r="H468" s="5">
        <v>3.4722222222222224E-2</v>
      </c>
      <c r="I468" t="s">
        <v>609</v>
      </c>
      <c r="J468" s="4">
        <f t="shared" si="21"/>
        <v>20</v>
      </c>
      <c r="K468" s="11">
        <f t="shared" si="22"/>
        <v>12</v>
      </c>
      <c r="L468" s="4">
        <f>J468-(G468*E468)</f>
        <v>8</v>
      </c>
      <c r="M468" s="6">
        <f t="shared" si="23"/>
        <v>0.4</v>
      </c>
    </row>
    <row r="469" spans="1:13" x14ac:dyDescent="0.45">
      <c r="A469" s="3">
        <v>180</v>
      </c>
      <c r="B469" s="3">
        <v>10</v>
      </c>
      <c r="C469" t="s">
        <v>117</v>
      </c>
      <c r="D469" t="s">
        <v>615</v>
      </c>
      <c r="E469" s="4">
        <v>16</v>
      </c>
      <c r="F469" s="4">
        <v>27</v>
      </c>
      <c r="G469">
        <v>1</v>
      </c>
      <c r="H469" s="5">
        <v>3.888888888888889E-2</v>
      </c>
      <c r="I469" t="s">
        <v>609</v>
      </c>
      <c r="J469" s="4">
        <f t="shared" si="21"/>
        <v>27</v>
      </c>
      <c r="K469" s="11">
        <f t="shared" si="22"/>
        <v>16</v>
      </c>
      <c r="L469" s="4">
        <f>J469-(G469*E469)</f>
        <v>11</v>
      </c>
      <c r="M469" s="6">
        <f t="shared" si="23"/>
        <v>0.40740740740740738</v>
      </c>
    </row>
    <row r="470" spans="1:13" x14ac:dyDescent="0.45">
      <c r="A470" s="3">
        <v>181</v>
      </c>
      <c r="B470" s="3">
        <v>15</v>
      </c>
      <c r="C470" t="s">
        <v>117</v>
      </c>
      <c r="D470" t="s">
        <v>615</v>
      </c>
      <c r="E470" s="4">
        <v>16</v>
      </c>
      <c r="F470" s="4">
        <v>27</v>
      </c>
      <c r="G470">
        <v>1</v>
      </c>
      <c r="H470" s="5">
        <v>3.8194444444444448E-2</v>
      </c>
      <c r="I470" t="s">
        <v>610</v>
      </c>
      <c r="J470" s="4">
        <f t="shared" si="21"/>
        <v>27</v>
      </c>
      <c r="K470" s="11">
        <f t="shared" si="22"/>
        <v>16</v>
      </c>
      <c r="L470" s="4">
        <f>J470-(G470*E470)</f>
        <v>11</v>
      </c>
      <c r="M470" s="6">
        <f t="shared" si="23"/>
        <v>0.40740740740740738</v>
      </c>
    </row>
    <row r="471" spans="1:13" x14ac:dyDescent="0.45">
      <c r="A471" s="3">
        <v>182</v>
      </c>
      <c r="B471" s="3">
        <v>18</v>
      </c>
      <c r="C471" t="s">
        <v>123</v>
      </c>
      <c r="D471" t="s">
        <v>621</v>
      </c>
      <c r="E471" s="4">
        <v>11</v>
      </c>
      <c r="F471" s="4">
        <v>19</v>
      </c>
      <c r="G471">
        <v>2</v>
      </c>
      <c r="H471" s="5">
        <v>7.6388888888888886E-3</v>
      </c>
      <c r="I471" t="s">
        <v>610</v>
      </c>
      <c r="J471" s="4">
        <f t="shared" si="21"/>
        <v>38</v>
      </c>
      <c r="K471" s="11">
        <f t="shared" si="22"/>
        <v>22</v>
      </c>
      <c r="L471" s="4">
        <f>J471-(G471*E471)</f>
        <v>16</v>
      </c>
      <c r="M471" s="6">
        <f t="shared" si="23"/>
        <v>0.42105263157894735</v>
      </c>
    </row>
    <row r="472" spans="1:13" x14ac:dyDescent="0.45">
      <c r="A472" s="3">
        <v>183</v>
      </c>
      <c r="B472" s="3">
        <v>18</v>
      </c>
      <c r="C472" t="s">
        <v>258</v>
      </c>
      <c r="D472" t="s">
        <v>623</v>
      </c>
      <c r="E472" s="4">
        <v>19</v>
      </c>
      <c r="F472" s="4">
        <v>32</v>
      </c>
      <c r="G472">
        <v>2</v>
      </c>
      <c r="H472" s="5">
        <v>3.6111111111111108E-2</v>
      </c>
      <c r="I472" t="s">
        <v>609</v>
      </c>
      <c r="J472" s="4">
        <f t="shared" si="21"/>
        <v>64</v>
      </c>
      <c r="K472" s="11">
        <f t="shared" si="22"/>
        <v>38</v>
      </c>
      <c r="L472" s="4">
        <f>J472-(G472*E472)</f>
        <v>26</v>
      </c>
      <c r="M472" s="6">
        <f t="shared" si="23"/>
        <v>0.40625</v>
      </c>
    </row>
    <row r="473" spans="1:13" x14ac:dyDescent="0.45">
      <c r="A473" s="3">
        <v>183</v>
      </c>
      <c r="B473" s="3">
        <v>18</v>
      </c>
      <c r="C473" t="s">
        <v>166</v>
      </c>
      <c r="D473" t="s">
        <v>630</v>
      </c>
      <c r="E473" s="4">
        <v>15</v>
      </c>
      <c r="F473" s="4">
        <v>26</v>
      </c>
      <c r="G473">
        <v>1</v>
      </c>
      <c r="H473" s="5">
        <v>6.9444444444444441E-3</v>
      </c>
      <c r="I473" t="s">
        <v>609</v>
      </c>
      <c r="J473" s="4">
        <f t="shared" si="21"/>
        <v>26</v>
      </c>
      <c r="K473" s="11">
        <f t="shared" si="22"/>
        <v>15</v>
      </c>
      <c r="L473" s="4">
        <f>J473-(G473*E473)</f>
        <v>11</v>
      </c>
      <c r="M473" s="6">
        <f t="shared" si="23"/>
        <v>0.42307692307692307</v>
      </c>
    </row>
    <row r="474" spans="1:13" x14ac:dyDescent="0.45">
      <c r="A474" s="3">
        <v>183</v>
      </c>
      <c r="B474" s="3">
        <v>18</v>
      </c>
      <c r="C474" t="s">
        <v>157</v>
      </c>
      <c r="D474" t="s">
        <v>626</v>
      </c>
      <c r="E474" s="4">
        <v>12</v>
      </c>
      <c r="F474" s="4">
        <v>20</v>
      </c>
      <c r="G474">
        <v>3</v>
      </c>
      <c r="H474" s="5">
        <v>4.027777777777778E-2</v>
      </c>
      <c r="I474" t="s">
        <v>609</v>
      </c>
      <c r="J474" s="4">
        <f t="shared" si="21"/>
        <v>60</v>
      </c>
      <c r="K474" s="11">
        <f t="shared" si="22"/>
        <v>36</v>
      </c>
      <c r="L474" s="4">
        <f>J474-(G474*E474)</f>
        <v>24</v>
      </c>
      <c r="M474" s="6">
        <f t="shared" si="23"/>
        <v>0.4</v>
      </c>
    </row>
    <row r="475" spans="1:13" x14ac:dyDescent="0.45">
      <c r="A475" s="3">
        <v>183</v>
      </c>
      <c r="B475" s="3">
        <v>18</v>
      </c>
      <c r="C475" t="s">
        <v>37</v>
      </c>
      <c r="D475" t="s">
        <v>622</v>
      </c>
      <c r="E475" s="4">
        <v>21</v>
      </c>
      <c r="F475" s="4">
        <v>35</v>
      </c>
      <c r="G475">
        <v>3</v>
      </c>
      <c r="H475" s="5">
        <v>3.1944444444444442E-2</v>
      </c>
      <c r="I475" t="s">
        <v>609</v>
      </c>
      <c r="J475" s="4">
        <f t="shared" si="21"/>
        <v>105</v>
      </c>
      <c r="K475" s="11">
        <f t="shared" si="22"/>
        <v>63</v>
      </c>
      <c r="L475" s="4">
        <f>J475-(G475*E475)</f>
        <v>42</v>
      </c>
      <c r="M475" s="6">
        <f t="shared" si="23"/>
        <v>0.4</v>
      </c>
    </row>
    <row r="476" spans="1:13" x14ac:dyDescent="0.45">
      <c r="A476" s="3">
        <v>184</v>
      </c>
      <c r="B476" s="3">
        <v>4</v>
      </c>
      <c r="C476" t="s">
        <v>53</v>
      </c>
      <c r="D476" t="s">
        <v>620</v>
      </c>
      <c r="E476" s="4">
        <v>16</v>
      </c>
      <c r="F476" s="4">
        <v>28</v>
      </c>
      <c r="G476">
        <v>3</v>
      </c>
      <c r="H476" s="5">
        <v>4.1666666666666666E-3</v>
      </c>
      <c r="I476" t="s">
        <v>610</v>
      </c>
      <c r="J476" s="4">
        <f t="shared" si="21"/>
        <v>84</v>
      </c>
      <c r="K476" s="11">
        <f t="shared" si="22"/>
        <v>48</v>
      </c>
      <c r="L476" s="4">
        <f>J476-(G476*E476)</f>
        <v>36</v>
      </c>
      <c r="M476" s="6">
        <f t="shared" si="23"/>
        <v>0.42857142857142855</v>
      </c>
    </row>
    <row r="477" spans="1:13" x14ac:dyDescent="0.45">
      <c r="A477" s="3">
        <v>184</v>
      </c>
      <c r="B477" s="3">
        <v>4</v>
      </c>
      <c r="C477" t="s">
        <v>117</v>
      </c>
      <c r="D477" t="s">
        <v>615</v>
      </c>
      <c r="E477" s="4">
        <v>16</v>
      </c>
      <c r="F477" s="4">
        <v>27</v>
      </c>
      <c r="G477">
        <v>3</v>
      </c>
      <c r="H477" s="5">
        <v>6.9444444444444441E-3</v>
      </c>
      <c r="I477" t="s">
        <v>609</v>
      </c>
      <c r="J477" s="4">
        <f t="shared" si="21"/>
        <v>81</v>
      </c>
      <c r="K477" s="11">
        <f t="shared" si="22"/>
        <v>48</v>
      </c>
      <c r="L477" s="4">
        <f>J477-(G477*E477)</f>
        <v>33</v>
      </c>
      <c r="M477" s="6">
        <f t="shared" si="23"/>
        <v>0.40740740740740738</v>
      </c>
    </row>
    <row r="478" spans="1:13" x14ac:dyDescent="0.45">
      <c r="A478" s="3">
        <v>184</v>
      </c>
      <c r="B478" s="3">
        <v>4</v>
      </c>
      <c r="C478" t="s">
        <v>157</v>
      </c>
      <c r="D478" t="s">
        <v>626</v>
      </c>
      <c r="E478" s="4">
        <v>12</v>
      </c>
      <c r="F478" s="4">
        <v>20</v>
      </c>
      <c r="G478">
        <v>2</v>
      </c>
      <c r="H478" s="5">
        <v>9.0277777777777769E-3</v>
      </c>
      <c r="I478" t="s">
        <v>610</v>
      </c>
      <c r="J478" s="4">
        <f t="shared" si="21"/>
        <v>40</v>
      </c>
      <c r="K478" s="11">
        <f t="shared" si="22"/>
        <v>24</v>
      </c>
      <c r="L478" s="4">
        <f>J478-(G478*E478)</f>
        <v>16</v>
      </c>
      <c r="M478" s="6">
        <f t="shared" si="23"/>
        <v>0.4</v>
      </c>
    </row>
    <row r="479" spans="1:13" x14ac:dyDescent="0.45">
      <c r="A479" s="3">
        <v>185</v>
      </c>
      <c r="B479" s="3">
        <v>16</v>
      </c>
      <c r="C479" t="s">
        <v>81</v>
      </c>
      <c r="D479" t="s">
        <v>628</v>
      </c>
      <c r="E479" s="4">
        <v>13</v>
      </c>
      <c r="F479" s="4">
        <v>21</v>
      </c>
      <c r="G479">
        <v>3</v>
      </c>
      <c r="H479" s="5">
        <v>2.361111111111111E-2</v>
      </c>
      <c r="I479" t="s">
        <v>609</v>
      </c>
      <c r="J479" s="4">
        <f t="shared" si="21"/>
        <v>63</v>
      </c>
      <c r="K479" s="11">
        <f t="shared" si="22"/>
        <v>39</v>
      </c>
      <c r="L479" s="4">
        <f>J479-(G479*E479)</f>
        <v>24</v>
      </c>
      <c r="M479" s="6">
        <f t="shared" si="23"/>
        <v>0.38095238095238093</v>
      </c>
    </row>
    <row r="480" spans="1:13" x14ac:dyDescent="0.45">
      <c r="A480" s="3">
        <v>185</v>
      </c>
      <c r="B480" s="3">
        <v>16</v>
      </c>
      <c r="C480" t="s">
        <v>53</v>
      </c>
      <c r="D480" t="s">
        <v>620</v>
      </c>
      <c r="E480" s="4">
        <v>16</v>
      </c>
      <c r="F480" s="4">
        <v>28</v>
      </c>
      <c r="G480">
        <v>1</v>
      </c>
      <c r="H480" s="5">
        <v>4.1666666666666666E-3</v>
      </c>
      <c r="I480" t="s">
        <v>610</v>
      </c>
      <c r="J480" s="4">
        <f t="shared" si="21"/>
        <v>28</v>
      </c>
      <c r="K480" s="11">
        <f t="shared" si="22"/>
        <v>16</v>
      </c>
      <c r="L480" s="4">
        <f>J480-(G480*E480)</f>
        <v>12</v>
      </c>
      <c r="M480" s="6">
        <f t="shared" si="23"/>
        <v>0.42857142857142855</v>
      </c>
    </row>
    <row r="481" spans="1:13" x14ac:dyDescent="0.45">
      <c r="A481" s="3">
        <v>186</v>
      </c>
      <c r="B481" s="3">
        <v>13</v>
      </c>
      <c r="C481" t="s">
        <v>117</v>
      </c>
      <c r="D481" t="s">
        <v>615</v>
      </c>
      <c r="E481" s="4">
        <v>16</v>
      </c>
      <c r="F481" s="4">
        <v>27</v>
      </c>
      <c r="G481">
        <v>3</v>
      </c>
      <c r="H481" s="5">
        <v>1.1111111111111112E-2</v>
      </c>
      <c r="I481" t="s">
        <v>609</v>
      </c>
      <c r="J481" s="4">
        <f t="shared" si="21"/>
        <v>81</v>
      </c>
      <c r="K481" s="11">
        <f t="shared" si="22"/>
        <v>48</v>
      </c>
      <c r="L481" s="4">
        <f>J481-(G481*E481)</f>
        <v>33</v>
      </c>
      <c r="M481" s="6">
        <f t="shared" si="23"/>
        <v>0.40740740740740738</v>
      </c>
    </row>
    <row r="482" spans="1:13" x14ac:dyDescent="0.45">
      <c r="A482" s="3">
        <v>186</v>
      </c>
      <c r="B482" s="3">
        <v>13</v>
      </c>
      <c r="C482" t="s">
        <v>258</v>
      </c>
      <c r="D482" t="s">
        <v>623</v>
      </c>
      <c r="E482" s="4">
        <v>19</v>
      </c>
      <c r="F482" s="4">
        <v>32</v>
      </c>
      <c r="G482">
        <v>3</v>
      </c>
      <c r="H482" s="5">
        <v>1.5972222222222221E-2</v>
      </c>
      <c r="I482" t="s">
        <v>610</v>
      </c>
      <c r="J482" s="4">
        <f t="shared" si="21"/>
        <v>96</v>
      </c>
      <c r="K482" s="11">
        <f t="shared" si="22"/>
        <v>57</v>
      </c>
      <c r="L482" s="4">
        <f>J482-(G482*E482)</f>
        <v>39</v>
      </c>
      <c r="M482" s="6">
        <f t="shared" si="23"/>
        <v>0.40625</v>
      </c>
    </row>
    <row r="483" spans="1:13" x14ac:dyDescent="0.45">
      <c r="A483" s="3">
        <v>186</v>
      </c>
      <c r="B483" s="3">
        <v>13</v>
      </c>
      <c r="C483" t="s">
        <v>127</v>
      </c>
      <c r="D483" t="s">
        <v>614</v>
      </c>
      <c r="E483" s="4">
        <v>19</v>
      </c>
      <c r="F483" s="4">
        <v>31</v>
      </c>
      <c r="G483">
        <v>3</v>
      </c>
      <c r="H483" s="5">
        <v>3.7499999999999999E-2</v>
      </c>
      <c r="I483" t="s">
        <v>609</v>
      </c>
      <c r="J483" s="4">
        <f t="shared" si="21"/>
        <v>93</v>
      </c>
      <c r="K483" s="11">
        <f t="shared" si="22"/>
        <v>57</v>
      </c>
      <c r="L483" s="4">
        <f>J483-(G483*E483)</f>
        <v>36</v>
      </c>
      <c r="M483" s="6">
        <f t="shared" si="23"/>
        <v>0.38709677419354838</v>
      </c>
    </row>
    <row r="484" spans="1:13" x14ac:dyDescent="0.45">
      <c r="A484" s="3">
        <v>187</v>
      </c>
      <c r="B484" s="3">
        <v>5</v>
      </c>
      <c r="C484" t="s">
        <v>66</v>
      </c>
      <c r="D484" t="s">
        <v>625</v>
      </c>
      <c r="E484" s="4">
        <v>20</v>
      </c>
      <c r="F484" s="4">
        <v>34</v>
      </c>
      <c r="G484">
        <v>2</v>
      </c>
      <c r="H484" s="5">
        <v>1.9444444444444445E-2</v>
      </c>
      <c r="I484" t="s">
        <v>610</v>
      </c>
      <c r="J484" s="4">
        <f t="shared" si="21"/>
        <v>68</v>
      </c>
      <c r="K484" s="11">
        <f t="shared" si="22"/>
        <v>40</v>
      </c>
      <c r="L484" s="4">
        <f>J484-(G484*E484)</f>
        <v>28</v>
      </c>
      <c r="M484" s="6">
        <f t="shared" si="23"/>
        <v>0.41176470588235292</v>
      </c>
    </row>
    <row r="485" spans="1:13" x14ac:dyDescent="0.45">
      <c r="A485" s="3">
        <v>187</v>
      </c>
      <c r="B485" s="3">
        <v>5</v>
      </c>
      <c r="C485" t="s">
        <v>166</v>
      </c>
      <c r="D485" t="s">
        <v>630</v>
      </c>
      <c r="E485" s="4">
        <v>15</v>
      </c>
      <c r="F485" s="4">
        <v>26</v>
      </c>
      <c r="G485">
        <v>1</v>
      </c>
      <c r="H485" s="5">
        <v>3.5416666666666666E-2</v>
      </c>
      <c r="I485" t="s">
        <v>609</v>
      </c>
      <c r="J485" s="4">
        <f t="shared" si="21"/>
        <v>26</v>
      </c>
      <c r="K485" s="11">
        <f t="shared" si="22"/>
        <v>15</v>
      </c>
      <c r="L485" s="4">
        <f>J485-(G485*E485)</f>
        <v>11</v>
      </c>
      <c r="M485" s="6">
        <f t="shared" si="23"/>
        <v>0.42307692307692307</v>
      </c>
    </row>
    <row r="486" spans="1:13" x14ac:dyDescent="0.45">
      <c r="A486" s="3">
        <v>187</v>
      </c>
      <c r="B486" s="3">
        <v>5</v>
      </c>
      <c r="C486" t="s">
        <v>49</v>
      </c>
      <c r="D486" t="s">
        <v>618</v>
      </c>
      <c r="E486" s="4">
        <v>17</v>
      </c>
      <c r="F486" s="4">
        <v>29</v>
      </c>
      <c r="G486">
        <v>3</v>
      </c>
      <c r="H486" s="5">
        <v>7.6388888888888886E-3</v>
      </c>
      <c r="I486" t="s">
        <v>609</v>
      </c>
      <c r="J486" s="4">
        <f t="shared" si="21"/>
        <v>87</v>
      </c>
      <c r="K486" s="11">
        <f t="shared" si="22"/>
        <v>51</v>
      </c>
      <c r="L486" s="4">
        <f>J486-(G486*E486)</f>
        <v>36</v>
      </c>
      <c r="M486" s="6">
        <f t="shared" si="23"/>
        <v>0.41379310344827586</v>
      </c>
    </row>
    <row r="487" spans="1:13" x14ac:dyDescent="0.45">
      <c r="A487" s="3">
        <v>187</v>
      </c>
      <c r="B487" s="3">
        <v>5</v>
      </c>
      <c r="C487" t="s">
        <v>117</v>
      </c>
      <c r="D487" t="s">
        <v>615</v>
      </c>
      <c r="E487" s="4">
        <v>16</v>
      </c>
      <c r="F487" s="4">
        <v>27</v>
      </c>
      <c r="G487">
        <v>1</v>
      </c>
      <c r="H487" s="5">
        <v>2.5000000000000001E-2</v>
      </c>
      <c r="I487" t="s">
        <v>610</v>
      </c>
      <c r="J487" s="4">
        <f t="shared" si="21"/>
        <v>27</v>
      </c>
      <c r="K487" s="11">
        <f t="shared" si="22"/>
        <v>16</v>
      </c>
      <c r="L487" s="4">
        <f>J487-(G487*E487)</f>
        <v>11</v>
      </c>
      <c r="M487" s="6">
        <f t="shared" si="23"/>
        <v>0.40740740740740738</v>
      </c>
    </row>
    <row r="488" spans="1:13" x14ac:dyDescent="0.45">
      <c r="A488" s="3">
        <v>188</v>
      </c>
      <c r="B488" s="3">
        <v>20</v>
      </c>
      <c r="C488" t="s">
        <v>127</v>
      </c>
      <c r="D488" t="s">
        <v>614</v>
      </c>
      <c r="E488" s="4">
        <v>19</v>
      </c>
      <c r="F488" s="4">
        <v>31</v>
      </c>
      <c r="G488">
        <v>1</v>
      </c>
      <c r="H488" s="5">
        <v>4.027777777777778E-2</v>
      </c>
      <c r="I488" t="s">
        <v>609</v>
      </c>
      <c r="J488" s="4">
        <f t="shared" si="21"/>
        <v>31</v>
      </c>
      <c r="K488" s="11">
        <f t="shared" si="22"/>
        <v>19</v>
      </c>
      <c r="L488" s="4">
        <f>J488-(G488*E488)</f>
        <v>12</v>
      </c>
      <c r="M488" s="6">
        <f t="shared" si="23"/>
        <v>0.38709677419354838</v>
      </c>
    </row>
    <row r="489" spans="1:13" x14ac:dyDescent="0.45">
      <c r="A489" s="3">
        <v>188</v>
      </c>
      <c r="B489" s="3">
        <v>20</v>
      </c>
      <c r="C489" t="s">
        <v>166</v>
      </c>
      <c r="D489" t="s">
        <v>630</v>
      </c>
      <c r="E489" s="4">
        <v>15</v>
      </c>
      <c r="F489" s="4">
        <v>26</v>
      </c>
      <c r="G489">
        <v>2</v>
      </c>
      <c r="H489" s="5">
        <v>3.2638888888888891E-2</v>
      </c>
      <c r="I489" t="s">
        <v>609</v>
      </c>
      <c r="J489" s="4">
        <f t="shared" si="21"/>
        <v>52</v>
      </c>
      <c r="K489" s="11">
        <f t="shared" si="22"/>
        <v>30</v>
      </c>
      <c r="L489" s="4">
        <f>J489-(G489*E489)</f>
        <v>22</v>
      </c>
      <c r="M489" s="6">
        <f t="shared" si="23"/>
        <v>0.42307692307692307</v>
      </c>
    </row>
    <row r="490" spans="1:13" x14ac:dyDescent="0.45">
      <c r="A490" s="3">
        <v>189</v>
      </c>
      <c r="B490" s="3">
        <v>11</v>
      </c>
      <c r="C490" t="s">
        <v>66</v>
      </c>
      <c r="D490" t="s">
        <v>625</v>
      </c>
      <c r="E490" s="4">
        <v>20</v>
      </c>
      <c r="F490" s="4">
        <v>34</v>
      </c>
      <c r="G490">
        <v>2</v>
      </c>
      <c r="H490" s="5">
        <v>2.9166666666666667E-2</v>
      </c>
      <c r="I490" t="s">
        <v>610</v>
      </c>
      <c r="J490" s="4">
        <f t="shared" si="21"/>
        <v>68</v>
      </c>
      <c r="K490" s="11">
        <f t="shared" si="22"/>
        <v>40</v>
      </c>
      <c r="L490" s="4">
        <f>J490-(G490*E490)</f>
        <v>28</v>
      </c>
      <c r="M490" s="6">
        <f t="shared" si="23"/>
        <v>0.41176470588235292</v>
      </c>
    </row>
    <row r="491" spans="1:13" x14ac:dyDescent="0.45">
      <c r="A491" s="3">
        <v>189</v>
      </c>
      <c r="B491" s="3">
        <v>11</v>
      </c>
      <c r="C491" t="s">
        <v>166</v>
      </c>
      <c r="D491" t="s">
        <v>630</v>
      </c>
      <c r="E491" s="4">
        <v>15</v>
      </c>
      <c r="F491" s="4">
        <v>26</v>
      </c>
      <c r="G491">
        <v>2</v>
      </c>
      <c r="H491" s="5">
        <v>1.5277777777777777E-2</v>
      </c>
      <c r="I491" t="s">
        <v>610</v>
      </c>
      <c r="J491" s="4">
        <f t="shared" si="21"/>
        <v>52</v>
      </c>
      <c r="K491" s="11">
        <f t="shared" si="22"/>
        <v>30</v>
      </c>
      <c r="L491" s="4">
        <f>J491-(G491*E491)</f>
        <v>22</v>
      </c>
      <c r="M491" s="6">
        <f t="shared" si="23"/>
        <v>0.42307692307692307</v>
      </c>
    </row>
    <row r="492" spans="1:13" x14ac:dyDescent="0.45">
      <c r="A492" s="3">
        <v>189</v>
      </c>
      <c r="B492" s="3">
        <v>11</v>
      </c>
      <c r="C492" t="s">
        <v>169</v>
      </c>
      <c r="D492" t="s">
        <v>612</v>
      </c>
      <c r="E492" s="4">
        <v>14</v>
      </c>
      <c r="F492" s="4">
        <v>24</v>
      </c>
      <c r="G492">
        <v>3</v>
      </c>
      <c r="H492" s="5">
        <v>3.6805555555555557E-2</v>
      </c>
      <c r="I492" t="s">
        <v>610</v>
      </c>
      <c r="J492" s="4">
        <f t="shared" si="21"/>
        <v>72</v>
      </c>
      <c r="K492" s="11">
        <f t="shared" si="22"/>
        <v>42</v>
      </c>
      <c r="L492" s="4">
        <f>J492-(G492*E492)</f>
        <v>30</v>
      </c>
      <c r="M492" s="6">
        <f t="shared" si="23"/>
        <v>0.41666666666666669</v>
      </c>
    </row>
    <row r="493" spans="1:13" x14ac:dyDescent="0.45">
      <c r="A493" s="3">
        <v>190</v>
      </c>
      <c r="B493" s="3">
        <v>5</v>
      </c>
      <c r="C493" t="s">
        <v>90</v>
      </c>
      <c r="D493" t="s">
        <v>629</v>
      </c>
      <c r="E493" s="4">
        <v>10</v>
      </c>
      <c r="F493" s="4">
        <v>18</v>
      </c>
      <c r="G493">
        <v>1</v>
      </c>
      <c r="H493" s="5">
        <v>2.7083333333333334E-2</v>
      </c>
      <c r="I493" t="s">
        <v>609</v>
      </c>
      <c r="J493" s="4">
        <f t="shared" si="21"/>
        <v>18</v>
      </c>
      <c r="K493" s="11">
        <f t="shared" si="22"/>
        <v>10</v>
      </c>
      <c r="L493" s="4">
        <f>J493-(G493*E493)</f>
        <v>8</v>
      </c>
      <c r="M493" s="6">
        <f t="shared" si="23"/>
        <v>0.44444444444444442</v>
      </c>
    </row>
    <row r="494" spans="1:13" x14ac:dyDescent="0.45">
      <c r="A494" s="3">
        <v>190</v>
      </c>
      <c r="B494" s="3">
        <v>5</v>
      </c>
      <c r="C494" t="s">
        <v>59</v>
      </c>
      <c r="D494" t="s">
        <v>616</v>
      </c>
      <c r="E494" s="4">
        <v>25</v>
      </c>
      <c r="F494" s="4">
        <v>40</v>
      </c>
      <c r="G494">
        <v>2</v>
      </c>
      <c r="H494" s="5">
        <v>3.125E-2</v>
      </c>
      <c r="I494" t="s">
        <v>609</v>
      </c>
      <c r="J494" s="4">
        <f t="shared" si="21"/>
        <v>80</v>
      </c>
      <c r="K494" s="11">
        <f t="shared" si="22"/>
        <v>50</v>
      </c>
      <c r="L494" s="4">
        <f>J494-(G494*E494)</f>
        <v>30</v>
      </c>
      <c r="M494" s="6">
        <f t="shared" si="23"/>
        <v>0.375</v>
      </c>
    </row>
    <row r="495" spans="1:13" x14ac:dyDescent="0.45">
      <c r="A495" s="3">
        <v>190</v>
      </c>
      <c r="B495" s="3">
        <v>5</v>
      </c>
      <c r="C495" t="s">
        <v>37</v>
      </c>
      <c r="D495" t="s">
        <v>622</v>
      </c>
      <c r="E495" s="4">
        <v>21</v>
      </c>
      <c r="F495" s="4">
        <v>35</v>
      </c>
      <c r="G495">
        <v>1</v>
      </c>
      <c r="H495" s="5">
        <v>7.6388888888888886E-3</v>
      </c>
      <c r="I495" t="s">
        <v>610</v>
      </c>
      <c r="J495" s="4">
        <f t="shared" si="21"/>
        <v>35</v>
      </c>
      <c r="K495" s="11">
        <f t="shared" si="22"/>
        <v>21</v>
      </c>
      <c r="L495" s="4">
        <f>J495-(G495*E495)</f>
        <v>14</v>
      </c>
      <c r="M495" s="6">
        <f t="shared" si="23"/>
        <v>0.4</v>
      </c>
    </row>
    <row r="496" spans="1:13" x14ac:dyDescent="0.45">
      <c r="A496" s="3">
        <v>190</v>
      </c>
      <c r="B496" s="3">
        <v>5</v>
      </c>
      <c r="C496" t="s">
        <v>211</v>
      </c>
      <c r="D496" t="s">
        <v>627</v>
      </c>
      <c r="E496" s="4">
        <v>14</v>
      </c>
      <c r="F496" s="4">
        <v>23</v>
      </c>
      <c r="G496">
        <v>3</v>
      </c>
      <c r="H496" s="5">
        <v>4.8611111111111112E-3</v>
      </c>
      <c r="I496" t="s">
        <v>610</v>
      </c>
      <c r="J496" s="4">
        <f t="shared" si="21"/>
        <v>69</v>
      </c>
      <c r="K496" s="11">
        <f t="shared" si="22"/>
        <v>42</v>
      </c>
      <c r="L496" s="4">
        <f>J496-(G496*E496)</f>
        <v>27</v>
      </c>
      <c r="M496" s="6">
        <f t="shared" si="23"/>
        <v>0.39130434782608697</v>
      </c>
    </row>
    <row r="497" spans="1:13" x14ac:dyDescent="0.45">
      <c r="A497" s="3">
        <v>191</v>
      </c>
      <c r="B497" s="3">
        <v>12</v>
      </c>
      <c r="C497" t="s">
        <v>133</v>
      </c>
      <c r="D497" t="s">
        <v>631</v>
      </c>
      <c r="E497" s="4">
        <v>15</v>
      </c>
      <c r="F497" s="4">
        <v>25</v>
      </c>
      <c r="G497">
        <v>3</v>
      </c>
      <c r="H497" s="5">
        <v>2.2222222222222223E-2</v>
      </c>
      <c r="I497" t="s">
        <v>610</v>
      </c>
      <c r="J497" s="4">
        <f t="shared" si="21"/>
        <v>75</v>
      </c>
      <c r="K497" s="11">
        <f t="shared" si="22"/>
        <v>45</v>
      </c>
      <c r="L497" s="4">
        <f>J497-(G497*E497)</f>
        <v>30</v>
      </c>
      <c r="M497" s="6">
        <f t="shared" si="23"/>
        <v>0.4</v>
      </c>
    </row>
    <row r="498" spans="1:13" x14ac:dyDescent="0.45">
      <c r="A498" s="3">
        <v>191</v>
      </c>
      <c r="B498" s="3">
        <v>12</v>
      </c>
      <c r="C498" t="s">
        <v>49</v>
      </c>
      <c r="D498" t="s">
        <v>618</v>
      </c>
      <c r="E498" s="4">
        <v>17</v>
      </c>
      <c r="F498" s="4">
        <v>29</v>
      </c>
      <c r="G498">
        <v>3</v>
      </c>
      <c r="H498" s="5">
        <v>3.8194444444444448E-2</v>
      </c>
      <c r="I498" t="s">
        <v>609</v>
      </c>
      <c r="J498" s="4">
        <f t="shared" si="21"/>
        <v>87</v>
      </c>
      <c r="K498" s="11">
        <f t="shared" si="22"/>
        <v>51</v>
      </c>
      <c r="L498" s="4">
        <f>J498-(G498*E498)</f>
        <v>36</v>
      </c>
      <c r="M498" s="6">
        <f t="shared" si="23"/>
        <v>0.41379310344827586</v>
      </c>
    </row>
    <row r="499" spans="1:13" x14ac:dyDescent="0.45">
      <c r="A499" s="3">
        <v>192</v>
      </c>
      <c r="B499" s="3">
        <v>17</v>
      </c>
      <c r="C499" t="s">
        <v>133</v>
      </c>
      <c r="D499" t="s">
        <v>631</v>
      </c>
      <c r="E499" s="4">
        <v>15</v>
      </c>
      <c r="F499" s="4">
        <v>25</v>
      </c>
      <c r="G499">
        <v>3</v>
      </c>
      <c r="H499" s="5">
        <v>1.8055555555555554E-2</v>
      </c>
      <c r="I499" t="s">
        <v>609</v>
      </c>
      <c r="J499" s="4">
        <f t="shared" si="21"/>
        <v>75</v>
      </c>
      <c r="K499" s="11">
        <f t="shared" si="22"/>
        <v>45</v>
      </c>
      <c r="L499" s="4">
        <f>J499-(G499*E499)</f>
        <v>30</v>
      </c>
      <c r="M499" s="6">
        <f t="shared" si="23"/>
        <v>0.4</v>
      </c>
    </row>
    <row r="500" spans="1:13" x14ac:dyDescent="0.45">
      <c r="A500" s="3">
        <v>193</v>
      </c>
      <c r="B500" s="3">
        <v>3</v>
      </c>
      <c r="C500" t="s">
        <v>166</v>
      </c>
      <c r="D500" t="s">
        <v>630</v>
      </c>
      <c r="E500" s="4">
        <v>15</v>
      </c>
      <c r="F500" s="4">
        <v>26</v>
      </c>
      <c r="G500">
        <v>2</v>
      </c>
      <c r="H500" s="5">
        <v>3.9583333333333331E-2</v>
      </c>
      <c r="I500" t="s">
        <v>610</v>
      </c>
      <c r="J500" s="4">
        <f t="shared" si="21"/>
        <v>52</v>
      </c>
      <c r="K500" s="11">
        <f t="shared" si="22"/>
        <v>30</v>
      </c>
      <c r="L500" s="4">
        <f>J500-(G500*E500)</f>
        <v>22</v>
      </c>
      <c r="M500" s="6">
        <f t="shared" si="23"/>
        <v>0.42307692307692307</v>
      </c>
    </row>
    <row r="501" spans="1:13" x14ac:dyDescent="0.45">
      <c r="A501" s="3">
        <v>193</v>
      </c>
      <c r="B501" s="3">
        <v>3</v>
      </c>
      <c r="C501" t="s">
        <v>84</v>
      </c>
      <c r="D501" t="s">
        <v>617</v>
      </c>
      <c r="E501" s="4">
        <v>22</v>
      </c>
      <c r="F501" s="4">
        <v>36</v>
      </c>
      <c r="G501">
        <v>2</v>
      </c>
      <c r="H501" s="5">
        <v>4.0972222222222222E-2</v>
      </c>
      <c r="I501" t="s">
        <v>609</v>
      </c>
      <c r="J501" s="4">
        <f t="shared" si="21"/>
        <v>72</v>
      </c>
      <c r="K501" s="11">
        <f t="shared" si="22"/>
        <v>44</v>
      </c>
      <c r="L501" s="4">
        <f>J501-(G501*E501)</f>
        <v>28</v>
      </c>
      <c r="M501" s="6">
        <f t="shared" si="23"/>
        <v>0.3888888888888889</v>
      </c>
    </row>
    <row r="502" spans="1:13" x14ac:dyDescent="0.45">
      <c r="A502" s="3">
        <v>193</v>
      </c>
      <c r="B502" s="3">
        <v>3</v>
      </c>
      <c r="C502" t="s">
        <v>117</v>
      </c>
      <c r="D502" t="s">
        <v>615</v>
      </c>
      <c r="E502" s="4">
        <v>16</v>
      </c>
      <c r="F502" s="4">
        <v>27</v>
      </c>
      <c r="G502">
        <v>1</v>
      </c>
      <c r="H502" s="5">
        <v>2.1527777777777778E-2</v>
      </c>
      <c r="I502" t="s">
        <v>610</v>
      </c>
      <c r="J502" s="4">
        <f t="shared" si="21"/>
        <v>27</v>
      </c>
      <c r="K502" s="11">
        <f t="shared" si="22"/>
        <v>16</v>
      </c>
      <c r="L502" s="4">
        <f>J502-(G502*E502)</f>
        <v>11</v>
      </c>
      <c r="M502" s="6">
        <f t="shared" si="23"/>
        <v>0.40740740740740738</v>
      </c>
    </row>
    <row r="503" spans="1:13" x14ac:dyDescent="0.45">
      <c r="A503" s="3">
        <v>193</v>
      </c>
      <c r="B503" s="3">
        <v>3</v>
      </c>
      <c r="C503" t="s">
        <v>211</v>
      </c>
      <c r="D503" t="s">
        <v>627</v>
      </c>
      <c r="E503" s="4">
        <v>14</v>
      </c>
      <c r="F503" s="4">
        <v>23</v>
      </c>
      <c r="G503">
        <v>3</v>
      </c>
      <c r="H503" s="5">
        <v>1.6666666666666666E-2</v>
      </c>
      <c r="I503" t="s">
        <v>609</v>
      </c>
      <c r="J503" s="4">
        <f t="shared" si="21"/>
        <v>69</v>
      </c>
      <c r="K503" s="11">
        <f t="shared" si="22"/>
        <v>42</v>
      </c>
      <c r="L503" s="4">
        <f>J503-(G503*E503)</f>
        <v>27</v>
      </c>
      <c r="M503" s="6">
        <f t="shared" si="23"/>
        <v>0.39130434782608697</v>
      </c>
    </row>
    <row r="504" spans="1:13" x14ac:dyDescent="0.45">
      <c r="A504" s="3">
        <v>194</v>
      </c>
      <c r="B504" s="3">
        <v>3</v>
      </c>
      <c r="C504" t="s">
        <v>272</v>
      </c>
      <c r="D504" t="s">
        <v>619</v>
      </c>
      <c r="E504" s="4">
        <v>20</v>
      </c>
      <c r="F504" s="4">
        <v>33</v>
      </c>
      <c r="G504">
        <v>2</v>
      </c>
      <c r="H504" s="5">
        <v>1.2500000000000001E-2</v>
      </c>
      <c r="I504" t="s">
        <v>609</v>
      </c>
      <c r="J504" s="4">
        <f t="shared" si="21"/>
        <v>66</v>
      </c>
      <c r="K504" s="11">
        <f t="shared" si="22"/>
        <v>40</v>
      </c>
      <c r="L504" s="4">
        <f>J504-(G504*E504)</f>
        <v>26</v>
      </c>
      <c r="M504" s="6">
        <f t="shared" si="23"/>
        <v>0.39393939393939392</v>
      </c>
    </row>
    <row r="505" spans="1:13" x14ac:dyDescent="0.45">
      <c r="A505" s="3">
        <v>194</v>
      </c>
      <c r="B505" s="3">
        <v>3</v>
      </c>
      <c r="C505" t="s">
        <v>79</v>
      </c>
      <c r="D505" t="s">
        <v>613</v>
      </c>
      <c r="E505" s="4">
        <v>18</v>
      </c>
      <c r="F505" s="4">
        <v>30</v>
      </c>
      <c r="G505">
        <v>1</v>
      </c>
      <c r="H505" s="5">
        <v>3.4722222222222224E-2</v>
      </c>
      <c r="I505" t="s">
        <v>609</v>
      </c>
      <c r="J505" s="4">
        <f t="shared" si="21"/>
        <v>30</v>
      </c>
      <c r="K505" s="11">
        <f t="shared" si="22"/>
        <v>18</v>
      </c>
      <c r="L505" s="4">
        <f>J505-(G505*E505)</f>
        <v>12</v>
      </c>
      <c r="M505" s="6">
        <f t="shared" si="23"/>
        <v>0.4</v>
      </c>
    </row>
    <row r="506" spans="1:13" x14ac:dyDescent="0.45">
      <c r="A506" s="3">
        <v>195</v>
      </c>
      <c r="B506" s="3">
        <v>2</v>
      </c>
      <c r="C506" t="s">
        <v>133</v>
      </c>
      <c r="D506" t="s">
        <v>631</v>
      </c>
      <c r="E506" s="4">
        <v>15</v>
      </c>
      <c r="F506" s="4">
        <v>25</v>
      </c>
      <c r="G506">
        <v>2</v>
      </c>
      <c r="H506" s="5">
        <v>3.5416666666666666E-2</v>
      </c>
      <c r="I506" t="s">
        <v>609</v>
      </c>
      <c r="J506" s="4">
        <f t="shared" si="21"/>
        <v>50</v>
      </c>
      <c r="K506" s="11">
        <f t="shared" si="22"/>
        <v>30</v>
      </c>
      <c r="L506" s="4">
        <f>J506-(G506*E506)</f>
        <v>20</v>
      </c>
      <c r="M506" s="6">
        <f t="shared" si="23"/>
        <v>0.4</v>
      </c>
    </row>
    <row r="507" spans="1:13" x14ac:dyDescent="0.45">
      <c r="A507" s="3">
        <v>196</v>
      </c>
      <c r="B507" s="3">
        <v>4</v>
      </c>
      <c r="C507" t="s">
        <v>157</v>
      </c>
      <c r="D507" t="s">
        <v>626</v>
      </c>
      <c r="E507" s="4">
        <v>12</v>
      </c>
      <c r="F507" s="4">
        <v>20</v>
      </c>
      <c r="G507">
        <v>3</v>
      </c>
      <c r="H507" s="5">
        <v>2.361111111111111E-2</v>
      </c>
      <c r="I507" t="s">
        <v>610</v>
      </c>
      <c r="J507" s="4">
        <f t="shared" si="21"/>
        <v>60</v>
      </c>
      <c r="K507" s="11">
        <f t="shared" si="22"/>
        <v>36</v>
      </c>
      <c r="L507" s="4">
        <f>J507-(G507*E507)</f>
        <v>24</v>
      </c>
      <c r="M507" s="6">
        <f t="shared" si="23"/>
        <v>0.4</v>
      </c>
    </row>
    <row r="508" spans="1:13" x14ac:dyDescent="0.45">
      <c r="A508" s="3">
        <v>196</v>
      </c>
      <c r="B508" s="3">
        <v>4</v>
      </c>
      <c r="C508" t="s">
        <v>211</v>
      </c>
      <c r="D508" t="s">
        <v>627</v>
      </c>
      <c r="E508" s="4">
        <v>14</v>
      </c>
      <c r="F508" s="4">
        <v>23</v>
      </c>
      <c r="G508">
        <v>2</v>
      </c>
      <c r="H508" s="5">
        <v>3.5416666666666666E-2</v>
      </c>
      <c r="I508" t="s">
        <v>609</v>
      </c>
      <c r="J508" s="4">
        <f t="shared" si="21"/>
        <v>46</v>
      </c>
      <c r="K508" s="11">
        <f t="shared" si="22"/>
        <v>28</v>
      </c>
      <c r="L508" s="4">
        <f>J508-(G508*E508)</f>
        <v>18</v>
      </c>
      <c r="M508" s="6">
        <f t="shared" si="23"/>
        <v>0.39130434782608697</v>
      </c>
    </row>
    <row r="509" spans="1:13" x14ac:dyDescent="0.45">
      <c r="A509" s="3">
        <v>196</v>
      </c>
      <c r="B509" s="3">
        <v>4</v>
      </c>
      <c r="C509" t="s">
        <v>49</v>
      </c>
      <c r="D509" t="s">
        <v>618</v>
      </c>
      <c r="E509" s="4">
        <v>17</v>
      </c>
      <c r="F509" s="4">
        <v>29</v>
      </c>
      <c r="G509">
        <v>1</v>
      </c>
      <c r="H509" s="5">
        <v>3.2638888888888891E-2</v>
      </c>
      <c r="I509" t="s">
        <v>610</v>
      </c>
      <c r="J509" s="4">
        <f t="shared" si="21"/>
        <v>29</v>
      </c>
      <c r="K509" s="11">
        <f t="shared" si="22"/>
        <v>17</v>
      </c>
      <c r="L509" s="4">
        <f>J509-(G509*E509)</f>
        <v>12</v>
      </c>
      <c r="M509" s="6">
        <f t="shared" si="23"/>
        <v>0.41379310344827586</v>
      </c>
    </row>
    <row r="510" spans="1:13" x14ac:dyDescent="0.45">
      <c r="A510" s="3">
        <v>196</v>
      </c>
      <c r="B510" s="3">
        <v>4</v>
      </c>
      <c r="C510" t="s">
        <v>53</v>
      </c>
      <c r="D510" t="s">
        <v>620</v>
      </c>
      <c r="E510" s="4">
        <v>16</v>
      </c>
      <c r="F510" s="4">
        <v>28</v>
      </c>
      <c r="G510">
        <v>2</v>
      </c>
      <c r="H510" s="5">
        <v>3.0555555555555555E-2</v>
      </c>
      <c r="I510" t="s">
        <v>610</v>
      </c>
      <c r="J510" s="4">
        <f t="shared" si="21"/>
        <v>56</v>
      </c>
      <c r="K510" s="11">
        <f t="shared" si="22"/>
        <v>32</v>
      </c>
      <c r="L510" s="4">
        <f>J510-(G510*E510)</f>
        <v>24</v>
      </c>
      <c r="M510" s="6">
        <f t="shared" si="23"/>
        <v>0.42857142857142855</v>
      </c>
    </row>
    <row r="511" spans="1:13" x14ac:dyDescent="0.45">
      <c r="A511" s="3">
        <v>197</v>
      </c>
      <c r="B511" s="3">
        <v>5</v>
      </c>
      <c r="C511" t="s">
        <v>66</v>
      </c>
      <c r="D511" t="s">
        <v>625</v>
      </c>
      <c r="E511" s="4">
        <v>20</v>
      </c>
      <c r="F511" s="4">
        <v>34</v>
      </c>
      <c r="G511">
        <v>3</v>
      </c>
      <c r="H511" s="5">
        <v>1.5277777777777777E-2</v>
      </c>
      <c r="I511" t="s">
        <v>609</v>
      </c>
      <c r="J511" s="4">
        <f t="shared" si="21"/>
        <v>102</v>
      </c>
      <c r="K511" s="11">
        <f t="shared" si="22"/>
        <v>60</v>
      </c>
      <c r="L511" s="4">
        <f>J511-(G511*E511)</f>
        <v>42</v>
      </c>
      <c r="M511" s="6">
        <f t="shared" si="23"/>
        <v>0.41176470588235292</v>
      </c>
    </row>
    <row r="512" spans="1:13" x14ac:dyDescent="0.45">
      <c r="A512" s="3">
        <v>197</v>
      </c>
      <c r="B512" s="3">
        <v>5</v>
      </c>
      <c r="C512" t="s">
        <v>117</v>
      </c>
      <c r="D512" t="s">
        <v>615</v>
      </c>
      <c r="E512" s="4">
        <v>16</v>
      </c>
      <c r="F512" s="4">
        <v>27</v>
      </c>
      <c r="G512">
        <v>1</v>
      </c>
      <c r="H512" s="5">
        <v>3.4722222222222224E-2</v>
      </c>
      <c r="I512" t="s">
        <v>609</v>
      </c>
      <c r="J512" s="4">
        <f t="shared" si="21"/>
        <v>27</v>
      </c>
      <c r="K512" s="11">
        <f t="shared" si="22"/>
        <v>16</v>
      </c>
      <c r="L512" s="4">
        <f>J512-(G512*E512)</f>
        <v>11</v>
      </c>
      <c r="M512" s="6">
        <f t="shared" si="23"/>
        <v>0.40740740740740738</v>
      </c>
    </row>
    <row r="513" spans="1:13" x14ac:dyDescent="0.45">
      <c r="A513" s="3">
        <v>198</v>
      </c>
      <c r="B513" s="3">
        <v>9</v>
      </c>
      <c r="C513" t="s">
        <v>117</v>
      </c>
      <c r="D513" t="s">
        <v>615</v>
      </c>
      <c r="E513" s="4">
        <v>16</v>
      </c>
      <c r="F513" s="4">
        <v>27</v>
      </c>
      <c r="G513">
        <v>2</v>
      </c>
      <c r="H513" s="5">
        <v>2.2916666666666665E-2</v>
      </c>
      <c r="I513" t="s">
        <v>609</v>
      </c>
      <c r="J513" s="4">
        <f t="shared" si="21"/>
        <v>54</v>
      </c>
      <c r="K513" s="11">
        <f t="shared" si="22"/>
        <v>32</v>
      </c>
      <c r="L513" s="4">
        <f>J513-(G513*E513)</f>
        <v>22</v>
      </c>
      <c r="M513" s="6">
        <f t="shared" si="23"/>
        <v>0.40740740740740738</v>
      </c>
    </row>
    <row r="514" spans="1:13" x14ac:dyDescent="0.45">
      <c r="A514" s="3">
        <v>199</v>
      </c>
      <c r="B514" s="3">
        <v>11</v>
      </c>
      <c r="C514" t="s">
        <v>49</v>
      </c>
      <c r="D514" t="s">
        <v>618</v>
      </c>
      <c r="E514" s="4">
        <v>17</v>
      </c>
      <c r="F514" s="4">
        <v>29</v>
      </c>
      <c r="G514">
        <v>3</v>
      </c>
      <c r="H514" s="5">
        <v>2.1527777777777778E-2</v>
      </c>
      <c r="I514" t="s">
        <v>609</v>
      </c>
      <c r="J514" s="4">
        <f t="shared" si="21"/>
        <v>87</v>
      </c>
      <c r="K514" s="11">
        <f t="shared" si="22"/>
        <v>51</v>
      </c>
      <c r="L514" s="4">
        <f>J514-(G514*E514)</f>
        <v>36</v>
      </c>
      <c r="M514" s="6">
        <f t="shared" si="23"/>
        <v>0.41379310344827586</v>
      </c>
    </row>
    <row r="515" spans="1:13" x14ac:dyDescent="0.45">
      <c r="A515" s="3">
        <v>199</v>
      </c>
      <c r="B515" s="3">
        <v>11</v>
      </c>
      <c r="C515" t="s">
        <v>37</v>
      </c>
      <c r="D515" t="s">
        <v>622</v>
      </c>
      <c r="E515" s="4">
        <v>21</v>
      </c>
      <c r="F515" s="4">
        <v>35</v>
      </c>
      <c r="G515">
        <v>3</v>
      </c>
      <c r="H515" s="5">
        <v>2.8472222222222222E-2</v>
      </c>
      <c r="I515" t="s">
        <v>610</v>
      </c>
      <c r="J515" s="4">
        <f t="shared" ref="J515:J578" si="24">F515*G515</f>
        <v>105</v>
      </c>
      <c r="K515" s="11">
        <f t="shared" ref="K515:K578" si="25">G515*E515</f>
        <v>63</v>
      </c>
      <c r="L515" s="4">
        <f>J515-(G515*E515)</f>
        <v>42</v>
      </c>
      <c r="M515" s="6">
        <f t="shared" ref="M515:M578" si="26">L515/J515</f>
        <v>0.4</v>
      </c>
    </row>
    <row r="516" spans="1:13" x14ac:dyDescent="0.45">
      <c r="A516" s="3">
        <v>199</v>
      </c>
      <c r="B516" s="3">
        <v>11</v>
      </c>
      <c r="C516" t="s">
        <v>81</v>
      </c>
      <c r="D516" t="s">
        <v>628</v>
      </c>
      <c r="E516" s="4">
        <v>13</v>
      </c>
      <c r="F516" s="4">
        <v>21</v>
      </c>
      <c r="G516">
        <v>2</v>
      </c>
      <c r="H516" s="5">
        <v>1.2500000000000001E-2</v>
      </c>
      <c r="I516" t="s">
        <v>610</v>
      </c>
      <c r="J516" s="4">
        <f t="shared" si="24"/>
        <v>42</v>
      </c>
      <c r="K516" s="11">
        <f t="shared" si="25"/>
        <v>26</v>
      </c>
      <c r="L516" s="4">
        <f>J516-(G516*E516)</f>
        <v>16</v>
      </c>
      <c r="M516" s="6">
        <f t="shared" si="26"/>
        <v>0.38095238095238093</v>
      </c>
    </row>
    <row r="517" spans="1:13" x14ac:dyDescent="0.45">
      <c r="A517" s="3">
        <v>199</v>
      </c>
      <c r="B517" s="3">
        <v>11</v>
      </c>
      <c r="C517" t="s">
        <v>117</v>
      </c>
      <c r="D517" t="s">
        <v>615</v>
      </c>
      <c r="E517" s="4">
        <v>16</v>
      </c>
      <c r="F517" s="4">
        <v>27</v>
      </c>
      <c r="G517">
        <v>1</v>
      </c>
      <c r="H517" s="5">
        <v>3.6111111111111108E-2</v>
      </c>
      <c r="I517" t="s">
        <v>610</v>
      </c>
      <c r="J517" s="4">
        <f t="shared" si="24"/>
        <v>27</v>
      </c>
      <c r="K517" s="11">
        <f t="shared" si="25"/>
        <v>16</v>
      </c>
      <c r="L517" s="4">
        <f>J517-(G517*E517)</f>
        <v>11</v>
      </c>
      <c r="M517" s="6">
        <f t="shared" si="26"/>
        <v>0.40740740740740738</v>
      </c>
    </row>
    <row r="518" spans="1:13" x14ac:dyDescent="0.45">
      <c r="A518" s="3">
        <v>200</v>
      </c>
      <c r="B518" s="3">
        <v>11</v>
      </c>
      <c r="C518" t="s">
        <v>123</v>
      </c>
      <c r="D518" t="s">
        <v>621</v>
      </c>
      <c r="E518" s="4">
        <v>11</v>
      </c>
      <c r="F518" s="4">
        <v>19</v>
      </c>
      <c r="G518">
        <v>2</v>
      </c>
      <c r="H518" s="5">
        <v>2.7083333333333334E-2</v>
      </c>
      <c r="I518" t="s">
        <v>609</v>
      </c>
      <c r="J518" s="4">
        <f t="shared" si="24"/>
        <v>38</v>
      </c>
      <c r="K518" s="11">
        <f t="shared" si="25"/>
        <v>22</v>
      </c>
      <c r="L518" s="4">
        <f>J518-(G518*E518)</f>
        <v>16</v>
      </c>
      <c r="M518" s="6">
        <f t="shared" si="26"/>
        <v>0.42105263157894735</v>
      </c>
    </row>
    <row r="519" spans="1:13" x14ac:dyDescent="0.45">
      <c r="A519" s="3">
        <v>200</v>
      </c>
      <c r="B519" s="3">
        <v>11</v>
      </c>
      <c r="C519" t="s">
        <v>133</v>
      </c>
      <c r="D519" t="s">
        <v>631</v>
      </c>
      <c r="E519" s="4">
        <v>15</v>
      </c>
      <c r="F519" s="4">
        <v>25</v>
      </c>
      <c r="G519">
        <v>2</v>
      </c>
      <c r="H519" s="5">
        <v>1.9444444444444445E-2</v>
      </c>
      <c r="I519" t="s">
        <v>610</v>
      </c>
      <c r="J519" s="4">
        <f t="shared" si="24"/>
        <v>50</v>
      </c>
      <c r="K519" s="11">
        <f t="shared" si="25"/>
        <v>30</v>
      </c>
      <c r="L519" s="4">
        <f>J519-(G519*E519)</f>
        <v>20</v>
      </c>
      <c r="M519" s="6">
        <f t="shared" si="26"/>
        <v>0.4</v>
      </c>
    </row>
    <row r="520" spans="1:13" x14ac:dyDescent="0.45">
      <c r="A520" s="3">
        <v>201</v>
      </c>
      <c r="B520" s="3">
        <v>3</v>
      </c>
      <c r="C520" t="s">
        <v>169</v>
      </c>
      <c r="D520" t="s">
        <v>612</v>
      </c>
      <c r="E520" s="4">
        <v>14</v>
      </c>
      <c r="F520" s="4">
        <v>24</v>
      </c>
      <c r="G520">
        <v>3</v>
      </c>
      <c r="H520" s="5">
        <v>4.027777777777778E-2</v>
      </c>
      <c r="I520" t="s">
        <v>610</v>
      </c>
      <c r="J520" s="4">
        <f t="shared" si="24"/>
        <v>72</v>
      </c>
      <c r="K520" s="11">
        <f t="shared" si="25"/>
        <v>42</v>
      </c>
      <c r="L520" s="4">
        <f>J520-(G520*E520)</f>
        <v>30</v>
      </c>
      <c r="M520" s="6">
        <f t="shared" si="26"/>
        <v>0.41666666666666669</v>
      </c>
    </row>
    <row r="521" spans="1:13" x14ac:dyDescent="0.45">
      <c r="A521" s="3">
        <v>202</v>
      </c>
      <c r="B521" s="3">
        <v>16</v>
      </c>
      <c r="C521" t="s">
        <v>84</v>
      </c>
      <c r="D521" t="s">
        <v>617</v>
      </c>
      <c r="E521" s="4">
        <v>22</v>
      </c>
      <c r="F521" s="4">
        <v>36</v>
      </c>
      <c r="G521">
        <v>2</v>
      </c>
      <c r="H521" s="5">
        <v>3.1944444444444442E-2</v>
      </c>
      <c r="I521" t="s">
        <v>610</v>
      </c>
      <c r="J521" s="4">
        <f t="shared" si="24"/>
        <v>72</v>
      </c>
      <c r="K521" s="11">
        <f t="shared" si="25"/>
        <v>44</v>
      </c>
      <c r="L521" s="4">
        <f>J521-(G521*E521)</f>
        <v>28</v>
      </c>
      <c r="M521" s="6">
        <f t="shared" si="26"/>
        <v>0.3888888888888889</v>
      </c>
    </row>
    <row r="522" spans="1:13" x14ac:dyDescent="0.45">
      <c r="A522" s="3">
        <v>202</v>
      </c>
      <c r="B522" s="3">
        <v>16</v>
      </c>
      <c r="C522" t="s">
        <v>59</v>
      </c>
      <c r="D522" t="s">
        <v>616</v>
      </c>
      <c r="E522" s="4">
        <v>25</v>
      </c>
      <c r="F522" s="4">
        <v>40</v>
      </c>
      <c r="G522">
        <v>2</v>
      </c>
      <c r="H522" s="5">
        <v>3.2638888888888891E-2</v>
      </c>
      <c r="I522" t="s">
        <v>609</v>
      </c>
      <c r="J522" s="4">
        <f t="shared" si="24"/>
        <v>80</v>
      </c>
      <c r="K522" s="11">
        <f t="shared" si="25"/>
        <v>50</v>
      </c>
      <c r="L522" s="4">
        <f>J522-(G522*E522)</f>
        <v>30</v>
      </c>
      <c r="M522" s="6">
        <f t="shared" si="26"/>
        <v>0.375</v>
      </c>
    </row>
    <row r="523" spans="1:13" x14ac:dyDescent="0.45">
      <c r="A523" s="3">
        <v>202</v>
      </c>
      <c r="B523" s="3">
        <v>16</v>
      </c>
      <c r="C523" t="s">
        <v>169</v>
      </c>
      <c r="D523" t="s">
        <v>612</v>
      </c>
      <c r="E523" s="4">
        <v>14</v>
      </c>
      <c r="F523" s="4">
        <v>24</v>
      </c>
      <c r="G523">
        <v>1</v>
      </c>
      <c r="H523" s="5">
        <v>3.472222222222222E-3</v>
      </c>
      <c r="I523" t="s">
        <v>609</v>
      </c>
      <c r="J523" s="4">
        <f t="shared" si="24"/>
        <v>24</v>
      </c>
      <c r="K523" s="11">
        <f t="shared" si="25"/>
        <v>14</v>
      </c>
      <c r="L523" s="4">
        <f>J523-(G523*E523)</f>
        <v>10</v>
      </c>
      <c r="M523" s="6">
        <f t="shared" si="26"/>
        <v>0.41666666666666669</v>
      </c>
    </row>
    <row r="524" spans="1:13" x14ac:dyDescent="0.45">
      <c r="A524" s="3">
        <v>202</v>
      </c>
      <c r="B524" s="3">
        <v>16</v>
      </c>
      <c r="C524" t="s">
        <v>79</v>
      </c>
      <c r="D524" t="s">
        <v>613</v>
      </c>
      <c r="E524" s="4">
        <v>18</v>
      </c>
      <c r="F524" s="4">
        <v>30</v>
      </c>
      <c r="G524">
        <v>1</v>
      </c>
      <c r="H524" s="5">
        <v>4.027777777777778E-2</v>
      </c>
      <c r="I524" t="s">
        <v>609</v>
      </c>
      <c r="J524" s="4">
        <f t="shared" si="24"/>
        <v>30</v>
      </c>
      <c r="K524" s="11">
        <f t="shared" si="25"/>
        <v>18</v>
      </c>
      <c r="L524" s="4">
        <f>J524-(G524*E524)</f>
        <v>12</v>
      </c>
      <c r="M524" s="6">
        <f t="shared" si="26"/>
        <v>0.4</v>
      </c>
    </row>
    <row r="525" spans="1:13" x14ac:dyDescent="0.45">
      <c r="A525" s="3">
        <v>203</v>
      </c>
      <c r="B525" s="3">
        <v>5</v>
      </c>
      <c r="C525" t="s">
        <v>127</v>
      </c>
      <c r="D525" t="s">
        <v>614</v>
      </c>
      <c r="E525" s="4">
        <v>19</v>
      </c>
      <c r="F525" s="4">
        <v>31</v>
      </c>
      <c r="G525">
        <v>3</v>
      </c>
      <c r="H525" s="5">
        <v>3.5416666666666666E-2</v>
      </c>
      <c r="I525" t="s">
        <v>609</v>
      </c>
      <c r="J525" s="4">
        <f t="shared" si="24"/>
        <v>93</v>
      </c>
      <c r="K525" s="11">
        <f t="shared" si="25"/>
        <v>57</v>
      </c>
      <c r="L525" s="4">
        <f>J525-(G525*E525)</f>
        <v>36</v>
      </c>
      <c r="M525" s="6">
        <f t="shared" si="26"/>
        <v>0.38709677419354838</v>
      </c>
    </row>
    <row r="526" spans="1:13" x14ac:dyDescent="0.45">
      <c r="A526" s="3">
        <v>203</v>
      </c>
      <c r="B526" s="3">
        <v>5</v>
      </c>
      <c r="C526" t="s">
        <v>81</v>
      </c>
      <c r="D526" t="s">
        <v>628</v>
      </c>
      <c r="E526" s="4">
        <v>13</v>
      </c>
      <c r="F526" s="4">
        <v>21</v>
      </c>
      <c r="G526">
        <v>3</v>
      </c>
      <c r="H526" s="5">
        <v>2.361111111111111E-2</v>
      </c>
      <c r="I526" t="s">
        <v>610</v>
      </c>
      <c r="J526" s="4">
        <f t="shared" si="24"/>
        <v>63</v>
      </c>
      <c r="K526" s="11">
        <f t="shared" si="25"/>
        <v>39</v>
      </c>
      <c r="L526" s="4">
        <f>J526-(G526*E526)</f>
        <v>24</v>
      </c>
      <c r="M526" s="6">
        <f t="shared" si="26"/>
        <v>0.38095238095238093</v>
      </c>
    </row>
    <row r="527" spans="1:13" x14ac:dyDescent="0.45">
      <c r="A527" s="3">
        <v>204</v>
      </c>
      <c r="B527" s="3">
        <v>16</v>
      </c>
      <c r="C527" t="s">
        <v>169</v>
      </c>
      <c r="D527" t="s">
        <v>612</v>
      </c>
      <c r="E527" s="4">
        <v>14</v>
      </c>
      <c r="F527" s="4">
        <v>24</v>
      </c>
      <c r="G527">
        <v>2</v>
      </c>
      <c r="H527" s="5">
        <v>1.4583333333333334E-2</v>
      </c>
      <c r="I527" t="s">
        <v>609</v>
      </c>
      <c r="J527" s="4">
        <f t="shared" si="24"/>
        <v>48</v>
      </c>
      <c r="K527" s="11">
        <f t="shared" si="25"/>
        <v>28</v>
      </c>
      <c r="L527" s="4">
        <f>J527-(G527*E527)</f>
        <v>20</v>
      </c>
      <c r="M527" s="6">
        <f t="shared" si="26"/>
        <v>0.41666666666666669</v>
      </c>
    </row>
    <row r="528" spans="1:13" x14ac:dyDescent="0.45">
      <c r="A528" s="3">
        <v>205</v>
      </c>
      <c r="B528" s="3">
        <v>14</v>
      </c>
      <c r="C528" t="s">
        <v>258</v>
      </c>
      <c r="D528" t="s">
        <v>623</v>
      </c>
      <c r="E528" s="4">
        <v>19</v>
      </c>
      <c r="F528" s="4">
        <v>32</v>
      </c>
      <c r="G528">
        <v>1</v>
      </c>
      <c r="H528" s="5">
        <v>2.361111111111111E-2</v>
      </c>
      <c r="I528" t="s">
        <v>609</v>
      </c>
      <c r="J528" s="4">
        <f t="shared" si="24"/>
        <v>32</v>
      </c>
      <c r="K528" s="11">
        <f t="shared" si="25"/>
        <v>19</v>
      </c>
      <c r="L528" s="4">
        <f>J528-(G528*E528)</f>
        <v>13</v>
      </c>
      <c r="M528" s="6">
        <f t="shared" si="26"/>
        <v>0.40625</v>
      </c>
    </row>
    <row r="529" spans="1:13" x14ac:dyDescent="0.45">
      <c r="A529" s="3">
        <v>205</v>
      </c>
      <c r="B529" s="3">
        <v>14</v>
      </c>
      <c r="C529" t="s">
        <v>49</v>
      </c>
      <c r="D529" t="s">
        <v>618</v>
      </c>
      <c r="E529" s="4">
        <v>17</v>
      </c>
      <c r="F529" s="4">
        <v>29</v>
      </c>
      <c r="G529">
        <v>1</v>
      </c>
      <c r="H529" s="5">
        <v>3.6111111111111108E-2</v>
      </c>
      <c r="I529" t="s">
        <v>610</v>
      </c>
      <c r="J529" s="4">
        <f t="shared" si="24"/>
        <v>29</v>
      </c>
      <c r="K529" s="11">
        <f t="shared" si="25"/>
        <v>17</v>
      </c>
      <c r="L529" s="4">
        <f>J529-(G529*E529)</f>
        <v>12</v>
      </c>
      <c r="M529" s="6">
        <f t="shared" si="26"/>
        <v>0.41379310344827586</v>
      </c>
    </row>
    <row r="530" spans="1:13" x14ac:dyDescent="0.45">
      <c r="A530" s="3">
        <v>206</v>
      </c>
      <c r="B530" s="3">
        <v>4</v>
      </c>
      <c r="C530" t="s">
        <v>79</v>
      </c>
      <c r="D530" t="s">
        <v>613</v>
      </c>
      <c r="E530" s="4">
        <v>18</v>
      </c>
      <c r="F530" s="4">
        <v>30</v>
      </c>
      <c r="G530">
        <v>1</v>
      </c>
      <c r="H530" s="5">
        <v>4.027777777777778E-2</v>
      </c>
      <c r="I530" t="s">
        <v>610</v>
      </c>
      <c r="J530" s="4">
        <f t="shared" si="24"/>
        <v>30</v>
      </c>
      <c r="K530" s="11">
        <f t="shared" si="25"/>
        <v>18</v>
      </c>
      <c r="L530" s="4">
        <f>J530-(G530*E530)</f>
        <v>12</v>
      </c>
      <c r="M530" s="6">
        <f t="shared" si="26"/>
        <v>0.4</v>
      </c>
    </row>
    <row r="531" spans="1:13" x14ac:dyDescent="0.45">
      <c r="A531" s="3">
        <v>207</v>
      </c>
      <c r="B531" s="3">
        <v>20</v>
      </c>
      <c r="C531" t="s">
        <v>166</v>
      </c>
      <c r="D531" t="s">
        <v>630</v>
      </c>
      <c r="E531" s="4">
        <v>15</v>
      </c>
      <c r="F531" s="4">
        <v>26</v>
      </c>
      <c r="G531">
        <v>2</v>
      </c>
      <c r="H531" s="5">
        <v>2.5694444444444443E-2</v>
      </c>
      <c r="I531" t="s">
        <v>609</v>
      </c>
      <c r="J531" s="4">
        <f t="shared" si="24"/>
        <v>52</v>
      </c>
      <c r="K531" s="11">
        <f t="shared" si="25"/>
        <v>30</v>
      </c>
      <c r="L531" s="4">
        <f>J531-(G531*E531)</f>
        <v>22</v>
      </c>
      <c r="M531" s="6">
        <f t="shared" si="26"/>
        <v>0.42307692307692307</v>
      </c>
    </row>
    <row r="532" spans="1:13" x14ac:dyDescent="0.45">
      <c r="A532" s="3">
        <v>207</v>
      </c>
      <c r="B532" s="3">
        <v>20</v>
      </c>
      <c r="C532" t="s">
        <v>37</v>
      </c>
      <c r="D532" t="s">
        <v>622</v>
      </c>
      <c r="E532" s="4">
        <v>21</v>
      </c>
      <c r="F532" s="4">
        <v>35</v>
      </c>
      <c r="G532">
        <v>1</v>
      </c>
      <c r="H532" s="5">
        <v>3.8194444444444448E-2</v>
      </c>
      <c r="I532" t="s">
        <v>610</v>
      </c>
      <c r="J532" s="4">
        <f t="shared" si="24"/>
        <v>35</v>
      </c>
      <c r="K532" s="11">
        <f t="shared" si="25"/>
        <v>21</v>
      </c>
      <c r="L532" s="4">
        <f>J532-(G532*E532)</f>
        <v>14</v>
      </c>
      <c r="M532" s="6">
        <f t="shared" si="26"/>
        <v>0.4</v>
      </c>
    </row>
    <row r="533" spans="1:13" x14ac:dyDescent="0.45">
      <c r="A533" s="3">
        <v>207</v>
      </c>
      <c r="B533" s="3">
        <v>20</v>
      </c>
      <c r="C533" t="s">
        <v>127</v>
      </c>
      <c r="D533" t="s">
        <v>614</v>
      </c>
      <c r="E533" s="4">
        <v>19</v>
      </c>
      <c r="F533" s="4">
        <v>31</v>
      </c>
      <c r="G533">
        <v>3</v>
      </c>
      <c r="H533" s="5">
        <v>1.3194444444444444E-2</v>
      </c>
      <c r="I533" t="s">
        <v>610</v>
      </c>
      <c r="J533" s="4">
        <f t="shared" si="24"/>
        <v>93</v>
      </c>
      <c r="K533" s="11">
        <f t="shared" si="25"/>
        <v>57</v>
      </c>
      <c r="L533" s="4">
        <f>J533-(G533*E533)</f>
        <v>36</v>
      </c>
      <c r="M533" s="6">
        <f t="shared" si="26"/>
        <v>0.38709677419354838</v>
      </c>
    </row>
    <row r="534" spans="1:13" x14ac:dyDescent="0.45">
      <c r="A534" s="3">
        <v>208</v>
      </c>
      <c r="B534" s="3">
        <v>16</v>
      </c>
      <c r="C534" t="s">
        <v>258</v>
      </c>
      <c r="D534" t="s">
        <v>623</v>
      </c>
      <c r="E534" s="4">
        <v>19</v>
      </c>
      <c r="F534" s="4">
        <v>32</v>
      </c>
      <c r="G534">
        <v>1</v>
      </c>
      <c r="H534" s="5">
        <v>1.2500000000000001E-2</v>
      </c>
      <c r="I534" t="s">
        <v>610</v>
      </c>
      <c r="J534" s="4">
        <f t="shared" si="24"/>
        <v>32</v>
      </c>
      <c r="K534" s="11">
        <f t="shared" si="25"/>
        <v>19</v>
      </c>
      <c r="L534" s="4">
        <f>J534-(G534*E534)</f>
        <v>13</v>
      </c>
      <c r="M534" s="6">
        <f t="shared" si="26"/>
        <v>0.40625</v>
      </c>
    </row>
    <row r="535" spans="1:13" x14ac:dyDescent="0.45">
      <c r="A535" s="3">
        <v>208</v>
      </c>
      <c r="B535" s="3">
        <v>16</v>
      </c>
      <c r="C535" t="s">
        <v>84</v>
      </c>
      <c r="D535" t="s">
        <v>617</v>
      </c>
      <c r="E535" s="4">
        <v>22</v>
      </c>
      <c r="F535" s="4">
        <v>36</v>
      </c>
      <c r="G535">
        <v>3</v>
      </c>
      <c r="H535" s="5">
        <v>2.013888888888889E-2</v>
      </c>
      <c r="I535" t="s">
        <v>610</v>
      </c>
      <c r="J535" s="4">
        <f t="shared" si="24"/>
        <v>108</v>
      </c>
      <c r="K535" s="11">
        <f t="shared" si="25"/>
        <v>66</v>
      </c>
      <c r="L535" s="4">
        <f>J535-(G535*E535)</f>
        <v>42</v>
      </c>
      <c r="M535" s="6">
        <f t="shared" si="26"/>
        <v>0.3888888888888889</v>
      </c>
    </row>
    <row r="536" spans="1:13" x14ac:dyDescent="0.45">
      <c r="A536" s="3">
        <v>208</v>
      </c>
      <c r="B536" s="3">
        <v>16</v>
      </c>
      <c r="C536" t="s">
        <v>157</v>
      </c>
      <c r="D536" t="s">
        <v>626</v>
      </c>
      <c r="E536" s="4">
        <v>12</v>
      </c>
      <c r="F536" s="4">
        <v>20</v>
      </c>
      <c r="G536">
        <v>2</v>
      </c>
      <c r="H536" s="5">
        <v>3.6805555555555557E-2</v>
      </c>
      <c r="I536" t="s">
        <v>609</v>
      </c>
      <c r="J536" s="4">
        <f t="shared" si="24"/>
        <v>40</v>
      </c>
      <c r="K536" s="11">
        <f t="shared" si="25"/>
        <v>24</v>
      </c>
      <c r="L536" s="4">
        <f>J536-(G536*E536)</f>
        <v>16</v>
      </c>
      <c r="M536" s="6">
        <f t="shared" si="26"/>
        <v>0.4</v>
      </c>
    </row>
    <row r="537" spans="1:13" x14ac:dyDescent="0.45">
      <c r="A537" s="3">
        <v>209</v>
      </c>
      <c r="B537" s="3">
        <v>9</v>
      </c>
      <c r="C537" t="s">
        <v>211</v>
      </c>
      <c r="D537" t="s">
        <v>627</v>
      </c>
      <c r="E537" s="4">
        <v>14</v>
      </c>
      <c r="F537" s="4">
        <v>23</v>
      </c>
      <c r="G537">
        <v>3</v>
      </c>
      <c r="H537" s="5">
        <v>2.4305555555555556E-2</v>
      </c>
      <c r="I537" t="s">
        <v>610</v>
      </c>
      <c r="J537" s="4">
        <f t="shared" si="24"/>
        <v>69</v>
      </c>
      <c r="K537" s="11">
        <f t="shared" si="25"/>
        <v>42</v>
      </c>
      <c r="L537" s="4">
        <f>J537-(G537*E537)</f>
        <v>27</v>
      </c>
      <c r="M537" s="6">
        <f t="shared" si="26"/>
        <v>0.39130434782608697</v>
      </c>
    </row>
    <row r="538" spans="1:13" x14ac:dyDescent="0.45">
      <c r="A538" s="3">
        <v>209</v>
      </c>
      <c r="B538" s="3">
        <v>9</v>
      </c>
      <c r="C538" t="s">
        <v>66</v>
      </c>
      <c r="D538" t="s">
        <v>625</v>
      </c>
      <c r="E538" s="4">
        <v>20</v>
      </c>
      <c r="F538" s="4">
        <v>34</v>
      </c>
      <c r="G538">
        <v>2</v>
      </c>
      <c r="H538" s="5">
        <v>2.7777777777777776E-2</v>
      </c>
      <c r="I538" t="s">
        <v>610</v>
      </c>
      <c r="J538" s="4">
        <f t="shared" si="24"/>
        <v>68</v>
      </c>
      <c r="K538" s="11">
        <f t="shared" si="25"/>
        <v>40</v>
      </c>
      <c r="L538" s="4">
        <f>J538-(G538*E538)</f>
        <v>28</v>
      </c>
      <c r="M538" s="6">
        <f t="shared" si="26"/>
        <v>0.41176470588235292</v>
      </c>
    </row>
    <row r="539" spans="1:13" x14ac:dyDescent="0.45">
      <c r="A539" s="3">
        <v>209</v>
      </c>
      <c r="B539" s="3">
        <v>9</v>
      </c>
      <c r="C539" t="s">
        <v>133</v>
      </c>
      <c r="D539" t="s">
        <v>631</v>
      </c>
      <c r="E539" s="4">
        <v>15</v>
      </c>
      <c r="F539" s="4">
        <v>25</v>
      </c>
      <c r="G539">
        <v>1</v>
      </c>
      <c r="H539" s="5">
        <v>2.9166666666666667E-2</v>
      </c>
      <c r="I539" t="s">
        <v>609</v>
      </c>
      <c r="J539" s="4">
        <f t="shared" si="24"/>
        <v>25</v>
      </c>
      <c r="K539" s="11">
        <f t="shared" si="25"/>
        <v>15</v>
      </c>
      <c r="L539" s="4">
        <f>J539-(G539*E539)</f>
        <v>10</v>
      </c>
      <c r="M539" s="6">
        <f t="shared" si="26"/>
        <v>0.4</v>
      </c>
    </row>
    <row r="540" spans="1:13" x14ac:dyDescent="0.45">
      <c r="A540" s="3">
        <v>209</v>
      </c>
      <c r="B540" s="3">
        <v>9</v>
      </c>
      <c r="C540" t="s">
        <v>166</v>
      </c>
      <c r="D540" t="s">
        <v>630</v>
      </c>
      <c r="E540" s="4">
        <v>15</v>
      </c>
      <c r="F540" s="4">
        <v>26</v>
      </c>
      <c r="G540">
        <v>2</v>
      </c>
      <c r="H540" s="5">
        <v>3.7499999999999999E-2</v>
      </c>
      <c r="I540" t="s">
        <v>609</v>
      </c>
      <c r="J540" s="4">
        <f t="shared" si="24"/>
        <v>52</v>
      </c>
      <c r="K540" s="11">
        <f t="shared" si="25"/>
        <v>30</v>
      </c>
      <c r="L540" s="4">
        <f>J540-(G540*E540)</f>
        <v>22</v>
      </c>
      <c r="M540" s="6">
        <f t="shared" si="26"/>
        <v>0.42307692307692307</v>
      </c>
    </row>
    <row r="541" spans="1:13" x14ac:dyDescent="0.45">
      <c r="A541" s="3">
        <v>210</v>
      </c>
      <c r="B541" s="3">
        <v>10</v>
      </c>
      <c r="C541" t="s">
        <v>81</v>
      </c>
      <c r="D541" t="s">
        <v>628</v>
      </c>
      <c r="E541" s="4">
        <v>13</v>
      </c>
      <c r="F541" s="4">
        <v>21</v>
      </c>
      <c r="G541">
        <v>1</v>
      </c>
      <c r="H541" s="5">
        <v>1.9444444444444445E-2</v>
      </c>
      <c r="I541" t="s">
        <v>610</v>
      </c>
      <c r="J541" s="4">
        <f t="shared" si="24"/>
        <v>21</v>
      </c>
      <c r="K541" s="11">
        <f t="shared" si="25"/>
        <v>13</v>
      </c>
      <c r="L541" s="4">
        <f>J541-(G541*E541)</f>
        <v>8</v>
      </c>
      <c r="M541" s="6">
        <f t="shared" si="26"/>
        <v>0.38095238095238093</v>
      </c>
    </row>
    <row r="542" spans="1:13" x14ac:dyDescent="0.45">
      <c r="A542" s="3">
        <v>210</v>
      </c>
      <c r="B542" s="3">
        <v>10</v>
      </c>
      <c r="C542" t="s">
        <v>79</v>
      </c>
      <c r="D542" t="s">
        <v>613</v>
      </c>
      <c r="E542" s="4">
        <v>18</v>
      </c>
      <c r="F542" s="4">
        <v>30</v>
      </c>
      <c r="G542">
        <v>1</v>
      </c>
      <c r="H542" s="5">
        <v>3.4722222222222224E-2</v>
      </c>
      <c r="I542" t="s">
        <v>609</v>
      </c>
      <c r="J542" s="4">
        <f t="shared" si="24"/>
        <v>30</v>
      </c>
      <c r="K542" s="11">
        <f t="shared" si="25"/>
        <v>18</v>
      </c>
      <c r="L542" s="4">
        <f>J542-(G542*E542)</f>
        <v>12</v>
      </c>
      <c r="M542" s="6">
        <f t="shared" si="26"/>
        <v>0.4</v>
      </c>
    </row>
    <row r="543" spans="1:13" x14ac:dyDescent="0.45">
      <c r="A543" s="3">
        <v>210</v>
      </c>
      <c r="B543" s="3">
        <v>10</v>
      </c>
      <c r="C543" t="s">
        <v>169</v>
      </c>
      <c r="D543" t="s">
        <v>612</v>
      </c>
      <c r="E543" s="4">
        <v>14</v>
      </c>
      <c r="F543" s="4">
        <v>24</v>
      </c>
      <c r="G543">
        <v>1</v>
      </c>
      <c r="H543" s="5">
        <v>2.361111111111111E-2</v>
      </c>
      <c r="I543" t="s">
        <v>609</v>
      </c>
      <c r="J543" s="4">
        <f t="shared" si="24"/>
        <v>24</v>
      </c>
      <c r="K543" s="11">
        <f t="shared" si="25"/>
        <v>14</v>
      </c>
      <c r="L543" s="4">
        <f>J543-(G543*E543)</f>
        <v>10</v>
      </c>
      <c r="M543" s="6">
        <f t="shared" si="26"/>
        <v>0.41666666666666669</v>
      </c>
    </row>
    <row r="544" spans="1:13" x14ac:dyDescent="0.45">
      <c r="A544" s="3">
        <v>210</v>
      </c>
      <c r="B544" s="3">
        <v>10</v>
      </c>
      <c r="C544" t="s">
        <v>59</v>
      </c>
      <c r="D544" t="s">
        <v>616</v>
      </c>
      <c r="E544" s="4">
        <v>25</v>
      </c>
      <c r="F544" s="4">
        <v>40</v>
      </c>
      <c r="G544">
        <v>3</v>
      </c>
      <c r="H544" s="5">
        <v>3.1944444444444442E-2</v>
      </c>
      <c r="I544" t="s">
        <v>609</v>
      </c>
      <c r="J544" s="4">
        <f t="shared" si="24"/>
        <v>120</v>
      </c>
      <c r="K544" s="11">
        <f t="shared" si="25"/>
        <v>75</v>
      </c>
      <c r="L544" s="4">
        <f>J544-(G544*E544)</f>
        <v>45</v>
      </c>
      <c r="M544" s="6">
        <f t="shared" si="26"/>
        <v>0.375</v>
      </c>
    </row>
    <row r="545" spans="1:13" x14ac:dyDescent="0.45">
      <c r="A545" s="3">
        <v>211</v>
      </c>
      <c r="B545" s="3">
        <v>1</v>
      </c>
      <c r="C545" t="s">
        <v>81</v>
      </c>
      <c r="D545" t="s">
        <v>628</v>
      </c>
      <c r="E545" s="4">
        <v>13</v>
      </c>
      <c r="F545" s="4">
        <v>21</v>
      </c>
      <c r="G545">
        <v>3</v>
      </c>
      <c r="H545" s="5">
        <v>3.7499999999999999E-2</v>
      </c>
      <c r="I545" t="s">
        <v>610</v>
      </c>
      <c r="J545" s="4">
        <f t="shared" si="24"/>
        <v>63</v>
      </c>
      <c r="K545" s="11">
        <f t="shared" si="25"/>
        <v>39</v>
      </c>
      <c r="L545" s="4">
        <f>J545-(G545*E545)</f>
        <v>24</v>
      </c>
      <c r="M545" s="6">
        <f t="shared" si="26"/>
        <v>0.38095238095238093</v>
      </c>
    </row>
    <row r="546" spans="1:13" x14ac:dyDescent="0.45">
      <c r="A546" s="3">
        <v>211</v>
      </c>
      <c r="B546" s="3">
        <v>1</v>
      </c>
      <c r="C546" t="s">
        <v>90</v>
      </c>
      <c r="D546" t="s">
        <v>629</v>
      </c>
      <c r="E546" s="4">
        <v>10</v>
      </c>
      <c r="F546" s="4">
        <v>18</v>
      </c>
      <c r="G546">
        <v>2</v>
      </c>
      <c r="H546" s="5">
        <v>3.125E-2</v>
      </c>
      <c r="I546" t="s">
        <v>609</v>
      </c>
      <c r="J546" s="4">
        <f t="shared" si="24"/>
        <v>36</v>
      </c>
      <c r="K546" s="11">
        <f t="shared" si="25"/>
        <v>20</v>
      </c>
      <c r="L546" s="4">
        <f>J546-(G546*E546)</f>
        <v>16</v>
      </c>
      <c r="M546" s="6">
        <f t="shared" si="26"/>
        <v>0.44444444444444442</v>
      </c>
    </row>
    <row r="547" spans="1:13" x14ac:dyDescent="0.45">
      <c r="A547" s="3">
        <v>211</v>
      </c>
      <c r="B547" s="3">
        <v>1</v>
      </c>
      <c r="C547" t="s">
        <v>133</v>
      </c>
      <c r="D547" t="s">
        <v>631</v>
      </c>
      <c r="E547" s="4">
        <v>15</v>
      </c>
      <c r="F547" s="4">
        <v>25</v>
      </c>
      <c r="G547">
        <v>2</v>
      </c>
      <c r="H547" s="5">
        <v>6.2500000000000003E-3</v>
      </c>
      <c r="I547" t="s">
        <v>609</v>
      </c>
      <c r="J547" s="4">
        <f t="shared" si="24"/>
        <v>50</v>
      </c>
      <c r="K547" s="11">
        <f t="shared" si="25"/>
        <v>30</v>
      </c>
      <c r="L547" s="4">
        <f>J547-(G547*E547)</f>
        <v>20</v>
      </c>
      <c r="M547" s="6">
        <f t="shared" si="26"/>
        <v>0.4</v>
      </c>
    </row>
    <row r="548" spans="1:13" x14ac:dyDescent="0.45">
      <c r="A548" s="3">
        <v>211</v>
      </c>
      <c r="B548" s="3">
        <v>1</v>
      </c>
      <c r="C548" t="s">
        <v>157</v>
      </c>
      <c r="D548" t="s">
        <v>626</v>
      </c>
      <c r="E548" s="4">
        <v>12</v>
      </c>
      <c r="F548" s="4">
        <v>20</v>
      </c>
      <c r="G548">
        <v>1</v>
      </c>
      <c r="H548" s="5">
        <v>1.8749999999999999E-2</v>
      </c>
      <c r="I548" t="s">
        <v>609</v>
      </c>
      <c r="J548" s="4">
        <f t="shared" si="24"/>
        <v>20</v>
      </c>
      <c r="K548" s="11">
        <f t="shared" si="25"/>
        <v>12</v>
      </c>
      <c r="L548" s="4">
        <f>J548-(G548*E548)</f>
        <v>8</v>
      </c>
      <c r="M548" s="6">
        <f t="shared" si="26"/>
        <v>0.4</v>
      </c>
    </row>
    <row r="549" spans="1:13" x14ac:dyDescent="0.45">
      <c r="A549" s="3">
        <v>212</v>
      </c>
      <c r="B549" s="3">
        <v>14</v>
      </c>
      <c r="C549" t="s">
        <v>79</v>
      </c>
      <c r="D549" t="s">
        <v>613</v>
      </c>
      <c r="E549" s="4">
        <v>18</v>
      </c>
      <c r="F549" s="4">
        <v>30</v>
      </c>
      <c r="G549">
        <v>3</v>
      </c>
      <c r="H549" s="5">
        <v>2.4305555555555556E-2</v>
      </c>
      <c r="I549" t="s">
        <v>610</v>
      </c>
      <c r="J549" s="4">
        <f t="shared" si="24"/>
        <v>90</v>
      </c>
      <c r="K549" s="11">
        <f t="shared" si="25"/>
        <v>54</v>
      </c>
      <c r="L549" s="4">
        <f>J549-(G549*E549)</f>
        <v>36</v>
      </c>
      <c r="M549" s="6">
        <f t="shared" si="26"/>
        <v>0.4</v>
      </c>
    </row>
    <row r="550" spans="1:13" x14ac:dyDescent="0.45">
      <c r="A550" s="3">
        <v>212</v>
      </c>
      <c r="B550" s="3">
        <v>14</v>
      </c>
      <c r="C550" t="s">
        <v>166</v>
      </c>
      <c r="D550" t="s">
        <v>630</v>
      </c>
      <c r="E550" s="4">
        <v>15</v>
      </c>
      <c r="F550" s="4">
        <v>26</v>
      </c>
      <c r="G550">
        <v>3</v>
      </c>
      <c r="H550" s="5">
        <v>2.9861111111111113E-2</v>
      </c>
      <c r="I550" t="s">
        <v>610</v>
      </c>
      <c r="J550" s="4">
        <f t="shared" si="24"/>
        <v>78</v>
      </c>
      <c r="K550" s="11">
        <f t="shared" si="25"/>
        <v>45</v>
      </c>
      <c r="L550" s="4">
        <f>J550-(G550*E550)</f>
        <v>33</v>
      </c>
      <c r="M550" s="6">
        <f t="shared" si="26"/>
        <v>0.42307692307692307</v>
      </c>
    </row>
    <row r="551" spans="1:13" x14ac:dyDescent="0.45">
      <c r="A551" s="3">
        <v>212</v>
      </c>
      <c r="B551" s="3">
        <v>14</v>
      </c>
      <c r="C551" t="s">
        <v>81</v>
      </c>
      <c r="D551" t="s">
        <v>628</v>
      </c>
      <c r="E551" s="4">
        <v>13</v>
      </c>
      <c r="F551" s="4">
        <v>21</v>
      </c>
      <c r="G551">
        <v>1</v>
      </c>
      <c r="H551" s="5">
        <v>2.1527777777777778E-2</v>
      </c>
      <c r="I551" t="s">
        <v>610</v>
      </c>
      <c r="J551" s="4">
        <f t="shared" si="24"/>
        <v>21</v>
      </c>
      <c r="K551" s="11">
        <f t="shared" si="25"/>
        <v>13</v>
      </c>
      <c r="L551" s="4">
        <f>J551-(G551*E551)</f>
        <v>8</v>
      </c>
      <c r="M551" s="6">
        <f t="shared" si="26"/>
        <v>0.38095238095238093</v>
      </c>
    </row>
    <row r="552" spans="1:13" x14ac:dyDescent="0.45">
      <c r="A552" s="3">
        <v>212</v>
      </c>
      <c r="B552" s="3">
        <v>14</v>
      </c>
      <c r="C552" t="s">
        <v>53</v>
      </c>
      <c r="D552" t="s">
        <v>620</v>
      </c>
      <c r="E552" s="4">
        <v>16</v>
      </c>
      <c r="F552" s="4">
        <v>28</v>
      </c>
      <c r="G552">
        <v>2</v>
      </c>
      <c r="H552" s="5">
        <v>3.8194444444444448E-2</v>
      </c>
      <c r="I552" t="s">
        <v>610</v>
      </c>
      <c r="J552" s="4">
        <f t="shared" si="24"/>
        <v>56</v>
      </c>
      <c r="K552" s="11">
        <f t="shared" si="25"/>
        <v>32</v>
      </c>
      <c r="L552" s="4">
        <f>J552-(G552*E552)</f>
        <v>24</v>
      </c>
      <c r="M552" s="6">
        <f t="shared" si="26"/>
        <v>0.42857142857142855</v>
      </c>
    </row>
    <row r="553" spans="1:13" x14ac:dyDescent="0.45">
      <c r="A553" s="3">
        <v>213</v>
      </c>
      <c r="B553" s="3">
        <v>13</v>
      </c>
      <c r="C553" t="s">
        <v>117</v>
      </c>
      <c r="D553" t="s">
        <v>615</v>
      </c>
      <c r="E553" s="4">
        <v>16</v>
      </c>
      <c r="F553" s="4">
        <v>27</v>
      </c>
      <c r="G553">
        <v>1</v>
      </c>
      <c r="H553" s="5">
        <v>3.6805555555555557E-2</v>
      </c>
      <c r="I553" t="s">
        <v>609</v>
      </c>
      <c r="J553" s="4">
        <f t="shared" si="24"/>
        <v>27</v>
      </c>
      <c r="K553" s="11">
        <f t="shared" si="25"/>
        <v>16</v>
      </c>
      <c r="L553" s="4">
        <f>J553-(G553*E553)</f>
        <v>11</v>
      </c>
      <c r="M553" s="6">
        <f t="shared" si="26"/>
        <v>0.40740740740740738</v>
      </c>
    </row>
    <row r="554" spans="1:13" x14ac:dyDescent="0.45">
      <c r="A554" s="3">
        <v>213</v>
      </c>
      <c r="B554" s="3">
        <v>13</v>
      </c>
      <c r="C554" t="s">
        <v>79</v>
      </c>
      <c r="D554" t="s">
        <v>613</v>
      </c>
      <c r="E554" s="4">
        <v>18</v>
      </c>
      <c r="F554" s="4">
        <v>30</v>
      </c>
      <c r="G554">
        <v>2</v>
      </c>
      <c r="H554" s="5">
        <v>3.2638888888888891E-2</v>
      </c>
      <c r="I554" t="s">
        <v>610</v>
      </c>
      <c r="J554" s="4">
        <f t="shared" si="24"/>
        <v>60</v>
      </c>
      <c r="K554" s="11">
        <f t="shared" si="25"/>
        <v>36</v>
      </c>
      <c r="L554" s="4">
        <f>J554-(G554*E554)</f>
        <v>24</v>
      </c>
      <c r="M554" s="6">
        <f t="shared" si="26"/>
        <v>0.4</v>
      </c>
    </row>
    <row r="555" spans="1:13" x14ac:dyDescent="0.45">
      <c r="A555" s="3">
        <v>214</v>
      </c>
      <c r="B555" s="3">
        <v>2</v>
      </c>
      <c r="C555" t="s">
        <v>66</v>
      </c>
      <c r="D555" t="s">
        <v>625</v>
      </c>
      <c r="E555" s="4">
        <v>20</v>
      </c>
      <c r="F555" s="4">
        <v>34</v>
      </c>
      <c r="G555">
        <v>2</v>
      </c>
      <c r="H555" s="5">
        <v>9.7222222222222224E-3</v>
      </c>
      <c r="I555" t="s">
        <v>609</v>
      </c>
      <c r="J555" s="4">
        <f t="shared" si="24"/>
        <v>68</v>
      </c>
      <c r="K555" s="11">
        <f t="shared" si="25"/>
        <v>40</v>
      </c>
      <c r="L555" s="4">
        <f>J555-(G555*E555)</f>
        <v>28</v>
      </c>
      <c r="M555" s="6">
        <f t="shared" si="26"/>
        <v>0.41176470588235292</v>
      </c>
    </row>
    <row r="556" spans="1:13" x14ac:dyDescent="0.45">
      <c r="A556" s="3">
        <v>214</v>
      </c>
      <c r="B556" s="3">
        <v>2</v>
      </c>
      <c r="C556" t="s">
        <v>59</v>
      </c>
      <c r="D556" t="s">
        <v>616</v>
      </c>
      <c r="E556" s="4">
        <v>25</v>
      </c>
      <c r="F556" s="4">
        <v>40</v>
      </c>
      <c r="G556">
        <v>3</v>
      </c>
      <c r="H556" s="5">
        <v>8.3333333333333332E-3</v>
      </c>
      <c r="I556" t="s">
        <v>610</v>
      </c>
      <c r="J556" s="4">
        <f t="shared" si="24"/>
        <v>120</v>
      </c>
      <c r="K556" s="11">
        <f t="shared" si="25"/>
        <v>75</v>
      </c>
      <c r="L556" s="4">
        <f>J556-(G556*E556)</f>
        <v>45</v>
      </c>
      <c r="M556" s="6">
        <f t="shared" si="26"/>
        <v>0.375</v>
      </c>
    </row>
    <row r="557" spans="1:13" x14ac:dyDescent="0.45">
      <c r="A557" s="3">
        <v>214</v>
      </c>
      <c r="B557" s="3">
        <v>2</v>
      </c>
      <c r="C557" t="s">
        <v>157</v>
      </c>
      <c r="D557" t="s">
        <v>626</v>
      </c>
      <c r="E557" s="4">
        <v>12</v>
      </c>
      <c r="F557" s="4">
        <v>20</v>
      </c>
      <c r="G557">
        <v>2</v>
      </c>
      <c r="H557" s="5">
        <v>8.3333333333333332E-3</v>
      </c>
      <c r="I557" t="s">
        <v>610</v>
      </c>
      <c r="J557" s="4">
        <f t="shared" si="24"/>
        <v>40</v>
      </c>
      <c r="K557" s="11">
        <f t="shared" si="25"/>
        <v>24</v>
      </c>
      <c r="L557" s="4">
        <f>J557-(G557*E557)</f>
        <v>16</v>
      </c>
      <c r="M557" s="6">
        <f t="shared" si="26"/>
        <v>0.4</v>
      </c>
    </row>
    <row r="558" spans="1:13" x14ac:dyDescent="0.45">
      <c r="A558" s="3">
        <v>215</v>
      </c>
      <c r="B558" s="3">
        <v>6</v>
      </c>
      <c r="C558" t="s">
        <v>66</v>
      </c>
      <c r="D558" t="s">
        <v>625</v>
      </c>
      <c r="E558" s="4">
        <v>20</v>
      </c>
      <c r="F558" s="4">
        <v>34</v>
      </c>
      <c r="G558">
        <v>2</v>
      </c>
      <c r="H558" s="5">
        <v>8.3333333333333332E-3</v>
      </c>
      <c r="I558" t="s">
        <v>609</v>
      </c>
      <c r="J558" s="4">
        <f t="shared" si="24"/>
        <v>68</v>
      </c>
      <c r="K558" s="11">
        <f t="shared" si="25"/>
        <v>40</v>
      </c>
      <c r="L558" s="4">
        <f>J558-(G558*E558)</f>
        <v>28</v>
      </c>
      <c r="M558" s="6">
        <f t="shared" si="26"/>
        <v>0.41176470588235292</v>
      </c>
    </row>
    <row r="559" spans="1:13" x14ac:dyDescent="0.45">
      <c r="A559" s="3">
        <v>215</v>
      </c>
      <c r="B559" s="3">
        <v>6</v>
      </c>
      <c r="C559" t="s">
        <v>79</v>
      </c>
      <c r="D559" t="s">
        <v>613</v>
      </c>
      <c r="E559" s="4">
        <v>18</v>
      </c>
      <c r="F559" s="4">
        <v>30</v>
      </c>
      <c r="G559">
        <v>3</v>
      </c>
      <c r="H559" s="5">
        <v>2.361111111111111E-2</v>
      </c>
      <c r="I559" t="s">
        <v>609</v>
      </c>
      <c r="J559" s="4">
        <f t="shared" si="24"/>
        <v>90</v>
      </c>
      <c r="K559" s="11">
        <f t="shared" si="25"/>
        <v>54</v>
      </c>
      <c r="L559" s="4">
        <f>J559-(G559*E559)</f>
        <v>36</v>
      </c>
      <c r="M559" s="6">
        <f t="shared" si="26"/>
        <v>0.4</v>
      </c>
    </row>
    <row r="560" spans="1:13" x14ac:dyDescent="0.45">
      <c r="A560" s="3">
        <v>216</v>
      </c>
      <c r="B560" s="3">
        <v>17</v>
      </c>
      <c r="C560" t="s">
        <v>133</v>
      </c>
      <c r="D560" t="s">
        <v>631</v>
      </c>
      <c r="E560" s="4">
        <v>15</v>
      </c>
      <c r="F560" s="4">
        <v>25</v>
      </c>
      <c r="G560">
        <v>1</v>
      </c>
      <c r="H560" s="5">
        <v>2.9166666666666667E-2</v>
      </c>
      <c r="I560" t="s">
        <v>609</v>
      </c>
      <c r="J560" s="4">
        <f t="shared" si="24"/>
        <v>25</v>
      </c>
      <c r="K560" s="11">
        <f t="shared" si="25"/>
        <v>15</v>
      </c>
      <c r="L560" s="4">
        <f>J560-(G560*E560)</f>
        <v>10</v>
      </c>
      <c r="M560" s="6">
        <f t="shared" si="26"/>
        <v>0.4</v>
      </c>
    </row>
    <row r="561" spans="1:13" x14ac:dyDescent="0.45">
      <c r="A561" s="3">
        <v>216</v>
      </c>
      <c r="B561" s="3">
        <v>17</v>
      </c>
      <c r="C561" t="s">
        <v>81</v>
      </c>
      <c r="D561" t="s">
        <v>628</v>
      </c>
      <c r="E561" s="4">
        <v>13</v>
      </c>
      <c r="F561" s="4">
        <v>21</v>
      </c>
      <c r="G561">
        <v>3</v>
      </c>
      <c r="H561" s="5">
        <v>2.5000000000000001E-2</v>
      </c>
      <c r="I561" t="s">
        <v>609</v>
      </c>
      <c r="J561" s="4">
        <f t="shared" si="24"/>
        <v>63</v>
      </c>
      <c r="K561" s="11">
        <f t="shared" si="25"/>
        <v>39</v>
      </c>
      <c r="L561" s="4">
        <f>J561-(G561*E561)</f>
        <v>24</v>
      </c>
      <c r="M561" s="6">
        <f t="shared" si="26"/>
        <v>0.38095238095238093</v>
      </c>
    </row>
    <row r="562" spans="1:13" x14ac:dyDescent="0.45">
      <c r="A562" s="3">
        <v>216</v>
      </c>
      <c r="B562" s="3">
        <v>17</v>
      </c>
      <c r="C562" t="s">
        <v>117</v>
      </c>
      <c r="D562" t="s">
        <v>615</v>
      </c>
      <c r="E562" s="4">
        <v>16</v>
      </c>
      <c r="F562" s="4">
        <v>27</v>
      </c>
      <c r="G562">
        <v>2</v>
      </c>
      <c r="H562" s="5">
        <v>2.9166666666666667E-2</v>
      </c>
      <c r="I562" t="s">
        <v>609</v>
      </c>
      <c r="J562" s="4">
        <f t="shared" si="24"/>
        <v>54</v>
      </c>
      <c r="K562" s="11">
        <f t="shared" si="25"/>
        <v>32</v>
      </c>
      <c r="L562" s="4">
        <f>J562-(G562*E562)</f>
        <v>22</v>
      </c>
      <c r="M562" s="6">
        <f t="shared" si="26"/>
        <v>0.40740740740740738</v>
      </c>
    </row>
    <row r="563" spans="1:13" x14ac:dyDescent="0.45">
      <c r="A563" s="3">
        <v>217</v>
      </c>
      <c r="B563" s="3">
        <v>1</v>
      </c>
      <c r="C563" t="s">
        <v>258</v>
      </c>
      <c r="D563" t="s">
        <v>623</v>
      </c>
      <c r="E563" s="4">
        <v>19</v>
      </c>
      <c r="F563" s="4">
        <v>32</v>
      </c>
      <c r="G563">
        <v>3</v>
      </c>
      <c r="H563" s="5">
        <v>9.0277777777777769E-3</v>
      </c>
      <c r="I563" t="s">
        <v>610</v>
      </c>
      <c r="J563" s="4">
        <f t="shared" si="24"/>
        <v>96</v>
      </c>
      <c r="K563" s="11">
        <f t="shared" si="25"/>
        <v>57</v>
      </c>
      <c r="L563" s="4">
        <f>J563-(G563*E563)</f>
        <v>39</v>
      </c>
      <c r="M563" s="6">
        <f t="shared" si="26"/>
        <v>0.40625</v>
      </c>
    </row>
    <row r="564" spans="1:13" x14ac:dyDescent="0.45">
      <c r="A564" s="3">
        <v>218</v>
      </c>
      <c r="B564" s="3">
        <v>13</v>
      </c>
      <c r="C564" t="s">
        <v>123</v>
      </c>
      <c r="D564" t="s">
        <v>621</v>
      </c>
      <c r="E564" s="4">
        <v>11</v>
      </c>
      <c r="F564" s="4">
        <v>19</v>
      </c>
      <c r="G564">
        <v>3</v>
      </c>
      <c r="H564" s="5">
        <v>1.6666666666666666E-2</v>
      </c>
      <c r="I564" t="s">
        <v>610</v>
      </c>
      <c r="J564" s="4">
        <f t="shared" si="24"/>
        <v>57</v>
      </c>
      <c r="K564" s="11">
        <f t="shared" si="25"/>
        <v>33</v>
      </c>
      <c r="L564" s="4">
        <f>J564-(G564*E564)</f>
        <v>24</v>
      </c>
      <c r="M564" s="6">
        <f t="shared" si="26"/>
        <v>0.42105263157894735</v>
      </c>
    </row>
    <row r="565" spans="1:13" x14ac:dyDescent="0.45">
      <c r="A565" s="3">
        <v>218</v>
      </c>
      <c r="B565" s="3">
        <v>13</v>
      </c>
      <c r="C565" t="s">
        <v>117</v>
      </c>
      <c r="D565" t="s">
        <v>615</v>
      </c>
      <c r="E565" s="4">
        <v>16</v>
      </c>
      <c r="F565" s="4">
        <v>27</v>
      </c>
      <c r="G565">
        <v>3</v>
      </c>
      <c r="H565" s="5">
        <v>1.1111111111111112E-2</v>
      </c>
      <c r="I565" t="s">
        <v>609</v>
      </c>
      <c r="J565" s="4">
        <f t="shared" si="24"/>
        <v>81</v>
      </c>
      <c r="K565" s="11">
        <f t="shared" si="25"/>
        <v>48</v>
      </c>
      <c r="L565" s="4">
        <f>J565-(G565*E565)</f>
        <v>33</v>
      </c>
      <c r="M565" s="6">
        <f t="shared" si="26"/>
        <v>0.40740740740740738</v>
      </c>
    </row>
    <row r="566" spans="1:13" x14ac:dyDescent="0.45">
      <c r="A566" s="3">
        <v>218</v>
      </c>
      <c r="B566" s="3">
        <v>13</v>
      </c>
      <c r="C566" t="s">
        <v>211</v>
      </c>
      <c r="D566" t="s">
        <v>627</v>
      </c>
      <c r="E566" s="4">
        <v>14</v>
      </c>
      <c r="F566" s="4">
        <v>23</v>
      </c>
      <c r="G566">
        <v>2</v>
      </c>
      <c r="H566" s="5">
        <v>4.1666666666666666E-3</v>
      </c>
      <c r="I566" t="s">
        <v>609</v>
      </c>
      <c r="J566" s="4">
        <f t="shared" si="24"/>
        <v>46</v>
      </c>
      <c r="K566" s="11">
        <f t="shared" si="25"/>
        <v>28</v>
      </c>
      <c r="L566" s="4">
        <f>J566-(G566*E566)</f>
        <v>18</v>
      </c>
      <c r="M566" s="6">
        <f t="shared" si="26"/>
        <v>0.39130434782608697</v>
      </c>
    </row>
    <row r="567" spans="1:13" x14ac:dyDescent="0.45">
      <c r="A567" s="3">
        <v>219</v>
      </c>
      <c r="B567" s="3">
        <v>1</v>
      </c>
      <c r="C567" t="s">
        <v>211</v>
      </c>
      <c r="D567" t="s">
        <v>627</v>
      </c>
      <c r="E567" s="4">
        <v>14</v>
      </c>
      <c r="F567" s="4">
        <v>23</v>
      </c>
      <c r="G567">
        <v>2</v>
      </c>
      <c r="H567" s="5">
        <v>8.3333333333333332E-3</v>
      </c>
      <c r="I567" t="s">
        <v>609</v>
      </c>
      <c r="J567" s="4">
        <f t="shared" si="24"/>
        <v>46</v>
      </c>
      <c r="K567" s="11">
        <f t="shared" si="25"/>
        <v>28</v>
      </c>
      <c r="L567" s="4">
        <f>J567-(G567*E567)</f>
        <v>18</v>
      </c>
      <c r="M567" s="6">
        <f t="shared" si="26"/>
        <v>0.39130434782608697</v>
      </c>
    </row>
    <row r="568" spans="1:13" x14ac:dyDescent="0.45">
      <c r="A568" s="3">
        <v>219</v>
      </c>
      <c r="B568" s="3">
        <v>1</v>
      </c>
      <c r="C568" t="s">
        <v>127</v>
      </c>
      <c r="D568" t="s">
        <v>614</v>
      </c>
      <c r="E568" s="4">
        <v>19</v>
      </c>
      <c r="F568" s="4">
        <v>31</v>
      </c>
      <c r="G568">
        <v>3</v>
      </c>
      <c r="H568" s="5">
        <v>7.6388888888888886E-3</v>
      </c>
      <c r="I568" t="s">
        <v>610</v>
      </c>
      <c r="J568" s="4">
        <f t="shared" si="24"/>
        <v>93</v>
      </c>
      <c r="K568" s="11">
        <f t="shared" si="25"/>
        <v>57</v>
      </c>
      <c r="L568" s="4">
        <f>J568-(G568*E568)</f>
        <v>36</v>
      </c>
      <c r="M568" s="6">
        <f t="shared" si="26"/>
        <v>0.38709677419354838</v>
      </c>
    </row>
    <row r="569" spans="1:13" x14ac:dyDescent="0.45">
      <c r="A569" s="3">
        <v>220</v>
      </c>
      <c r="B569" s="3">
        <v>15</v>
      </c>
      <c r="C569" t="s">
        <v>169</v>
      </c>
      <c r="D569" t="s">
        <v>612</v>
      </c>
      <c r="E569" s="4">
        <v>14</v>
      </c>
      <c r="F569" s="4">
        <v>24</v>
      </c>
      <c r="G569">
        <v>1</v>
      </c>
      <c r="H569" s="5">
        <v>9.0277777777777769E-3</v>
      </c>
      <c r="I569" t="s">
        <v>609</v>
      </c>
      <c r="J569" s="4">
        <f t="shared" si="24"/>
        <v>24</v>
      </c>
      <c r="K569" s="11">
        <f t="shared" si="25"/>
        <v>14</v>
      </c>
      <c r="L569" s="4">
        <f>J569-(G569*E569)</f>
        <v>10</v>
      </c>
      <c r="M569" s="6">
        <f t="shared" si="26"/>
        <v>0.41666666666666669</v>
      </c>
    </row>
    <row r="570" spans="1:13" x14ac:dyDescent="0.45">
      <c r="A570" s="3">
        <v>221</v>
      </c>
      <c r="B570" s="3">
        <v>16</v>
      </c>
      <c r="C570" t="s">
        <v>258</v>
      </c>
      <c r="D570" t="s">
        <v>623</v>
      </c>
      <c r="E570" s="4">
        <v>19</v>
      </c>
      <c r="F570" s="4">
        <v>32</v>
      </c>
      <c r="G570">
        <v>3</v>
      </c>
      <c r="H570" s="5">
        <v>2.013888888888889E-2</v>
      </c>
      <c r="I570" t="s">
        <v>609</v>
      </c>
      <c r="J570" s="4">
        <f t="shared" si="24"/>
        <v>96</v>
      </c>
      <c r="K570" s="11">
        <f t="shared" si="25"/>
        <v>57</v>
      </c>
      <c r="L570" s="4">
        <f>J570-(G570*E570)</f>
        <v>39</v>
      </c>
      <c r="M570" s="6">
        <f t="shared" si="26"/>
        <v>0.40625</v>
      </c>
    </row>
    <row r="571" spans="1:13" x14ac:dyDescent="0.45">
      <c r="A571" s="3">
        <v>221</v>
      </c>
      <c r="B571" s="3">
        <v>16</v>
      </c>
      <c r="C571" t="s">
        <v>66</v>
      </c>
      <c r="D571" t="s">
        <v>625</v>
      </c>
      <c r="E571" s="4">
        <v>20</v>
      </c>
      <c r="F571" s="4">
        <v>34</v>
      </c>
      <c r="G571">
        <v>2</v>
      </c>
      <c r="H571" s="5">
        <v>3.7499999999999999E-2</v>
      </c>
      <c r="I571" t="s">
        <v>610</v>
      </c>
      <c r="J571" s="4">
        <f t="shared" si="24"/>
        <v>68</v>
      </c>
      <c r="K571" s="11">
        <f t="shared" si="25"/>
        <v>40</v>
      </c>
      <c r="L571" s="4">
        <f>J571-(G571*E571)</f>
        <v>28</v>
      </c>
      <c r="M571" s="6">
        <f t="shared" si="26"/>
        <v>0.41176470588235292</v>
      </c>
    </row>
    <row r="572" spans="1:13" x14ac:dyDescent="0.45">
      <c r="A572" s="3">
        <v>221</v>
      </c>
      <c r="B572" s="3">
        <v>16</v>
      </c>
      <c r="C572" t="s">
        <v>49</v>
      </c>
      <c r="D572" t="s">
        <v>618</v>
      </c>
      <c r="E572" s="4">
        <v>17</v>
      </c>
      <c r="F572" s="4">
        <v>29</v>
      </c>
      <c r="G572">
        <v>1</v>
      </c>
      <c r="H572" s="5">
        <v>1.7361111111111112E-2</v>
      </c>
      <c r="I572" t="s">
        <v>609</v>
      </c>
      <c r="J572" s="4">
        <f t="shared" si="24"/>
        <v>29</v>
      </c>
      <c r="K572" s="11">
        <f t="shared" si="25"/>
        <v>17</v>
      </c>
      <c r="L572" s="4">
        <f>J572-(G572*E572)</f>
        <v>12</v>
      </c>
      <c r="M572" s="6">
        <f t="shared" si="26"/>
        <v>0.41379310344827586</v>
      </c>
    </row>
    <row r="573" spans="1:13" x14ac:dyDescent="0.45">
      <c r="A573" s="3">
        <v>222</v>
      </c>
      <c r="B573" s="3">
        <v>3</v>
      </c>
      <c r="C573" t="s">
        <v>211</v>
      </c>
      <c r="D573" t="s">
        <v>627</v>
      </c>
      <c r="E573" s="4">
        <v>14</v>
      </c>
      <c r="F573" s="4">
        <v>23</v>
      </c>
      <c r="G573">
        <v>3</v>
      </c>
      <c r="H573" s="5">
        <v>2.013888888888889E-2</v>
      </c>
      <c r="I573" t="s">
        <v>609</v>
      </c>
      <c r="J573" s="4">
        <f t="shared" si="24"/>
        <v>69</v>
      </c>
      <c r="K573" s="11">
        <f t="shared" si="25"/>
        <v>42</v>
      </c>
      <c r="L573" s="4">
        <f>J573-(G573*E573)</f>
        <v>27</v>
      </c>
      <c r="M573" s="6">
        <f t="shared" si="26"/>
        <v>0.39130434782608697</v>
      </c>
    </row>
    <row r="574" spans="1:13" x14ac:dyDescent="0.45">
      <c r="A574" s="3">
        <v>222</v>
      </c>
      <c r="B574" s="3">
        <v>3</v>
      </c>
      <c r="C574" t="s">
        <v>53</v>
      </c>
      <c r="D574" t="s">
        <v>620</v>
      </c>
      <c r="E574" s="4">
        <v>16</v>
      </c>
      <c r="F574" s="4">
        <v>28</v>
      </c>
      <c r="G574">
        <v>1</v>
      </c>
      <c r="H574" s="5">
        <v>3.888888888888889E-2</v>
      </c>
      <c r="I574" t="s">
        <v>609</v>
      </c>
      <c r="J574" s="4">
        <f t="shared" si="24"/>
        <v>28</v>
      </c>
      <c r="K574" s="11">
        <f t="shared" si="25"/>
        <v>16</v>
      </c>
      <c r="L574" s="4">
        <f>J574-(G574*E574)</f>
        <v>12</v>
      </c>
      <c r="M574" s="6">
        <f t="shared" si="26"/>
        <v>0.42857142857142855</v>
      </c>
    </row>
    <row r="575" spans="1:13" x14ac:dyDescent="0.45">
      <c r="A575" s="3">
        <v>223</v>
      </c>
      <c r="B575" s="3">
        <v>19</v>
      </c>
      <c r="C575" t="s">
        <v>258</v>
      </c>
      <c r="D575" t="s">
        <v>623</v>
      </c>
      <c r="E575" s="4">
        <v>19</v>
      </c>
      <c r="F575" s="4">
        <v>32</v>
      </c>
      <c r="G575">
        <v>1</v>
      </c>
      <c r="H575" s="5">
        <v>3.6805555555555557E-2</v>
      </c>
      <c r="I575" t="s">
        <v>609</v>
      </c>
      <c r="J575" s="4">
        <f t="shared" si="24"/>
        <v>32</v>
      </c>
      <c r="K575" s="11">
        <f t="shared" si="25"/>
        <v>19</v>
      </c>
      <c r="L575" s="4">
        <f>J575-(G575*E575)</f>
        <v>13</v>
      </c>
      <c r="M575" s="6">
        <f t="shared" si="26"/>
        <v>0.40625</v>
      </c>
    </row>
    <row r="576" spans="1:13" x14ac:dyDescent="0.45">
      <c r="A576" s="3">
        <v>224</v>
      </c>
      <c r="B576" s="3">
        <v>7</v>
      </c>
      <c r="C576" t="s">
        <v>166</v>
      </c>
      <c r="D576" t="s">
        <v>630</v>
      </c>
      <c r="E576" s="4">
        <v>15</v>
      </c>
      <c r="F576" s="4">
        <v>26</v>
      </c>
      <c r="G576">
        <v>2</v>
      </c>
      <c r="H576" s="5">
        <v>1.3888888888888888E-2</v>
      </c>
      <c r="I576" t="s">
        <v>609</v>
      </c>
      <c r="J576" s="4">
        <f t="shared" si="24"/>
        <v>52</v>
      </c>
      <c r="K576" s="11">
        <f t="shared" si="25"/>
        <v>30</v>
      </c>
      <c r="L576" s="4">
        <f>J576-(G576*E576)</f>
        <v>22</v>
      </c>
      <c r="M576" s="6">
        <f t="shared" si="26"/>
        <v>0.42307692307692307</v>
      </c>
    </row>
    <row r="577" spans="1:13" x14ac:dyDescent="0.45">
      <c r="A577" s="3">
        <v>225</v>
      </c>
      <c r="B577" s="3">
        <v>19</v>
      </c>
      <c r="C577" t="s">
        <v>272</v>
      </c>
      <c r="D577" t="s">
        <v>619</v>
      </c>
      <c r="E577" s="4">
        <v>20</v>
      </c>
      <c r="F577" s="4">
        <v>33</v>
      </c>
      <c r="G577">
        <v>3</v>
      </c>
      <c r="H577" s="5">
        <v>3.888888888888889E-2</v>
      </c>
      <c r="I577" t="s">
        <v>610</v>
      </c>
      <c r="J577" s="4">
        <f t="shared" si="24"/>
        <v>99</v>
      </c>
      <c r="K577" s="11">
        <f t="shared" si="25"/>
        <v>60</v>
      </c>
      <c r="L577" s="4">
        <f>J577-(G577*E577)</f>
        <v>39</v>
      </c>
      <c r="M577" s="6">
        <f t="shared" si="26"/>
        <v>0.39393939393939392</v>
      </c>
    </row>
    <row r="578" spans="1:13" x14ac:dyDescent="0.45">
      <c r="A578" s="3">
        <v>225</v>
      </c>
      <c r="B578" s="3">
        <v>19</v>
      </c>
      <c r="C578" t="s">
        <v>211</v>
      </c>
      <c r="D578" t="s">
        <v>627</v>
      </c>
      <c r="E578" s="4">
        <v>14</v>
      </c>
      <c r="F578" s="4">
        <v>23</v>
      </c>
      <c r="G578">
        <v>3</v>
      </c>
      <c r="H578" s="5">
        <v>2.6388888888888889E-2</v>
      </c>
      <c r="I578" t="s">
        <v>610</v>
      </c>
      <c r="J578" s="4">
        <f t="shared" si="24"/>
        <v>69</v>
      </c>
      <c r="K578" s="11">
        <f t="shared" si="25"/>
        <v>42</v>
      </c>
      <c r="L578" s="4">
        <f>J578-(G578*E578)</f>
        <v>27</v>
      </c>
      <c r="M578" s="6">
        <f t="shared" si="26"/>
        <v>0.39130434782608697</v>
      </c>
    </row>
    <row r="579" spans="1:13" x14ac:dyDescent="0.45">
      <c r="A579" s="3">
        <v>226</v>
      </c>
      <c r="B579" s="3">
        <v>7</v>
      </c>
      <c r="C579" t="s">
        <v>157</v>
      </c>
      <c r="D579" t="s">
        <v>626</v>
      </c>
      <c r="E579" s="4">
        <v>12</v>
      </c>
      <c r="F579" s="4">
        <v>20</v>
      </c>
      <c r="G579">
        <v>2</v>
      </c>
      <c r="H579" s="5">
        <v>4.8611111111111112E-3</v>
      </c>
      <c r="I579" t="s">
        <v>609</v>
      </c>
      <c r="J579" s="4">
        <f t="shared" ref="J579:J642" si="27">F579*G579</f>
        <v>40</v>
      </c>
      <c r="K579" s="11">
        <f t="shared" ref="K579:K642" si="28">G579*E579</f>
        <v>24</v>
      </c>
      <c r="L579" s="4">
        <f>J579-(G579*E579)</f>
        <v>16</v>
      </c>
      <c r="M579" s="6">
        <f t="shared" ref="M579:M642" si="29">L579/J579</f>
        <v>0.4</v>
      </c>
    </row>
    <row r="580" spans="1:13" x14ac:dyDescent="0.45">
      <c r="A580" s="3">
        <v>226</v>
      </c>
      <c r="B580" s="3">
        <v>7</v>
      </c>
      <c r="C580" t="s">
        <v>81</v>
      </c>
      <c r="D580" t="s">
        <v>628</v>
      </c>
      <c r="E580" s="4">
        <v>13</v>
      </c>
      <c r="F580" s="4">
        <v>21</v>
      </c>
      <c r="G580">
        <v>1</v>
      </c>
      <c r="H580" s="5">
        <v>2.013888888888889E-2</v>
      </c>
      <c r="I580" t="s">
        <v>610</v>
      </c>
      <c r="J580" s="4">
        <f t="shared" si="27"/>
        <v>21</v>
      </c>
      <c r="K580" s="11">
        <f t="shared" si="28"/>
        <v>13</v>
      </c>
      <c r="L580" s="4">
        <f>J580-(G580*E580)</f>
        <v>8</v>
      </c>
      <c r="M580" s="6">
        <f t="shared" si="29"/>
        <v>0.38095238095238093</v>
      </c>
    </row>
    <row r="581" spans="1:13" x14ac:dyDescent="0.45">
      <c r="A581" s="3">
        <v>226</v>
      </c>
      <c r="B581" s="3">
        <v>7</v>
      </c>
      <c r="C581" t="s">
        <v>117</v>
      </c>
      <c r="D581" t="s">
        <v>615</v>
      </c>
      <c r="E581" s="4">
        <v>16</v>
      </c>
      <c r="F581" s="4">
        <v>27</v>
      </c>
      <c r="G581">
        <v>3</v>
      </c>
      <c r="H581" s="5">
        <v>3.888888888888889E-2</v>
      </c>
      <c r="I581" t="s">
        <v>609</v>
      </c>
      <c r="J581" s="4">
        <f t="shared" si="27"/>
        <v>81</v>
      </c>
      <c r="K581" s="11">
        <f t="shared" si="28"/>
        <v>48</v>
      </c>
      <c r="L581" s="4">
        <f>J581-(G581*E581)</f>
        <v>33</v>
      </c>
      <c r="M581" s="6">
        <f t="shared" si="29"/>
        <v>0.40740740740740738</v>
      </c>
    </row>
    <row r="582" spans="1:13" x14ac:dyDescent="0.45">
      <c r="A582" s="3">
        <v>226</v>
      </c>
      <c r="B582" s="3">
        <v>7</v>
      </c>
      <c r="C582" t="s">
        <v>49</v>
      </c>
      <c r="D582" t="s">
        <v>618</v>
      </c>
      <c r="E582" s="4">
        <v>17</v>
      </c>
      <c r="F582" s="4">
        <v>29</v>
      </c>
      <c r="G582">
        <v>1</v>
      </c>
      <c r="H582" s="5">
        <v>3.7499999999999999E-2</v>
      </c>
      <c r="I582" t="s">
        <v>610</v>
      </c>
      <c r="J582" s="4">
        <f t="shared" si="27"/>
        <v>29</v>
      </c>
      <c r="K582" s="11">
        <f t="shared" si="28"/>
        <v>17</v>
      </c>
      <c r="L582" s="4">
        <f>J582-(G582*E582)</f>
        <v>12</v>
      </c>
      <c r="M582" s="6">
        <f t="shared" si="29"/>
        <v>0.41379310344827586</v>
      </c>
    </row>
    <row r="583" spans="1:13" x14ac:dyDescent="0.45">
      <c r="A583" s="3">
        <v>227</v>
      </c>
      <c r="B583" s="3">
        <v>17</v>
      </c>
      <c r="C583" t="s">
        <v>169</v>
      </c>
      <c r="D583" t="s">
        <v>612</v>
      </c>
      <c r="E583" s="4">
        <v>14</v>
      </c>
      <c r="F583" s="4">
        <v>24</v>
      </c>
      <c r="G583">
        <v>1</v>
      </c>
      <c r="H583" s="5">
        <v>4.027777777777778E-2</v>
      </c>
      <c r="I583" t="s">
        <v>609</v>
      </c>
      <c r="J583" s="4">
        <f t="shared" si="27"/>
        <v>24</v>
      </c>
      <c r="K583" s="11">
        <f t="shared" si="28"/>
        <v>14</v>
      </c>
      <c r="L583" s="4">
        <f>J583-(G583*E583)</f>
        <v>10</v>
      </c>
      <c r="M583" s="6">
        <f t="shared" si="29"/>
        <v>0.41666666666666669</v>
      </c>
    </row>
    <row r="584" spans="1:13" x14ac:dyDescent="0.45">
      <c r="A584" s="3">
        <v>227</v>
      </c>
      <c r="B584" s="3">
        <v>17</v>
      </c>
      <c r="C584" t="s">
        <v>127</v>
      </c>
      <c r="D584" t="s">
        <v>614</v>
      </c>
      <c r="E584" s="4">
        <v>19</v>
      </c>
      <c r="F584" s="4">
        <v>31</v>
      </c>
      <c r="G584">
        <v>3</v>
      </c>
      <c r="H584" s="5">
        <v>1.0416666666666666E-2</v>
      </c>
      <c r="I584" t="s">
        <v>610</v>
      </c>
      <c r="J584" s="4">
        <f t="shared" si="27"/>
        <v>93</v>
      </c>
      <c r="K584" s="11">
        <f t="shared" si="28"/>
        <v>57</v>
      </c>
      <c r="L584" s="4">
        <f>J584-(G584*E584)</f>
        <v>36</v>
      </c>
      <c r="M584" s="6">
        <f t="shared" si="29"/>
        <v>0.38709677419354838</v>
      </c>
    </row>
    <row r="585" spans="1:13" x14ac:dyDescent="0.45">
      <c r="A585" s="3">
        <v>227</v>
      </c>
      <c r="B585" s="3">
        <v>17</v>
      </c>
      <c r="C585" t="s">
        <v>53</v>
      </c>
      <c r="D585" t="s">
        <v>620</v>
      </c>
      <c r="E585" s="4">
        <v>16</v>
      </c>
      <c r="F585" s="4">
        <v>28</v>
      </c>
      <c r="G585">
        <v>1</v>
      </c>
      <c r="H585" s="5">
        <v>9.0277777777777769E-3</v>
      </c>
      <c r="I585" t="s">
        <v>609</v>
      </c>
      <c r="J585" s="4">
        <f t="shared" si="27"/>
        <v>28</v>
      </c>
      <c r="K585" s="11">
        <f t="shared" si="28"/>
        <v>16</v>
      </c>
      <c r="L585" s="4">
        <f>J585-(G585*E585)</f>
        <v>12</v>
      </c>
      <c r="M585" s="6">
        <f t="shared" si="29"/>
        <v>0.42857142857142855</v>
      </c>
    </row>
    <row r="586" spans="1:13" x14ac:dyDescent="0.45">
      <c r="A586" s="3">
        <v>227</v>
      </c>
      <c r="B586" s="3">
        <v>17</v>
      </c>
      <c r="C586" t="s">
        <v>272</v>
      </c>
      <c r="D586" t="s">
        <v>619</v>
      </c>
      <c r="E586" s="4">
        <v>20</v>
      </c>
      <c r="F586" s="4">
        <v>33</v>
      </c>
      <c r="G586">
        <v>2</v>
      </c>
      <c r="H586" s="5">
        <v>2.2916666666666665E-2</v>
      </c>
      <c r="I586" t="s">
        <v>609</v>
      </c>
      <c r="J586" s="4">
        <f t="shared" si="27"/>
        <v>66</v>
      </c>
      <c r="K586" s="11">
        <f t="shared" si="28"/>
        <v>40</v>
      </c>
      <c r="L586" s="4">
        <f>J586-(G586*E586)</f>
        <v>26</v>
      </c>
      <c r="M586" s="6">
        <f t="shared" si="29"/>
        <v>0.39393939393939392</v>
      </c>
    </row>
    <row r="587" spans="1:13" x14ac:dyDescent="0.45">
      <c r="A587" s="3">
        <v>228</v>
      </c>
      <c r="B587" s="3">
        <v>16</v>
      </c>
      <c r="C587" t="s">
        <v>211</v>
      </c>
      <c r="D587" t="s">
        <v>627</v>
      </c>
      <c r="E587" s="4">
        <v>14</v>
      </c>
      <c r="F587" s="4">
        <v>23</v>
      </c>
      <c r="G587">
        <v>3</v>
      </c>
      <c r="H587" s="5">
        <v>2.4305555555555556E-2</v>
      </c>
      <c r="I587" t="s">
        <v>609</v>
      </c>
      <c r="J587" s="4">
        <f t="shared" si="27"/>
        <v>69</v>
      </c>
      <c r="K587" s="11">
        <f t="shared" si="28"/>
        <v>42</v>
      </c>
      <c r="L587" s="4">
        <f>J587-(G587*E587)</f>
        <v>27</v>
      </c>
      <c r="M587" s="6">
        <f t="shared" si="29"/>
        <v>0.39130434782608697</v>
      </c>
    </row>
    <row r="588" spans="1:13" x14ac:dyDescent="0.45">
      <c r="A588" s="3">
        <v>229</v>
      </c>
      <c r="B588" s="3">
        <v>14</v>
      </c>
      <c r="C588" t="s">
        <v>133</v>
      </c>
      <c r="D588" t="s">
        <v>631</v>
      </c>
      <c r="E588" s="4">
        <v>15</v>
      </c>
      <c r="F588" s="4">
        <v>25</v>
      </c>
      <c r="G588">
        <v>1</v>
      </c>
      <c r="H588" s="5">
        <v>1.9444444444444445E-2</v>
      </c>
      <c r="I588" t="s">
        <v>610</v>
      </c>
      <c r="J588" s="4">
        <f t="shared" si="27"/>
        <v>25</v>
      </c>
      <c r="K588" s="11">
        <f t="shared" si="28"/>
        <v>15</v>
      </c>
      <c r="L588" s="4">
        <f>J588-(G588*E588)</f>
        <v>10</v>
      </c>
      <c r="M588" s="6">
        <f t="shared" si="29"/>
        <v>0.4</v>
      </c>
    </row>
    <row r="589" spans="1:13" x14ac:dyDescent="0.45">
      <c r="A589" s="3">
        <v>229</v>
      </c>
      <c r="B589" s="3">
        <v>14</v>
      </c>
      <c r="C589" t="s">
        <v>37</v>
      </c>
      <c r="D589" t="s">
        <v>622</v>
      </c>
      <c r="E589" s="4">
        <v>21</v>
      </c>
      <c r="F589" s="4">
        <v>35</v>
      </c>
      <c r="G589">
        <v>1</v>
      </c>
      <c r="H589" s="5">
        <v>2.9861111111111113E-2</v>
      </c>
      <c r="I589" t="s">
        <v>609</v>
      </c>
      <c r="J589" s="4">
        <f t="shared" si="27"/>
        <v>35</v>
      </c>
      <c r="K589" s="11">
        <f t="shared" si="28"/>
        <v>21</v>
      </c>
      <c r="L589" s="4">
        <f>J589-(G589*E589)</f>
        <v>14</v>
      </c>
      <c r="M589" s="6">
        <f t="shared" si="29"/>
        <v>0.4</v>
      </c>
    </row>
    <row r="590" spans="1:13" x14ac:dyDescent="0.45">
      <c r="A590" s="3">
        <v>229</v>
      </c>
      <c r="B590" s="3">
        <v>14</v>
      </c>
      <c r="C590" t="s">
        <v>84</v>
      </c>
      <c r="D590" t="s">
        <v>617</v>
      </c>
      <c r="E590" s="4">
        <v>22</v>
      </c>
      <c r="F590" s="4">
        <v>36</v>
      </c>
      <c r="G590">
        <v>1</v>
      </c>
      <c r="H590" s="5">
        <v>1.3194444444444444E-2</v>
      </c>
      <c r="I590" t="s">
        <v>610</v>
      </c>
      <c r="J590" s="4">
        <f t="shared" si="27"/>
        <v>36</v>
      </c>
      <c r="K590" s="11">
        <f t="shared" si="28"/>
        <v>22</v>
      </c>
      <c r="L590" s="4">
        <f>J590-(G590*E590)</f>
        <v>14</v>
      </c>
      <c r="M590" s="6">
        <f t="shared" si="29"/>
        <v>0.3888888888888889</v>
      </c>
    </row>
    <row r="591" spans="1:13" x14ac:dyDescent="0.45">
      <c r="A591" s="3">
        <v>229</v>
      </c>
      <c r="B591" s="3">
        <v>14</v>
      </c>
      <c r="C591" t="s">
        <v>53</v>
      </c>
      <c r="D591" t="s">
        <v>620</v>
      </c>
      <c r="E591" s="4">
        <v>16</v>
      </c>
      <c r="F591" s="4">
        <v>28</v>
      </c>
      <c r="G591">
        <v>1</v>
      </c>
      <c r="H591" s="5">
        <v>1.8749999999999999E-2</v>
      </c>
      <c r="I591" t="s">
        <v>610</v>
      </c>
      <c r="J591" s="4">
        <f t="shared" si="27"/>
        <v>28</v>
      </c>
      <c r="K591" s="11">
        <f t="shared" si="28"/>
        <v>16</v>
      </c>
      <c r="L591" s="4">
        <f>J591-(G591*E591)</f>
        <v>12</v>
      </c>
      <c r="M591" s="6">
        <f t="shared" si="29"/>
        <v>0.42857142857142855</v>
      </c>
    </row>
    <row r="592" spans="1:13" x14ac:dyDescent="0.45">
      <c r="A592" s="3">
        <v>230</v>
      </c>
      <c r="B592" s="3">
        <v>5</v>
      </c>
      <c r="C592" t="s">
        <v>258</v>
      </c>
      <c r="D592" t="s">
        <v>623</v>
      </c>
      <c r="E592" s="4">
        <v>19</v>
      </c>
      <c r="F592" s="4">
        <v>32</v>
      </c>
      <c r="G592">
        <v>3</v>
      </c>
      <c r="H592" s="5">
        <v>6.9444444444444441E-3</v>
      </c>
      <c r="I592" t="s">
        <v>610</v>
      </c>
      <c r="J592" s="4">
        <f t="shared" si="27"/>
        <v>96</v>
      </c>
      <c r="K592" s="11">
        <f t="shared" si="28"/>
        <v>57</v>
      </c>
      <c r="L592" s="4">
        <f>J592-(G592*E592)</f>
        <v>39</v>
      </c>
      <c r="M592" s="6">
        <f t="shared" si="29"/>
        <v>0.40625</v>
      </c>
    </row>
    <row r="593" spans="1:13" x14ac:dyDescent="0.45">
      <c r="A593" s="3">
        <v>230</v>
      </c>
      <c r="B593" s="3">
        <v>5</v>
      </c>
      <c r="C593" t="s">
        <v>53</v>
      </c>
      <c r="D593" t="s">
        <v>620</v>
      </c>
      <c r="E593" s="4">
        <v>16</v>
      </c>
      <c r="F593" s="4">
        <v>28</v>
      </c>
      <c r="G593">
        <v>2</v>
      </c>
      <c r="H593" s="5">
        <v>1.6666666666666666E-2</v>
      </c>
      <c r="I593" t="s">
        <v>610</v>
      </c>
      <c r="J593" s="4">
        <f t="shared" si="27"/>
        <v>56</v>
      </c>
      <c r="K593" s="11">
        <f t="shared" si="28"/>
        <v>32</v>
      </c>
      <c r="L593" s="4">
        <f>J593-(G593*E593)</f>
        <v>24</v>
      </c>
      <c r="M593" s="6">
        <f t="shared" si="29"/>
        <v>0.42857142857142855</v>
      </c>
    </row>
    <row r="594" spans="1:13" x14ac:dyDescent="0.45">
      <c r="A594" s="3">
        <v>230</v>
      </c>
      <c r="B594" s="3">
        <v>5</v>
      </c>
      <c r="C594" t="s">
        <v>127</v>
      </c>
      <c r="D594" t="s">
        <v>614</v>
      </c>
      <c r="E594" s="4">
        <v>19</v>
      </c>
      <c r="F594" s="4">
        <v>31</v>
      </c>
      <c r="G594">
        <v>2</v>
      </c>
      <c r="H594" s="5">
        <v>3.9583333333333331E-2</v>
      </c>
      <c r="I594" t="s">
        <v>610</v>
      </c>
      <c r="J594" s="4">
        <f t="shared" si="27"/>
        <v>62</v>
      </c>
      <c r="K594" s="11">
        <f t="shared" si="28"/>
        <v>38</v>
      </c>
      <c r="L594" s="4">
        <f>J594-(G594*E594)</f>
        <v>24</v>
      </c>
      <c r="M594" s="6">
        <f t="shared" si="29"/>
        <v>0.38709677419354838</v>
      </c>
    </row>
    <row r="595" spans="1:13" x14ac:dyDescent="0.45">
      <c r="A595" s="3">
        <v>231</v>
      </c>
      <c r="B595" s="3">
        <v>8</v>
      </c>
      <c r="C595" t="s">
        <v>81</v>
      </c>
      <c r="D595" t="s">
        <v>628</v>
      </c>
      <c r="E595" s="4">
        <v>13</v>
      </c>
      <c r="F595" s="4">
        <v>21</v>
      </c>
      <c r="G595">
        <v>2</v>
      </c>
      <c r="H595" s="5">
        <v>2.013888888888889E-2</v>
      </c>
      <c r="I595" t="s">
        <v>610</v>
      </c>
      <c r="J595" s="4">
        <f t="shared" si="27"/>
        <v>42</v>
      </c>
      <c r="K595" s="11">
        <f t="shared" si="28"/>
        <v>26</v>
      </c>
      <c r="L595" s="4">
        <f>J595-(G595*E595)</f>
        <v>16</v>
      </c>
      <c r="M595" s="6">
        <f t="shared" si="29"/>
        <v>0.38095238095238093</v>
      </c>
    </row>
    <row r="596" spans="1:13" x14ac:dyDescent="0.45">
      <c r="A596" s="3">
        <v>231</v>
      </c>
      <c r="B596" s="3">
        <v>8</v>
      </c>
      <c r="C596" t="s">
        <v>66</v>
      </c>
      <c r="D596" t="s">
        <v>625</v>
      </c>
      <c r="E596" s="4">
        <v>20</v>
      </c>
      <c r="F596" s="4">
        <v>34</v>
      </c>
      <c r="G596">
        <v>3</v>
      </c>
      <c r="H596" s="5">
        <v>1.1805555555555555E-2</v>
      </c>
      <c r="I596" t="s">
        <v>610</v>
      </c>
      <c r="J596" s="4">
        <f t="shared" si="27"/>
        <v>102</v>
      </c>
      <c r="K596" s="11">
        <f t="shared" si="28"/>
        <v>60</v>
      </c>
      <c r="L596" s="4">
        <f>J596-(G596*E596)</f>
        <v>42</v>
      </c>
      <c r="M596" s="6">
        <f t="shared" si="29"/>
        <v>0.41176470588235292</v>
      </c>
    </row>
    <row r="597" spans="1:13" x14ac:dyDescent="0.45">
      <c r="A597" s="3">
        <v>231</v>
      </c>
      <c r="B597" s="3">
        <v>8</v>
      </c>
      <c r="C597" t="s">
        <v>127</v>
      </c>
      <c r="D597" t="s">
        <v>614</v>
      </c>
      <c r="E597" s="4">
        <v>19</v>
      </c>
      <c r="F597" s="4">
        <v>31</v>
      </c>
      <c r="G597">
        <v>1</v>
      </c>
      <c r="H597" s="5">
        <v>3.6805555555555557E-2</v>
      </c>
      <c r="I597" t="s">
        <v>610</v>
      </c>
      <c r="J597" s="4">
        <f t="shared" si="27"/>
        <v>31</v>
      </c>
      <c r="K597" s="11">
        <f t="shared" si="28"/>
        <v>19</v>
      </c>
      <c r="L597" s="4">
        <f>J597-(G597*E597)</f>
        <v>12</v>
      </c>
      <c r="M597" s="6">
        <f t="shared" si="29"/>
        <v>0.38709677419354838</v>
      </c>
    </row>
    <row r="598" spans="1:13" x14ac:dyDescent="0.45">
      <c r="A598" s="3">
        <v>231</v>
      </c>
      <c r="B598" s="3">
        <v>8</v>
      </c>
      <c r="C598" t="s">
        <v>272</v>
      </c>
      <c r="D598" t="s">
        <v>619</v>
      </c>
      <c r="E598" s="4">
        <v>20</v>
      </c>
      <c r="F598" s="4">
        <v>33</v>
      </c>
      <c r="G598">
        <v>1</v>
      </c>
      <c r="H598" s="5">
        <v>3.5416666666666666E-2</v>
      </c>
      <c r="I598" t="s">
        <v>609</v>
      </c>
      <c r="J598" s="4">
        <f t="shared" si="27"/>
        <v>33</v>
      </c>
      <c r="K598" s="11">
        <f t="shared" si="28"/>
        <v>20</v>
      </c>
      <c r="L598" s="4">
        <f>J598-(G598*E598)</f>
        <v>13</v>
      </c>
      <c r="M598" s="6">
        <f t="shared" si="29"/>
        <v>0.39393939393939392</v>
      </c>
    </row>
    <row r="599" spans="1:13" x14ac:dyDescent="0.45">
      <c r="A599" s="3">
        <v>232</v>
      </c>
      <c r="B599" s="3">
        <v>2</v>
      </c>
      <c r="C599" t="s">
        <v>169</v>
      </c>
      <c r="D599" t="s">
        <v>612</v>
      </c>
      <c r="E599" s="4">
        <v>14</v>
      </c>
      <c r="F599" s="4">
        <v>24</v>
      </c>
      <c r="G599">
        <v>1</v>
      </c>
      <c r="H599" s="5">
        <v>3.4722222222222224E-2</v>
      </c>
      <c r="I599" t="s">
        <v>610</v>
      </c>
      <c r="J599" s="4">
        <f t="shared" si="27"/>
        <v>24</v>
      </c>
      <c r="K599" s="11">
        <f t="shared" si="28"/>
        <v>14</v>
      </c>
      <c r="L599" s="4">
        <f>J599-(G599*E599)</f>
        <v>10</v>
      </c>
      <c r="M599" s="6">
        <f t="shared" si="29"/>
        <v>0.41666666666666669</v>
      </c>
    </row>
    <row r="600" spans="1:13" x14ac:dyDescent="0.45">
      <c r="A600" s="3">
        <v>232</v>
      </c>
      <c r="B600" s="3">
        <v>2</v>
      </c>
      <c r="C600" t="s">
        <v>117</v>
      </c>
      <c r="D600" t="s">
        <v>615</v>
      </c>
      <c r="E600" s="4">
        <v>16</v>
      </c>
      <c r="F600" s="4">
        <v>27</v>
      </c>
      <c r="G600">
        <v>2</v>
      </c>
      <c r="H600" s="5">
        <v>2.0833333333333332E-2</v>
      </c>
      <c r="I600" t="s">
        <v>610</v>
      </c>
      <c r="J600" s="4">
        <f t="shared" si="27"/>
        <v>54</v>
      </c>
      <c r="K600" s="11">
        <f t="shared" si="28"/>
        <v>32</v>
      </c>
      <c r="L600" s="4">
        <f>J600-(G600*E600)</f>
        <v>22</v>
      </c>
      <c r="M600" s="6">
        <f t="shared" si="29"/>
        <v>0.40740740740740738</v>
      </c>
    </row>
    <row r="601" spans="1:13" x14ac:dyDescent="0.45">
      <c r="A601" s="3">
        <v>232</v>
      </c>
      <c r="B601" s="3">
        <v>2</v>
      </c>
      <c r="C601" t="s">
        <v>79</v>
      </c>
      <c r="D601" t="s">
        <v>613</v>
      </c>
      <c r="E601" s="4">
        <v>18</v>
      </c>
      <c r="F601" s="4">
        <v>30</v>
      </c>
      <c r="G601">
        <v>2</v>
      </c>
      <c r="H601" s="5">
        <v>2.7777777777777776E-2</v>
      </c>
      <c r="I601" t="s">
        <v>610</v>
      </c>
      <c r="J601" s="4">
        <f t="shared" si="27"/>
        <v>60</v>
      </c>
      <c r="K601" s="11">
        <f t="shared" si="28"/>
        <v>36</v>
      </c>
      <c r="L601" s="4">
        <f>J601-(G601*E601)</f>
        <v>24</v>
      </c>
      <c r="M601" s="6">
        <f t="shared" si="29"/>
        <v>0.4</v>
      </c>
    </row>
    <row r="602" spans="1:13" x14ac:dyDescent="0.45">
      <c r="A602" s="3">
        <v>232</v>
      </c>
      <c r="B602" s="3">
        <v>2</v>
      </c>
      <c r="C602" t="s">
        <v>166</v>
      </c>
      <c r="D602" t="s">
        <v>630</v>
      </c>
      <c r="E602" s="4">
        <v>15</v>
      </c>
      <c r="F602" s="4">
        <v>26</v>
      </c>
      <c r="G602">
        <v>2</v>
      </c>
      <c r="H602" s="5">
        <v>1.3194444444444444E-2</v>
      </c>
      <c r="I602" t="s">
        <v>609</v>
      </c>
      <c r="J602" s="4">
        <f t="shared" si="27"/>
        <v>52</v>
      </c>
      <c r="K602" s="11">
        <f t="shared" si="28"/>
        <v>30</v>
      </c>
      <c r="L602" s="4">
        <f>J602-(G602*E602)</f>
        <v>22</v>
      </c>
      <c r="M602" s="6">
        <f t="shared" si="29"/>
        <v>0.42307692307692307</v>
      </c>
    </row>
    <row r="603" spans="1:13" x14ac:dyDescent="0.45">
      <c r="A603" s="3">
        <v>233</v>
      </c>
      <c r="B603" s="3">
        <v>8</v>
      </c>
      <c r="C603" t="s">
        <v>123</v>
      </c>
      <c r="D603" t="s">
        <v>621</v>
      </c>
      <c r="E603" s="4">
        <v>11</v>
      </c>
      <c r="F603" s="4">
        <v>19</v>
      </c>
      <c r="G603">
        <v>2</v>
      </c>
      <c r="H603" s="5">
        <v>2.1527777777777778E-2</v>
      </c>
      <c r="I603" t="s">
        <v>610</v>
      </c>
      <c r="J603" s="4">
        <f t="shared" si="27"/>
        <v>38</v>
      </c>
      <c r="K603" s="11">
        <f t="shared" si="28"/>
        <v>22</v>
      </c>
      <c r="L603" s="4">
        <f>J603-(G603*E603)</f>
        <v>16</v>
      </c>
      <c r="M603" s="6">
        <f t="shared" si="29"/>
        <v>0.42105263157894735</v>
      </c>
    </row>
    <row r="604" spans="1:13" x14ac:dyDescent="0.45">
      <c r="A604" s="3">
        <v>234</v>
      </c>
      <c r="B604" s="3">
        <v>17</v>
      </c>
      <c r="C604" t="s">
        <v>79</v>
      </c>
      <c r="D604" t="s">
        <v>613</v>
      </c>
      <c r="E604" s="4">
        <v>18</v>
      </c>
      <c r="F604" s="4">
        <v>30</v>
      </c>
      <c r="G604">
        <v>2</v>
      </c>
      <c r="H604" s="5">
        <v>2.8472222222222222E-2</v>
      </c>
      <c r="I604" t="s">
        <v>610</v>
      </c>
      <c r="J604" s="4">
        <f t="shared" si="27"/>
        <v>60</v>
      </c>
      <c r="K604" s="11">
        <f t="shared" si="28"/>
        <v>36</v>
      </c>
      <c r="L604" s="4">
        <f>J604-(G604*E604)</f>
        <v>24</v>
      </c>
      <c r="M604" s="6">
        <f t="shared" si="29"/>
        <v>0.4</v>
      </c>
    </row>
    <row r="605" spans="1:13" x14ac:dyDescent="0.45">
      <c r="A605" s="3">
        <v>234</v>
      </c>
      <c r="B605" s="3">
        <v>17</v>
      </c>
      <c r="C605" t="s">
        <v>169</v>
      </c>
      <c r="D605" t="s">
        <v>612</v>
      </c>
      <c r="E605" s="4">
        <v>14</v>
      </c>
      <c r="F605" s="4">
        <v>24</v>
      </c>
      <c r="G605">
        <v>3</v>
      </c>
      <c r="H605" s="5">
        <v>2.4305555555555556E-2</v>
      </c>
      <c r="I605" t="s">
        <v>609</v>
      </c>
      <c r="J605" s="4">
        <f t="shared" si="27"/>
        <v>72</v>
      </c>
      <c r="K605" s="11">
        <f t="shared" si="28"/>
        <v>42</v>
      </c>
      <c r="L605" s="4">
        <f>J605-(G605*E605)</f>
        <v>30</v>
      </c>
      <c r="M605" s="6">
        <f t="shared" si="29"/>
        <v>0.41666666666666669</v>
      </c>
    </row>
    <row r="606" spans="1:13" x14ac:dyDescent="0.45">
      <c r="A606" s="3">
        <v>234</v>
      </c>
      <c r="B606" s="3">
        <v>17</v>
      </c>
      <c r="C606" t="s">
        <v>127</v>
      </c>
      <c r="D606" t="s">
        <v>614</v>
      </c>
      <c r="E606" s="4">
        <v>19</v>
      </c>
      <c r="F606" s="4">
        <v>31</v>
      </c>
      <c r="G606">
        <v>3</v>
      </c>
      <c r="H606" s="5">
        <v>1.5972222222222221E-2</v>
      </c>
      <c r="I606" t="s">
        <v>610</v>
      </c>
      <c r="J606" s="4">
        <f t="shared" si="27"/>
        <v>93</v>
      </c>
      <c r="K606" s="11">
        <f t="shared" si="28"/>
        <v>57</v>
      </c>
      <c r="L606" s="4">
        <f>J606-(G606*E606)</f>
        <v>36</v>
      </c>
      <c r="M606" s="6">
        <f t="shared" si="29"/>
        <v>0.38709677419354838</v>
      </c>
    </row>
    <row r="607" spans="1:13" x14ac:dyDescent="0.45">
      <c r="A607" s="3">
        <v>235</v>
      </c>
      <c r="B607" s="3">
        <v>13</v>
      </c>
      <c r="C607" t="s">
        <v>272</v>
      </c>
      <c r="D607" t="s">
        <v>619</v>
      </c>
      <c r="E607" s="4">
        <v>20</v>
      </c>
      <c r="F607" s="4">
        <v>33</v>
      </c>
      <c r="G607">
        <v>1</v>
      </c>
      <c r="H607" s="5">
        <v>1.7361111111111112E-2</v>
      </c>
      <c r="I607" t="s">
        <v>609</v>
      </c>
      <c r="J607" s="4">
        <f t="shared" si="27"/>
        <v>33</v>
      </c>
      <c r="K607" s="11">
        <f t="shared" si="28"/>
        <v>20</v>
      </c>
      <c r="L607" s="4">
        <f>J607-(G607*E607)</f>
        <v>13</v>
      </c>
      <c r="M607" s="6">
        <f t="shared" si="29"/>
        <v>0.39393939393939392</v>
      </c>
    </row>
    <row r="608" spans="1:13" x14ac:dyDescent="0.45">
      <c r="A608" s="3">
        <v>236</v>
      </c>
      <c r="B608" s="3">
        <v>12</v>
      </c>
      <c r="C608" t="s">
        <v>272</v>
      </c>
      <c r="D608" t="s">
        <v>619</v>
      </c>
      <c r="E608" s="4">
        <v>20</v>
      </c>
      <c r="F608" s="4">
        <v>33</v>
      </c>
      <c r="G608">
        <v>3</v>
      </c>
      <c r="H608" s="5">
        <v>1.4583333333333334E-2</v>
      </c>
      <c r="I608" t="s">
        <v>609</v>
      </c>
      <c r="J608" s="4">
        <f t="shared" si="27"/>
        <v>99</v>
      </c>
      <c r="K608" s="11">
        <f t="shared" si="28"/>
        <v>60</v>
      </c>
      <c r="L608" s="4">
        <f>J608-(G608*E608)</f>
        <v>39</v>
      </c>
      <c r="M608" s="6">
        <f t="shared" si="29"/>
        <v>0.39393939393939392</v>
      </c>
    </row>
    <row r="609" spans="1:13" x14ac:dyDescent="0.45">
      <c r="A609" s="3">
        <v>236</v>
      </c>
      <c r="B609" s="3">
        <v>12</v>
      </c>
      <c r="C609" t="s">
        <v>214</v>
      </c>
      <c r="D609" t="s">
        <v>624</v>
      </c>
      <c r="E609" s="4">
        <v>13</v>
      </c>
      <c r="F609" s="4">
        <v>22</v>
      </c>
      <c r="G609">
        <v>1</v>
      </c>
      <c r="H609" s="5">
        <v>4.8611111111111112E-3</v>
      </c>
      <c r="I609" t="s">
        <v>609</v>
      </c>
      <c r="J609" s="4">
        <f t="shared" si="27"/>
        <v>22</v>
      </c>
      <c r="K609" s="11">
        <f t="shared" si="28"/>
        <v>13</v>
      </c>
      <c r="L609" s="4">
        <f>J609-(G609*E609)</f>
        <v>9</v>
      </c>
      <c r="M609" s="6">
        <f t="shared" si="29"/>
        <v>0.40909090909090912</v>
      </c>
    </row>
    <row r="610" spans="1:13" x14ac:dyDescent="0.45">
      <c r="A610" s="3">
        <v>236</v>
      </c>
      <c r="B610" s="3">
        <v>12</v>
      </c>
      <c r="C610" t="s">
        <v>37</v>
      </c>
      <c r="D610" t="s">
        <v>622</v>
      </c>
      <c r="E610" s="4">
        <v>21</v>
      </c>
      <c r="F610" s="4">
        <v>35</v>
      </c>
      <c r="G610">
        <v>2</v>
      </c>
      <c r="H610" s="5">
        <v>2.9861111111111113E-2</v>
      </c>
      <c r="I610" t="s">
        <v>610</v>
      </c>
      <c r="J610" s="4">
        <f t="shared" si="27"/>
        <v>70</v>
      </c>
      <c r="K610" s="11">
        <f t="shared" si="28"/>
        <v>42</v>
      </c>
      <c r="L610" s="4">
        <f>J610-(G610*E610)</f>
        <v>28</v>
      </c>
      <c r="M610" s="6">
        <f t="shared" si="29"/>
        <v>0.4</v>
      </c>
    </row>
    <row r="611" spans="1:13" x14ac:dyDescent="0.45">
      <c r="A611" s="3">
        <v>236</v>
      </c>
      <c r="B611" s="3">
        <v>12</v>
      </c>
      <c r="C611" t="s">
        <v>258</v>
      </c>
      <c r="D611" t="s">
        <v>623</v>
      </c>
      <c r="E611" s="4">
        <v>19</v>
      </c>
      <c r="F611" s="4">
        <v>32</v>
      </c>
      <c r="G611">
        <v>2</v>
      </c>
      <c r="H611" s="5">
        <v>2.0833333333333332E-2</v>
      </c>
      <c r="I611" t="s">
        <v>609</v>
      </c>
      <c r="J611" s="4">
        <f t="shared" si="27"/>
        <v>64</v>
      </c>
      <c r="K611" s="11">
        <f t="shared" si="28"/>
        <v>38</v>
      </c>
      <c r="L611" s="4">
        <f>J611-(G611*E611)</f>
        <v>26</v>
      </c>
      <c r="M611" s="6">
        <f t="shared" si="29"/>
        <v>0.40625</v>
      </c>
    </row>
    <row r="612" spans="1:13" x14ac:dyDescent="0.45">
      <c r="A612" s="3">
        <v>237</v>
      </c>
      <c r="B612" s="3">
        <v>4</v>
      </c>
      <c r="C612" t="s">
        <v>211</v>
      </c>
      <c r="D612" t="s">
        <v>627</v>
      </c>
      <c r="E612" s="4">
        <v>14</v>
      </c>
      <c r="F612" s="4">
        <v>23</v>
      </c>
      <c r="G612">
        <v>2</v>
      </c>
      <c r="H612" s="5">
        <v>8.3333333333333332E-3</v>
      </c>
      <c r="I612" t="s">
        <v>609</v>
      </c>
      <c r="J612" s="4">
        <f t="shared" si="27"/>
        <v>46</v>
      </c>
      <c r="K612" s="11">
        <f t="shared" si="28"/>
        <v>28</v>
      </c>
      <c r="L612" s="4">
        <f>J612-(G612*E612)</f>
        <v>18</v>
      </c>
      <c r="M612" s="6">
        <f t="shared" si="29"/>
        <v>0.39130434782608697</v>
      </c>
    </row>
    <row r="613" spans="1:13" x14ac:dyDescent="0.45">
      <c r="A613" s="3">
        <v>237</v>
      </c>
      <c r="B613" s="3">
        <v>4</v>
      </c>
      <c r="C613" t="s">
        <v>79</v>
      </c>
      <c r="D613" t="s">
        <v>613</v>
      </c>
      <c r="E613" s="4">
        <v>18</v>
      </c>
      <c r="F613" s="4">
        <v>30</v>
      </c>
      <c r="G613">
        <v>2</v>
      </c>
      <c r="H613" s="5">
        <v>1.7361111111111112E-2</v>
      </c>
      <c r="I613" t="s">
        <v>610</v>
      </c>
      <c r="J613" s="4">
        <f t="shared" si="27"/>
        <v>60</v>
      </c>
      <c r="K613" s="11">
        <f t="shared" si="28"/>
        <v>36</v>
      </c>
      <c r="L613" s="4">
        <f>J613-(G613*E613)</f>
        <v>24</v>
      </c>
      <c r="M613" s="6">
        <f t="shared" si="29"/>
        <v>0.4</v>
      </c>
    </row>
    <row r="614" spans="1:13" x14ac:dyDescent="0.45">
      <c r="A614" s="3">
        <v>238</v>
      </c>
      <c r="B614" s="3">
        <v>13</v>
      </c>
      <c r="C614" t="s">
        <v>84</v>
      </c>
      <c r="D614" t="s">
        <v>617</v>
      </c>
      <c r="E614" s="4">
        <v>22</v>
      </c>
      <c r="F614" s="4">
        <v>36</v>
      </c>
      <c r="G614">
        <v>2</v>
      </c>
      <c r="H614" s="5">
        <v>3.125E-2</v>
      </c>
      <c r="I614" t="s">
        <v>610</v>
      </c>
      <c r="J614" s="4">
        <f t="shared" si="27"/>
        <v>72</v>
      </c>
      <c r="K614" s="11">
        <f t="shared" si="28"/>
        <v>44</v>
      </c>
      <c r="L614" s="4">
        <f>J614-(G614*E614)</f>
        <v>28</v>
      </c>
      <c r="M614" s="6">
        <f t="shared" si="29"/>
        <v>0.3888888888888889</v>
      </c>
    </row>
    <row r="615" spans="1:13" x14ac:dyDescent="0.45">
      <c r="A615" s="3">
        <v>239</v>
      </c>
      <c r="B615" s="3">
        <v>12</v>
      </c>
      <c r="C615" t="s">
        <v>166</v>
      </c>
      <c r="D615" t="s">
        <v>630</v>
      </c>
      <c r="E615" s="4">
        <v>15</v>
      </c>
      <c r="F615" s="4">
        <v>26</v>
      </c>
      <c r="G615">
        <v>1</v>
      </c>
      <c r="H615" s="5">
        <v>2.5000000000000001E-2</v>
      </c>
      <c r="I615" t="s">
        <v>609</v>
      </c>
      <c r="J615" s="4">
        <f t="shared" si="27"/>
        <v>26</v>
      </c>
      <c r="K615" s="11">
        <f t="shared" si="28"/>
        <v>15</v>
      </c>
      <c r="L615" s="4">
        <f>J615-(G615*E615)</f>
        <v>11</v>
      </c>
      <c r="M615" s="6">
        <f t="shared" si="29"/>
        <v>0.42307692307692307</v>
      </c>
    </row>
    <row r="616" spans="1:13" x14ac:dyDescent="0.45">
      <c r="A616" s="3">
        <v>239</v>
      </c>
      <c r="B616" s="3">
        <v>12</v>
      </c>
      <c r="C616" t="s">
        <v>169</v>
      </c>
      <c r="D616" t="s">
        <v>612</v>
      </c>
      <c r="E616" s="4">
        <v>14</v>
      </c>
      <c r="F616" s="4">
        <v>24</v>
      </c>
      <c r="G616">
        <v>2</v>
      </c>
      <c r="H616" s="5">
        <v>2.5694444444444443E-2</v>
      </c>
      <c r="I616" t="s">
        <v>609</v>
      </c>
      <c r="J616" s="4">
        <f t="shared" si="27"/>
        <v>48</v>
      </c>
      <c r="K616" s="11">
        <f t="shared" si="28"/>
        <v>28</v>
      </c>
      <c r="L616" s="4">
        <f>J616-(G616*E616)</f>
        <v>20</v>
      </c>
      <c r="M616" s="6">
        <f t="shared" si="29"/>
        <v>0.41666666666666669</v>
      </c>
    </row>
    <row r="617" spans="1:13" x14ac:dyDescent="0.45">
      <c r="A617" s="3">
        <v>240</v>
      </c>
      <c r="B617" s="3">
        <v>9</v>
      </c>
      <c r="C617" t="s">
        <v>127</v>
      </c>
      <c r="D617" t="s">
        <v>614</v>
      </c>
      <c r="E617" s="4">
        <v>19</v>
      </c>
      <c r="F617" s="4">
        <v>31</v>
      </c>
      <c r="G617">
        <v>3</v>
      </c>
      <c r="H617" s="5">
        <v>2.2222222222222223E-2</v>
      </c>
      <c r="I617" t="s">
        <v>610</v>
      </c>
      <c r="J617" s="4">
        <f t="shared" si="27"/>
        <v>93</v>
      </c>
      <c r="K617" s="11">
        <f t="shared" si="28"/>
        <v>57</v>
      </c>
      <c r="L617" s="4">
        <f>J617-(G617*E617)</f>
        <v>36</v>
      </c>
      <c r="M617" s="6">
        <f t="shared" si="29"/>
        <v>0.38709677419354838</v>
      </c>
    </row>
    <row r="618" spans="1:13" x14ac:dyDescent="0.45">
      <c r="A618" s="3">
        <v>240</v>
      </c>
      <c r="B618" s="3">
        <v>9</v>
      </c>
      <c r="C618" t="s">
        <v>211</v>
      </c>
      <c r="D618" t="s">
        <v>627</v>
      </c>
      <c r="E618" s="4">
        <v>14</v>
      </c>
      <c r="F618" s="4">
        <v>23</v>
      </c>
      <c r="G618">
        <v>3</v>
      </c>
      <c r="H618" s="5">
        <v>2.2222222222222223E-2</v>
      </c>
      <c r="I618" t="s">
        <v>610</v>
      </c>
      <c r="J618" s="4">
        <f t="shared" si="27"/>
        <v>69</v>
      </c>
      <c r="K618" s="11">
        <f t="shared" si="28"/>
        <v>42</v>
      </c>
      <c r="L618" s="4">
        <f>J618-(G618*E618)</f>
        <v>27</v>
      </c>
      <c r="M618" s="6">
        <f t="shared" si="29"/>
        <v>0.39130434782608697</v>
      </c>
    </row>
    <row r="619" spans="1:13" x14ac:dyDescent="0.45">
      <c r="A619" s="3">
        <v>240</v>
      </c>
      <c r="B619" s="3">
        <v>9</v>
      </c>
      <c r="C619" t="s">
        <v>90</v>
      </c>
      <c r="D619" t="s">
        <v>629</v>
      </c>
      <c r="E619" s="4">
        <v>10</v>
      </c>
      <c r="F619" s="4">
        <v>18</v>
      </c>
      <c r="G619">
        <v>2</v>
      </c>
      <c r="H619" s="5">
        <v>3.1944444444444442E-2</v>
      </c>
      <c r="I619" t="s">
        <v>609</v>
      </c>
      <c r="J619" s="4">
        <f t="shared" si="27"/>
        <v>36</v>
      </c>
      <c r="K619" s="11">
        <f t="shared" si="28"/>
        <v>20</v>
      </c>
      <c r="L619" s="4">
        <f>J619-(G619*E619)</f>
        <v>16</v>
      </c>
      <c r="M619" s="6">
        <f t="shared" si="29"/>
        <v>0.44444444444444442</v>
      </c>
    </row>
    <row r="620" spans="1:13" x14ac:dyDescent="0.45">
      <c r="A620" s="3">
        <v>240</v>
      </c>
      <c r="B620" s="3">
        <v>9</v>
      </c>
      <c r="C620" t="s">
        <v>258</v>
      </c>
      <c r="D620" t="s">
        <v>623</v>
      </c>
      <c r="E620" s="4">
        <v>19</v>
      </c>
      <c r="F620" s="4">
        <v>32</v>
      </c>
      <c r="G620">
        <v>3</v>
      </c>
      <c r="H620" s="5">
        <v>1.3194444444444444E-2</v>
      </c>
      <c r="I620" t="s">
        <v>609</v>
      </c>
      <c r="J620" s="4">
        <f t="shared" si="27"/>
        <v>96</v>
      </c>
      <c r="K620" s="11">
        <f t="shared" si="28"/>
        <v>57</v>
      </c>
      <c r="L620" s="4">
        <f>J620-(G620*E620)</f>
        <v>39</v>
      </c>
      <c r="M620" s="6">
        <f t="shared" si="29"/>
        <v>0.40625</v>
      </c>
    </row>
    <row r="621" spans="1:13" x14ac:dyDescent="0.45">
      <c r="A621" s="3">
        <v>241</v>
      </c>
      <c r="B621" s="3">
        <v>12</v>
      </c>
      <c r="C621" t="s">
        <v>90</v>
      </c>
      <c r="D621" t="s">
        <v>629</v>
      </c>
      <c r="E621" s="4">
        <v>10</v>
      </c>
      <c r="F621" s="4">
        <v>18</v>
      </c>
      <c r="G621">
        <v>1</v>
      </c>
      <c r="H621" s="5">
        <v>7.6388888888888886E-3</v>
      </c>
      <c r="I621" t="s">
        <v>610</v>
      </c>
      <c r="J621" s="4">
        <f t="shared" si="27"/>
        <v>18</v>
      </c>
      <c r="K621" s="11">
        <f t="shared" si="28"/>
        <v>10</v>
      </c>
      <c r="L621" s="4">
        <f>J621-(G621*E621)</f>
        <v>8</v>
      </c>
      <c r="M621" s="6">
        <f t="shared" si="29"/>
        <v>0.44444444444444442</v>
      </c>
    </row>
    <row r="622" spans="1:13" x14ac:dyDescent="0.45">
      <c r="A622" s="3">
        <v>242</v>
      </c>
      <c r="B622" s="3">
        <v>12</v>
      </c>
      <c r="C622" t="s">
        <v>166</v>
      </c>
      <c r="D622" t="s">
        <v>630</v>
      </c>
      <c r="E622" s="4">
        <v>15</v>
      </c>
      <c r="F622" s="4">
        <v>26</v>
      </c>
      <c r="G622">
        <v>1</v>
      </c>
      <c r="H622" s="5">
        <v>3.7499999999999999E-2</v>
      </c>
      <c r="I622" t="s">
        <v>609</v>
      </c>
      <c r="J622" s="4">
        <f t="shared" si="27"/>
        <v>26</v>
      </c>
      <c r="K622" s="11">
        <f t="shared" si="28"/>
        <v>15</v>
      </c>
      <c r="L622" s="4">
        <f>J622-(G622*E622)</f>
        <v>11</v>
      </c>
      <c r="M622" s="6">
        <f t="shared" si="29"/>
        <v>0.42307692307692307</v>
      </c>
    </row>
    <row r="623" spans="1:13" x14ac:dyDescent="0.45">
      <c r="A623" s="3">
        <v>242</v>
      </c>
      <c r="B623" s="3">
        <v>12</v>
      </c>
      <c r="C623" t="s">
        <v>133</v>
      </c>
      <c r="D623" t="s">
        <v>631</v>
      </c>
      <c r="E623" s="4">
        <v>15</v>
      </c>
      <c r="F623" s="4">
        <v>25</v>
      </c>
      <c r="G623">
        <v>3</v>
      </c>
      <c r="H623" s="5">
        <v>2.7777777777777776E-2</v>
      </c>
      <c r="I623" t="s">
        <v>610</v>
      </c>
      <c r="J623" s="4">
        <f t="shared" si="27"/>
        <v>75</v>
      </c>
      <c r="K623" s="11">
        <f t="shared" si="28"/>
        <v>45</v>
      </c>
      <c r="L623" s="4">
        <f>J623-(G623*E623)</f>
        <v>30</v>
      </c>
      <c r="M623" s="6">
        <f t="shared" si="29"/>
        <v>0.4</v>
      </c>
    </row>
    <row r="624" spans="1:13" x14ac:dyDescent="0.45">
      <c r="A624" s="3">
        <v>242</v>
      </c>
      <c r="B624" s="3">
        <v>12</v>
      </c>
      <c r="C624" t="s">
        <v>272</v>
      </c>
      <c r="D624" t="s">
        <v>619</v>
      </c>
      <c r="E624" s="4">
        <v>20</v>
      </c>
      <c r="F624" s="4">
        <v>33</v>
      </c>
      <c r="G624">
        <v>1</v>
      </c>
      <c r="H624" s="5">
        <v>3.472222222222222E-3</v>
      </c>
      <c r="I624" t="s">
        <v>609</v>
      </c>
      <c r="J624" s="4">
        <f t="shared" si="27"/>
        <v>33</v>
      </c>
      <c r="K624" s="11">
        <f t="shared" si="28"/>
        <v>20</v>
      </c>
      <c r="L624" s="4">
        <f>J624-(G624*E624)</f>
        <v>13</v>
      </c>
      <c r="M624" s="6">
        <f t="shared" si="29"/>
        <v>0.39393939393939392</v>
      </c>
    </row>
    <row r="625" spans="1:13" x14ac:dyDescent="0.45">
      <c r="A625" s="3">
        <v>243</v>
      </c>
      <c r="B625" s="3">
        <v>4</v>
      </c>
      <c r="C625" t="s">
        <v>59</v>
      </c>
      <c r="D625" t="s">
        <v>616</v>
      </c>
      <c r="E625" s="4">
        <v>25</v>
      </c>
      <c r="F625" s="4">
        <v>40</v>
      </c>
      <c r="G625">
        <v>3</v>
      </c>
      <c r="H625" s="5">
        <v>1.5277777777777777E-2</v>
      </c>
      <c r="I625" t="s">
        <v>610</v>
      </c>
      <c r="J625" s="4">
        <f t="shared" si="27"/>
        <v>120</v>
      </c>
      <c r="K625" s="11">
        <f t="shared" si="28"/>
        <v>75</v>
      </c>
      <c r="L625" s="4">
        <f>J625-(G625*E625)</f>
        <v>45</v>
      </c>
      <c r="M625" s="6">
        <f t="shared" si="29"/>
        <v>0.375</v>
      </c>
    </row>
    <row r="626" spans="1:13" x14ac:dyDescent="0.45">
      <c r="A626" s="3">
        <v>244</v>
      </c>
      <c r="B626" s="3">
        <v>17</v>
      </c>
      <c r="C626" t="s">
        <v>59</v>
      </c>
      <c r="D626" t="s">
        <v>616</v>
      </c>
      <c r="E626" s="4">
        <v>25</v>
      </c>
      <c r="F626" s="4">
        <v>40</v>
      </c>
      <c r="G626">
        <v>3</v>
      </c>
      <c r="H626" s="5">
        <v>2.0833333333333332E-2</v>
      </c>
      <c r="I626" t="s">
        <v>609</v>
      </c>
      <c r="J626" s="4">
        <f t="shared" si="27"/>
        <v>120</v>
      </c>
      <c r="K626" s="11">
        <f t="shared" si="28"/>
        <v>75</v>
      </c>
      <c r="L626" s="4">
        <f>J626-(G626*E626)</f>
        <v>45</v>
      </c>
      <c r="M626" s="6">
        <f t="shared" si="29"/>
        <v>0.375</v>
      </c>
    </row>
    <row r="627" spans="1:13" x14ac:dyDescent="0.45">
      <c r="A627" s="3">
        <v>244</v>
      </c>
      <c r="B627" s="3">
        <v>17</v>
      </c>
      <c r="C627" t="s">
        <v>123</v>
      </c>
      <c r="D627" t="s">
        <v>621</v>
      </c>
      <c r="E627" s="4">
        <v>11</v>
      </c>
      <c r="F627" s="4">
        <v>19</v>
      </c>
      <c r="G627">
        <v>2</v>
      </c>
      <c r="H627" s="5">
        <v>4.0972222222222222E-2</v>
      </c>
      <c r="I627" t="s">
        <v>609</v>
      </c>
      <c r="J627" s="4">
        <f t="shared" si="27"/>
        <v>38</v>
      </c>
      <c r="K627" s="11">
        <f t="shared" si="28"/>
        <v>22</v>
      </c>
      <c r="L627" s="4">
        <f>J627-(G627*E627)</f>
        <v>16</v>
      </c>
      <c r="M627" s="6">
        <f t="shared" si="29"/>
        <v>0.42105263157894735</v>
      </c>
    </row>
    <row r="628" spans="1:13" x14ac:dyDescent="0.45">
      <c r="A628" s="3">
        <v>245</v>
      </c>
      <c r="B628" s="3">
        <v>11</v>
      </c>
      <c r="C628" t="s">
        <v>90</v>
      </c>
      <c r="D628" t="s">
        <v>629</v>
      </c>
      <c r="E628" s="4">
        <v>10</v>
      </c>
      <c r="F628" s="4">
        <v>18</v>
      </c>
      <c r="G628">
        <v>3</v>
      </c>
      <c r="H628" s="5">
        <v>3.125E-2</v>
      </c>
      <c r="I628" t="s">
        <v>610</v>
      </c>
      <c r="J628" s="4">
        <f t="shared" si="27"/>
        <v>54</v>
      </c>
      <c r="K628" s="11">
        <f t="shared" si="28"/>
        <v>30</v>
      </c>
      <c r="L628" s="4">
        <f>J628-(G628*E628)</f>
        <v>24</v>
      </c>
      <c r="M628" s="6">
        <f t="shared" si="29"/>
        <v>0.44444444444444442</v>
      </c>
    </row>
    <row r="629" spans="1:13" x14ac:dyDescent="0.45">
      <c r="A629" s="3">
        <v>245</v>
      </c>
      <c r="B629" s="3">
        <v>11</v>
      </c>
      <c r="C629" t="s">
        <v>127</v>
      </c>
      <c r="D629" t="s">
        <v>614</v>
      </c>
      <c r="E629" s="4">
        <v>19</v>
      </c>
      <c r="F629" s="4">
        <v>31</v>
      </c>
      <c r="G629">
        <v>1</v>
      </c>
      <c r="H629" s="5">
        <v>1.5972222222222221E-2</v>
      </c>
      <c r="I629" t="s">
        <v>609</v>
      </c>
      <c r="J629" s="4">
        <f t="shared" si="27"/>
        <v>31</v>
      </c>
      <c r="K629" s="11">
        <f t="shared" si="28"/>
        <v>19</v>
      </c>
      <c r="L629" s="4">
        <f>J629-(G629*E629)</f>
        <v>12</v>
      </c>
      <c r="M629" s="6">
        <f t="shared" si="29"/>
        <v>0.38709677419354838</v>
      </c>
    </row>
    <row r="630" spans="1:13" x14ac:dyDescent="0.45">
      <c r="A630" s="3">
        <v>245</v>
      </c>
      <c r="B630" s="3">
        <v>11</v>
      </c>
      <c r="C630" t="s">
        <v>59</v>
      </c>
      <c r="D630" t="s">
        <v>616</v>
      </c>
      <c r="E630" s="4">
        <v>25</v>
      </c>
      <c r="F630" s="4">
        <v>40</v>
      </c>
      <c r="G630">
        <v>2</v>
      </c>
      <c r="H630" s="5">
        <v>1.5972222222222221E-2</v>
      </c>
      <c r="I630" t="s">
        <v>609</v>
      </c>
      <c r="J630" s="4">
        <f t="shared" si="27"/>
        <v>80</v>
      </c>
      <c r="K630" s="11">
        <f t="shared" si="28"/>
        <v>50</v>
      </c>
      <c r="L630" s="4">
        <f>J630-(G630*E630)</f>
        <v>30</v>
      </c>
      <c r="M630" s="6">
        <f t="shared" si="29"/>
        <v>0.375</v>
      </c>
    </row>
    <row r="631" spans="1:13" x14ac:dyDescent="0.45">
      <c r="A631" s="3">
        <v>245</v>
      </c>
      <c r="B631" s="3">
        <v>11</v>
      </c>
      <c r="C631" t="s">
        <v>84</v>
      </c>
      <c r="D631" t="s">
        <v>617</v>
      </c>
      <c r="E631" s="4">
        <v>22</v>
      </c>
      <c r="F631" s="4">
        <v>36</v>
      </c>
      <c r="G631">
        <v>3</v>
      </c>
      <c r="H631" s="5">
        <v>1.7361111111111112E-2</v>
      </c>
      <c r="I631" t="s">
        <v>610</v>
      </c>
      <c r="J631" s="4">
        <f t="shared" si="27"/>
        <v>108</v>
      </c>
      <c r="K631" s="11">
        <f t="shared" si="28"/>
        <v>66</v>
      </c>
      <c r="L631" s="4">
        <f>J631-(G631*E631)</f>
        <v>42</v>
      </c>
      <c r="M631" s="6">
        <f t="shared" si="29"/>
        <v>0.3888888888888889</v>
      </c>
    </row>
    <row r="632" spans="1:13" x14ac:dyDescent="0.45">
      <c r="A632" s="3">
        <v>246</v>
      </c>
      <c r="B632" s="3">
        <v>2</v>
      </c>
      <c r="C632" t="s">
        <v>117</v>
      </c>
      <c r="D632" t="s">
        <v>615</v>
      </c>
      <c r="E632" s="4">
        <v>16</v>
      </c>
      <c r="F632" s="4">
        <v>27</v>
      </c>
      <c r="G632">
        <v>3</v>
      </c>
      <c r="H632" s="5">
        <v>2.5000000000000001E-2</v>
      </c>
      <c r="I632" t="s">
        <v>610</v>
      </c>
      <c r="J632" s="4">
        <f t="shared" si="27"/>
        <v>81</v>
      </c>
      <c r="K632" s="11">
        <f t="shared" si="28"/>
        <v>48</v>
      </c>
      <c r="L632" s="4">
        <f>J632-(G632*E632)</f>
        <v>33</v>
      </c>
      <c r="M632" s="6">
        <f t="shared" si="29"/>
        <v>0.40740740740740738</v>
      </c>
    </row>
    <row r="633" spans="1:13" x14ac:dyDescent="0.45">
      <c r="A633" s="3">
        <v>246</v>
      </c>
      <c r="B633" s="3">
        <v>2</v>
      </c>
      <c r="C633" t="s">
        <v>169</v>
      </c>
      <c r="D633" t="s">
        <v>612</v>
      </c>
      <c r="E633" s="4">
        <v>14</v>
      </c>
      <c r="F633" s="4">
        <v>24</v>
      </c>
      <c r="G633">
        <v>2</v>
      </c>
      <c r="H633" s="5">
        <v>6.9444444444444441E-3</v>
      </c>
      <c r="I633" t="s">
        <v>609</v>
      </c>
      <c r="J633" s="4">
        <f t="shared" si="27"/>
        <v>48</v>
      </c>
      <c r="K633" s="11">
        <f t="shared" si="28"/>
        <v>28</v>
      </c>
      <c r="L633" s="4">
        <f>J633-(G633*E633)</f>
        <v>20</v>
      </c>
      <c r="M633" s="6">
        <f t="shared" si="29"/>
        <v>0.41666666666666669</v>
      </c>
    </row>
    <row r="634" spans="1:13" x14ac:dyDescent="0.45">
      <c r="A634" s="3">
        <v>246</v>
      </c>
      <c r="B634" s="3">
        <v>2</v>
      </c>
      <c r="C634" t="s">
        <v>37</v>
      </c>
      <c r="D634" t="s">
        <v>622</v>
      </c>
      <c r="E634" s="4">
        <v>21</v>
      </c>
      <c r="F634" s="4">
        <v>35</v>
      </c>
      <c r="G634">
        <v>3</v>
      </c>
      <c r="H634" s="5">
        <v>3.3333333333333333E-2</v>
      </c>
      <c r="I634" t="s">
        <v>609</v>
      </c>
      <c r="J634" s="4">
        <f t="shared" si="27"/>
        <v>105</v>
      </c>
      <c r="K634" s="11">
        <f t="shared" si="28"/>
        <v>63</v>
      </c>
      <c r="L634" s="4">
        <f>J634-(G634*E634)</f>
        <v>42</v>
      </c>
      <c r="M634" s="6">
        <f t="shared" si="29"/>
        <v>0.4</v>
      </c>
    </row>
    <row r="635" spans="1:13" x14ac:dyDescent="0.45">
      <c r="A635" s="3">
        <v>246</v>
      </c>
      <c r="B635" s="3">
        <v>2</v>
      </c>
      <c r="C635" t="s">
        <v>127</v>
      </c>
      <c r="D635" t="s">
        <v>614</v>
      </c>
      <c r="E635" s="4">
        <v>19</v>
      </c>
      <c r="F635" s="4">
        <v>31</v>
      </c>
      <c r="G635">
        <v>3</v>
      </c>
      <c r="H635" s="5">
        <v>3.6111111111111108E-2</v>
      </c>
      <c r="I635" t="s">
        <v>609</v>
      </c>
      <c r="J635" s="4">
        <f t="shared" si="27"/>
        <v>93</v>
      </c>
      <c r="K635" s="11">
        <f t="shared" si="28"/>
        <v>57</v>
      </c>
      <c r="L635" s="4">
        <f>J635-(G635*E635)</f>
        <v>36</v>
      </c>
      <c r="M635" s="6">
        <f t="shared" si="29"/>
        <v>0.38709677419354838</v>
      </c>
    </row>
    <row r="636" spans="1:13" x14ac:dyDescent="0.45">
      <c r="A636" s="3">
        <v>247</v>
      </c>
      <c r="B636" s="3">
        <v>11</v>
      </c>
      <c r="C636" t="s">
        <v>272</v>
      </c>
      <c r="D636" t="s">
        <v>619</v>
      </c>
      <c r="E636" s="4">
        <v>20</v>
      </c>
      <c r="F636" s="4">
        <v>33</v>
      </c>
      <c r="G636">
        <v>2</v>
      </c>
      <c r="H636" s="5">
        <v>4.0972222222222222E-2</v>
      </c>
      <c r="I636" t="s">
        <v>610</v>
      </c>
      <c r="J636" s="4">
        <f t="shared" si="27"/>
        <v>66</v>
      </c>
      <c r="K636" s="11">
        <f t="shared" si="28"/>
        <v>40</v>
      </c>
      <c r="L636" s="4">
        <f>J636-(G636*E636)</f>
        <v>26</v>
      </c>
      <c r="M636" s="6">
        <f t="shared" si="29"/>
        <v>0.39393939393939392</v>
      </c>
    </row>
    <row r="637" spans="1:13" x14ac:dyDescent="0.45">
      <c r="A637" s="3">
        <v>248</v>
      </c>
      <c r="B637" s="3">
        <v>12</v>
      </c>
      <c r="C637" t="s">
        <v>66</v>
      </c>
      <c r="D637" t="s">
        <v>625</v>
      </c>
      <c r="E637" s="4">
        <v>20</v>
      </c>
      <c r="F637" s="4">
        <v>34</v>
      </c>
      <c r="G637">
        <v>1</v>
      </c>
      <c r="H637" s="5">
        <v>2.2222222222222223E-2</v>
      </c>
      <c r="I637" t="s">
        <v>610</v>
      </c>
      <c r="J637" s="4">
        <f t="shared" si="27"/>
        <v>34</v>
      </c>
      <c r="K637" s="11">
        <f t="shared" si="28"/>
        <v>20</v>
      </c>
      <c r="L637" s="4">
        <f>J637-(G637*E637)</f>
        <v>14</v>
      </c>
      <c r="M637" s="6">
        <f t="shared" si="29"/>
        <v>0.41176470588235292</v>
      </c>
    </row>
    <row r="638" spans="1:13" x14ac:dyDescent="0.45">
      <c r="A638" s="3">
        <v>248</v>
      </c>
      <c r="B638" s="3">
        <v>12</v>
      </c>
      <c r="C638" t="s">
        <v>49</v>
      </c>
      <c r="D638" t="s">
        <v>618</v>
      </c>
      <c r="E638" s="4">
        <v>17</v>
      </c>
      <c r="F638" s="4">
        <v>29</v>
      </c>
      <c r="G638">
        <v>3</v>
      </c>
      <c r="H638" s="5">
        <v>3.5416666666666666E-2</v>
      </c>
      <c r="I638" t="s">
        <v>610</v>
      </c>
      <c r="J638" s="4">
        <f t="shared" si="27"/>
        <v>87</v>
      </c>
      <c r="K638" s="11">
        <f t="shared" si="28"/>
        <v>51</v>
      </c>
      <c r="L638" s="4">
        <f>J638-(G638*E638)</f>
        <v>36</v>
      </c>
      <c r="M638" s="6">
        <f t="shared" si="29"/>
        <v>0.41379310344827586</v>
      </c>
    </row>
    <row r="639" spans="1:13" x14ac:dyDescent="0.45">
      <c r="A639" s="3">
        <v>248</v>
      </c>
      <c r="B639" s="3">
        <v>12</v>
      </c>
      <c r="C639" t="s">
        <v>117</v>
      </c>
      <c r="D639" t="s">
        <v>615</v>
      </c>
      <c r="E639" s="4">
        <v>16</v>
      </c>
      <c r="F639" s="4">
        <v>27</v>
      </c>
      <c r="G639">
        <v>2</v>
      </c>
      <c r="H639" s="5">
        <v>4.1666666666666666E-3</v>
      </c>
      <c r="I639" t="s">
        <v>610</v>
      </c>
      <c r="J639" s="4">
        <f t="shared" si="27"/>
        <v>54</v>
      </c>
      <c r="K639" s="11">
        <f t="shared" si="28"/>
        <v>32</v>
      </c>
      <c r="L639" s="4">
        <f>J639-(G639*E639)</f>
        <v>22</v>
      </c>
      <c r="M639" s="6">
        <f t="shared" si="29"/>
        <v>0.40740740740740738</v>
      </c>
    </row>
    <row r="640" spans="1:13" x14ac:dyDescent="0.45">
      <c r="A640" s="3">
        <v>248</v>
      </c>
      <c r="B640" s="3">
        <v>12</v>
      </c>
      <c r="C640" t="s">
        <v>133</v>
      </c>
      <c r="D640" t="s">
        <v>631</v>
      </c>
      <c r="E640" s="4">
        <v>15</v>
      </c>
      <c r="F640" s="4">
        <v>25</v>
      </c>
      <c r="G640">
        <v>2</v>
      </c>
      <c r="H640" s="5">
        <v>2.1527777777777778E-2</v>
      </c>
      <c r="I640" t="s">
        <v>609</v>
      </c>
      <c r="J640" s="4">
        <f t="shared" si="27"/>
        <v>50</v>
      </c>
      <c r="K640" s="11">
        <f t="shared" si="28"/>
        <v>30</v>
      </c>
      <c r="L640" s="4">
        <f>J640-(G640*E640)</f>
        <v>20</v>
      </c>
      <c r="M640" s="6">
        <f t="shared" si="29"/>
        <v>0.4</v>
      </c>
    </row>
    <row r="641" spans="1:13" x14ac:dyDescent="0.45">
      <c r="A641" s="3">
        <v>249</v>
      </c>
      <c r="B641" s="3">
        <v>8</v>
      </c>
      <c r="C641" t="s">
        <v>214</v>
      </c>
      <c r="D641" t="s">
        <v>624</v>
      </c>
      <c r="E641" s="4">
        <v>13</v>
      </c>
      <c r="F641" s="4">
        <v>22</v>
      </c>
      <c r="G641">
        <v>2</v>
      </c>
      <c r="H641" s="5">
        <v>3.5416666666666666E-2</v>
      </c>
      <c r="I641" t="s">
        <v>610</v>
      </c>
      <c r="J641" s="4">
        <f t="shared" si="27"/>
        <v>44</v>
      </c>
      <c r="K641" s="11">
        <f t="shared" si="28"/>
        <v>26</v>
      </c>
      <c r="L641" s="4">
        <f>J641-(G641*E641)</f>
        <v>18</v>
      </c>
      <c r="M641" s="6">
        <f t="shared" si="29"/>
        <v>0.40909090909090912</v>
      </c>
    </row>
    <row r="642" spans="1:13" x14ac:dyDescent="0.45">
      <c r="A642" s="3">
        <v>249</v>
      </c>
      <c r="B642" s="3">
        <v>8</v>
      </c>
      <c r="C642" t="s">
        <v>90</v>
      </c>
      <c r="D642" t="s">
        <v>629</v>
      </c>
      <c r="E642" s="4">
        <v>10</v>
      </c>
      <c r="F642" s="4">
        <v>18</v>
      </c>
      <c r="G642">
        <v>2</v>
      </c>
      <c r="H642" s="5">
        <v>4.027777777777778E-2</v>
      </c>
      <c r="I642" t="s">
        <v>609</v>
      </c>
      <c r="J642" s="4">
        <f t="shared" si="27"/>
        <v>36</v>
      </c>
      <c r="K642" s="11">
        <f t="shared" si="28"/>
        <v>20</v>
      </c>
      <c r="L642" s="4">
        <f>J642-(G642*E642)</f>
        <v>16</v>
      </c>
      <c r="M642" s="6">
        <f t="shared" si="29"/>
        <v>0.44444444444444442</v>
      </c>
    </row>
    <row r="643" spans="1:13" x14ac:dyDescent="0.45">
      <c r="A643" s="3">
        <v>250</v>
      </c>
      <c r="B643" s="3">
        <v>8</v>
      </c>
      <c r="C643" t="s">
        <v>157</v>
      </c>
      <c r="D643" t="s">
        <v>626</v>
      </c>
      <c r="E643" s="4">
        <v>12</v>
      </c>
      <c r="F643" s="4">
        <v>20</v>
      </c>
      <c r="G643">
        <v>1</v>
      </c>
      <c r="H643" s="5">
        <v>2.013888888888889E-2</v>
      </c>
      <c r="I643" t="s">
        <v>610</v>
      </c>
      <c r="J643" s="4">
        <f t="shared" ref="J643:J706" si="30">F643*G643</f>
        <v>20</v>
      </c>
      <c r="K643" s="11">
        <f t="shared" ref="K643:K706" si="31">G643*E643</f>
        <v>12</v>
      </c>
      <c r="L643" s="4">
        <f>J643-(G643*E643)</f>
        <v>8</v>
      </c>
      <c r="M643" s="6">
        <f t="shared" ref="M643:M706" si="32">L643/J643</f>
        <v>0.4</v>
      </c>
    </row>
    <row r="644" spans="1:13" x14ac:dyDescent="0.45">
      <c r="A644" s="3">
        <v>251</v>
      </c>
      <c r="B644" s="3">
        <v>12</v>
      </c>
      <c r="C644" t="s">
        <v>166</v>
      </c>
      <c r="D644" t="s">
        <v>630</v>
      </c>
      <c r="E644" s="4">
        <v>15</v>
      </c>
      <c r="F644" s="4">
        <v>26</v>
      </c>
      <c r="G644">
        <v>1</v>
      </c>
      <c r="H644" s="5">
        <v>1.7361111111111112E-2</v>
      </c>
      <c r="I644" t="s">
        <v>610</v>
      </c>
      <c r="J644" s="4">
        <f t="shared" si="30"/>
        <v>26</v>
      </c>
      <c r="K644" s="11">
        <f t="shared" si="31"/>
        <v>15</v>
      </c>
      <c r="L644" s="4">
        <f>J644-(G644*E644)</f>
        <v>11</v>
      </c>
      <c r="M644" s="6">
        <f t="shared" si="32"/>
        <v>0.42307692307692307</v>
      </c>
    </row>
    <row r="645" spans="1:13" x14ac:dyDescent="0.45">
      <c r="A645" s="3">
        <v>251</v>
      </c>
      <c r="B645" s="3">
        <v>12</v>
      </c>
      <c r="C645" t="s">
        <v>214</v>
      </c>
      <c r="D645" t="s">
        <v>624</v>
      </c>
      <c r="E645" s="4">
        <v>13</v>
      </c>
      <c r="F645" s="4">
        <v>22</v>
      </c>
      <c r="G645">
        <v>1</v>
      </c>
      <c r="H645" s="5">
        <v>2.361111111111111E-2</v>
      </c>
      <c r="I645" t="s">
        <v>609</v>
      </c>
      <c r="J645" s="4">
        <f t="shared" si="30"/>
        <v>22</v>
      </c>
      <c r="K645" s="11">
        <f t="shared" si="31"/>
        <v>13</v>
      </c>
      <c r="L645" s="4">
        <f>J645-(G645*E645)</f>
        <v>9</v>
      </c>
      <c r="M645" s="6">
        <f t="shared" si="32"/>
        <v>0.40909090909090912</v>
      </c>
    </row>
    <row r="646" spans="1:13" x14ac:dyDescent="0.45">
      <c r="A646" s="3">
        <v>251</v>
      </c>
      <c r="B646" s="3">
        <v>12</v>
      </c>
      <c r="C646" t="s">
        <v>211</v>
      </c>
      <c r="D646" t="s">
        <v>627</v>
      </c>
      <c r="E646" s="4">
        <v>14</v>
      </c>
      <c r="F646" s="4">
        <v>23</v>
      </c>
      <c r="G646">
        <v>1</v>
      </c>
      <c r="H646" s="5">
        <v>1.5972222222222221E-2</v>
      </c>
      <c r="I646" t="s">
        <v>610</v>
      </c>
      <c r="J646" s="4">
        <f t="shared" si="30"/>
        <v>23</v>
      </c>
      <c r="K646" s="11">
        <f t="shared" si="31"/>
        <v>14</v>
      </c>
      <c r="L646" s="4">
        <f>J646-(G646*E646)</f>
        <v>9</v>
      </c>
      <c r="M646" s="6">
        <f t="shared" si="32"/>
        <v>0.39130434782608697</v>
      </c>
    </row>
    <row r="647" spans="1:13" x14ac:dyDescent="0.45">
      <c r="A647" s="3">
        <v>251</v>
      </c>
      <c r="B647" s="3">
        <v>12</v>
      </c>
      <c r="C647" t="s">
        <v>123</v>
      </c>
      <c r="D647" t="s">
        <v>621</v>
      </c>
      <c r="E647" s="4">
        <v>11</v>
      </c>
      <c r="F647" s="4">
        <v>19</v>
      </c>
      <c r="G647">
        <v>2</v>
      </c>
      <c r="H647" s="5">
        <v>2.7777777777777776E-2</v>
      </c>
      <c r="I647" t="s">
        <v>610</v>
      </c>
      <c r="J647" s="4">
        <f t="shared" si="30"/>
        <v>38</v>
      </c>
      <c r="K647" s="11">
        <f t="shared" si="31"/>
        <v>22</v>
      </c>
      <c r="L647" s="4">
        <f>J647-(G647*E647)</f>
        <v>16</v>
      </c>
      <c r="M647" s="6">
        <f t="shared" si="32"/>
        <v>0.42105263157894735</v>
      </c>
    </row>
    <row r="648" spans="1:13" x14ac:dyDescent="0.45">
      <c r="A648" s="3">
        <v>252</v>
      </c>
      <c r="B648" s="3">
        <v>4</v>
      </c>
      <c r="C648" t="s">
        <v>133</v>
      </c>
      <c r="D648" t="s">
        <v>631</v>
      </c>
      <c r="E648" s="4">
        <v>15</v>
      </c>
      <c r="F648" s="4">
        <v>25</v>
      </c>
      <c r="G648">
        <v>2</v>
      </c>
      <c r="H648" s="5">
        <v>3.6805555555555557E-2</v>
      </c>
      <c r="I648" t="s">
        <v>610</v>
      </c>
      <c r="J648" s="4">
        <f t="shared" si="30"/>
        <v>50</v>
      </c>
      <c r="K648" s="11">
        <f t="shared" si="31"/>
        <v>30</v>
      </c>
      <c r="L648" s="4">
        <f>J648-(G648*E648)</f>
        <v>20</v>
      </c>
      <c r="M648" s="6">
        <f t="shared" si="32"/>
        <v>0.4</v>
      </c>
    </row>
    <row r="649" spans="1:13" x14ac:dyDescent="0.45">
      <c r="A649" s="3">
        <v>252</v>
      </c>
      <c r="B649" s="3">
        <v>4</v>
      </c>
      <c r="C649" t="s">
        <v>166</v>
      </c>
      <c r="D649" t="s">
        <v>630</v>
      </c>
      <c r="E649" s="4">
        <v>15</v>
      </c>
      <c r="F649" s="4">
        <v>26</v>
      </c>
      <c r="G649">
        <v>2</v>
      </c>
      <c r="H649" s="5">
        <v>2.1527777777777778E-2</v>
      </c>
      <c r="I649" t="s">
        <v>609</v>
      </c>
      <c r="J649" s="4">
        <f t="shared" si="30"/>
        <v>52</v>
      </c>
      <c r="K649" s="11">
        <f t="shared" si="31"/>
        <v>30</v>
      </c>
      <c r="L649" s="4">
        <f>J649-(G649*E649)</f>
        <v>22</v>
      </c>
      <c r="M649" s="6">
        <f t="shared" si="32"/>
        <v>0.42307692307692307</v>
      </c>
    </row>
    <row r="650" spans="1:13" x14ac:dyDescent="0.45">
      <c r="A650" s="3">
        <v>253</v>
      </c>
      <c r="B650" s="3">
        <v>8</v>
      </c>
      <c r="C650" t="s">
        <v>133</v>
      </c>
      <c r="D650" t="s">
        <v>631</v>
      </c>
      <c r="E650" s="4">
        <v>15</v>
      </c>
      <c r="F650" s="4">
        <v>25</v>
      </c>
      <c r="G650">
        <v>1</v>
      </c>
      <c r="H650" s="5">
        <v>1.2500000000000001E-2</v>
      </c>
      <c r="I650" t="s">
        <v>609</v>
      </c>
      <c r="J650" s="4">
        <f t="shared" si="30"/>
        <v>25</v>
      </c>
      <c r="K650" s="11">
        <f t="shared" si="31"/>
        <v>15</v>
      </c>
      <c r="L650" s="4">
        <f>J650-(G650*E650)</f>
        <v>10</v>
      </c>
      <c r="M650" s="6">
        <f t="shared" si="32"/>
        <v>0.4</v>
      </c>
    </row>
    <row r="651" spans="1:13" x14ac:dyDescent="0.45">
      <c r="A651" s="3">
        <v>253</v>
      </c>
      <c r="B651" s="3">
        <v>8</v>
      </c>
      <c r="C651" t="s">
        <v>81</v>
      </c>
      <c r="D651" t="s">
        <v>628</v>
      </c>
      <c r="E651" s="4">
        <v>13</v>
      </c>
      <c r="F651" s="4">
        <v>21</v>
      </c>
      <c r="G651">
        <v>2</v>
      </c>
      <c r="H651" s="5">
        <v>5.5555555555555558E-3</v>
      </c>
      <c r="I651" t="s">
        <v>609</v>
      </c>
      <c r="J651" s="4">
        <f t="shared" si="30"/>
        <v>42</v>
      </c>
      <c r="K651" s="11">
        <f t="shared" si="31"/>
        <v>26</v>
      </c>
      <c r="L651" s="4">
        <f>J651-(G651*E651)</f>
        <v>16</v>
      </c>
      <c r="M651" s="6">
        <f t="shared" si="32"/>
        <v>0.38095238095238093</v>
      </c>
    </row>
    <row r="652" spans="1:13" x14ac:dyDescent="0.45">
      <c r="A652" s="3">
        <v>253</v>
      </c>
      <c r="B652" s="3">
        <v>8</v>
      </c>
      <c r="C652" t="s">
        <v>49</v>
      </c>
      <c r="D652" t="s">
        <v>618</v>
      </c>
      <c r="E652" s="4">
        <v>17</v>
      </c>
      <c r="F652" s="4">
        <v>29</v>
      </c>
      <c r="G652">
        <v>3</v>
      </c>
      <c r="H652" s="5">
        <v>2.013888888888889E-2</v>
      </c>
      <c r="I652" t="s">
        <v>610</v>
      </c>
      <c r="J652" s="4">
        <f t="shared" si="30"/>
        <v>87</v>
      </c>
      <c r="K652" s="11">
        <f t="shared" si="31"/>
        <v>51</v>
      </c>
      <c r="L652" s="4">
        <f>J652-(G652*E652)</f>
        <v>36</v>
      </c>
      <c r="M652" s="6">
        <f t="shared" si="32"/>
        <v>0.41379310344827586</v>
      </c>
    </row>
    <row r="653" spans="1:13" x14ac:dyDescent="0.45">
      <c r="A653" s="3">
        <v>254</v>
      </c>
      <c r="B653" s="3">
        <v>10</v>
      </c>
      <c r="C653" t="s">
        <v>127</v>
      </c>
      <c r="D653" t="s">
        <v>614</v>
      </c>
      <c r="E653" s="4">
        <v>19</v>
      </c>
      <c r="F653" s="4">
        <v>31</v>
      </c>
      <c r="G653">
        <v>3</v>
      </c>
      <c r="H653" s="5">
        <v>2.2916666666666665E-2</v>
      </c>
      <c r="I653" t="s">
        <v>609</v>
      </c>
      <c r="J653" s="4">
        <f t="shared" si="30"/>
        <v>93</v>
      </c>
      <c r="K653" s="11">
        <f t="shared" si="31"/>
        <v>57</v>
      </c>
      <c r="L653" s="4">
        <f>J653-(G653*E653)</f>
        <v>36</v>
      </c>
      <c r="M653" s="6">
        <f t="shared" si="32"/>
        <v>0.38709677419354838</v>
      </c>
    </row>
    <row r="654" spans="1:13" x14ac:dyDescent="0.45">
      <c r="A654" s="3">
        <v>254</v>
      </c>
      <c r="B654" s="3">
        <v>10</v>
      </c>
      <c r="C654" t="s">
        <v>166</v>
      </c>
      <c r="D654" t="s">
        <v>630</v>
      </c>
      <c r="E654" s="4">
        <v>15</v>
      </c>
      <c r="F654" s="4">
        <v>26</v>
      </c>
      <c r="G654">
        <v>2</v>
      </c>
      <c r="H654" s="5">
        <v>6.9444444444444441E-3</v>
      </c>
      <c r="I654" t="s">
        <v>610</v>
      </c>
      <c r="J654" s="4">
        <f t="shared" si="30"/>
        <v>52</v>
      </c>
      <c r="K654" s="11">
        <f t="shared" si="31"/>
        <v>30</v>
      </c>
      <c r="L654" s="4">
        <f>J654-(G654*E654)</f>
        <v>22</v>
      </c>
      <c r="M654" s="6">
        <f t="shared" si="32"/>
        <v>0.42307692307692307</v>
      </c>
    </row>
    <row r="655" spans="1:13" x14ac:dyDescent="0.45">
      <c r="A655" s="3">
        <v>254</v>
      </c>
      <c r="B655" s="3">
        <v>10</v>
      </c>
      <c r="C655" t="s">
        <v>66</v>
      </c>
      <c r="D655" t="s">
        <v>625</v>
      </c>
      <c r="E655" s="4">
        <v>20</v>
      </c>
      <c r="F655" s="4">
        <v>34</v>
      </c>
      <c r="G655">
        <v>2</v>
      </c>
      <c r="H655" s="5">
        <v>3.888888888888889E-2</v>
      </c>
      <c r="I655" t="s">
        <v>609</v>
      </c>
      <c r="J655" s="4">
        <f t="shared" si="30"/>
        <v>68</v>
      </c>
      <c r="K655" s="11">
        <f t="shared" si="31"/>
        <v>40</v>
      </c>
      <c r="L655" s="4">
        <f>J655-(G655*E655)</f>
        <v>28</v>
      </c>
      <c r="M655" s="6">
        <f t="shared" si="32"/>
        <v>0.41176470588235292</v>
      </c>
    </row>
    <row r="656" spans="1:13" x14ac:dyDescent="0.45">
      <c r="A656" s="3">
        <v>254</v>
      </c>
      <c r="B656" s="3">
        <v>10</v>
      </c>
      <c r="C656" t="s">
        <v>53</v>
      </c>
      <c r="D656" t="s">
        <v>620</v>
      </c>
      <c r="E656" s="4">
        <v>16</v>
      </c>
      <c r="F656" s="4">
        <v>28</v>
      </c>
      <c r="G656">
        <v>3</v>
      </c>
      <c r="H656" s="5">
        <v>2.9166666666666667E-2</v>
      </c>
      <c r="I656" t="s">
        <v>610</v>
      </c>
      <c r="J656" s="4">
        <f t="shared" si="30"/>
        <v>84</v>
      </c>
      <c r="K656" s="11">
        <f t="shared" si="31"/>
        <v>48</v>
      </c>
      <c r="L656" s="4">
        <f>J656-(G656*E656)</f>
        <v>36</v>
      </c>
      <c r="M656" s="6">
        <f t="shared" si="32"/>
        <v>0.42857142857142855</v>
      </c>
    </row>
    <row r="657" spans="1:13" x14ac:dyDescent="0.45">
      <c r="A657" s="3">
        <v>255</v>
      </c>
      <c r="B657" s="3">
        <v>8</v>
      </c>
      <c r="C657" t="s">
        <v>133</v>
      </c>
      <c r="D657" t="s">
        <v>631</v>
      </c>
      <c r="E657" s="4">
        <v>15</v>
      </c>
      <c r="F657" s="4">
        <v>25</v>
      </c>
      <c r="G657">
        <v>1</v>
      </c>
      <c r="H657" s="5">
        <v>2.5694444444444443E-2</v>
      </c>
      <c r="I657" t="s">
        <v>609</v>
      </c>
      <c r="J657" s="4">
        <f t="shared" si="30"/>
        <v>25</v>
      </c>
      <c r="K657" s="11">
        <f t="shared" si="31"/>
        <v>15</v>
      </c>
      <c r="L657" s="4">
        <f>J657-(G657*E657)</f>
        <v>10</v>
      </c>
      <c r="M657" s="6">
        <f t="shared" si="32"/>
        <v>0.4</v>
      </c>
    </row>
    <row r="658" spans="1:13" x14ac:dyDescent="0.45">
      <c r="A658" s="3">
        <v>256</v>
      </c>
      <c r="B658" s="3">
        <v>5</v>
      </c>
      <c r="C658" t="s">
        <v>81</v>
      </c>
      <c r="D658" t="s">
        <v>628</v>
      </c>
      <c r="E658" s="4">
        <v>13</v>
      </c>
      <c r="F658" s="4">
        <v>21</v>
      </c>
      <c r="G658">
        <v>1</v>
      </c>
      <c r="H658" s="5">
        <v>1.1111111111111112E-2</v>
      </c>
      <c r="I658" t="s">
        <v>609</v>
      </c>
      <c r="J658" s="4">
        <f t="shared" si="30"/>
        <v>21</v>
      </c>
      <c r="K658" s="11">
        <f t="shared" si="31"/>
        <v>13</v>
      </c>
      <c r="L658" s="4">
        <f>J658-(G658*E658)</f>
        <v>8</v>
      </c>
      <c r="M658" s="6">
        <f t="shared" si="32"/>
        <v>0.38095238095238093</v>
      </c>
    </row>
    <row r="659" spans="1:13" x14ac:dyDescent="0.45">
      <c r="A659" s="3">
        <v>257</v>
      </c>
      <c r="B659" s="3">
        <v>12</v>
      </c>
      <c r="C659" t="s">
        <v>211</v>
      </c>
      <c r="D659" t="s">
        <v>627</v>
      </c>
      <c r="E659" s="4">
        <v>14</v>
      </c>
      <c r="F659" s="4">
        <v>23</v>
      </c>
      <c r="G659">
        <v>2</v>
      </c>
      <c r="H659" s="5">
        <v>1.9444444444444445E-2</v>
      </c>
      <c r="I659" t="s">
        <v>610</v>
      </c>
      <c r="J659" s="4">
        <f t="shared" si="30"/>
        <v>46</v>
      </c>
      <c r="K659" s="11">
        <f t="shared" si="31"/>
        <v>28</v>
      </c>
      <c r="L659" s="4">
        <f>J659-(G659*E659)</f>
        <v>18</v>
      </c>
      <c r="M659" s="6">
        <f t="shared" si="32"/>
        <v>0.39130434782608697</v>
      </c>
    </row>
    <row r="660" spans="1:13" x14ac:dyDescent="0.45">
      <c r="A660" s="3">
        <v>258</v>
      </c>
      <c r="B660" s="3">
        <v>12</v>
      </c>
      <c r="C660" t="s">
        <v>133</v>
      </c>
      <c r="D660" t="s">
        <v>631</v>
      </c>
      <c r="E660" s="4">
        <v>15</v>
      </c>
      <c r="F660" s="4">
        <v>25</v>
      </c>
      <c r="G660">
        <v>1</v>
      </c>
      <c r="H660" s="5">
        <v>4.0972222222222222E-2</v>
      </c>
      <c r="I660" t="s">
        <v>609</v>
      </c>
      <c r="J660" s="4">
        <f t="shared" si="30"/>
        <v>25</v>
      </c>
      <c r="K660" s="11">
        <f t="shared" si="31"/>
        <v>15</v>
      </c>
      <c r="L660" s="4">
        <f>J660-(G660*E660)</f>
        <v>10</v>
      </c>
      <c r="M660" s="6">
        <f t="shared" si="32"/>
        <v>0.4</v>
      </c>
    </row>
    <row r="661" spans="1:13" x14ac:dyDescent="0.45">
      <c r="A661" s="3">
        <v>258</v>
      </c>
      <c r="B661" s="3">
        <v>12</v>
      </c>
      <c r="C661" t="s">
        <v>157</v>
      </c>
      <c r="D661" t="s">
        <v>626</v>
      </c>
      <c r="E661" s="4">
        <v>12</v>
      </c>
      <c r="F661" s="4">
        <v>20</v>
      </c>
      <c r="G661">
        <v>1</v>
      </c>
      <c r="H661" s="5">
        <v>2.1527777777777778E-2</v>
      </c>
      <c r="I661" t="s">
        <v>609</v>
      </c>
      <c r="J661" s="4">
        <f t="shared" si="30"/>
        <v>20</v>
      </c>
      <c r="K661" s="11">
        <f t="shared" si="31"/>
        <v>12</v>
      </c>
      <c r="L661" s="4">
        <f>J661-(G661*E661)</f>
        <v>8</v>
      </c>
      <c r="M661" s="6">
        <f t="shared" si="32"/>
        <v>0.4</v>
      </c>
    </row>
    <row r="662" spans="1:13" x14ac:dyDescent="0.45">
      <c r="A662" s="3">
        <v>258</v>
      </c>
      <c r="B662" s="3">
        <v>12</v>
      </c>
      <c r="C662" t="s">
        <v>258</v>
      </c>
      <c r="D662" t="s">
        <v>623</v>
      </c>
      <c r="E662" s="4">
        <v>19</v>
      </c>
      <c r="F662" s="4">
        <v>32</v>
      </c>
      <c r="G662">
        <v>1</v>
      </c>
      <c r="H662" s="5">
        <v>3.472222222222222E-3</v>
      </c>
      <c r="I662" t="s">
        <v>609</v>
      </c>
      <c r="J662" s="4">
        <f t="shared" si="30"/>
        <v>32</v>
      </c>
      <c r="K662" s="11">
        <f t="shared" si="31"/>
        <v>19</v>
      </c>
      <c r="L662" s="4">
        <f>J662-(G662*E662)</f>
        <v>13</v>
      </c>
      <c r="M662" s="6">
        <f t="shared" si="32"/>
        <v>0.40625</v>
      </c>
    </row>
    <row r="663" spans="1:13" x14ac:dyDescent="0.45">
      <c r="A663" s="3">
        <v>258</v>
      </c>
      <c r="B663" s="3">
        <v>12</v>
      </c>
      <c r="C663" t="s">
        <v>59</v>
      </c>
      <c r="D663" t="s">
        <v>616</v>
      </c>
      <c r="E663" s="4">
        <v>25</v>
      </c>
      <c r="F663" s="4">
        <v>40</v>
      </c>
      <c r="G663">
        <v>1</v>
      </c>
      <c r="H663" s="5">
        <v>6.9444444444444441E-3</v>
      </c>
      <c r="I663" t="s">
        <v>609</v>
      </c>
      <c r="J663" s="4">
        <f t="shared" si="30"/>
        <v>40</v>
      </c>
      <c r="K663" s="11">
        <f t="shared" si="31"/>
        <v>25</v>
      </c>
      <c r="L663" s="4">
        <f>J663-(G663*E663)</f>
        <v>15</v>
      </c>
      <c r="M663" s="6">
        <f t="shared" si="32"/>
        <v>0.375</v>
      </c>
    </row>
    <row r="664" spans="1:13" x14ac:dyDescent="0.45">
      <c r="A664" s="3">
        <v>259</v>
      </c>
      <c r="B664" s="3">
        <v>10</v>
      </c>
      <c r="C664" t="s">
        <v>117</v>
      </c>
      <c r="D664" t="s">
        <v>615</v>
      </c>
      <c r="E664" s="4">
        <v>16</v>
      </c>
      <c r="F664" s="4">
        <v>27</v>
      </c>
      <c r="G664">
        <v>3</v>
      </c>
      <c r="H664" s="5">
        <v>7.6388888888888886E-3</v>
      </c>
      <c r="I664" t="s">
        <v>610</v>
      </c>
      <c r="J664" s="4">
        <f t="shared" si="30"/>
        <v>81</v>
      </c>
      <c r="K664" s="11">
        <f t="shared" si="31"/>
        <v>48</v>
      </c>
      <c r="L664" s="4">
        <f>J664-(G664*E664)</f>
        <v>33</v>
      </c>
      <c r="M664" s="6">
        <f t="shared" si="32"/>
        <v>0.40740740740740738</v>
      </c>
    </row>
    <row r="665" spans="1:13" x14ac:dyDescent="0.45">
      <c r="A665" s="3">
        <v>260</v>
      </c>
      <c r="B665" s="3">
        <v>20</v>
      </c>
      <c r="C665" t="s">
        <v>211</v>
      </c>
      <c r="D665" t="s">
        <v>627</v>
      </c>
      <c r="E665" s="4">
        <v>14</v>
      </c>
      <c r="F665" s="4">
        <v>23</v>
      </c>
      <c r="G665">
        <v>3</v>
      </c>
      <c r="H665" s="5">
        <v>3.4027777777777775E-2</v>
      </c>
      <c r="I665" t="s">
        <v>610</v>
      </c>
      <c r="J665" s="4">
        <f t="shared" si="30"/>
        <v>69</v>
      </c>
      <c r="K665" s="11">
        <f t="shared" si="31"/>
        <v>42</v>
      </c>
      <c r="L665" s="4">
        <f>J665-(G665*E665)</f>
        <v>27</v>
      </c>
      <c r="M665" s="6">
        <f t="shared" si="32"/>
        <v>0.39130434782608697</v>
      </c>
    </row>
    <row r="666" spans="1:13" x14ac:dyDescent="0.45">
      <c r="A666" s="3">
        <v>261</v>
      </c>
      <c r="B666" s="3">
        <v>8</v>
      </c>
      <c r="C666" t="s">
        <v>258</v>
      </c>
      <c r="D666" t="s">
        <v>623</v>
      </c>
      <c r="E666" s="4">
        <v>19</v>
      </c>
      <c r="F666" s="4">
        <v>32</v>
      </c>
      <c r="G666">
        <v>3</v>
      </c>
      <c r="H666" s="5">
        <v>1.3194444444444444E-2</v>
      </c>
      <c r="I666" t="s">
        <v>610</v>
      </c>
      <c r="J666" s="4">
        <f t="shared" si="30"/>
        <v>96</v>
      </c>
      <c r="K666" s="11">
        <f t="shared" si="31"/>
        <v>57</v>
      </c>
      <c r="L666" s="4">
        <f>J666-(G666*E666)</f>
        <v>39</v>
      </c>
      <c r="M666" s="6">
        <f t="shared" si="32"/>
        <v>0.40625</v>
      </c>
    </row>
    <row r="667" spans="1:13" x14ac:dyDescent="0.45">
      <c r="A667" s="3">
        <v>261</v>
      </c>
      <c r="B667" s="3">
        <v>8</v>
      </c>
      <c r="C667" t="s">
        <v>49</v>
      </c>
      <c r="D667" t="s">
        <v>618</v>
      </c>
      <c r="E667" s="4">
        <v>17</v>
      </c>
      <c r="F667" s="4">
        <v>29</v>
      </c>
      <c r="G667">
        <v>2</v>
      </c>
      <c r="H667" s="5">
        <v>2.5000000000000001E-2</v>
      </c>
      <c r="I667" t="s">
        <v>610</v>
      </c>
      <c r="J667" s="4">
        <f t="shared" si="30"/>
        <v>58</v>
      </c>
      <c r="K667" s="11">
        <f t="shared" si="31"/>
        <v>34</v>
      </c>
      <c r="L667" s="4">
        <f>J667-(G667*E667)</f>
        <v>24</v>
      </c>
      <c r="M667" s="6">
        <f t="shared" si="32"/>
        <v>0.41379310344827586</v>
      </c>
    </row>
    <row r="668" spans="1:13" x14ac:dyDescent="0.45">
      <c r="A668" s="3">
        <v>262</v>
      </c>
      <c r="B668" s="3">
        <v>18</v>
      </c>
      <c r="C668" t="s">
        <v>214</v>
      </c>
      <c r="D668" t="s">
        <v>624</v>
      </c>
      <c r="E668" s="4">
        <v>13</v>
      </c>
      <c r="F668" s="4">
        <v>22</v>
      </c>
      <c r="G668">
        <v>1</v>
      </c>
      <c r="H668" s="5">
        <v>1.9444444444444445E-2</v>
      </c>
      <c r="I668" t="s">
        <v>610</v>
      </c>
      <c r="J668" s="4">
        <f t="shared" si="30"/>
        <v>22</v>
      </c>
      <c r="K668" s="11">
        <f t="shared" si="31"/>
        <v>13</v>
      </c>
      <c r="L668" s="4">
        <f>J668-(G668*E668)</f>
        <v>9</v>
      </c>
      <c r="M668" s="6">
        <f t="shared" si="32"/>
        <v>0.40909090909090912</v>
      </c>
    </row>
    <row r="669" spans="1:13" x14ac:dyDescent="0.45">
      <c r="A669" s="3">
        <v>262</v>
      </c>
      <c r="B669" s="3">
        <v>18</v>
      </c>
      <c r="C669" t="s">
        <v>127</v>
      </c>
      <c r="D669" t="s">
        <v>614</v>
      </c>
      <c r="E669" s="4">
        <v>19</v>
      </c>
      <c r="F669" s="4">
        <v>31</v>
      </c>
      <c r="G669">
        <v>3</v>
      </c>
      <c r="H669" s="5">
        <v>1.3888888888888888E-2</v>
      </c>
      <c r="I669" t="s">
        <v>610</v>
      </c>
      <c r="J669" s="4">
        <f t="shared" si="30"/>
        <v>93</v>
      </c>
      <c r="K669" s="11">
        <f t="shared" si="31"/>
        <v>57</v>
      </c>
      <c r="L669" s="4">
        <f>J669-(G669*E669)</f>
        <v>36</v>
      </c>
      <c r="M669" s="6">
        <f t="shared" si="32"/>
        <v>0.38709677419354838</v>
      </c>
    </row>
    <row r="670" spans="1:13" x14ac:dyDescent="0.45">
      <c r="A670" s="3">
        <v>263</v>
      </c>
      <c r="B670" s="3">
        <v>5</v>
      </c>
      <c r="C670" t="s">
        <v>258</v>
      </c>
      <c r="D670" t="s">
        <v>623</v>
      </c>
      <c r="E670" s="4">
        <v>19</v>
      </c>
      <c r="F670" s="4">
        <v>32</v>
      </c>
      <c r="G670">
        <v>1</v>
      </c>
      <c r="H670" s="5">
        <v>2.5694444444444443E-2</v>
      </c>
      <c r="I670" t="s">
        <v>610</v>
      </c>
      <c r="J670" s="4">
        <f t="shared" si="30"/>
        <v>32</v>
      </c>
      <c r="K670" s="11">
        <f t="shared" si="31"/>
        <v>19</v>
      </c>
      <c r="L670" s="4">
        <f>J670-(G670*E670)</f>
        <v>13</v>
      </c>
      <c r="M670" s="6">
        <f t="shared" si="32"/>
        <v>0.40625</v>
      </c>
    </row>
    <row r="671" spans="1:13" x14ac:dyDescent="0.45">
      <c r="A671" s="3">
        <v>263</v>
      </c>
      <c r="B671" s="3">
        <v>5</v>
      </c>
      <c r="C671" t="s">
        <v>37</v>
      </c>
      <c r="D671" t="s">
        <v>622</v>
      </c>
      <c r="E671" s="4">
        <v>21</v>
      </c>
      <c r="F671" s="4">
        <v>35</v>
      </c>
      <c r="G671">
        <v>1</v>
      </c>
      <c r="H671" s="5">
        <v>2.0833333333333332E-2</v>
      </c>
      <c r="I671" t="s">
        <v>610</v>
      </c>
      <c r="J671" s="4">
        <f t="shared" si="30"/>
        <v>35</v>
      </c>
      <c r="K671" s="11">
        <f t="shared" si="31"/>
        <v>21</v>
      </c>
      <c r="L671" s="4">
        <f>J671-(G671*E671)</f>
        <v>14</v>
      </c>
      <c r="M671" s="6">
        <f t="shared" si="32"/>
        <v>0.4</v>
      </c>
    </row>
    <row r="672" spans="1:13" x14ac:dyDescent="0.45">
      <c r="A672" s="3">
        <v>263</v>
      </c>
      <c r="B672" s="3">
        <v>5</v>
      </c>
      <c r="C672" t="s">
        <v>79</v>
      </c>
      <c r="D672" t="s">
        <v>613</v>
      </c>
      <c r="E672" s="4">
        <v>18</v>
      </c>
      <c r="F672" s="4">
        <v>30</v>
      </c>
      <c r="G672">
        <v>1</v>
      </c>
      <c r="H672" s="5">
        <v>2.9166666666666667E-2</v>
      </c>
      <c r="I672" t="s">
        <v>609</v>
      </c>
      <c r="J672" s="4">
        <f t="shared" si="30"/>
        <v>30</v>
      </c>
      <c r="K672" s="11">
        <f t="shared" si="31"/>
        <v>18</v>
      </c>
      <c r="L672" s="4">
        <f>J672-(G672*E672)</f>
        <v>12</v>
      </c>
      <c r="M672" s="6">
        <f t="shared" si="32"/>
        <v>0.4</v>
      </c>
    </row>
    <row r="673" spans="1:13" x14ac:dyDescent="0.45">
      <c r="A673" s="3">
        <v>263</v>
      </c>
      <c r="B673" s="3">
        <v>5</v>
      </c>
      <c r="C673" t="s">
        <v>169</v>
      </c>
      <c r="D673" t="s">
        <v>612</v>
      </c>
      <c r="E673" s="4">
        <v>14</v>
      </c>
      <c r="F673" s="4">
        <v>24</v>
      </c>
      <c r="G673">
        <v>1</v>
      </c>
      <c r="H673" s="5">
        <v>2.7777777777777776E-2</v>
      </c>
      <c r="I673" t="s">
        <v>610</v>
      </c>
      <c r="J673" s="4">
        <f t="shared" si="30"/>
        <v>24</v>
      </c>
      <c r="K673" s="11">
        <f t="shared" si="31"/>
        <v>14</v>
      </c>
      <c r="L673" s="4">
        <f>J673-(G673*E673)</f>
        <v>10</v>
      </c>
      <c r="M673" s="6">
        <f t="shared" si="32"/>
        <v>0.41666666666666669</v>
      </c>
    </row>
    <row r="674" spans="1:13" x14ac:dyDescent="0.45">
      <c r="A674" s="3">
        <v>264</v>
      </c>
      <c r="B674" s="3">
        <v>2</v>
      </c>
      <c r="C674" t="s">
        <v>37</v>
      </c>
      <c r="D674" t="s">
        <v>622</v>
      </c>
      <c r="E674" s="4">
        <v>21</v>
      </c>
      <c r="F674" s="4">
        <v>35</v>
      </c>
      <c r="G674">
        <v>2</v>
      </c>
      <c r="H674" s="5">
        <v>2.7083333333333334E-2</v>
      </c>
      <c r="I674" t="s">
        <v>610</v>
      </c>
      <c r="J674" s="4">
        <f t="shared" si="30"/>
        <v>70</v>
      </c>
      <c r="K674" s="11">
        <f t="shared" si="31"/>
        <v>42</v>
      </c>
      <c r="L674" s="4">
        <f>J674-(G674*E674)</f>
        <v>28</v>
      </c>
      <c r="M674" s="6">
        <f t="shared" si="32"/>
        <v>0.4</v>
      </c>
    </row>
    <row r="675" spans="1:13" x14ac:dyDescent="0.45">
      <c r="A675" s="3">
        <v>264</v>
      </c>
      <c r="B675" s="3">
        <v>2</v>
      </c>
      <c r="C675" t="s">
        <v>258</v>
      </c>
      <c r="D675" t="s">
        <v>623</v>
      </c>
      <c r="E675" s="4">
        <v>19</v>
      </c>
      <c r="F675" s="4">
        <v>32</v>
      </c>
      <c r="G675">
        <v>1</v>
      </c>
      <c r="H675" s="5">
        <v>1.8749999999999999E-2</v>
      </c>
      <c r="I675" t="s">
        <v>610</v>
      </c>
      <c r="J675" s="4">
        <f t="shared" si="30"/>
        <v>32</v>
      </c>
      <c r="K675" s="11">
        <f t="shared" si="31"/>
        <v>19</v>
      </c>
      <c r="L675" s="4">
        <f>J675-(G675*E675)</f>
        <v>13</v>
      </c>
      <c r="M675" s="6">
        <f t="shared" si="32"/>
        <v>0.40625</v>
      </c>
    </row>
    <row r="676" spans="1:13" x14ac:dyDescent="0.45">
      <c r="A676" s="3">
        <v>264</v>
      </c>
      <c r="B676" s="3">
        <v>2</v>
      </c>
      <c r="C676" t="s">
        <v>79</v>
      </c>
      <c r="D676" t="s">
        <v>613</v>
      </c>
      <c r="E676" s="4">
        <v>18</v>
      </c>
      <c r="F676" s="4">
        <v>30</v>
      </c>
      <c r="G676">
        <v>1</v>
      </c>
      <c r="H676" s="5">
        <v>2.5694444444444443E-2</v>
      </c>
      <c r="I676" t="s">
        <v>609</v>
      </c>
      <c r="J676" s="4">
        <f t="shared" si="30"/>
        <v>30</v>
      </c>
      <c r="K676" s="11">
        <f t="shared" si="31"/>
        <v>18</v>
      </c>
      <c r="L676" s="4">
        <f>J676-(G676*E676)</f>
        <v>12</v>
      </c>
      <c r="M676" s="6">
        <f t="shared" si="32"/>
        <v>0.4</v>
      </c>
    </row>
    <row r="677" spans="1:13" x14ac:dyDescent="0.45">
      <c r="A677" s="3">
        <v>264</v>
      </c>
      <c r="B677" s="3">
        <v>2</v>
      </c>
      <c r="C677" t="s">
        <v>133</v>
      </c>
      <c r="D677" t="s">
        <v>631</v>
      </c>
      <c r="E677" s="4">
        <v>15</v>
      </c>
      <c r="F677" s="4">
        <v>25</v>
      </c>
      <c r="G677">
        <v>2</v>
      </c>
      <c r="H677" s="5">
        <v>9.7222222222222224E-3</v>
      </c>
      <c r="I677" t="s">
        <v>609</v>
      </c>
      <c r="J677" s="4">
        <f t="shared" si="30"/>
        <v>50</v>
      </c>
      <c r="K677" s="11">
        <f t="shared" si="31"/>
        <v>30</v>
      </c>
      <c r="L677" s="4">
        <f>J677-(G677*E677)</f>
        <v>20</v>
      </c>
      <c r="M677" s="6">
        <f t="shared" si="32"/>
        <v>0.4</v>
      </c>
    </row>
    <row r="678" spans="1:13" x14ac:dyDescent="0.45">
      <c r="A678" s="3">
        <v>265</v>
      </c>
      <c r="B678" s="3">
        <v>6</v>
      </c>
      <c r="C678" t="s">
        <v>211</v>
      </c>
      <c r="D678" t="s">
        <v>627</v>
      </c>
      <c r="E678" s="4">
        <v>14</v>
      </c>
      <c r="F678" s="4">
        <v>23</v>
      </c>
      <c r="G678">
        <v>1</v>
      </c>
      <c r="H678" s="5">
        <v>8.3333333333333332E-3</v>
      </c>
      <c r="I678" t="s">
        <v>609</v>
      </c>
      <c r="J678" s="4">
        <f t="shared" si="30"/>
        <v>23</v>
      </c>
      <c r="K678" s="11">
        <f t="shared" si="31"/>
        <v>14</v>
      </c>
      <c r="L678" s="4">
        <f>J678-(G678*E678)</f>
        <v>9</v>
      </c>
      <c r="M678" s="6">
        <f t="shared" si="32"/>
        <v>0.39130434782608697</v>
      </c>
    </row>
    <row r="679" spans="1:13" x14ac:dyDescent="0.45">
      <c r="A679" s="3">
        <v>265</v>
      </c>
      <c r="B679" s="3">
        <v>6</v>
      </c>
      <c r="C679" t="s">
        <v>127</v>
      </c>
      <c r="D679" t="s">
        <v>614</v>
      </c>
      <c r="E679" s="4">
        <v>19</v>
      </c>
      <c r="F679" s="4">
        <v>31</v>
      </c>
      <c r="G679">
        <v>1</v>
      </c>
      <c r="H679" s="5">
        <v>1.1805555555555555E-2</v>
      </c>
      <c r="I679" t="s">
        <v>610</v>
      </c>
      <c r="J679" s="4">
        <f t="shared" si="30"/>
        <v>31</v>
      </c>
      <c r="K679" s="11">
        <f t="shared" si="31"/>
        <v>19</v>
      </c>
      <c r="L679" s="4">
        <f>J679-(G679*E679)</f>
        <v>12</v>
      </c>
      <c r="M679" s="6">
        <f t="shared" si="32"/>
        <v>0.38709677419354838</v>
      </c>
    </row>
    <row r="680" spans="1:13" x14ac:dyDescent="0.45">
      <c r="A680" s="3">
        <v>265</v>
      </c>
      <c r="B680" s="3">
        <v>6</v>
      </c>
      <c r="C680" t="s">
        <v>117</v>
      </c>
      <c r="D680" t="s">
        <v>615</v>
      </c>
      <c r="E680" s="4">
        <v>16</v>
      </c>
      <c r="F680" s="4">
        <v>27</v>
      </c>
      <c r="G680">
        <v>1</v>
      </c>
      <c r="H680" s="5">
        <v>3.888888888888889E-2</v>
      </c>
      <c r="I680" t="s">
        <v>609</v>
      </c>
      <c r="J680" s="4">
        <f t="shared" si="30"/>
        <v>27</v>
      </c>
      <c r="K680" s="11">
        <f t="shared" si="31"/>
        <v>16</v>
      </c>
      <c r="L680" s="4">
        <f>J680-(G680*E680)</f>
        <v>11</v>
      </c>
      <c r="M680" s="6">
        <f t="shared" si="32"/>
        <v>0.40740740740740738</v>
      </c>
    </row>
    <row r="681" spans="1:13" x14ac:dyDescent="0.45">
      <c r="A681" s="3">
        <v>265</v>
      </c>
      <c r="B681" s="3">
        <v>6</v>
      </c>
      <c r="C681" t="s">
        <v>79</v>
      </c>
      <c r="D681" t="s">
        <v>613</v>
      </c>
      <c r="E681" s="4">
        <v>18</v>
      </c>
      <c r="F681" s="4">
        <v>30</v>
      </c>
      <c r="G681">
        <v>3</v>
      </c>
      <c r="H681" s="5">
        <v>3.4722222222222224E-2</v>
      </c>
      <c r="I681" t="s">
        <v>610</v>
      </c>
      <c r="J681" s="4">
        <f t="shared" si="30"/>
        <v>90</v>
      </c>
      <c r="K681" s="11">
        <f t="shared" si="31"/>
        <v>54</v>
      </c>
      <c r="L681" s="4">
        <f>J681-(G681*E681)</f>
        <v>36</v>
      </c>
      <c r="M681" s="6">
        <f t="shared" si="32"/>
        <v>0.4</v>
      </c>
    </row>
    <row r="682" spans="1:13" x14ac:dyDescent="0.45">
      <c r="A682" s="3">
        <v>266</v>
      </c>
      <c r="B682" s="3">
        <v>4</v>
      </c>
      <c r="C682" t="s">
        <v>169</v>
      </c>
      <c r="D682" t="s">
        <v>612</v>
      </c>
      <c r="E682" s="4">
        <v>14</v>
      </c>
      <c r="F682" s="4">
        <v>24</v>
      </c>
      <c r="G682">
        <v>1</v>
      </c>
      <c r="H682" s="5">
        <v>3.6805555555555557E-2</v>
      </c>
      <c r="I682" t="s">
        <v>609</v>
      </c>
      <c r="J682" s="4">
        <f t="shared" si="30"/>
        <v>24</v>
      </c>
      <c r="K682" s="11">
        <f t="shared" si="31"/>
        <v>14</v>
      </c>
      <c r="L682" s="4">
        <f>J682-(G682*E682)</f>
        <v>10</v>
      </c>
      <c r="M682" s="6">
        <f t="shared" si="32"/>
        <v>0.41666666666666669</v>
      </c>
    </row>
    <row r="683" spans="1:13" x14ac:dyDescent="0.45">
      <c r="A683" s="3">
        <v>266</v>
      </c>
      <c r="B683" s="3">
        <v>4</v>
      </c>
      <c r="C683" t="s">
        <v>133</v>
      </c>
      <c r="D683" t="s">
        <v>631</v>
      </c>
      <c r="E683" s="4">
        <v>15</v>
      </c>
      <c r="F683" s="4">
        <v>25</v>
      </c>
      <c r="G683">
        <v>3</v>
      </c>
      <c r="H683" s="5">
        <v>3.6805555555555557E-2</v>
      </c>
      <c r="I683" t="s">
        <v>609</v>
      </c>
      <c r="J683" s="4">
        <f t="shared" si="30"/>
        <v>75</v>
      </c>
      <c r="K683" s="11">
        <f t="shared" si="31"/>
        <v>45</v>
      </c>
      <c r="L683" s="4">
        <f>J683-(G683*E683)</f>
        <v>30</v>
      </c>
      <c r="M683" s="6">
        <f t="shared" si="32"/>
        <v>0.4</v>
      </c>
    </row>
    <row r="684" spans="1:13" x14ac:dyDescent="0.45">
      <c r="A684" s="3">
        <v>267</v>
      </c>
      <c r="B684" s="3">
        <v>7</v>
      </c>
      <c r="C684" t="s">
        <v>258</v>
      </c>
      <c r="D684" t="s">
        <v>623</v>
      </c>
      <c r="E684" s="4">
        <v>19</v>
      </c>
      <c r="F684" s="4">
        <v>32</v>
      </c>
      <c r="G684">
        <v>1</v>
      </c>
      <c r="H684" s="5">
        <v>3.125E-2</v>
      </c>
      <c r="I684" t="s">
        <v>610</v>
      </c>
      <c r="J684" s="4">
        <f t="shared" si="30"/>
        <v>32</v>
      </c>
      <c r="K684" s="11">
        <f t="shared" si="31"/>
        <v>19</v>
      </c>
      <c r="L684" s="4">
        <f>J684-(G684*E684)</f>
        <v>13</v>
      </c>
      <c r="M684" s="6">
        <f t="shared" si="32"/>
        <v>0.40625</v>
      </c>
    </row>
    <row r="685" spans="1:13" x14ac:dyDescent="0.45">
      <c r="A685" s="3">
        <v>267</v>
      </c>
      <c r="B685" s="3">
        <v>7</v>
      </c>
      <c r="C685" t="s">
        <v>53</v>
      </c>
      <c r="D685" t="s">
        <v>620</v>
      </c>
      <c r="E685" s="4">
        <v>16</v>
      </c>
      <c r="F685" s="4">
        <v>28</v>
      </c>
      <c r="G685">
        <v>2</v>
      </c>
      <c r="H685" s="5">
        <v>1.5972222222222221E-2</v>
      </c>
      <c r="I685" t="s">
        <v>609</v>
      </c>
      <c r="J685" s="4">
        <f t="shared" si="30"/>
        <v>56</v>
      </c>
      <c r="K685" s="11">
        <f t="shared" si="31"/>
        <v>32</v>
      </c>
      <c r="L685" s="4">
        <f>J685-(G685*E685)</f>
        <v>24</v>
      </c>
      <c r="M685" s="6">
        <f t="shared" si="32"/>
        <v>0.42857142857142855</v>
      </c>
    </row>
    <row r="686" spans="1:13" x14ac:dyDescent="0.45">
      <c r="A686" s="3">
        <v>267</v>
      </c>
      <c r="B686" s="3">
        <v>7</v>
      </c>
      <c r="C686" t="s">
        <v>79</v>
      </c>
      <c r="D686" t="s">
        <v>613</v>
      </c>
      <c r="E686" s="4">
        <v>18</v>
      </c>
      <c r="F686" s="4">
        <v>30</v>
      </c>
      <c r="G686">
        <v>1</v>
      </c>
      <c r="H686" s="5">
        <v>1.9444444444444445E-2</v>
      </c>
      <c r="I686" t="s">
        <v>610</v>
      </c>
      <c r="J686" s="4">
        <f t="shared" si="30"/>
        <v>30</v>
      </c>
      <c r="K686" s="11">
        <f t="shared" si="31"/>
        <v>18</v>
      </c>
      <c r="L686" s="4">
        <f>J686-(G686*E686)</f>
        <v>12</v>
      </c>
      <c r="M686" s="6">
        <f t="shared" si="32"/>
        <v>0.4</v>
      </c>
    </row>
    <row r="687" spans="1:13" x14ac:dyDescent="0.45">
      <c r="A687" s="3">
        <v>268</v>
      </c>
      <c r="B687" s="3">
        <v>14</v>
      </c>
      <c r="C687" t="s">
        <v>169</v>
      </c>
      <c r="D687" t="s">
        <v>612</v>
      </c>
      <c r="E687" s="4">
        <v>14</v>
      </c>
      <c r="F687" s="4">
        <v>24</v>
      </c>
      <c r="G687">
        <v>1</v>
      </c>
      <c r="H687" s="5">
        <v>2.7083333333333334E-2</v>
      </c>
      <c r="I687" t="s">
        <v>610</v>
      </c>
      <c r="J687" s="4">
        <f t="shared" si="30"/>
        <v>24</v>
      </c>
      <c r="K687" s="11">
        <f t="shared" si="31"/>
        <v>14</v>
      </c>
      <c r="L687" s="4">
        <f>J687-(G687*E687)</f>
        <v>10</v>
      </c>
      <c r="M687" s="6">
        <f t="shared" si="32"/>
        <v>0.41666666666666669</v>
      </c>
    </row>
    <row r="688" spans="1:13" x14ac:dyDescent="0.45">
      <c r="A688" s="3">
        <v>268</v>
      </c>
      <c r="B688" s="3">
        <v>14</v>
      </c>
      <c r="C688" t="s">
        <v>214</v>
      </c>
      <c r="D688" t="s">
        <v>624</v>
      </c>
      <c r="E688" s="4">
        <v>13</v>
      </c>
      <c r="F688" s="4">
        <v>22</v>
      </c>
      <c r="G688">
        <v>2</v>
      </c>
      <c r="H688" s="5">
        <v>3.0555555555555555E-2</v>
      </c>
      <c r="I688" t="s">
        <v>610</v>
      </c>
      <c r="J688" s="4">
        <f t="shared" si="30"/>
        <v>44</v>
      </c>
      <c r="K688" s="11">
        <f t="shared" si="31"/>
        <v>26</v>
      </c>
      <c r="L688" s="4">
        <f>J688-(G688*E688)</f>
        <v>18</v>
      </c>
      <c r="M688" s="6">
        <f t="shared" si="32"/>
        <v>0.40909090909090912</v>
      </c>
    </row>
    <row r="689" spans="1:13" x14ac:dyDescent="0.45">
      <c r="A689" s="3">
        <v>269</v>
      </c>
      <c r="B689" s="3">
        <v>11</v>
      </c>
      <c r="C689" t="s">
        <v>84</v>
      </c>
      <c r="D689" t="s">
        <v>617</v>
      </c>
      <c r="E689" s="4">
        <v>22</v>
      </c>
      <c r="F689" s="4">
        <v>36</v>
      </c>
      <c r="G689">
        <v>3</v>
      </c>
      <c r="H689" s="5">
        <v>9.0277777777777769E-3</v>
      </c>
      <c r="I689" t="s">
        <v>609</v>
      </c>
      <c r="J689" s="4">
        <f t="shared" si="30"/>
        <v>108</v>
      </c>
      <c r="K689" s="11">
        <f t="shared" si="31"/>
        <v>66</v>
      </c>
      <c r="L689" s="4">
        <f>J689-(G689*E689)</f>
        <v>42</v>
      </c>
      <c r="M689" s="6">
        <f t="shared" si="32"/>
        <v>0.3888888888888889</v>
      </c>
    </row>
    <row r="690" spans="1:13" x14ac:dyDescent="0.45">
      <c r="A690" s="3">
        <v>269</v>
      </c>
      <c r="B690" s="3">
        <v>11</v>
      </c>
      <c r="C690" t="s">
        <v>59</v>
      </c>
      <c r="D690" t="s">
        <v>616</v>
      </c>
      <c r="E690" s="4">
        <v>25</v>
      </c>
      <c r="F690" s="4">
        <v>40</v>
      </c>
      <c r="G690">
        <v>1</v>
      </c>
      <c r="H690" s="5">
        <v>4.027777777777778E-2</v>
      </c>
      <c r="I690" t="s">
        <v>610</v>
      </c>
      <c r="J690" s="4">
        <f t="shared" si="30"/>
        <v>40</v>
      </c>
      <c r="K690" s="11">
        <f t="shared" si="31"/>
        <v>25</v>
      </c>
      <c r="L690" s="4">
        <f>J690-(G690*E690)</f>
        <v>15</v>
      </c>
      <c r="M690" s="6">
        <f t="shared" si="32"/>
        <v>0.375</v>
      </c>
    </row>
    <row r="691" spans="1:13" x14ac:dyDescent="0.45">
      <c r="A691" s="3">
        <v>269</v>
      </c>
      <c r="B691" s="3">
        <v>11</v>
      </c>
      <c r="C691" t="s">
        <v>66</v>
      </c>
      <c r="D691" t="s">
        <v>625</v>
      </c>
      <c r="E691" s="4">
        <v>20</v>
      </c>
      <c r="F691" s="4">
        <v>34</v>
      </c>
      <c r="G691">
        <v>3</v>
      </c>
      <c r="H691" s="5">
        <v>2.0833333333333332E-2</v>
      </c>
      <c r="I691" t="s">
        <v>610</v>
      </c>
      <c r="J691" s="4">
        <f t="shared" si="30"/>
        <v>102</v>
      </c>
      <c r="K691" s="11">
        <f t="shared" si="31"/>
        <v>60</v>
      </c>
      <c r="L691" s="4">
        <f>J691-(G691*E691)</f>
        <v>42</v>
      </c>
      <c r="M691" s="6">
        <f t="shared" si="32"/>
        <v>0.41176470588235292</v>
      </c>
    </row>
    <row r="692" spans="1:13" x14ac:dyDescent="0.45">
      <c r="A692" s="3">
        <v>270</v>
      </c>
      <c r="B692" s="3">
        <v>10</v>
      </c>
      <c r="C692" t="s">
        <v>66</v>
      </c>
      <c r="D692" t="s">
        <v>625</v>
      </c>
      <c r="E692" s="4">
        <v>20</v>
      </c>
      <c r="F692" s="4">
        <v>34</v>
      </c>
      <c r="G692">
        <v>3</v>
      </c>
      <c r="H692" s="5">
        <v>1.8055555555555554E-2</v>
      </c>
      <c r="I692" t="s">
        <v>609</v>
      </c>
      <c r="J692" s="4">
        <f t="shared" si="30"/>
        <v>102</v>
      </c>
      <c r="K692" s="11">
        <f t="shared" si="31"/>
        <v>60</v>
      </c>
      <c r="L692" s="4">
        <f>J692-(G692*E692)</f>
        <v>42</v>
      </c>
      <c r="M692" s="6">
        <f t="shared" si="32"/>
        <v>0.41176470588235292</v>
      </c>
    </row>
    <row r="693" spans="1:13" x14ac:dyDescent="0.45">
      <c r="A693" s="3">
        <v>271</v>
      </c>
      <c r="B693" s="3">
        <v>3</v>
      </c>
      <c r="C693" t="s">
        <v>214</v>
      </c>
      <c r="D693" t="s">
        <v>624</v>
      </c>
      <c r="E693" s="4">
        <v>13</v>
      </c>
      <c r="F693" s="4">
        <v>22</v>
      </c>
      <c r="G693">
        <v>2</v>
      </c>
      <c r="H693" s="5">
        <v>3.8194444444444448E-2</v>
      </c>
      <c r="I693" t="s">
        <v>610</v>
      </c>
      <c r="J693" s="4">
        <f t="shared" si="30"/>
        <v>44</v>
      </c>
      <c r="K693" s="11">
        <f t="shared" si="31"/>
        <v>26</v>
      </c>
      <c r="L693" s="4">
        <f>J693-(G693*E693)</f>
        <v>18</v>
      </c>
      <c r="M693" s="6">
        <f t="shared" si="32"/>
        <v>0.40909090909090912</v>
      </c>
    </row>
    <row r="694" spans="1:13" x14ac:dyDescent="0.45">
      <c r="A694" s="3">
        <v>272</v>
      </c>
      <c r="B694" s="3">
        <v>7</v>
      </c>
      <c r="C694" t="s">
        <v>169</v>
      </c>
      <c r="D694" t="s">
        <v>612</v>
      </c>
      <c r="E694" s="4">
        <v>14</v>
      </c>
      <c r="F694" s="4">
        <v>24</v>
      </c>
      <c r="G694">
        <v>2</v>
      </c>
      <c r="H694" s="5">
        <v>2.5000000000000001E-2</v>
      </c>
      <c r="I694" t="s">
        <v>609</v>
      </c>
      <c r="J694" s="4">
        <f t="shared" si="30"/>
        <v>48</v>
      </c>
      <c r="K694" s="11">
        <f t="shared" si="31"/>
        <v>28</v>
      </c>
      <c r="L694" s="4">
        <f>J694-(G694*E694)</f>
        <v>20</v>
      </c>
      <c r="M694" s="6">
        <f t="shared" si="32"/>
        <v>0.41666666666666669</v>
      </c>
    </row>
    <row r="695" spans="1:13" x14ac:dyDescent="0.45">
      <c r="A695" s="3">
        <v>272</v>
      </c>
      <c r="B695" s="3">
        <v>7</v>
      </c>
      <c r="C695" t="s">
        <v>37</v>
      </c>
      <c r="D695" t="s">
        <v>622</v>
      </c>
      <c r="E695" s="4">
        <v>21</v>
      </c>
      <c r="F695" s="4">
        <v>35</v>
      </c>
      <c r="G695">
        <v>1</v>
      </c>
      <c r="H695" s="5">
        <v>3.2638888888888891E-2</v>
      </c>
      <c r="I695" t="s">
        <v>610</v>
      </c>
      <c r="J695" s="4">
        <f t="shared" si="30"/>
        <v>35</v>
      </c>
      <c r="K695" s="11">
        <f t="shared" si="31"/>
        <v>21</v>
      </c>
      <c r="L695" s="4">
        <f>J695-(G695*E695)</f>
        <v>14</v>
      </c>
      <c r="M695" s="6">
        <f t="shared" si="32"/>
        <v>0.4</v>
      </c>
    </row>
    <row r="696" spans="1:13" x14ac:dyDescent="0.45">
      <c r="A696" s="3">
        <v>273</v>
      </c>
      <c r="B696" s="3">
        <v>20</v>
      </c>
      <c r="C696" t="s">
        <v>258</v>
      </c>
      <c r="D696" t="s">
        <v>623</v>
      </c>
      <c r="E696" s="4">
        <v>19</v>
      </c>
      <c r="F696" s="4">
        <v>32</v>
      </c>
      <c r="G696">
        <v>1</v>
      </c>
      <c r="H696" s="5">
        <v>1.5277777777777777E-2</v>
      </c>
      <c r="I696" t="s">
        <v>610</v>
      </c>
      <c r="J696" s="4">
        <f t="shared" si="30"/>
        <v>32</v>
      </c>
      <c r="K696" s="11">
        <f t="shared" si="31"/>
        <v>19</v>
      </c>
      <c r="L696" s="4">
        <f>J696-(G696*E696)</f>
        <v>13</v>
      </c>
      <c r="M696" s="6">
        <f t="shared" si="32"/>
        <v>0.40625</v>
      </c>
    </row>
    <row r="697" spans="1:13" x14ac:dyDescent="0.45">
      <c r="A697" s="3">
        <v>273</v>
      </c>
      <c r="B697" s="3">
        <v>20</v>
      </c>
      <c r="C697" t="s">
        <v>214</v>
      </c>
      <c r="D697" t="s">
        <v>624</v>
      </c>
      <c r="E697" s="4">
        <v>13</v>
      </c>
      <c r="F697" s="4">
        <v>22</v>
      </c>
      <c r="G697">
        <v>3</v>
      </c>
      <c r="H697" s="5">
        <v>2.7777777777777776E-2</v>
      </c>
      <c r="I697" t="s">
        <v>609</v>
      </c>
      <c r="J697" s="4">
        <f t="shared" si="30"/>
        <v>66</v>
      </c>
      <c r="K697" s="11">
        <f t="shared" si="31"/>
        <v>39</v>
      </c>
      <c r="L697" s="4">
        <f>J697-(G697*E697)</f>
        <v>27</v>
      </c>
      <c r="M697" s="6">
        <f t="shared" si="32"/>
        <v>0.40909090909090912</v>
      </c>
    </row>
    <row r="698" spans="1:13" x14ac:dyDescent="0.45">
      <c r="A698" s="3">
        <v>273</v>
      </c>
      <c r="B698" s="3">
        <v>20</v>
      </c>
      <c r="C698" t="s">
        <v>133</v>
      </c>
      <c r="D698" t="s">
        <v>631</v>
      </c>
      <c r="E698" s="4">
        <v>15</v>
      </c>
      <c r="F698" s="4">
        <v>25</v>
      </c>
      <c r="G698">
        <v>1</v>
      </c>
      <c r="H698" s="5">
        <v>3.472222222222222E-3</v>
      </c>
      <c r="I698" t="s">
        <v>610</v>
      </c>
      <c r="J698" s="4">
        <f t="shared" si="30"/>
        <v>25</v>
      </c>
      <c r="K698" s="11">
        <f t="shared" si="31"/>
        <v>15</v>
      </c>
      <c r="L698" s="4">
        <f>J698-(G698*E698)</f>
        <v>10</v>
      </c>
      <c r="M698" s="6">
        <f t="shared" si="32"/>
        <v>0.4</v>
      </c>
    </row>
    <row r="699" spans="1:13" x14ac:dyDescent="0.45">
      <c r="A699" s="3">
        <v>274</v>
      </c>
      <c r="B699" s="3">
        <v>7</v>
      </c>
      <c r="C699" t="s">
        <v>166</v>
      </c>
      <c r="D699" t="s">
        <v>630</v>
      </c>
      <c r="E699" s="4">
        <v>15</v>
      </c>
      <c r="F699" s="4">
        <v>26</v>
      </c>
      <c r="G699">
        <v>3</v>
      </c>
      <c r="H699" s="5">
        <v>2.2916666666666665E-2</v>
      </c>
      <c r="I699" t="s">
        <v>609</v>
      </c>
      <c r="J699" s="4">
        <f t="shared" si="30"/>
        <v>78</v>
      </c>
      <c r="K699" s="11">
        <f t="shared" si="31"/>
        <v>45</v>
      </c>
      <c r="L699" s="4">
        <f>J699-(G699*E699)</f>
        <v>33</v>
      </c>
      <c r="M699" s="6">
        <f t="shared" si="32"/>
        <v>0.42307692307692307</v>
      </c>
    </row>
    <row r="700" spans="1:13" x14ac:dyDescent="0.45">
      <c r="A700" s="3">
        <v>274</v>
      </c>
      <c r="B700" s="3">
        <v>7</v>
      </c>
      <c r="C700" t="s">
        <v>123</v>
      </c>
      <c r="D700" t="s">
        <v>621</v>
      </c>
      <c r="E700" s="4">
        <v>11</v>
      </c>
      <c r="F700" s="4">
        <v>19</v>
      </c>
      <c r="G700">
        <v>2</v>
      </c>
      <c r="H700" s="5">
        <v>2.9166666666666667E-2</v>
      </c>
      <c r="I700" t="s">
        <v>610</v>
      </c>
      <c r="J700" s="4">
        <f t="shared" si="30"/>
        <v>38</v>
      </c>
      <c r="K700" s="11">
        <f t="shared" si="31"/>
        <v>22</v>
      </c>
      <c r="L700" s="4">
        <f>J700-(G700*E700)</f>
        <v>16</v>
      </c>
      <c r="M700" s="6">
        <f t="shared" si="32"/>
        <v>0.42105263157894735</v>
      </c>
    </row>
    <row r="701" spans="1:13" x14ac:dyDescent="0.45">
      <c r="A701" s="3">
        <v>275</v>
      </c>
      <c r="B701" s="3">
        <v>5</v>
      </c>
      <c r="C701" t="s">
        <v>272</v>
      </c>
      <c r="D701" t="s">
        <v>619</v>
      </c>
      <c r="E701" s="4">
        <v>20</v>
      </c>
      <c r="F701" s="4">
        <v>33</v>
      </c>
      <c r="G701">
        <v>1</v>
      </c>
      <c r="H701" s="5">
        <v>2.2222222222222223E-2</v>
      </c>
      <c r="I701" t="s">
        <v>610</v>
      </c>
      <c r="J701" s="4">
        <f t="shared" si="30"/>
        <v>33</v>
      </c>
      <c r="K701" s="11">
        <f t="shared" si="31"/>
        <v>20</v>
      </c>
      <c r="L701" s="4">
        <f>J701-(G701*E701)</f>
        <v>13</v>
      </c>
      <c r="M701" s="6">
        <f t="shared" si="32"/>
        <v>0.39393939393939392</v>
      </c>
    </row>
    <row r="702" spans="1:13" x14ac:dyDescent="0.45">
      <c r="A702" s="3">
        <v>275</v>
      </c>
      <c r="B702" s="3">
        <v>5</v>
      </c>
      <c r="C702" t="s">
        <v>127</v>
      </c>
      <c r="D702" t="s">
        <v>614</v>
      </c>
      <c r="E702" s="4">
        <v>19</v>
      </c>
      <c r="F702" s="4">
        <v>31</v>
      </c>
      <c r="G702">
        <v>2</v>
      </c>
      <c r="H702" s="5">
        <v>2.2222222222222223E-2</v>
      </c>
      <c r="I702" t="s">
        <v>609</v>
      </c>
      <c r="J702" s="4">
        <f t="shared" si="30"/>
        <v>62</v>
      </c>
      <c r="K702" s="11">
        <f t="shared" si="31"/>
        <v>38</v>
      </c>
      <c r="L702" s="4">
        <f>J702-(G702*E702)</f>
        <v>24</v>
      </c>
      <c r="M702" s="6">
        <f t="shared" si="32"/>
        <v>0.38709677419354838</v>
      </c>
    </row>
    <row r="703" spans="1:13" x14ac:dyDescent="0.45">
      <c r="A703" s="3">
        <v>275</v>
      </c>
      <c r="B703" s="3">
        <v>5</v>
      </c>
      <c r="C703" t="s">
        <v>166</v>
      </c>
      <c r="D703" t="s">
        <v>630</v>
      </c>
      <c r="E703" s="4">
        <v>15</v>
      </c>
      <c r="F703" s="4">
        <v>26</v>
      </c>
      <c r="G703">
        <v>1</v>
      </c>
      <c r="H703" s="5">
        <v>4.027777777777778E-2</v>
      </c>
      <c r="I703" t="s">
        <v>609</v>
      </c>
      <c r="J703" s="4">
        <f t="shared" si="30"/>
        <v>26</v>
      </c>
      <c r="K703" s="11">
        <f t="shared" si="31"/>
        <v>15</v>
      </c>
      <c r="L703" s="4">
        <f>J703-(G703*E703)</f>
        <v>11</v>
      </c>
      <c r="M703" s="6">
        <f t="shared" si="32"/>
        <v>0.42307692307692307</v>
      </c>
    </row>
    <row r="704" spans="1:13" x14ac:dyDescent="0.45">
      <c r="A704" s="3">
        <v>276</v>
      </c>
      <c r="B704" s="3">
        <v>15</v>
      </c>
      <c r="C704" t="s">
        <v>214</v>
      </c>
      <c r="D704" t="s">
        <v>624</v>
      </c>
      <c r="E704" s="4">
        <v>13</v>
      </c>
      <c r="F704" s="4">
        <v>22</v>
      </c>
      <c r="G704">
        <v>2</v>
      </c>
      <c r="H704" s="5">
        <v>3.4027777777777775E-2</v>
      </c>
      <c r="I704" t="s">
        <v>609</v>
      </c>
      <c r="J704" s="4">
        <f t="shared" si="30"/>
        <v>44</v>
      </c>
      <c r="K704" s="11">
        <f t="shared" si="31"/>
        <v>26</v>
      </c>
      <c r="L704" s="4">
        <f>J704-(G704*E704)</f>
        <v>18</v>
      </c>
      <c r="M704" s="6">
        <f t="shared" si="32"/>
        <v>0.40909090909090912</v>
      </c>
    </row>
    <row r="705" spans="1:13" x14ac:dyDescent="0.45">
      <c r="A705" s="3">
        <v>276</v>
      </c>
      <c r="B705" s="3">
        <v>15</v>
      </c>
      <c r="C705" t="s">
        <v>166</v>
      </c>
      <c r="D705" t="s">
        <v>630</v>
      </c>
      <c r="E705" s="4">
        <v>15</v>
      </c>
      <c r="F705" s="4">
        <v>26</v>
      </c>
      <c r="G705">
        <v>1</v>
      </c>
      <c r="H705" s="5">
        <v>2.5000000000000001E-2</v>
      </c>
      <c r="I705" t="s">
        <v>610</v>
      </c>
      <c r="J705" s="4">
        <f t="shared" si="30"/>
        <v>26</v>
      </c>
      <c r="K705" s="11">
        <f t="shared" si="31"/>
        <v>15</v>
      </c>
      <c r="L705" s="4">
        <f>J705-(G705*E705)</f>
        <v>11</v>
      </c>
      <c r="M705" s="6">
        <f t="shared" si="32"/>
        <v>0.42307692307692307</v>
      </c>
    </row>
    <row r="706" spans="1:13" x14ac:dyDescent="0.45">
      <c r="A706" s="3">
        <v>277</v>
      </c>
      <c r="B706" s="3">
        <v>4</v>
      </c>
      <c r="C706" t="s">
        <v>127</v>
      </c>
      <c r="D706" t="s">
        <v>614</v>
      </c>
      <c r="E706" s="4">
        <v>19</v>
      </c>
      <c r="F706" s="4">
        <v>31</v>
      </c>
      <c r="G706">
        <v>3</v>
      </c>
      <c r="H706" s="5">
        <v>2.013888888888889E-2</v>
      </c>
      <c r="I706" t="s">
        <v>609</v>
      </c>
      <c r="J706" s="4">
        <f t="shared" si="30"/>
        <v>93</v>
      </c>
      <c r="K706" s="11">
        <f t="shared" si="31"/>
        <v>57</v>
      </c>
      <c r="L706" s="4">
        <f>J706-(G706*E706)</f>
        <v>36</v>
      </c>
      <c r="M706" s="6">
        <f t="shared" si="32"/>
        <v>0.38709677419354838</v>
      </c>
    </row>
    <row r="707" spans="1:13" x14ac:dyDescent="0.45">
      <c r="A707" s="3">
        <v>278</v>
      </c>
      <c r="B707" s="3">
        <v>5</v>
      </c>
      <c r="C707" t="s">
        <v>127</v>
      </c>
      <c r="D707" t="s">
        <v>614</v>
      </c>
      <c r="E707" s="4">
        <v>19</v>
      </c>
      <c r="F707" s="4">
        <v>31</v>
      </c>
      <c r="G707">
        <v>3</v>
      </c>
      <c r="H707" s="5">
        <v>2.2916666666666665E-2</v>
      </c>
      <c r="I707" t="s">
        <v>609</v>
      </c>
      <c r="J707" s="4">
        <f t="shared" ref="J707:J770" si="33">F707*G707</f>
        <v>93</v>
      </c>
      <c r="K707" s="11">
        <f t="shared" ref="K707:K770" si="34">G707*E707</f>
        <v>57</v>
      </c>
      <c r="L707" s="4">
        <f>J707-(G707*E707)</f>
        <v>36</v>
      </c>
      <c r="M707" s="6">
        <f t="shared" ref="M707:M770" si="35">L707/J707</f>
        <v>0.38709677419354838</v>
      </c>
    </row>
    <row r="708" spans="1:13" x14ac:dyDescent="0.45">
      <c r="A708" s="3">
        <v>278</v>
      </c>
      <c r="B708" s="3">
        <v>5</v>
      </c>
      <c r="C708" t="s">
        <v>169</v>
      </c>
      <c r="D708" t="s">
        <v>612</v>
      </c>
      <c r="E708" s="4">
        <v>14</v>
      </c>
      <c r="F708" s="4">
        <v>24</v>
      </c>
      <c r="G708">
        <v>2</v>
      </c>
      <c r="H708" s="5">
        <v>1.9444444444444445E-2</v>
      </c>
      <c r="I708" t="s">
        <v>610</v>
      </c>
      <c r="J708" s="4">
        <f t="shared" si="33"/>
        <v>48</v>
      </c>
      <c r="K708" s="11">
        <f t="shared" si="34"/>
        <v>28</v>
      </c>
      <c r="L708" s="4">
        <f>J708-(G708*E708)</f>
        <v>20</v>
      </c>
      <c r="M708" s="6">
        <f t="shared" si="35"/>
        <v>0.41666666666666669</v>
      </c>
    </row>
    <row r="709" spans="1:13" x14ac:dyDescent="0.45">
      <c r="A709" s="3">
        <v>279</v>
      </c>
      <c r="B709" s="3">
        <v>11</v>
      </c>
      <c r="C709" t="s">
        <v>59</v>
      </c>
      <c r="D709" t="s">
        <v>616</v>
      </c>
      <c r="E709" s="4">
        <v>25</v>
      </c>
      <c r="F709" s="4">
        <v>40</v>
      </c>
      <c r="G709">
        <v>3</v>
      </c>
      <c r="H709" s="5">
        <v>3.3333333333333333E-2</v>
      </c>
      <c r="I709" t="s">
        <v>610</v>
      </c>
      <c r="J709" s="4">
        <f t="shared" si="33"/>
        <v>120</v>
      </c>
      <c r="K709" s="11">
        <f t="shared" si="34"/>
        <v>75</v>
      </c>
      <c r="L709" s="4">
        <f>J709-(G709*E709)</f>
        <v>45</v>
      </c>
      <c r="M709" s="6">
        <f t="shared" si="35"/>
        <v>0.375</v>
      </c>
    </row>
    <row r="710" spans="1:13" x14ac:dyDescent="0.45">
      <c r="A710" s="3">
        <v>279</v>
      </c>
      <c r="B710" s="3">
        <v>11</v>
      </c>
      <c r="C710" t="s">
        <v>37</v>
      </c>
      <c r="D710" t="s">
        <v>622</v>
      </c>
      <c r="E710" s="4">
        <v>21</v>
      </c>
      <c r="F710" s="4">
        <v>35</v>
      </c>
      <c r="G710">
        <v>1</v>
      </c>
      <c r="H710" s="5">
        <v>1.9444444444444445E-2</v>
      </c>
      <c r="I710" t="s">
        <v>609</v>
      </c>
      <c r="J710" s="4">
        <f t="shared" si="33"/>
        <v>35</v>
      </c>
      <c r="K710" s="11">
        <f t="shared" si="34"/>
        <v>21</v>
      </c>
      <c r="L710" s="4">
        <f>J710-(G710*E710)</f>
        <v>14</v>
      </c>
      <c r="M710" s="6">
        <f t="shared" si="35"/>
        <v>0.4</v>
      </c>
    </row>
    <row r="711" spans="1:13" x14ac:dyDescent="0.45">
      <c r="A711" s="3">
        <v>279</v>
      </c>
      <c r="B711" s="3">
        <v>11</v>
      </c>
      <c r="C711" t="s">
        <v>90</v>
      </c>
      <c r="D711" t="s">
        <v>629</v>
      </c>
      <c r="E711" s="4">
        <v>10</v>
      </c>
      <c r="F711" s="4">
        <v>18</v>
      </c>
      <c r="G711">
        <v>1</v>
      </c>
      <c r="H711" s="5">
        <v>4.027777777777778E-2</v>
      </c>
      <c r="I711" t="s">
        <v>609</v>
      </c>
      <c r="J711" s="4">
        <f t="shared" si="33"/>
        <v>18</v>
      </c>
      <c r="K711" s="11">
        <f t="shared" si="34"/>
        <v>10</v>
      </c>
      <c r="L711" s="4">
        <f>J711-(G711*E711)</f>
        <v>8</v>
      </c>
      <c r="M711" s="6">
        <f t="shared" si="35"/>
        <v>0.44444444444444442</v>
      </c>
    </row>
    <row r="712" spans="1:13" x14ac:dyDescent="0.45">
      <c r="A712" s="3">
        <v>279</v>
      </c>
      <c r="B712" s="3">
        <v>11</v>
      </c>
      <c r="C712" t="s">
        <v>53</v>
      </c>
      <c r="D712" t="s">
        <v>620</v>
      </c>
      <c r="E712" s="4">
        <v>16</v>
      </c>
      <c r="F712" s="4">
        <v>28</v>
      </c>
      <c r="G712">
        <v>1</v>
      </c>
      <c r="H712" s="5">
        <v>5.5555555555555558E-3</v>
      </c>
      <c r="I712" t="s">
        <v>609</v>
      </c>
      <c r="J712" s="4">
        <f t="shared" si="33"/>
        <v>28</v>
      </c>
      <c r="K712" s="11">
        <f t="shared" si="34"/>
        <v>16</v>
      </c>
      <c r="L712" s="4">
        <f>J712-(G712*E712)</f>
        <v>12</v>
      </c>
      <c r="M712" s="6">
        <f t="shared" si="35"/>
        <v>0.42857142857142855</v>
      </c>
    </row>
    <row r="713" spans="1:13" x14ac:dyDescent="0.45">
      <c r="A713" s="3">
        <v>280</v>
      </c>
      <c r="B713" s="3">
        <v>14</v>
      </c>
      <c r="C713" t="s">
        <v>169</v>
      </c>
      <c r="D713" t="s">
        <v>612</v>
      </c>
      <c r="E713" s="4">
        <v>14</v>
      </c>
      <c r="F713" s="4">
        <v>24</v>
      </c>
      <c r="G713">
        <v>2</v>
      </c>
      <c r="H713" s="5">
        <v>3.6111111111111108E-2</v>
      </c>
      <c r="I713" t="s">
        <v>609</v>
      </c>
      <c r="J713" s="4">
        <f t="shared" si="33"/>
        <v>48</v>
      </c>
      <c r="K713" s="11">
        <f t="shared" si="34"/>
        <v>28</v>
      </c>
      <c r="L713" s="4">
        <f>J713-(G713*E713)</f>
        <v>20</v>
      </c>
      <c r="M713" s="6">
        <f t="shared" si="35"/>
        <v>0.41666666666666669</v>
      </c>
    </row>
    <row r="714" spans="1:13" x14ac:dyDescent="0.45">
      <c r="A714" s="3">
        <v>280</v>
      </c>
      <c r="B714" s="3">
        <v>14</v>
      </c>
      <c r="C714" t="s">
        <v>211</v>
      </c>
      <c r="D714" t="s">
        <v>627</v>
      </c>
      <c r="E714" s="4">
        <v>14</v>
      </c>
      <c r="F714" s="4">
        <v>23</v>
      </c>
      <c r="G714">
        <v>3</v>
      </c>
      <c r="H714" s="5">
        <v>2.361111111111111E-2</v>
      </c>
      <c r="I714" t="s">
        <v>609</v>
      </c>
      <c r="J714" s="4">
        <f t="shared" si="33"/>
        <v>69</v>
      </c>
      <c r="K714" s="11">
        <f t="shared" si="34"/>
        <v>42</v>
      </c>
      <c r="L714" s="4">
        <f>J714-(G714*E714)</f>
        <v>27</v>
      </c>
      <c r="M714" s="6">
        <f t="shared" si="35"/>
        <v>0.39130434782608697</v>
      </c>
    </row>
    <row r="715" spans="1:13" x14ac:dyDescent="0.45">
      <c r="A715" s="3">
        <v>281</v>
      </c>
      <c r="B715" s="3">
        <v>18</v>
      </c>
      <c r="C715" t="s">
        <v>272</v>
      </c>
      <c r="D715" t="s">
        <v>619</v>
      </c>
      <c r="E715" s="4">
        <v>20</v>
      </c>
      <c r="F715" s="4">
        <v>33</v>
      </c>
      <c r="G715">
        <v>2</v>
      </c>
      <c r="H715" s="5">
        <v>6.2500000000000003E-3</v>
      </c>
      <c r="I715" t="s">
        <v>610</v>
      </c>
      <c r="J715" s="4">
        <f t="shared" si="33"/>
        <v>66</v>
      </c>
      <c r="K715" s="11">
        <f t="shared" si="34"/>
        <v>40</v>
      </c>
      <c r="L715" s="4">
        <f>J715-(G715*E715)</f>
        <v>26</v>
      </c>
      <c r="M715" s="6">
        <f t="shared" si="35"/>
        <v>0.39393939393939392</v>
      </c>
    </row>
    <row r="716" spans="1:13" x14ac:dyDescent="0.45">
      <c r="A716" s="3">
        <v>282</v>
      </c>
      <c r="B716" s="3">
        <v>6</v>
      </c>
      <c r="C716" t="s">
        <v>90</v>
      </c>
      <c r="D716" t="s">
        <v>629</v>
      </c>
      <c r="E716" s="4">
        <v>10</v>
      </c>
      <c r="F716" s="4">
        <v>18</v>
      </c>
      <c r="G716">
        <v>3</v>
      </c>
      <c r="H716" s="5">
        <v>3.9583333333333331E-2</v>
      </c>
      <c r="I716" t="s">
        <v>610</v>
      </c>
      <c r="J716" s="4">
        <f t="shared" si="33"/>
        <v>54</v>
      </c>
      <c r="K716" s="11">
        <f t="shared" si="34"/>
        <v>30</v>
      </c>
      <c r="L716" s="4">
        <f>J716-(G716*E716)</f>
        <v>24</v>
      </c>
      <c r="M716" s="6">
        <f t="shared" si="35"/>
        <v>0.44444444444444442</v>
      </c>
    </row>
    <row r="717" spans="1:13" x14ac:dyDescent="0.45">
      <c r="A717" s="3">
        <v>282</v>
      </c>
      <c r="B717" s="3">
        <v>6</v>
      </c>
      <c r="C717" t="s">
        <v>157</v>
      </c>
      <c r="D717" t="s">
        <v>626</v>
      </c>
      <c r="E717" s="4">
        <v>12</v>
      </c>
      <c r="F717" s="4">
        <v>20</v>
      </c>
      <c r="G717">
        <v>1</v>
      </c>
      <c r="H717" s="5">
        <v>3.9583333333333331E-2</v>
      </c>
      <c r="I717" t="s">
        <v>610</v>
      </c>
      <c r="J717" s="4">
        <f t="shared" si="33"/>
        <v>20</v>
      </c>
      <c r="K717" s="11">
        <f t="shared" si="34"/>
        <v>12</v>
      </c>
      <c r="L717" s="4">
        <f>J717-(G717*E717)</f>
        <v>8</v>
      </c>
      <c r="M717" s="6">
        <f t="shared" si="35"/>
        <v>0.4</v>
      </c>
    </row>
    <row r="718" spans="1:13" x14ac:dyDescent="0.45">
      <c r="A718" s="3">
        <v>283</v>
      </c>
      <c r="B718" s="3">
        <v>19</v>
      </c>
      <c r="C718" t="s">
        <v>166</v>
      </c>
      <c r="D718" t="s">
        <v>630</v>
      </c>
      <c r="E718" s="4">
        <v>15</v>
      </c>
      <c r="F718" s="4">
        <v>26</v>
      </c>
      <c r="G718">
        <v>3</v>
      </c>
      <c r="H718" s="5">
        <v>4.1666666666666666E-3</v>
      </c>
      <c r="I718" t="s">
        <v>609</v>
      </c>
      <c r="J718" s="4">
        <f t="shared" si="33"/>
        <v>78</v>
      </c>
      <c r="K718" s="11">
        <f t="shared" si="34"/>
        <v>45</v>
      </c>
      <c r="L718" s="4">
        <f>J718-(G718*E718)</f>
        <v>33</v>
      </c>
      <c r="M718" s="6">
        <f t="shared" si="35"/>
        <v>0.42307692307692307</v>
      </c>
    </row>
    <row r="719" spans="1:13" x14ac:dyDescent="0.45">
      <c r="A719" s="3">
        <v>284</v>
      </c>
      <c r="B719" s="3">
        <v>11</v>
      </c>
      <c r="C719" t="s">
        <v>157</v>
      </c>
      <c r="D719" t="s">
        <v>626</v>
      </c>
      <c r="E719" s="4">
        <v>12</v>
      </c>
      <c r="F719" s="4">
        <v>20</v>
      </c>
      <c r="G719">
        <v>3</v>
      </c>
      <c r="H719" s="5">
        <v>3.125E-2</v>
      </c>
      <c r="I719" t="s">
        <v>609</v>
      </c>
      <c r="J719" s="4">
        <f t="shared" si="33"/>
        <v>60</v>
      </c>
      <c r="K719" s="11">
        <f t="shared" si="34"/>
        <v>36</v>
      </c>
      <c r="L719" s="4">
        <f>J719-(G719*E719)</f>
        <v>24</v>
      </c>
      <c r="M719" s="6">
        <f t="shared" si="35"/>
        <v>0.4</v>
      </c>
    </row>
    <row r="720" spans="1:13" x14ac:dyDescent="0.45">
      <c r="A720" s="3">
        <v>284</v>
      </c>
      <c r="B720" s="3">
        <v>11</v>
      </c>
      <c r="C720" t="s">
        <v>117</v>
      </c>
      <c r="D720" t="s">
        <v>615</v>
      </c>
      <c r="E720" s="4">
        <v>16</v>
      </c>
      <c r="F720" s="4">
        <v>27</v>
      </c>
      <c r="G720">
        <v>1</v>
      </c>
      <c r="H720" s="5">
        <v>4.0972222222222222E-2</v>
      </c>
      <c r="I720" t="s">
        <v>609</v>
      </c>
      <c r="J720" s="4">
        <f t="shared" si="33"/>
        <v>27</v>
      </c>
      <c r="K720" s="11">
        <f t="shared" si="34"/>
        <v>16</v>
      </c>
      <c r="L720" s="4">
        <f>J720-(G720*E720)</f>
        <v>11</v>
      </c>
      <c r="M720" s="6">
        <f t="shared" si="35"/>
        <v>0.40740740740740738</v>
      </c>
    </row>
    <row r="721" spans="1:13" x14ac:dyDescent="0.45">
      <c r="A721" s="3">
        <v>284</v>
      </c>
      <c r="B721" s="3">
        <v>11</v>
      </c>
      <c r="C721" t="s">
        <v>123</v>
      </c>
      <c r="D721" t="s">
        <v>621</v>
      </c>
      <c r="E721" s="4">
        <v>11</v>
      </c>
      <c r="F721" s="4">
        <v>19</v>
      </c>
      <c r="G721">
        <v>2</v>
      </c>
      <c r="H721" s="5">
        <v>2.8472222222222222E-2</v>
      </c>
      <c r="I721" t="s">
        <v>609</v>
      </c>
      <c r="J721" s="4">
        <f t="shared" si="33"/>
        <v>38</v>
      </c>
      <c r="K721" s="11">
        <f t="shared" si="34"/>
        <v>22</v>
      </c>
      <c r="L721" s="4">
        <f>J721-(G721*E721)</f>
        <v>16</v>
      </c>
      <c r="M721" s="6">
        <f t="shared" si="35"/>
        <v>0.42105263157894735</v>
      </c>
    </row>
    <row r="722" spans="1:13" x14ac:dyDescent="0.45">
      <c r="A722" s="3">
        <v>284</v>
      </c>
      <c r="B722" s="3">
        <v>11</v>
      </c>
      <c r="C722" t="s">
        <v>272</v>
      </c>
      <c r="D722" t="s">
        <v>619</v>
      </c>
      <c r="E722" s="4">
        <v>20</v>
      </c>
      <c r="F722" s="4">
        <v>33</v>
      </c>
      <c r="G722">
        <v>1</v>
      </c>
      <c r="H722" s="5">
        <v>3.4722222222222224E-2</v>
      </c>
      <c r="I722" t="s">
        <v>610</v>
      </c>
      <c r="J722" s="4">
        <f t="shared" si="33"/>
        <v>33</v>
      </c>
      <c r="K722" s="11">
        <f t="shared" si="34"/>
        <v>20</v>
      </c>
      <c r="L722" s="4">
        <f>J722-(G722*E722)</f>
        <v>13</v>
      </c>
      <c r="M722" s="6">
        <f t="shared" si="35"/>
        <v>0.39393939393939392</v>
      </c>
    </row>
    <row r="723" spans="1:13" x14ac:dyDescent="0.45">
      <c r="A723" s="3">
        <v>285</v>
      </c>
      <c r="B723" s="3">
        <v>18</v>
      </c>
      <c r="C723" t="s">
        <v>81</v>
      </c>
      <c r="D723" t="s">
        <v>628</v>
      </c>
      <c r="E723" s="4">
        <v>13</v>
      </c>
      <c r="F723" s="4">
        <v>21</v>
      </c>
      <c r="G723">
        <v>2</v>
      </c>
      <c r="H723" s="5">
        <v>8.3333333333333332E-3</v>
      </c>
      <c r="I723" t="s">
        <v>610</v>
      </c>
      <c r="J723" s="4">
        <f t="shared" si="33"/>
        <v>42</v>
      </c>
      <c r="K723" s="11">
        <f t="shared" si="34"/>
        <v>26</v>
      </c>
      <c r="L723" s="4">
        <f>J723-(G723*E723)</f>
        <v>16</v>
      </c>
      <c r="M723" s="6">
        <f t="shared" si="35"/>
        <v>0.38095238095238093</v>
      </c>
    </row>
    <row r="724" spans="1:13" x14ac:dyDescent="0.45">
      <c r="A724" s="3">
        <v>286</v>
      </c>
      <c r="B724" s="3">
        <v>15</v>
      </c>
      <c r="C724" t="s">
        <v>66</v>
      </c>
      <c r="D724" t="s">
        <v>625</v>
      </c>
      <c r="E724" s="4">
        <v>20</v>
      </c>
      <c r="F724" s="4">
        <v>34</v>
      </c>
      <c r="G724">
        <v>2</v>
      </c>
      <c r="H724" s="5">
        <v>1.7361111111111112E-2</v>
      </c>
      <c r="I724" t="s">
        <v>609</v>
      </c>
      <c r="J724" s="4">
        <f t="shared" si="33"/>
        <v>68</v>
      </c>
      <c r="K724" s="11">
        <f t="shared" si="34"/>
        <v>40</v>
      </c>
      <c r="L724" s="4">
        <f>J724-(G724*E724)</f>
        <v>28</v>
      </c>
      <c r="M724" s="6">
        <f t="shared" si="35"/>
        <v>0.41176470588235292</v>
      </c>
    </row>
    <row r="725" spans="1:13" x14ac:dyDescent="0.45">
      <c r="A725" s="3">
        <v>287</v>
      </c>
      <c r="B725" s="3">
        <v>20</v>
      </c>
      <c r="C725" t="s">
        <v>258</v>
      </c>
      <c r="D725" t="s">
        <v>623</v>
      </c>
      <c r="E725" s="4">
        <v>19</v>
      </c>
      <c r="F725" s="4">
        <v>32</v>
      </c>
      <c r="G725">
        <v>3</v>
      </c>
      <c r="H725" s="5">
        <v>3.1944444444444442E-2</v>
      </c>
      <c r="I725" t="s">
        <v>609</v>
      </c>
      <c r="J725" s="4">
        <f t="shared" si="33"/>
        <v>96</v>
      </c>
      <c r="K725" s="11">
        <f t="shared" si="34"/>
        <v>57</v>
      </c>
      <c r="L725" s="4">
        <f>J725-(G725*E725)</f>
        <v>39</v>
      </c>
      <c r="M725" s="6">
        <f t="shared" si="35"/>
        <v>0.40625</v>
      </c>
    </row>
    <row r="726" spans="1:13" x14ac:dyDescent="0.45">
      <c r="A726" s="3">
        <v>287</v>
      </c>
      <c r="B726" s="3">
        <v>20</v>
      </c>
      <c r="C726" t="s">
        <v>211</v>
      </c>
      <c r="D726" t="s">
        <v>627</v>
      </c>
      <c r="E726" s="4">
        <v>14</v>
      </c>
      <c r="F726" s="4">
        <v>23</v>
      </c>
      <c r="G726">
        <v>2</v>
      </c>
      <c r="H726" s="5">
        <v>4.027777777777778E-2</v>
      </c>
      <c r="I726" t="s">
        <v>609</v>
      </c>
      <c r="J726" s="4">
        <f t="shared" si="33"/>
        <v>46</v>
      </c>
      <c r="K726" s="11">
        <f t="shared" si="34"/>
        <v>28</v>
      </c>
      <c r="L726" s="4">
        <f>J726-(G726*E726)</f>
        <v>18</v>
      </c>
      <c r="M726" s="6">
        <f t="shared" si="35"/>
        <v>0.39130434782608697</v>
      </c>
    </row>
    <row r="727" spans="1:13" x14ac:dyDescent="0.45">
      <c r="A727" s="3">
        <v>287</v>
      </c>
      <c r="B727" s="3">
        <v>20</v>
      </c>
      <c r="C727" t="s">
        <v>79</v>
      </c>
      <c r="D727" t="s">
        <v>613</v>
      </c>
      <c r="E727" s="4">
        <v>18</v>
      </c>
      <c r="F727" s="4">
        <v>30</v>
      </c>
      <c r="G727">
        <v>2</v>
      </c>
      <c r="H727" s="5">
        <v>1.1805555555555555E-2</v>
      </c>
      <c r="I727" t="s">
        <v>610</v>
      </c>
      <c r="J727" s="4">
        <f t="shared" si="33"/>
        <v>60</v>
      </c>
      <c r="K727" s="11">
        <f t="shared" si="34"/>
        <v>36</v>
      </c>
      <c r="L727" s="4">
        <f>J727-(G727*E727)</f>
        <v>24</v>
      </c>
      <c r="M727" s="6">
        <f t="shared" si="35"/>
        <v>0.4</v>
      </c>
    </row>
    <row r="728" spans="1:13" x14ac:dyDescent="0.45">
      <c r="A728" s="3">
        <v>288</v>
      </c>
      <c r="B728" s="3">
        <v>15</v>
      </c>
      <c r="C728" t="s">
        <v>169</v>
      </c>
      <c r="D728" t="s">
        <v>612</v>
      </c>
      <c r="E728" s="4">
        <v>14</v>
      </c>
      <c r="F728" s="4">
        <v>24</v>
      </c>
      <c r="G728">
        <v>2</v>
      </c>
      <c r="H728" s="5">
        <v>4.1666666666666666E-3</v>
      </c>
      <c r="I728" t="s">
        <v>610</v>
      </c>
      <c r="J728" s="4">
        <f t="shared" si="33"/>
        <v>48</v>
      </c>
      <c r="K728" s="11">
        <f t="shared" si="34"/>
        <v>28</v>
      </c>
      <c r="L728" s="4">
        <f>J728-(G728*E728)</f>
        <v>20</v>
      </c>
      <c r="M728" s="6">
        <f t="shared" si="35"/>
        <v>0.41666666666666669</v>
      </c>
    </row>
    <row r="729" spans="1:13" x14ac:dyDescent="0.45">
      <c r="A729" s="3">
        <v>288</v>
      </c>
      <c r="B729" s="3">
        <v>15</v>
      </c>
      <c r="C729" t="s">
        <v>123</v>
      </c>
      <c r="D729" t="s">
        <v>621</v>
      </c>
      <c r="E729" s="4">
        <v>11</v>
      </c>
      <c r="F729" s="4">
        <v>19</v>
      </c>
      <c r="G729">
        <v>2</v>
      </c>
      <c r="H729" s="5">
        <v>2.2222222222222223E-2</v>
      </c>
      <c r="I729" t="s">
        <v>609</v>
      </c>
      <c r="J729" s="4">
        <f t="shared" si="33"/>
        <v>38</v>
      </c>
      <c r="K729" s="11">
        <f t="shared" si="34"/>
        <v>22</v>
      </c>
      <c r="L729" s="4">
        <f>J729-(G729*E729)</f>
        <v>16</v>
      </c>
      <c r="M729" s="6">
        <f t="shared" si="35"/>
        <v>0.42105263157894735</v>
      </c>
    </row>
    <row r="730" spans="1:13" x14ac:dyDescent="0.45">
      <c r="A730" s="3">
        <v>289</v>
      </c>
      <c r="B730" s="3">
        <v>15</v>
      </c>
      <c r="C730" t="s">
        <v>157</v>
      </c>
      <c r="D730" t="s">
        <v>626</v>
      </c>
      <c r="E730" s="4">
        <v>12</v>
      </c>
      <c r="F730" s="4">
        <v>20</v>
      </c>
      <c r="G730">
        <v>3</v>
      </c>
      <c r="H730" s="5">
        <v>1.3888888888888888E-2</v>
      </c>
      <c r="I730" t="s">
        <v>609</v>
      </c>
      <c r="J730" s="4">
        <f t="shared" si="33"/>
        <v>60</v>
      </c>
      <c r="K730" s="11">
        <f t="shared" si="34"/>
        <v>36</v>
      </c>
      <c r="L730" s="4">
        <f>J730-(G730*E730)</f>
        <v>24</v>
      </c>
      <c r="M730" s="6">
        <f t="shared" si="35"/>
        <v>0.4</v>
      </c>
    </row>
    <row r="731" spans="1:13" x14ac:dyDescent="0.45">
      <c r="A731" s="3">
        <v>289</v>
      </c>
      <c r="B731" s="3">
        <v>15</v>
      </c>
      <c r="C731" t="s">
        <v>166</v>
      </c>
      <c r="D731" t="s">
        <v>630</v>
      </c>
      <c r="E731" s="4">
        <v>15</v>
      </c>
      <c r="F731" s="4">
        <v>26</v>
      </c>
      <c r="G731">
        <v>3</v>
      </c>
      <c r="H731" s="5">
        <v>3.3333333333333333E-2</v>
      </c>
      <c r="I731" t="s">
        <v>610</v>
      </c>
      <c r="J731" s="4">
        <f t="shared" si="33"/>
        <v>78</v>
      </c>
      <c r="K731" s="11">
        <f t="shared" si="34"/>
        <v>45</v>
      </c>
      <c r="L731" s="4">
        <f>J731-(G731*E731)</f>
        <v>33</v>
      </c>
      <c r="M731" s="6">
        <f t="shared" si="35"/>
        <v>0.42307692307692307</v>
      </c>
    </row>
    <row r="732" spans="1:13" x14ac:dyDescent="0.45">
      <c r="A732" s="3">
        <v>290</v>
      </c>
      <c r="B732" s="3">
        <v>19</v>
      </c>
      <c r="C732" t="s">
        <v>59</v>
      </c>
      <c r="D732" t="s">
        <v>616</v>
      </c>
      <c r="E732" s="4">
        <v>25</v>
      </c>
      <c r="F732" s="4">
        <v>40</v>
      </c>
      <c r="G732">
        <v>1</v>
      </c>
      <c r="H732" s="5">
        <v>3.9583333333333331E-2</v>
      </c>
      <c r="I732" t="s">
        <v>609</v>
      </c>
      <c r="J732" s="4">
        <f t="shared" si="33"/>
        <v>40</v>
      </c>
      <c r="K732" s="11">
        <f t="shared" si="34"/>
        <v>25</v>
      </c>
      <c r="L732" s="4">
        <f>J732-(G732*E732)</f>
        <v>15</v>
      </c>
      <c r="M732" s="6">
        <f t="shared" si="35"/>
        <v>0.375</v>
      </c>
    </row>
    <row r="733" spans="1:13" x14ac:dyDescent="0.45">
      <c r="A733" s="3">
        <v>291</v>
      </c>
      <c r="B733" s="3">
        <v>2</v>
      </c>
      <c r="C733" t="s">
        <v>66</v>
      </c>
      <c r="D733" t="s">
        <v>625</v>
      </c>
      <c r="E733" s="4">
        <v>20</v>
      </c>
      <c r="F733" s="4">
        <v>34</v>
      </c>
      <c r="G733">
        <v>2</v>
      </c>
      <c r="H733" s="5">
        <v>1.9444444444444445E-2</v>
      </c>
      <c r="I733" t="s">
        <v>610</v>
      </c>
      <c r="J733" s="4">
        <f t="shared" si="33"/>
        <v>68</v>
      </c>
      <c r="K733" s="11">
        <f t="shared" si="34"/>
        <v>40</v>
      </c>
      <c r="L733" s="4">
        <f>J733-(G733*E733)</f>
        <v>28</v>
      </c>
      <c r="M733" s="6">
        <f t="shared" si="35"/>
        <v>0.41176470588235292</v>
      </c>
    </row>
    <row r="734" spans="1:13" x14ac:dyDescent="0.45">
      <c r="A734" s="3">
        <v>291</v>
      </c>
      <c r="B734" s="3">
        <v>2</v>
      </c>
      <c r="C734" t="s">
        <v>133</v>
      </c>
      <c r="D734" t="s">
        <v>631</v>
      </c>
      <c r="E734" s="4">
        <v>15</v>
      </c>
      <c r="F734" s="4">
        <v>25</v>
      </c>
      <c r="G734">
        <v>1</v>
      </c>
      <c r="H734" s="5">
        <v>2.8472222222222222E-2</v>
      </c>
      <c r="I734" t="s">
        <v>609</v>
      </c>
      <c r="J734" s="4">
        <f t="shared" si="33"/>
        <v>25</v>
      </c>
      <c r="K734" s="11">
        <f t="shared" si="34"/>
        <v>15</v>
      </c>
      <c r="L734" s="4">
        <f>J734-(G734*E734)</f>
        <v>10</v>
      </c>
      <c r="M734" s="6">
        <f t="shared" si="35"/>
        <v>0.4</v>
      </c>
    </row>
    <row r="735" spans="1:13" x14ac:dyDescent="0.45">
      <c r="A735" s="3">
        <v>291</v>
      </c>
      <c r="B735" s="3">
        <v>2</v>
      </c>
      <c r="C735" t="s">
        <v>37</v>
      </c>
      <c r="D735" t="s">
        <v>622</v>
      </c>
      <c r="E735" s="4">
        <v>21</v>
      </c>
      <c r="F735" s="4">
        <v>35</v>
      </c>
      <c r="G735">
        <v>3</v>
      </c>
      <c r="H735" s="5">
        <v>8.3333333333333332E-3</v>
      </c>
      <c r="I735" t="s">
        <v>610</v>
      </c>
      <c r="J735" s="4">
        <f t="shared" si="33"/>
        <v>105</v>
      </c>
      <c r="K735" s="11">
        <f t="shared" si="34"/>
        <v>63</v>
      </c>
      <c r="L735" s="4">
        <f>J735-(G735*E735)</f>
        <v>42</v>
      </c>
      <c r="M735" s="6">
        <f t="shared" si="35"/>
        <v>0.4</v>
      </c>
    </row>
    <row r="736" spans="1:13" x14ac:dyDescent="0.45">
      <c r="A736" s="3">
        <v>291</v>
      </c>
      <c r="B736" s="3">
        <v>2</v>
      </c>
      <c r="C736" t="s">
        <v>127</v>
      </c>
      <c r="D736" t="s">
        <v>614</v>
      </c>
      <c r="E736" s="4">
        <v>19</v>
      </c>
      <c r="F736" s="4">
        <v>31</v>
      </c>
      <c r="G736">
        <v>2</v>
      </c>
      <c r="H736" s="5">
        <v>9.7222222222222224E-3</v>
      </c>
      <c r="I736" t="s">
        <v>609</v>
      </c>
      <c r="J736" s="4">
        <f t="shared" si="33"/>
        <v>62</v>
      </c>
      <c r="K736" s="11">
        <f t="shared" si="34"/>
        <v>38</v>
      </c>
      <c r="L736" s="4">
        <f>J736-(G736*E736)</f>
        <v>24</v>
      </c>
      <c r="M736" s="6">
        <f t="shared" si="35"/>
        <v>0.38709677419354838</v>
      </c>
    </row>
    <row r="737" spans="1:13" x14ac:dyDescent="0.45">
      <c r="A737" s="3">
        <v>292</v>
      </c>
      <c r="B737" s="3">
        <v>10</v>
      </c>
      <c r="C737" t="s">
        <v>53</v>
      </c>
      <c r="D737" t="s">
        <v>620</v>
      </c>
      <c r="E737" s="4">
        <v>16</v>
      </c>
      <c r="F737" s="4">
        <v>28</v>
      </c>
      <c r="G737">
        <v>3</v>
      </c>
      <c r="H737" s="5">
        <v>1.5972222222222221E-2</v>
      </c>
      <c r="I737" t="s">
        <v>610</v>
      </c>
      <c r="J737" s="4">
        <f t="shared" si="33"/>
        <v>84</v>
      </c>
      <c r="K737" s="11">
        <f t="shared" si="34"/>
        <v>48</v>
      </c>
      <c r="L737" s="4">
        <f>J737-(G737*E737)</f>
        <v>36</v>
      </c>
      <c r="M737" s="6">
        <f t="shared" si="35"/>
        <v>0.42857142857142855</v>
      </c>
    </row>
    <row r="738" spans="1:13" x14ac:dyDescent="0.45">
      <c r="A738" s="3">
        <v>293</v>
      </c>
      <c r="B738" s="3">
        <v>16</v>
      </c>
      <c r="C738" t="s">
        <v>53</v>
      </c>
      <c r="D738" t="s">
        <v>620</v>
      </c>
      <c r="E738" s="4">
        <v>16</v>
      </c>
      <c r="F738" s="4">
        <v>28</v>
      </c>
      <c r="G738">
        <v>3</v>
      </c>
      <c r="H738" s="5">
        <v>3.0555555555555555E-2</v>
      </c>
      <c r="I738" t="s">
        <v>609</v>
      </c>
      <c r="J738" s="4">
        <f t="shared" si="33"/>
        <v>84</v>
      </c>
      <c r="K738" s="11">
        <f t="shared" si="34"/>
        <v>48</v>
      </c>
      <c r="L738" s="4">
        <f>J738-(G738*E738)</f>
        <v>36</v>
      </c>
      <c r="M738" s="6">
        <f t="shared" si="35"/>
        <v>0.42857142857142855</v>
      </c>
    </row>
    <row r="739" spans="1:13" x14ac:dyDescent="0.45">
      <c r="A739" s="3">
        <v>293</v>
      </c>
      <c r="B739" s="3">
        <v>16</v>
      </c>
      <c r="C739" t="s">
        <v>79</v>
      </c>
      <c r="D739" t="s">
        <v>613</v>
      </c>
      <c r="E739" s="4">
        <v>18</v>
      </c>
      <c r="F739" s="4">
        <v>30</v>
      </c>
      <c r="G739">
        <v>2</v>
      </c>
      <c r="H739" s="5">
        <v>2.013888888888889E-2</v>
      </c>
      <c r="I739" t="s">
        <v>609</v>
      </c>
      <c r="J739" s="4">
        <f t="shared" si="33"/>
        <v>60</v>
      </c>
      <c r="K739" s="11">
        <f t="shared" si="34"/>
        <v>36</v>
      </c>
      <c r="L739" s="4">
        <f>J739-(G739*E739)</f>
        <v>24</v>
      </c>
      <c r="M739" s="6">
        <f t="shared" si="35"/>
        <v>0.4</v>
      </c>
    </row>
    <row r="740" spans="1:13" x14ac:dyDescent="0.45">
      <c r="A740" s="3">
        <v>293</v>
      </c>
      <c r="B740" s="3">
        <v>16</v>
      </c>
      <c r="C740" t="s">
        <v>84</v>
      </c>
      <c r="D740" t="s">
        <v>617</v>
      </c>
      <c r="E740" s="4">
        <v>22</v>
      </c>
      <c r="F740" s="4">
        <v>36</v>
      </c>
      <c r="G740">
        <v>2</v>
      </c>
      <c r="H740" s="5">
        <v>3.2638888888888891E-2</v>
      </c>
      <c r="I740" t="s">
        <v>609</v>
      </c>
      <c r="J740" s="4">
        <f t="shared" si="33"/>
        <v>72</v>
      </c>
      <c r="K740" s="11">
        <f t="shared" si="34"/>
        <v>44</v>
      </c>
      <c r="L740" s="4">
        <f>J740-(G740*E740)</f>
        <v>28</v>
      </c>
      <c r="M740" s="6">
        <f t="shared" si="35"/>
        <v>0.3888888888888889</v>
      </c>
    </row>
    <row r="741" spans="1:13" x14ac:dyDescent="0.45">
      <c r="A741" s="3">
        <v>294</v>
      </c>
      <c r="B741" s="3">
        <v>17</v>
      </c>
      <c r="C741" t="s">
        <v>127</v>
      </c>
      <c r="D741" t="s">
        <v>614</v>
      </c>
      <c r="E741" s="4">
        <v>19</v>
      </c>
      <c r="F741" s="4">
        <v>31</v>
      </c>
      <c r="G741">
        <v>2</v>
      </c>
      <c r="H741" s="5">
        <v>2.1527777777777778E-2</v>
      </c>
      <c r="I741" t="s">
        <v>610</v>
      </c>
      <c r="J741" s="4">
        <f t="shared" si="33"/>
        <v>62</v>
      </c>
      <c r="K741" s="11">
        <f t="shared" si="34"/>
        <v>38</v>
      </c>
      <c r="L741" s="4">
        <f>J741-(G741*E741)</f>
        <v>24</v>
      </c>
      <c r="M741" s="6">
        <f t="shared" si="35"/>
        <v>0.38709677419354838</v>
      </c>
    </row>
    <row r="742" spans="1:13" x14ac:dyDescent="0.45">
      <c r="A742" s="3">
        <v>294</v>
      </c>
      <c r="B742" s="3">
        <v>17</v>
      </c>
      <c r="C742" t="s">
        <v>84</v>
      </c>
      <c r="D742" t="s">
        <v>617</v>
      </c>
      <c r="E742" s="4">
        <v>22</v>
      </c>
      <c r="F742" s="4">
        <v>36</v>
      </c>
      <c r="G742">
        <v>3</v>
      </c>
      <c r="H742" s="5">
        <v>9.0277777777777769E-3</v>
      </c>
      <c r="I742" t="s">
        <v>609</v>
      </c>
      <c r="J742" s="4">
        <f t="shared" si="33"/>
        <v>108</v>
      </c>
      <c r="K742" s="11">
        <f t="shared" si="34"/>
        <v>66</v>
      </c>
      <c r="L742" s="4">
        <f>J742-(G742*E742)</f>
        <v>42</v>
      </c>
      <c r="M742" s="6">
        <f t="shared" si="35"/>
        <v>0.3888888888888889</v>
      </c>
    </row>
    <row r="743" spans="1:13" x14ac:dyDescent="0.45">
      <c r="A743" s="3">
        <v>294</v>
      </c>
      <c r="B743" s="3">
        <v>17</v>
      </c>
      <c r="C743" t="s">
        <v>90</v>
      </c>
      <c r="D743" t="s">
        <v>629</v>
      </c>
      <c r="E743" s="4">
        <v>10</v>
      </c>
      <c r="F743" s="4">
        <v>18</v>
      </c>
      <c r="G743">
        <v>3</v>
      </c>
      <c r="H743" s="5">
        <v>2.2916666666666665E-2</v>
      </c>
      <c r="I743" t="s">
        <v>609</v>
      </c>
      <c r="J743" s="4">
        <f t="shared" si="33"/>
        <v>54</v>
      </c>
      <c r="K743" s="11">
        <f t="shared" si="34"/>
        <v>30</v>
      </c>
      <c r="L743" s="4">
        <f>J743-(G743*E743)</f>
        <v>24</v>
      </c>
      <c r="M743" s="6">
        <f t="shared" si="35"/>
        <v>0.44444444444444442</v>
      </c>
    </row>
    <row r="744" spans="1:13" x14ac:dyDescent="0.45">
      <c r="A744" s="3">
        <v>294</v>
      </c>
      <c r="B744" s="3">
        <v>17</v>
      </c>
      <c r="C744" t="s">
        <v>66</v>
      </c>
      <c r="D744" t="s">
        <v>625</v>
      </c>
      <c r="E744" s="4">
        <v>20</v>
      </c>
      <c r="F744" s="4">
        <v>34</v>
      </c>
      <c r="G744">
        <v>3</v>
      </c>
      <c r="H744" s="5">
        <v>6.2500000000000003E-3</v>
      </c>
      <c r="I744" t="s">
        <v>610</v>
      </c>
      <c r="J744" s="4">
        <f t="shared" si="33"/>
        <v>102</v>
      </c>
      <c r="K744" s="11">
        <f t="shared" si="34"/>
        <v>60</v>
      </c>
      <c r="L744" s="4">
        <f>J744-(G744*E744)</f>
        <v>42</v>
      </c>
      <c r="M744" s="6">
        <f t="shared" si="35"/>
        <v>0.41176470588235292</v>
      </c>
    </row>
    <row r="745" spans="1:13" x14ac:dyDescent="0.45">
      <c r="A745" s="3">
        <v>295</v>
      </c>
      <c r="B745" s="3">
        <v>3</v>
      </c>
      <c r="C745" t="s">
        <v>258</v>
      </c>
      <c r="D745" t="s">
        <v>623</v>
      </c>
      <c r="E745" s="4">
        <v>19</v>
      </c>
      <c r="F745" s="4">
        <v>32</v>
      </c>
      <c r="G745">
        <v>1</v>
      </c>
      <c r="H745" s="5">
        <v>3.0555555555555555E-2</v>
      </c>
      <c r="I745" t="s">
        <v>610</v>
      </c>
      <c r="J745" s="4">
        <f t="shared" si="33"/>
        <v>32</v>
      </c>
      <c r="K745" s="11">
        <f t="shared" si="34"/>
        <v>19</v>
      </c>
      <c r="L745" s="4">
        <f>J745-(G745*E745)</f>
        <v>13</v>
      </c>
      <c r="M745" s="6">
        <f t="shared" si="35"/>
        <v>0.40625</v>
      </c>
    </row>
    <row r="746" spans="1:13" x14ac:dyDescent="0.45">
      <c r="A746" s="3">
        <v>295</v>
      </c>
      <c r="B746" s="3">
        <v>3</v>
      </c>
      <c r="C746" t="s">
        <v>79</v>
      </c>
      <c r="D746" t="s">
        <v>613</v>
      </c>
      <c r="E746" s="4">
        <v>18</v>
      </c>
      <c r="F746" s="4">
        <v>30</v>
      </c>
      <c r="G746">
        <v>3</v>
      </c>
      <c r="H746" s="5">
        <v>2.4305555555555556E-2</v>
      </c>
      <c r="I746" t="s">
        <v>609</v>
      </c>
      <c r="J746" s="4">
        <f t="shared" si="33"/>
        <v>90</v>
      </c>
      <c r="K746" s="11">
        <f t="shared" si="34"/>
        <v>54</v>
      </c>
      <c r="L746" s="4">
        <f>J746-(G746*E746)</f>
        <v>36</v>
      </c>
      <c r="M746" s="6">
        <f t="shared" si="35"/>
        <v>0.4</v>
      </c>
    </row>
    <row r="747" spans="1:13" x14ac:dyDescent="0.45">
      <c r="A747" s="3">
        <v>295</v>
      </c>
      <c r="B747" s="3">
        <v>3</v>
      </c>
      <c r="C747" t="s">
        <v>127</v>
      </c>
      <c r="D747" t="s">
        <v>614</v>
      </c>
      <c r="E747" s="4">
        <v>19</v>
      </c>
      <c r="F747" s="4">
        <v>31</v>
      </c>
      <c r="G747">
        <v>2</v>
      </c>
      <c r="H747" s="5">
        <v>2.7083333333333334E-2</v>
      </c>
      <c r="I747" t="s">
        <v>610</v>
      </c>
      <c r="J747" s="4">
        <f t="shared" si="33"/>
        <v>62</v>
      </c>
      <c r="K747" s="11">
        <f t="shared" si="34"/>
        <v>38</v>
      </c>
      <c r="L747" s="4">
        <f>J747-(G747*E747)</f>
        <v>24</v>
      </c>
      <c r="M747" s="6">
        <f t="shared" si="35"/>
        <v>0.38709677419354838</v>
      </c>
    </row>
    <row r="748" spans="1:13" x14ac:dyDescent="0.45">
      <c r="A748" s="3">
        <v>295</v>
      </c>
      <c r="B748" s="3">
        <v>3</v>
      </c>
      <c r="C748" t="s">
        <v>81</v>
      </c>
      <c r="D748" t="s">
        <v>628</v>
      </c>
      <c r="E748" s="4">
        <v>13</v>
      </c>
      <c r="F748" s="4">
        <v>21</v>
      </c>
      <c r="G748">
        <v>3</v>
      </c>
      <c r="H748" s="5">
        <v>4.0972222222222222E-2</v>
      </c>
      <c r="I748" t="s">
        <v>609</v>
      </c>
      <c r="J748" s="4">
        <f t="shared" si="33"/>
        <v>63</v>
      </c>
      <c r="K748" s="11">
        <f t="shared" si="34"/>
        <v>39</v>
      </c>
      <c r="L748" s="4">
        <f>J748-(G748*E748)</f>
        <v>24</v>
      </c>
      <c r="M748" s="6">
        <f t="shared" si="35"/>
        <v>0.38095238095238093</v>
      </c>
    </row>
    <row r="749" spans="1:13" x14ac:dyDescent="0.45">
      <c r="A749" s="3">
        <v>296</v>
      </c>
      <c r="B749" s="3">
        <v>14</v>
      </c>
      <c r="C749" t="s">
        <v>211</v>
      </c>
      <c r="D749" t="s">
        <v>627</v>
      </c>
      <c r="E749" s="4">
        <v>14</v>
      </c>
      <c r="F749" s="4">
        <v>23</v>
      </c>
      <c r="G749">
        <v>1</v>
      </c>
      <c r="H749" s="5">
        <v>1.3888888888888888E-2</v>
      </c>
      <c r="I749" t="s">
        <v>609</v>
      </c>
      <c r="J749" s="4">
        <f t="shared" si="33"/>
        <v>23</v>
      </c>
      <c r="K749" s="11">
        <f t="shared" si="34"/>
        <v>14</v>
      </c>
      <c r="L749" s="4">
        <f>J749-(G749*E749)</f>
        <v>9</v>
      </c>
      <c r="M749" s="6">
        <f t="shared" si="35"/>
        <v>0.39130434782608697</v>
      </c>
    </row>
    <row r="750" spans="1:13" x14ac:dyDescent="0.45">
      <c r="A750" s="3">
        <v>296</v>
      </c>
      <c r="B750" s="3">
        <v>14</v>
      </c>
      <c r="C750" t="s">
        <v>84</v>
      </c>
      <c r="D750" t="s">
        <v>617</v>
      </c>
      <c r="E750" s="4">
        <v>22</v>
      </c>
      <c r="F750" s="4">
        <v>36</v>
      </c>
      <c r="G750">
        <v>1</v>
      </c>
      <c r="H750" s="5">
        <v>1.8055555555555554E-2</v>
      </c>
      <c r="I750" t="s">
        <v>610</v>
      </c>
      <c r="J750" s="4">
        <f t="shared" si="33"/>
        <v>36</v>
      </c>
      <c r="K750" s="11">
        <f t="shared" si="34"/>
        <v>22</v>
      </c>
      <c r="L750" s="4">
        <f>J750-(G750*E750)</f>
        <v>14</v>
      </c>
      <c r="M750" s="6">
        <f t="shared" si="35"/>
        <v>0.3888888888888889</v>
      </c>
    </row>
    <row r="751" spans="1:13" x14ac:dyDescent="0.45">
      <c r="A751" s="3">
        <v>297</v>
      </c>
      <c r="B751" s="3">
        <v>4</v>
      </c>
      <c r="C751" t="s">
        <v>49</v>
      </c>
      <c r="D751" t="s">
        <v>618</v>
      </c>
      <c r="E751" s="4">
        <v>17</v>
      </c>
      <c r="F751" s="4">
        <v>29</v>
      </c>
      <c r="G751">
        <v>2</v>
      </c>
      <c r="H751" s="5">
        <v>4.0972222222222222E-2</v>
      </c>
      <c r="I751" t="s">
        <v>610</v>
      </c>
      <c r="J751" s="4">
        <f t="shared" si="33"/>
        <v>58</v>
      </c>
      <c r="K751" s="11">
        <f t="shared" si="34"/>
        <v>34</v>
      </c>
      <c r="L751" s="4">
        <f>J751-(G751*E751)</f>
        <v>24</v>
      </c>
      <c r="M751" s="6">
        <f t="shared" si="35"/>
        <v>0.41379310344827586</v>
      </c>
    </row>
    <row r="752" spans="1:13" x14ac:dyDescent="0.45">
      <c r="A752" s="3">
        <v>297</v>
      </c>
      <c r="B752" s="3">
        <v>4</v>
      </c>
      <c r="C752" t="s">
        <v>90</v>
      </c>
      <c r="D752" t="s">
        <v>629</v>
      </c>
      <c r="E752" s="4">
        <v>10</v>
      </c>
      <c r="F752" s="4">
        <v>18</v>
      </c>
      <c r="G752">
        <v>3</v>
      </c>
      <c r="H752" s="5">
        <v>9.0277777777777769E-3</v>
      </c>
      <c r="I752" t="s">
        <v>610</v>
      </c>
      <c r="J752" s="4">
        <f t="shared" si="33"/>
        <v>54</v>
      </c>
      <c r="K752" s="11">
        <f t="shared" si="34"/>
        <v>30</v>
      </c>
      <c r="L752" s="4">
        <f>J752-(G752*E752)</f>
        <v>24</v>
      </c>
      <c r="M752" s="6">
        <f t="shared" si="35"/>
        <v>0.44444444444444442</v>
      </c>
    </row>
    <row r="753" spans="1:13" x14ac:dyDescent="0.45">
      <c r="A753" s="3">
        <v>297</v>
      </c>
      <c r="B753" s="3">
        <v>4</v>
      </c>
      <c r="C753" t="s">
        <v>81</v>
      </c>
      <c r="D753" t="s">
        <v>628</v>
      </c>
      <c r="E753" s="4">
        <v>13</v>
      </c>
      <c r="F753" s="4">
        <v>21</v>
      </c>
      <c r="G753">
        <v>3</v>
      </c>
      <c r="H753" s="5">
        <v>2.7777777777777776E-2</v>
      </c>
      <c r="I753" t="s">
        <v>610</v>
      </c>
      <c r="J753" s="4">
        <f t="shared" si="33"/>
        <v>63</v>
      </c>
      <c r="K753" s="11">
        <f t="shared" si="34"/>
        <v>39</v>
      </c>
      <c r="L753" s="4">
        <f>J753-(G753*E753)</f>
        <v>24</v>
      </c>
      <c r="M753" s="6">
        <f t="shared" si="35"/>
        <v>0.38095238095238093</v>
      </c>
    </row>
    <row r="754" spans="1:13" x14ac:dyDescent="0.45">
      <c r="A754" s="3">
        <v>298</v>
      </c>
      <c r="B754" s="3">
        <v>11</v>
      </c>
      <c r="C754" t="s">
        <v>117</v>
      </c>
      <c r="D754" t="s">
        <v>615</v>
      </c>
      <c r="E754" s="4">
        <v>16</v>
      </c>
      <c r="F754" s="4">
        <v>27</v>
      </c>
      <c r="G754">
        <v>3</v>
      </c>
      <c r="H754" s="5">
        <v>3.1944444444444442E-2</v>
      </c>
      <c r="I754" t="s">
        <v>609</v>
      </c>
      <c r="J754" s="4">
        <f t="shared" si="33"/>
        <v>81</v>
      </c>
      <c r="K754" s="11">
        <f t="shared" si="34"/>
        <v>48</v>
      </c>
      <c r="L754" s="4">
        <f>J754-(G754*E754)</f>
        <v>33</v>
      </c>
      <c r="M754" s="6">
        <f t="shared" si="35"/>
        <v>0.40740740740740738</v>
      </c>
    </row>
    <row r="755" spans="1:13" x14ac:dyDescent="0.45">
      <c r="A755" s="3">
        <v>298</v>
      </c>
      <c r="B755" s="3">
        <v>11</v>
      </c>
      <c r="C755" t="s">
        <v>84</v>
      </c>
      <c r="D755" t="s">
        <v>617</v>
      </c>
      <c r="E755" s="4">
        <v>22</v>
      </c>
      <c r="F755" s="4">
        <v>36</v>
      </c>
      <c r="G755">
        <v>3</v>
      </c>
      <c r="H755" s="5">
        <v>3.4027777777777775E-2</v>
      </c>
      <c r="I755" t="s">
        <v>609</v>
      </c>
      <c r="J755" s="4">
        <f t="shared" si="33"/>
        <v>108</v>
      </c>
      <c r="K755" s="11">
        <f t="shared" si="34"/>
        <v>66</v>
      </c>
      <c r="L755" s="4">
        <f>J755-(G755*E755)</f>
        <v>42</v>
      </c>
      <c r="M755" s="6">
        <f t="shared" si="35"/>
        <v>0.3888888888888889</v>
      </c>
    </row>
    <row r="756" spans="1:13" x14ac:dyDescent="0.45">
      <c r="A756" s="3">
        <v>298</v>
      </c>
      <c r="B756" s="3">
        <v>11</v>
      </c>
      <c r="C756" t="s">
        <v>214</v>
      </c>
      <c r="D756" t="s">
        <v>624</v>
      </c>
      <c r="E756" s="4">
        <v>13</v>
      </c>
      <c r="F756" s="4">
        <v>22</v>
      </c>
      <c r="G756">
        <v>3</v>
      </c>
      <c r="H756" s="5">
        <v>3.1944444444444442E-2</v>
      </c>
      <c r="I756" t="s">
        <v>610</v>
      </c>
      <c r="J756" s="4">
        <f t="shared" si="33"/>
        <v>66</v>
      </c>
      <c r="K756" s="11">
        <f t="shared" si="34"/>
        <v>39</v>
      </c>
      <c r="L756" s="4">
        <f>J756-(G756*E756)</f>
        <v>27</v>
      </c>
      <c r="M756" s="6">
        <f t="shared" si="35"/>
        <v>0.40909090909090912</v>
      </c>
    </row>
    <row r="757" spans="1:13" x14ac:dyDescent="0.45">
      <c r="A757" s="3">
        <v>299</v>
      </c>
      <c r="B757" s="3">
        <v>6</v>
      </c>
      <c r="C757" t="s">
        <v>157</v>
      </c>
      <c r="D757" t="s">
        <v>626</v>
      </c>
      <c r="E757" s="4">
        <v>12</v>
      </c>
      <c r="F757" s="4">
        <v>20</v>
      </c>
      <c r="G757">
        <v>1</v>
      </c>
      <c r="H757" s="5">
        <v>1.1805555555555555E-2</v>
      </c>
      <c r="I757" t="s">
        <v>609</v>
      </c>
      <c r="J757" s="4">
        <f t="shared" si="33"/>
        <v>20</v>
      </c>
      <c r="K757" s="11">
        <f t="shared" si="34"/>
        <v>12</v>
      </c>
      <c r="L757" s="4">
        <f>J757-(G757*E757)</f>
        <v>8</v>
      </c>
      <c r="M757" s="6">
        <f t="shared" si="35"/>
        <v>0.4</v>
      </c>
    </row>
    <row r="758" spans="1:13" x14ac:dyDescent="0.45">
      <c r="A758" s="3">
        <v>299</v>
      </c>
      <c r="B758" s="3">
        <v>6</v>
      </c>
      <c r="C758" t="s">
        <v>84</v>
      </c>
      <c r="D758" t="s">
        <v>617</v>
      </c>
      <c r="E758" s="4">
        <v>22</v>
      </c>
      <c r="F758" s="4">
        <v>36</v>
      </c>
      <c r="G758">
        <v>2</v>
      </c>
      <c r="H758" s="5">
        <v>3.8194444444444448E-2</v>
      </c>
      <c r="I758" t="s">
        <v>609</v>
      </c>
      <c r="J758" s="4">
        <f t="shared" si="33"/>
        <v>72</v>
      </c>
      <c r="K758" s="11">
        <f t="shared" si="34"/>
        <v>44</v>
      </c>
      <c r="L758" s="4">
        <f>J758-(G758*E758)</f>
        <v>28</v>
      </c>
      <c r="M758" s="6">
        <f t="shared" si="35"/>
        <v>0.3888888888888889</v>
      </c>
    </row>
    <row r="759" spans="1:13" x14ac:dyDescent="0.45">
      <c r="A759" s="3">
        <v>299</v>
      </c>
      <c r="B759" s="3">
        <v>6</v>
      </c>
      <c r="C759" t="s">
        <v>169</v>
      </c>
      <c r="D759" t="s">
        <v>612</v>
      </c>
      <c r="E759" s="4">
        <v>14</v>
      </c>
      <c r="F759" s="4">
        <v>24</v>
      </c>
      <c r="G759">
        <v>3</v>
      </c>
      <c r="H759" s="5">
        <v>1.0416666666666666E-2</v>
      </c>
      <c r="I759" t="s">
        <v>610</v>
      </c>
      <c r="J759" s="4">
        <f t="shared" si="33"/>
        <v>72</v>
      </c>
      <c r="K759" s="11">
        <f t="shared" si="34"/>
        <v>42</v>
      </c>
      <c r="L759" s="4">
        <f>J759-(G759*E759)</f>
        <v>30</v>
      </c>
      <c r="M759" s="6">
        <f t="shared" si="35"/>
        <v>0.41666666666666669</v>
      </c>
    </row>
    <row r="760" spans="1:13" x14ac:dyDescent="0.45">
      <c r="A760" s="3">
        <v>299</v>
      </c>
      <c r="B760" s="3">
        <v>6</v>
      </c>
      <c r="C760" t="s">
        <v>90</v>
      </c>
      <c r="D760" t="s">
        <v>629</v>
      </c>
      <c r="E760" s="4">
        <v>10</v>
      </c>
      <c r="F760" s="4">
        <v>18</v>
      </c>
      <c r="G760">
        <v>1</v>
      </c>
      <c r="H760" s="5">
        <v>1.8055555555555554E-2</v>
      </c>
      <c r="I760" t="s">
        <v>609</v>
      </c>
      <c r="J760" s="4">
        <f t="shared" si="33"/>
        <v>18</v>
      </c>
      <c r="K760" s="11">
        <f t="shared" si="34"/>
        <v>10</v>
      </c>
      <c r="L760" s="4">
        <f>J760-(G760*E760)</f>
        <v>8</v>
      </c>
      <c r="M760" s="6">
        <f t="shared" si="35"/>
        <v>0.44444444444444442</v>
      </c>
    </row>
    <row r="761" spans="1:13" x14ac:dyDescent="0.45">
      <c r="A761" s="3">
        <v>300</v>
      </c>
      <c r="B761" s="3">
        <v>18</v>
      </c>
      <c r="C761" t="s">
        <v>59</v>
      </c>
      <c r="D761" t="s">
        <v>616</v>
      </c>
      <c r="E761" s="4">
        <v>25</v>
      </c>
      <c r="F761" s="4">
        <v>40</v>
      </c>
      <c r="G761">
        <v>3</v>
      </c>
      <c r="H761" s="5">
        <v>3.7499999999999999E-2</v>
      </c>
      <c r="I761" t="s">
        <v>610</v>
      </c>
      <c r="J761" s="4">
        <f t="shared" si="33"/>
        <v>120</v>
      </c>
      <c r="K761" s="11">
        <f t="shared" si="34"/>
        <v>75</v>
      </c>
      <c r="L761" s="4">
        <f>J761-(G761*E761)</f>
        <v>45</v>
      </c>
      <c r="M761" s="6">
        <f t="shared" si="35"/>
        <v>0.375</v>
      </c>
    </row>
    <row r="762" spans="1:13" x14ac:dyDescent="0.45">
      <c r="A762" s="3">
        <v>300</v>
      </c>
      <c r="B762" s="3">
        <v>18</v>
      </c>
      <c r="C762" t="s">
        <v>90</v>
      </c>
      <c r="D762" t="s">
        <v>629</v>
      </c>
      <c r="E762" s="4">
        <v>10</v>
      </c>
      <c r="F762" s="4">
        <v>18</v>
      </c>
      <c r="G762">
        <v>3</v>
      </c>
      <c r="H762" s="5">
        <v>9.7222222222222224E-3</v>
      </c>
      <c r="I762" t="s">
        <v>609</v>
      </c>
      <c r="J762" s="4">
        <f t="shared" si="33"/>
        <v>54</v>
      </c>
      <c r="K762" s="11">
        <f t="shared" si="34"/>
        <v>30</v>
      </c>
      <c r="L762" s="4">
        <f>J762-(G762*E762)</f>
        <v>24</v>
      </c>
      <c r="M762" s="6">
        <f t="shared" si="35"/>
        <v>0.44444444444444442</v>
      </c>
    </row>
    <row r="763" spans="1:13" x14ac:dyDescent="0.45">
      <c r="A763" s="3">
        <v>300</v>
      </c>
      <c r="B763" s="3">
        <v>18</v>
      </c>
      <c r="C763" t="s">
        <v>166</v>
      </c>
      <c r="D763" t="s">
        <v>630</v>
      </c>
      <c r="E763" s="4">
        <v>15</v>
      </c>
      <c r="F763" s="4">
        <v>26</v>
      </c>
      <c r="G763">
        <v>1</v>
      </c>
      <c r="H763" s="5">
        <v>1.5277777777777777E-2</v>
      </c>
      <c r="I763" t="s">
        <v>610</v>
      </c>
      <c r="J763" s="4">
        <f t="shared" si="33"/>
        <v>26</v>
      </c>
      <c r="K763" s="11">
        <f t="shared" si="34"/>
        <v>15</v>
      </c>
      <c r="L763" s="4">
        <f>J763-(G763*E763)</f>
        <v>11</v>
      </c>
      <c r="M763" s="6">
        <f t="shared" si="35"/>
        <v>0.42307692307692307</v>
      </c>
    </row>
    <row r="764" spans="1:13" x14ac:dyDescent="0.45">
      <c r="A764" s="3">
        <v>300</v>
      </c>
      <c r="B764" s="3">
        <v>18</v>
      </c>
      <c r="C764" t="s">
        <v>79</v>
      </c>
      <c r="D764" t="s">
        <v>613</v>
      </c>
      <c r="E764" s="4">
        <v>18</v>
      </c>
      <c r="F764" s="4">
        <v>30</v>
      </c>
      <c r="G764">
        <v>3</v>
      </c>
      <c r="H764" s="5">
        <v>1.9444444444444445E-2</v>
      </c>
      <c r="I764" t="s">
        <v>609</v>
      </c>
      <c r="J764" s="4">
        <f t="shared" si="33"/>
        <v>90</v>
      </c>
      <c r="K764" s="11">
        <f t="shared" si="34"/>
        <v>54</v>
      </c>
      <c r="L764" s="4">
        <f>J764-(G764*E764)</f>
        <v>36</v>
      </c>
      <c r="M764" s="6">
        <f t="shared" si="35"/>
        <v>0.4</v>
      </c>
    </row>
    <row r="765" spans="1:13" x14ac:dyDescent="0.45">
      <c r="A765" s="3">
        <v>301</v>
      </c>
      <c r="B765" s="3">
        <v>8</v>
      </c>
      <c r="C765" t="s">
        <v>127</v>
      </c>
      <c r="D765" t="s">
        <v>614</v>
      </c>
      <c r="E765" s="4">
        <v>19</v>
      </c>
      <c r="F765" s="4">
        <v>31</v>
      </c>
      <c r="G765">
        <v>3</v>
      </c>
      <c r="H765" s="5">
        <v>1.5972222222222221E-2</v>
      </c>
      <c r="I765" t="s">
        <v>610</v>
      </c>
      <c r="J765" s="4">
        <f t="shared" si="33"/>
        <v>93</v>
      </c>
      <c r="K765" s="11">
        <f t="shared" si="34"/>
        <v>57</v>
      </c>
      <c r="L765" s="4">
        <f>J765-(G765*E765)</f>
        <v>36</v>
      </c>
      <c r="M765" s="6">
        <f t="shared" si="35"/>
        <v>0.38709677419354838</v>
      </c>
    </row>
    <row r="766" spans="1:13" x14ac:dyDescent="0.45">
      <c r="A766" s="3">
        <v>301</v>
      </c>
      <c r="B766" s="3">
        <v>8</v>
      </c>
      <c r="C766" t="s">
        <v>166</v>
      </c>
      <c r="D766" t="s">
        <v>630</v>
      </c>
      <c r="E766" s="4">
        <v>15</v>
      </c>
      <c r="F766" s="4">
        <v>26</v>
      </c>
      <c r="G766">
        <v>2</v>
      </c>
      <c r="H766" s="5">
        <v>3.9583333333333331E-2</v>
      </c>
      <c r="I766" t="s">
        <v>610</v>
      </c>
      <c r="J766" s="4">
        <f t="shared" si="33"/>
        <v>52</v>
      </c>
      <c r="K766" s="11">
        <f t="shared" si="34"/>
        <v>30</v>
      </c>
      <c r="L766" s="4">
        <f>J766-(G766*E766)</f>
        <v>22</v>
      </c>
      <c r="M766" s="6">
        <f t="shared" si="35"/>
        <v>0.42307692307692307</v>
      </c>
    </row>
    <row r="767" spans="1:13" x14ac:dyDescent="0.45">
      <c r="A767" s="3">
        <v>301</v>
      </c>
      <c r="B767" s="3">
        <v>8</v>
      </c>
      <c r="C767" t="s">
        <v>49</v>
      </c>
      <c r="D767" t="s">
        <v>618</v>
      </c>
      <c r="E767" s="4">
        <v>17</v>
      </c>
      <c r="F767" s="4">
        <v>29</v>
      </c>
      <c r="G767">
        <v>2</v>
      </c>
      <c r="H767" s="5">
        <v>3.4027777777777775E-2</v>
      </c>
      <c r="I767" t="s">
        <v>609</v>
      </c>
      <c r="J767" s="4">
        <f t="shared" si="33"/>
        <v>58</v>
      </c>
      <c r="K767" s="11">
        <f t="shared" si="34"/>
        <v>34</v>
      </c>
      <c r="L767" s="4">
        <f>J767-(G767*E767)</f>
        <v>24</v>
      </c>
      <c r="M767" s="6">
        <f t="shared" si="35"/>
        <v>0.41379310344827586</v>
      </c>
    </row>
    <row r="768" spans="1:13" x14ac:dyDescent="0.45">
      <c r="A768" s="3">
        <v>301</v>
      </c>
      <c r="B768" s="3">
        <v>8</v>
      </c>
      <c r="C768" t="s">
        <v>157</v>
      </c>
      <c r="D768" t="s">
        <v>626</v>
      </c>
      <c r="E768" s="4">
        <v>12</v>
      </c>
      <c r="F768" s="4">
        <v>20</v>
      </c>
      <c r="G768">
        <v>1</v>
      </c>
      <c r="H768" s="5">
        <v>3.7499999999999999E-2</v>
      </c>
      <c r="I768" t="s">
        <v>609</v>
      </c>
      <c r="J768" s="4">
        <f t="shared" si="33"/>
        <v>20</v>
      </c>
      <c r="K768" s="11">
        <f t="shared" si="34"/>
        <v>12</v>
      </c>
      <c r="L768" s="4">
        <f>J768-(G768*E768)</f>
        <v>8</v>
      </c>
      <c r="M768" s="6">
        <f t="shared" si="35"/>
        <v>0.4</v>
      </c>
    </row>
    <row r="769" spans="1:13" x14ac:dyDescent="0.45">
      <c r="A769" s="3">
        <v>302</v>
      </c>
      <c r="B769" s="3">
        <v>5</v>
      </c>
      <c r="C769" t="s">
        <v>258</v>
      </c>
      <c r="D769" t="s">
        <v>623</v>
      </c>
      <c r="E769" s="4">
        <v>19</v>
      </c>
      <c r="F769" s="4">
        <v>32</v>
      </c>
      <c r="G769">
        <v>3</v>
      </c>
      <c r="H769" s="5">
        <v>1.0416666666666666E-2</v>
      </c>
      <c r="I769" t="s">
        <v>609</v>
      </c>
      <c r="J769" s="4">
        <f t="shared" si="33"/>
        <v>96</v>
      </c>
      <c r="K769" s="11">
        <f t="shared" si="34"/>
        <v>57</v>
      </c>
      <c r="L769" s="4">
        <f>J769-(G769*E769)</f>
        <v>39</v>
      </c>
      <c r="M769" s="6">
        <f t="shared" si="35"/>
        <v>0.40625</v>
      </c>
    </row>
    <row r="770" spans="1:13" x14ac:dyDescent="0.45">
      <c r="A770" s="3">
        <v>303</v>
      </c>
      <c r="B770" s="3">
        <v>14</v>
      </c>
      <c r="C770" t="s">
        <v>157</v>
      </c>
      <c r="D770" t="s">
        <v>626</v>
      </c>
      <c r="E770" s="4">
        <v>12</v>
      </c>
      <c r="F770" s="4">
        <v>20</v>
      </c>
      <c r="G770">
        <v>2</v>
      </c>
      <c r="H770" s="5">
        <v>9.0277777777777769E-3</v>
      </c>
      <c r="I770" t="s">
        <v>609</v>
      </c>
      <c r="J770" s="4">
        <f t="shared" si="33"/>
        <v>40</v>
      </c>
      <c r="K770" s="11">
        <f t="shared" si="34"/>
        <v>24</v>
      </c>
      <c r="L770" s="4">
        <f>J770-(G770*E770)</f>
        <v>16</v>
      </c>
      <c r="M770" s="6">
        <f>L770/J770</f>
        <v>0.4</v>
      </c>
    </row>
    <row r="771" spans="1:13" x14ac:dyDescent="0.45">
      <c r="A771" s="3">
        <v>303</v>
      </c>
      <c r="B771" s="3">
        <v>14</v>
      </c>
      <c r="C771" t="s">
        <v>59</v>
      </c>
      <c r="D771" t="s">
        <v>616</v>
      </c>
      <c r="E771" s="4">
        <v>25</v>
      </c>
      <c r="F771" s="4">
        <v>40</v>
      </c>
      <c r="G771">
        <v>3</v>
      </c>
      <c r="H771" s="5">
        <v>1.1111111111111112E-2</v>
      </c>
      <c r="I771" t="s">
        <v>609</v>
      </c>
      <c r="J771" s="4">
        <f t="shared" ref="J771:J834" si="36">F771*G771</f>
        <v>120</v>
      </c>
      <c r="K771" s="11">
        <f t="shared" ref="K771:K834" si="37">G771*E771</f>
        <v>75</v>
      </c>
      <c r="L771" s="4">
        <f>J771-(G771*E771)</f>
        <v>45</v>
      </c>
      <c r="M771" s="6">
        <f t="shared" ref="M771:M834" si="38">L771/J771</f>
        <v>0.375</v>
      </c>
    </row>
    <row r="772" spans="1:13" x14ac:dyDescent="0.45">
      <c r="A772" s="3">
        <v>303</v>
      </c>
      <c r="B772" s="3">
        <v>14</v>
      </c>
      <c r="C772" t="s">
        <v>166</v>
      </c>
      <c r="D772" t="s">
        <v>630</v>
      </c>
      <c r="E772" s="4">
        <v>15</v>
      </c>
      <c r="F772" s="4">
        <v>26</v>
      </c>
      <c r="G772">
        <v>1</v>
      </c>
      <c r="H772" s="5">
        <v>3.888888888888889E-2</v>
      </c>
      <c r="I772" t="s">
        <v>610</v>
      </c>
      <c r="J772" s="4">
        <f t="shared" si="36"/>
        <v>26</v>
      </c>
      <c r="K772" s="11">
        <f t="shared" si="37"/>
        <v>15</v>
      </c>
      <c r="L772" s="4">
        <f>J772-(G772*E772)</f>
        <v>11</v>
      </c>
      <c r="M772" s="6">
        <f t="shared" si="38"/>
        <v>0.42307692307692307</v>
      </c>
    </row>
    <row r="773" spans="1:13" x14ac:dyDescent="0.45">
      <c r="A773" s="3">
        <v>303</v>
      </c>
      <c r="B773" s="3">
        <v>14</v>
      </c>
      <c r="C773" t="s">
        <v>169</v>
      </c>
      <c r="D773" t="s">
        <v>612</v>
      </c>
      <c r="E773" s="4">
        <v>14</v>
      </c>
      <c r="F773" s="4">
        <v>24</v>
      </c>
      <c r="G773">
        <v>1</v>
      </c>
      <c r="H773" s="5">
        <v>4.8611111111111112E-3</v>
      </c>
      <c r="I773" t="s">
        <v>609</v>
      </c>
      <c r="J773" s="4">
        <f t="shared" si="36"/>
        <v>24</v>
      </c>
      <c r="K773" s="11">
        <f t="shared" si="37"/>
        <v>14</v>
      </c>
      <c r="L773" s="4">
        <f>J773-(G773*E773)</f>
        <v>10</v>
      </c>
      <c r="M773" s="6">
        <f t="shared" si="38"/>
        <v>0.41666666666666669</v>
      </c>
    </row>
    <row r="774" spans="1:13" x14ac:dyDescent="0.45">
      <c r="A774" s="3">
        <v>304</v>
      </c>
      <c r="B774" s="3">
        <v>6</v>
      </c>
      <c r="C774" t="s">
        <v>258</v>
      </c>
      <c r="D774" t="s">
        <v>623</v>
      </c>
      <c r="E774" s="4">
        <v>19</v>
      </c>
      <c r="F774" s="4">
        <v>32</v>
      </c>
      <c r="G774">
        <v>2</v>
      </c>
      <c r="H774" s="5">
        <v>6.2500000000000003E-3</v>
      </c>
      <c r="I774" t="s">
        <v>609</v>
      </c>
      <c r="J774" s="4">
        <f t="shared" si="36"/>
        <v>64</v>
      </c>
      <c r="K774" s="11">
        <f t="shared" si="37"/>
        <v>38</v>
      </c>
      <c r="L774" s="4">
        <f>J774-(G774*E774)</f>
        <v>26</v>
      </c>
      <c r="M774" s="6">
        <f t="shared" si="38"/>
        <v>0.40625</v>
      </c>
    </row>
    <row r="775" spans="1:13" x14ac:dyDescent="0.45">
      <c r="A775" s="3">
        <v>304</v>
      </c>
      <c r="B775" s="3">
        <v>6</v>
      </c>
      <c r="C775" t="s">
        <v>81</v>
      </c>
      <c r="D775" t="s">
        <v>628</v>
      </c>
      <c r="E775" s="4">
        <v>13</v>
      </c>
      <c r="F775" s="4">
        <v>21</v>
      </c>
      <c r="G775">
        <v>2</v>
      </c>
      <c r="H775" s="5">
        <v>4.8611111111111112E-3</v>
      </c>
      <c r="I775" t="s">
        <v>610</v>
      </c>
      <c r="J775" s="4">
        <f t="shared" si="36"/>
        <v>42</v>
      </c>
      <c r="K775" s="11">
        <f t="shared" si="37"/>
        <v>26</v>
      </c>
      <c r="L775" s="4">
        <f>J775-(G775*E775)</f>
        <v>16</v>
      </c>
      <c r="M775" s="6">
        <f t="shared" si="38"/>
        <v>0.38095238095238093</v>
      </c>
    </row>
    <row r="776" spans="1:13" x14ac:dyDescent="0.45">
      <c r="A776" s="3">
        <v>304</v>
      </c>
      <c r="B776" s="3">
        <v>6</v>
      </c>
      <c r="C776" t="s">
        <v>59</v>
      </c>
      <c r="D776" t="s">
        <v>616</v>
      </c>
      <c r="E776" s="4">
        <v>25</v>
      </c>
      <c r="F776" s="4">
        <v>40</v>
      </c>
      <c r="G776">
        <v>2</v>
      </c>
      <c r="H776" s="5">
        <v>3.3333333333333333E-2</v>
      </c>
      <c r="I776" t="s">
        <v>609</v>
      </c>
      <c r="J776" s="4">
        <f t="shared" si="36"/>
        <v>80</v>
      </c>
      <c r="K776" s="11">
        <f t="shared" si="37"/>
        <v>50</v>
      </c>
      <c r="L776" s="4">
        <f>J776-(G776*E776)</f>
        <v>30</v>
      </c>
      <c r="M776" s="6">
        <f t="shared" si="38"/>
        <v>0.375</v>
      </c>
    </row>
    <row r="777" spans="1:13" x14ac:dyDescent="0.45">
      <c r="A777" s="3">
        <v>304</v>
      </c>
      <c r="B777" s="3">
        <v>6</v>
      </c>
      <c r="C777" t="s">
        <v>127</v>
      </c>
      <c r="D777" t="s">
        <v>614</v>
      </c>
      <c r="E777" s="4">
        <v>19</v>
      </c>
      <c r="F777" s="4">
        <v>31</v>
      </c>
      <c r="G777">
        <v>3</v>
      </c>
      <c r="H777" s="5">
        <v>1.4583333333333334E-2</v>
      </c>
      <c r="I777" t="s">
        <v>609</v>
      </c>
      <c r="J777" s="4">
        <f t="shared" si="36"/>
        <v>93</v>
      </c>
      <c r="K777" s="11">
        <f t="shared" si="37"/>
        <v>57</v>
      </c>
      <c r="L777" s="4">
        <f>J777-(G777*E777)</f>
        <v>36</v>
      </c>
      <c r="M777" s="6">
        <f t="shared" si="38"/>
        <v>0.38709677419354838</v>
      </c>
    </row>
    <row r="778" spans="1:13" x14ac:dyDescent="0.45">
      <c r="A778" s="3">
        <v>305</v>
      </c>
      <c r="B778" s="3">
        <v>1</v>
      </c>
      <c r="C778" t="s">
        <v>37</v>
      </c>
      <c r="D778" t="s">
        <v>622</v>
      </c>
      <c r="E778" s="4">
        <v>21</v>
      </c>
      <c r="F778" s="4">
        <v>35</v>
      </c>
      <c r="G778">
        <v>3</v>
      </c>
      <c r="H778" s="5">
        <v>1.1805555555555555E-2</v>
      </c>
      <c r="I778" t="s">
        <v>609</v>
      </c>
      <c r="J778" s="4">
        <f t="shared" si="36"/>
        <v>105</v>
      </c>
      <c r="K778" s="11">
        <f t="shared" si="37"/>
        <v>63</v>
      </c>
      <c r="L778" s="4">
        <f>J778-(G778*E778)</f>
        <v>42</v>
      </c>
      <c r="M778" s="6">
        <f t="shared" si="38"/>
        <v>0.4</v>
      </c>
    </row>
    <row r="779" spans="1:13" x14ac:dyDescent="0.45">
      <c r="A779" s="3">
        <v>305</v>
      </c>
      <c r="B779" s="3">
        <v>1</v>
      </c>
      <c r="C779" t="s">
        <v>211</v>
      </c>
      <c r="D779" t="s">
        <v>627</v>
      </c>
      <c r="E779" s="4">
        <v>14</v>
      </c>
      <c r="F779" s="4">
        <v>23</v>
      </c>
      <c r="G779">
        <v>1</v>
      </c>
      <c r="H779" s="5">
        <v>3.3333333333333333E-2</v>
      </c>
      <c r="I779" t="s">
        <v>609</v>
      </c>
      <c r="J779" s="4">
        <f t="shared" si="36"/>
        <v>23</v>
      </c>
      <c r="K779" s="11">
        <f t="shared" si="37"/>
        <v>14</v>
      </c>
      <c r="L779" s="4">
        <f>J779-(G779*E779)</f>
        <v>9</v>
      </c>
      <c r="M779" s="6">
        <f t="shared" si="38"/>
        <v>0.39130434782608697</v>
      </c>
    </row>
    <row r="780" spans="1:13" x14ac:dyDescent="0.45">
      <c r="A780" s="3">
        <v>306</v>
      </c>
      <c r="B780" s="3">
        <v>7</v>
      </c>
      <c r="C780" t="s">
        <v>258</v>
      </c>
      <c r="D780" t="s">
        <v>623</v>
      </c>
      <c r="E780" s="4">
        <v>19</v>
      </c>
      <c r="F780" s="4">
        <v>32</v>
      </c>
      <c r="G780">
        <v>1</v>
      </c>
      <c r="H780" s="5">
        <v>1.4583333333333334E-2</v>
      </c>
      <c r="I780" t="s">
        <v>610</v>
      </c>
      <c r="J780" s="4">
        <f t="shared" si="36"/>
        <v>32</v>
      </c>
      <c r="K780" s="11">
        <f t="shared" si="37"/>
        <v>19</v>
      </c>
      <c r="L780" s="4">
        <f>J780-(G780*E780)</f>
        <v>13</v>
      </c>
      <c r="M780" s="6">
        <f t="shared" si="38"/>
        <v>0.40625</v>
      </c>
    </row>
    <row r="781" spans="1:13" x14ac:dyDescent="0.45">
      <c r="A781" s="3">
        <v>307</v>
      </c>
      <c r="B781" s="3">
        <v>20</v>
      </c>
      <c r="C781" t="s">
        <v>81</v>
      </c>
      <c r="D781" t="s">
        <v>628</v>
      </c>
      <c r="E781" s="4">
        <v>13</v>
      </c>
      <c r="F781" s="4">
        <v>21</v>
      </c>
      <c r="G781">
        <v>3</v>
      </c>
      <c r="H781" s="5">
        <v>2.7083333333333334E-2</v>
      </c>
      <c r="I781" t="s">
        <v>610</v>
      </c>
      <c r="J781" s="4">
        <f t="shared" si="36"/>
        <v>63</v>
      </c>
      <c r="K781" s="11">
        <f t="shared" si="37"/>
        <v>39</v>
      </c>
      <c r="L781" s="4">
        <f>J781-(G781*E781)</f>
        <v>24</v>
      </c>
      <c r="M781" s="6">
        <f t="shared" si="38"/>
        <v>0.38095238095238093</v>
      </c>
    </row>
    <row r="782" spans="1:13" x14ac:dyDescent="0.45">
      <c r="A782" s="3">
        <v>308</v>
      </c>
      <c r="B782" s="3">
        <v>14</v>
      </c>
      <c r="C782" t="s">
        <v>66</v>
      </c>
      <c r="D782" t="s">
        <v>625</v>
      </c>
      <c r="E782" s="4">
        <v>20</v>
      </c>
      <c r="F782" s="4">
        <v>34</v>
      </c>
      <c r="G782">
        <v>1</v>
      </c>
      <c r="H782" s="5">
        <v>3.0555555555555555E-2</v>
      </c>
      <c r="I782" t="s">
        <v>610</v>
      </c>
      <c r="J782" s="4">
        <f t="shared" si="36"/>
        <v>34</v>
      </c>
      <c r="K782" s="11">
        <f t="shared" si="37"/>
        <v>20</v>
      </c>
      <c r="L782" s="4">
        <f>J782-(G782*E782)</f>
        <v>14</v>
      </c>
      <c r="M782" s="6">
        <f t="shared" si="38"/>
        <v>0.41176470588235292</v>
      </c>
    </row>
    <row r="783" spans="1:13" x14ac:dyDescent="0.45">
      <c r="A783" s="3">
        <v>308</v>
      </c>
      <c r="B783" s="3">
        <v>14</v>
      </c>
      <c r="C783" t="s">
        <v>37</v>
      </c>
      <c r="D783" t="s">
        <v>622</v>
      </c>
      <c r="E783" s="4">
        <v>21</v>
      </c>
      <c r="F783" s="4">
        <v>35</v>
      </c>
      <c r="G783">
        <v>2</v>
      </c>
      <c r="H783" s="5">
        <v>2.8472222222222222E-2</v>
      </c>
      <c r="I783" t="s">
        <v>609</v>
      </c>
      <c r="J783" s="4">
        <f t="shared" si="36"/>
        <v>70</v>
      </c>
      <c r="K783" s="11">
        <f t="shared" si="37"/>
        <v>42</v>
      </c>
      <c r="L783" s="4">
        <f>J783-(G783*E783)</f>
        <v>28</v>
      </c>
      <c r="M783" s="6">
        <f t="shared" si="38"/>
        <v>0.4</v>
      </c>
    </row>
    <row r="784" spans="1:13" x14ac:dyDescent="0.45">
      <c r="A784" s="3">
        <v>308</v>
      </c>
      <c r="B784" s="3">
        <v>14</v>
      </c>
      <c r="C784" t="s">
        <v>127</v>
      </c>
      <c r="D784" t="s">
        <v>614</v>
      </c>
      <c r="E784" s="4">
        <v>19</v>
      </c>
      <c r="F784" s="4">
        <v>31</v>
      </c>
      <c r="G784">
        <v>2</v>
      </c>
      <c r="H784" s="5">
        <v>2.9166666666666667E-2</v>
      </c>
      <c r="I784" t="s">
        <v>609</v>
      </c>
      <c r="J784" s="4">
        <f t="shared" si="36"/>
        <v>62</v>
      </c>
      <c r="K784" s="11">
        <f t="shared" si="37"/>
        <v>38</v>
      </c>
      <c r="L784" s="4">
        <f>J784-(G784*E784)</f>
        <v>24</v>
      </c>
      <c r="M784" s="6">
        <f t="shared" si="38"/>
        <v>0.38709677419354838</v>
      </c>
    </row>
    <row r="785" spans="1:13" x14ac:dyDescent="0.45">
      <c r="A785" s="3">
        <v>308</v>
      </c>
      <c r="B785" s="3">
        <v>14</v>
      </c>
      <c r="C785" t="s">
        <v>53</v>
      </c>
      <c r="D785" t="s">
        <v>620</v>
      </c>
      <c r="E785" s="4">
        <v>16</v>
      </c>
      <c r="F785" s="4">
        <v>28</v>
      </c>
      <c r="G785">
        <v>2</v>
      </c>
      <c r="H785" s="5">
        <v>4.0972222222222222E-2</v>
      </c>
      <c r="I785" t="s">
        <v>609</v>
      </c>
      <c r="J785" s="4">
        <f t="shared" si="36"/>
        <v>56</v>
      </c>
      <c r="K785" s="11">
        <f t="shared" si="37"/>
        <v>32</v>
      </c>
      <c r="L785" s="4">
        <f>J785-(G785*E785)</f>
        <v>24</v>
      </c>
      <c r="M785" s="6">
        <f t="shared" si="38"/>
        <v>0.42857142857142855</v>
      </c>
    </row>
    <row r="786" spans="1:13" x14ac:dyDescent="0.45">
      <c r="A786" s="3">
        <v>309</v>
      </c>
      <c r="B786" s="3">
        <v>9</v>
      </c>
      <c r="C786" t="s">
        <v>59</v>
      </c>
      <c r="D786" t="s">
        <v>616</v>
      </c>
      <c r="E786" s="4">
        <v>25</v>
      </c>
      <c r="F786" s="4">
        <v>40</v>
      </c>
      <c r="G786">
        <v>1</v>
      </c>
      <c r="H786" s="5">
        <v>2.013888888888889E-2</v>
      </c>
      <c r="I786" t="s">
        <v>609</v>
      </c>
      <c r="J786" s="4">
        <f t="shared" si="36"/>
        <v>40</v>
      </c>
      <c r="K786" s="11">
        <f t="shared" si="37"/>
        <v>25</v>
      </c>
      <c r="L786" s="4">
        <f>J786-(G786*E786)</f>
        <v>15</v>
      </c>
      <c r="M786" s="6">
        <f t="shared" si="38"/>
        <v>0.375</v>
      </c>
    </row>
    <row r="787" spans="1:13" x14ac:dyDescent="0.45">
      <c r="A787" s="3">
        <v>309</v>
      </c>
      <c r="B787" s="3">
        <v>9</v>
      </c>
      <c r="C787" t="s">
        <v>127</v>
      </c>
      <c r="D787" t="s">
        <v>614</v>
      </c>
      <c r="E787" s="4">
        <v>19</v>
      </c>
      <c r="F787" s="4">
        <v>31</v>
      </c>
      <c r="G787">
        <v>2</v>
      </c>
      <c r="H787" s="5">
        <v>2.9861111111111113E-2</v>
      </c>
      <c r="I787" t="s">
        <v>610</v>
      </c>
      <c r="J787" s="4">
        <f t="shared" si="36"/>
        <v>62</v>
      </c>
      <c r="K787" s="11">
        <f t="shared" si="37"/>
        <v>38</v>
      </c>
      <c r="L787" s="4">
        <f>J787-(G787*E787)</f>
        <v>24</v>
      </c>
      <c r="M787" s="6">
        <f t="shared" si="38"/>
        <v>0.38709677419354838</v>
      </c>
    </row>
    <row r="788" spans="1:13" x14ac:dyDescent="0.45">
      <c r="A788" s="3">
        <v>309</v>
      </c>
      <c r="B788" s="3">
        <v>9</v>
      </c>
      <c r="C788" t="s">
        <v>37</v>
      </c>
      <c r="D788" t="s">
        <v>622</v>
      </c>
      <c r="E788" s="4">
        <v>21</v>
      </c>
      <c r="F788" s="4">
        <v>35</v>
      </c>
      <c r="G788">
        <v>2</v>
      </c>
      <c r="H788" s="5">
        <v>3.5416666666666666E-2</v>
      </c>
      <c r="I788" t="s">
        <v>610</v>
      </c>
      <c r="J788" s="4">
        <f t="shared" si="36"/>
        <v>70</v>
      </c>
      <c r="K788" s="11">
        <f t="shared" si="37"/>
        <v>42</v>
      </c>
      <c r="L788" s="4">
        <f>J788-(G788*E788)</f>
        <v>28</v>
      </c>
      <c r="M788" s="6">
        <f t="shared" si="38"/>
        <v>0.4</v>
      </c>
    </row>
    <row r="789" spans="1:13" x14ac:dyDescent="0.45">
      <c r="A789" s="3">
        <v>310</v>
      </c>
      <c r="B789" s="3">
        <v>17</v>
      </c>
      <c r="C789" t="s">
        <v>166</v>
      </c>
      <c r="D789" t="s">
        <v>630</v>
      </c>
      <c r="E789" s="4">
        <v>15</v>
      </c>
      <c r="F789" s="4">
        <v>26</v>
      </c>
      <c r="G789">
        <v>3</v>
      </c>
      <c r="H789" s="5">
        <v>2.9861111111111113E-2</v>
      </c>
      <c r="I789" t="s">
        <v>609</v>
      </c>
      <c r="J789" s="4">
        <f t="shared" si="36"/>
        <v>78</v>
      </c>
      <c r="K789" s="11">
        <f t="shared" si="37"/>
        <v>45</v>
      </c>
      <c r="L789" s="4">
        <f>J789-(G789*E789)</f>
        <v>33</v>
      </c>
      <c r="M789" s="6">
        <f t="shared" si="38"/>
        <v>0.42307692307692307</v>
      </c>
    </row>
    <row r="790" spans="1:13" x14ac:dyDescent="0.45">
      <c r="A790" s="3">
        <v>310</v>
      </c>
      <c r="B790" s="3">
        <v>17</v>
      </c>
      <c r="C790" t="s">
        <v>79</v>
      </c>
      <c r="D790" t="s">
        <v>613</v>
      </c>
      <c r="E790" s="4">
        <v>18</v>
      </c>
      <c r="F790" s="4">
        <v>30</v>
      </c>
      <c r="G790">
        <v>2</v>
      </c>
      <c r="H790" s="5">
        <v>3.7499999999999999E-2</v>
      </c>
      <c r="I790" t="s">
        <v>610</v>
      </c>
      <c r="J790" s="4">
        <f t="shared" si="36"/>
        <v>60</v>
      </c>
      <c r="K790" s="11">
        <f t="shared" si="37"/>
        <v>36</v>
      </c>
      <c r="L790" s="4">
        <f>J790-(G790*E790)</f>
        <v>24</v>
      </c>
      <c r="M790" s="6">
        <f t="shared" si="38"/>
        <v>0.4</v>
      </c>
    </row>
    <row r="791" spans="1:13" x14ac:dyDescent="0.45">
      <c r="A791" s="3">
        <v>311</v>
      </c>
      <c r="B791" s="3">
        <v>6</v>
      </c>
      <c r="C791" t="s">
        <v>169</v>
      </c>
      <c r="D791" t="s">
        <v>612</v>
      </c>
      <c r="E791" s="4">
        <v>14</v>
      </c>
      <c r="F791" s="4">
        <v>24</v>
      </c>
      <c r="G791">
        <v>1</v>
      </c>
      <c r="H791" s="5">
        <v>3.1944444444444442E-2</v>
      </c>
      <c r="I791" t="s">
        <v>610</v>
      </c>
      <c r="J791" s="4">
        <f t="shared" si="36"/>
        <v>24</v>
      </c>
      <c r="K791" s="11">
        <f t="shared" si="37"/>
        <v>14</v>
      </c>
      <c r="L791" s="4">
        <f>J791-(G791*E791)</f>
        <v>10</v>
      </c>
      <c r="M791" s="6">
        <f t="shared" si="38"/>
        <v>0.41666666666666669</v>
      </c>
    </row>
    <row r="792" spans="1:13" x14ac:dyDescent="0.45">
      <c r="A792" s="3">
        <v>311</v>
      </c>
      <c r="B792" s="3">
        <v>6</v>
      </c>
      <c r="C792" t="s">
        <v>49</v>
      </c>
      <c r="D792" t="s">
        <v>618</v>
      </c>
      <c r="E792" s="4">
        <v>17</v>
      </c>
      <c r="F792" s="4">
        <v>29</v>
      </c>
      <c r="G792">
        <v>1</v>
      </c>
      <c r="H792" s="5">
        <v>1.9444444444444445E-2</v>
      </c>
      <c r="I792" t="s">
        <v>610</v>
      </c>
      <c r="J792" s="4">
        <f t="shared" si="36"/>
        <v>29</v>
      </c>
      <c r="K792" s="11">
        <f t="shared" si="37"/>
        <v>17</v>
      </c>
      <c r="L792" s="4">
        <f>J792-(G792*E792)</f>
        <v>12</v>
      </c>
      <c r="M792" s="6">
        <f t="shared" si="38"/>
        <v>0.41379310344827586</v>
      </c>
    </row>
    <row r="793" spans="1:13" x14ac:dyDescent="0.45">
      <c r="A793" s="3">
        <v>312</v>
      </c>
      <c r="B793" s="3">
        <v>2</v>
      </c>
      <c r="C793" t="s">
        <v>258</v>
      </c>
      <c r="D793" t="s">
        <v>623</v>
      </c>
      <c r="E793" s="4">
        <v>19</v>
      </c>
      <c r="F793" s="4">
        <v>32</v>
      </c>
      <c r="G793">
        <v>2</v>
      </c>
      <c r="H793" s="5">
        <v>3.125E-2</v>
      </c>
      <c r="I793" t="s">
        <v>610</v>
      </c>
      <c r="J793" s="4">
        <f t="shared" si="36"/>
        <v>64</v>
      </c>
      <c r="K793" s="11">
        <f t="shared" si="37"/>
        <v>38</v>
      </c>
      <c r="L793" s="4">
        <f>J793-(G793*E793)</f>
        <v>26</v>
      </c>
      <c r="M793" s="6">
        <f t="shared" si="38"/>
        <v>0.40625</v>
      </c>
    </row>
    <row r="794" spans="1:13" x14ac:dyDescent="0.45">
      <c r="A794" s="3">
        <v>312</v>
      </c>
      <c r="B794" s="3">
        <v>2</v>
      </c>
      <c r="C794" t="s">
        <v>37</v>
      </c>
      <c r="D794" t="s">
        <v>622</v>
      </c>
      <c r="E794" s="4">
        <v>21</v>
      </c>
      <c r="F794" s="4">
        <v>35</v>
      </c>
      <c r="G794">
        <v>2</v>
      </c>
      <c r="H794" s="5">
        <v>6.9444444444444441E-3</v>
      </c>
      <c r="I794" t="s">
        <v>610</v>
      </c>
      <c r="J794" s="4">
        <f t="shared" si="36"/>
        <v>70</v>
      </c>
      <c r="K794" s="11">
        <f t="shared" si="37"/>
        <v>42</v>
      </c>
      <c r="L794" s="4">
        <f>J794-(G794*E794)</f>
        <v>28</v>
      </c>
      <c r="M794" s="6">
        <f t="shared" si="38"/>
        <v>0.4</v>
      </c>
    </row>
    <row r="795" spans="1:13" x14ac:dyDescent="0.45">
      <c r="A795" s="3">
        <v>313</v>
      </c>
      <c r="B795" s="3">
        <v>10</v>
      </c>
      <c r="C795" t="s">
        <v>123</v>
      </c>
      <c r="D795" t="s">
        <v>621</v>
      </c>
      <c r="E795" s="4">
        <v>11</v>
      </c>
      <c r="F795" s="4">
        <v>19</v>
      </c>
      <c r="G795">
        <v>2</v>
      </c>
      <c r="H795" s="5">
        <v>1.8749999999999999E-2</v>
      </c>
      <c r="I795" t="s">
        <v>610</v>
      </c>
      <c r="J795" s="4">
        <f t="shared" si="36"/>
        <v>38</v>
      </c>
      <c r="K795" s="11">
        <f t="shared" si="37"/>
        <v>22</v>
      </c>
      <c r="L795" s="4">
        <f>J795-(G795*E795)</f>
        <v>16</v>
      </c>
      <c r="M795" s="6">
        <f t="shared" si="38"/>
        <v>0.42105263157894735</v>
      </c>
    </row>
    <row r="796" spans="1:13" x14ac:dyDescent="0.45">
      <c r="A796" s="3">
        <v>313</v>
      </c>
      <c r="B796" s="3">
        <v>10</v>
      </c>
      <c r="C796" t="s">
        <v>127</v>
      </c>
      <c r="D796" t="s">
        <v>614</v>
      </c>
      <c r="E796" s="4">
        <v>19</v>
      </c>
      <c r="F796" s="4">
        <v>31</v>
      </c>
      <c r="G796">
        <v>2</v>
      </c>
      <c r="H796" s="5">
        <v>2.6388888888888889E-2</v>
      </c>
      <c r="I796" t="s">
        <v>609</v>
      </c>
      <c r="J796" s="4">
        <f t="shared" si="36"/>
        <v>62</v>
      </c>
      <c r="K796" s="11">
        <f t="shared" si="37"/>
        <v>38</v>
      </c>
      <c r="L796" s="4">
        <f>J796-(G796*E796)</f>
        <v>24</v>
      </c>
      <c r="M796" s="6">
        <f t="shared" si="38"/>
        <v>0.38709677419354838</v>
      </c>
    </row>
    <row r="797" spans="1:13" x14ac:dyDescent="0.45">
      <c r="A797" s="3">
        <v>313</v>
      </c>
      <c r="B797" s="3">
        <v>10</v>
      </c>
      <c r="C797" t="s">
        <v>84</v>
      </c>
      <c r="D797" t="s">
        <v>617</v>
      </c>
      <c r="E797" s="4">
        <v>22</v>
      </c>
      <c r="F797" s="4">
        <v>36</v>
      </c>
      <c r="G797">
        <v>3</v>
      </c>
      <c r="H797" s="5">
        <v>1.8055555555555554E-2</v>
      </c>
      <c r="I797" t="s">
        <v>609</v>
      </c>
      <c r="J797" s="4">
        <f t="shared" si="36"/>
        <v>108</v>
      </c>
      <c r="K797" s="11">
        <f t="shared" si="37"/>
        <v>66</v>
      </c>
      <c r="L797" s="4">
        <f>J797-(G797*E797)</f>
        <v>42</v>
      </c>
      <c r="M797" s="6">
        <f t="shared" si="38"/>
        <v>0.3888888888888889</v>
      </c>
    </row>
    <row r="798" spans="1:13" x14ac:dyDescent="0.45">
      <c r="A798" s="3">
        <v>313</v>
      </c>
      <c r="B798" s="3">
        <v>10</v>
      </c>
      <c r="C798" t="s">
        <v>169</v>
      </c>
      <c r="D798" t="s">
        <v>612</v>
      </c>
      <c r="E798" s="4">
        <v>14</v>
      </c>
      <c r="F798" s="4">
        <v>24</v>
      </c>
      <c r="G798">
        <v>1</v>
      </c>
      <c r="H798" s="5">
        <v>1.0416666666666666E-2</v>
      </c>
      <c r="I798" t="s">
        <v>610</v>
      </c>
      <c r="J798" s="4">
        <f t="shared" si="36"/>
        <v>24</v>
      </c>
      <c r="K798" s="11">
        <f t="shared" si="37"/>
        <v>14</v>
      </c>
      <c r="L798" s="4">
        <f>J798-(G798*E798)</f>
        <v>10</v>
      </c>
      <c r="M798" s="6">
        <f t="shared" si="38"/>
        <v>0.41666666666666669</v>
      </c>
    </row>
    <row r="799" spans="1:13" x14ac:dyDescent="0.45">
      <c r="A799" s="3">
        <v>314</v>
      </c>
      <c r="B799" s="3">
        <v>20</v>
      </c>
      <c r="C799" t="s">
        <v>117</v>
      </c>
      <c r="D799" t="s">
        <v>615</v>
      </c>
      <c r="E799" s="4">
        <v>16</v>
      </c>
      <c r="F799" s="4">
        <v>27</v>
      </c>
      <c r="G799">
        <v>1</v>
      </c>
      <c r="H799" s="5">
        <v>3.472222222222222E-3</v>
      </c>
      <c r="I799" t="s">
        <v>609</v>
      </c>
      <c r="J799" s="4">
        <f t="shared" si="36"/>
        <v>27</v>
      </c>
      <c r="K799" s="11">
        <f t="shared" si="37"/>
        <v>16</v>
      </c>
      <c r="L799" s="4">
        <f>J799-(G799*E799)</f>
        <v>11</v>
      </c>
      <c r="M799" s="6">
        <f t="shared" si="38"/>
        <v>0.40740740740740738</v>
      </c>
    </row>
    <row r="800" spans="1:13" x14ac:dyDescent="0.45">
      <c r="A800" s="3">
        <v>315</v>
      </c>
      <c r="B800" s="3">
        <v>14</v>
      </c>
      <c r="C800" t="s">
        <v>133</v>
      </c>
      <c r="D800" t="s">
        <v>631</v>
      </c>
      <c r="E800" s="4">
        <v>15</v>
      </c>
      <c r="F800" s="4">
        <v>25</v>
      </c>
      <c r="G800">
        <v>1</v>
      </c>
      <c r="H800" s="5">
        <v>1.1111111111111112E-2</v>
      </c>
      <c r="I800" t="s">
        <v>610</v>
      </c>
      <c r="J800" s="4">
        <f t="shared" si="36"/>
        <v>25</v>
      </c>
      <c r="K800" s="11">
        <f t="shared" si="37"/>
        <v>15</v>
      </c>
      <c r="L800" s="4">
        <f>J800-(G800*E800)</f>
        <v>10</v>
      </c>
      <c r="M800" s="6">
        <f t="shared" si="38"/>
        <v>0.4</v>
      </c>
    </row>
    <row r="801" spans="1:13" x14ac:dyDescent="0.45">
      <c r="A801" s="3">
        <v>315</v>
      </c>
      <c r="B801" s="3">
        <v>14</v>
      </c>
      <c r="C801" t="s">
        <v>53</v>
      </c>
      <c r="D801" t="s">
        <v>620</v>
      </c>
      <c r="E801" s="4">
        <v>16</v>
      </c>
      <c r="F801" s="4">
        <v>28</v>
      </c>
      <c r="G801">
        <v>1</v>
      </c>
      <c r="H801" s="5">
        <v>4.8611111111111112E-3</v>
      </c>
      <c r="I801" t="s">
        <v>610</v>
      </c>
      <c r="J801" s="4">
        <f t="shared" si="36"/>
        <v>28</v>
      </c>
      <c r="K801" s="11">
        <f t="shared" si="37"/>
        <v>16</v>
      </c>
      <c r="L801" s="4">
        <f>J801-(G801*E801)</f>
        <v>12</v>
      </c>
      <c r="M801" s="6">
        <f t="shared" si="38"/>
        <v>0.42857142857142855</v>
      </c>
    </row>
    <row r="802" spans="1:13" x14ac:dyDescent="0.45">
      <c r="A802" s="3">
        <v>315</v>
      </c>
      <c r="B802" s="3">
        <v>14</v>
      </c>
      <c r="C802" t="s">
        <v>49</v>
      </c>
      <c r="D802" t="s">
        <v>618</v>
      </c>
      <c r="E802" s="4">
        <v>17</v>
      </c>
      <c r="F802" s="4">
        <v>29</v>
      </c>
      <c r="G802">
        <v>3</v>
      </c>
      <c r="H802" s="5">
        <v>3.6111111111111108E-2</v>
      </c>
      <c r="I802" t="s">
        <v>610</v>
      </c>
      <c r="J802" s="4">
        <f t="shared" si="36"/>
        <v>87</v>
      </c>
      <c r="K802" s="11">
        <f t="shared" si="37"/>
        <v>51</v>
      </c>
      <c r="L802" s="4">
        <f>J802-(G802*E802)</f>
        <v>36</v>
      </c>
      <c r="M802" s="6">
        <f t="shared" si="38"/>
        <v>0.41379310344827586</v>
      </c>
    </row>
    <row r="803" spans="1:13" x14ac:dyDescent="0.45">
      <c r="A803" s="3">
        <v>315</v>
      </c>
      <c r="B803" s="3">
        <v>14</v>
      </c>
      <c r="C803" t="s">
        <v>81</v>
      </c>
      <c r="D803" t="s">
        <v>628</v>
      </c>
      <c r="E803" s="4">
        <v>13</v>
      </c>
      <c r="F803" s="4">
        <v>21</v>
      </c>
      <c r="G803">
        <v>1</v>
      </c>
      <c r="H803" s="5">
        <v>3.5416666666666666E-2</v>
      </c>
      <c r="I803" t="s">
        <v>610</v>
      </c>
      <c r="J803" s="4">
        <f t="shared" si="36"/>
        <v>21</v>
      </c>
      <c r="K803" s="11">
        <f t="shared" si="37"/>
        <v>13</v>
      </c>
      <c r="L803" s="4">
        <f>J803-(G803*E803)</f>
        <v>8</v>
      </c>
      <c r="M803" s="6">
        <f t="shared" si="38"/>
        <v>0.38095238095238093</v>
      </c>
    </row>
    <row r="804" spans="1:13" x14ac:dyDescent="0.45">
      <c r="A804" s="3">
        <v>316</v>
      </c>
      <c r="B804" s="3">
        <v>2</v>
      </c>
      <c r="C804" t="s">
        <v>90</v>
      </c>
      <c r="D804" t="s">
        <v>629</v>
      </c>
      <c r="E804" s="4">
        <v>10</v>
      </c>
      <c r="F804" s="4">
        <v>18</v>
      </c>
      <c r="G804">
        <v>1</v>
      </c>
      <c r="H804" s="5">
        <v>2.0833333333333332E-2</v>
      </c>
      <c r="I804" t="s">
        <v>609</v>
      </c>
      <c r="J804" s="4">
        <f t="shared" si="36"/>
        <v>18</v>
      </c>
      <c r="K804" s="11">
        <f t="shared" si="37"/>
        <v>10</v>
      </c>
      <c r="L804" s="4">
        <f>J804-(G804*E804)</f>
        <v>8</v>
      </c>
      <c r="M804" s="6">
        <f t="shared" si="38"/>
        <v>0.44444444444444442</v>
      </c>
    </row>
    <row r="805" spans="1:13" x14ac:dyDescent="0.45">
      <c r="A805" s="3">
        <v>316</v>
      </c>
      <c r="B805" s="3">
        <v>2</v>
      </c>
      <c r="C805" t="s">
        <v>81</v>
      </c>
      <c r="D805" t="s">
        <v>628</v>
      </c>
      <c r="E805" s="4">
        <v>13</v>
      </c>
      <c r="F805" s="4">
        <v>21</v>
      </c>
      <c r="G805">
        <v>1</v>
      </c>
      <c r="H805" s="5">
        <v>1.5972222222222221E-2</v>
      </c>
      <c r="I805" t="s">
        <v>609</v>
      </c>
      <c r="J805" s="4">
        <f t="shared" si="36"/>
        <v>21</v>
      </c>
      <c r="K805" s="11">
        <f t="shared" si="37"/>
        <v>13</v>
      </c>
      <c r="L805" s="4">
        <f>J805-(G805*E805)</f>
        <v>8</v>
      </c>
      <c r="M805" s="6">
        <f t="shared" si="38"/>
        <v>0.38095238095238093</v>
      </c>
    </row>
    <row r="806" spans="1:13" x14ac:dyDescent="0.45">
      <c r="A806" s="3">
        <v>316</v>
      </c>
      <c r="B806" s="3">
        <v>2</v>
      </c>
      <c r="C806" t="s">
        <v>117</v>
      </c>
      <c r="D806" t="s">
        <v>615</v>
      </c>
      <c r="E806" s="4">
        <v>16</v>
      </c>
      <c r="F806" s="4">
        <v>27</v>
      </c>
      <c r="G806">
        <v>3</v>
      </c>
      <c r="H806" s="5">
        <v>3.6805555555555557E-2</v>
      </c>
      <c r="I806" t="s">
        <v>610</v>
      </c>
      <c r="J806" s="4">
        <f t="shared" si="36"/>
        <v>81</v>
      </c>
      <c r="K806" s="11">
        <f t="shared" si="37"/>
        <v>48</v>
      </c>
      <c r="L806" s="4">
        <f>J806-(G806*E806)</f>
        <v>33</v>
      </c>
      <c r="M806" s="6">
        <f t="shared" si="38"/>
        <v>0.40740740740740738</v>
      </c>
    </row>
    <row r="807" spans="1:13" x14ac:dyDescent="0.45">
      <c r="A807" s="3">
        <v>316</v>
      </c>
      <c r="B807" s="3">
        <v>2</v>
      </c>
      <c r="C807" t="s">
        <v>59</v>
      </c>
      <c r="D807" t="s">
        <v>616</v>
      </c>
      <c r="E807" s="4">
        <v>25</v>
      </c>
      <c r="F807" s="4">
        <v>40</v>
      </c>
      <c r="G807">
        <v>1</v>
      </c>
      <c r="H807" s="5">
        <v>3.6111111111111108E-2</v>
      </c>
      <c r="I807" t="s">
        <v>610</v>
      </c>
      <c r="J807" s="4">
        <f t="shared" si="36"/>
        <v>40</v>
      </c>
      <c r="K807" s="11">
        <f t="shared" si="37"/>
        <v>25</v>
      </c>
      <c r="L807" s="4">
        <f>J807-(G807*E807)</f>
        <v>15</v>
      </c>
      <c r="M807" s="6">
        <f t="shared" si="38"/>
        <v>0.375</v>
      </c>
    </row>
    <row r="808" spans="1:13" x14ac:dyDescent="0.45">
      <c r="A808" s="3">
        <v>317</v>
      </c>
      <c r="B808" s="3">
        <v>17</v>
      </c>
      <c r="C808" t="s">
        <v>214</v>
      </c>
      <c r="D808" t="s">
        <v>624</v>
      </c>
      <c r="E808" s="4">
        <v>13</v>
      </c>
      <c r="F808" s="4">
        <v>22</v>
      </c>
      <c r="G808">
        <v>2</v>
      </c>
      <c r="H808" s="5">
        <v>1.3888888888888888E-2</v>
      </c>
      <c r="I808" t="s">
        <v>610</v>
      </c>
      <c r="J808" s="4">
        <f t="shared" si="36"/>
        <v>44</v>
      </c>
      <c r="K808" s="11">
        <f t="shared" si="37"/>
        <v>26</v>
      </c>
      <c r="L808" s="4">
        <f>J808-(G808*E808)</f>
        <v>18</v>
      </c>
      <c r="M808" s="6">
        <f t="shared" si="38"/>
        <v>0.40909090909090912</v>
      </c>
    </row>
    <row r="809" spans="1:13" x14ac:dyDescent="0.45">
      <c r="A809" s="3">
        <v>317</v>
      </c>
      <c r="B809" s="3">
        <v>17</v>
      </c>
      <c r="C809" t="s">
        <v>66</v>
      </c>
      <c r="D809" t="s">
        <v>625</v>
      </c>
      <c r="E809" s="4">
        <v>20</v>
      </c>
      <c r="F809" s="4">
        <v>34</v>
      </c>
      <c r="G809">
        <v>3</v>
      </c>
      <c r="H809" s="5">
        <v>2.5694444444444443E-2</v>
      </c>
      <c r="I809" t="s">
        <v>610</v>
      </c>
      <c r="J809" s="4">
        <f t="shared" si="36"/>
        <v>102</v>
      </c>
      <c r="K809" s="11">
        <f t="shared" si="37"/>
        <v>60</v>
      </c>
      <c r="L809" s="4">
        <f>J809-(G809*E809)</f>
        <v>42</v>
      </c>
      <c r="M809" s="6">
        <f t="shared" si="38"/>
        <v>0.41176470588235292</v>
      </c>
    </row>
    <row r="810" spans="1:13" x14ac:dyDescent="0.45">
      <c r="A810" s="3">
        <v>317</v>
      </c>
      <c r="B810" s="3">
        <v>17</v>
      </c>
      <c r="C810" t="s">
        <v>258</v>
      </c>
      <c r="D810" t="s">
        <v>623</v>
      </c>
      <c r="E810" s="4">
        <v>19</v>
      </c>
      <c r="F810" s="4">
        <v>32</v>
      </c>
      <c r="G810">
        <v>1</v>
      </c>
      <c r="H810" s="5">
        <v>2.1527777777777778E-2</v>
      </c>
      <c r="I810" t="s">
        <v>610</v>
      </c>
      <c r="J810" s="4">
        <f t="shared" si="36"/>
        <v>32</v>
      </c>
      <c r="K810" s="11">
        <f t="shared" si="37"/>
        <v>19</v>
      </c>
      <c r="L810" s="4">
        <f>J810-(G810*E810)</f>
        <v>13</v>
      </c>
      <c r="M810" s="6">
        <f t="shared" si="38"/>
        <v>0.40625</v>
      </c>
    </row>
    <row r="811" spans="1:13" x14ac:dyDescent="0.45">
      <c r="A811" s="3">
        <v>318</v>
      </c>
      <c r="B811" s="3">
        <v>13</v>
      </c>
      <c r="C811" t="s">
        <v>49</v>
      </c>
      <c r="D811" t="s">
        <v>618</v>
      </c>
      <c r="E811" s="4">
        <v>17</v>
      </c>
      <c r="F811" s="4">
        <v>29</v>
      </c>
      <c r="G811">
        <v>1</v>
      </c>
      <c r="H811" s="5">
        <v>2.7083333333333334E-2</v>
      </c>
      <c r="I811" t="s">
        <v>610</v>
      </c>
      <c r="J811" s="4">
        <f t="shared" si="36"/>
        <v>29</v>
      </c>
      <c r="K811" s="11">
        <f t="shared" si="37"/>
        <v>17</v>
      </c>
      <c r="L811" s="4">
        <f>J811-(G811*E811)</f>
        <v>12</v>
      </c>
      <c r="M811" s="6">
        <f t="shared" si="38"/>
        <v>0.41379310344827586</v>
      </c>
    </row>
    <row r="812" spans="1:13" x14ac:dyDescent="0.45">
      <c r="A812" s="3">
        <v>319</v>
      </c>
      <c r="B812" s="3">
        <v>1</v>
      </c>
      <c r="C812" t="s">
        <v>258</v>
      </c>
      <c r="D812" t="s">
        <v>623</v>
      </c>
      <c r="E812" s="4">
        <v>19</v>
      </c>
      <c r="F812" s="4">
        <v>32</v>
      </c>
      <c r="G812">
        <v>3</v>
      </c>
      <c r="H812" s="5">
        <v>1.1111111111111112E-2</v>
      </c>
      <c r="I812" t="s">
        <v>610</v>
      </c>
      <c r="J812" s="4">
        <f t="shared" si="36"/>
        <v>96</v>
      </c>
      <c r="K812" s="11">
        <f t="shared" si="37"/>
        <v>57</v>
      </c>
      <c r="L812" s="4">
        <f>J812-(G812*E812)</f>
        <v>39</v>
      </c>
      <c r="M812" s="6">
        <f t="shared" si="38"/>
        <v>0.40625</v>
      </c>
    </row>
    <row r="813" spans="1:13" x14ac:dyDescent="0.45">
      <c r="A813" s="3">
        <v>319</v>
      </c>
      <c r="B813" s="3">
        <v>1</v>
      </c>
      <c r="C813" t="s">
        <v>37</v>
      </c>
      <c r="D813" t="s">
        <v>622</v>
      </c>
      <c r="E813" s="4">
        <v>21</v>
      </c>
      <c r="F813" s="4">
        <v>35</v>
      </c>
      <c r="G813">
        <v>2</v>
      </c>
      <c r="H813" s="5">
        <v>1.1805555555555555E-2</v>
      </c>
      <c r="I813" t="s">
        <v>609</v>
      </c>
      <c r="J813" s="4">
        <f t="shared" si="36"/>
        <v>70</v>
      </c>
      <c r="K813" s="11">
        <f t="shared" si="37"/>
        <v>42</v>
      </c>
      <c r="L813" s="4">
        <f>J813-(G813*E813)</f>
        <v>28</v>
      </c>
      <c r="M813" s="6">
        <f t="shared" si="38"/>
        <v>0.4</v>
      </c>
    </row>
    <row r="814" spans="1:13" x14ac:dyDescent="0.45">
      <c r="A814" s="3">
        <v>319</v>
      </c>
      <c r="B814" s="3">
        <v>1</v>
      </c>
      <c r="C814" t="s">
        <v>59</v>
      </c>
      <c r="D814" t="s">
        <v>616</v>
      </c>
      <c r="E814" s="4">
        <v>25</v>
      </c>
      <c r="F814" s="4">
        <v>40</v>
      </c>
      <c r="G814">
        <v>1</v>
      </c>
      <c r="H814" s="5">
        <v>2.6388888888888889E-2</v>
      </c>
      <c r="I814" t="s">
        <v>610</v>
      </c>
      <c r="J814" s="4">
        <f t="shared" si="36"/>
        <v>40</v>
      </c>
      <c r="K814" s="11">
        <f t="shared" si="37"/>
        <v>25</v>
      </c>
      <c r="L814" s="4">
        <f>J814-(G814*E814)</f>
        <v>15</v>
      </c>
      <c r="M814" s="6">
        <f t="shared" si="38"/>
        <v>0.375</v>
      </c>
    </row>
    <row r="815" spans="1:13" x14ac:dyDescent="0.45">
      <c r="A815" s="3">
        <v>319</v>
      </c>
      <c r="B815" s="3">
        <v>1</v>
      </c>
      <c r="C815" t="s">
        <v>127</v>
      </c>
      <c r="D815" t="s">
        <v>614</v>
      </c>
      <c r="E815" s="4">
        <v>19</v>
      </c>
      <c r="F815" s="4">
        <v>31</v>
      </c>
      <c r="G815">
        <v>2</v>
      </c>
      <c r="H815" s="5">
        <v>3.8194444444444448E-2</v>
      </c>
      <c r="I815" t="s">
        <v>610</v>
      </c>
      <c r="J815" s="4">
        <f t="shared" si="36"/>
        <v>62</v>
      </c>
      <c r="K815" s="11">
        <f t="shared" si="37"/>
        <v>38</v>
      </c>
      <c r="L815" s="4">
        <f>J815-(G815*E815)</f>
        <v>24</v>
      </c>
      <c r="M815" s="6">
        <f t="shared" si="38"/>
        <v>0.38709677419354838</v>
      </c>
    </row>
    <row r="816" spans="1:13" x14ac:dyDescent="0.45">
      <c r="A816" s="3">
        <v>320</v>
      </c>
      <c r="B816" s="3">
        <v>9</v>
      </c>
      <c r="C816" t="s">
        <v>81</v>
      </c>
      <c r="D816" t="s">
        <v>628</v>
      </c>
      <c r="E816" s="4">
        <v>13</v>
      </c>
      <c r="F816" s="4">
        <v>21</v>
      </c>
      <c r="G816">
        <v>2</v>
      </c>
      <c r="H816" s="5">
        <v>3.0555555555555555E-2</v>
      </c>
      <c r="I816" t="s">
        <v>610</v>
      </c>
      <c r="J816" s="4">
        <f t="shared" si="36"/>
        <v>42</v>
      </c>
      <c r="K816" s="11">
        <f t="shared" si="37"/>
        <v>26</v>
      </c>
      <c r="L816" s="4">
        <f>J816-(G816*E816)</f>
        <v>16</v>
      </c>
      <c r="M816" s="6">
        <f t="shared" si="38"/>
        <v>0.38095238095238093</v>
      </c>
    </row>
    <row r="817" spans="1:13" x14ac:dyDescent="0.45">
      <c r="A817" s="3">
        <v>320</v>
      </c>
      <c r="B817" s="3">
        <v>9</v>
      </c>
      <c r="C817" t="s">
        <v>214</v>
      </c>
      <c r="D817" t="s">
        <v>624</v>
      </c>
      <c r="E817" s="4">
        <v>13</v>
      </c>
      <c r="F817" s="4">
        <v>22</v>
      </c>
      <c r="G817">
        <v>1</v>
      </c>
      <c r="H817" s="5">
        <v>3.0555555555555555E-2</v>
      </c>
      <c r="I817" t="s">
        <v>610</v>
      </c>
      <c r="J817" s="4">
        <f t="shared" si="36"/>
        <v>22</v>
      </c>
      <c r="K817" s="11">
        <f t="shared" si="37"/>
        <v>13</v>
      </c>
      <c r="L817" s="4">
        <f>J817-(G817*E817)</f>
        <v>9</v>
      </c>
      <c r="M817" s="6">
        <f t="shared" si="38"/>
        <v>0.40909090909090912</v>
      </c>
    </row>
    <row r="818" spans="1:13" x14ac:dyDescent="0.45">
      <c r="A818" s="3">
        <v>320</v>
      </c>
      <c r="B818" s="3">
        <v>9</v>
      </c>
      <c r="C818" t="s">
        <v>66</v>
      </c>
      <c r="D818" t="s">
        <v>625</v>
      </c>
      <c r="E818" s="4">
        <v>20</v>
      </c>
      <c r="F818" s="4">
        <v>34</v>
      </c>
      <c r="G818">
        <v>1</v>
      </c>
      <c r="H818" s="5">
        <v>2.9166666666666667E-2</v>
      </c>
      <c r="I818" t="s">
        <v>609</v>
      </c>
      <c r="J818" s="4">
        <f t="shared" si="36"/>
        <v>34</v>
      </c>
      <c r="K818" s="11">
        <f t="shared" si="37"/>
        <v>20</v>
      </c>
      <c r="L818" s="4">
        <f>J818-(G818*E818)</f>
        <v>14</v>
      </c>
      <c r="M818" s="6">
        <f t="shared" si="38"/>
        <v>0.41176470588235292</v>
      </c>
    </row>
    <row r="819" spans="1:13" x14ac:dyDescent="0.45">
      <c r="A819" s="3">
        <v>321</v>
      </c>
      <c r="B819" s="3">
        <v>18</v>
      </c>
      <c r="C819" t="s">
        <v>53</v>
      </c>
      <c r="D819" t="s">
        <v>620</v>
      </c>
      <c r="E819" s="4">
        <v>16</v>
      </c>
      <c r="F819" s="4">
        <v>28</v>
      </c>
      <c r="G819">
        <v>1</v>
      </c>
      <c r="H819" s="5">
        <v>2.361111111111111E-2</v>
      </c>
      <c r="I819" t="s">
        <v>610</v>
      </c>
      <c r="J819" s="4">
        <f t="shared" si="36"/>
        <v>28</v>
      </c>
      <c r="K819" s="11">
        <f t="shared" si="37"/>
        <v>16</v>
      </c>
      <c r="L819" s="4">
        <f>J819-(G819*E819)</f>
        <v>12</v>
      </c>
      <c r="M819" s="6">
        <f t="shared" si="38"/>
        <v>0.42857142857142855</v>
      </c>
    </row>
    <row r="820" spans="1:13" x14ac:dyDescent="0.45">
      <c r="A820" s="3">
        <v>321</v>
      </c>
      <c r="B820" s="3">
        <v>18</v>
      </c>
      <c r="C820" t="s">
        <v>214</v>
      </c>
      <c r="D820" t="s">
        <v>624</v>
      </c>
      <c r="E820" s="4">
        <v>13</v>
      </c>
      <c r="F820" s="4">
        <v>22</v>
      </c>
      <c r="G820">
        <v>2</v>
      </c>
      <c r="H820" s="5">
        <v>1.5277777777777777E-2</v>
      </c>
      <c r="I820" t="s">
        <v>610</v>
      </c>
      <c r="J820" s="4">
        <f t="shared" si="36"/>
        <v>44</v>
      </c>
      <c r="K820" s="11">
        <f t="shared" si="37"/>
        <v>26</v>
      </c>
      <c r="L820" s="4">
        <f>J820-(G820*E820)</f>
        <v>18</v>
      </c>
      <c r="M820" s="6">
        <f t="shared" si="38"/>
        <v>0.40909090909090912</v>
      </c>
    </row>
    <row r="821" spans="1:13" x14ac:dyDescent="0.45">
      <c r="A821" s="3">
        <v>321</v>
      </c>
      <c r="B821" s="3">
        <v>18</v>
      </c>
      <c r="C821" t="s">
        <v>211</v>
      </c>
      <c r="D821" t="s">
        <v>627</v>
      </c>
      <c r="E821" s="4">
        <v>14</v>
      </c>
      <c r="F821" s="4">
        <v>23</v>
      </c>
      <c r="G821">
        <v>3</v>
      </c>
      <c r="H821" s="5">
        <v>2.7083333333333334E-2</v>
      </c>
      <c r="I821" t="s">
        <v>609</v>
      </c>
      <c r="J821" s="4">
        <f t="shared" si="36"/>
        <v>69</v>
      </c>
      <c r="K821" s="11">
        <f t="shared" si="37"/>
        <v>42</v>
      </c>
      <c r="L821" s="4">
        <f>J821-(G821*E821)</f>
        <v>27</v>
      </c>
      <c r="M821" s="6">
        <f t="shared" si="38"/>
        <v>0.39130434782608697</v>
      </c>
    </row>
    <row r="822" spans="1:13" x14ac:dyDescent="0.45">
      <c r="A822" s="3">
        <v>322</v>
      </c>
      <c r="B822" s="3">
        <v>12</v>
      </c>
      <c r="C822" t="s">
        <v>258</v>
      </c>
      <c r="D822" t="s">
        <v>623</v>
      </c>
      <c r="E822" s="4">
        <v>19</v>
      </c>
      <c r="F822" s="4">
        <v>32</v>
      </c>
      <c r="G822">
        <v>2</v>
      </c>
      <c r="H822" s="5">
        <v>5.5555555555555558E-3</v>
      </c>
      <c r="I822" t="s">
        <v>609</v>
      </c>
      <c r="J822" s="4">
        <f t="shared" si="36"/>
        <v>64</v>
      </c>
      <c r="K822" s="11">
        <f t="shared" si="37"/>
        <v>38</v>
      </c>
      <c r="L822" s="4">
        <f>J822-(G822*E822)</f>
        <v>26</v>
      </c>
      <c r="M822" s="6">
        <f t="shared" si="38"/>
        <v>0.40625</v>
      </c>
    </row>
    <row r="823" spans="1:13" x14ac:dyDescent="0.45">
      <c r="A823" s="3">
        <v>322</v>
      </c>
      <c r="B823" s="3">
        <v>12</v>
      </c>
      <c r="C823" t="s">
        <v>81</v>
      </c>
      <c r="D823" t="s">
        <v>628</v>
      </c>
      <c r="E823" s="4">
        <v>13</v>
      </c>
      <c r="F823" s="4">
        <v>21</v>
      </c>
      <c r="G823">
        <v>1</v>
      </c>
      <c r="H823" s="5">
        <v>3.6111111111111108E-2</v>
      </c>
      <c r="I823" t="s">
        <v>610</v>
      </c>
      <c r="J823" s="4">
        <f t="shared" si="36"/>
        <v>21</v>
      </c>
      <c r="K823" s="11">
        <f t="shared" si="37"/>
        <v>13</v>
      </c>
      <c r="L823" s="4">
        <f>J823-(G823*E823)</f>
        <v>8</v>
      </c>
      <c r="M823" s="6">
        <f t="shared" si="38"/>
        <v>0.38095238095238093</v>
      </c>
    </row>
    <row r="824" spans="1:13" x14ac:dyDescent="0.45">
      <c r="A824" s="3">
        <v>323</v>
      </c>
      <c r="B824" s="3">
        <v>8</v>
      </c>
      <c r="C824" t="s">
        <v>214</v>
      </c>
      <c r="D824" t="s">
        <v>624</v>
      </c>
      <c r="E824" s="4">
        <v>13</v>
      </c>
      <c r="F824" s="4">
        <v>22</v>
      </c>
      <c r="G824">
        <v>3</v>
      </c>
      <c r="H824" s="5">
        <v>2.5694444444444443E-2</v>
      </c>
      <c r="I824" t="s">
        <v>610</v>
      </c>
      <c r="J824" s="4">
        <f t="shared" si="36"/>
        <v>66</v>
      </c>
      <c r="K824" s="11">
        <f t="shared" si="37"/>
        <v>39</v>
      </c>
      <c r="L824" s="4">
        <f>J824-(G824*E824)</f>
        <v>27</v>
      </c>
      <c r="M824" s="6">
        <f t="shared" si="38"/>
        <v>0.40909090909090912</v>
      </c>
    </row>
    <row r="825" spans="1:13" x14ac:dyDescent="0.45">
      <c r="A825" s="3">
        <v>323</v>
      </c>
      <c r="B825" s="3">
        <v>8</v>
      </c>
      <c r="C825" t="s">
        <v>49</v>
      </c>
      <c r="D825" t="s">
        <v>618</v>
      </c>
      <c r="E825" s="4">
        <v>17</v>
      </c>
      <c r="F825" s="4">
        <v>29</v>
      </c>
      <c r="G825">
        <v>2</v>
      </c>
      <c r="H825" s="5">
        <v>2.2916666666666665E-2</v>
      </c>
      <c r="I825" t="s">
        <v>609</v>
      </c>
      <c r="J825" s="4">
        <f t="shared" si="36"/>
        <v>58</v>
      </c>
      <c r="K825" s="11">
        <f t="shared" si="37"/>
        <v>34</v>
      </c>
      <c r="L825" s="4">
        <f>J825-(G825*E825)</f>
        <v>24</v>
      </c>
      <c r="M825" s="6">
        <f t="shared" si="38"/>
        <v>0.41379310344827586</v>
      </c>
    </row>
    <row r="826" spans="1:13" x14ac:dyDescent="0.45">
      <c r="A826" s="3">
        <v>323</v>
      </c>
      <c r="B826" s="3">
        <v>8</v>
      </c>
      <c r="C826" t="s">
        <v>169</v>
      </c>
      <c r="D826" t="s">
        <v>612</v>
      </c>
      <c r="E826" s="4">
        <v>14</v>
      </c>
      <c r="F826" s="4">
        <v>24</v>
      </c>
      <c r="G826">
        <v>2</v>
      </c>
      <c r="H826" s="5">
        <v>2.0833333333333332E-2</v>
      </c>
      <c r="I826" t="s">
        <v>609</v>
      </c>
      <c r="J826" s="4">
        <f t="shared" si="36"/>
        <v>48</v>
      </c>
      <c r="K826" s="11">
        <f t="shared" si="37"/>
        <v>28</v>
      </c>
      <c r="L826" s="4">
        <f>J826-(G826*E826)</f>
        <v>20</v>
      </c>
      <c r="M826" s="6">
        <f t="shared" si="38"/>
        <v>0.41666666666666669</v>
      </c>
    </row>
    <row r="827" spans="1:13" x14ac:dyDescent="0.45">
      <c r="A827" s="3">
        <v>323</v>
      </c>
      <c r="B827" s="3">
        <v>8</v>
      </c>
      <c r="C827" t="s">
        <v>90</v>
      </c>
      <c r="D827" t="s">
        <v>629</v>
      </c>
      <c r="E827" s="4">
        <v>10</v>
      </c>
      <c r="F827" s="4">
        <v>18</v>
      </c>
      <c r="G827">
        <v>2</v>
      </c>
      <c r="H827" s="5">
        <v>1.5277777777777777E-2</v>
      </c>
      <c r="I827" t="s">
        <v>610</v>
      </c>
      <c r="J827" s="4">
        <f t="shared" si="36"/>
        <v>36</v>
      </c>
      <c r="K827" s="11">
        <f t="shared" si="37"/>
        <v>20</v>
      </c>
      <c r="L827" s="4">
        <f>J827-(G827*E827)</f>
        <v>16</v>
      </c>
      <c r="M827" s="6">
        <f t="shared" si="38"/>
        <v>0.44444444444444442</v>
      </c>
    </row>
    <row r="828" spans="1:13" x14ac:dyDescent="0.45">
      <c r="A828" s="3">
        <v>324</v>
      </c>
      <c r="B828" s="3">
        <v>9</v>
      </c>
      <c r="C828" t="s">
        <v>79</v>
      </c>
      <c r="D828" t="s">
        <v>613</v>
      </c>
      <c r="E828" s="4">
        <v>18</v>
      </c>
      <c r="F828" s="4">
        <v>30</v>
      </c>
      <c r="G828">
        <v>1</v>
      </c>
      <c r="H828" s="5">
        <v>1.0416666666666666E-2</v>
      </c>
      <c r="I828" t="s">
        <v>610</v>
      </c>
      <c r="J828" s="4">
        <f t="shared" si="36"/>
        <v>30</v>
      </c>
      <c r="K828" s="11">
        <f t="shared" si="37"/>
        <v>18</v>
      </c>
      <c r="L828" s="4">
        <f>J828-(G828*E828)</f>
        <v>12</v>
      </c>
      <c r="M828" s="6">
        <f t="shared" si="38"/>
        <v>0.4</v>
      </c>
    </row>
    <row r="829" spans="1:13" x14ac:dyDescent="0.45">
      <c r="A829" s="3">
        <v>324</v>
      </c>
      <c r="B829" s="3">
        <v>9</v>
      </c>
      <c r="C829" t="s">
        <v>117</v>
      </c>
      <c r="D829" t="s">
        <v>615</v>
      </c>
      <c r="E829" s="4">
        <v>16</v>
      </c>
      <c r="F829" s="4">
        <v>27</v>
      </c>
      <c r="G829">
        <v>3</v>
      </c>
      <c r="H829" s="5">
        <v>4.027777777777778E-2</v>
      </c>
      <c r="I829" t="s">
        <v>609</v>
      </c>
      <c r="J829" s="4">
        <f t="shared" si="36"/>
        <v>81</v>
      </c>
      <c r="K829" s="11">
        <f t="shared" si="37"/>
        <v>48</v>
      </c>
      <c r="L829" s="4">
        <f>J829-(G829*E829)</f>
        <v>33</v>
      </c>
      <c r="M829" s="6">
        <f t="shared" si="38"/>
        <v>0.40740740740740738</v>
      </c>
    </row>
    <row r="830" spans="1:13" x14ac:dyDescent="0.45">
      <c r="A830" s="3">
        <v>324</v>
      </c>
      <c r="B830" s="3">
        <v>9</v>
      </c>
      <c r="C830" t="s">
        <v>166</v>
      </c>
      <c r="D830" t="s">
        <v>630</v>
      </c>
      <c r="E830" s="4">
        <v>15</v>
      </c>
      <c r="F830" s="4">
        <v>26</v>
      </c>
      <c r="G830">
        <v>1</v>
      </c>
      <c r="H830" s="5">
        <v>1.1805555555555555E-2</v>
      </c>
      <c r="I830" t="s">
        <v>609</v>
      </c>
      <c r="J830" s="4">
        <f t="shared" si="36"/>
        <v>26</v>
      </c>
      <c r="K830" s="11">
        <f t="shared" si="37"/>
        <v>15</v>
      </c>
      <c r="L830" s="4">
        <f>J830-(G830*E830)</f>
        <v>11</v>
      </c>
      <c r="M830" s="6">
        <f t="shared" si="38"/>
        <v>0.42307692307692307</v>
      </c>
    </row>
    <row r="831" spans="1:13" x14ac:dyDescent="0.45">
      <c r="A831" s="3">
        <v>325</v>
      </c>
      <c r="B831" s="3">
        <v>18</v>
      </c>
      <c r="C831" t="s">
        <v>81</v>
      </c>
      <c r="D831" t="s">
        <v>628</v>
      </c>
      <c r="E831" s="4">
        <v>13</v>
      </c>
      <c r="F831" s="4">
        <v>21</v>
      </c>
      <c r="G831">
        <v>1</v>
      </c>
      <c r="H831" s="5">
        <v>1.8055555555555554E-2</v>
      </c>
      <c r="I831" t="s">
        <v>610</v>
      </c>
      <c r="J831" s="4">
        <f t="shared" si="36"/>
        <v>21</v>
      </c>
      <c r="K831" s="11">
        <f t="shared" si="37"/>
        <v>13</v>
      </c>
      <c r="L831" s="4">
        <f>J831-(G831*E831)</f>
        <v>8</v>
      </c>
      <c r="M831" s="6">
        <f t="shared" si="38"/>
        <v>0.38095238095238093</v>
      </c>
    </row>
    <row r="832" spans="1:13" x14ac:dyDescent="0.45">
      <c r="A832" s="3">
        <v>325</v>
      </c>
      <c r="B832" s="3">
        <v>18</v>
      </c>
      <c r="C832" t="s">
        <v>127</v>
      </c>
      <c r="D832" t="s">
        <v>614</v>
      </c>
      <c r="E832" s="4">
        <v>19</v>
      </c>
      <c r="F832" s="4">
        <v>31</v>
      </c>
      <c r="G832">
        <v>1</v>
      </c>
      <c r="H832" s="5">
        <v>3.472222222222222E-3</v>
      </c>
      <c r="I832" t="s">
        <v>610</v>
      </c>
      <c r="J832" s="4">
        <f t="shared" si="36"/>
        <v>31</v>
      </c>
      <c r="K832" s="11">
        <f t="shared" si="37"/>
        <v>19</v>
      </c>
      <c r="L832" s="4">
        <f>J832-(G832*E832)</f>
        <v>12</v>
      </c>
      <c r="M832" s="6">
        <f t="shared" si="38"/>
        <v>0.38709677419354838</v>
      </c>
    </row>
    <row r="833" spans="1:13" x14ac:dyDescent="0.45">
      <c r="A833" s="3">
        <v>325</v>
      </c>
      <c r="B833" s="3">
        <v>18</v>
      </c>
      <c r="C833" t="s">
        <v>37</v>
      </c>
      <c r="D833" t="s">
        <v>622</v>
      </c>
      <c r="E833" s="4">
        <v>21</v>
      </c>
      <c r="F833" s="4">
        <v>35</v>
      </c>
      <c r="G833">
        <v>2</v>
      </c>
      <c r="H833" s="5">
        <v>9.0277777777777769E-3</v>
      </c>
      <c r="I833" t="s">
        <v>610</v>
      </c>
      <c r="J833" s="4">
        <f t="shared" si="36"/>
        <v>70</v>
      </c>
      <c r="K833" s="11">
        <f t="shared" si="37"/>
        <v>42</v>
      </c>
      <c r="L833" s="4">
        <f>J833-(G833*E833)</f>
        <v>28</v>
      </c>
      <c r="M833" s="6">
        <f t="shared" si="38"/>
        <v>0.4</v>
      </c>
    </row>
    <row r="834" spans="1:13" x14ac:dyDescent="0.45">
      <c r="A834" s="3">
        <v>325</v>
      </c>
      <c r="B834" s="3">
        <v>18</v>
      </c>
      <c r="C834" t="s">
        <v>258</v>
      </c>
      <c r="D834" t="s">
        <v>623</v>
      </c>
      <c r="E834" s="4">
        <v>19</v>
      </c>
      <c r="F834" s="4">
        <v>32</v>
      </c>
      <c r="G834">
        <v>1</v>
      </c>
      <c r="H834" s="5">
        <v>1.8749999999999999E-2</v>
      </c>
      <c r="I834" t="s">
        <v>609</v>
      </c>
      <c r="J834" s="4">
        <f t="shared" si="36"/>
        <v>32</v>
      </c>
      <c r="K834" s="11">
        <f t="shared" si="37"/>
        <v>19</v>
      </c>
      <c r="L834" s="4">
        <f>J834-(G834*E834)</f>
        <v>13</v>
      </c>
      <c r="M834" s="6">
        <f t="shared" si="38"/>
        <v>0.40625</v>
      </c>
    </row>
    <row r="835" spans="1:13" x14ac:dyDescent="0.45">
      <c r="A835" s="3">
        <v>326</v>
      </c>
      <c r="B835" s="3">
        <v>14</v>
      </c>
      <c r="C835" t="s">
        <v>37</v>
      </c>
      <c r="D835" t="s">
        <v>622</v>
      </c>
      <c r="E835" s="4">
        <v>21</v>
      </c>
      <c r="F835" s="4">
        <v>35</v>
      </c>
      <c r="G835">
        <v>1</v>
      </c>
      <c r="H835" s="5">
        <v>9.7222222222222224E-3</v>
      </c>
      <c r="I835" t="s">
        <v>609</v>
      </c>
      <c r="J835" s="4">
        <f t="shared" ref="J835:J898" si="39">F835*G835</f>
        <v>35</v>
      </c>
      <c r="K835" s="11">
        <f t="shared" ref="K835:K898" si="40">G835*E835</f>
        <v>21</v>
      </c>
      <c r="L835" s="4">
        <f>J835-(G835*E835)</f>
        <v>14</v>
      </c>
      <c r="M835" s="6">
        <f t="shared" ref="M835:M898" si="41">L835/J835</f>
        <v>0.4</v>
      </c>
    </row>
    <row r="836" spans="1:13" x14ac:dyDescent="0.45">
      <c r="A836" s="3">
        <v>326</v>
      </c>
      <c r="B836" s="3">
        <v>14</v>
      </c>
      <c r="C836" t="s">
        <v>90</v>
      </c>
      <c r="D836" t="s">
        <v>629</v>
      </c>
      <c r="E836" s="4">
        <v>10</v>
      </c>
      <c r="F836" s="4">
        <v>18</v>
      </c>
      <c r="G836">
        <v>1</v>
      </c>
      <c r="H836" s="5">
        <v>1.9444444444444445E-2</v>
      </c>
      <c r="I836" t="s">
        <v>609</v>
      </c>
      <c r="J836" s="4">
        <f t="shared" si="39"/>
        <v>18</v>
      </c>
      <c r="K836" s="11">
        <f t="shared" si="40"/>
        <v>10</v>
      </c>
      <c r="L836" s="4">
        <f>J836-(G836*E836)</f>
        <v>8</v>
      </c>
      <c r="M836" s="6">
        <f t="shared" si="41"/>
        <v>0.44444444444444442</v>
      </c>
    </row>
    <row r="837" spans="1:13" x14ac:dyDescent="0.45">
      <c r="A837" s="3">
        <v>326</v>
      </c>
      <c r="B837" s="3">
        <v>14</v>
      </c>
      <c r="C837" t="s">
        <v>53</v>
      </c>
      <c r="D837" t="s">
        <v>620</v>
      </c>
      <c r="E837" s="4">
        <v>16</v>
      </c>
      <c r="F837" s="4">
        <v>28</v>
      </c>
      <c r="G837">
        <v>1</v>
      </c>
      <c r="H837" s="5">
        <v>3.4027777777777775E-2</v>
      </c>
      <c r="I837" t="s">
        <v>609</v>
      </c>
      <c r="J837" s="4">
        <f t="shared" si="39"/>
        <v>28</v>
      </c>
      <c r="K837" s="11">
        <f t="shared" si="40"/>
        <v>16</v>
      </c>
      <c r="L837" s="4">
        <f>J837-(G837*E837)</f>
        <v>12</v>
      </c>
      <c r="M837" s="6">
        <f t="shared" si="41"/>
        <v>0.42857142857142855</v>
      </c>
    </row>
    <row r="838" spans="1:13" x14ac:dyDescent="0.45">
      <c r="A838" s="3">
        <v>327</v>
      </c>
      <c r="B838" s="3">
        <v>12</v>
      </c>
      <c r="C838" t="s">
        <v>66</v>
      </c>
      <c r="D838" t="s">
        <v>625</v>
      </c>
      <c r="E838" s="4">
        <v>20</v>
      </c>
      <c r="F838" s="4">
        <v>34</v>
      </c>
      <c r="G838">
        <v>3</v>
      </c>
      <c r="H838" s="5">
        <v>2.2916666666666665E-2</v>
      </c>
      <c r="I838" t="s">
        <v>609</v>
      </c>
      <c r="J838" s="4">
        <f t="shared" si="39"/>
        <v>102</v>
      </c>
      <c r="K838" s="11">
        <f t="shared" si="40"/>
        <v>60</v>
      </c>
      <c r="L838" s="4">
        <f>J838-(G838*E838)</f>
        <v>42</v>
      </c>
      <c r="M838" s="6">
        <f t="shared" si="41"/>
        <v>0.41176470588235292</v>
      </c>
    </row>
    <row r="839" spans="1:13" x14ac:dyDescent="0.45">
      <c r="A839" s="3">
        <v>327</v>
      </c>
      <c r="B839" s="3">
        <v>12</v>
      </c>
      <c r="C839" t="s">
        <v>90</v>
      </c>
      <c r="D839" t="s">
        <v>629</v>
      </c>
      <c r="E839" s="4">
        <v>10</v>
      </c>
      <c r="F839" s="4">
        <v>18</v>
      </c>
      <c r="G839">
        <v>1</v>
      </c>
      <c r="H839" s="5">
        <v>4.8611111111111112E-3</v>
      </c>
      <c r="I839" t="s">
        <v>610</v>
      </c>
      <c r="J839" s="4">
        <f t="shared" si="39"/>
        <v>18</v>
      </c>
      <c r="K839" s="11">
        <f t="shared" si="40"/>
        <v>10</v>
      </c>
      <c r="L839" s="4">
        <f>J839-(G839*E839)</f>
        <v>8</v>
      </c>
      <c r="M839" s="6">
        <f t="shared" si="41"/>
        <v>0.44444444444444442</v>
      </c>
    </row>
    <row r="840" spans="1:13" x14ac:dyDescent="0.45">
      <c r="A840" s="3">
        <v>327</v>
      </c>
      <c r="B840" s="3">
        <v>12</v>
      </c>
      <c r="C840" t="s">
        <v>117</v>
      </c>
      <c r="D840" t="s">
        <v>615</v>
      </c>
      <c r="E840" s="4">
        <v>16</v>
      </c>
      <c r="F840" s="4">
        <v>27</v>
      </c>
      <c r="G840">
        <v>1</v>
      </c>
      <c r="H840" s="5">
        <v>2.361111111111111E-2</v>
      </c>
      <c r="I840" t="s">
        <v>609</v>
      </c>
      <c r="J840" s="4">
        <f t="shared" si="39"/>
        <v>27</v>
      </c>
      <c r="K840" s="11">
        <f t="shared" si="40"/>
        <v>16</v>
      </c>
      <c r="L840" s="4">
        <f>J840-(G840*E840)</f>
        <v>11</v>
      </c>
      <c r="M840" s="6">
        <f t="shared" si="41"/>
        <v>0.40740740740740738</v>
      </c>
    </row>
    <row r="841" spans="1:13" x14ac:dyDescent="0.45">
      <c r="A841" s="3">
        <v>328</v>
      </c>
      <c r="B841" s="3">
        <v>4</v>
      </c>
      <c r="C841" t="s">
        <v>37</v>
      </c>
      <c r="D841" t="s">
        <v>622</v>
      </c>
      <c r="E841" s="4">
        <v>21</v>
      </c>
      <c r="F841" s="4">
        <v>35</v>
      </c>
      <c r="G841">
        <v>1</v>
      </c>
      <c r="H841" s="5">
        <v>1.4583333333333334E-2</v>
      </c>
      <c r="I841" t="s">
        <v>609</v>
      </c>
      <c r="J841" s="4">
        <f t="shared" si="39"/>
        <v>35</v>
      </c>
      <c r="K841" s="11">
        <f t="shared" si="40"/>
        <v>21</v>
      </c>
      <c r="L841" s="4">
        <f>J841-(G841*E841)</f>
        <v>14</v>
      </c>
      <c r="M841" s="6">
        <f t="shared" si="41"/>
        <v>0.4</v>
      </c>
    </row>
    <row r="842" spans="1:13" x14ac:dyDescent="0.45">
      <c r="A842" s="3">
        <v>329</v>
      </c>
      <c r="B842" s="3">
        <v>13</v>
      </c>
      <c r="C842" t="s">
        <v>81</v>
      </c>
      <c r="D842" t="s">
        <v>628</v>
      </c>
      <c r="E842" s="4">
        <v>13</v>
      </c>
      <c r="F842" s="4">
        <v>21</v>
      </c>
      <c r="G842">
        <v>2</v>
      </c>
      <c r="H842" s="5">
        <v>3.888888888888889E-2</v>
      </c>
      <c r="I842" t="s">
        <v>609</v>
      </c>
      <c r="J842" s="4">
        <f t="shared" si="39"/>
        <v>42</v>
      </c>
      <c r="K842" s="11">
        <f t="shared" si="40"/>
        <v>26</v>
      </c>
      <c r="L842" s="4">
        <f>J842-(G842*E842)</f>
        <v>16</v>
      </c>
      <c r="M842" s="6">
        <f t="shared" si="41"/>
        <v>0.38095238095238093</v>
      </c>
    </row>
    <row r="843" spans="1:13" x14ac:dyDescent="0.45">
      <c r="A843" s="3">
        <v>329</v>
      </c>
      <c r="B843" s="3">
        <v>13</v>
      </c>
      <c r="C843" t="s">
        <v>59</v>
      </c>
      <c r="D843" t="s">
        <v>616</v>
      </c>
      <c r="E843" s="4">
        <v>25</v>
      </c>
      <c r="F843" s="4">
        <v>40</v>
      </c>
      <c r="G843">
        <v>2</v>
      </c>
      <c r="H843" s="5">
        <v>1.1805555555555555E-2</v>
      </c>
      <c r="I843" t="s">
        <v>609</v>
      </c>
      <c r="J843" s="4">
        <f t="shared" si="39"/>
        <v>80</v>
      </c>
      <c r="K843" s="11">
        <f t="shared" si="40"/>
        <v>50</v>
      </c>
      <c r="L843" s="4">
        <f>J843-(G843*E843)</f>
        <v>30</v>
      </c>
      <c r="M843" s="6">
        <f t="shared" si="41"/>
        <v>0.375</v>
      </c>
    </row>
    <row r="844" spans="1:13" x14ac:dyDescent="0.45">
      <c r="A844" s="3">
        <v>329</v>
      </c>
      <c r="B844" s="3">
        <v>13</v>
      </c>
      <c r="C844" t="s">
        <v>127</v>
      </c>
      <c r="D844" t="s">
        <v>614</v>
      </c>
      <c r="E844" s="4">
        <v>19</v>
      </c>
      <c r="F844" s="4">
        <v>31</v>
      </c>
      <c r="G844">
        <v>2</v>
      </c>
      <c r="H844" s="5">
        <v>4.027777777777778E-2</v>
      </c>
      <c r="I844" t="s">
        <v>609</v>
      </c>
      <c r="J844" s="4">
        <f t="shared" si="39"/>
        <v>62</v>
      </c>
      <c r="K844" s="11">
        <f t="shared" si="40"/>
        <v>38</v>
      </c>
      <c r="L844" s="4">
        <f>J844-(G844*E844)</f>
        <v>24</v>
      </c>
      <c r="M844" s="6">
        <f t="shared" si="41"/>
        <v>0.38709677419354838</v>
      </c>
    </row>
    <row r="845" spans="1:13" x14ac:dyDescent="0.45">
      <c r="A845" s="3">
        <v>329</v>
      </c>
      <c r="B845" s="3">
        <v>13</v>
      </c>
      <c r="C845" t="s">
        <v>211</v>
      </c>
      <c r="D845" t="s">
        <v>627</v>
      </c>
      <c r="E845" s="4">
        <v>14</v>
      </c>
      <c r="F845" s="4">
        <v>23</v>
      </c>
      <c r="G845">
        <v>1</v>
      </c>
      <c r="H845" s="5">
        <v>5.5555555555555558E-3</v>
      </c>
      <c r="I845" t="s">
        <v>609</v>
      </c>
      <c r="J845" s="4">
        <f t="shared" si="39"/>
        <v>23</v>
      </c>
      <c r="K845" s="11">
        <f t="shared" si="40"/>
        <v>14</v>
      </c>
      <c r="L845" s="4">
        <f>J845-(G845*E845)</f>
        <v>9</v>
      </c>
      <c r="M845" s="6">
        <f t="shared" si="41"/>
        <v>0.39130434782608697</v>
      </c>
    </row>
    <row r="846" spans="1:13" x14ac:dyDescent="0.45">
      <c r="A846" s="3">
        <v>330</v>
      </c>
      <c r="B846" s="3">
        <v>10</v>
      </c>
      <c r="C846" t="s">
        <v>133</v>
      </c>
      <c r="D846" t="s">
        <v>631</v>
      </c>
      <c r="E846" s="4">
        <v>15</v>
      </c>
      <c r="F846" s="4">
        <v>25</v>
      </c>
      <c r="G846">
        <v>2</v>
      </c>
      <c r="H846" s="5">
        <v>1.7361111111111112E-2</v>
      </c>
      <c r="I846" t="s">
        <v>610</v>
      </c>
      <c r="J846" s="4">
        <f t="shared" si="39"/>
        <v>50</v>
      </c>
      <c r="K846" s="11">
        <f t="shared" si="40"/>
        <v>30</v>
      </c>
      <c r="L846" s="4">
        <f>J846-(G846*E846)</f>
        <v>20</v>
      </c>
      <c r="M846" s="6">
        <f t="shared" si="41"/>
        <v>0.4</v>
      </c>
    </row>
    <row r="847" spans="1:13" x14ac:dyDescent="0.45">
      <c r="A847" s="3">
        <v>330</v>
      </c>
      <c r="B847" s="3">
        <v>10</v>
      </c>
      <c r="C847" t="s">
        <v>53</v>
      </c>
      <c r="D847" t="s">
        <v>620</v>
      </c>
      <c r="E847" s="4">
        <v>16</v>
      </c>
      <c r="F847" s="4">
        <v>28</v>
      </c>
      <c r="G847">
        <v>2</v>
      </c>
      <c r="H847" s="5">
        <v>2.9861111111111113E-2</v>
      </c>
      <c r="I847" t="s">
        <v>609</v>
      </c>
      <c r="J847" s="4">
        <f t="shared" si="39"/>
        <v>56</v>
      </c>
      <c r="K847" s="11">
        <f t="shared" si="40"/>
        <v>32</v>
      </c>
      <c r="L847" s="4">
        <f>J847-(G847*E847)</f>
        <v>24</v>
      </c>
      <c r="M847" s="6">
        <f t="shared" si="41"/>
        <v>0.42857142857142855</v>
      </c>
    </row>
    <row r="848" spans="1:13" x14ac:dyDescent="0.45">
      <c r="A848" s="3">
        <v>330</v>
      </c>
      <c r="B848" s="3">
        <v>10</v>
      </c>
      <c r="C848" t="s">
        <v>211</v>
      </c>
      <c r="D848" t="s">
        <v>627</v>
      </c>
      <c r="E848" s="4">
        <v>14</v>
      </c>
      <c r="F848" s="4">
        <v>23</v>
      </c>
      <c r="G848">
        <v>3</v>
      </c>
      <c r="H848" s="5">
        <v>1.4583333333333334E-2</v>
      </c>
      <c r="I848" t="s">
        <v>609</v>
      </c>
      <c r="J848" s="4">
        <f t="shared" si="39"/>
        <v>69</v>
      </c>
      <c r="K848" s="11">
        <f t="shared" si="40"/>
        <v>42</v>
      </c>
      <c r="L848" s="4">
        <f>J848-(G848*E848)</f>
        <v>27</v>
      </c>
      <c r="M848" s="6">
        <f t="shared" si="41"/>
        <v>0.39130434782608697</v>
      </c>
    </row>
    <row r="849" spans="1:13" x14ac:dyDescent="0.45">
      <c r="A849" s="3">
        <v>330</v>
      </c>
      <c r="B849" s="3">
        <v>10</v>
      </c>
      <c r="C849" t="s">
        <v>81</v>
      </c>
      <c r="D849" t="s">
        <v>628</v>
      </c>
      <c r="E849" s="4">
        <v>13</v>
      </c>
      <c r="F849" s="4">
        <v>21</v>
      </c>
      <c r="G849">
        <v>2</v>
      </c>
      <c r="H849" s="5">
        <v>3.5416666666666666E-2</v>
      </c>
      <c r="I849" t="s">
        <v>610</v>
      </c>
      <c r="J849" s="4">
        <f t="shared" si="39"/>
        <v>42</v>
      </c>
      <c r="K849" s="11">
        <f t="shared" si="40"/>
        <v>26</v>
      </c>
      <c r="L849" s="4">
        <f>J849-(G849*E849)</f>
        <v>16</v>
      </c>
      <c r="M849" s="6">
        <f t="shared" si="41"/>
        <v>0.38095238095238093</v>
      </c>
    </row>
    <row r="850" spans="1:13" x14ac:dyDescent="0.45">
      <c r="A850" s="3">
        <v>331</v>
      </c>
      <c r="B850" s="3">
        <v>20</v>
      </c>
      <c r="C850" t="s">
        <v>123</v>
      </c>
      <c r="D850" t="s">
        <v>621</v>
      </c>
      <c r="E850" s="4">
        <v>11</v>
      </c>
      <c r="F850" s="4">
        <v>19</v>
      </c>
      <c r="G850">
        <v>1</v>
      </c>
      <c r="H850" s="5">
        <v>3.472222222222222E-3</v>
      </c>
      <c r="I850" t="s">
        <v>609</v>
      </c>
      <c r="J850" s="4">
        <f t="shared" si="39"/>
        <v>19</v>
      </c>
      <c r="K850" s="11">
        <f t="shared" si="40"/>
        <v>11</v>
      </c>
      <c r="L850" s="4">
        <f>J850-(G850*E850)</f>
        <v>8</v>
      </c>
      <c r="M850" s="6">
        <f t="shared" si="41"/>
        <v>0.42105263157894735</v>
      </c>
    </row>
    <row r="851" spans="1:13" x14ac:dyDescent="0.45">
      <c r="A851" s="3">
        <v>331</v>
      </c>
      <c r="B851" s="3">
        <v>20</v>
      </c>
      <c r="C851" t="s">
        <v>37</v>
      </c>
      <c r="D851" t="s">
        <v>622</v>
      </c>
      <c r="E851" s="4">
        <v>21</v>
      </c>
      <c r="F851" s="4">
        <v>35</v>
      </c>
      <c r="G851">
        <v>3</v>
      </c>
      <c r="H851" s="5">
        <v>1.8055555555555554E-2</v>
      </c>
      <c r="I851" t="s">
        <v>610</v>
      </c>
      <c r="J851" s="4">
        <f t="shared" si="39"/>
        <v>105</v>
      </c>
      <c r="K851" s="11">
        <f t="shared" si="40"/>
        <v>63</v>
      </c>
      <c r="L851" s="4">
        <f>J851-(G851*E851)</f>
        <v>42</v>
      </c>
      <c r="M851" s="6">
        <f t="shared" si="41"/>
        <v>0.4</v>
      </c>
    </row>
    <row r="852" spans="1:13" x14ac:dyDescent="0.45">
      <c r="A852" s="3">
        <v>331</v>
      </c>
      <c r="B852" s="3">
        <v>20</v>
      </c>
      <c r="C852" t="s">
        <v>169</v>
      </c>
      <c r="D852" t="s">
        <v>612</v>
      </c>
      <c r="E852" s="4">
        <v>14</v>
      </c>
      <c r="F852" s="4">
        <v>24</v>
      </c>
      <c r="G852">
        <v>1</v>
      </c>
      <c r="H852" s="5">
        <v>3.8194444444444448E-2</v>
      </c>
      <c r="I852" t="s">
        <v>609</v>
      </c>
      <c r="J852" s="4">
        <f t="shared" si="39"/>
        <v>24</v>
      </c>
      <c r="K852" s="11">
        <f t="shared" si="40"/>
        <v>14</v>
      </c>
      <c r="L852" s="4">
        <f>J852-(G852*E852)</f>
        <v>10</v>
      </c>
      <c r="M852" s="6">
        <f t="shared" si="41"/>
        <v>0.41666666666666669</v>
      </c>
    </row>
    <row r="853" spans="1:13" x14ac:dyDescent="0.45">
      <c r="A853" s="3">
        <v>331</v>
      </c>
      <c r="B853" s="3">
        <v>20</v>
      </c>
      <c r="C853" t="s">
        <v>133</v>
      </c>
      <c r="D853" t="s">
        <v>631</v>
      </c>
      <c r="E853" s="4">
        <v>15</v>
      </c>
      <c r="F853" s="4">
        <v>25</v>
      </c>
      <c r="G853">
        <v>1</v>
      </c>
      <c r="H853" s="5">
        <v>2.4305555555555556E-2</v>
      </c>
      <c r="I853" t="s">
        <v>609</v>
      </c>
      <c r="J853" s="4">
        <f t="shared" si="39"/>
        <v>25</v>
      </c>
      <c r="K853" s="11">
        <f t="shared" si="40"/>
        <v>15</v>
      </c>
      <c r="L853" s="4">
        <f>J853-(G853*E853)</f>
        <v>10</v>
      </c>
      <c r="M853" s="6">
        <f t="shared" si="41"/>
        <v>0.4</v>
      </c>
    </row>
    <row r="854" spans="1:13" x14ac:dyDescent="0.45">
      <c r="A854" s="3">
        <v>332</v>
      </c>
      <c r="B854" s="3">
        <v>6</v>
      </c>
      <c r="C854" t="s">
        <v>59</v>
      </c>
      <c r="D854" t="s">
        <v>616</v>
      </c>
      <c r="E854" s="4">
        <v>25</v>
      </c>
      <c r="F854" s="4">
        <v>40</v>
      </c>
      <c r="G854">
        <v>3</v>
      </c>
      <c r="H854" s="5">
        <v>1.1805555555555555E-2</v>
      </c>
      <c r="I854" t="s">
        <v>609</v>
      </c>
      <c r="J854" s="4">
        <f t="shared" si="39"/>
        <v>120</v>
      </c>
      <c r="K854" s="11">
        <f t="shared" si="40"/>
        <v>75</v>
      </c>
      <c r="L854" s="4">
        <f>J854-(G854*E854)</f>
        <v>45</v>
      </c>
      <c r="M854" s="6">
        <f t="shared" si="41"/>
        <v>0.375</v>
      </c>
    </row>
    <row r="855" spans="1:13" x14ac:dyDescent="0.45">
      <c r="A855" s="3">
        <v>333</v>
      </c>
      <c r="B855" s="3">
        <v>6</v>
      </c>
      <c r="C855" t="s">
        <v>84</v>
      </c>
      <c r="D855" t="s">
        <v>617</v>
      </c>
      <c r="E855" s="4">
        <v>22</v>
      </c>
      <c r="F855" s="4">
        <v>36</v>
      </c>
      <c r="G855">
        <v>1</v>
      </c>
      <c r="H855" s="5">
        <v>2.6388888888888889E-2</v>
      </c>
      <c r="I855" t="s">
        <v>610</v>
      </c>
      <c r="J855" s="4">
        <f t="shared" si="39"/>
        <v>36</v>
      </c>
      <c r="K855" s="11">
        <f t="shared" si="40"/>
        <v>22</v>
      </c>
      <c r="L855" s="4">
        <f>J855-(G855*E855)</f>
        <v>14</v>
      </c>
      <c r="M855" s="6">
        <f t="shared" si="41"/>
        <v>0.3888888888888889</v>
      </c>
    </row>
    <row r="856" spans="1:13" x14ac:dyDescent="0.45">
      <c r="A856" s="3">
        <v>333</v>
      </c>
      <c r="B856" s="3">
        <v>6</v>
      </c>
      <c r="C856" t="s">
        <v>90</v>
      </c>
      <c r="D856" t="s">
        <v>629</v>
      </c>
      <c r="E856" s="4">
        <v>10</v>
      </c>
      <c r="F856" s="4">
        <v>18</v>
      </c>
      <c r="G856">
        <v>2</v>
      </c>
      <c r="H856" s="5">
        <v>1.5972222222222221E-2</v>
      </c>
      <c r="I856" t="s">
        <v>610</v>
      </c>
      <c r="J856" s="4">
        <f t="shared" si="39"/>
        <v>36</v>
      </c>
      <c r="K856" s="11">
        <f t="shared" si="40"/>
        <v>20</v>
      </c>
      <c r="L856" s="4">
        <f>J856-(G856*E856)</f>
        <v>16</v>
      </c>
      <c r="M856" s="6">
        <f t="shared" si="41"/>
        <v>0.44444444444444442</v>
      </c>
    </row>
    <row r="857" spans="1:13" x14ac:dyDescent="0.45">
      <c r="A857" s="3">
        <v>334</v>
      </c>
      <c r="B857" s="3">
        <v>12</v>
      </c>
      <c r="C857" t="s">
        <v>81</v>
      </c>
      <c r="D857" t="s">
        <v>628</v>
      </c>
      <c r="E857" s="4">
        <v>13</v>
      </c>
      <c r="F857" s="4">
        <v>21</v>
      </c>
      <c r="G857">
        <v>2</v>
      </c>
      <c r="H857" s="5">
        <v>2.5000000000000001E-2</v>
      </c>
      <c r="I857" t="s">
        <v>610</v>
      </c>
      <c r="J857" s="4">
        <f t="shared" si="39"/>
        <v>42</v>
      </c>
      <c r="K857" s="11">
        <f t="shared" si="40"/>
        <v>26</v>
      </c>
      <c r="L857" s="4">
        <f>J857-(G857*E857)</f>
        <v>16</v>
      </c>
      <c r="M857" s="6">
        <f t="shared" si="41"/>
        <v>0.38095238095238093</v>
      </c>
    </row>
    <row r="858" spans="1:13" x14ac:dyDescent="0.45">
      <c r="A858" s="3">
        <v>334</v>
      </c>
      <c r="B858" s="3">
        <v>12</v>
      </c>
      <c r="C858" t="s">
        <v>211</v>
      </c>
      <c r="D858" t="s">
        <v>627</v>
      </c>
      <c r="E858" s="4">
        <v>14</v>
      </c>
      <c r="F858" s="4">
        <v>23</v>
      </c>
      <c r="G858">
        <v>1</v>
      </c>
      <c r="H858" s="5">
        <v>4.027777777777778E-2</v>
      </c>
      <c r="I858" t="s">
        <v>609</v>
      </c>
      <c r="J858" s="4">
        <f t="shared" si="39"/>
        <v>23</v>
      </c>
      <c r="K858" s="11">
        <f t="shared" si="40"/>
        <v>14</v>
      </c>
      <c r="L858" s="4">
        <f>J858-(G858*E858)</f>
        <v>9</v>
      </c>
      <c r="M858" s="6">
        <f t="shared" si="41"/>
        <v>0.39130434782608697</v>
      </c>
    </row>
    <row r="859" spans="1:13" x14ac:dyDescent="0.45">
      <c r="A859" s="3">
        <v>334</v>
      </c>
      <c r="B859" s="3">
        <v>12</v>
      </c>
      <c r="C859" t="s">
        <v>169</v>
      </c>
      <c r="D859" t="s">
        <v>612</v>
      </c>
      <c r="E859" s="4">
        <v>14</v>
      </c>
      <c r="F859" s="4">
        <v>24</v>
      </c>
      <c r="G859">
        <v>2</v>
      </c>
      <c r="H859" s="5">
        <v>2.1527777777777778E-2</v>
      </c>
      <c r="I859" t="s">
        <v>609</v>
      </c>
      <c r="J859" s="4">
        <f t="shared" si="39"/>
        <v>48</v>
      </c>
      <c r="K859" s="11">
        <f t="shared" si="40"/>
        <v>28</v>
      </c>
      <c r="L859" s="4">
        <f>J859-(G859*E859)</f>
        <v>20</v>
      </c>
      <c r="M859" s="6">
        <f t="shared" si="41"/>
        <v>0.41666666666666669</v>
      </c>
    </row>
    <row r="860" spans="1:13" x14ac:dyDescent="0.45">
      <c r="A860" s="3">
        <v>334</v>
      </c>
      <c r="B860" s="3">
        <v>12</v>
      </c>
      <c r="C860" t="s">
        <v>79</v>
      </c>
      <c r="D860" t="s">
        <v>613</v>
      </c>
      <c r="E860" s="4">
        <v>18</v>
      </c>
      <c r="F860" s="4">
        <v>30</v>
      </c>
      <c r="G860">
        <v>2</v>
      </c>
      <c r="H860" s="5">
        <v>2.1527777777777778E-2</v>
      </c>
      <c r="I860" t="s">
        <v>609</v>
      </c>
      <c r="J860" s="4">
        <f t="shared" si="39"/>
        <v>60</v>
      </c>
      <c r="K860" s="11">
        <f t="shared" si="40"/>
        <v>36</v>
      </c>
      <c r="L860" s="4">
        <f>J860-(G860*E860)</f>
        <v>24</v>
      </c>
      <c r="M860" s="6">
        <f t="shared" si="41"/>
        <v>0.4</v>
      </c>
    </row>
    <row r="861" spans="1:13" x14ac:dyDescent="0.45">
      <c r="A861" s="3">
        <v>335</v>
      </c>
      <c r="B861" s="3">
        <v>14</v>
      </c>
      <c r="C861" t="s">
        <v>79</v>
      </c>
      <c r="D861" t="s">
        <v>613</v>
      </c>
      <c r="E861" s="4">
        <v>18</v>
      </c>
      <c r="F861" s="4">
        <v>30</v>
      </c>
      <c r="G861">
        <v>1</v>
      </c>
      <c r="H861" s="5">
        <v>2.2916666666666665E-2</v>
      </c>
      <c r="I861" t="s">
        <v>610</v>
      </c>
      <c r="J861" s="4">
        <f t="shared" si="39"/>
        <v>30</v>
      </c>
      <c r="K861" s="11">
        <f t="shared" si="40"/>
        <v>18</v>
      </c>
      <c r="L861" s="4">
        <f>J861-(G861*E861)</f>
        <v>12</v>
      </c>
      <c r="M861" s="6">
        <f t="shared" si="41"/>
        <v>0.4</v>
      </c>
    </row>
    <row r="862" spans="1:13" x14ac:dyDescent="0.45">
      <c r="A862" s="3">
        <v>335</v>
      </c>
      <c r="B862" s="3">
        <v>14</v>
      </c>
      <c r="C862" t="s">
        <v>53</v>
      </c>
      <c r="D862" t="s">
        <v>620</v>
      </c>
      <c r="E862" s="4">
        <v>16</v>
      </c>
      <c r="F862" s="4">
        <v>28</v>
      </c>
      <c r="G862">
        <v>3</v>
      </c>
      <c r="H862" s="5">
        <v>2.5000000000000001E-2</v>
      </c>
      <c r="I862" t="s">
        <v>610</v>
      </c>
      <c r="J862" s="4">
        <f t="shared" si="39"/>
        <v>84</v>
      </c>
      <c r="K862" s="11">
        <f t="shared" si="40"/>
        <v>48</v>
      </c>
      <c r="L862" s="4">
        <f>J862-(G862*E862)</f>
        <v>36</v>
      </c>
      <c r="M862" s="6">
        <f t="shared" si="41"/>
        <v>0.42857142857142855</v>
      </c>
    </row>
    <row r="863" spans="1:13" x14ac:dyDescent="0.45">
      <c r="A863" s="3">
        <v>336</v>
      </c>
      <c r="B863" s="3">
        <v>4</v>
      </c>
      <c r="C863" t="s">
        <v>81</v>
      </c>
      <c r="D863" t="s">
        <v>628</v>
      </c>
      <c r="E863" s="4">
        <v>13</v>
      </c>
      <c r="F863" s="4">
        <v>21</v>
      </c>
      <c r="G863">
        <v>2</v>
      </c>
      <c r="H863" s="5">
        <v>8.3333333333333332E-3</v>
      </c>
      <c r="I863" t="s">
        <v>610</v>
      </c>
      <c r="J863" s="4">
        <f t="shared" si="39"/>
        <v>42</v>
      </c>
      <c r="K863" s="11">
        <f t="shared" si="40"/>
        <v>26</v>
      </c>
      <c r="L863" s="4">
        <f>J863-(G863*E863)</f>
        <v>16</v>
      </c>
      <c r="M863" s="6">
        <f t="shared" si="41"/>
        <v>0.38095238095238093</v>
      </c>
    </row>
    <row r="864" spans="1:13" x14ac:dyDescent="0.45">
      <c r="A864" s="3">
        <v>336</v>
      </c>
      <c r="B864" s="3">
        <v>4</v>
      </c>
      <c r="C864" t="s">
        <v>123</v>
      </c>
      <c r="D864" t="s">
        <v>621</v>
      </c>
      <c r="E864" s="4">
        <v>11</v>
      </c>
      <c r="F864" s="4">
        <v>19</v>
      </c>
      <c r="G864">
        <v>2</v>
      </c>
      <c r="H864" s="5">
        <v>2.2916666666666665E-2</v>
      </c>
      <c r="I864" t="s">
        <v>610</v>
      </c>
      <c r="J864" s="4">
        <f t="shared" si="39"/>
        <v>38</v>
      </c>
      <c r="K864" s="11">
        <f t="shared" si="40"/>
        <v>22</v>
      </c>
      <c r="L864" s="4">
        <f>J864-(G864*E864)</f>
        <v>16</v>
      </c>
      <c r="M864" s="6">
        <f t="shared" si="41"/>
        <v>0.42105263157894735</v>
      </c>
    </row>
    <row r="865" spans="1:13" x14ac:dyDescent="0.45">
      <c r="A865" s="3">
        <v>336</v>
      </c>
      <c r="B865" s="3">
        <v>4</v>
      </c>
      <c r="C865" t="s">
        <v>166</v>
      </c>
      <c r="D865" t="s">
        <v>630</v>
      </c>
      <c r="E865" s="4">
        <v>15</v>
      </c>
      <c r="F865" s="4">
        <v>26</v>
      </c>
      <c r="G865">
        <v>3</v>
      </c>
      <c r="H865" s="5">
        <v>1.3888888888888888E-2</v>
      </c>
      <c r="I865" t="s">
        <v>610</v>
      </c>
      <c r="J865" s="4">
        <f t="shared" si="39"/>
        <v>78</v>
      </c>
      <c r="K865" s="11">
        <f t="shared" si="40"/>
        <v>45</v>
      </c>
      <c r="L865" s="4">
        <f>J865-(G865*E865)</f>
        <v>33</v>
      </c>
      <c r="M865" s="6">
        <f t="shared" si="41"/>
        <v>0.42307692307692307</v>
      </c>
    </row>
    <row r="866" spans="1:13" x14ac:dyDescent="0.45">
      <c r="A866" s="3">
        <v>337</v>
      </c>
      <c r="B866" s="3">
        <v>11</v>
      </c>
      <c r="C866" t="s">
        <v>169</v>
      </c>
      <c r="D866" t="s">
        <v>612</v>
      </c>
      <c r="E866" s="4">
        <v>14</v>
      </c>
      <c r="F866" s="4">
        <v>24</v>
      </c>
      <c r="G866">
        <v>3</v>
      </c>
      <c r="H866" s="5">
        <v>3.6805555555555557E-2</v>
      </c>
      <c r="I866" t="s">
        <v>609</v>
      </c>
      <c r="J866" s="4">
        <f t="shared" si="39"/>
        <v>72</v>
      </c>
      <c r="K866" s="11">
        <f t="shared" si="40"/>
        <v>42</v>
      </c>
      <c r="L866" s="4">
        <f>J866-(G866*E866)</f>
        <v>30</v>
      </c>
      <c r="M866" s="6">
        <f t="shared" si="41"/>
        <v>0.41666666666666669</v>
      </c>
    </row>
    <row r="867" spans="1:13" x14ac:dyDescent="0.45">
      <c r="A867" s="3">
        <v>337</v>
      </c>
      <c r="B867" s="3">
        <v>11</v>
      </c>
      <c r="C867" t="s">
        <v>53</v>
      </c>
      <c r="D867" t="s">
        <v>620</v>
      </c>
      <c r="E867" s="4">
        <v>16</v>
      </c>
      <c r="F867" s="4">
        <v>28</v>
      </c>
      <c r="G867">
        <v>1</v>
      </c>
      <c r="H867" s="5">
        <v>3.472222222222222E-3</v>
      </c>
      <c r="I867" t="s">
        <v>610</v>
      </c>
      <c r="J867" s="4">
        <f t="shared" si="39"/>
        <v>28</v>
      </c>
      <c r="K867" s="11">
        <f t="shared" si="40"/>
        <v>16</v>
      </c>
      <c r="L867" s="4">
        <f>J867-(G867*E867)</f>
        <v>12</v>
      </c>
      <c r="M867" s="6">
        <f t="shared" si="41"/>
        <v>0.42857142857142855</v>
      </c>
    </row>
    <row r="868" spans="1:13" x14ac:dyDescent="0.45">
      <c r="A868" s="3">
        <v>338</v>
      </c>
      <c r="B868" s="3">
        <v>18</v>
      </c>
      <c r="C868" t="s">
        <v>66</v>
      </c>
      <c r="D868" t="s">
        <v>625</v>
      </c>
      <c r="E868" s="4">
        <v>20</v>
      </c>
      <c r="F868" s="4">
        <v>34</v>
      </c>
      <c r="G868">
        <v>3</v>
      </c>
      <c r="H868" s="5">
        <v>3.0555555555555555E-2</v>
      </c>
      <c r="I868" t="s">
        <v>609</v>
      </c>
      <c r="J868" s="4">
        <f t="shared" si="39"/>
        <v>102</v>
      </c>
      <c r="K868" s="11">
        <f t="shared" si="40"/>
        <v>60</v>
      </c>
      <c r="L868" s="4">
        <f>J868-(G868*E868)</f>
        <v>42</v>
      </c>
      <c r="M868" s="6">
        <f t="shared" si="41"/>
        <v>0.41176470588235292</v>
      </c>
    </row>
    <row r="869" spans="1:13" x14ac:dyDescent="0.45">
      <c r="A869" s="3">
        <v>338</v>
      </c>
      <c r="B869" s="3">
        <v>18</v>
      </c>
      <c r="C869" t="s">
        <v>81</v>
      </c>
      <c r="D869" t="s">
        <v>628</v>
      </c>
      <c r="E869" s="4">
        <v>13</v>
      </c>
      <c r="F869" s="4">
        <v>21</v>
      </c>
      <c r="G869">
        <v>1</v>
      </c>
      <c r="H869" s="5">
        <v>6.9444444444444441E-3</v>
      </c>
      <c r="I869" t="s">
        <v>610</v>
      </c>
      <c r="J869" s="4">
        <f t="shared" si="39"/>
        <v>21</v>
      </c>
      <c r="K869" s="11">
        <f t="shared" si="40"/>
        <v>13</v>
      </c>
      <c r="L869" s="4">
        <f>J869-(G869*E869)</f>
        <v>8</v>
      </c>
      <c r="M869" s="6">
        <f t="shared" si="41"/>
        <v>0.38095238095238093</v>
      </c>
    </row>
    <row r="870" spans="1:13" x14ac:dyDescent="0.45">
      <c r="A870" s="3">
        <v>338</v>
      </c>
      <c r="B870" s="3">
        <v>18</v>
      </c>
      <c r="C870" t="s">
        <v>258</v>
      </c>
      <c r="D870" t="s">
        <v>623</v>
      </c>
      <c r="E870" s="4">
        <v>19</v>
      </c>
      <c r="F870" s="4">
        <v>32</v>
      </c>
      <c r="G870">
        <v>3</v>
      </c>
      <c r="H870" s="5">
        <v>2.0833333333333332E-2</v>
      </c>
      <c r="I870" t="s">
        <v>610</v>
      </c>
      <c r="J870" s="4">
        <f t="shared" si="39"/>
        <v>96</v>
      </c>
      <c r="K870" s="11">
        <f t="shared" si="40"/>
        <v>57</v>
      </c>
      <c r="L870" s="4">
        <f>J870-(G870*E870)</f>
        <v>39</v>
      </c>
      <c r="M870" s="6">
        <f t="shared" si="41"/>
        <v>0.40625</v>
      </c>
    </row>
    <row r="871" spans="1:13" x14ac:dyDescent="0.45">
      <c r="A871" s="3">
        <v>338</v>
      </c>
      <c r="B871" s="3">
        <v>18</v>
      </c>
      <c r="C871" t="s">
        <v>157</v>
      </c>
      <c r="D871" t="s">
        <v>626</v>
      </c>
      <c r="E871" s="4">
        <v>12</v>
      </c>
      <c r="F871" s="4">
        <v>20</v>
      </c>
      <c r="G871">
        <v>3</v>
      </c>
      <c r="H871" s="5">
        <v>4.0972222222222222E-2</v>
      </c>
      <c r="I871" t="s">
        <v>609</v>
      </c>
      <c r="J871" s="4">
        <f t="shared" si="39"/>
        <v>60</v>
      </c>
      <c r="K871" s="11">
        <f t="shared" si="40"/>
        <v>36</v>
      </c>
      <c r="L871" s="4">
        <f>J871-(G871*E871)</f>
        <v>24</v>
      </c>
      <c r="M871" s="6">
        <f t="shared" si="41"/>
        <v>0.4</v>
      </c>
    </row>
    <row r="872" spans="1:13" x14ac:dyDescent="0.45">
      <c r="A872" s="3">
        <v>339</v>
      </c>
      <c r="B872" s="3">
        <v>13</v>
      </c>
      <c r="C872" t="s">
        <v>49</v>
      </c>
      <c r="D872" t="s">
        <v>618</v>
      </c>
      <c r="E872" s="4">
        <v>17</v>
      </c>
      <c r="F872" s="4">
        <v>29</v>
      </c>
      <c r="G872">
        <v>2</v>
      </c>
      <c r="H872" s="5">
        <v>4.1666666666666666E-3</v>
      </c>
      <c r="I872" t="s">
        <v>610</v>
      </c>
      <c r="J872" s="4">
        <f t="shared" si="39"/>
        <v>58</v>
      </c>
      <c r="K872" s="11">
        <f t="shared" si="40"/>
        <v>34</v>
      </c>
      <c r="L872" s="4">
        <f>J872-(G872*E872)</f>
        <v>24</v>
      </c>
      <c r="M872" s="6">
        <f t="shared" si="41"/>
        <v>0.41379310344827586</v>
      </c>
    </row>
    <row r="873" spans="1:13" x14ac:dyDescent="0.45">
      <c r="A873" s="3">
        <v>339</v>
      </c>
      <c r="B873" s="3">
        <v>13</v>
      </c>
      <c r="C873" t="s">
        <v>211</v>
      </c>
      <c r="D873" t="s">
        <v>627</v>
      </c>
      <c r="E873" s="4">
        <v>14</v>
      </c>
      <c r="F873" s="4">
        <v>23</v>
      </c>
      <c r="G873">
        <v>2</v>
      </c>
      <c r="H873" s="5">
        <v>2.7777777777777776E-2</v>
      </c>
      <c r="I873" t="s">
        <v>609</v>
      </c>
      <c r="J873" s="4">
        <f t="shared" si="39"/>
        <v>46</v>
      </c>
      <c r="K873" s="11">
        <f t="shared" si="40"/>
        <v>28</v>
      </c>
      <c r="L873" s="4">
        <f>J873-(G873*E873)</f>
        <v>18</v>
      </c>
      <c r="M873" s="6">
        <f t="shared" si="41"/>
        <v>0.39130434782608697</v>
      </c>
    </row>
    <row r="874" spans="1:13" x14ac:dyDescent="0.45">
      <c r="A874" s="3">
        <v>340</v>
      </c>
      <c r="B874" s="3">
        <v>15</v>
      </c>
      <c r="C874" t="s">
        <v>59</v>
      </c>
      <c r="D874" t="s">
        <v>616</v>
      </c>
      <c r="E874" s="4">
        <v>25</v>
      </c>
      <c r="F874" s="4">
        <v>40</v>
      </c>
      <c r="G874">
        <v>2</v>
      </c>
      <c r="H874" s="5">
        <v>2.4305555555555556E-2</v>
      </c>
      <c r="I874" t="s">
        <v>610</v>
      </c>
      <c r="J874" s="4">
        <f t="shared" si="39"/>
        <v>80</v>
      </c>
      <c r="K874" s="11">
        <f t="shared" si="40"/>
        <v>50</v>
      </c>
      <c r="L874" s="4">
        <f>J874-(G874*E874)</f>
        <v>30</v>
      </c>
      <c r="M874" s="6">
        <f t="shared" si="41"/>
        <v>0.375</v>
      </c>
    </row>
    <row r="875" spans="1:13" x14ac:dyDescent="0.45">
      <c r="A875" s="3">
        <v>340</v>
      </c>
      <c r="B875" s="3">
        <v>15</v>
      </c>
      <c r="C875" t="s">
        <v>53</v>
      </c>
      <c r="D875" t="s">
        <v>620</v>
      </c>
      <c r="E875" s="4">
        <v>16</v>
      </c>
      <c r="F875" s="4">
        <v>28</v>
      </c>
      <c r="G875">
        <v>3</v>
      </c>
      <c r="H875" s="5">
        <v>3.888888888888889E-2</v>
      </c>
      <c r="I875" t="s">
        <v>609</v>
      </c>
      <c r="J875" s="4">
        <f t="shared" si="39"/>
        <v>84</v>
      </c>
      <c r="K875" s="11">
        <f t="shared" si="40"/>
        <v>48</v>
      </c>
      <c r="L875" s="4">
        <f>J875-(G875*E875)</f>
        <v>36</v>
      </c>
      <c r="M875" s="6">
        <f t="shared" si="41"/>
        <v>0.42857142857142855</v>
      </c>
    </row>
    <row r="876" spans="1:13" x14ac:dyDescent="0.45">
      <c r="A876" s="3">
        <v>341</v>
      </c>
      <c r="B876" s="3">
        <v>14</v>
      </c>
      <c r="C876" t="s">
        <v>53</v>
      </c>
      <c r="D876" t="s">
        <v>620</v>
      </c>
      <c r="E876" s="4">
        <v>16</v>
      </c>
      <c r="F876" s="4">
        <v>28</v>
      </c>
      <c r="G876">
        <v>1</v>
      </c>
      <c r="H876" s="5">
        <v>3.1944444444444442E-2</v>
      </c>
      <c r="I876" t="s">
        <v>609</v>
      </c>
      <c r="J876" s="4">
        <f t="shared" si="39"/>
        <v>28</v>
      </c>
      <c r="K876" s="11">
        <f t="shared" si="40"/>
        <v>16</v>
      </c>
      <c r="L876" s="4">
        <f>J876-(G876*E876)</f>
        <v>12</v>
      </c>
      <c r="M876" s="6">
        <f t="shared" si="41"/>
        <v>0.42857142857142855</v>
      </c>
    </row>
    <row r="877" spans="1:13" x14ac:dyDescent="0.45">
      <c r="A877" s="3">
        <v>341</v>
      </c>
      <c r="B877" s="3">
        <v>14</v>
      </c>
      <c r="C877" t="s">
        <v>214</v>
      </c>
      <c r="D877" t="s">
        <v>624</v>
      </c>
      <c r="E877" s="4">
        <v>13</v>
      </c>
      <c r="F877" s="4">
        <v>22</v>
      </c>
      <c r="G877">
        <v>2</v>
      </c>
      <c r="H877" s="5">
        <v>2.361111111111111E-2</v>
      </c>
      <c r="I877" t="s">
        <v>610</v>
      </c>
      <c r="J877" s="4">
        <f t="shared" si="39"/>
        <v>44</v>
      </c>
      <c r="K877" s="11">
        <f t="shared" si="40"/>
        <v>26</v>
      </c>
      <c r="L877" s="4">
        <f>J877-(G877*E877)</f>
        <v>18</v>
      </c>
      <c r="M877" s="6">
        <f t="shared" si="41"/>
        <v>0.40909090909090912</v>
      </c>
    </row>
    <row r="878" spans="1:13" x14ac:dyDescent="0.45">
      <c r="A878" s="3">
        <v>341</v>
      </c>
      <c r="B878" s="3">
        <v>14</v>
      </c>
      <c r="C878" t="s">
        <v>37</v>
      </c>
      <c r="D878" t="s">
        <v>622</v>
      </c>
      <c r="E878" s="4">
        <v>21</v>
      </c>
      <c r="F878" s="4">
        <v>35</v>
      </c>
      <c r="G878">
        <v>3</v>
      </c>
      <c r="H878" s="5">
        <v>5.5555555555555558E-3</v>
      </c>
      <c r="I878" t="s">
        <v>610</v>
      </c>
      <c r="J878" s="4">
        <f t="shared" si="39"/>
        <v>105</v>
      </c>
      <c r="K878" s="11">
        <f t="shared" si="40"/>
        <v>63</v>
      </c>
      <c r="L878" s="4">
        <f>J878-(G878*E878)</f>
        <v>42</v>
      </c>
      <c r="M878" s="6">
        <f t="shared" si="41"/>
        <v>0.4</v>
      </c>
    </row>
    <row r="879" spans="1:13" x14ac:dyDescent="0.45">
      <c r="A879" s="3">
        <v>342</v>
      </c>
      <c r="B879" s="3">
        <v>19</v>
      </c>
      <c r="C879" t="s">
        <v>211</v>
      </c>
      <c r="D879" t="s">
        <v>627</v>
      </c>
      <c r="E879" s="4">
        <v>14</v>
      </c>
      <c r="F879" s="4">
        <v>23</v>
      </c>
      <c r="G879">
        <v>2</v>
      </c>
      <c r="H879" s="5">
        <v>1.5972222222222221E-2</v>
      </c>
      <c r="I879" t="s">
        <v>610</v>
      </c>
      <c r="J879" s="4">
        <f t="shared" si="39"/>
        <v>46</v>
      </c>
      <c r="K879" s="11">
        <f t="shared" si="40"/>
        <v>28</v>
      </c>
      <c r="L879" s="4">
        <f>J879-(G879*E879)</f>
        <v>18</v>
      </c>
      <c r="M879" s="6">
        <f t="shared" si="41"/>
        <v>0.39130434782608697</v>
      </c>
    </row>
    <row r="880" spans="1:13" x14ac:dyDescent="0.45">
      <c r="A880" s="3">
        <v>342</v>
      </c>
      <c r="B880" s="3">
        <v>19</v>
      </c>
      <c r="C880" t="s">
        <v>53</v>
      </c>
      <c r="D880" t="s">
        <v>620</v>
      </c>
      <c r="E880" s="4">
        <v>16</v>
      </c>
      <c r="F880" s="4">
        <v>28</v>
      </c>
      <c r="G880">
        <v>2</v>
      </c>
      <c r="H880" s="5">
        <v>2.1527777777777778E-2</v>
      </c>
      <c r="I880" t="s">
        <v>610</v>
      </c>
      <c r="J880" s="4">
        <f t="shared" si="39"/>
        <v>56</v>
      </c>
      <c r="K880" s="11">
        <f t="shared" si="40"/>
        <v>32</v>
      </c>
      <c r="L880" s="4">
        <f>J880-(G880*E880)</f>
        <v>24</v>
      </c>
      <c r="M880" s="6">
        <f t="shared" si="41"/>
        <v>0.42857142857142855</v>
      </c>
    </row>
    <row r="881" spans="1:13" x14ac:dyDescent="0.45">
      <c r="A881" s="3">
        <v>343</v>
      </c>
      <c r="B881" s="3">
        <v>12</v>
      </c>
      <c r="C881" t="s">
        <v>66</v>
      </c>
      <c r="D881" t="s">
        <v>625</v>
      </c>
      <c r="E881" s="4">
        <v>20</v>
      </c>
      <c r="F881" s="4">
        <v>34</v>
      </c>
      <c r="G881">
        <v>2</v>
      </c>
      <c r="H881" s="5">
        <v>4.027777777777778E-2</v>
      </c>
      <c r="I881" t="s">
        <v>610</v>
      </c>
      <c r="J881" s="4">
        <f t="shared" si="39"/>
        <v>68</v>
      </c>
      <c r="K881" s="11">
        <f t="shared" si="40"/>
        <v>40</v>
      </c>
      <c r="L881" s="4">
        <f>J881-(G881*E881)</f>
        <v>28</v>
      </c>
      <c r="M881" s="6">
        <f t="shared" si="41"/>
        <v>0.41176470588235292</v>
      </c>
    </row>
    <row r="882" spans="1:13" x14ac:dyDescent="0.45">
      <c r="A882" s="3">
        <v>343</v>
      </c>
      <c r="B882" s="3">
        <v>12</v>
      </c>
      <c r="C882" t="s">
        <v>211</v>
      </c>
      <c r="D882" t="s">
        <v>627</v>
      </c>
      <c r="E882" s="4">
        <v>14</v>
      </c>
      <c r="F882" s="4">
        <v>23</v>
      </c>
      <c r="G882">
        <v>3</v>
      </c>
      <c r="H882" s="5">
        <v>2.9861111111111113E-2</v>
      </c>
      <c r="I882" t="s">
        <v>609</v>
      </c>
      <c r="J882" s="4">
        <f t="shared" si="39"/>
        <v>69</v>
      </c>
      <c r="K882" s="11">
        <f t="shared" si="40"/>
        <v>42</v>
      </c>
      <c r="L882" s="4">
        <f>J882-(G882*E882)</f>
        <v>27</v>
      </c>
      <c r="M882" s="6">
        <f t="shared" si="41"/>
        <v>0.39130434782608697</v>
      </c>
    </row>
    <row r="883" spans="1:13" x14ac:dyDescent="0.45">
      <c r="A883" s="3">
        <v>344</v>
      </c>
      <c r="B883" s="3">
        <v>15</v>
      </c>
      <c r="C883" t="s">
        <v>37</v>
      </c>
      <c r="D883" t="s">
        <v>622</v>
      </c>
      <c r="E883" s="4">
        <v>21</v>
      </c>
      <c r="F883" s="4">
        <v>35</v>
      </c>
      <c r="G883">
        <v>1</v>
      </c>
      <c r="H883" s="5">
        <v>7.6388888888888886E-3</v>
      </c>
      <c r="I883" t="s">
        <v>610</v>
      </c>
      <c r="J883" s="4">
        <f t="shared" si="39"/>
        <v>35</v>
      </c>
      <c r="K883" s="11">
        <f t="shared" si="40"/>
        <v>21</v>
      </c>
      <c r="L883" s="4">
        <f>J883-(G883*E883)</f>
        <v>14</v>
      </c>
      <c r="M883" s="6">
        <f t="shared" si="41"/>
        <v>0.4</v>
      </c>
    </row>
    <row r="884" spans="1:13" x14ac:dyDescent="0.45">
      <c r="A884" s="3">
        <v>344</v>
      </c>
      <c r="B884" s="3">
        <v>15</v>
      </c>
      <c r="C884" t="s">
        <v>127</v>
      </c>
      <c r="D884" t="s">
        <v>614</v>
      </c>
      <c r="E884" s="4">
        <v>19</v>
      </c>
      <c r="F884" s="4">
        <v>31</v>
      </c>
      <c r="G884">
        <v>2</v>
      </c>
      <c r="H884" s="5">
        <v>1.9444444444444445E-2</v>
      </c>
      <c r="I884" t="s">
        <v>610</v>
      </c>
      <c r="J884" s="4">
        <f t="shared" si="39"/>
        <v>62</v>
      </c>
      <c r="K884" s="11">
        <f t="shared" si="40"/>
        <v>38</v>
      </c>
      <c r="L884" s="4">
        <f>J884-(G884*E884)</f>
        <v>24</v>
      </c>
      <c r="M884" s="6">
        <f t="shared" si="41"/>
        <v>0.38709677419354838</v>
      </c>
    </row>
    <row r="885" spans="1:13" x14ac:dyDescent="0.45">
      <c r="A885" s="3">
        <v>344</v>
      </c>
      <c r="B885" s="3">
        <v>15</v>
      </c>
      <c r="C885" t="s">
        <v>258</v>
      </c>
      <c r="D885" t="s">
        <v>623</v>
      </c>
      <c r="E885" s="4">
        <v>19</v>
      </c>
      <c r="F885" s="4">
        <v>32</v>
      </c>
      <c r="G885">
        <v>2</v>
      </c>
      <c r="H885" s="5">
        <v>1.3194444444444444E-2</v>
      </c>
      <c r="I885" t="s">
        <v>610</v>
      </c>
      <c r="J885" s="4">
        <f t="shared" si="39"/>
        <v>64</v>
      </c>
      <c r="K885" s="11">
        <f t="shared" si="40"/>
        <v>38</v>
      </c>
      <c r="L885" s="4">
        <f>J885-(G885*E885)</f>
        <v>26</v>
      </c>
      <c r="M885" s="6">
        <f t="shared" si="41"/>
        <v>0.40625</v>
      </c>
    </row>
    <row r="886" spans="1:13" x14ac:dyDescent="0.45">
      <c r="A886" s="3">
        <v>344</v>
      </c>
      <c r="B886" s="3">
        <v>15</v>
      </c>
      <c r="C886" t="s">
        <v>214</v>
      </c>
      <c r="D886" t="s">
        <v>624</v>
      </c>
      <c r="E886" s="4">
        <v>13</v>
      </c>
      <c r="F886" s="4">
        <v>22</v>
      </c>
      <c r="G886">
        <v>1</v>
      </c>
      <c r="H886" s="5">
        <v>1.9444444444444445E-2</v>
      </c>
      <c r="I886" t="s">
        <v>609</v>
      </c>
      <c r="J886" s="4">
        <f t="shared" si="39"/>
        <v>22</v>
      </c>
      <c r="K886" s="11">
        <f t="shared" si="40"/>
        <v>13</v>
      </c>
      <c r="L886" s="4">
        <f>J886-(G886*E886)</f>
        <v>9</v>
      </c>
      <c r="M886" s="6">
        <f t="shared" si="41"/>
        <v>0.40909090909090912</v>
      </c>
    </row>
    <row r="887" spans="1:13" x14ac:dyDescent="0.45">
      <c r="A887" s="3">
        <v>345</v>
      </c>
      <c r="B887" s="3">
        <v>16</v>
      </c>
      <c r="C887" t="s">
        <v>123</v>
      </c>
      <c r="D887" t="s">
        <v>621</v>
      </c>
      <c r="E887" s="4">
        <v>11</v>
      </c>
      <c r="F887" s="4">
        <v>19</v>
      </c>
      <c r="G887">
        <v>2</v>
      </c>
      <c r="H887" s="5">
        <v>1.2500000000000001E-2</v>
      </c>
      <c r="I887" t="s">
        <v>609</v>
      </c>
      <c r="J887" s="4">
        <f t="shared" si="39"/>
        <v>38</v>
      </c>
      <c r="K887" s="11">
        <f t="shared" si="40"/>
        <v>22</v>
      </c>
      <c r="L887" s="4">
        <f>J887-(G887*E887)</f>
        <v>16</v>
      </c>
      <c r="M887" s="6">
        <f t="shared" si="41"/>
        <v>0.42105263157894735</v>
      </c>
    </row>
    <row r="888" spans="1:13" x14ac:dyDescent="0.45">
      <c r="A888" s="3">
        <v>346</v>
      </c>
      <c r="B888" s="3">
        <v>1</v>
      </c>
      <c r="C888" t="s">
        <v>84</v>
      </c>
      <c r="D888" t="s">
        <v>617</v>
      </c>
      <c r="E888" s="4">
        <v>22</v>
      </c>
      <c r="F888" s="4">
        <v>36</v>
      </c>
      <c r="G888">
        <v>2</v>
      </c>
      <c r="H888" s="5">
        <v>1.5277777777777777E-2</v>
      </c>
      <c r="I888" t="s">
        <v>610</v>
      </c>
      <c r="J888" s="4">
        <f t="shared" si="39"/>
        <v>72</v>
      </c>
      <c r="K888" s="11">
        <f t="shared" si="40"/>
        <v>44</v>
      </c>
      <c r="L888" s="4">
        <f>J888-(G888*E888)</f>
        <v>28</v>
      </c>
      <c r="M888" s="6">
        <f t="shared" si="41"/>
        <v>0.3888888888888889</v>
      </c>
    </row>
    <row r="889" spans="1:13" x14ac:dyDescent="0.45">
      <c r="A889" s="3">
        <v>347</v>
      </c>
      <c r="B889" s="3">
        <v>7</v>
      </c>
      <c r="C889" t="s">
        <v>37</v>
      </c>
      <c r="D889" t="s">
        <v>622</v>
      </c>
      <c r="E889" s="4">
        <v>21</v>
      </c>
      <c r="F889" s="4">
        <v>35</v>
      </c>
      <c r="G889">
        <v>2</v>
      </c>
      <c r="H889" s="5">
        <v>3.0555555555555555E-2</v>
      </c>
      <c r="I889" t="s">
        <v>609</v>
      </c>
      <c r="J889" s="4">
        <f t="shared" si="39"/>
        <v>70</v>
      </c>
      <c r="K889" s="11">
        <f t="shared" si="40"/>
        <v>42</v>
      </c>
      <c r="L889" s="4">
        <f>J889-(G889*E889)</f>
        <v>28</v>
      </c>
      <c r="M889" s="6">
        <f t="shared" si="41"/>
        <v>0.4</v>
      </c>
    </row>
    <row r="890" spans="1:13" x14ac:dyDescent="0.45">
      <c r="A890" s="3">
        <v>348</v>
      </c>
      <c r="B890" s="3">
        <v>16</v>
      </c>
      <c r="C890" t="s">
        <v>166</v>
      </c>
      <c r="D890" t="s">
        <v>630</v>
      </c>
      <c r="E890" s="4">
        <v>15</v>
      </c>
      <c r="F890" s="4">
        <v>26</v>
      </c>
      <c r="G890">
        <v>1</v>
      </c>
      <c r="H890" s="5">
        <v>2.1527777777777778E-2</v>
      </c>
      <c r="I890" t="s">
        <v>610</v>
      </c>
      <c r="J890" s="4">
        <f t="shared" si="39"/>
        <v>26</v>
      </c>
      <c r="K890" s="11">
        <f t="shared" si="40"/>
        <v>15</v>
      </c>
      <c r="L890" s="4">
        <f>J890-(G890*E890)</f>
        <v>11</v>
      </c>
      <c r="M890" s="6">
        <f t="shared" si="41"/>
        <v>0.42307692307692307</v>
      </c>
    </row>
    <row r="891" spans="1:13" x14ac:dyDescent="0.45">
      <c r="A891" s="3">
        <v>348</v>
      </c>
      <c r="B891" s="3">
        <v>16</v>
      </c>
      <c r="C891" t="s">
        <v>157</v>
      </c>
      <c r="D891" t="s">
        <v>626</v>
      </c>
      <c r="E891" s="4">
        <v>12</v>
      </c>
      <c r="F891" s="4">
        <v>20</v>
      </c>
      <c r="G891">
        <v>3</v>
      </c>
      <c r="H891" s="5">
        <v>3.9583333333333331E-2</v>
      </c>
      <c r="I891" t="s">
        <v>609</v>
      </c>
      <c r="J891" s="4">
        <f t="shared" si="39"/>
        <v>60</v>
      </c>
      <c r="K891" s="11">
        <f t="shared" si="40"/>
        <v>36</v>
      </c>
      <c r="L891" s="4">
        <f>J891-(G891*E891)</f>
        <v>24</v>
      </c>
      <c r="M891" s="6">
        <f t="shared" si="41"/>
        <v>0.4</v>
      </c>
    </row>
    <row r="892" spans="1:13" x14ac:dyDescent="0.45">
      <c r="A892" s="3">
        <v>349</v>
      </c>
      <c r="B892" s="3">
        <v>13</v>
      </c>
      <c r="C892" t="s">
        <v>79</v>
      </c>
      <c r="D892" t="s">
        <v>613</v>
      </c>
      <c r="E892" s="4">
        <v>18</v>
      </c>
      <c r="F892" s="4">
        <v>30</v>
      </c>
      <c r="G892">
        <v>2</v>
      </c>
      <c r="H892" s="5">
        <v>1.7361111111111112E-2</v>
      </c>
      <c r="I892" t="s">
        <v>610</v>
      </c>
      <c r="J892" s="4">
        <f t="shared" si="39"/>
        <v>60</v>
      </c>
      <c r="K892" s="11">
        <f t="shared" si="40"/>
        <v>36</v>
      </c>
      <c r="L892" s="4">
        <f>J892-(G892*E892)</f>
        <v>24</v>
      </c>
      <c r="M892" s="6">
        <f t="shared" si="41"/>
        <v>0.4</v>
      </c>
    </row>
    <row r="893" spans="1:13" x14ac:dyDescent="0.45">
      <c r="A893" s="3">
        <v>349</v>
      </c>
      <c r="B893" s="3">
        <v>13</v>
      </c>
      <c r="C893" t="s">
        <v>123</v>
      </c>
      <c r="D893" t="s">
        <v>621</v>
      </c>
      <c r="E893" s="4">
        <v>11</v>
      </c>
      <c r="F893" s="4">
        <v>19</v>
      </c>
      <c r="G893">
        <v>3</v>
      </c>
      <c r="H893" s="5">
        <v>4.8611111111111112E-3</v>
      </c>
      <c r="I893" t="s">
        <v>609</v>
      </c>
      <c r="J893" s="4">
        <f t="shared" si="39"/>
        <v>57</v>
      </c>
      <c r="K893" s="11">
        <f t="shared" si="40"/>
        <v>33</v>
      </c>
      <c r="L893" s="4">
        <f>J893-(G893*E893)</f>
        <v>24</v>
      </c>
      <c r="M893" s="6">
        <f t="shared" si="41"/>
        <v>0.42105263157894735</v>
      </c>
    </row>
    <row r="894" spans="1:13" x14ac:dyDescent="0.45">
      <c r="A894" s="3">
        <v>349</v>
      </c>
      <c r="B894" s="3">
        <v>13</v>
      </c>
      <c r="C894" t="s">
        <v>37</v>
      </c>
      <c r="D894" t="s">
        <v>622</v>
      </c>
      <c r="E894" s="4">
        <v>21</v>
      </c>
      <c r="F894" s="4">
        <v>35</v>
      </c>
      <c r="G894">
        <v>1</v>
      </c>
      <c r="H894" s="5">
        <v>3.6805555555555557E-2</v>
      </c>
      <c r="I894" t="s">
        <v>609</v>
      </c>
      <c r="J894" s="4">
        <f t="shared" si="39"/>
        <v>35</v>
      </c>
      <c r="K894" s="11">
        <f t="shared" si="40"/>
        <v>21</v>
      </c>
      <c r="L894" s="4">
        <f>J894-(G894*E894)</f>
        <v>14</v>
      </c>
      <c r="M894" s="6">
        <f t="shared" si="41"/>
        <v>0.4</v>
      </c>
    </row>
    <row r="895" spans="1:13" x14ac:dyDescent="0.45">
      <c r="A895" s="3">
        <v>350</v>
      </c>
      <c r="B895" s="3">
        <v>2</v>
      </c>
      <c r="C895" t="s">
        <v>127</v>
      </c>
      <c r="D895" t="s">
        <v>614</v>
      </c>
      <c r="E895" s="4">
        <v>19</v>
      </c>
      <c r="F895" s="4">
        <v>31</v>
      </c>
      <c r="G895">
        <v>2</v>
      </c>
      <c r="H895" s="5">
        <v>3.6111111111111108E-2</v>
      </c>
      <c r="I895" t="s">
        <v>610</v>
      </c>
      <c r="J895" s="4">
        <f t="shared" si="39"/>
        <v>62</v>
      </c>
      <c r="K895" s="11">
        <f t="shared" si="40"/>
        <v>38</v>
      </c>
      <c r="L895" s="4">
        <f>J895-(G895*E895)</f>
        <v>24</v>
      </c>
      <c r="M895" s="6">
        <f t="shared" si="41"/>
        <v>0.38709677419354838</v>
      </c>
    </row>
    <row r="896" spans="1:13" x14ac:dyDescent="0.45">
      <c r="A896" s="3">
        <v>350</v>
      </c>
      <c r="B896" s="3">
        <v>2</v>
      </c>
      <c r="C896" t="s">
        <v>117</v>
      </c>
      <c r="D896" t="s">
        <v>615</v>
      </c>
      <c r="E896" s="4">
        <v>16</v>
      </c>
      <c r="F896" s="4">
        <v>27</v>
      </c>
      <c r="G896">
        <v>3</v>
      </c>
      <c r="H896" s="5">
        <v>3.9583333333333331E-2</v>
      </c>
      <c r="I896" t="s">
        <v>610</v>
      </c>
      <c r="J896" s="4">
        <f t="shared" si="39"/>
        <v>81</v>
      </c>
      <c r="K896" s="11">
        <f t="shared" si="40"/>
        <v>48</v>
      </c>
      <c r="L896" s="4">
        <f>J896-(G896*E896)</f>
        <v>33</v>
      </c>
      <c r="M896" s="6">
        <f t="shared" si="41"/>
        <v>0.40740740740740738</v>
      </c>
    </row>
    <row r="897" spans="1:13" x14ac:dyDescent="0.45">
      <c r="A897" s="3">
        <v>351</v>
      </c>
      <c r="B897" s="3">
        <v>1</v>
      </c>
      <c r="C897" t="s">
        <v>258</v>
      </c>
      <c r="D897" t="s">
        <v>623</v>
      </c>
      <c r="E897" s="4">
        <v>19</v>
      </c>
      <c r="F897" s="4">
        <v>32</v>
      </c>
      <c r="G897">
        <v>3</v>
      </c>
      <c r="H897" s="5">
        <v>1.2500000000000001E-2</v>
      </c>
      <c r="I897" t="s">
        <v>610</v>
      </c>
      <c r="J897" s="4">
        <f t="shared" si="39"/>
        <v>96</v>
      </c>
      <c r="K897" s="11">
        <f t="shared" si="40"/>
        <v>57</v>
      </c>
      <c r="L897" s="4">
        <f>J897-(G897*E897)</f>
        <v>39</v>
      </c>
      <c r="M897" s="6">
        <f t="shared" si="41"/>
        <v>0.40625</v>
      </c>
    </row>
    <row r="898" spans="1:13" x14ac:dyDescent="0.45">
      <c r="A898" s="3">
        <v>351</v>
      </c>
      <c r="B898" s="3">
        <v>1</v>
      </c>
      <c r="C898" t="s">
        <v>37</v>
      </c>
      <c r="D898" t="s">
        <v>622</v>
      </c>
      <c r="E898" s="4">
        <v>21</v>
      </c>
      <c r="F898" s="4">
        <v>35</v>
      </c>
      <c r="G898">
        <v>3</v>
      </c>
      <c r="H898" s="5">
        <v>4.8611111111111112E-3</v>
      </c>
      <c r="I898" t="s">
        <v>610</v>
      </c>
      <c r="J898" s="4">
        <f t="shared" si="39"/>
        <v>105</v>
      </c>
      <c r="K898" s="11">
        <f t="shared" si="40"/>
        <v>63</v>
      </c>
      <c r="L898" s="4">
        <f>J898-(G898*E898)</f>
        <v>42</v>
      </c>
      <c r="M898" s="6">
        <f t="shared" si="41"/>
        <v>0.4</v>
      </c>
    </row>
    <row r="899" spans="1:13" x14ac:dyDescent="0.45">
      <c r="A899" s="3">
        <v>352</v>
      </c>
      <c r="B899" s="3">
        <v>1</v>
      </c>
      <c r="C899" t="s">
        <v>272</v>
      </c>
      <c r="D899" t="s">
        <v>619</v>
      </c>
      <c r="E899" s="4">
        <v>20</v>
      </c>
      <c r="F899" s="4">
        <v>33</v>
      </c>
      <c r="G899">
        <v>3</v>
      </c>
      <c r="H899" s="5">
        <v>4.8611111111111112E-3</v>
      </c>
      <c r="I899" t="s">
        <v>610</v>
      </c>
      <c r="J899" s="4">
        <f t="shared" ref="J899:J962" si="42">F899*G899</f>
        <v>99</v>
      </c>
      <c r="K899" s="11">
        <f t="shared" ref="K899:K962" si="43">G899*E899</f>
        <v>60</v>
      </c>
      <c r="L899" s="4">
        <f>J899-(G899*E899)</f>
        <v>39</v>
      </c>
      <c r="M899" s="6">
        <f t="shared" ref="M899:M962" si="44">L899/J899</f>
        <v>0.39393939393939392</v>
      </c>
    </row>
    <row r="900" spans="1:13" x14ac:dyDescent="0.45">
      <c r="A900" s="3">
        <v>353</v>
      </c>
      <c r="B900" s="3">
        <v>7</v>
      </c>
      <c r="C900" t="s">
        <v>214</v>
      </c>
      <c r="D900" t="s">
        <v>624</v>
      </c>
      <c r="E900" s="4">
        <v>13</v>
      </c>
      <c r="F900" s="4">
        <v>22</v>
      </c>
      <c r="G900">
        <v>2</v>
      </c>
      <c r="H900" s="5">
        <v>3.4722222222222224E-2</v>
      </c>
      <c r="I900" t="s">
        <v>610</v>
      </c>
      <c r="J900" s="4">
        <f t="shared" si="42"/>
        <v>44</v>
      </c>
      <c r="K900" s="11">
        <f t="shared" si="43"/>
        <v>26</v>
      </c>
      <c r="L900" s="4">
        <f>J900-(G900*E900)</f>
        <v>18</v>
      </c>
      <c r="M900" s="6">
        <f t="shared" si="44"/>
        <v>0.40909090909090912</v>
      </c>
    </row>
    <row r="901" spans="1:13" x14ac:dyDescent="0.45">
      <c r="A901" s="3">
        <v>353</v>
      </c>
      <c r="B901" s="3">
        <v>7</v>
      </c>
      <c r="C901" t="s">
        <v>79</v>
      </c>
      <c r="D901" t="s">
        <v>613</v>
      </c>
      <c r="E901" s="4">
        <v>18</v>
      </c>
      <c r="F901" s="4">
        <v>30</v>
      </c>
      <c r="G901">
        <v>1</v>
      </c>
      <c r="H901" s="5">
        <v>1.1111111111111112E-2</v>
      </c>
      <c r="I901" t="s">
        <v>609</v>
      </c>
      <c r="J901" s="4">
        <f t="shared" si="42"/>
        <v>30</v>
      </c>
      <c r="K901" s="11">
        <f t="shared" si="43"/>
        <v>18</v>
      </c>
      <c r="L901" s="4">
        <f>J901-(G901*E901)</f>
        <v>12</v>
      </c>
      <c r="M901" s="6">
        <f t="shared" si="44"/>
        <v>0.4</v>
      </c>
    </row>
    <row r="902" spans="1:13" x14ac:dyDescent="0.45">
      <c r="A902" s="3">
        <v>353</v>
      </c>
      <c r="B902" s="3">
        <v>7</v>
      </c>
      <c r="C902" t="s">
        <v>37</v>
      </c>
      <c r="D902" t="s">
        <v>622</v>
      </c>
      <c r="E902" s="4">
        <v>21</v>
      </c>
      <c r="F902" s="4">
        <v>35</v>
      </c>
      <c r="G902">
        <v>2</v>
      </c>
      <c r="H902" s="5">
        <v>2.5694444444444443E-2</v>
      </c>
      <c r="I902" t="s">
        <v>609</v>
      </c>
      <c r="J902" s="4">
        <f t="shared" si="42"/>
        <v>70</v>
      </c>
      <c r="K902" s="11">
        <f t="shared" si="43"/>
        <v>42</v>
      </c>
      <c r="L902" s="4">
        <f>J902-(G902*E902)</f>
        <v>28</v>
      </c>
      <c r="M902" s="6">
        <f t="shared" si="44"/>
        <v>0.4</v>
      </c>
    </row>
    <row r="903" spans="1:13" x14ac:dyDescent="0.45">
      <c r="A903" s="3">
        <v>353</v>
      </c>
      <c r="B903" s="3">
        <v>7</v>
      </c>
      <c r="C903" t="s">
        <v>66</v>
      </c>
      <c r="D903" t="s">
        <v>625</v>
      </c>
      <c r="E903" s="4">
        <v>20</v>
      </c>
      <c r="F903" s="4">
        <v>34</v>
      </c>
      <c r="G903">
        <v>2</v>
      </c>
      <c r="H903" s="5">
        <v>1.7361111111111112E-2</v>
      </c>
      <c r="I903" t="s">
        <v>610</v>
      </c>
      <c r="J903" s="4">
        <f t="shared" si="42"/>
        <v>68</v>
      </c>
      <c r="K903" s="11">
        <f t="shared" si="43"/>
        <v>40</v>
      </c>
      <c r="L903" s="4">
        <f>J903-(G903*E903)</f>
        <v>28</v>
      </c>
      <c r="M903" s="6">
        <f t="shared" si="44"/>
        <v>0.41176470588235292</v>
      </c>
    </row>
    <row r="904" spans="1:13" x14ac:dyDescent="0.45">
      <c r="A904" s="3">
        <v>354</v>
      </c>
      <c r="B904" s="3">
        <v>12</v>
      </c>
      <c r="C904" t="s">
        <v>123</v>
      </c>
      <c r="D904" t="s">
        <v>621</v>
      </c>
      <c r="E904" s="4">
        <v>11</v>
      </c>
      <c r="F904" s="4">
        <v>19</v>
      </c>
      <c r="G904">
        <v>3</v>
      </c>
      <c r="H904" s="5">
        <v>2.2222222222222223E-2</v>
      </c>
      <c r="I904" t="s">
        <v>610</v>
      </c>
      <c r="J904" s="4">
        <f t="shared" si="42"/>
        <v>57</v>
      </c>
      <c r="K904" s="11">
        <f t="shared" si="43"/>
        <v>33</v>
      </c>
      <c r="L904" s="4">
        <f>J904-(G904*E904)</f>
        <v>24</v>
      </c>
      <c r="M904" s="6">
        <f t="shared" si="44"/>
        <v>0.42105263157894735</v>
      </c>
    </row>
    <row r="905" spans="1:13" x14ac:dyDescent="0.45">
      <c r="A905" s="3">
        <v>354</v>
      </c>
      <c r="B905" s="3">
        <v>12</v>
      </c>
      <c r="C905" t="s">
        <v>258</v>
      </c>
      <c r="D905" t="s">
        <v>623</v>
      </c>
      <c r="E905" s="4">
        <v>19</v>
      </c>
      <c r="F905" s="4">
        <v>32</v>
      </c>
      <c r="G905">
        <v>2</v>
      </c>
      <c r="H905" s="5">
        <v>3.4027777777777775E-2</v>
      </c>
      <c r="I905" t="s">
        <v>610</v>
      </c>
      <c r="J905" s="4">
        <f t="shared" si="42"/>
        <v>64</v>
      </c>
      <c r="K905" s="11">
        <f t="shared" si="43"/>
        <v>38</v>
      </c>
      <c r="L905" s="4">
        <f>J905-(G905*E905)</f>
        <v>26</v>
      </c>
      <c r="M905" s="6">
        <f t="shared" si="44"/>
        <v>0.40625</v>
      </c>
    </row>
    <row r="906" spans="1:13" x14ac:dyDescent="0.45">
      <c r="A906" s="3">
        <v>354</v>
      </c>
      <c r="B906" s="3">
        <v>12</v>
      </c>
      <c r="C906" t="s">
        <v>90</v>
      </c>
      <c r="D906" t="s">
        <v>629</v>
      </c>
      <c r="E906" s="4">
        <v>10</v>
      </c>
      <c r="F906" s="4">
        <v>18</v>
      </c>
      <c r="G906">
        <v>2</v>
      </c>
      <c r="H906" s="5">
        <v>4.8611111111111112E-3</v>
      </c>
      <c r="I906" t="s">
        <v>610</v>
      </c>
      <c r="J906" s="4">
        <f t="shared" si="42"/>
        <v>36</v>
      </c>
      <c r="K906" s="11">
        <f t="shared" si="43"/>
        <v>20</v>
      </c>
      <c r="L906" s="4">
        <f>J906-(G906*E906)</f>
        <v>16</v>
      </c>
      <c r="M906" s="6">
        <f t="shared" si="44"/>
        <v>0.44444444444444442</v>
      </c>
    </row>
    <row r="907" spans="1:13" x14ac:dyDescent="0.45">
      <c r="A907" s="3">
        <v>354</v>
      </c>
      <c r="B907" s="3">
        <v>12</v>
      </c>
      <c r="C907" t="s">
        <v>169</v>
      </c>
      <c r="D907" t="s">
        <v>612</v>
      </c>
      <c r="E907" s="4">
        <v>14</v>
      </c>
      <c r="F907" s="4">
        <v>24</v>
      </c>
      <c r="G907">
        <v>1</v>
      </c>
      <c r="H907" s="5">
        <v>3.4027777777777775E-2</v>
      </c>
      <c r="I907" t="s">
        <v>610</v>
      </c>
      <c r="J907" s="4">
        <f t="shared" si="42"/>
        <v>24</v>
      </c>
      <c r="K907" s="11">
        <f t="shared" si="43"/>
        <v>14</v>
      </c>
      <c r="L907" s="4">
        <f>J907-(G907*E907)</f>
        <v>10</v>
      </c>
      <c r="M907" s="6">
        <f t="shared" si="44"/>
        <v>0.41666666666666669</v>
      </c>
    </row>
    <row r="908" spans="1:13" x14ac:dyDescent="0.45">
      <c r="A908" s="3">
        <v>355</v>
      </c>
      <c r="B908" s="3">
        <v>4</v>
      </c>
      <c r="C908" t="s">
        <v>166</v>
      </c>
      <c r="D908" t="s">
        <v>630</v>
      </c>
      <c r="E908" s="4">
        <v>15</v>
      </c>
      <c r="F908" s="4">
        <v>26</v>
      </c>
      <c r="G908">
        <v>1</v>
      </c>
      <c r="H908" s="5">
        <v>4.8611111111111112E-3</v>
      </c>
      <c r="I908" t="s">
        <v>610</v>
      </c>
      <c r="J908" s="4">
        <f t="shared" si="42"/>
        <v>26</v>
      </c>
      <c r="K908" s="11">
        <f t="shared" si="43"/>
        <v>15</v>
      </c>
      <c r="L908" s="4">
        <f>J908-(G908*E908)</f>
        <v>11</v>
      </c>
      <c r="M908" s="6">
        <f t="shared" si="44"/>
        <v>0.42307692307692307</v>
      </c>
    </row>
    <row r="909" spans="1:13" x14ac:dyDescent="0.45">
      <c r="A909" s="3">
        <v>356</v>
      </c>
      <c r="B909" s="3">
        <v>1</v>
      </c>
      <c r="C909" t="s">
        <v>90</v>
      </c>
      <c r="D909" t="s">
        <v>629</v>
      </c>
      <c r="E909" s="4">
        <v>10</v>
      </c>
      <c r="F909" s="4">
        <v>18</v>
      </c>
      <c r="G909">
        <v>2</v>
      </c>
      <c r="H909" s="5">
        <v>4.8611111111111112E-3</v>
      </c>
      <c r="I909" t="s">
        <v>609</v>
      </c>
      <c r="J909" s="4">
        <f t="shared" si="42"/>
        <v>36</v>
      </c>
      <c r="K909" s="11">
        <f t="shared" si="43"/>
        <v>20</v>
      </c>
      <c r="L909" s="4">
        <f>J909-(G909*E909)</f>
        <v>16</v>
      </c>
      <c r="M909" s="6">
        <f t="shared" si="44"/>
        <v>0.44444444444444442</v>
      </c>
    </row>
    <row r="910" spans="1:13" x14ac:dyDescent="0.45">
      <c r="A910" s="3">
        <v>357</v>
      </c>
      <c r="B910" s="3">
        <v>17</v>
      </c>
      <c r="C910" t="s">
        <v>133</v>
      </c>
      <c r="D910" t="s">
        <v>631</v>
      </c>
      <c r="E910" s="4">
        <v>15</v>
      </c>
      <c r="F910" s="4">
        <v>25</v>
      </c>
      <c r="G910">
        <v>1</v>
      </c>
      <c r="H910" s="5">
        <v>8.3333333333333332E-3</v>
      </c>
      <c r="I910" t="s">
        <v>609</v>
      </c>
      <c r="J910" s="4">
        <f t="shared" si="42"/>
        <v>25</v>
      </c>
      <c r="K910" s="11">
        <f t="shared" si="43"/>
        <v>15</v>
      </c>
      <c r="L910" s="4">
        <f>J910-(G910*E910)</f>
        <v>10</v>
      </c>
      <c r="M910" s="6">
        <f t="shared" si="44"/>
        <v>0.4</v>
      </c>
    </row>
    <row r="911" spans="1:13" x14ac:dyDescent="0.45">
      <c r="A911" s="3">
        <v>357</v>
      </c>
      <c r="B911" s="3">
        <v>17</v>
      </c>
      <c r="C911" t="s">
        <v>157</v>
      </c>
      <c r="D911" t="s">
        <v>626</v>
      </c>
      <c r="E911" s="4">
        <v>12</v>
      </c>
      <c r="F911" s="4">
        <v>20</v>
      </c>
      <c r="G911">
        <v>2</v>
      </c>
      <c r="H911" s="5">
        <v>3.472222222222222E-3</v>
      </c>
      <c r="I911" t="s">
        <v>610</v>
      </c>
      <c r="J911" s="4">
        <f t="shared" si="42"/>
        <v>40</v>
      </c>
      <c r="K911" s="11">
        <f t="shared" si="43"/>
        <v>24</v>
      </c>
      <c r="L911" s="4">
        <f>J911-(G911*E911)</f>
        <v>16</v>
      </c>
      <c r="M911" s="6">
        <f t="shared" si="44"/>
        <v>0.4</v>
      </c>
    </row>
    <row r="912" spans="1:13" x14ac:dyDescent="0.45">
      <c r="A912" s="3">
        <v>357</v>
      </c>
      <c r="B912" s="3">
        <v>17</v>
      </c>
      <c r="C912" t="s">
        <v>117</v>
      </c>
      <c r="D912" t="s">
        <v>615</v>
      </c>
      <c r="E912" s="4">
        <v>16</v>
      </c>
      <c r="F912" s="4">
        <v>27</v>
      </c>
      <c r="G912">
        <v>3</v>
      </c>
      <c r="H912" s="5">
        <v>2.1527777777777778E-2</v>
      </c>
      <c r="I912" t="s">
        <v>610</v>
      </c>
      <c r="J912" s="4">
        <f t="shared" si="42"/>
        <v>81</v>
      </c>
      <c r="K912" s="11">
        <f t="shared" si="43"/>
        <v>48</v>
      </c>
      <c r="L912" s="4">
        <f>J912-(G912*E912)</f>
        <v>33</v>
      </c>
      <c r="M912" s="6">
        <f t="shared" si="44"/>
        <v>0.40740740740740738</v>
      </c>
    </row>
    <row r="913" spans="1:13" x14ac:dyDescent="0.45">
      <c r="A913" s="3">
        <v>357</v>
      </c>
      <c r="B913" s="3">
        <v>17</v>
      </c>
      <c r="C913" t="s">
        <v>214</v>
      </c>
      <c r="D913" t="s">
        <v>624</v>
      </c>
      <c r="E913" s="4">
        <v>13</v>
      </c>
      <c r="F913" s="4">
        <v>22</v>
      </c>
      <c r="G913">
        <v>1</v>
      </c>
      <c r="H913" s="5">
        <v>3.3333333333333333E-2</v>
      </c>
      <c r="I913" t="s">
        <v>609</v>
      </c>
      <c r="J913" s="4">
        <f t="shared" si="42"/>
        <v>22</v>
      </c>
      <c r="K913" s="11">
        <f t="shared" si="43"/>
        <v>13</v>
      </c>
      <c r="L913" s="4">
        <f>J913-(G913*E913)</f>
        <v>9</v>
      </c>
      <c r="M913" s="6">
        <f t="shared" si="44"/>
        <v>0.40909090909090912</v>
      </c>
    </row>
    <row r="914" spans="1:13" x14ac:dyDescent="0.45">
      <c r="A914" s="3">
        <v>358</v>
      </c>
      <c r="B914" s="3">
        <v>13</v>
      </c>
      <c r="C914" t="s">
        <v>166</v>
      </c>
      <c r="D914" t="s">
        <v>630</v>
      </c>
      <c r="E914" s="4">
        <v>15</v>
      </c>
      <c r="F914" s="4">
        <v>26</v>
      </c>
      <c r="G914">
        <v>2</v>
      </c>
      <c r="H914" s="5">
        <v>3.4722222222222224E-2</v>
      </c>
      <c r="I914" t="s">
        <v>609</v>
      </c>
      <c r="J914" s="4">
        <f t="shared" si="42"/>
        <v>52</v>
      </c>
      <c r="K914" s="11">
        <f t="shared" si="43"/>
        <v>30</v>
      </c>
      <c r="L914" s="4">
        <f>J914-(G914*E914)</f>
        <v>22</v>
      </c>
      <c r="M914" s="6">
        <f t="shared" si="44"/>
        <v>0.42307692307692307</v>
      </c>
    </row>
    <row r="915" spans="1:13" x14ac:dyDescent="0.45">
      <c r="A915" s="3">
        <v>358</v>
      </c>
      <c r="B915" s="3">
        <v>13</v>
      </c>
      <c r="C915" t="s">
        <v>90</v>
      </c>
      <c r="D915" t="s">
        <v>629</v>
      </c>
      <c r="E915" s="4">
        <v>10</v>
      </c>
      <c r="F915" s="4">
        <v>18</v>
      </c>
      <c r="G915">
        <v>3</v>
      </c>
      <c r="H915" s="5">
        <v>3.4722222222222224E-2</v>
      </c>
      <c r="I915" t="s">
        <v>610</v>
      </c>
      <c r="J915" s="4">
        <f t="shared" si="42"/>
        <v>54</v>
      </c>
      <c r="K915" s="11">
        <f t="shared" si="43"/>
        <v>30</v>
      </c>
      <c r="L915" s="4">
        <f>J915-(G915*E915)</f>
        <v>24</v>
      </c>
      <c r="M915" s="6">
        <f t="shared" si="44"/>
        <v>0.44444444444444442</v>
      </c>
    </row>
    <row r="916" spans="1:13" x14ac:dyDescent="0.45">
      <c r="A916" s="3">
        <v>358</v>
      </c>
      <c r="B916" s="3">
        <v>13</v>
      </c>
      <c r="C916" t="s">
        <v>157</v>
      </c>
      <c r="D916" t="s">
        <v>626</v>
      </c>
      <c r="E916" s="4">
        <v>12</v>
      </c>
      <c r="F916" s="4">
        <v>20</v>
      </c>
      <c r="G916">
        <v>3</v>
      </c>
      <c r="H916" s="5">
        <v>3.6111111111111108E-2</v>
      </c>
      <c r="I916" t="s">
        <v>609</v>
      </c>
      <c r="J916" s="4">
        <f t="shared" si="42"/>
        <v>60</v>
      </c>
      <c r="K916" s="11">
        <f t="shared" si="43"/>
        <v>36</v>
      </c>
      <c r="L916" s="4">
        <f>J916-(G916*E916)</f>
        <v>24</v>
      </c>
      <c r="M916" s="6">
        <f t="shared" si="44"/>
        <v>0.4</v>
      </c>
    </row>
    <row r="917" spans="1:13" x14ac:dyDescent="0.45">
      <c r="A917" s="3">
        <v>359</v>
      </c>
      <c r="B917" s="3">
        <v>11</v>
      </c>
      <c r="C917" t="s">
        <v>214</v>
      </c>
      <c r="D917" t="s">
        <v>624</v>
      </c>
      <c r="E917" s="4">
        <v>13</v>
      </c>
      <c r="F917" s="4">
        <v>22</v>
      </c>
      <c r="G917">
        <v>1</v>
      </c>
      <c r="H917" s="5">
        <v>1.8055555555555554E-2</v>
      </c>
      <c r="I917" t="s">
        <v>610</v>
      </c>
      <c r="J917" s="4">
        <f t="shared" si="42"/>
        <v>22</v>
      </c>
      <c r="K917" s="11">
        <f t="shared" si="43"/>
        <v>13</v>
      </c>
      <c r="L917" s="4">
        <f>J917-(G917*E917)</f>
        <v>9</v>
      </c>
      <c r="M917" s="6">
        <f t="shared" si="44"/>
        <v>0.40909090909090912</v>
      </c>
    </row>
    <row r="918" spans="1:13" x14ac:dyDescent="0.45">
      <c r="A918" s="3">
        <v>359</v>
      </c>
      <c r="B918" s="3">
        <v>11</v>
      </c>
      <c r="C918" t="s">
        <v>53</v>
      </c>
      <c r="D918" t="s">
        <v>620</v>
      </c>
      <c r="E918" s="4">
        <v>16</v>
      </c>
      <c r="F918" s="4">
        <v>28</v>
      </c>
      <c r="G918">
        <v>3</v>
      </c>
      <c r="H918" s="5">
        <v>3.9583333333333331E-2</v>
      </c>
      <c r="I918" t="s">
        <v>610</v>
      </c>
      <c r="J918" s="4">
        <f t="shared" si="42"/>
        <v>84</v>
      </c>
      <c r="K918" s="11">
        <f t="shared" si="43"/>
        <v>48</v>
      </c>
      <c r="L918" s="4">
        <f>J918-(G918*E918)</f>
        <v>36</v>
      </c>
      <c r="M918" s="6">
        <f t="shared" si="44"/>
        <v>0.42857142857142855</v>
      </c>
    </row>
    <row r="919" spans="1:13" x14ac:dyDescent="0.45">
      <c r="A919" s="3">
        <v>359</v>
      </c>
      <c r="B919" s="3">
        <v>11</v>
      </c>
      <c r="C919" t="s">
        <v>49</v>
      </c>
      <c r="D919" t="s">
        <v>618</v>
      </c>
      <c r="E919" s="4">
        <v>17</v>
      </c>
      <c r="F919" s="4">
        <v>29</v>
      </c>
      <c r="G919">
        <v>2</v>
      </c>
      <c r="H919" s="5">
        <v>8.3333333333333332E-3</v>
      </c>
      <c r="I919" t="s">
        <v>610</v>
      </c>
      <c r="J919" s="4">
        <f t="shared" si="42"/>
        <v>58</v>
      </c>
      <c r="K919" s="11">
        <f t="shared" si="43"/>
        <v>34</v>
      </c>
      <c r="L919" s="4">
        <f>J919-(G919*E919)</f>
        <v>24</v>
      </c>
      <c r="M919" s="6">
        <f t="shared" si="44"/>
        <v>0.41379310344827586</v>
      </c>
    </row>
    <row r="920" spans="1:13" x14ac:dyDescent="0.45">
      <c r="A920" s="3">
        <v>359</v>
      </c>
      <c r="B920" s="3">
        <v>11</v>
      </c>
      <c r="C920" t="s">
        <v>166</v>
      </c>
      <c r="D920" t="s">
        <v>630</v>
      </c>
      <c r="E920" s="4">
        <v>15</v>
      </c>
      <c r="F920" s="4">
        <v>26</v>
      </c>
      <c r="G920">
        <v>1</v>
      </c>
      <c r="H920" s="5">
        <v>3.4722222222222224E-2</v>
      </c>
      <c r="I920" t="s">
        <v>610</v>
      </c>
      <c r="J920" s="4">
        <f t="shared" si="42"/>
        <v>26</v>
      </c>
      <c r="K920" s="11">
        <f t="shared" si="43"/>
        <v>15</v>
      </c>
      <c r="L920" s="4">
        <f>J920-(G920*E920)</f>
        <v>11</v>
      </c>
      <c r="M920" s="6">
        <f t="shared" si="44"/>
        <v>0.42307692307692307</v>
      </c>
    </row>
    <row r="921" spans="1:13" x14ac:dyDescent="0.45">
      <c r="A921" s="3">
        <v>360</v>
      </c>
      <c r="B921" s="3">
        <v>16</v>
      </c>
      <c r="C921" t="s">
        <v>81</v>
      </c>
      <c r="D921" t="s">
        <v>628</v>
      </c>
      <c r="E921" s="4">
        <v>13</v>
      </c>
      <c r="F921" s="4">
        <v>21</v>
      </c>
      <c r="G921">
        <v>1</v>
      </c>
      <c r="H921" s="5">
        <v>2.9166666666666667E-2</v>
      </c>
      <c r="I921" t="s">
        <v>609</v>
      </c>
      <c r="J921" s="4">
        <f t="shared" si="42"/>
        <v>21</v>
      </c>
      <c r="K921" s="11">
        <f t="shared" si="43"/>
        <v>13</v>
      </c>
      <c r="L921" s="4">
        <f>J921-(G921*E921)</f>
        <v>8</v>
      </c>
      <c r="M921" s="6">
        <f t="shared" si="44"/>
        <v>0.38095238095238093</v>
      </c>
    </row>
    <row r="922" spans="1:13" x14ac:dyDescent="0.45">
      <c r="A922" s="3">
        <v>360</v>
      </c>
      <c r="B922" s="3">
        <v>16</v>
      </c>
      <c r="C922" t="s">
        <v>79</v>
      </c>
      <c r="D922" t="s">
        <v>613</v>
      </c>
      <c r="E922" s="4">
        <v>18</v>
      </c>
      <c r="F922" s="4">
        <v>30</v>
      </c>
      <c r="G922">
        <v>3</v>
      </c>
      <c r="H922" s="5">
        <v>2.5000000000000001E-2</v>
      </c>
      <c r="I922" t="s">
        <v>610</v>
      </c>
      <c r="J922" s="4">
        <f t="shared" si="42"/>
        <v>90</v>
      </c>
      <c r="K922" s="11">
        <f t="shared" si="43"/>
        <v>54</v>
      </c>
      <c r="L922" s="4">
        <f>J922-(G922*E922)</f>
        <v>36</v>
      </c>
      <c r="M922" s="6">
        <f t="shared" si="44"/>
        <v>0.4</v>
      </c>
    </row>
    <row r="923" spans="1:13" x14ac:dyDescent="0.45">
      <c r="A923" s="3">
        <v>360</v>
      </c>
      <c r="B923" s="3">
        <v>16</v>
      </c>
      <c r="C923" t="s">
        <v>166</v>
      </c>
      <c r="D923" t="s">
        <v>630</v>
      </c>
      <c r="E923" s="4">
        <v>15</v>
      </c>
      <c r="F923" s="4">
        <v>26</v>
      </c>
      <c r="G923">
        <v>1</v>
      </c>
      <c r="H923" s="5">
        <v>3.5416666666666666E-2</v>
      </c>
      <c r="I923" t="s">
        <v>610</v>
      </c>
      <c r="J923" s="4">
        <f t="shared" si="42"/>
        <v>26</v>
      </c>
      <c r="K923" s="11">
        <f t="shared" si="43"/>
        <v>15</v>
      </c>
      <c r="L923" s="4">
        <f>J923-(G923*E923)</f>
        <v>11</v>
      </c>
      <c r="M923" s="6">
        <f t="shared" si="44"/>
        <v>0.42307692307692307</v>
      </c>
    </row>
    <row r="924" spans="1:13" x14ac:dyDescent="0.45">
      <c r="A924" s="3">
        <v>360</v>
      </c>
      <c r="B924" s="3">
        <v>16</v>
      </c>
      <c r="C924" t="s">
        <v>258</v>
      </c>
      <c r="D924" t="s">
        <v>623</v>
      </c>
      <c r="E924" s="4">
        <v>19</v>
      </c>
      <c r="F924" s="4">
        <v>32</v>
      </c>
      <c r="G924">
        <v>3</v>
      </c>
      <c r="H924" s="5">
        <v>2.0833333333333332E-2</v>
      </c>
      <c r="I924" t="s">
        <v>610</v>
      </c>
      <c r="J924" s="4">
        <f t="shared" si="42"/>
        <v>96</v>
      </c>
      <c r="K924" s="11">
        <f t="shared" si="43"/>
        <v>57</v>
      </c>
      <c r="L924" s="4">
        <f>J924-(G924*E924)</f>
        <v>39</v>
      </c>
      <c r="M924" s="6">
        <f t="shared" si="44"/>
        <v>0.40625</v>
      </c>
    </row>
    <row r="925" spans="1:13" x14ac:dyDescent="0.45">
      <c r="A925" s="3">
        <v>361</v>
      </c>
      <c r="B925" s="3">
        <v>16</v>
      </c>
      <c r="C925" t="s">
        <v>49</v>
      </c>
      <c r="D925" t="s">
        <v>618</v>
      </c>
      <c r="E925" s="4">
        <v>17</v>
      </c>
      <c r="F925" s="4">
        <v>29</v>
      </c>
      <c r="G925">
        <v>1</v>
      </c>
      <c r="H925" s="5">
        <v>4.027777777777778E-2</v>
      </c>
      <c r="I925" t="s">
        <v>609</v>
      </c>
      <c r="J925" s="4">
        <f t="shared" si="42"/>
        <v>29</v>
      </c>
      <c r="K925" s="11">
        <f t="shared" si="43"/>
        <v>17</v>
      </c>
      <c r="L925" s="4">
        <f>J925-(G925*E925)</f>
        <v>12</v>
      </c>
      <c r="M925" s="6">
        <f t="shared" si="44"/>
        <v>0.41379310344827586</v>
      </c>
    </row>
    <row r="926" spans="1:13" x14ac:dyDescent="0.45">
      <c r="A926" s="3">
        <v>361</v>
      </c>
      <c r="B926" s="3">
        <v>16</v>
      </c>
      <c r="C926" t="s">
        <v>169</v>
      </c>
      <c r="D926" t="s">
        <v>612</v>
      </c>
      <c r="E926" s="4">
        <v>14</v>
      </c>
      <c r="F926" s="4">
        <v>24</v>
      </c>
      <c r="G926">
        <v>3</v>
      </c>
      <c r="H926" s="5">
        <v>3.7499999999999999E-2</v>
      </c>
      <c r="I926" t="s">
        <v>610</v>
      </c>
      <c r="J926" s="4">
        <f t="shared" si="42"/>
        <v>72</v>
      </c>
      <c r="K926" s="11">
        <f t="shared" si="43"/>
        <v>42</v>
      </c>
      <c r="L926" s="4">
        <f>J926-(G926*E926)</f>
        <v>30</v>
      </c>
      <c r="M926" s="6">
        <f t="shared" si="44"/>
        <v>0.41666666666666669</v>
      </c>
    </row>
    <row r="927" spans="1:13" x14ac:dyDescent="0.45">
      <c r="A927" s="3">
        <v>362</v>
      </c>
      <c r="B927" s="3">
        <v>15</v>
      </c>
      <c r="C927" t="s">
        <v>157</v>
      </c>
      <c r="D927" t="s">
        <v>626</v>
      </c>
      <c r="E927" s="4">
        <v>12</v>
      </c>
      <c r="F927" s="4">
        <v>20</v>
      </c>
      <c r="G927">
        <v>1</v>
      </c>
      <c r="H927" s="5">
        <v>2.8472222222222222E-2</v>
      </c>
      <c r="I927" t="s">
        <v>609</v>
      </c>
      <c r="J927" s="4">
        <f t="shared" si="42"/>
        <v>20</v>
      </c>
      <c r="K927" s="11">
        <f t="shared" si="43"/>
        <v>12</v>
      </c>
      <c r="L927" s="4">
        <f>J927-(G927*E927)</f>
        <v>8</v>
      </c>
      <c r="M927" s="6">
        <f t="shared" si="44"/>
        <v>0.4</v>
      </c>
    </row>
    <row r="928" spans="1:13" x14ac:dyDescent="0.45">
      <c r="A928" s="3">
        <v>362</v>
      </c>
      <c r="B928" s="3">
        <v>15</v>
      </c>
      <c r="C928" t="s">
        <v>169</v>
      </c>
      <c r="D928" t="s">
        <v>612</v>
      </c>
      <c r="E928" s="4">
        <v>14</v>
      </c>
      <c r="F928" s="4">
        <v>24</v>
      </c>
      <c r="G928">
        <v>1</v>
      </c>
      <c r="H928" s="5">
        <v>4.027777777777778E-2</v>
      </c>
      <c r="I928" t="s">
        <v>609</v>
      </c>
      <c r="J928" s="4">
        <f t="shared" si="42"/>
        <v>24</v>
      </c>
      <c r="K928" s="11">
        <f t="shared" si="43"/>
        <v>14</v>
      </c>
      <c r="L928" s="4">
        <f>J928-(G928*E928)</f>
        <v>10</v>
      </c>
      <c r="M928" s="6">
        <f t="shared" si="44"/>
        <v>0.41666666666666669</v>
      </c>
    </row>
    <row r="929" spans="1:13" x14ac:dyDescent="0.45">
      <c r="A929" s="3">
        <v>362</v>
      </c>
      <c r="B929" s="3">
        <v>15</v>
      </c>
      <c r="C929" t="s">
        <v>90</v>
      </c>
      <c r="D929" t="s">
        <v>629</v>
      </c>
      <c r="E929" s="4">
        <v>10</v>
      </c>
      <c r="F929" s="4">
        <v>18</v>
      </c>
      <c r="G929">
        <v>1</v>
      </c>
      <c r="H929" s="5">
        <v>1.6666666666666666E-2</v>
      </c>
      <c r="I929" t="s">
        <v>609</v>
      </c>
      <c r="J929" s="4">
        <f t="shared" si="42"/>
        <v>18</v>
      </c>
      <c r="K929" s="11">
        <f t="shared" si="43"/>
        <v>10</v>
      </c>
      <c r="L929" s="4">
        <f>J929-(G929*E929)</f>
        <v>8</v>
      </c>
      <c r="M929" s="6">
        <f t="shared" si="44"/>
        <v>0.44444444444444442</v>
      </c>
    </row>
    <row r="930" spans="1:13" x14ac:dyDescent="0.45">
      <c r="A930" s="3">
        <v>363</v>
      </c>
      <c r="B930" s="3">
        <v>5</v>
      </c>
      <c r="C930" t="s">
        <v>79</v>
      </c>
      <c r="D930" t="s">
        <v>613</v>
      </c>
      <c r="E930" s="4">
        <v>18</v>
      </c>
      <c r="F930" s="4">
        <v>30</v>
      </c>
      <c r="G930">
        <v>1</v>
      </c>
      <c r="H930" s="5">
        <v>3.3333333333333333E-2</v>
      </c>
      <c r="I930" t="s">
        <v>609</v>
      </c>
      <c r="J930" s="4">
        <f t="shared" si="42"/>
        <v>30</v>
      </c>
      <c r="K930" s="11">
        <f t="shared" si="43"/>
        <v>18</v>
      </c>
      <c r="L930" s="4">
        <f>J930-(G930*E930)</f>
        <v>12</v>
      </c>
      <c r="M930" s="6">
        <f t="shared" si="44"/>
        <v>0.4</v>
      </c>
    </row>
    <row r="931" spans="1:13" x14ac:dyDescent="0.45">
      <c r="A931" s="3">
        <v>363</v>
      </c>
      <c r="B931" s="3">
        <v>5</v>
      </c>
      <c r="C931" t="s">
        <v>169</v>
      </c>
      <c r="D931" t="s">
        <v>612</v>
      </c>
      <c r="E931" s="4">
        <v>14</v>
      </c>
      <c r="F931" s="4">
        <v>24</v>
      </c>
      <c r="G931">
        <v>3</v>
      </c>
      <c r="H931" s="5">
        <v>2.8472222222222222E-2</v>
      </c>
      <c r="I931" t="s">
        <v>610</v>
      </c>
      <c r="J931" s="4">
        <f t="shared" si="42"/>
        <v>72</v>
      </c>
      <c r="K931" s="11">
        <f t="shared" si="43"/>
        <v>42</v>
      </c>
      <c r="L931" s="4">
        <f>J931-(G931*E931)</f>
        <v>30</v>
      </c>
      <c r="M931" s="6">
        <f t="shared" si="44"/>
        <v>0.41666666666666669</v>
      </c>
    </row>
    <row r="932" spans="1:13" x14ac:dyDescent="0.45">
      <c r="A932" s="3">
        <v>363</v>
      </c>
      <c r="B932" s="3">
        <v>5</v>
      </c>
      <c r="C932" t="s">
        <v>84</v>
      </c>
      <c r="D932" t="s">
        <v>617</v>
      </c>
      <c r="E932" s="4">
        <v>22</v>
      </c>
      <c r="F932" s="4">
        <v>36</v>
      </c>
      <c r="G932">
        <v>2</v>
      </c>
      <c r="H932" s="5">
        <v>2.9166666666666667E-2</v>
      </c>
      <c r="I932" t="s">
        <v>609</v>
      </c>
      <c r="J932" s="4">
        <f t="shared" si="42"/>
        <v>72</v>
      </c>
      <c r="K932" s="11">
        <f t="shared" si="43"/>
        <v>44</v>
      </c>
      <c r="L932" s="4">
        <f>J932-(G932*E932)</f>
        <v>28</v>
      </c>
      <c r="M932" s="6">
        <f t="shared" si="44"/>
        <v>0.3888888888888889</v>
      </c>
    </row>
    <row r="933" spans="1:13" x14ac:dyDescent="0.45">
      <c r="A933" s="3">
        <v>363</v>
      </c>
      <c r="B933" s="3">
        <v>5</v>
      </c>
      <c r="C933" t="s">
        <v>272</v>
      </c>
      <c r="D933" t="s">
        <v>619</v>
      </c>
      <c r="E933" s="4">
        <v>20</v>
      </c>
      <c r="F933" s="4">
        <v>33</v>
      </c>
      <c r="G933">
        <v>2</v>
      </c>
      <c r="H933" s="5">
        <v>1.2500000000000001E-2</v>
      </c>
      <c r="I933" t="s">
        <v>609</v>
      </c>
      <c r="J933" s="4">
        <f t="shared" si="42"/>
        <v>66</v>
      </c>
      <c r="K933" s="11">
        <f t="shared" si="43"/>
        <v>40</v>
      </c>
      <c r="L933" s="4">
        <f>J933-(G933*E933)</f>
        <v>26</v>
      </c>
      <c r="M933" s="6">
        <f t="shared" si="44"/>
        <v>0.39393939393939392</v>
      </c>
    </row>
    <row r="934" spans="1:13" x14ac:dyDescent="0.45">
      <c r="A934" s="3">
        <v>364</v>
      </c>
      <c r="B934" s="3">
        <v>15</v>
      </c>
      <c r="C934" t="s">
        <v>53</v>
      </c>
      <c r="D934" t="s">
        <v>620</v>
      </c>
      <c r="E934" s="4">
        <v>16</v>
      </c>
      <c r="F934" s="4">
        <v>28</v>
      </c>
      <c r="G934">
        <v>2</v>
      </c>
      <c r="H934" s="5">
        <v>3.6111111111111108E-2</v>
      </c>
      <c r="I934" t="s">
        <v>609</v>
      </c>
      <c r="J934" s="4">
        <f t="shared" si="42"/>
        <v>56</v>
      </c>
      <c r="K934" s="11">
        <f t="shared" si="43"/>
        <v>32</v>
      </c>
      <c r="L934" s="4">
        <f>J934-(G934*E934)</f>
        <v>24</v>
      </c>
      <c r="M934" s="6">
        <f t="shared" si="44"/>
        <v>0.42857142857142855</v>
      </c>
    </row>
    <row r="935" spans="1:13" x14ac:dyDescent="0.45">
      <c r="A935" s="3">
        <v>364</v>
      </c>
      <c r="B935" s="3">
        <v>15</v>
      </c>
      <c r="C935" t="s">
        <v>214</v>
      </c>
      <c r="D935" t="s">
        <v>624</v>
      </c>
      <c r="E935" s="4">
        <v>13</v>
      </c>
      <c r="F935" s="4">
        <v>22</v>
      </c>
      <c r="G935">
        <v>1</v>
      </c>
      <c r="H935" s="5">
        <v>1.3888888888888888E-2</v>
      </c>
      <c r="I935" t="s">
        <v>609</v>
      </c>
      <c r="J935" s="4">
        <f t="shared" si="42"/>
        <v>22</v>
      </c>
      <c r="K935" s="11">
        <f t="shared" si="43"/>
        <v>13</v>
      </c>
      <c r="L935" s="4">
        <f>J935-(G935*E935)</f>
        <v>9</v>
      </c>
      <c r="M935" s="6">
        <f t="shared" si="44"/>
        <v>0.40909090909090912</v>
      </c>
    </row>
    <row r="936" spans="1:13" x14ac:dyDescent="0.45">
      <c r="A936" s="3">
        <v>364</v>
      </c>
      <c r="B936" s="3">
        <v>15</v>
      </c>
      <c r="C936" t="s">
        <v>133</v>
      </c>
      <c r="D936" t="s">
        <v>631</v>
      </c>
      <c r="E936" s="4">
        <v>15</v>
      </c>
      <c r="F936" s="4">
        <v>25</v>
      </c>
      <c r="G936">
        <v>2</v>
      </c>
      <c r="H936" s="5">
        <v>9.7222222222222224E-3</v>
      </c>
      <c r="I936" t="s">
        <v>609</v>
      </c>
      <c r="J936" s="4">
        <f t="shared" si="42"/>
        <v>50</v>
      </c>
      <c r="K936" s="11">
        <f t="shared" si="43"/>
        <v>30</v>
      </c>
      <c r="L936" s="4">
        <f>J936-(G936*E936)</f>
        <v>20</v>
      </c>
      <c r="M936" s="6">
        <f t="shared" si="44"/>
        <v>0.4</v>
      </c>
    </row>
    <row r="937" spans="1:13" x14ac:dyDescent="0.45">
      <c r="A937" s="3">
        <v>364</v>
      </c>
      <c r="B937" s="3">
        <v>15</v>
      </c>
      <c r="C937" t="s">
        <v>49</v>
      </c>
      <c r="D937" t="s">
        <v>618</v>
      </c>
      <c r="E937" s="4">
        <v>17</v>
      </c>
      <c r="F937" s="4">
        <v>29</v>
      </c>
      <c r="G937">
        <v>1</v>
      </c>
      <c r="H937" s="5">
        <v>1.8055555555555554E-2</v>
      </c>
      <c r="I937" t="s">
        <v>609</v>
      </c>
      <c r="J937" s="4">
        <f t="shared" si="42"/>
        <v>29</v>
      </c>
      <c r="K937" s="11">
        <f t="shared" si="43"/>
        <v>17</v>
      </c>
      <c r="L937" s="4">
        <f>J937-(G937*E937)</f>
        <v>12</v>
      </c>
      <c r="M937" s="6">
        <f t="shared" si="44"/>
        <v>0.41379310344827586</v>
      </c>
    </row>
    <row r="938" spans="1:13" x14ac:dyDescent="0.45">
      <c r="A938" s="3">
        <v>365</v>
      </c>
      <c r="B938" s="3">
        <v>4</v>
      </c>
      <c r="C938" t="s">
        <v>84</v>
      </c>
      <c r="D938" t="s">
        <v>617</v>
      </c>
      <c r="E938" s="4">
        <v>22</v>
      </c>
      <c r="F938" s="4">
        <v>36</v>
      </c>
      <c r="G938">
        <v>3</v>
      </c>
      <c r="H938" s="5">
        <v>1.7361111111111112E-2</v>
      </c>
      <c r="I938" t="s">
        <v>610</v>
      </c>
      <c r="J938" s="4">
        <f t="shared" si="42"/>
        <v>108</v>
      </c>
      <c r="K938" s="11">
        <f t="shared" si="43"/>
        <v>66</v>
      </c>
      <c r="L938" s="4">
        <f>J938-(G938*E938)</f>
        <v>42</v>
      </c>
      <c r="M938" s="6">
        <f t="shared" si="44"/>
        <v>0.3888888888888889</v>
      </c>
    </row>
    <row r="939" spans="1:13" x14ac:dyDescent="0.45">
      <c r="A939" s="3">
        <v>366</v>
      </c>
      <c r="B939" s="3">
        <v>17</v>
      </c>
      <c r="C939" t="s">
        <v>117</v>
      </c>
      <c r="D939" t="s">
        <v>615</v>
      </c>
      <c r="E939" s="4">
        <v>16</v>
      </c>
      <c r="F939" s="4">
        <v>27</v>
      </c>
      <c r="G939">
        <v>2</v>
      </c>
      <c r="H939" s="5">
        <v>2.0833333333333332E-2</v>
      </c>
      <c r="I939" t="s">
        <v>609</v>
      </c>
      <c r="J939" s="4">
        <f t="shared" si="42"/>
        <v>54</v>
      </c>
      <c r="K939" s="11">
        <f t="shared" si="43"/>
        <v>32</v>
      </c>
      <c r="L939" s="4">
        <f>J939-(G939*E939)</f>
        <v>22</v>
      </c>
      <c r="M939" s="6">
        <f t="shared" si="44"/>
        <v>0.40740740740740738</v>
      </c>
    </row>
    <row r="940" spans="1:13" x14ac:dyDescent="0.45">
      <c r="A940" s="3">
        <v>366</v>
      </c>
      <c r="B940" s="3">
        <v>17</v>
      </c>
      <c r="C940" t="s">
        <v>37</v>
      </c>
      <c r="D940" t="s">
        <v>622</v>
      </c>
      <c r="E940" s="4">
        <v>21</v>
      </c>
      <c r="F940" s="4">
        <v>35</v>
      </c>
      <c r="G940">
        <v>3</v>
      </c>
      <c r="H940" s="5">
        <v>3.5416666666666666E-2</v>
      </c>
      <c r="I940" t="s">
        <v>610</v>
      </c>
      <c r="J940" s="4">
        <f t="shared" si="42"/>
        <v>105</v>
      </c>
      <c r="K940" s="11">
        <f t="shared" si="43"/>
        <v>63</v>
      </c>
      <c r="L940" s="4">
        <f>J940-(G940*E940)</f>
        <v>42</v>
      </c>
      <c r="M940" s="6">
        <f t="shared" si="44"/>
        <v>0.4</v>
      </c>
    </row>
    <row r="941" spans="1:13" x14ac:dyDescent="0.45">
      <c r="A941" s="3">
        <v>366</v>
      </c>
      <c r="B941" s="3">
        <v>17</v>
      </c>
      <c r="C941" t="s">
        <v>59</v>
      </c>
      <c r="D941" t="s">
        <v>616</v>
      </c>
      <c r="E941" s="4">
        <v>25</v>
      </c>
      <c r="F941" s="4">
        <v>40</v>
      </c>
      <c r="G941">
        <v>2</v>
      </c>
      <c r="H941" s="5">
        <v>6.2500000000000003E-3</v>
      </c>
      <c r="I941" t="s">
        <v>609</v>
      </c>
      <c r="J941" s="4">
        <f t="shared" si="42"/>
        <v>80</v>
      </c>
      <c r="K941" s="11">
        <f t="shared" si="43"/>
        <v>50</v>
      </c>
      <c r="L941" s="4">
        <f>J941-(G941*E941)</f>
        <v>30</v>
      </c>
      <c r="M941" s="6">
        <f t="shared" si="44"/>
        <v>0.375</v>
      </c>
    </row>
    <row r="942" spans="1:13" x14ac:dyDescent="0.45">
      <c r="A942" s="3">
        <v>367</v>
      </c>
      <c r="B942" s="3">
        <v>12</v>
      </c>
      <c r="C942" t="s">
        <v>166</v>
      </c>
      <c r="D942" t="s">
        <v>630</v>
      </c>
      <c r="E942" s="4">
        <v>15</v>
      </c>
      <c r="F942" s="4">
        <v>26</v>
      </c>
      <c r="G942">
        <v>2</v>
      </c>
      <c r="H942" s="5">
        <v>2.361111111111111E-2</v>
      </c>
      <c r="I942" t="s">
        <v>610</v>
      </c>
      <c r="J942" s="4">
        <f t="shared" si="42"/>
        <v>52</v>
      </c>
      <c r="K942" s="11">
        <f t="shared" si="43"/>
        <v>30</v>
      </c>
      <c r="L942" s="4">
        <f>J942-(G942*E942)</f>
        <v>22</v>
      </c>
      <c r="M942" s="6">
        <f t="shared" si="44"/>
        <v>0.42307692307692307</v>
      </c>
    </row>
    <row r="943" spans="1:13" x14ac:dyDescent="0.45">
      <c r="A943" s="3">
        <v>367</v>
      </c>
      <c r="B943" s="3">
        <v>12</v>
      </c>
      <c r="C943" t="s">
        <v>49</v>
      </c>
      <c r="D943" t="s">
        <v>618</v>
      </c>
      <c r="E943" s="4">
        <v>17</v>
      </c>
      <c r="F943" s="4">
        <v>29</v>
      </c>
      <c r="G943">
        <v>1</v>
      </c>
      <c r="H943" s="5">
        <v>1.8055555555555554E-2</v>
      </c>
      <c r="I943" t="s">
        <v>610</v>
      </c>
      <c r="J943" s="4">
        <f t="shared" si="42"/>
        <v>29</v>
      </c>
      <c r="K943" s="11">
        <f t="shared" si="43"/>
        <v>17</v>
      </c>
      <c r="L943" s="4">
        <f>J943-(G943*E943)</f>
        <v>12</v>
      </c>
      <c r="M943" s="6">
        <f t="shared" si="44"/>
        <v>0.41379310344827586</v>
      </c>
    </row>
    <row r="944" spans="1:13" x14ac:dyDescent="0.45">
      <c r="A944" s="3">
        <v>367</v>
      </c>
      <c r="B944" s="3">
        <v>12</v>
      </c>
      <c r="C944" t="s">
        <v>157</v>
      </c>
      <c r="D944" t="s">
        <v>626</v>
      </c>
      <c r="E944" s="4">
        <v>12</v>
      </c>
      <c r="F944" s="4">
        <v>20</v>
      </c>
      <c r="G944">
        <v>1</v>
      </c>
      <c r="H944" s="5">
        <v>9.0277777777777769E-3</v>
      </c>
      <c r="I944" t="s">
        <v>610</v>
      </c>
      <c r="J944" s="4">
        <f t="shared" si="42"/>
        <v>20</v>
      </c>
      <c r="K944" s="11">
        <f t="shared" si="43"/>
        <v>12</v>
      </c>
      <c r="L944" s="4">
        <f>J944-(G944*E944)</f>
        <v>8</v>
      </c>
      <c r="M944" s="6">
        <f t="shared" si="44"/>
        <v>0.4</v>
      </c>
    </row>
    <row r="945" spans="1:13" x14ac:dyDescent="0.45">
      <c r="A945" s="3">
        <v>368</v>
      </c>
      <c r="B945" s="3">
        <v>13</v>
      </c>
      <c r="C945" t="s">
        <v>272</v>
      </c>
      <c r="D945" t="s">
        <v>619</v>
      </c>
      <c r="E945" s="4">
        <v>20</v>
      </c>
      <c r="F945" s="4">
        <v>33</v>
      </c>
      <c r="G945">
        <v>3</v>
      </c>
      <c r="H945" s="5">
        <v>3.125E-2</v>
      </c>
      <c r="I945" t="s">
        <v>609</v>
      </c>
      <c r="J945" s="4">
        <f t="shared" si="42"/>
        <v>99</v>
      </c>
      <c r="K945" s="11">
        <f t="shared" si="43"/>
        <v>60</v>
      </c>
      <c r="L945" s="4">
        <f>J945-(G945*E945)</f>
        <v>39</v>
      </c>
      <c r="M945" s="6">
        <f t="shared" si="44"/>
        <v>0.39393939393939392</v>
      </c>
    </row>
    <row r="946" spans="1:13" x14ac:dyDescent="0.45">
      <c r="A946" s="3">
        <v>368</v>
      </c>
      <c r="B946" s="3">
        <v>13</v>
      </c>
      <c r="C946" t="s">
        <v>169</v>
      </c>
      <c r="D946" t="s">
        <v>612</v>
      </c>
      <c r="E946" s="4">
        <v>14</v>
      </c>
      <c r="F946" s="4">
        <v>24</v>
      </c>
      <c r="G946">
        <v>1</v>
      </c>
      <c r="H946" s="5">
        <v>2.7777777777777776E-2</v>
      </c>
      <c r="I946" t="s">
        <v>610</v>
      </c>
      <c r="J946" s="4">
        <f t="shared" si="42"/>
        <v>24</v>
      </c>
      <c r="K946" s="11">
        <f t="shared" si="43"/>
        <v>14</v>
      </c>
      <c r="L946" s="4">
        <f>J946-(G946*E946)</f>
        <v>10</v>
      </c>
      <c r="M946" s="6">
        <f t="shared" si="44"/>
        <v>0.41666666666666669</v>
      </c>
    </row>
    <row r="947" spans="1:13" x14ac:dyDescent="0.45">
      <c r="A947" s="3">
        <v>369</v>
      </c>
      <c r="B947" s="3">
        <v>20</v>
      </c>
      <c r="C947" t="s">
        <v>127</v>
      </c>
      <c r="D947" t="s">
        <v>614</v>
      </c>
      <c r="E947" s="4">
        <v>19</v>
      </c>
      <c r="F947" s="4">
        <v>31</v>
      </c>
      <c r="G947">
        <v>2</v>
      </c>
      <c r="H947" s="5">
        <v>4.8611111111111112E-3</v>
      </c>
      <c r="I947" t="s">
        <v>610</v>
      </c>
      <c r="J947" s="4">
        <f t="shared" si="42"/>
        <v>62</v>
      </c>
      <c r="K947" s="11">
        <f t="shared" si="43"/>
        <v>38</v>
      </c>
      <c r="L947" s="4">
        <f>J947-(G947*E947)</f>
        <v>24</v>
      </c>
      <c r="M947" s="6">
        <f t="shared" si="44"/>
        <v>0.38709677419354838</v>
      </c>
    </row>
    <row r="948" spans="1:13" x14ac:dyDescent="0.45">
      <c r="A948" s="3">
        <v>369</v>
      </c>
      <c r="B948" s="3">
        <v>20</v>
      </c>
      <c r="C948" t="s">
        <v>211</v>
      </c>
      <c r="D948" t="s">
        <v>627</v>
      </c>
      <c r="E948" s="4">
        <v>14</v>
      </c>
      <c r="F948" s="4">
        <v>23</v>
      </c>
      <c r="G948">
        <v>2</v>
      </c>
      <c r="H948" s="5">
        <v>4.8611111111111112E-3</v>
      </c>
      <c r="I948" t="s">
        <v>610</v>
      </c>
      <c r="J948" s="4">
        <f t="shared" si="42"/>
        <v>46</v>
      </c>
      <c r="K948" s="11">
        <f t="shared" si="43"/>
        <v>28</v>
      </c>
      <c r="L948" s="4">
        <f>J948-(G948*E948)</f>
        <v>18</v>
      </c>
      <c r="M948" s="6">
        <f t="shared" si="44"/>
        <v>0.39130434782608697</v>
      </c>
    </row>
    <row r="949" spans="1:13" x14ac:dyDescent="0.45">
      <c r="A949" s="3">
        <v>369</v>
      </c>
      <c r="B949" s="3">
        <v>20</v>
      </c>
      <c r="C949" t="s">
        <v>53</v>
      </c>
      <c r="D949" t="s">
        <v>620</v>
      </c>
      <c r="E949" s="4">
        <v>16</v>
      </c>
      <c r="F949" s="4">
        <v>28</v>
      </c>
      <c r="G949">
        <v>2</v>
      </c>
      <c r="H949" s="5">
        <v>5.5555555555555558E-3</v>
      </c>
      <c r="I949" t="s">
        <v>610</v>
      </c>
      <c r="J949" s="4">
        <f t="shared" si="42"/>
        <v>56</v>
      </c>
      <c r="K949" s="11">
        <f t="shared" si="43"/>
        <v>32</v>
      </c>
      <c r="L949" s="4">
        <f>J949-(G949*E949)</f>
        <v>24</v>
      </c>
      <c r="M949" s="6">
        <f t="shared" si="44"/>
        <v>0.42857142857142855</v>
      </c>
    </row>
    <row r="950" spans="1:13" x14ac:dyDescent="0.45">
      <c r="A950" s="3">
        <v>369</v>
      </c>
      <c r="B950" s="3">
        <v>20</v>
      </c>
      <c r="C950" t="s">
        <v>166</v>
      </c>
      <c r="D950" t="s">
        <v>630</v>
      </c>
      <c r="E950" s="4">
        <v>15</v>
      </c>
      <c r="F950" s="4">
        <v>26</v>
      </c>
      <c r="G950">
        <v>3</v>
      </c>
      <c r="H950" s="5">
        <v>1.3888888888888888E-2</v>
      </c>
      <c r="I950" t="s">
        <v>610</v>
      </c>
      <c r="J950" s="4">
        <f t="shared" si="42"/>
        <v>78</v>
      </c>
      <c r="K950" s="11">
        <f t="shared" si="43"/>
        <v>45</v>
      </c>
      <c r="L950" s="4">
        <f>J950-(G950*E950)</f>
        <v>33</v>
      </c>
      <c r="M950" s="6">
        <f t="shared" si="44"/>
        <v>0.42307692307692307</v>
      </c>
    </row>
    <row r="951" spans="1:13" x14ac:dyDescent="0.45">
      <c r="A951" s="3">
        <v>370</v>
      </c>
      <c r="B951" s="3">
        <v>13</v>
      </c>
      <c r="C951" t="s">
        <v>84</v>
      </c>
      <c r="D951" t="s">
        <v>617</v>
      </c>
      <c r="E951" s="4">
        <v>22</v>
      </c>
      <c r="F951" s="4">
        <v>36</v>
      </c>
      <c r="G951">
        <v>2</v>
      </c>
      <c r="H951" s="5">
        <v>2.2916666666666665E-2</v>
      </c>
      <c r="I951" t="s">
        <v>610</v>
      </c>
      <c r="J951" s="4">
        <f t="shared" si="42"/>
        <v>72</v>
      </c>
      <c r="K951" s="11">
        <f t="shared" si="43"/>
        <v>44</v>
      </c>
      <c r="L951" s="4">
        <f>J951-(G951*E951)</f>
        <v>28</v>
      </c>
      <c r="M951" s="6">
        <f t="shared" si="44"/>
        <v>0.3888888888888889</v>
      </c>
    </row>
    <row r="952" spans="1:13" x14ac:dyDescent="0.45">
      <c r="A952" s="3">
        <v>371</v>
      </c>
      <c r="B952" s="3">
        <v>4</v>
      </c>
      <c r="C952" t="s">
        <v>127</v>
      </c>
      <c r="D952" t="s">
        <v>614</v>
      </c>
      <c r="E952" s="4">
        <v>19</v>
      </c>
      <c r="F952" s="4">
        <v>31</v>
      </c>
      <c r="G952">
        <v>2</v>
      </c>
      <c r="H952" s="5">
        <v>7.6388888888888886E-3</v>
      </c>
      <c r="I952" t="s">
        <v>610</v>
      </c>
      <c r="J952" s="4">
        <f t="shared" si="42"/>
        <v>62</v>
      </c>
      <c r="K952" s="11">
        <f t="shared" si="43"/>
        <v>38</v>
      </c>
      <c r="L952" s="4">
        <f>J952-(G952*E952)</f>
        <v>24</v>
      </c>
      <c r="M952" s="6">
        <f t="shared" si="44"/>
        <v>0.38709677419354838</v>
      </c>
    </row>
    <row r="953" spans="1:13" x14ac:dyDescent="0.45">
      <c r="A953" s="3">
        <v>371</v>
      </c>
      <c r="B953" s="3">
        <v>4</v>
      </c>
      <c r="C953" t="s">
        <v>84</v>
      </c>
      <c r="D953" t="s">
        <v>617</v>
      </c>
      <c r="E953" s="4">
        <v>22</v>
      </c>
      <c r="F953" s="4">
        <v>36</v>
      </c>
      <c r="G953">
        <v>1</v>
      </c>
      <c r="H953" s="5">
        <v>9.0277777777777769E-3</v>
      </c>
      <c r="I953" t="s">
        <v>609</v>
      </c>
      <c r="J953" s="4">
        <f t="shared" si="42"/>
        <v>36</v>
      </c>
      <c r="K953" s="11">
        <f t="shared" si="43"/>
        <v>22</v>
      </c>
      <c r="L953" s="4">
        <f>J953-(G953*E953)</f>
        <v>14</v>
      </c>
      <c r="M953" s="6">
        <f t="shared" si="44"/>
        <v>0.3888888888888889</v>
      </c>
    </row>
    <row r="954" spans="1:13" x14ac:dyDescent="0.45">
      <c r="A954" s="3">
        <v>371</v>
      </c>
      <c r="B954" s="3">
        <v>4</v>
      </c>
      <c r="C954" t="s">
        <v>53</v>
      </c>
      <c r="D954" t="s">
        <v>620</v>
      </c>
      <c r="E954" s="4">
        <v>16</v>
      </c>
      <c r="F954" s="4">
        <v>28</v>
      </c>
      <c r="G954">
        <v>2</v>
      </c>
      <c r="H954" s="5">
        <v>7.6388888888888886E-3</v>
      </c>
      <c r="I954" t="s">
        <v>609</v>
      </c>
      <c r="J954" s="4">
        <f t="shared" si="42"/>
        <v>56</v>
      </c>
      <c r="K954" s="11">
        <f t="shared" si="43"/>
        <v>32</v>
      </c>
      <c r="L954" s="4">
        <f>J954-(G954*E954)</f>
        <v>24</v>
      </c>
      <c r="M954" s="6">
        <f t="shared" si="44"/>
        <v>0.42857142857142855</v>
      </c>
    </row>
    <row r="955" spans="1:13" x14ac:dyDescent="0.45">
      <c r="A955" s="3">
        <v>371</v>
      </c>
      <c r="B955" s="3">
        <v>4</v>
      </c>
      <c r="C955" t="s">
        <v>211</v>
      </c>
      <c r="D955" t="s">
        <v>627</v>
      </c>
      <c r="E955" s="4">
        <v>14</v>
      </c>
      <c r="F955" s="4">
        <v>23</v>
      </c>
      <c r="G955">
        <v>2</v>
      </c>
      <c r="H955" s="5">
        <v>9.7222222222222224E-3</v>
      </c>
      <c r="I955" t="s">
        <v>610</v>
      </c>
      <c r="J955" s="4">
        <f t="shared" si="42"/>
        <v>46</v>
      </c>
      <c r="K955" s="11">
        <f t="shared" si="43"/>
        <v>28</v>
      </c>
      <c r="L955" s="4">
        <f>J955-(G955*E955)</f>
        <v>18</v>
      </c>
      <c r="M955" s="6">
        <f t="shared" si="44"/>
        <v>0.39130434782608697</v>
      </c>
    </row>
    <row r="956" spans="1:13" x14ac:dyDescent="0.45">
      <c r="A956" s="3">
        <v>372</v>
      </c>
      <c r="B956" s="3">
        <v>14</v>
      </c>
      <c r="C956" t="s">
        <v>90</v>
      </c>
      <c r="D956" t="s">
        <v>629</v>
      </c>
      <c r="E956" s="4">
        <v>10</v>
      </c>
      <c r="F956" s="4">
        <v>18</v>
      </c>
      <c r="G956">
        <v>2</v>
      </c>
      <c r="H956" s="5">
        <v>1.5277777777777777E-2</v>
      </c>
      <c r="I956" t="s">
        <v>609</v>
      </c>
      <c r="J956" s="4">
        <f t="shared" si="42"/>
        <v>36</v>
      </c>
      <c r="K956" s="11">
        <f t="shared" si="43"/>
        <v>20</v>
      </c>
      <c r="L956" s="4">
        <f>J956-(G956*E956)</f>
        <v>16</v>
      </c>
      <c r="M956" s="6">
        <f t="shared" si="44"/>
        <v>0.44444444444444442</v>
      </c>
    </row>
    <row r="957" spans="1:13" x14ac:dyDescent="0.45">
      <c r="A957" s="3">
        <v>373</v>
      </c>
      <c r="B957" s="3">
        <v>19</v>
      </c>
      <c r="C957" t="s">
        <v>81</v>
      </c>
      <c r="D957" t="s">
        <v>628</v>
      </c>
      <c r="E957" s="4">
        <v>13</v>
      </c>
      <c r="F957" s="4">
        <v>21</v>
      </c>
      <c r="G957">
        <v>1</v>
      </c>
      <c r="H957" s="5">
        <v>2.8472222222222222E-2</v>
      </c>
      <c r="I957" t="s">
        <v>610</v>
      </c>
      <c r="J957" s="4">
        <f t="shared" si="42"/>
        <v>21</v>
      </c>
      <c r="K957" s="11">
        <f t="shared" si="43"/>
        <v>13</v>
      </c>
      <c r="L957" s="4">
        <f>J957-(G957*E957)</f>
        <v>8</v>
      </c>
      <c r="M957" s="6">
        <f t="shared" si="44"/>
        <v>0.38095238095238093</v>
      </c>
    </row>
    <row r="958" spans="1:13" x14ac:dyDescent="0.45">
      <c r="A958" s="3">
        <v>373</v>
      </c>
      <c r="B958" s="3">
        <v>19</v>
      </c>
      <c r="C958" t="s">
        <v>37</v>
      </c>
      <c r="D958" t="s">
        <v>622</v>
      </c>
      <c r="E958" s="4">
        <v>21</v>
      </c>
      <c r="F958" s="4">
        <v>35</v>
      </c>
      <c r="G958">
        <v>1</v>
      </c>
      <c r="H958" s="5">
        <v>3.4027777777777775E-2</v>
      </c>
      <c r="I958" t="s">
        <v>609</v>
      </c>
      <c r="J958" s="4">
        <f t="shared" si="42"/>
        <v>35</v>
      </c>
      <c r="K958" s="11">
        <f t="shared" si="43"/>
        <v>21</v>
      </c>
      <c r="L958" s="4">
        <f>J958-(G958*E958)</f>
        <v>14</v>
      </c>
      <c r="M958" s="6">
        <f t="shared" si="44"/>
        <v>0.4</v>
      </c>
    </row>
    <row r="959" spans="1:13" x14ac:dyDescent="0.45">
      <c r="A959" s="3">
        <v>373</v>
      </c>
      <c r="B959" s="3">
        <v>19</v>
      </c>
      <c r="C959" t="s">
        <v>214</v>
      </c>
      <c r="D959" t="s">
        <v>624</v>
      </c>
      <c r="E959" s="4">
        <v>13</v>
      </c>
      <c r="F959" s="4">
        <v>22</v>
      </c>
      <c r="G959">
        <v>2</v>
      </c>
      <c r="H959" s="5">
        <v>1.1805555555555555E-2</v>
      </c>
      <c r="I959" t="s">
        <v>610</v>
      </c>
      <c r="J959" s="4">
        <f t="shared" si="42"/>
        <v>44</v>
      </c>
      <c r="K959" s="11">
        <f t="shared" si="43"/>
        <v>26</v>
      </c>
      <c r="L959" s="4">
        <f>J959-(G959*E959)</f>
        <v>18</v>
      </c>
      <c r="M959" s="6">
        <f t="shared" si="44"/>
        <v>0.40909090909090912</v>
      </c>
    </row>
    <row r="960" spans="1:13" x14ac:dyDescent="0.45">
      <c r="A960" s="3">
        <v>373</v>
      </c>
      <c r="B960" s="3">
        <v>19</v>
      </c>
      <c r="C960" t="s">
        <v>157</v>
      </c>
      <c r="D960" t="s">
        <v>626</v>
      </c>
      <c r="E960" s="4">
        <v>12</v>
      </c>
      <c r="F960" s="4">
        <v>20</v>
      </c>
      <c r="G960">
        <v>3</v>
      </c>
      <c r="H960" s="5">
        <v>6.2500000000000003E-3</v>
      </c>
      <c r="I960" t="s">
        <v>610</v>
      </c>
      <c r="J960" s="4">
        <f t="shared" si="42"/>
        <v>60</v>
      </c>
      <c r="K960" s="11">
        <f t="shared" si="43"/>
        <v>36</v>
      </c>
      <c r="L960" s="4">
        <f>J960-(G960*E960)</f>
        <v>24</v>
      </c>
      <c r="M960" s="6">
        <f t="shared" si="44"/>
        <v>0.4</v>
      </c>
    </row>
    <row r="961" spans="1:13" x14ac:dyDescent="0.45">
      <c r="A961" s="3">
        <v>374</v>
      </c>
      <c r="B961" s="3">
        <v>18</v>
      </c>
      <c r="C961" t="s">
        <v>37</v>
      </c>
      <c r="D961" t="s">
        <v>622</v>
      </c>
      <c r="E961" s="4">
        <v>21</v>
      </c>
      <c r="F961" s="4">
        <v>35</v>
      </c>
      <c r="G961">
        <v>1</v>
      </c>
      <c r="H961" s="5">
        <v>6.2500000000000003E-3</v>
      </c>
      <c r="I961" t="s">
        <v>610</v>
      </c>
      <c r="J961" s="4">
        <f t="shared" si="42"/>
        <v>35</v>
      </c>
      <c r="K961" s="11">
        <f t="shared" si="43"/>
        <v>21</v>
      </c>
      <c r="L961" s="4">
        <f>J961-(G961*E961)</f>
        <v>14</v>
      </c>
      <c r="M961" s="6">
        <f t="shared" si="44"/>
        <v>0.4</v>
      </c>
    </row>
    <row r="962" spans="1:13" x14ac:dyDescent="0.45">
      <c r="A962" s="3">
        <v>375</v>
      </c>
      <c r="B962" s="3">
        <v>18</v>
      </c>
      <c r="C962" t="s">
        <v>127</v>
      </c>
      <c r="D962" t="s">
        <v>614</v>
      </c>
      <c r="E962" s="4">
        <v>19</v>
      </c>
      <c r="F962" s="4">
        <v>31</v>
      </c>
      <c r="G962">
        <v>3</v>
      </c>
      <c r="H962" s="5">
        <v>1.8749999999999999E-2</v>
      </c>
      <c r="I962" t="s">
        <v>609</v>
      </c>
      <c r="J962" s="4">
        <f t="shared" si="42"/>
        <v>93</v>
      </c>
      <c r="K962" s="11">
        <f t="shared" si="43"/>
        <v>57</v>
      </c>
      <c r="L962" s="4">
        <f>J962-(G962*E962)</f>
        <v>36</v>
      </c>
      <c r="M962" s="6">
        <f t="shared" si="44"/>
        <v>0.38709677419354838</v>
      </c>
    </row>
    <row r="963" spans="1:13" x14ac:dyDescent="0.45">
      <c r="A963" s="3">
        <v>376</v>
      </c>
      <c r="B963" s="3">
        <v>16</v>
      </c>
      <c r="C963" t="s">
        <v>211</v>
      </c>
      <c r="D963" t="s">
        <v>627</v>
      </c>
      <c r="E963" s="4">
        <v>14</v>
      </c>
      <c r="F963" s="4">
        <v>23</v>
      </c>
      <c r="G963">
        <v>2</v>
      </c>
      <c r="H963" s="5">
        <v>3.472222222222222E-3</v>
      </c>
      <c r="I963" t="s">
        <v>610</v>
      </c>
      <c r="J963" s="4">
        <f t="shared" ref="J963:J1026" si="45">F963*G963</f>
        <v>46</v>
      </c>
      <c r="K963" s="11">
        <f t="shared" ref="K963:K1026" si="46">G963*E963</f>
        <v>28</v>
      </c>
      <c r="L963" s="4">
        <f>J963-(G963*E963)</f>
        <v>18</v>
      </c>
      <c r="M963" s="6">
        <f t="shared" ref="M963:M1026" si="47">L963/J963</f>
        <v>0.39130434782608697</v>
      </c>
    </row>
    <row r="964" spans="1:13" x14ac:dyDescent="0.45">
      <c r="A964" s="3">
        <v>377</v>
      </c>
      <c r="B964" s="3">
        <v>5</v>
      </c>
      <c r="C964" t="s">
        <v>66</v>
      </c>
      <c r="D964" t="s">
        <v>625</v>
      </c>
      <c r="E964" s="4">
        <v>20</v>
      </c>
      <c r="F964" s="4">
        <v>34</v>
      </c>
      <c r="G964">
        <v>2</v>
      </c>
      <c r="H964" s="5">
        <v>9.0277777777777769E-3</v>
      </c>
      <c r="I964" t="s">
        <v>609</v>
      </c>
      <c r="J964" s="4">
        <f t="shared" si="45"/>
        <v>68</v>
      </c>
      <c r="K964" s="11">
        <f t="shared" si="46"/>
        <v>40</v>
      </c>
      <c r="L964" s="4">
        <f>J964-(G964*E964)</f>
        <v>28</v>
      </c>
      <c r="M964" s="6">
        <f t="shared" si="47"/>
        <v>0.41176470588235292</v>
      </c>
    </row>
    <row r="965" spans="1:13" x14ac:dyDescent="0.45">
      <c r="A965" s="3">
        <v>377</v>
      </c>
      <c r="B965" s="3">
        <v>5</v>
      </c>
      <c r="C965" t="s">
        <v>258</v>
      </c>
      <c r="D965" t="s">
        <v>623</v>
      </c>
      <c r="E965" s="4">
        <v>19</v>
      </c>
      <c r="F965" s="4">
        <v>32</v>
      </c>
      <c r="G965">
        <v>1</v>
      </c>
      <c r="H965" s="5">
        <v>2.2916666666666665E-2</v>
      </c>
      <c r="I965" t="s">
        <v>609</v>
      </c>
      <c r="J965" s="4">
        <f t="shared" si="45"/>
        <v>32</v>
      </c>
      <c r="K965" s="11">
        <f t="shared" si="46"/>
        <v>19</v>
      </c>
      <c r="L965" s="4">
        <f>J965-(G965*E965)</f>
        <v>13</v>
      </c>
      <c r="M965" s="6">
        <f t="shared" si="47"/>
        <v>0.40625</v>
      </c>
    </row>
    <row r="966" spans="1:13" x14ac:dyDescent="0.45">
      <c r="A966" s="3">
        <v>378</v>
      </c>
      <c r="B966" s="3">
        <v>3</v>
      </c>
      <c r="C966" t="s">
        <v>79</v>
      </c>
      <c r="D966" t="s">
        <v>613</v>
      </c>
      <c r="E966" s="4">
        <v>18</v>
      </c>
      <c r="F966" s="4">
        <v>30</v>
      </c>
      <c r="G966">
        <v>1</v>
      </c>
      <c r="H966" s="5">
        <v>9.7222222222222224E-3</v>
      </c>
      <c r="I966" t="s">
        <v>610</v>
      </c>
      <c r="J966" s="4">
        <f t="shared" si="45"/>
        <v>30</v>
      </c>
      <c r="K966" s="11">
        <f t="shared" si="46"/>
        <v>18</v>
      </c>
      <c r="L966" s="4">
        <f>J966-(G966*E966)</f>
        <v>12</v>
      </c>
      <c r="M966" s="6">
        <f t="shared" si="47"/>
        <v>0.4</v>
      </c>
    </row>
    <row r="967" spans="1:13" x14ac:dyDescent="0.45">
      <c r="A967" s="3">
        <v>378</v>
      </c>
      <c r="B967" s="3">
        <v>3</v>
      </c>
      <c r="C967" t="s">
        <v>123</v>
      </c>
      <c r="D967" t="s">
        <v>621</v>
      </c>
      <c r="E967" s="4">
        <v>11</v>
      </c>
      <c r="F967" s="4">
        <v>19</v>
      </c>
      <c r="G967">
        <v>1</v>
      </c>
      <c r="H967" s="5">
        <v>4.8611111111111112E-3</v>
      </c>
      <c r="I967" t="s">
        <v>610</v>
      </c>
      <c r="J967" s="4">
        <f t="shared" si="45"/>
        <v>19</v>
      </c>
      <c r="K967" s="11">
        <f t="shared" si="46"/>
        <v>11</v>
      </c>
      <c r="L967" s="4">
        <f>J967-(G967*E967)</f>
        <v>8</v>
      </c>
      <c r="M967" s="6">
        <f t="shared" si="47"/>
        <v>0.42105263157894735</v>
      </c>
    </row>
    <row r="968" spans="1:13" x14ac:dyDescent="0.45">
      <c r="A968" s="3">
        <v>379</v>
      </c>
      <c r="B968" s="3">
        <v>4</v>
      </c>
      <c r="C968" t="s">
        <v>37</v>
      </c>
      <c r="D968" t="s">
        <v>622</v>
      </c>
      <c r="E968" s="4">
        <v>21</v>
      </c>
      <c r="F968" s="4">
        <v>35</v>
      </c>
      <c r="G968">
        <v>2</v>
      </c>
      <c r="H968" s="5">
        <v>4.1666666666666666E-3</v>
      </c>
      <c r="I968" t="s">
        <v>609</v>
      </c>
      <c r="J968" s="4">
        <f t="shared" si="45"/>
        <v>70</v>
      </c>
      <c r="K968" s="11">
        <f t="shared" si="46"/>
        <v>42</v>
      </c>
      <c r="L968" s="4">
        <f>J968-(G968*E968)</f>
        <v>28</v>
      </c>
      <c r="M968" s="6">
        <f t="shared" si="47"/>
        <v>0.4</v>
      </c>
    </row>
    <row r="969" spans="1:13" x14ac:dyDescent="0.45">
      <c r="A969" s="3">
        <v>380</v>
      </c>
      <c r="B969" s="3">
        <v>5</v>
      </c>
      <c r="C969" t="s">
        <v>272</v>
      </c>
      <c r="D969" t="s">
        <v>619</v>
      </c>
      <c r="E969" s="4">
        <v>20</v>
      </c>
      <c r="F969" s="4">
        <v>33</v>
      </c>
      <c r="G969">
        <v>3</v>
      </c>
      <c r="H969" s="5">
        <v>4.027777777777778E-2</v>
      </c>
      <c r="I969" t="s">
        <v>609</v>
      </c>
      <c r="J969" s="4">
        <f t="shared" si="45"/>
        <v>99</v>
      </c>
      <c r="K969" s="11">
        <f t="shared" si="46"/>
        <v>60</v>
      </c>
      <c r="L969" s="4">
        <f>J969-(G969*E969)</f>
        <v>39</v>
      </c>
      <c r="M969" s="6">
        <f t="shared" si="47"/>
        <v>0.39393939393939392</v>
      </c>
    </row>
    <row r="970" spans="1:13" x14ac:dyDescent="0.45">
      <c r="A970" s="3">
        <v>380</v>
      </c>
      <c r="B970" s="3">
        <v>5</v>
      </c>
      <c r="C970" t="s">
        <v>123</v>
      </c>
      <c r="D970" t="s">
        <v>621</v>
      </c>
      <c r="E970" s="4">
        <v>11</v>
      </c>
      <c r="F970" s="4">
        <v>19</v>
      </c>
      <c r="G970">
        <v>2</v>
      </c>
      <c r="H970" s="5">
        <v>2.4305555555555556E-2</v>
      </c>
      <c r="I970" t="s">
        <v>609</v>
      </c>
      <c r="J970" s="4">
        <f t="shared" si="45"/>
        <v>38</v>
      </c>
      <c r="K970" s="11">
        <f t="shared" si="46"/>
        <v>22</v>
      </c>
      <c r="L970" s="4">
        <f>J970-(G970*E970)</f>
        <v>16</v>
      </c>
      <c r="M970" s="6">
        <f t="shared" si="47"/>
        <v>0.42105263157894735</v>
      </c>
    </row>
    <row r="971" spans="1:13" x14ac:dyDescent="0.45">
      <c r="A971" s="3">
        <v>381</v>
      </c>
      <c r="B971" s="3">
        <v>4</v>
      </c>
      <c r="C971" t="s">
        <v>166</v>
      </c>
      <c r="D971" t="s">
        <v>630</v>
      </c>
      <c r="E971" s="4">
        <v>15</v>
      </c>
      <c r="F971" s="4">
        <v>26</v>
      </c>
      <c r="G971">
        <v>3</v>
      </c>
      <c r="H971" s="5">
        <v>2.4305555555555556E-2</v>
      </c>
      <c r="I971" t="s">
        <v>609</v>
      </c>
      <c r="J971" s="4">
        <f t="shared" si="45"/>
        <v>78</v>
      </c>
      <c r="K971" s="11">
        <f t="shared" si="46"/>
        <v>45</v>
      </c>
      <c r="L971" s="4">
        <f>J971-(G971*E971)</f>
        <v>33</v>
      </c>
      <c r="M971" s="6">
        <f t="shared" si="47"/>
        <v>0.42307692307692307</v>
      </c>
    </row>
    <row r="972" spans="1:13" x14ac:dyDescent="0.45">
      <c r="A972" s="3">
        <v>381</v>
      </c>
      <c r="B972" s="3">
        <v>4</v>
      </c>
      <c r="C972" t="s">
        <v>272</v>
      </c>
      <c r="D972" t="s">
        <v>619</v>
      </c>
      <c r="E972" s="4">
        <v>20</v>
      </c>
      <c r="F972" s="4">
        <v>33</v>
      </c>
      <c r="G972">
        <v>2</v>
      </c>
      <c r="H972" s="5">
        <v>8.3333333333333332E-3</v>
      </c>
      <c r="I972" t="s">
        <v>609</v>
      </c>
      <c r="J972" s="4">
        <f t="shared" si="45"/>
        <v>66</v>
      </c>
      <c r="K972" s="11">
        <f t="shared" si="46"/>
        <v>40</v>
      </c>
      <c r="L972" s="4">
        <f>J972-(G972*E972)</f>
        <v>26</v>
      </c>
      <c r="M972" s="6">
        <f t="shared" si="47"/>
        <v>0.39393939393939392</v>
      </c>
    </row>
    <row r="973" spans="1:13" x14ac:dyDescent="0.45">
      <c r="A973" s="3">
        <v>382</v>
      </c>
      <c r="B973" s="3">
        <v>20</v>
      </c>
      <c r="C973" t="s">
        <v>49</v>
      </c>
      <c r="D973" t="s">
        <v>618</v>
      </c>
      <c r="E973" s="4">
        <v>17</v>
      </c>
      <c r="F973" s="4">
        <v>29</v>
      </c>
      <c r="G973">
        <v>3</v>
      </c>
      <c r="H973" s="5">
        <v>3.7499999999999999E-2</v>
      </c>
      <c r="I973" t="s">
        <v>610</v>
      </c>
      <c r="J973" s="4">
        <f t="shared" si="45"/>
        <v>87</v>
      </c>
      <c r="K973" s="11">
        <f t="shared" si="46"/>
        <v>51</v>
      </c>
      <c r="L973" s="4">
        <f>J973-(G973*E973)</f>
        <v>36</v>
      </c>
      <c r="M973" s="6">
        <f t="shared" si="47"/>
        <v>0.41379310344827586</v>
      </c>
    </row>
    <row r="974" spans="1:13" x14ac:dyDescent="0.45">
      <c r="A974" s="3">
        <v>383</v>
      </c>
      <c r="B974" s="3">
        <v>6</v>
      </c>
      <c r="C974" t="s">
        <v>84</v>
      </c>
      <c r="D974" t="s">
        <v>617</v>
      </c>
      <c r="E974" s="4">
        <v>22</v>
      </c>
      <c r="F974" s="4">
        <v>36</v>
      </c>
      <c r="G974">
        <v>3</v>
      </c>
      <c r="H974" s="5">
        <v>6.2500000000000003E-3</v>
      </c>
      <c r="I974" t="s">
        <v>610</v>
      </c>
      <c r="J974" s="4">
        <f t="shared" si="45"/>
        <v>108</v>
      </c>
      <c r="K974" s="11">
        <f t="shared" si="46"/>
        <v>66</v>
      </c>
      <c r="L974" s="4">
        <f>J974-(G974*E974)</f>
        <v>42</v>
      </c>
      <c r="M974" s="6">
        <f t="shared" si="47"/>
        <v>0.3888888888888889</v>
      </c>
    </row>
    <row r="975" spans="1:13" x14ac:dyDescent="0.45">
      <c r="A975" s="3">
        <v>384</v>
      </c>
      <c r="B975" s="3">
        <v>1</v>
      </c>
      <c r="C975" t="s">
        <v>90</v>
      </c>
      <c r="D975" t="s">
        <v>629</v>
      </c>
      <c r="E975" s="4">
        <v>10</v>
      </c>
      <c r="F975" s="4">
        <v>18</v>
      </c>
      <c r="G975">
        <v>2</v>
      </c>
      <c r="H975" s="5">
        <v>1.8055555555555554E-2</v>
      </c>
      <c r="I975" t="s">
        <v>609</v>
      </c>
      <c r="J975" s="4">
        <f t="shared" si="45"/>
        <v>36</v>
      </c>
      <c r="K975" s="11">
        <f t="shared" si="46"/>
        <v>20</v>
      </c>
      <c r="L975" s="4">
        <f>J975-(G975*E975)</f>
        <v>16</v>
      </c>
      <c r="M975" s="6">
        <f t="shared" si="47"/>
        <v>0.44444444444444442</v>
      </c>
    </row>
    <row r="976" spans="1:13" x14ac:dyDescent="0.45">
      <c r="A976" s="3">
        <v>384</v>
      </c>
      <c r="B976" s="3">
        <v>1</v>
      </c>
      <c r="C976" t="s">
        <v>123</v>
      </c>
      <c r="D976" t="s">
        <v>621</v>
      </c>
      <c r="E976" s="4">
        <v>11</v>
      </c>
      <c r="F976" s="4">
        <v>19</v>
      </c>
      <c r="G976">
        <v>3</v>
      </c>
      <c r="H976" s="5">
        <v>2.4305555555555556E-2</v>
      </c>
      <c r="I976" t="s">
        <v>610</v>
      </c>
      <c r="J976" s="4">
        <f t="shared" si="45"/>
        <v>57</v>
      </c>
      <c r="K976" s="11">
        <f t="shared" si="46"/>
        <v>33</v>
      </c>
      <c r="L976" s="4">
        <f>J976-(G976*E976)</f>
        <v>24</v>
      </c>
      <c r="M976" s="6">
        <f t="shared" si="47"/>
        <v>0.42105263157894735</v>
      </c>
    </row>
    <row r="977" spans="1:13" x14ac:dyDescent="0.45">
      <c r="A977" s="3">
        <v>384</v>
      </c>
      <c r="B977" s="3">
        <v>1</v>
      </c>
      <c r="C977" t="s">
        <v>117</v>
      </c>
      <c r="D977" t="s">
        <v>615</v>
      </c>
      <c r="E977" s="4">
        <v>16</v>
      </c>
      <c r="F977" s="4">
        <v>27</v>
      </c>
      <c r="G977">
        <v>1</v>
      </c>
      <c r="H977" s="5">
        <v>3.4027777777777775E-2</v>
      </c>
      <c r="I977" t="s">
        <v>610</v>
      </c>
      <c r="J977" s="4">
        <f t="shared" si="45"/>
        <v>27</v>
      </c>
      <c r="K977" s="11">
        <f t="shared" si="46"/>
        <v>16</v>
      </c>
      <c r="L977" s="4">
        <f>J977-(G977*E977)</f>
        <v>11</v>
      </c>
      <c r="M977" s="6">
        <f t="shared" si="47"/>
        <v>0.40740740740740738</v>
      </c>
    </row>
    <row r="978" spans="1:13" x14ac:dyDescent="0.45">
      <c r="A978" s="3">
        <v>385</v>
      </c>
      <c r="B978" s="3">
        <v>6</v>
      </c>
      <c r="C978" t="s">
        <v>79</v>
      </c>
      <c r="D978" t="s">
        <v>613</v>
      </c>
      <c r="E978" s="4">
        <v>18</v>
      </c>
      <c r="F978" s="4">
        <v>30</v>
      </c>
      <c r="G978">
        <v>2</v>
      </c>
      <c r="H978" s="5">
        <v>1.5277777777777777E-2</v>
      </c>
      <c r="I978" t="s">
        <v>609</v>
      </c>
      <c r="J978" s="4">
        <f t="shared" si="45"/>
        <v>60</v>
      </c>
      <c r="K978" s="11">
        <f t="shared" si="46"/>
        <v>36</v>
      </c>
      <c r="L978" s="4">
        <f>J978-(G978*E978)</f>
        <v>24</v>
      </c>
      <c r="M978" s="6">
        <f t="shared" si="47"/>
        <v>0.4</v>
      </c>
    </row>
    <row r="979" spans="1:13" x14ac:dyDescent="0.45">
      <c r="A979" s="3">
        <v>386</v>
      </c>
      <c r="B979" s="3">
        <v>5</v>
      </c>
      <c r="C979" t="s">
        <v>272</v>
      </c>
      <c r="D979" t="s">
        <v>619</v>
      </c>
      <c r="E979" s="4">
        <v>20</v>
      </c>
      <c r="F979" s="4">
        <v>33</v>
      </c>
      <c r="G979">
        <v>3</v>
      </c>
      <c r="H979" s="5">
        <v>2.7777777777777776E-2</v>
      </c>
      <c r="I979" t="s">
        <v>610</v>
      </c>
      <c r="J979" s="4">
        <f t="shared" si="45"/>
        <v>99</v>
      </c>
      <c r="K979" s="11">
        <f t="shared" si="46"/>
        <v>60</v>
      </c>
      <c r="L979" s="4">
        <f>J979-(G979*E979)</f>
        <v>39</v>
      </c>
      <c r="M979" s="6">
        <f t="shared" si="47"/>
        <v>0.39393939393939392</v>
      </c>
    </row>
    <row r="980" spans="1:13" x14ac:dyDescent="0.45">
      <c r="A980" s="3">
        <v>387</v>
      </c>
      <c r="B980" s="3">
        <v>6</v>
      </c>
      <c r="C980" t="s">
        <v>127</v>
      </c>
      <c r="D980" t="s">
        <v>614</v>
      </c>
      <c r="E980" s="4">
        <v>19</v>
      </c>
      <c r="F980" s="4">
        <v>31</v>
      </c>
      <c r="G980">
        <v>3</v>
      </c>
      <c r="H980" s="5">
        <v>1.2500000000000001E-2</v>
      </c>
      <c r="I980" t="s">
        <v>610</v>
      </c>
      <c r="J980" s="4">
        <f t="shared" si="45"/>
        <v>93</v>
      </c>
      <c r="K980" s="11">
        <f t="shared" si="46"/>
        <v>57</v>
      </c>
      <c r="L980" s="4">
        <f>J980-(G980*E980)</f>
        <v>36</v>
      </c>
      <c r="M980" s="6">
        <f t="shared" si="47"/>
        <v>0.38709677419354838</v>
      </c>
    </row>
    <row r="981" spans="1:13" x14ac:dyDescent="0.45">
      <c r="A981" s="3">
        <v>388</v>
      </c>
      <c r="B981" s="3">
        <v>18</v>
      </c>
      <c r="C981" t="s">
        <v>127</v>
      </c>
      <c r="D981" t="s">
        <v>614</v>
      </c>
      <c r="E981" s="4">
        <v>19</v>
      </c>
      <c r="F981" s="4">
        <v>31</v>
      </c>
      <c r="G981">
        <v>2</v>
      </c>
      <c r="H981" s="5">
        <v>3.6111111111111108E-2</v>
      </c>
      <c r="I981" t="s">
        <v>610</v>
      </c>
      <c r="J981" s="4">
        <f t="shared" si="45"/>
        <v>62</v>
      </c>
      <c r="K981" s="11">
        <f t="shared" si="46"/>
        <v>38</v>
      </c>
      <c r="L981" s="4">
        <f>J981-(G981*E981)</f>
        <v>24</v>
      </c>
      <c r="M981" s="6">
        <f t="shared" si="47"/>
        <v>0.38709677419354838</v>
      </c>
    </row>
    <row r="982" spans="1:13" x14ac:dyDescent="0.45">
      <c r="A982" s="3">
        <v>388</v>
      </c>
      <c r="B982" s="3">
        <v>18</v>
      </c>
      <c r="C982" t="s">
        <v>84</v>
      </c>
      <c r="D982" t="s">
        <v>617</v>
      </c>
      <c r="E982" s="4">
        <v>22</v>
      </c>
      <c r="F982" s="4">
        <v>36</v>
      </c>
      <c r="G982">
        <v>2</v>
      </c>
      <c r="H982" s="5">
        <v>2.5694444444444443E-2</v>
      </c>
      <c r="I982" t="s">
        <v>609</v>
      </c>
      <c r="J982" s="4">
        <f t="shared" si="45"/>
        <v>72</v>
      </c>
      <c r="K982" s="11">
        <f t="shared" si="46"/>
        <v>44</v>
      </c>
      <c r="L982" s="4">
        <f>J982-(G982*E982)</f>
        <v>28</v>
      </c>
      <c r="M982" s="6">
        <f t="shared" si="47"/>
        <v>0.3888888888888889</v>
      </c>
    </row>
    <row r="983" spans="1:13" x14ac:dyDescent="0.45">
      <c r="A983" s="3">
        <v>388</v>
      </c>
      <c r="B983" s="3">
        <v>18</v>
      </c>
      <c r="C983" t="s">
        <v>49</v>
      </c>
      <c r="D983" t="s">
        <v>618</v>
      </c>
      <c r="E983" s="4">
        <v>17</v>
      </c>
      <c r="F983" s="4">
        <v>29</v>
      </c>
      <c r="G983">
        <v>2</v>
      </c>
      <c r="H983" s="5">
        <v>2.1527777777777778E-2</v>
      </c>
      <c r="I983" t="s">
        <v>610</v>
      </c>
      <c r="J983" s="4">
        <f t="shared" si="45"/>
        <v>58</v>
      </c>
      <c r="K983" s="11">
        <f t="shared" si="46"/>
        <v>34</v>
      </c>
      <c r="L983" s="4">
        <f>J983-(G983*E983)</f>
        <v>24</v>
      </c>
      <c r="M983" s="6">
        <f t="shared" si="47"/>
        <v>0.41379310344827586</v>
      </c>
    </row>
    <row r="984" spans="1:13" x14ac:dyDescent="0.45">
      <c r="A984" s="3">
        <v>388</v>
      </c>
      <c r="B984" s="3">
        <v>18</v>
      </c>
      <c r="C984" t="s">
        <v>272</v>
      </c>
      <c r="D984" t="s">
        <v>619</v>
      </c>
      <c r="E984" s="4">
        <v>20</v>
      </c>
      <c r="F984" s="4">
        <v>33</v>
      </c>
      <c r="G984">
        <v>3</v>
      </c>
      <c r="H984" s="5">
        <v>3.5416666666666666E-2</v>
      </c>
      <c r="I984" t="s">
        <v>610</v>
      </c>
      <c r="J984" s="4">
        <f t="shared" si="45"/>
        <v>99</v>
      </c>
      <c r="K984" s="11">
        <f t="shared" si="46"/>
        <v>60</v>
      </c>
      <c r="L984" s="4">
        <f>J984-(G984*E984)</f>
        <v>39</v>
      </c>
      <c r="M984" s="6">
        <f t="shared" si="47"/>
        <v>0.39393939393939392</v>
      </c>
    </row>
    <row r="985" spans="1:13" x14ac:dyDescent="0.45">
      <c r="A985" s="3">
        <v>389</v>
      </c>
      <c r="B985" s="3">
        <v>19</v>
      </c>
      <c r="C985" t="s">
        <v>272</v>
      </c>
      <c r="D985" t="s">
        <v>619</v>
      </c>
      <c r="E985" s="4">
        <v>20</v>
      </c>
      <c r="F985" s="4">
        <v>33</v>
      </c>
      <c r="G985">
        <v>1</v>
      </c>
      <c r="H985" s="5">
        <v>1.6666666666666666E-2</v>
      </c>
      <c r="I985" t="s">
        <v>609</v>
      </c>
      <c r="J985" s="4">
        <f t="shared" si="45"/>
        <v>33</v>
      </c>
      <c r="K985" s="11">
        <f t="shared" si="46"/>
        <v>20</v>
      </c>
      <c r="L985" s="4">
        <f>J985-(G985*E985)</f>
        <v>13</v>
      </c>
      <c r="M985" s="6">
        <f t="shared" si="47"/>
        <v>0.39393939393939392</v>
      </c>
    </row>
    <row r="986" spans="1:13" x14ac:dyDescent="0.45">
      <c r="A986" s="3">
        <v>390</v>
      </c>
      <c r="B986" s="3">
        <v>9</v>
      </c>
      <c r="C986" t="s">
        <v>214</v>
      </c>
      <c r="D986" t="s">
        <v>624</v>
      </c>
      <c r="E986" s="4">
        <v>13</v>
      </c>
      <c r="F986" s="4">
        <v>22</v>
      </c>
      <c r="G986">
        <v>2</v>
      </c>
      <c r="H986" s="5">
        <v>3.6111111111111108E-2</v>
      </c>
      <c r="I986" t="s">
        <v>610</v>
      </c>
      <c r="J986" s="4">
        <f t="shared" si="45"/>
        <v>44</v>
      </c>
      <c r="K986" s="11">
        <f t="shared" si="46"/>
        <v>26</v>
      </c>
      <c r="L986" s="4">
        <f>J986-(G986*E986)</f>
        <v>18</v>
      </c>
      <c r="M986" s="6">
        <f t="shared" si="47"/>
        <v>0.40909090909090912</v>
      </c>
    </row>
    <row r="987" spans="1:13" x14ac:dyDescent="0.45">
      <c r="A987" s="3">
        <v>390</v>
      </c>
      <c r="B987" s="3">
        <v>9</v>
      </c>
      <c r="C987" t="s">
        <v>166</v>
      </c>
      <c r="D987" t="s">
        <v>630</v>
      </c>
      <c r="E987" s="4">
        <v>15</v>
      </c>
      <c r="F987" s="4">
        <v>26</v>
      </c>
      <c r="G987">
        <v>3</v>
      </c>
      <c r="H987" s="5">
        <v>9.0277777777777769E-3</v>
      </c>
      <c r="I987" t="s">
        <v>610</v>
      </c>
      <c r="J987" s="4">
        <f t="shared" si="45"/>
        <v>78</v>
      </c>
      <c r="K987" s="11">
        <f t="shared" si="46"/>
        <v>45</v>
      </c>
      <c r="L987" s="4">
        <f>J987-(G987*E987)</f>
        <v>33</v>
      </c>
      <c r="M987" s="6">
        <f t="shared" si="47"/>
        <v>0.42307692307692307</v>
      </c>
    </row>
    <row r="988" spans="1:13" x14ac:dyDescent="0.45">
      <c r="A988" s="3">
        <v>390</v>
      </c>
      <c r="B988" s="3">
        <v>9</v>
      </c>
      <c r="C988" t="s">
        <v>81</v>
      </c>
      <c r="D988" t="s">
        <v>628</v>
      </c>
      <c r="E988" s="4">
        <v>13</v>
      </c>
      <c r="F988" s="4">
        <v>21</v>
      </c>
      <c r="G988">
        <v>1</v>
      </c>
      <c r="H988" s="5">
        <v>1.9444444444444445E-2</v>
      </c>
      <c r="I988" t="s">
        <v>610</v>
      </c>
      <c r="J988" s="4">
        <f t="shared" si="45"/>
        <v>21</v>
      </c>
      <c r="K988" s="11">
        <f t="shared" si="46"/>
        <v>13</v>
      </c>
      <c r="L988" s="4">
        <f>J988-(G988*E988)</f>
        <v>8</v>
      </c>
      <c r="M988" s="6">
        <f t="shared" si="47"/>
        <v>0.38095238095238093</v>
      </c>
    </row>
    <row r="989" spans="1:13" x14ac:dyDescent="0.45">
      <c r="A989" s="3">
        <v>391</v>
      </c>
      <c r="B989" s="3">
        <v>15</v>
      </c>
      <c r="C989" t="s">
        <v>214</v>
      </c>
      <c r="D989" t="s">
        <v>624</v>
      </c>
      <c r="E989" s="4">
        <v>13</v>
      </c>
      <c r="F989" s="4">
        <v>22</v>
      </c>
      <c r="G989">
        <v>1</v>
      </c>
      <c r="H989" s="5">
        <v>2.4305555555555556E-2</v>
      </c>
      <c r="I989" t="s">
        <v>609</v>
      </c>
      <c r="J989" s="4">
        <f t="shared" si="45"/>
        <v>22</v>
      </c>
      <c r="K989" s="11">
        <f t="shared" si="46"/>
        <v>13</v>
      </c>
      <c r="L989" s="4">
        <f>J989-(G989*E989)</f>
        <v>9</v>
      </c>
      <c r="M989" s="6">
        <f t="shared" si="47"/>
        <v>0.40909090909090912</v>
      </c>
    </row>
    <row r="990" spans="1:13" x14ac:dyDescent="0.45">
      <c r="A990" s="3">
        <v>392</v>
      </c>
      <c r="B990" s="3">
        <v>14</v>
      </c>
      <c r="C990" t="s">
        <v>258</v>
      </c>
      <c r="D990" t="s">
        <v>623</v>
      </c>
      <c r="E990" s="4">
        <v>19</v>
      </c>
      <c r="F990" s="4">
        <v>32</v>
      </c>
      <c r="G990">
        <v>3</v>
      </c>
      <c r="H990" s="5">
        <v>1.1805555555555555E-2</v>
      </c>
      <c r="I990" t="s">
        <v>609</v>
      </c>
      <c r="J990" s="4">
        <f t="shared" si="45"/>
        <v>96</v>
      </c>
      <c r="K990" s="11">
        <f t="shared" si="46"/>
        <v>57</v>
      </c>
      <c r="L990" s="4">
        <f>J990-(G990*E990)</f>
        <v>39</v>
      </c>
      <c r="M990" s="6">
        <f t="shared" si="47"/>
        <v>0.40625</v>
      </c>
    </row>
    <row r="991" spans="1:13" x14ac:dyDescent="0.45">
      <c r="A991" s="3">
        <v>392</v>
      </c>
      <c r="B991" s="3">
        <v>14</v>
      </c>
      <c r="C991" t="s">
        <v>169</v>
      </c>
      <c r="D991" t="s">
        <v>612</v>
      </c>
      <c r="E991" s="4">
        <v>14</v>
      </c>
      <c r="F991" s="4">
        <v>24</v>
      </c>
      <c r="G991">
        <v>1</v>
      </c>
      <c r="H991" s="5">
        <v>2.5694444444444443E-2</v>
      </c>
      <c r="I991" t="s">
        <v>610</v>
      </c>
      <c r="J991" s="4">
        <f t="shared" si="45"/>
        <v>24</v>
      </c>
      <c r="K991" s="11">
        <f t="shared" si="46"/>
        <v>14</v>
      </c>
      <c r="L991" s="4">
        <f>J991-(G991*E991)</f>
        <v>10</v>
      </c>
      <c r="M991" s="6">
        <f t="shared" si="47"/>
        <v>0.41666666666666669</v>
      </c>
    </row>
    <row r="992" spans="1:13" x14ac:dyDescent="0.45">
      <c r="A992" s="3">
        <v>393</v>
      </c>
      <c r="B992" s="3">
        <v>13</v>
      </c>
      <c r="C992" t="s">
        <v>123</v>
      </c>
      <c r="D992" t="s">
        <v>621</v>
      </c>
      <c r="E992" s="4">
        <v>11</v>
      </c>
      <c r="F992" s="4">
        <v>19</v>
      </c>
      <c r="G992">
        <v>2</v>
      </c>
      <c r="H992" s="5">
        <v>2.7777777777777776E-2</v>
      </c>
      <c r="I992" t="s">
        <v>609</v>
      </c>
      <c r="J992" s="4">
        <f t="shared" si="45"/>
        <v>38</v>
      </c>
      <c r="K992" s="11">
        <f t="shared" si="46"/>
        <v>22</v>
      </c>
      <c r="L992" s="4">
        <f>J992-(G992*E992)</f>
        <v>16</v>
      </c>
      <c r="M992" s="6">
        <f t="shared" si="47"/>
        <v>0.42105263157894735</v>
      </c>
    </row>
    <row r="993" spans="1:13" x14ac:dyDescent="0.45">
      <c r="A993" s="3">
        <v>393</v>
      </c>
      <c r="B993" s="3">
        <v>13</v>
      </c>
      <c r="C993" t="s">
        <v>37</v>
      </c>
      <c r="D993" t="s">
        <v>622</v>
      </c>
      <c r="E993" s="4">
        <v>21</v>
      </c>
      <c r="F993" s="4">
        <v>35</v>
      </c>
      <c r="G993">
        <v>3</v>
      </c>
      <c r="H993" s="5">
        <v>1.5972222222222221E-2</v>
      </c>
      <c r="I993" t="s">
        <v>609</v>
      </c>
      <c r="J993" s="4">
        <f t="shared" si="45"/>
        <v>105</v>
      </c>
      <c r="K993" s="11">
        <f t="shared" si="46"/>
        <v>63</v>
      </c>
      <c r="L993" s="4">
        <f>J993-(G993*E993)</f>
        <v>42</v>
      </c>
      <c r="M993" s="6">
        <f t="shared" si="47"/>
        <v>0.4</v>
      </c>
    </row>
    <row r="994" spans="1:13" x14ac:dyDescent="0.45">
      <c r="A994" s="3">
        <v>393</v>
      </c>
      <c r="B994" s="3">
        <v>13</v>
      </c>
      <c r="C994" t="s">
        <v>81</v>
      </c>
      <c r="D994" t="s">
        <v>628</v>
      </c>
      <c r="E994" s="4">
        <v>13</v>
      </c>
      <c r="F994" s="4">
        <v>21</v>
      </c>
      <c r="G994">
        <v>1</v>
      </c>
      <c r="H994" s="5">
        <v>1.3888888888888888E-2</v>
      </c>
      <c r="I994" t="s">
        <v>610</v>
      </c>
      <c r="J994" s="4">
        <f t="shared" si="45"/>
        <v>21</v>
      </c>
      <c r="K994" s="11">
        <f t="shared" si="46"/>
        <v>13</v>
      </c>
      <c r="L994" s="4">
        <f>J994-(G994*E994)</f>
        <v>8</v>
      </c>
      <c r="M994" s="6">
        <f t="shared" si="47"/>
        <v>0.38095238095238093</v>
      </c>
    </row>
    <row r="995" spans="1:13" x14ac:dyDescent="0.45">
      <c r="A995" s="3">
        <v>393</v>
      </c>
      <c r="B995" s="3">
        <v>13</v>
      </c>
      <c r="C995" t="s">
        <v>214</v>
      </c>
      <c r="D995" t="s">
        <v>624</v>
      </c>
      <c r="E995" s="4">
        <v>13</v>
      </c>
      <c r="F995" s="4">
        <v>22</v>
      </c>
      <c r="G995">
        <v>2</v>
      </c>
      <c r="H995" s="5">
        <v>1.8055555555555554E-2</v>
      </c>
      <c r="I995" t="s">
        <v>610</v>
      </c>
      <c r="J995" s="4">
        <f t="shared" si="45"/>
        <v>44</v>
      </c>
      <c r="K995" s="11">
        <f t="shared" si="46"/>
        <v>26</v>
      </c>
      <c r="L995" s="4">
        <f>J995-(G995*E995)</f>
        <v>18</v>
      </c>
      <c r="M995" s="6">
        <f t="shared" si="47"/>
        <v>0.40909090909090912</v>
      </c>
    </row>
    <row r="996" spans="1:13" x14ac:dyDescent="0.45">
      <c r="A996" s="3">
        <v>394</v>
      </c>
      <c r="B996" s="3">
        <v>17</v>
      </c>
      <c r="C996" t="s">
        <v>169</v>
      </c>
      <c r="D996" t="s">
        <v>612</v>
      </c>
      <c r="E996" s="4">
        <v>14</v>
      </c>
      <c r="F996" s="4">
        <v>24</v>
      </c>
      <c r="G996">
        <v>2</v>
      </c>
      <c r="H996" s="5">
        <v>3.472222222222222E-3</v>
      </c>
      <c r="I996" t="s">
        <v>609</v>
      </c>
      <c r="J996" s="4">
        <f t="shared" si="45"/>
        <v>48</v>
      </c>
      <c r="K996" s="11">
        <f t="shared" si="46"/>
        <v>28</v>
      </c>
      <c r="L996" s="4">
        <f>J996-(G996*E996)</f>
        <v>20</v>
      </c>
      <c r="M996" s="6">
        <f t="shared" si="47"/>
        <v>0.41666666666666669</v>
      </c>
    </row>
    <row r="997" spans="1:13" x14ac:dyDescent="0.45">
      <c r="A997" s="3">
        <v>394</v>
      </c>
      <c r="B997" s="3">
        <v>17</v>
      </c>
      <c r="C997" t="s">
        <v>49</v>
      </c>
      <c r="D997" t="s">
        <v>618</v>
      </c>
      <c r="E997" s="4">
        <v>17</v>
      </c>
      <c r="F997" s="4">
        <v>29</v>
      </c>
      <c r="G997">
        <v>1</v>
      </c>
      <c r="H997" s="5">
        <v>2.9166666666666667E-2</v>
      </c>
      <c r="I997" t="s">
        <v>610</v>
      </c>
      <c r="J997" s="4">
        <f t="shared" si="45"/>
        <v>29</v>
      </c>
      <c r="K997" s="11">
        <f t="shared" si="46"/>
        <v>17</v>
      </c>
      <c r="L997" s="4">
        <f>J997-(G997*E997)</f>
        <v>12</v>
      </c>
      <c r="M997" s="6">
        <f t="shared" si="47"/>
        <v>0.41379310344827586</v>
      </c>
    </row>
    <row r="998" spans="1:13" x14ac:dyDescent="0.45">
      <c r="A998" s="3">
        <v>395</v>
      </c>
      <c r="B998" s="3">
        <v>2</v>
      </c>
      <c r="C998" t="s">
        <v>123</v>
      </c>
      <c r="D998" t="s">
        <v>621</v>
      </c>
      <c r="E998" s="4">
        <v>11</v>
      </c>
      <c r="F998" s="4">
        <v>19</v>
      </c>
      <c r="G998">
        <v>2</v>
      </c>
      <c r="H998" s="5">
        <v>5.5555555555555558E-3</v>
      </c>
      <c r="I998" t="s">
        <v>609</v>
      </c>
      <c r="J998" s="4">
        <f t="shared" si="45"/>
        <v>38</v>
      </c>
      <c r="K998" s="11">
        <f t="shared" si="46"/>
        <v>22</v>
      </c>
      <c r="L998" s="4">
        <f>J998-(G998*E998)</f>
        <v>16</v>
      </c>
      <c r="M998" s="6">
        <f t="shared" si="47"/>
        <v>0.42105263157894735</v>
      </c>
    </row>
    <row r="999" spans="1:13" x14ac:dyDescent="0.45">
      <c r="A999" s="3">
        <v>396</v>
      </c>
      <c r="B999" s="3">
        <v>11</v>
      </c>
      <c r="C999" t="s">
        <v>157</v>
      </c>
      <c r="D999" t="s">
        <v>626</v>
      </c>
      <c r="E999" s="4">
        <v>12</v>
      </c>
      <c r="F999" s="4">
        <v>20</v>
      </c>
      <c r="G999">
        <v>1</v>
      </c>
      <c r="H999" s="5">
        <v>2.1527777777777778E-2</v>
      </c>
      <c r="I999" t="s">
        <v>610</v>
      </c>
      <c r="J999" s="4">
        <f t="shared" si="45"/>
        <v>20</v>
      </c>
      <c r="K999" s="11">
        <f t="shared" si="46"/>
        <v>12</v>
      </c>
      <c r="L999" s="4">
        <f>J999-(G999*E999)</f>
        <v>8</v>
      </c>
      <c r="M999" s="6">
        <f t="shared" si="47"/>
        <v>0.4</v>
      </c>
    </row>
    <row r="1000" spans="1:13" x14ac:dyDescent="0.45">
      <c r="A1000" s="3">
        <v>396</v>
      </c>
      <c r="B1000" s="3">
        <v>11</v>
      </c>
      <c r="C1000" t="s">
        <v>81</v>
      </c>
      <c r="D1000" t="s">
        <v>628</v>
      </c>
      <c r="E1000" s="4">
        <v>13</v>
      </c>
      <c r="F1000" s="4">
        <v>21</v>
      </c>
      <c r="G1000">
        <v>3</v>
      </c>
      <c r="H1000" s="5">
        <v>1.8055555555555554E-2</v>
      </c>
      <c r="I1000" t="s">
        <v>610</v>
      </c>
      <c r="J1000" s="4">
        <f t="shared" si="45"/>
        <v>63</v>
      </c>
      <c r="K1000" s="11">
        <f t="shared" si="46"/>
        <v>39</v>
      </c>
      <c r="L1000" s="4">
        <f>J1000-(G1000*E1000)</f>
        <v>24</v>
      </c>
      <c r="M1000" s="6">
        <f t="shared" si="47"/>
        <v>0.38095238095238093</v>
      </c>
    </row>
    <row r="1001" spans="1:13" x14ac:dyDescent="0.45">
      <c r="A1001" s="3">
        <v>397</v>
      </c>
      <c r="B1001" s="3">
        <v>4</v>
      </c>
      <c r="C1001" t="s">
        <v>117</v>
      </c>
      <c r="D1001" t="s">
        <v>615</v>
      </c>
      <c r="E1001" s="4">
        <v>16</v>
      </c>
      <c r="F1001" s="4">
        <v>27</v>
      </c>
      <c r="G1001">
        <v>2</v>
      </c>
      <c r="H1001" s="5">
        <v>6.9444444444444441E-3</v>
      </c>
      <c r="I1001" t="s">
        <v>610</v>
      </c>
      <c r="J1001" s="4">
        <f t="shared" si="45"/>
        <v>54</v>
      </c>
      <c r="K1001" s="11">
        <f t="shared" si="46"/>
        <v>32</v>
      </c>
      <c r="L1001" s="4">
        <f>J1001-(G1001*E1001)</f>
        <v>22</v>
      </c>
      <c r="M1001" s="6">
        <f t="shared" si="47"/>
        <v>0.40740740740740738</v>
      </c>
    </row>
    <row r="1002" spans="1:13" x14ac:dyDescent="0.45">
      <c r="A1002" s="3">
        <v>397</v>
      </c>
      <c r="B1002" s="3">
        <v>4</v>
      </c>
      <c r="C1002" t="s">
        <v>127</v>
      </c>
      <c r="D1002" t="s">
        <v>614</v>
      </c>
      <c r="E1002" s="4">
        <v>19</v>
      </c>
      <c r="F1002" s="4">
        <v>31</v>
      </c>
      <c r="G1002">
        <v>3</v>
      </c>
      <c r="H1002" s="5">
        <v>4.0972222222222222E-2</v>
      </c>
      <c r="I1002" t="s">
        <v>610</v>
      </c>
      <c r="J1002" s="4">
        <f t="shared" si="45"/>
        <v>93</v>
      </c>
      <c r="K1002" s="11">
        <f t="shared" si="46"/>
        <v>57</v>
      </c>
      <c r="L1002" s="4">
        <f>J1002-(G1002*E1002)</f>
        <v>36</v>
      </c>
      <c r="M1002" s="6">
        <f t="shared" si="47"/>
        <v>0.38709677419354838</v>
      </c>
    </row>
    <row r="1003" spans="1:13" x14ac:dyDescent="0.45">
      <c r="A1003" s="3">
        <v>398</v>
      </c>
      <c r="B1003" s="3">
        <v>9</v>
      </c>
      <c r="C1003" t="s">
        <v>53</v>
      </c>
      <c r="D1003" t="s">
        <v>620</v>
      </c>
      <c r="E1003" s="4">
        <v>16</v>
      </c>
      <c r="F1003" s="4">
        <v>28</v>
      </c>
      <c r="G1003">
        <v>2</v>
      </c>
      <c r="H1003" s="5">
        <v>3.4722222222222224E-2</v>
      </c>
      <c r="I1003" t="s">
        <v>609</v>
      </c>
      <c r="J1003" s="4">
        <f t="shared" si="45"/>
        <v>56</v>
      </c>
      <c r="K1003" s="11">
        <f t="shared" si="46"/>
        <v>32</v>
      </c>
      <c r="L1003" s="4">
        <f>J1003-(G1003*E1003)</f>
        <v>24</v>
      </c>
      <c r="M1003" s="6">
        <f t="shared" si="47"/>
        <v>0.42857142857142855</v>
      </c>
    </row>
    <row r="1004" spans="1:13" x14ac:dyDescent="0.45">
      <c r="A1004" s="3">
        <v>398</v>
      </c>
      <c r="B1004" s="3">
        <v>9</v>
      </c>
      <c r="C1004" t="s">
        <v>272</v>
      </c>
      <c r="D1004" t="s">
        <v>619</v>
      </c>
      <c r="E1004" s="4">
        <v>20</v>
      </c>
      <c r="F1004" s="4">
        <v>33</v>
      </c>
      <c r="G1004">
        <v>2</v>
      </c>
      <c r="H1004" s="5">
        <v>1.4583333333333334E-2</v>
      </c>
      <c r="I1004" t="s">
        <v>610</v>
      </c>
      <c r="J1004" s="4">
        <f t="shared" si="45"/>
        <v>66</v>
      </c>
      <c r="K1004" s="11">
        <f t="shared" si="46"/>
        <v>40</v>
      </c>
      <c r="L1004" s="4">
        <f>J1004-(G1004*E1004)</f>
        <v>26</v>
      </c>
      <c r="M1004" s="6">
        <f t="shared" si="47"/>
        <v>0.39393939393939392</v>
      </c>
    </row>
    <row r="1005" spans="1:13" x14ac:dyDescent="0.45">
      <c r="A1005" s="3">
        <v>399</v>
      </c>
      <c r="B1005" s="3">
        <v>7</v>
      </c>
      <c r="C1005" t="s">
        <v>272</v>
      </c>
      <c r="D1005" t="s">
        <v>619</v>
      </c>
      <c r="E1005" s="4">
        <v>20</v>
      </c>
      <c r="F1005" s="4">
        <v>33</v>
      </c>
      <c r="G1005">
        <v>3</v>
      </c>
      <c r="H1005" s="5">
        <v>3.125E-2</v>
      </c>
      <c r="I1005" t="s">
        <v>609</v>
      </c>
      <c r="J1005" s="4">
        <f t="shared" si="45"/>
        <v>99</v>
      </c>
      <c r="K1005" s="11">
        <f t="shared" si="46"/>
        <v>60</v>
      </c>
      <c r="L1005" s="4">
        <f>J1005-(G1005*E1005)</f>
        <v>39</v>
      </c>
      <c r="M1005" s="6">
        <f t="shared" si="47"/>
        <v>0.39393939393939392</v>
      </c>
    </row>
    <row r="1006" spans="1:13" x14ac:dyDescent="0.45">
      <c r="A1006" s="3">
        <v>399</v>
      </c>
      <c r="B1006" s="3">
        <v>7</v>
      </c>
      <c r="C1006" t="s">
        <v>84</v>
      </c>
      <c r="D1006" t="s">
        <v>617</v>
      </c>
      <c r="E1006" s="4">
        <v>22</v>
      </c>
      <c r="F1006" s="4">
        <v>36</v>
      </c>
      <c r="G1006">
        <v>3</v>
      </c>
      <c r="H1006" s="5">
        <v>3.1944444444444442E-2</v>
      </c>
      <c r="I1006" t="s">
        <v>610</v>
      </c>
      <c r="J1006" s="4">
        <f t="shared" si="45"/>
        <v>108</v>
      </c>
      <c r="K1006" s="11">
        <f t="shared" si="46"/>
        <v>66</v>
      </c>
      <c r="L1006" s="4">
        <f>J1006-(G1006*E1006)</f>
        <v>42</v>
      </c>
      <c r="M1006" s="6">
        <f t="shared" si="47"/>
        <v>0.3888888888888889</v>
      </c>
    </row>
    <row r="1007" spans="1:13" x14ac:dyDescent="0.45">
      <c r="A1007" s="3">
        <v>400</v>
      </c>
      <c r="B1007" s="3">
        <v>9</v>
      </c>
      <c r="C1007" t="s">
        <v>59</v>
      </c>
      <c r="D1007" t="s">
        <v>616</v>
      </c>
      <c r="E1007" s="4">
        <v>25</v>
      </c>
      <c r="F1007" s="4">
        <v>40</v>
      </c>
      <c r="G1007">
        <v>2</v>
      </c>
      <c r="H1007" s="5">
        <v>1.9444444444444445E-2</v>
      </c>
      <c r="I1007" t="s">
        <v>609</v>
      </c>
      <c r="J1007" s="4">
        <f t="shared" si="45"/>
        <v>80</v>
      </c>
      <c r="K1007" s="11">
        <f t="shared" si="46"/>
        <v>50</v>
      </c>
      <c r="L1007" s="4">
        <f>J1007-(G1007*E1007)</f>
        <v>30</v>
      </c>
      <c r="M1007" s="6">
        <f t="shared" si="47"/>
        <v>0.375</v>
      </c>
    </row>
    <row r="1008" spans="1:13" x14ac:dyDescent="0.45">
      <c r="A1008" s="3">
        <v>400</v>
      </c>
      <c r="B1008" s="3">
        <v>9</v>
      </c>
      <c r="C1008" t="s">
        <v>53</v>
      </c>
      <c r="D1008" t="s">
        <v>620</v>
      </c>
      <c r="E1008" s="4">
        <v>16</v>
      </c>
      <c r="F1008" s="4">
        <v>28</v>
      </c>
      <c r="G1008">
        <v>2</v>
      </c>
      <c r="H1008" s="5">
        <v>9.0277777777777769E-3</v>
      </c>
      <c r="I1008" t="s">
        <v>609</v>
      </c>
      <c r="J1008" s="4">
        <f t="shared" si="45"/>
        <v>56</v>
      </c>
      <c r="K1008" s="11">
        <f t="shared" si="46"/>
        <v>32</v>
      </c>
      <c r="L1008" s="4">
        <f>J1008-(G1008*E1008)</f>
        <v>24</v>
      </c>
      <c r="M1008" s="6">
        <f t="shared" si="47"/>
        <v>0.42857142857142855</v>
      </c>
    </row>
    <row r="1009" spans="1:13" x14ac:dyDescent="0.45">
      <c r="A1009" s="3">
        <v>400</v>
      </c>
      <c r="B1009" s="3">
        <v>9</v>
      </c>
      <c r="C1009" t="s">
        <v>127</v>
      </c>
      <c r="D1009" t="s">
        <v>614</v>
      </c>
      <c r="E1009" s="4">
        <v>19</v>
      </c>
      <c r="F1009" s="4">
        <v>31</v>
      </c>
      <c r="G1009">
        <v>2</v>
      </c>
      <c r="H1009" s="5">
        <v>2.6388888888888889E-2</v>
      </c>
      <c r="I1009" t="s">
        <v>610</v>
      </c>
      <c r="J1009" s="4">
        <f t="shared" si="45"/>
        <v>62</v>
      </c>
      <c r="K1009" s="11">
        <f t="shared" si="46"/>
        <v>38</v>
      </c>
      <c r="L1009" s="4">
        <f>J1009-(G1009*E1009)</f>
        <v>24</v>
      </c>
      <c r="M1009" s="6">
        <f t="shared" si="47"/>
        <v>0.38709677419354838</v>
      </c>
    </row>
    <row r="1010" spans="1:13" x14ac:dyDescent="0.45">
      <c r="A1010" s="3">
        <v>401</v>
      </c>
      <c r="B1010" s="3">
        <v>16</v>
      </c>
      <c r="C1010" t="s">
        <v>81</v>
      </c>
      <c r="D1010" t="s">
        <v>628</v>
      </c>
      <c r="E1010" s="4">
        <v>13</v>
      </c>
      <c r="F1010" s="4">
        <v>21</v>
      </c>
      <c r="G1010">
        <v>2</v>
      </c>
      <c r="H1010" s="5">
        <v>1.3888888888888888E-2</v>
      </c>
      <c r="I1010" t="s">
        <v>609</v>
      </c>
      <c r="J1010" s="4">
        <f t="shared" si="45"/>
        <v>42</v>
      </c>
      <c r="K1010" s="11">
        <f t="shared" si="46"/>
        <v>26</v>
      </c>
      <c r="L1010" s="4">
        <f>J1010-(G1010*E1010)</f>
        <v>16</v>
      </c>
      <c r="M1010" s="6">
        <f t="shared" si="47"/>
        <v>0.38095238095238093</v>
      </c>
    </row>
    <row r="1011" spans="1:13" x14ac:dyDescent="0.45">
      <c r="A1011" s="3">
        <v>402</v>
      </c>
      <c r="B1011" s="3">
        <v>18</v>
      </c>
      <c r="C1011" t="s">
        <v>133</v>
      </c>
      <c r="D1011" t="s">
        <v>631</v>
      </c>
      <c r="E1011" s="4">
        <v>15</v>
      </c>
      <c r="F1011" s="4">
        <v>25</v>
      </c>
      <c r="G1011">
        <v>2</v>
      </c>
      <c r="H1011" s="5">
        <v>1.1111111111111112E-2</v>
      </c>
      <c r="I1011" t="s">
        <v>610</v>
      </c>
      <c r="J1011" s="4">
        <f t="shared" si="45"/>
        <v>50</v>
      </c>
      <c r="K1011" s="11">
        <f t="shared" si="46"/>
        <v>30</v>
      </c>
      <c r="L1011" s="4">
        <f>J1011-(G1011*E1011)</f>
        <v>20</v>
      </c>
      <c r="M1011" s="6">
        <f t="shared" si="47"/>
        <v>0.4</v>
      </c>
    </row>
    <row r="1012" spans="1:13" x14ac:dyDescent="0.45">
      <c r="A1012" s="3">
        <v>402</v>
      </c>
      <c r="B1012" s="3">
        <v>18</v>
      </c>
      <c r="C1012" t="s">
        <v>123</v>
      </c>
      <c r="D1012" t="s">
        <v>621</v>
      </c>
      <c r="E1012" s="4">
        <v>11</v>
      </c>
      <c r="F1012" s="4">
        <v>19</v>
      </c>
      <c r="G1012">
        <v>3</v>
      </c>
      <c r="H1012" s="5">
        <v>2.013888888888889E-2</v>
      </c>
      <c r="I1012" t="s">
        <v>610</v>
      </c>
      <c r="J1012" s="4">
        <f t="shared" si="45"/>
        <v>57</v>
      </c>
      <c r="K1012" s="11">
        <f t="shared" si="46"/>
        <v>33</v>
      </c>
      <c r="L1012" s="4">
        <f>J1012-(G1012*E1012)</f>
        <v>24</v>
      </c>
      <c r="M1012" s="6">
        <f t="shared" si="47"/>
        <v>0.42105263157894735</v>
      </c>
    </row>
    <row r="1013" spans="1:13" x14ac:dyDescent="0.45">
      <c r="A1013" s="3">
        <v>402</v>
      </c>
      <c r="B1013" s="3">
        <v>18</v>
      </c>
      <c r="C1013" t="s">
        <v>214</v>
      </c>
      <c r="D1013" t="s">
        <v>624</v>
      </c>
      <c r="E1013" s="4">
        <v>13</v>
      </c>
      <c r="F1013" s="4">
        <v>22</v>
      </c>
      <c r="G1013">
        <v>2</v>
      </c>
      <c r="H1013" s="5">
        <v>1.4583333333333334E-2</v>
      </c>
      <c r="I1013" t="s">
        <v>609</v>
      </c>
      <c r="J1013" s="4">
        <f t="shared" si="45"/>
        <v>44</v>
      </c>
      <c r="K1013" s="11">
        <f t="shared" si="46"/>
        <v>26</v>
      </c>
      <c r="L1013" s="4">
        <f>J1013-(G1013*E1013)</f>
        <v>18</v>
      </c>
      <c r="M1013" s="6">
        <f t="shared" si="47"/>
        <v>0.40909090909090912</v>
      </c>
    </row>
    <row r="1014" spans="1:13" x14ac:dyDescent="0.45">
      <c r="A1014" s="3">
        <v>403</v>
      </c>
      <c r="B1014" s="3">
        <v>14</v>
      </c>
      <c r="C1014" t="s">
        <v>214</v>
      </c>
      <c r="D1014" t="s">
        <v>624</v>
      </c>
      <c r="E1014" s="4">
        <v>13</v>
      </c>
      <c r="F1014" s="4">
        <v>22</v>
      </c>
      <c r="G1014">
        <v>3</v>
      </c>
      <c r="H1014" s="5">
        <v>1.1805555555555555E-2</v>
      </c>
      <c r="I1014" t="s">
        <v>609</v>
      </c>
      <c r="J1014" s="4">
        <f t="shared" si="45"/>
        <v>66</v>
      </c>
      <c r="K1014" s="11">
        <f t="shared" si="46"/>
        <v>39</v>
      </c>
      <c r="L1014" s="4">
        <f>J1014-(G1014*E1014)</f>
        <v>27</v>
      </c>
      <c r="M1014" s="6">
        <f t="shared" si="47"/>
        <v>0.40909090909090912</v>
      </c>
    </row>
    <row r="1015" spans="1:13" x14ac:dyDescent="0.45">
      <c r="A1015" s="3">
        <v>403</v>
      </c>
      <c r="B1015" s="3">
        <v>14</v>
      </c>
      <c r="C1015" t="s">
        <v>90</v>
      </c>
      <c r="D1015" t="s">
        <v>629</v>
      </c>
      <c r="E1015" s="4">
        <v>10</v>
      </c>
      <c r="F1015" s="4">
        <v>18</v>
      </c>
      <c r="G1015">
        <v>2</v>
      </c>
      <c r="H1015" s="5">
        <v>3.472222222222222E-3</v>
      </c>
      <c r="I1015" t="s">
        <v>610</v>
      </c>
      <c r="J1015" s="4">
        <f t="shared" si="45"/>
        <v>36</v>
      </c>
      <c r="K1015" s="11">
        <f t="shared" si="46"/>
        <v>20</v>
      </c>
      <c r="L1015" s="4">
        <f>J1015-(G1015*E1015)</f>
        <v>16</v>
      </c>
      <c r="M1015" s="6">
        <f t="shared" si="47"/>
        <v>0.44444444444444442</v>
      </c>
    </row>
    <row r="1016" spans="1:13" x14ac:dyDescent="0.45">
      <c r="A1016" s="3">
        <v>403</v>
      </c>
      <c r="B1016" s="3">
        <v>14</v>
      </c>
      <c r="C1016" t="s">
        <v>258</v>
      </c>
      <c r="D1016" t="s">
        <v>623</v>
      </c>
      <c r="E1016" s="4">
        <v>19</v>
      </c>
      <c r="F1016" s="4">
        <v>32</v>
      </c>
      <c r="G1016">
        <v>2</v>
      </c>
      <c r="H1016" s="5">
        <v>5.5555555555555558E-3</v>
      </c>
      <c r="I1016" t="s">
        <v>610</v>
      </c>
      <c r="J1016" s="4">
        <f t="shared" si="45"/>
        <v>64</v>
      </c>
      <c r="K1016" s="11">
        <f t="shared" si="46"/>
        <v>38</v>
      </c>
      <c r="L1016" s="4">
        <f>J1016-(G1016*E1016)</f>
        <v>26</v>
      </c>
      <c r="M1016" s="6">
        <f t="shared" si="47"/>
        <v>0.40625</v>
      </c>
    </row>
    <row r="1017" spans="1:13" x14ac:dyDescent="0.45">
      <c r="A1017" s="3">
        <v>403</v>
      </c>
      <c r="B1017" s="3">
        <v>14</v>
      </c>
      <c r="C1017" t="s">
        <v>169</v>
      </c>
      <c r="D1017" t="s">
        <v>612</v>
      </c>
      <c r="E1017" s="4">
        <v>14</v>
      </c>
      <c r="F1017" s="4">
        <v>24</v>
      </c>
      <c r="G1017">
        <v>1</v>
      </c>
      <c r="H1017" s="5">
        <v>3.8194444444444448E-2</v>
      </c>
      <c r="I1017" t="s">
        <v>610</v>
      </c>
      <c r="J1017" s="4">
        <f t="shared" si="45"/>
        <v>24</v>
      </c>
      <c r="K1017" s="11">
        <f t="shared" si="46"/>
        <v>14</v>
      </c>
      <c r="L1017" s="4">
        <f>J1017-(G1017*E1017)</f>
        <v>10</v>
      </c>
      <c r="M1017" s="6">
        <f t="shared" si="47"/>
        <v>0.41666666666666669</v>
      </c>
    </row>
    <row r="1018" spans="1:13" x14ac:dyDescent="0.45">
      <c r="A1018" s="3">
        <v>404</v>
      </c>
      <c r="B1018" s="3">
        <v>17</v>
      </c>
      <c r="C1018" t="s">
        <v>81</v>
      </c>
      <c r="D1018" t="s">
        <v>628</v>
      </c>
      <c r="E1018" s="4">
        <v>13</v>
      </c>
      <c r="F1018" s="4">
        <v>21</v>
      </c>
      <c r="G1018">
        <v>2</v>
      </c>
      <c r="H1018" s="5">
        <v>1.3888888888888888E-2</v>
      </c>
      <c r="I1018" t="s">
        <v>609</v>
      </c>
      <c r="J1018" s="4">
        <f t="shared" si="45"/>
        <v>42</v>
      </c>
      <c r="K1018" s="11">
        <f t="shared" si="46"/>
        <v>26</v>
      </c>
      <c r="L1018" s="4">
        <f>J1018-(G1018*E1018)</f>
        <v>16</v>
      </c>
      <c r="M1018" s="6">
        <f t="shared" si="47"/>
        <v>0.38095238095238093</v>
      </c>
    </row>
    <row r="1019" spans="1:13" x14ac:dyDescent="0.45">
      <c r="A1019" s="3">
        <v>404</v>
      </c>
      <c r="B1019" s="3">
        <v>17</v>
      </c>
      <c r="C1019" t="s">
        <v>157</v>
      </c>
      <c r="D1019" t="s">
        <v>626</v>
      </c>
      <c r="E1019" s="4">
        <v>12</v>
      </c>
      <c r="F1019" s="4">
        <v>20</v>
      </c>
      <c r="G1019">
        <v>1</v>
      </c>
      <c r="H1019" s="5">
        <v>3.6805555555555557E-2</v>
      </c>
      <c r="I1019" t="s">
        <v>610</v>
      </c>
      <c r="J1019" s="4">
        <f t="shared" si="45"/>
        <v>20</v>
      </c>
      <c r="K1019" s="11">
        <f t="shared" si="46"/>
        <v>12</v>
      </c>
      <c r="L1019" s="4">
        <f>J1019-(G1019*E1019)</f>
        <v>8</v>
      </c>
      <c r="M1019" s="6">
        <f t="shared" si="47"/>
        <v>0.4</v>
      </c>
    </row>
    <row r="1020" spans="1:13" x14ac:dyDescent="0.45">
      <c r="A1020" s="3">
        <v>404</v>
      </c>
      <c r="B1020" s="3">
        <v>17</v>
      </c>
      <c r="C1020" t="s">
        <v>59</v>
      </c>
      <c r="D1020" t="s">
        <v>616</v>
      </c>
      <c r="E1020" s="4">
        <v>25</v>
      </c>
      <c r="F1020" s="4">
        <v>40</v>
      </c>
      <c r="G1020">
        <v>3</v>
      </c>
      <c r="H1020" s="5">
        <v>2.013888888888889E-2</v>
      </c>
      <c r="I1020" t="s">
        <v>610</v>
      </c>
      <c r="J1020" s="4">
        <f t="shared" si="45"/>
        <v>120</v>
      </c>
      <c r="K1020" s="11">
        <f t="shared" si="46"/>
        <v>75</v>
      </c>
      <c r="L1020" s="4">
        <f>J1020-(G1020*E1020)</f>
        <v>45</v>
      </c>
      <c r="M1020" s="6">
        <f t="shared" si="47"/>
        <v>0.375</v>
      </c>
    </row>
    <row r="1021" spans="1:13" x14ac:dyDescent="0.45">
      <c r="A1021" s="3">
        <v>405</v>
      </c>
      <c r="B1021" s="3">
        <v>5</v>
      </c>
      <c r="C1021" t="s">
        <v>166</v>
      </c>
      <c r="D1021" t="s">
        <v>630</v>
      </c>
      <c r="E1021" s="4">
        <v>15</v>
      </c>
      <c r="F1021" s="4">
        <v>26</v>
      </c>
      <c r="G1021">
        <v>1</v>
      </c>
      <c r="H1021" s="5">
        <v>2.8472222222222222E-2</v>
      </c>
      <c r="I1021" t="s">
        <v>610</v>
      </c>
      <c r="J1021" s="4">
        <f t="shared" si="45"/>
        <v>26</v>
      </c>
      <c r="K1021" s="11">
        <f t="shared" si="46"/>
        <v>15</v>
      </c>
      <c r="L1021" s="4">
        <f>J1021-(G1021*E1021)</f>
        <v>11</v>
      </c>
      <c r="M1021" s="6">
        <f t="shared" si="47"/>
        <v>0.42307692307692307</v>
      </c>
    </row>
    <row r="1022" spans="1:13" x14ac:dyDescent="0.45">
      <c r="A1022" s="3">
        <v>405</v>
      </c>
      <c r="B1022" s="3">
        <v>5</v>
      </c>
      <c r="C1022" t="s">
        <v>59</v>
      </c>
      <c r="D1022" t="s">
        <v>616</v>
      </c>
      <c r="E1022" s="4">
        <v>25</v>
      </c>
      <c r="F1022" s="4">
        <v>40</v>
      </c>
      <c r="G1022">
        <v>1</v>
      </c>
      <c r="H1022" s="5">
        <v>3.0555555555555555E-2</v>
      </c>
      <c r="I1022" t="s">
        <v>609</v>
      </c>
      <c r="J1022" s="4">
        <f t="shared" si="45"/>
        <v>40</v>
      </c>
      <c r="K1022" s="11">
        <f t="shared" si="46"/>
        <v>25</v>
      </c>
      <c r="L1022" s="4">
        <f>J1022-(G1022*E1022)</f>
        <v>15</v>
      </c>
      <c r="M1022" s="6">
        <f t="shared" si="47"/>
        <v>0.375</v>
      </c>
    </row>
    <row r="1023" spans="1:13" x14ac:dyDescent="0.45">
      <c r="A1023" s="3">
        <v>405</v>
      </c>
      <c r="B1023" s="3">
        <v>5</v>
      </c>
      <c r="C1023" t="s">
        <v>157</v>
      </c>
      <c r="D1023" t="s">
        <v>626</v>
      </c>
      <c r="E1023" s="4">
        <v>12</v>
      </c>
      <c r="F1023" s="4">
        <v>20</v>
      </c>
      <c r="G1023">
        <v>2</v>
      </c>
      <c r="H1023" s="5">
        <v>9.0277777777777769E-3</v>
      </c>
      <c r="I1023" t="s">
        <v>610</v>
      </c>
      <c r="J1023" s="4">
        <f t="shared" si="45"/>
        <v>40</v>
      </c>
      <c r="K1023" s="11">
        <f t="shared" si="46"/>
        <v>24</v>
      </c>
      <c r="L1023" s="4">
        <f>J1023-(G1023*E1023)</f>
        <v>16</v>
      </c>
      <c r="M1023" s="6">
        <f t="shared" si="47"/>
        <v>0.4</v>
      </c>
    </row>
    <row r="1024" spans="1:13" x14ac:dyDescent="0.45">
      <c r="A1024" s="3">
        <v>406</v>
      </c>
      <c r="B1024" s="3">
        <v>14</v>
      </c>
      <c r="C1024" t="s">
        <v>157</v>
      </c>
      <c r="D1024" t="s">
        <v>626</v>
      </c>
      <c r="E1024" s="4">
        <v>12</v>
      </c>
      <c r="F1024" s="4">
        <v>20</v>
      </c>
      <c r="G1024">
        <v>3</v>
      </c>
      <c r="H1024" s="5">
        <v>4.1666666666666666E-3</v>
      </c>
      <c r="I1024" t="s">
        <v>609</v>
      </c>
      <c r="J1024" s="4">
        <f t="shared" si="45"/>
        <v>60</v>
      </c>
      <c r="K1024" s="11">
        <f t="shared" si="46"/>
        <v>36</v>
      </c>
      <c r="L1024" s="4">
        <f>J1024-(G1024*E1024)</f>
        <v>24</v>
      </c>
      <c r="M1024" s="6">
        <f t="shared" si="47"/>
        <v>0.4</v>
      </c>
    </row>
    <row r="1025" spans="1:13" x14ac:dyDescent="0.45">
      <c r="A1025" s="3">
        <v>406</v>
      </c>
      <c r="B1025" s="3">
        <v>14</v>
      </c>
      <c r="C1025" t="s">
        <v>37</v>
      </c>
      <c r="D1025" t="s">
        <v>622</v>
      </c>
      <c r="E1025" s="4">
        <v>21</v>
      </c>
      <c r="F1025" s="4">
        <v>35</v>
      </c>
      <c r="G1025">
        <v>2</v>
      </c>
      <c r="H1025" s="5">
        <v>3.888888888888889E-2</v>
      </c>
      <c r="I1025" t="s">
        <v>609</v>
      </c>
      <c r="J1025" s="4">
        <f t="shared" si="45"/>
        <v>70</v>
      </c>
      <c r="K1025" s="11">
        <f t="shared" si="46"/>
        <v>42</v>
      </c>
      <c r="L1025" s="4">
        <f>J1025-(G1025*E1025)</f>
        <v>28</v>
      </c>
      <c r="M1025" s="6">
        <f t="shared" si="47"/>
        <v>0.4</v>
      </c>
    </row>
    <row r="1026" spans="1:13" x14ac:dyDescent="0.45">
      <c r="A1026" s="3">
        <v>406</v>
      </c>
      <c r="B1026" s="3">
        <v>14</v>
      </c>
      <c r="C1026" t="s">
        <v>133</v>
      </c>
      <c r="D1026" t="s">
        <v>631</v>
      </c>
      <c r="E1026" s="4">
        <v>15</v>
      </c>
      <c r="F1026" s="4">
        <v>25</v>
      </c>
      <c r="G1026">
        <v>1</v>
      </c>
      <c r="H1026" s="5">
        <v>3.8194444444444448E-2</v>
      </c>
      <c r="I1026" t="s">
        <v>610</v>
      </c>
      <c r="J1026" s="4">
        <f t="shared" si="45"/>
        <v>25</v>
      </c>
      <c r="K1026" s="11">
        <f t="shared" si="46"/>
        <v>15</v>
      </c>
      <c r="L1026" s="4">
        <f>J1026-(G1026*E1026)</f>
        <v>10</v>
      </c>
      <c r="M1026" s="6">
        <f t="shared" si="47"/>
        <v>0.4</v>
      </c>
    </row>
    <row r="1027" spans="1:13" x14ac:dyDescent="0.45">
      <c r="A1027" s="3">
        <v>407</v>
      </c>
      <c r="B1027" s="3">
        <v>4</v>
      </c>
      <c r="C1027" t="s">
        <v>157</v>
      </c>
      <c r="D1027" t="s">
        <v>626</v>
      </c>
      <c r="E1027" s="4">
        <v>12</v>
      </c>
      <c r="F1027" s="4">
        <v>20</v>
      </c>
      <c r="G1027">
        <v>3</v>
      </c>
      <c r="H1027" s="5">
        <v>2.2222222222222223E-2</v>
      </c>
      <c r="I1027" t="s">
        <v>609</v>
      </c>
      <c r="J1027" s="4">
        <f t="shared" ref="J1027:J1090" si="48">F1027*G1027</f>
        <v>60</v>
      </c>
      <c r="K1027" s="11">
        <f t="shared" ref="K1027:K1090" si="49">G1027*E1027</f>
        <v>36</v>
      </c>
      <c r="L1027" s="4">
        <f>J1027-(G1027*E1027)</f>
        <v>24</v>
      </c>
      <c r="M1027" s="6">
        <f t="shared" ref="M1027:M1090" si="50">L1027/J1027</f>
        <v>0.4</v>
      </c>
    </row>
    <row r="1028" spans="1:13" x14ac:dyDescent="0.45">
      <c r="A1028" s="3">
        <v>407</v>
      </c>
      <c r="B1028" s="3">
        <v>4</v>
      </c>
      <c r="C1028" t="s">
        <v>37</v>
      </c>
      <c r="D1028" t="s">
        <v>622</v>
      </c>
      <c r="E1028" s="4">
        <v>21</v>
      </c>
      <c r="F1028" s="4">
        <v>35</v>
      </c>
      <c r="G1028">
        <v>1</v>
      </c>
      <c r="H1028" s="5">
        <v>1.2500000000000001E-2</v>
      </c>
      <c r="I1028" t="s">
        <v>610</v>
      </c>
      <c r="J1028" s="4">
        <f t="shared" si="48"/>
        <v>35</v>
      </c>
      <c r="K1028" s="11">
        <f t="shared" si="49"/>
        <v>21</v>
      </c>
      <c r="L1028" s="4">
        <f>J1028-(G1028*E1028)</f>
        <v>14</v>
      </c>
      <c r="M1028" s="6">
        <f t="shared" si="50"/>
        <v>0.4</v>
      </c>
    </row>
    <row r="1029" spans="1:13" x14ac:dyDescent="0.45">
      <c r="A1029" s="3">
        <v>408</v>
      </c>
      <c r="B1029" s="3">
        <v>17</v>
      </c>
      <c r="C1029" t="s">
        <v>133</v>
      </c>
      <c r="D1029" t="s">
        <v>631</v>
      </c>
      <c r="E1029" s="4">
        <v>15</v>
      </c>
      <c r="F1029" s="4">
        <v>25</v>
      </c>
      <c r="G1029">
        <v>1</v>
      </c>
      <c r="H1029" s="5">
        <v>4.027777777777778E-2</v>
      </c>
      <c r="I1029" t="s">
        <v>610</v>
      </c>
      <c r="J1029" s="4">
        <f t="shared" si="48"/>
        <v>25</v>
      </c>
      <c r="K1029" s="11">
        <f t="shared" si="49"/>
        <v>15</v>
      </c>
      <c r="L1029" s="4">
        <f>J1029-(G1029*E1029)</f>
        <v>10</v>
      </c>
      <c r="M1029" s="6">
        <f t="shared" si="50"/>
        <v>0.4</v>
      </c>
    </row>
    <row r="1030" spans="1:13" x14ac:dyDescent="0.45">
      <c r="A1030" s="3">
        <v>408</v>
      </c>
      <c r="B1030" s="3">
        <v>17</v>
      </c>
      <c r="C1030" t="s">
        <v>169</v>
      </c>
      <c r="D1030" t="s">
        <v>612</v>
      </c>
      <c r="E1030" s="4">
        <v>14</v>
      </c>
      <c r="F1030" s="4">
        <v>24</v>
      </c>
      <c r="G1030">
        <v>3</v>
      </c>
      <c r="H1030" s="5">
        <v>7.6388888888888886E-3</v>
      </c>
      <c r="I1030" t="s">
        <v>609</v>
      </c>
      <c r="J1030" s="4">
        <f t="shared" si="48"/>
        <v>72</v>
      </c>
      <c r="K1030" s="11">
        <f t="shared" si="49"/>
        <v>42</v>
      </c>
      <c r="L1030" s="4">
        <f>J1030-(G1030*E1030)</f>
        <v>30</v>
      </c>
      <c r="M1030" s="6">
        <f t="shared" si="50"/>
        <v>0.41666666666666669</v>
      </c>
    </row>
    <row r="1031" spans="1:13" x14ac:dyDescent="0.45">
      <c r="A1031" s="3">
        <v>408</v>
      </c>
      <c r="B1031" s="3">
        <v>17</v>
      </c>
      <c r="C1031" t="s">
        <v>66</v>
      </c>
      <c r="D1031" t="s">
        <v>625</v>
      </c>
      <c r="E1031" s="4">
        <v>20</v>
      </c>
      <c r="F1031" s="4">
        <v>34</v>
      </c>
      <c r="G1031">
        <v>1</v>
      </c>
      <c r="H1031" s="5">
        <v>2.5694444444444443E-2</v>
      </c>
      <c r="I1031" t="s">
        <v>610</v>
      </c>
      <c r="J1031" s="4">
        <f t="shared" si="48"/>
        <v>34</v>
      </c>
      <c r="K1031" s="11">
        <f t="shared" si="49"/>
        <v>20</v>
      </c>
      <c r="L1031" s="4">
        <f>J1031-(G1031*E1031)</f>
        <v>14</v>
      </c>
      <c r="M1031" s="6">
        <f t="shared" si="50"/>
        <v>0.41176470588235292</v>
      </c>
    </row>
    <row r="1032" spans="1:13" x14ac:dyDescent="0.45">
      <c r="A1032" s="3">
        <v>409</v>
      </c>
      <c r="B1032" s="3">
        <v>15</v>
      </c>
      <c r="C1032" t="s">
        <v>81</v>
      </c>
      <c r="D1032" t="s">
        <v>628</v>
      </c>
      <c r="E1032" s="4">
        <v>13</v>
      </c>
      <c r="F1032" s="4">
        <v>21</v>
      </c>
      <c r="G1032">
        <v>3</v>
      </c>
      <c r="H1032" s="5">
        <v>3.0555555555555555E-2</v>
      </c>
      <c r="I1032" t="s">
        <v>610</v>
      </c>
      <c r="J1032" s="4">
        <f t="shared" si="48"/>
        <v>63</v>
      </c>
      <c r="K1032" s="11">
        <f t="shared" si="49"/>
        <v>39</v>
      </c>
      <c r="L1032" s="4">
        <f>J1032-(G1032*E1032)</f>
        <v>24</v>
      </c>
      <c r="M1032" s="6">
        <f t="shared" si="50"/>
        <v>0.38095238095238093</v>
      </c>
    </row>
    <row r="1033" spans="1:13" x14ac:dyDescent="0.45">
      <c r="A1033" s="3">
        <v>409</v>
      </c>
      <c r="B1033" s="3">
        <v>15</v>
      </c>
      <c r="C1033" t="s">
        <v>59</v>
      </c>
      <c r="D1033" t="s">
        <v>616</v>
      </c>
      <c r="E1033" s="4">
        <v>25</v>
      </c>
      <c r="F1033" s="4">
        <v>40</v>
      </c>
      <c r="G1033">
        <v>1</v>
      </c>
      <c r="H1033" s="5">
        <v>2.9861111111111113E-2</v>
      </c>
      <c r="I1033" t="s">
        <v>609</v>
      </c>
      <c r="J1033" s="4">
        <f t="shared" si="48"/>
        <v>40</v>
      </c>
      <c r="K1033" s="11">
        <f t="shared" si="49"/>
        <v>25</v>
      </c>
      <c r="L1033" s="4">
        <f>J1033-(G1033*E1033)</f>
        <v>15</v>
      </c>
      <c r="M1033" s="6">
        <f t="shared" si="50"/>
        <v>0.375</v>
      </c>
    </row>
    <row r="1034" spans="1:13" x14ac:dyDescent="0.45">
      <c r="A1034" s="3">
        <v>409</v>
      </c>
      <c r="B1034" s="3">
        <v>15</v>
      </c>
      <c r="C1034" t="s">
        <v>53</v>
      </c>
      <c r="D1034" t="s">
        <v>620</v>
      </c>
      <c r="E1034" s="4">
        <v>16</v>
      </c>
      <c r="F1034" s="4">
        <v>28</v>
      </c>
      <c r="G1034">
        <v>1</v>
      </c>
      <c r="H1034" s="5">
        <v>3.2638888888888891E-2</v>
      </c>
      <c r="I1034" t="s">
        <v>609</v>
      </c>
      <c r="J1034" s="4">
        <f t="shared" si="48"/>
        <v>28</v>
      </c>
      <c r="K1034" s="11">
        <f t="shared" si="49"/>
        <v>16</v>
      </c>
      <c r="L1034" s="4">
        <f>J1034-(G1034*E1034)</f>
        <v>12</v>
      </c>
      <c r="M1034" s="6">
        <f t="shared" si="50"/>
        <v>0.42857142857142855</v>
      </c>
    </row>
    <row r="1035" spans="1:13" x14ac:dyDescent="0.45">
      <c r="A1035" s="3">
        <v>409</v>
      </c>
      <c r="B1035" s="3">
        <v>15</v>
      </c>
      <c r="C1035" t="s">
        <v>169</v>
      </c>
      <c r="D1035" t="s">
        <v>612</v>
      </c>
      <c r="E1035" s="4">
        <v>14</v>
      </c>
      <c r="F1035" s="4">
        <v>24</v>
      </c>
      <c r="G1035">
        <v>3</v>
      </c>
      <c r="H1035" s="5">
        <v>2.013888888888889E-2</v>
      </c>
      <c r="I1035" t="s">
        <v>609</v>
      </c>
      <c r="J1035" s="4">
        <f t="shared" si="48"/>
        <v>72</v>
      </c>
      <c r="K1035" s="11">
        <f t="shared" si="49"/>
        <v>42</v>
      </c>
      <c r="L1035" s="4">
        <f>J1035-(G1035*E1035)</f>
        <v>30</v>
      </c>
      <c r="M1035" s="6">
        <f t="shared" si="50"/>
        <v>0.41666666666666669</v>
      </c>
    </row>
    <row r="1036" spans="1:13" x14ac:dyDescent="0.45">
      <c r="A1036" s="3">
        <v>410</v>
      </c>
      <c r="B1036" s="3">
        <v>1</v>
      </c>
      <c r="C1036" t="s">
        <v>157</v>
      </c>
      <c r="D1036" t="s">
        <v>626</v>
      </c>
      <c r="E1036" s="4">
        <v>12</v>
      </c>
      <c r="F1036" s="4">
        <v>20</v>
      </c>
      <c r="G1036">
        <v>1</v>
      </c>
      <c r="H1036" s="5">
        <v>3.4722222222222224E-2</v>
      </c>
      <c r="I1036" t="s">
        <v>610</v>
      </c>
      <c r="J1036" s="4">
        <f t="shared" si="48"/>
        <v>20</v>
      </c>
      <c r="K1036" s="11">
        <f t="shared" si="49"/>
        <v>12</v>
      </c>
      <c r="L1036" s="4">
        <f>J1036-(G1036*E1036)</f>
        <v>8</v>
      </c>
      <c r="M1036" s="6">
        <f t="shared" si="50"/>
        <v>0.4</v>
      </c>
    </row>
    <row r="1037" spans="1:13" x14ac:dyDescent="0.45">
      <c r="A1037" s="3">
        <v>410</v>
      </c>
      <c r="B1037" s="3">
        <v>1</v>
      </c>
      <c r="C1037" t="s">
        <v>84</v>
      </c>
      <c r="D1037" t="s">
        <v>617</v>
      </c>
      <c r="E1037" s="4">
        <v>22</v>
      </c>
      <c r="F1037" s="4">
        <v>36</v>
      </c>
      <c r="G1037">
        <v>1</v>
      </c>
      <c r="H1037" s="5">
        <v>2.8472222222222222E-2</v>
      </c>
      <c r="I1037" t="s">
        <v>609</v>
      </c>
      <c r="J1037" s="4">
        <f t="shared" si="48"/>
        <v>36</v>
      </c>
      <c r="K1037" s="11">
        <f t="shared" si="49"/>
        <v>22</v>
      </c>
      <c r="L1037" s="4">
        <f>J1037-(G1037*E1037)</f>
        <v>14</v>
      </c>
      <c r="M1037" s="6">
        <f t="shared" si="50"/>
        <v>0.3888888888888889</v>
      </c>
    </row>
    <row r="1038" spans="1:13" x14ac:dyDescent="0.45">
      <c r="A1038" s="3">
        <v>411</v>
      </c>
      <c r="B1038" s="3">
        <v>3</v>
      </c>
      <c r="C1038" t="s">
        <v>59</v>
      </c>
      <c r="D1038" t="s">
        <v>616</v>
      </c>
      <c r="E1038" s="4">
        <v>25</v>
      </c>
      <c r="F1038" s="4">
        <v>40</v>
      </c>
      <c r="G1038">
        <v>3</v>
      </c>
      <c r="H1038" s="5">
        <v>2.5000000000000001E-2</v>
      </c>
      <c r="I1038" t="s">
        <v>610</v>
      </c>
      <c r="J1038" s="4">
        <f t="shared" si="48"/>
        <v>120</v>
      </c>
      <c r="K1038" s="11">
        <f t="shared" si="49"/>
        <v>75</v>
      </c>
      <c r="L1038" s="4">
        <f>J1038-(G1038*E1038)</f>
        <v>45</v>
      </c>
      <c r="M1038" s="6">
        <f t="shared" si="50"/>
        <v>0.375</v>
      </c>
    </row>
    <row r="1039" spans="1:13" x14ac:dyDescent="0.45">
      <c r="A1039" s="3">
        <v>411</v>
      </c>
      <c r="B1039" s="3">
        <v>3</v>
      </c>
      <c r="C1039" t="s">
        <v>90</v>
      </c>
      <c r="D1039" t="s">
        <v>629</v>
      </c>
      <c r="E1039" s="4">
        <v>10</v>
      </c>
      <c r="F1039" s="4">
        <v>18</v>
      </c>
      <c r="G1039">
        <v>1</v>
      </c>
      <c r="H1039" s="5">
        <v>2.2916666666666665E-2</v>
      </c>
      <c r="I1039" t="s">
        <v>609</v>
      </c>
      <c r="J1039" s="4">
        <f t="shared" si="48"/>
        <v>18</v>
      </c>
      <c r="K1039" s="11">
        <f t="shared" si="49"/>
        <v>10</v>
      </c>
      <c r="L1039" s="4">
        <f>J1039-(G1039*E1039)</f>
        <v>8</v>
      </c>
      <c r="M1039" s="6">
        <f t="shared" si="50"/>
        <v>0.44444444444444442</v>
      </c>
    </row>
    <row r="1040" spans="1:13" x14ac:dyDescent="0.45">
      <c r="A1040" s="3">
        <v>411</v>
      </c>
      <c r="B1040" s="3">
        <v>3</v>
      </c>
      <c r="C1040" t="s">
        <v>117</v>
      </c>
      <c r="D1040" t="s">
        <v>615</v>
      </c>
      <c r="E1040" s="4">
        <v>16</v>
      </c>
      <c r="F1040" s="4">
        <v>27</v>
      </c>
      <c r="G1040">
        <v>3</v>
      </c>
      <c r="H1040" s="5">
        <v>6.2500000000000003E-3</v>
      </c>
      <c r="I1040" t="s">
        <v>609</v>
      </c>
      <c r="J1040" s="4">
        <f t="shared" si="48"/>
        <v>81</v>
      </c>
      <c r="K1040" s="11">
        <f t="shared" si="49"/>
        <v>48</v>
      </c>
      <c r="L1040" s="4">
        <f>J1040-(G1040*E1040)</f>
        <v>33</v>
      </c>
      <c r="M1040" s="6">
        <f t="shared" si="50"/>
        <v>0.40740740740740738</v>
      </c>
    </row>
    <row r="1041" spans="1:13" x14ac:dyDescent="0.45">
      <c r="A1041" s="3">
        <v>412</v>
      </c>
      <c r="B1041" s="3">
        <v>11</v>
      </c>
      <c r="C1041" t="s">
        <v>127</v>
      </c>
      <c r="D1041" t="s">
        <v>614</v>
      </c>
      <c r="E1041" s="4">
        <v>19</v>
      </c>
      <c r="F1041" s="4">
        <v>31</v>
      </c>
      <c r="G1041">
        <v>3</v>
      </c>
      <c r="H1041" s="5">
        <v>3.9583333333333331E-2</v>
      </c>
      <c r="I1041" t="s">
        <v>610</v>
      </c>
      <c r="J1041" s="4">
        <f t="shared" si="48"/>
        <v>93</v>
      </c>
      <c r="K1041" s="11">
        <f t="shared" si="49"/>
        <v>57</v>
      </c>
      <c r="L1041" s="4">
        <f>J1041-(G1041*E1041)</f>
        <v>36</v>
      </c>
      <c r="M1041" s="6">
        <f t="shared" si="50"/>
        <v>0.38709677419354838</v>
      </c>
    </row>
    <row r="1042" spans="1:13" x14ac:dyDescent="0.45">
      <c r="A1042" s="3">
        <v>413</v>
      </c>
      <c r="B1042" s="3">
        <v>13</v>
      </c>
      <c r="C1042" t="s">
        <v>37</v>
      </c>
      <c r="D1042" t="s">
        <v>622</v>
      </c>
      <c r="E1042" s="4">
        <v>21</v>
      </c>
      <c r="F1042" s="4">
        <v>35</v>
      </c>
      <c r="G1042">
        <v>1</v>
      </c>
      <c r="H1042" s="5">
        <v>8.3333333333333332E-3</v>
      </c>
      <c r="I1042" t="s">
        <v>610</v>
      </c>
      <c r="J1042" s="4">
        <f t="shared" si="48"/>
        <v>35</v>
      </c>
      <c r="K1042" s="11">
        <f t="shared" si="49"/>
        <v>21</v>
      </c>
      <c r="L1042" s="4">
        <f>J1042-(G1042*E1042)</f>
        <v>14</v>
      </c>
      <c r="M1042" s="6">
        <f t="shared" si="50"/>
        <v>0.4</v>
      </c>
    </row>
    <row r="1043" spans="1:13" x14ac:dyDescent="0.45">
      <c r="A1043" s="3">
        <v>414</v>
      </c>
      <c r="B1043" s="3">
        <v>14</v>
      </c>
      <c r="C1043" t="s">
        <v>272</v>
      </c>
      <c r="D1043" t="s">
        <v>619</v>
      </c>
      <c r="E1043" s="4">
        <v>20</v>
      </c>
      <c r="F1043" s="4">
        <v>33</v>
      </c>
      <c r="G1043">
        <v>1</v>
      </c>
      <c r="H1043" s="5">
        <v>2.6388888888888889E-2</v>
      </c>
      <c r="I1043" t="s">
        <v>609</v>
      </c>
      <c r="J1043" s="4">
        <f t="shared" si="48"/>
        <v>33</v>
      </c>
      <c r="K1043" s="11">
        <f t="shared" si="49"/>
        <v>20</v>
      </c>
      <c r="L1043" s="4">
        <f>J1043-(G1043*E1043)</f>
        <v>13</v>
      </c>
      <c r="M1043" s="6">
        <f t="shared" si="50"/>
        <v>0.39393939393939392</v>
      </c>
    </row>
    <row r="1044" spans="1:13" x14ac:dyDescent="0.45">
      <c r="A1044" s="3">
        <v>415</v>
      </c>
      <c r="B1044" s="3">
        <v>14</v>
      </c>
      <c r="C1044" t="s">
        <v>117</v>
      </c>
      <c r="D1044" t="s">
        <v>615</v>
      </c>
      <c r="E1044" s="4">
        <v>16</v>
      </c>
      <c r="F1044" s="4">
        <v>27</v>
      </c>
      <c r="G1044">
        <v>2</v>
      </c>
      <c r="H1044" s="5">
        <v>2.2222222222222223E-2</v>
      </c>
      <c r="I1044" t="s">
        <v>609</v>
      </c>
      <c r="J1044" s="4">
        <f t="shared" si="48"/>
        <v>54</v>
      </c>
      <c r="K1044" s="11">
        <f t="shared" si="49"/>
        <v>32</v>
      </c>
      <c r="L1044" s="4">
        <f>J1044-(G1044*E1044)</f>
        <v>22</v>
      </c>
      <c r="M1044" s="6">
        <f t="shared" si="50"/>
        <v>0.40740740740740738</v>
      </c>
    </row>
    <row r="1045" spans="1:13" x14ac:dyDescent="0.45">
      <c r="A1045" s="3">
        <v>415</v>
      </c>
      <c r="B1045" s="3">
        <v>14</v>
      </c>
      <c r="C1045" t="s">
        <v>66</v>
      </c>
      <c r="D1045" t="s">
        <v>625</v>
      </c>
      <c r="E1045" s="4">
        <v>20</v>
      </c>
      <c r="F1045" s="4">
        <v>34</v>
      </c>
      <c r="G1045">
        <v>2</v>
      </c>
      <c r="H1045" s="5">
        <v>1.1111111111111112E-2</v>
      </c>
      <c r="I1045" t="s">
        <v>610</v>
      </c>
      <c r="J1045" s="4">
        <f t="shared" si="48"/>
        <v>68</v>
      </c>
      <c r="K1045" s="11">
        <f t="shared" si="49"/>
        <v>40</v>
      </c>
      <c r="L1045" s="4">
        <f>J1045-(G1045*E1045)</f>
        <v>28</v>
      </c>
      <c r="M1045" s="6">
        <f t="shared" si="50"/>
        <v>0.41176470588235292</v>
      </c>
    </row>
    <row r="1046" spans="1:13" x14ac:dyDescent="0.45">
      <c r="A1046" s="3">
        <v>415</v>
      </c>
      <c r="B1046" s="3">
        <v>14</v>
      </c>
      <c r="C1046" t="s">
        <v>84</v>
      </c>
      <c r="D1046" t="s">
        <v>617</v>
      </c>
      <c r="E1046" s="4">
        <v>22</v>
      </c>
      <c r="F1046" s="4">
        <v>36</v>
      </c>
      <c r="G1046">
        <v>1</v>
      </c>
      <c r="H1046" s="5">
        <v>2.7083333333333334E-2</v>
      </c>
      <c r="I1046" t="s">
        <v>609</v>
      </c>
      <c r="J1046" s="4">
        <f t="shared" si="48"/>
        <v>36</v>
      </c>
      <c r="K1046" s="11">
        <f t="shared" si="49"/>
        <v>22</v>
      </c>
      <c r="L1046" s="4">
        <f>J1046-(G1046*E1046)</f>
        <v>14</v>
      </c>
      <c r="M1046" s="6">
        <f t="shared" si="50"/>
        <v>0.3888888888888889</v>
      </c>
    </row>
    <row r="1047" spans="1:13" x14ac:dyDescent="0.45">
      <c r="A1047" s="3">
        <v>416</v>
      </c>
      <c r="B1047" s="3">
        <v>20</v>
      </c>
      <c r="C1047" t="s">
        <v>133</v>
      </c>
      <c r="D1047" t="s">
        <v>631</v>
      </c>
      <c r="E1047" s="4">
        <v>15</v>
      </c>
      <c r="F1047" s="4">
        <v>25</v>
      </c>
      <c r="G1047">
        <v>1</v>
      </c>
      <c r="H1047" s="5">
        <v>6.2500000000000003E-3</v>
      </c>
      <c r="I1047" t="s">
        <v>610</v>
      </c>
      <c r="J1047" s="4">
        <f t="shared" si="48"/>
        <v>25</v>
      </c>
      <c r="K1047" s="11">
        <f t="shared" si="49"/>
        <v>15</v>
      </c>
      <c r="L1047" s="4">
        <f>J1047-(G1047*E1047)</f>
        <v>10</v>
      </c>
      <c r="M1047" s="6">
        <f t="shared" si="50"/>
        <v>0.4</v>
      </c>
    </row>
    <row r="1048" spans="1:13" x14ac:dyDescent="0.45">
      <c r="A1048" s="3">
        <v>417</v>
      </c>
      <c r="B1048" s="3">
        <v>7</v>
      </c>
      <c r="C1048" t="s">
        <v>49</v>
      </c>
      <c r="D1048" t="s">
        <v>618</v>
      </c>
      <c r="E1048" s="4">
        <v>17</v>
      </c>
      <c r="F1048" s="4">
        <v>29</v>
      </c>
      <c r="G1048">
        <v>1</v>
      </c>
      <c r="H1048" s="5">
        <v>1.5972222222222221E-2</v>
      </c>
      <c r="I1048" t="s">
        <v>609</v>
      </c>
      <c r="J1048" s="4">
        <f t="shared" si="48"/>
        <v>29</v>
      </c>
      <c r="K1048" s="11">
        <f t="shared" si="49"/>
        <v>17</v>
      </c>
      <c r="L1048" s="4">
        <f>J1048-(G1048*E1048)</f>
        <v>12</v>
      </c>
      <c r="M1048" s="6">
        <f t="shared" si="50"/>
        <v>0.41379310344827586</v>
      </c>
    </row>
    <row r="1049" spans="1:13" x14ac:dyDescent="0.45">
      <c r="A1049" s="3">
        <v>417</v>
      </c>
      <c r="B1049" s="3">
        <v>7</v>
      </c>
      <c r="C1049" t="s">
        <v>59</v>
      </c>
      <c r="D1049" t="s">
        <v>616</v>
      </c>
      <c r="E1049" s="4">
        <v>25</v>
      </c>
      <c r="F1049" s="4">
        <v>40</v>
      </c>
      <c r="G1049">
        <v>1</v>
      </c>
      <c r="H1049" s="5">
        <v>1.1805555555555555E-2</v>
      </c>
      <c r="I1049" t="s">
        <v>609</v>
      </c>
      <c r="J1049" s="4">
        <f t="shared" si="48"/>
        <v>40</v>
      </c>
      <c r="K1049" s="11">
        <f t="shared" si="49"/>
        <v>25</v>
      </c>
      <c r="L1049" s="4">
        <f>J1049-(G1049*E1049)</f>
        <v>15</v>
      </c>
      <c r="M1049" s="6">
        <f t="shared" si="50"/>
        <v>0.375</v>
      </c>
    </row>
    <row r="1050" spans="1:13" x14ac:dyDescent="0.45">
      <c r="A1050" s="3">
        <v>417</v>
      </c>
      <c r="B1050" s="3">
        <v>7</v>
      </c>
      <c r="C1050" t="s">
        <v>123</v>
      </c>
      <c r="D1050" t="s">
        <v>621</v>
      </c>
      <c r="E1050" s="4">
        <v>11</v>
      </c>
      <c r="F1050" s="4">
        <v>19</v>
      </c>
      <c r="G1050">
        <v>1</v>
      </c>
      <c r="H1050" s="5">
        <v>1.1111111111111112E-2</v>
      </c>
      <c r="I1050" t="s">
        <v>610</v>
      </c>
      <c r="J1050" s="4">
        <f t="shared" si="48"/>
        <v>19</v>
      </c>
      <c r="K1050" s="11">
        <f t="shared" si="49"/>
        <v>11</v>
      </c>
      <c r="L1050" s="4">
        <f>J1050-(G1050*E1050)</f>
        <v>8</v>
      </c>
      <c r="M1050" s="6">
        <f t="shared" si="50"/>
        <v>0.42105263157894735</v>
      </c>
    </row>
    <row r="1051" spans="1:13" x14ac:dyDescent="0.45">
      <c r="A1051" s="3">
        <v>417</v>
      </c>
      <c r="B1051" s="3">
        <v>7</v>
      </c>
      <c r="C1051" t="s">
        <v>117</v>
      </c>
      <c r="D1051" t="s">
        <v>615</v>
      </c>
      <c r="E1051" s="4">
        <v>16</v>
      </c>
      <c r="F1051" s="4">
        <v>27</v>
      </c>
      <c r="G1051">
        <v>2</v>
      </c>
      <c r="H1051" s="5">
        <v>2.361111111111111E-2</v>
      </c>
      <c r="I1051" t="s">
        <v>610</v>
      </c>
      <c r="J1051" s="4">
        <f t="shared" si="48"/>
        <v>54</v>
      </c>
      <c r="K1051" s="11">
        <f t="shared" si="49"/>
        <v>32</v>
      </c>
      <c r="L1051" s="4">
        <f>J1051-(G1051*E1051)</f>
        <v>22</v>
      </c>
      <c r="M1051" s="6">
        <f t="shared" si="50"/>
        <v>0.40740740740740738</v>
      </c>
    </row>
    <row r="1052" spans="1:13" x14ac:dyDescent="0.45">
      <c r="A1052" s="3">
        <v>418</v>
      </c>
      <c r="B1052" s="3">
        <v>17</v>
      </c>
      <c r="C1052" t="s">
        <v>133</v>
      </c>
      <c r="D1052" t="s">
        <v>631</v>
      </c>
      <c r="E1052" s="4">
        <v>15</v>
      </c>
      <c r="F1052" s="4">
        <v>25</v>
      </c>
      <c r="G1052">
        <v>1</v>
      </c>
      <c r="H1052" s="5">
        <v>3.125E-2</v>
      </c>
      <c r="I1052" t="s">
        <v>609</v>
      </c>
      <c r="J1052" s="4">
        <f t="shared" si="48"/>
        <v>25</v>
      </c>
      <c r="K1052" s="11">
        <f t="shared" si="49"/>
        <v>15</v>
      </c>
      <c r="L1052" s="4">
        <f>J1052-(G1052*E1052)</f>
        <v>10</v>
      </c>
      <c r="M1052" s="6">
        <f t="shared" si="50"/>
        <v>0.4</v>
      </c>
    </row>
    <row r="1053" spans="1:13" x14ac:dyDescent="0.45">
      <c r="A1053" s="3">
        <v>418</v>
      </c>
      <c r="B1053" s="3">
        <v>17</v>
      </c>
      <c r="C1053" t="s">
        <v>127</v>
      </c>
      <c r="D1053" t="s">
        <v>614</v>
      </c>
      <c r="E1053" s="4">
        <v>19</v>
      </c>
      <c r="F1053" s="4">
        <v>31</v>
      </c>
      <c r="G1053">
        <v>3</v>
      </c>
      <c r="H1053" s="5">
        <v>3.8194444444444448E-2</v>
      </c>
      <c r="I1053" t="s">
        <v>610</v>
      </c>
      <c r="J1053" s="4">
        <f t="shared" si="48"/>
        <v>93</v>
      </c>
      <c r="K1053" s="11">
        <f t="shared" si="49"/>
        <v>57</v>
      </c>
      <c r="L1053" s="4">
        <f>J1053-(G1053*E1053)</f>
        <v>36</v>
      </c>
      <c r="M1053" s="6">
        <f t="shared" si="50"/>
        <v>0.38709677419354838</v>
      </c>
    </row>
    <row r="1054" spans="1:13" x14ac:dyDescent="0.45">
      <c r="A1054" s="3">
        <v>419</v>
      </c>
      <c r="B1054" s="3">
        <v>11</v>
      </c>
      <c r="C1054" t="s">
        <v>66</v>
      </c>
      <c r="D1054" t="s">
        <v>625</v>
      </c>
      <c r="E1054" s="4">
        <v>20</v>
      </c>
      <c r="F1054" s="4">
        <v>34</v>
      </c>
      <c r="G1054">
        <v>1</v>
      </c>
      <c r="H1054" s="5">
        <v>4.8611111111111112E-3</v>
      </c>
      <c r="I1054" t="s">
        <v>610</v>
      </c>
      <c r="J1054" s="4">
        <f t="shared" si="48"/>
        <v>34</v>
      </c>
      <c r="K1054" s="11">
        <f t="shared" si="49"/>
        <v>20</v>
      </c>
      <c r="L1054" s="4">
        <f>J1054-(G1054*E1054)</f>
        <v>14</v>
      </c>
      <c r="M1054" s="6">
        <f t="shared" si="50"/>
        <v>0.41176470588235292</v>
      </c>
    </row>
    <row r="1055" spans="1:13" x14ac:dyDescent="0.45">
      <c r="A1055" s="3">
        <v>419</v>
      </c>
      <c r="B1055" s="3">
        <v>11</v>
      </c>
      <c r="C1055" t="s">
        <v>272</v>
      </c>
      <c r="D1055" t="s">
        <v>619</v>
      </c>
      <c r="E1055" s="4">
        <v>20</v>
      </c>
      <c r="F1055" s="4">
        <v>33</v>
      </c>
      <c r="G1055">
        <v>1</v>
      </c>
      <c r="H1055" s="5">
        <v>3.9583333333333331E-2</v>
      </c>
      <c r="I1055" t="s">
        <v>609</v>
      </c>
      <c r="J1055" s="4">
        <f t="shared" si="48"/>
        <v>33</v>
      </c>
      <c r="K1055" s="11">
        <f t="shared" si="49"/>
        <v>20</v>
      </c>
      <c r="L1055" s="4">
        <f>J1055-(G1055*E1055)</f>
        <v>13</v>
      </c>
      <c r="M1055" s="6">
        <f t="shared" si="50"/>
        <v>0.39393939393939392</v>
      </c>
    </row>
    <row r="1056" spans="1:13" x14ac:dyDescent="0.45">
      <c r="A1056" s="3">
        <v>420</v>
      </c>
      <c r="B1056" s="3">
        <v>18</v>
      </c>
      <c r="C1056" t="s">
        <v>66</v>
      </c>
      <c r="D1056" t="s">
        <v>625</v>
      </c>
      <c r="E1056" s="4">
        <v>20</v>
      </c>
      <c r="F1056" s="4">
        <v>34</v>
      </c>
      <c r="G1056">
        <v>2</v>
      </c>
      <c r="H1056" s="5">
        <v>2.2916666666666665E-2</v>
      </c>
      <c r="I1056" t="s">
        <v>609</v>
      </c>
      <c r="J1056" s="4">
        <f t="shared" si="48"/>
        <v>68</v>
      </c>
      <c r="K1056" s="11">
        <f t="shared" si="49"/>
        <v>40</v>
      </c>
      <c r="L1056" s="4">
        <f>J1056-(G1056*E1056)</f>
        <v>28</v>
      </c>
      <c r="M1056" s="6">
        <f t="shared" si="50"/>
        <v>0.41176470588235292</v>
      </c>
    </row>
    <row r="1057" spans="1:13" x14ac:dyDescent="0.45">
      <c r="A1057" s="3">
        <v>420</v>
      </c>
      <c r="B1057" s="3">
        <v>18</v>
      </c>
      <c r="C1057" t="s">
        <v>157</v>
      </c>
      <c r="D1057" t="s">
        <v>626</v>
      </c>
      <c r="E1057" s="4">
        <v>12</v>
      </c>
      <c r="F1057" s="4">
        <v>20</v>
      </c>
      <c r="G1057">
        <v>3</v>
      </c>
      <c r="H1057" s="5">
        <v>6.9444444444444441E-3</v>
      </c>
      <c r="I1057" t="s">
        <v>609</v>
      </c>
      <c r="J1057" s="4">
        <f t="shared" si="48"/>
        <v>60</v>
      </c>
      <c r="K1057" s="11">
        <f t="shared" si="49"/>
        <v>36</v>
      </c>
      <c r="L1057" s="4">
        <f>J1057-(G1057*E1057)</f>
        <v>24</v>
      </c>
      <c r="M1057" s="6">
        <f t="shared" si="50"/>
        <v>0.4</v>
      </c>
    </row>
    <row r="1058" spans="1:13" x14ac:dyDescent="0.45">
      <c r="A1058" s="3">
        <v>420</v>
      </c>
      <c r="B1058" s="3">
        <v>18</v>
      </c>
      <c r="C1058" t="s">
        <v>133</v>
      </c>
      <c r="D1058" t="s">
        <v>631</v>
      </c>
      <c r="E1058" s="4">
        <v>15</v>
      </c>
      <c r="F1058" s="4">
        <v>25</v>
      </c>
      <c r="G1058">
        <v>2</v>
      </c>
      <c r="H1058" s="5">
        <v>1.9444444444444445E-2</v>
      </c>
      <c r="I1058" t="s">
        <v>609</v>
      </c>
      <c r="J1058" s="4">
        <f t="shared" si="48"/>
        <v>50</v>
      </c>
      <c r="K1058" s="11">
        <f t="shared" si="49"/>
        <v>30</v>
      </c>
      <c r="L1058" s="4">
        <f>J1058-(G1058*E1058)</f>
        <v>20</v>
      </c>
      <c r="M1058" s="6">
        <f t="shared" si="50"/>
        <v>0.4</v>
      </c>
    </row>
    <row r="1059" spans="1:13" x14ac:dyDescent="0.45">
      <c r="A1059" s="3">
        <v>420</v>
      </c>
      <c r="B1059" s="3">
        <v>18</v>
      </c>
      <c r="C1059" t="s">
        <v>258</v>
      </c>
      <c r="D1059" t="s">
        <v>623</v>
      </c>
      <c r="E1059" s="4">
        <v>19</v>
      </c>
      <c r="F1059" s="4">
        <v>32</v>
      </c>
      <c r="G1059">
        <v>2</v>
      </c>
      <c r="H1059" s="5">
        <v>2.361111111111111E-2</v>
      </c>
      <c r="I1059" t="s">
        <v>609</v>
      </c>
      <c r="J1059" s="4">
        <f t="shared" si="48"/>
        <v>64</v>
      </c>
      <c r="K1059" s="11">
        <f t="shared" si="49"/>
        <v>38</v>
      </c>
      <c r="L1059" s="4">
        <f>J1059-(G1059*E1059)</f>
        <v>26</v>
      </c>
      <c r="M1059" s="6">
        <f t="shared" si="50"/>
        <v>0.40625</v>
      </c>
    </row>
    <row r="1060" spans="1:13" x14ac:dyDescent="0.45">
      <c r="A1060" s="3">
        <v>421</v>
      </c>
      <c r="B1060" s="3">
        <v>10</v>
      </c>
      <c r="C1060" t="s">
        <v>127</v>
      </c>
      <c r="D1060" t="s">
        <v>614</v>
      </c>
      <c r="E1060" s="4">
        <v>19</v>
      </c>
      <c r="F1060" s="4">
        <v>31</v>
      </c>
      <c r="G1060">
        <v>1</v>
      </c>
      <c r="H1060" s="5">
        <v>1.2500000000000001E-2</v>
      </c>
      <c r="I1060" t="s">
        <v>610</v>
      </c>
      <c r="J1060" s="4">
        <f t="shared" si="48"/>
        <v>31</v>
      </c>
      <c r="K1060" s="11">
        <f t="shared" si="49"/>
        <v>19</v>
      </c>
      <c r="L1060" s="4">
        <f>J1060-(G1060*E1060)</f>
        <v>12</v>
      </c>
      <c r="M1060" s="6">
        <f t="shared" si="50"/>
        <v>0.38709677419354838</v>
      </c>
    </row>
    <row r="1061" spans="1:13" x14ac:dyDescent="0.45">
      <c r="A1061" s="3">
        <v>421</v>
      </c>
      <c r="B1061" s="3">
        <v>10</v>
      </c>
      <c r="C1061" t="s">
        <v>90</v>
      </c>
      <c r="D1061" t="s">
        <v>629</v>
      </c>
      <c r="E1061" s="4">
        <v>10</v>
      </c>
      <c r="F1061" s="4">
        <v>18</v>
      </c>
      <c r="G1061">
        <v>3</v>
      </c>
      <c r="H1061" s="5">
        <v>3.6805555555555557E-2</v>
      </c>
      <c r="I1061" t="s">
        <v>610</v>
      </c>
      <c r="J1061" s="4">
        <f t="shared" si="48"/>
        <v>54</v>
      </c>
      <c r="K1061" s="11">
        <f t="shared" si="49"/>
        <v>30</v>
      </c>
      <c r="L1061" s="4">
        <f>J1061-(G1061*E1061)</f>
        <v>24</v>
      </c>
      <c r="M1061" s="6">
        <f t="shared" si="50"/>
        <v>0.44444444444444442</v>
      </c>
    </row>
    <row r="1062" spans="1:13" x14ac:dyDescent="0.45">
      <c r="A1062" s="3">
        <v>422</v>
      </c>
      <c r="B1062" s="3">
        <v>12</v>
      </c>
      <c r="C1062" t="s">
        <v>166</v>
      </c>
      <c r="D1062" t="s">
        <v>630</v>
      </c>
      <c r="E1062" s="4">
        <v>15</v>
      </c>
      <c r="F1062" s="4">
        <v>26</v>
      </c>
      <c r="G1062">
        <v>2</v>
      </c>
      <c r="H1062" s="5">
        <v>4.8611111111111112E-3</v>
      </c>
      <c r="I1062" t="s">
        <v>610</v>
      </c>
      <c r="J1062" s="4">
        <f t="shared" si="48"/>
        <v>52</v>
      </c>
      <c r="K1062" s="11">
        <f t="shared" si="49"/>
        <v>30</v>
      </c>
      <c r="L1062" s="4">
        <f>J1062-(G1062*E1062)</f>
        <v>22</v>
      </c>
      <c r="M1062" s="6">
        <f t="shared" si="50"/>
        <v>0.42307692307692307</v>
      </c>
    </row>
    <row r="1063" spans="1:13" x14ac:dyDescent="0.45">
      <c r="A1063" s="3">
        <v>422</v>
      </c>
      <c r="B1063" s="3">
        <v>12</v>
      </c>
      <c r="C1063" t="s">
        <v>84</v>
      </c>
      <c r="D1063" t="s">
        <v>617</v>
      </c>
      <c r="E1063" s="4">
        <v>22</v>
      </c>
      <c r="F1063" s="4">
        <v>36</v>
      </c>
      <c r="G1063">
        <v>1</v>
      </c>
      <c r="H1063" s="5">
        <v>1.8749999999999999E-2</v>
      </c>
      <c r="I1063" t="s">
        <v>609</v>
      </c>
      <c r="J1063" s="4">
        <f t="shared" si="48"/>
        <v>36</v>
      </c>
      <c r="K1063" s="11">
        <f t="shared" si="49"/>
        <v>22</v>
      </c>
      <c r="L1063" s="4">
        <f>J1063-(G1063*E1063)</f>
        <v>14</v>
      </c>
      <c r="M1063" s="6">
        <f t="shared" si="50"/>
        <v>0.3888888888888889</v>
      </c>
    </row>
    <row r="1064" spans="1:13" x14ac:dyDescent="0.45">
      <c r="A1064" s="3">
        <v>423</v>
      </c>
      <c r="B1064" s="3">
        <v>4</v>
      </c>
      <c r="C1064" t="s">
        <v>53</v>
      </c>
      <c r="D1064" t="s">
        <v>620</v>
      </c>
      <c r="E1064" s="4">
        <v>16</v>
      </c>
      <c r="F1064" s="4">
        <v>28</v>
      </c>
      <c r="G1064">
        <v>2</v>
      </c>
      <c r="H1064" s="5">
        <v>1.6666666666666666E-2</v>
      </c>
      <c r="I1064" t="s">
        <v>609</v>
      </c>
      <c r="J1064" s="4">
        <f t="shared" si="48"/>
        <v>56</v>
      </c>
      <c r="K1064" s="11">
        <f t="shared" si="49"/>
        <v>32</v>
      </c>
      <c r="L1064" s="4">
        <f>J1064-(G1064*E1064)</f>
        <v>24</v>
      </c>
      <c r="M1064" s="6">
        <f t="shared" si="50"/>
        <v>0.42857142857142855</v>
      </c>
    </row>
    <row r="1065" spans="1:13" x14ac:dyDescent="0.45">
      <c r="A1065" s="3">
        <v>423</v>
      </c>
      <c r="B1065" s="3">
        <v>4</v>
      </c>
      <c r="C1065" t="s">
        <v>258</v>
      </c>
      <c r="D1065" t="s">
        <v>623</v>
      </c>
      <c r="E1065" s="4">
        <v>19</v>
      </c>
      <c r="F1065" s="4">
        <v>32</v>
      </c>
      <c r="G1065">
        <v>3</v>
      </c>
      <c r="H1065" s="5">
        <v>4.8611111111111112E-3</v>
      </c>
      <c r="I1065" t="s">
        <v>610</v>
      </c>
      <c r="J1065" s="4">
        <f t="shared" si="48"/>
        <v>96</v>
      </c>
      <c r="K1065" s="11">
        <f t="shared" si="49"/>
        <v>57</v>
      </c>
      <c r="L1065" s="4">
        <f>J1065-(G1065*E1065)</f>
        <v>39</v>
      </c>
      <c r="M1065" s="6">
        <f t="shared" si="50"/>
        <v>0.40625</v>
      </c>
    </row>
    <row r="1066" spans="1:13" x14ac:dyDescent="0.45">
      <c r="A1066" s="3">
        <v>424</v>
      </c>
      <c r="B1066" s="3">
        <v>13</v>
      </c>
      <c r="C1066" t="s">
        <v>214</v>
      </c>
      <c r="D1066" t="s">
        <v>624</v>
      </c>
      <c r="E1066" s="4">
        <v>13</v>
      </c>
      <c r="F1066" s="4">
        <v>22</v>
      </c>
      <c r="G1066">
        <v>3</v>
      </c>
      <c r="H1066" s="5">
        <v>2.9861111111111113E-2</v>
      </c>
      <c r="I1066" t="s">
        <v>609</v>
      </c>
      <c r="J1066" s="4">
        <f t="shared" si="48"/>
        <v>66</v>
      </c>
      <c r="K1066" s="11">
        <f t="shared" si="49"/>
        <v>39</v>
      </c>
      <c r="L1066" s="4">
        <f>J1066-(G1066*E1066)</f>
        <v>27</v>
      </c>
      <c r="M1066" s="6">
        <f t="shared" si="50"/>
        <v>0.40909090909090912</v>
      </c>
    </row>
    <row r="1067" spans="1:13" x14ac:dyDescent="0.45">
      <c r="A1067" s="3">
        <v>424</v>
      </c>
      <c r="B1067" s="3">
        <v>13</v>
      </c>
      <c r="C1067" t="s">
        <v>117</v>
      </c>
      <c r="D1067" t="s">
        <v>615</v>
      </c>
      <c r="E1067" s="4">
        <v>16</v>
      </c>
      <c r="F1067" s="4">
        <v>27</v>
      </c>
      <c r="G1067">
        <v>3</v>
      </c>
      <c r="H1067" s="5">
        <v>3.125E-2</v>
      </c>
      <c r="I1067" t="s">
        <v>610</v>
      </c>
      <c r="J1067" s="4">
        <f t="shared" si="48"/>
        <v>81</v>
      </c>
      <c r="K1067" s="11">
        <f t="shared" si="49"/>
        <v>48</v>
      </c>
      <c r="L1067" s="4">
        <f>J1067-(G1067*E1067)</f>
        <v>33</v>
      </c>
      <c r="M1067" s="6">
        <f t="shared" si="50"/>
        <v>0.40740740740740738</v>
      </c>
    </row>
    <row r="1068" spans="1:13" x14ac:dyDescent="0.45">
      <c r="A1068" s="3">
        <v>425</v>
      </c>
      <c r="B1068" s="3">
        <v>18</v>
      </c>
      <c r="C1068" t="s">
        <v>123</v>
      </c>
      <c r="D1068" t="s">
        <v>621</v>
      </c>
      <c r="E1068" s="4">
        <v>11</v>
      </c>
      <c r="F1068" s="4">
        <v>19</v>
      </c>
      <c r="G1068">
        <v>1</v>
      </c>
      <c r="H1068" s="5">
        <v>1.9444444444444445E-2</v>
      </c>
      <c r="I1068" t="s">
        <v>610</v>
      </c>
      <c r="J1068" s="4">
        <f t="shared" si="48"/>
        <v>19</v>
      </c>
      <c r="K1068" s="11">
        <f t="shared" si="49"/>
        <v>11</v>
      </c>
      <c r="L1068" s="4">
        <f>J1068-(G1068*E1068)</f>
        <v>8</v>
      </c>
      <c r="M1068" s="6">
        <f t="shared" si="50"/>
        <v>0.42105263157894735</v>
      </c>
    </row>
    <row r="1069" spans="1:13" x14ac:dyDescent="0.45">
      <c r="A1069" s="3">
        <v>426</v>
      </c>
      <c r="B1069" s="3">
        <v>5</v>
      </c>
      <c r="C1069" t="s">
        <v>272</v>
      </c>
      <c r="D1069" t="s">
        <v>619</v>
      </c>
      <c r="E1069" s="4">
        <v>20</v>
      </c>
      <c r="F1069" s="4">
        <v>33</v>
      </c>
      <c r="G1069">
        <v>1</v>
      </c>
      <c r="H1069" s="5">
        <v>5.5555555555555558E-3</v>
      </c>
      <c r="I1069" t="s">
        <v>610</v>
      </c>
      <c r="J1069" s="4">
        <f t="shared" si="48"/>
        <v>33</v>
      </c>
      <c r="K1069" s="11">
        <f t="shared" si="49"/>
        <v>20</v>
      </c>
      <c r="L1069" s="4">
        <f>J1069-(G1069*E1069)</f>
        <v>13</v>
      </c>
      <c r="M1069" s="6">
        <f t="shared" si="50"/>
        <v>0.39393939393939392</v>
      </c>
    </row>
    <row r="1070" spans="1:13" x14ac:dyDescent="0.45">
      <c r="A1070" s="3">
        <v>426</v>
      </c>
      <c r="B1070" s="3">
        <v>5</v>
      </c>
      <c r="C1070" t="s">
        <v>53</v>
      </c>
      <c r="D1070" t="s">
        <v>620</v>
      </c>
      <c r="E1070" s="4">
        <v>16</v>
      </c>
      <c r="F1070" s="4">
        <v>28</v>
      </c>
      <c r="G1070">
        <v>2</v>
      </c>
      <c r="H1070" s="5">
        <v>2.6388888888888889E-2</v>
      </c>
      <c r="I1070" t="s">
        <v>610</v>
      </c>
      <c r="J1070" s="4">
        <f t="shared" si="48"/>
        <v>56</v>
      </c>
      <c r="K1070" s="11">
        <f t="shared" si="49"/>
        <v>32</v>
      </c>
      <c r="L1070" s="4">
        <f>J1070-(G1070*E1070)</f>
        <v>24</v>
      </c>
      <c r="M1070" s="6">
        <f t="shared" si="50"/>
        <v>0.42857142857142855</v>
      </c>
    </row>
    <row r="1071" spans="1:13" x14ac:dyDescent="0.45">
      <c r="A1071" s="3">
        <v>426</v>
      </c>
      <c r="B1071" s="3">
        <v>5</v>
      </c>
      <c r="C1071" t="s">
        <v>133</v>
      </c>
      <c r="D1071" t="s">
        <v>631</v>
      </c>
      <c r="E1071" s="4">
        <v>15</v>
      </c>
      <c r="F1071" s="4">
        <v>25</v>
      </c>
      <c r="G1071">
        <v>2</v>
      </c>
      <c r="H1071" s="5">
        <v>1.5972222222222221E-2</v>
      </c>
      <c r="I1071" t="s">
        <v>609</v>
      </c>
      <c r="J1071" s="4">
        <f t="shared" si="48"/>
        <v>50</v>
      </c>
      <c r="K1071" s="11">
        <f t="shared" si="49"/>
        <v>30</v>
      </c>
      <c r="L1071" s="4">
        <f>J1071-(G1071*E1071)</f>
        <v>20</v>
      </c>
      <c r="M1071" s="6">
        <f t="shared" si="50"/>
        <v>0.4</v>
      </c>
    </row>
    <row r="1072" spans="1:13" x14ac:dyDescent="0.45">
      <c r="A1072" s="3">
        <v>426</v>
      </c>
      <c r="B1072" s="3">
        <v>5</v>
      </c>
      <c r="C1072" t="s">
        <v>84</v>
      </c>
      <c r="D1072" t="s">
        <v>617</v>
      </c>
      <c r="E1072" s="4">
        <v>22</v>
      </c>
      <c r="F1072" s="4">
        <v>36</v>
      </c>
      <c r="G1072">
        <v>3</v>
      </c>
      <c r="H1072" s="5">
        <v>3.2638888888888891E-2</v>
      </c>
      <c r="I1072" t="s">
        <v>610</v>
      </c>
      <c r="J1072" s="4">
        <f t="shared" si="48"/>
        <v>108</v>
      </c>
      <c r="K1072" s="11">
        <f t="shared" si="49"/>
        <v>66</v>
      </c>
      <c r="L1072" s="4">
        <f>J1072-(G1072*E1072)</f>
        <v>42</v>
      </c>
      <c r="M1072" s="6">
        <f t="shared" si="50"/>
        <v>0.3888888888888889</v>
      </c>
    </row>
    <row r="1073" spans="1:13" x14ac:dyDescent="0.45">
      <c r="A1073" s="3">
        <v>427</v>
      </c>
      <c r="B1073" s="3">
        <v>2</v>
      </c>
      <c r="C1073" t="s">
        <v>133</v>
      </c>
      <c r="D1073" t="s">
        <v>631</v>
      </c>
      <c r="E1073" s="4">
        <v>15</v>
      </c>
      <c r="F1073" s="4">
        <v>25</v>
      </c>
      <c r="G1073">
        <v>3</v>
      </c>
      <c r="H1073" s="5">
        <v>2.361111111111111E-2</v>
      </c>
      <c r="I1073" t="s">
        <v>610</v>
      </c>
      <c r="J1073" s="4">
        <f t="shared" si="48"/>
        <v>75</v>
      </c>
      <c r="K1073" s="11">
        <f t="shared" si="49"/>
        <v>45</v>
      </c>
      <c r="L1073" s="4">
        <f>J1073-(G1073*E1073)</f>
        <v>30</v>
      </c>
      <c r="M1073" s="6">
        <f t="shared" si="50"/>
        <v>0.4</v>
      </c>
    </row>
    <row r="1074" spans="1:13" x14ac:dyDescent="0.45">
      <c r="A1074" s="3">
        <v>427</v>
      </c>
      <c r="B1074" s="3">
        <v>2</v>
      </c>
      <c r="C1074" t="s">
        <v>37</v>
      </c>
      <c r="D1074" t="s">
        <v>622</v>
      </c>
      <c r="E1074" s="4">
        <v>21</v>
      </c>
      <c r="F1074" s="4">
        <v>35</v>
      </c>
      <c r="G1074">
        <v>2</v>
      </c>
      <c r="H1074" s="5">
        <v>3.6111111111111108E-2</v>
      </c>
      <c r="I1074" t="s">
        <v>609</v>
      </c>
      <c r="J1074" s="4">
        <f t="shared" si="48"/>
        <v>70</v>
      </c>
      <c r="K1074" s="11">
        <f t="shared" si="49"/>
        <v>42</v>
      </c>
      <c r="L1074" s="4">
        <f>J1074-(G1074*E1074)</f>
        <v>28</v>
      </c>
      <c r="M1074" s="6">
        <f t="shared" si="50"/>
        <v>0.4</v>
      </c>
    </row>
    <row r="1075" spans="1:13" x14ac:dyDescent="0.45">
      <c r="A1075" s="3">
        <v>427</v>
      </c>
      <c r="B1075" s="3">
        <v>2</v>
      </c>
      <c r="C1075" t="s">
        <v>211</v>
      </c>
      <c r="D1075" t="s">
        <v>627</v>
      </c>
      <c r="E1075" s="4">
        <v>14</v>
      </c>
      <c r="F1075" s="4">
        <v>23</v>
      </c>
      <c r="G1075">
        <v>1</v>
      </c>
      <c r="H1075" s="5">
        <v>1.6666666666666666E-2</v>
      </c>
      <c r="I1075" t="s">
        <v>610</v>
      </c>
      <c r="J1075" s="4">
        <f t="shared" si="48"/>
        <v>23</v>
      </c>
      <c r="K1075" s="11">
        <f t="shared" si="49"/>
        <v>14</v>
      </c>
      <c r="L1075" s="4">
        <f>J1075-(G1075*E1075)</f>
        <v>9</v>
      </c>
      <c r="M1075" s="6">
        <f t="shared" si="50"/>
        <v>0.39130434782608697</v>
      </c>
    </row>
    <row r="1076" spans="1:13" x14ac:dyDescent="0.45">
      <c r="A1076" s="3">
        <v>427</v>
      </c>
      <c r="B1076" s="3">
        <v>2</v>
      </c>
      <c r="C1076" t="s">
        <v>123</v>
      </c>
      <c r="D1076" t="s">
        <v>621</v>
      </c>
      <c r="E1076" s="4">
        <v>11</v>
      </c>
      <c r="F1076" s="4">
        <v>19</v>
      </c>
      <c r="G1076">
        <v>2</v>
      </c>
      <c r="H1076" s="5">
        <v>3.888888888888889E-2</v>
      </c>
      <c r="I1076" t="s">
        <v>609</v>
      </c>
      <c r="J1076" s="4">
        <f t="shared" si="48"/>
        <v>38</v>
      </c>
      <c r="K1076" s="11">
        <f t="shared" si="49"/>
        <v>22</v>
      </c>
      <c r="L1076" s="4">
        <f>J1076-(G1076*E1076)</f>
        <v>16</v>
      </c>
      <c r="M1076" s="6">
        <f t="shared" si="50"/>
        <v>0.42105263157894735</v>
      </c>
    </row>
    <row r="1077" spans="1:13" x14ac:dyDescent="0.45">
      <c r="A1077" s="3">
        <v>428</v>
      </c>
      <c r="B1077" s="3">
        <v>7</v>
      </c>
      <c r="C1077" t="s">
        <v>59</v>
      </c>
      <c r="D1077" t="s">
        <v>616</v>
      </c>
      <c r="E1077" s="4">
        <v>25</v>
      </c>
      <c r="F1077" s="4">
        <v>40</v>
      </c>
      <c r="G1077">
        <v>1</v>
      </c>
      <c r="H1077" s="5">
        <v>2.6388888888888889E-2</v>
      </c>
      <c r="I1077" t="s">
        <v>609</v>
      </c>
      <c r="J1077" s="4">
        <f t="shared" si="48"/>
        <v>40</v>
      </c>
      <c r="K1077" s="11">
        <f t="shared" si="49"/>
        <v>25</v>
      </c>
      <c r="L1077" s="4">
        <f>J1077-(G1077*E1077)</f>
        <v>15</v>
      </c>
      <c r="M1077" s="6">
        <f t="shared" si="50"/>
        <v>0.375</v>
      </c>
    </row>
    <row r="1078" spans="1:13" x14ac:dyDescent="0.45">
      <c r="A1078" s="3">
        <v>428</v>
      </c>
      <c r="B1078" s="3">
        <v>7</v>
      </c>
      <c r="C1078" t="s">
        <v>211</v>
      </c>
      <c r="D1078" t="s">
        <v>627</v>
      </c>
      <c r="E1078" s="4">
        <v>14</v>
      </c>
      <c r="F1078" s="4">
        <v>23</v>
      </c>
      <c r="G1078">
        <v>1</v>
      </c>
      <c r="H1078" s="5">
        <v>3.1944444444444442E-2</v>
      </c>
      <c r="I1078" t="s">
        <v>609</v>
      </c>
      <c r="J1078" s="4">
        <f t="shared" si="48"/>
        <v>23</v>
      </c>
      <c r="K1078" s="11">
        <f t="shared" si="49"/>
        <v>14</v>
      </c>
      <c r="L1078" s="4">
        <f>J1078-(G1078*E1078)</f>
        <v>9</v>
      </c>
      <c r="M1078" s="6">
        <f t="shared" si="50"/>
        <v>0.39130434782608697</v>
      </c>
    </row>
    <row r="1079" spans="1:13" x14ac:dyDescent="0.45">
      <c r="A1079" s="3">
        <v>428</v>
      </c>
      <c r="B1079" s="3">
        <v>7</v>
      </c>
      <c r="C1079" t="s">
        <v>133</v>
      </c>
      <c r="D1079" t="s">
        <v>631</v>
      </c>
      <c r="E1079" s="4">
        <v>15</v>
      </c>
      <c r="F1079" s="4">
        <v>25</v>
      </c>
      <c r="G1079">
        <v>2</v>
      </c>
      <c r="H1079" s="5">
        <v>3.3333333333333333E-2</v>
      </c>
      <c r="I1079" t="s">
        <v>609</v>
      </c>
      <c r="J1079" s="4">
        <f t="shared" si="48"/>
        <v>50</v>
      </c>
      <c r="K1079" s="11">
        <f t="shared" si="49"/>
        <v>30</v>
      </c>
      <c r="L1079" s="4">
        <f>J1079-(G1079*E1079)</f>
        <v>20</v>
      </c>
      <c r="M1079" s="6">
        <f t="shared" si="50"/>
        <v>0.4</v>
      </c>
    </row>
    <row r="1080" spans="1:13" x14ac:dyDescent="0.45">
      <c r="A1080" s="3">
        <v>428</v>
      </c>
      <c r="B1080" s="3">
        <v>7</v>
      </c>
      <c r="C1080" t="s">
        <v>127</v>
      </c>
      <c r="D1080" t="s">
        <v>614</v>
      </c>
      <c r="E1080" s="4">
        <v>19</v>
      </c>
      <c r="F1080" s="4">
        <v>31</v>
      </c>
      <c r="G1080">
        <v>2</v>
      </c>
      <c r="H1080" s="5">
        <v>3.2638888888888891E-2</v>
      </c>
      <c r="I1080" t="s">
        <v>609</v>
      </c>
      <c r="J1080" s="4">
        <f t="shared" si="48"/>
        <v>62</v>
      </c>
      <c r="K1080" s="11">
        <f t="shared" si="49"/>
        <v>38</v>
      </c>
      <c r="L1080" s="4">
        <f>J1080-(G1080*E1080)</f>
        <v>24</v>
      </c>
      <c r="M1080" s="6">
        <f t="shared" si="50"/>
        <v>0.38709677419354838</v>
      </c>
    </row>
    <row r="1081" spans="1:13" x14ac:dyDescent="0.45">
      <c r="A1081" s="3">
        <v>429</v>
      </c>
      <c r="B1081" s="3">
        <v>8</v>
      </c>
      <c r="C1081" t="s">
        <v>166</v>
      </c>
      <c r="D1081" t="s">
        <v>630</v>
      </c>
      <c r="E1081" s="4">
        <v>15</v>
      </c>
      <c r="F1081" s="4">
        <v>26</v>
      </c>
      <c r="G1081">
        <v>3</v>
      </c>
      <c r="H1081" s="5">
        <v>1.8749999999999999E-2</v>
      </c>
      <c r="I1081" t="s">
        <v>609</v>
      </c>
      <c r="J1081" s="4">
        <f t="shared" si="48"/>
        <v>78</v>
      </c>
      <c r="K1081" s="11">
        <f t="shared" si="49"/>
        <v>45</v>
      </c>
      <c r="L1081" s="4">
        <f>J1081-(G1081*E1081)</f>
        <v>33</v>
      </c>
      <c r="M1081" s="6">
        <f t="shared" si="50"/>
        <v>0.42307692307692307</v>
      </c>
    </row>
    <row r="1082" spans="1:13" x14ac:dyDescent="0.45">
      <c r="A1082" s="3">
        <v>430</v>
      </c>
      <c r="B1082" s="3">
        <v>7</v>
      </c>
      <c r="C1082" t="s">
        <v>133</v>
      </c>
      <c r="D1082" t="s">
        <v>631</v>
      </c>
      <c r="E1082" s="4">
        <v>15</v>
      </c>
      <c r="F1082" s="4">
        <v>25</v>
      </c>
      <c r="G1082">
        <v>1</v>
      </c>
      <c r="H1082" s="5">
        <v>3.4027777777777775E-2</v>
      </c>
      <c r="I1082" t="s">
        <v>609</v>
      </c>
      <c r="J1082" s="4">
        <f t="shared" si="48"/>
        <v>25</v>
      </c>
      <c r="K1082" s="11">
        <f t="shared" si="49"/>
        <v>15</v>
      </c>
      <c r="L1082" s="4">
        <f>J1082-(G1082*E1082)</f>
        <v>10</v>
      </c>
      <c r="M1082" s="6">
        <f t="shared" si="50"/>
        <v>0.4</v>
      </c>
    </row>
    <row r="1083" spans="1:13" x14ac:dyDescent="0.45">
      <c r="A1083" s="3">
        <v>431</v>
      </c>
      <c r="B1083" s="3">
        <v>15</v>
      </c>
      <c r="C1083" t="s">
        <v>79</v>
      </c>
      <c r="D1083" t="s">
        <v>613</v>
      </c>
      <c r="E1083" s="4">
        <v>18</v>
      </c>
      <c r="F1083" s="4">
        <v>30</v>
      </c>
      <c r="G1083">
        <v>2</v>
      </c>
      <c r="H1083" s="5">
        <v>1.3888888888888888E-2</v>
      </c>
      <c r="I1083" t="s">
        <v>609</v>
      </c>
      <c r="J1083" s="4">
        <f t="shared" si="48"/>
        <v>60</v>
      </c>
      <c r="K1083" s="11">
        <f t="shared" si="49"/>
        <v>36</v>
      </c>
      <c r="L1083" s="4">
        <f>J1083-(G1083*E1083)</f>
        <v>24</v>
      </c>
      <c r="M1083" s="6">
        <f t="shared" si="50"/>
        <v>0.4</v>
      </c>
    </row>
    <row r="1084" spans="1:13" x14ac:dyDescent="0.45">
      <c r="A1084" s="3">
        <v>432</v>
      </c>
      <c r="B1084" s="3">
        <v>10</v>
      </c>
      <c r="C1084" t="s">
        <v>157</v>
      </c>
      <c r="D1084" t="s">
        <v>626</v>
      </c>
      <c r="E1084" s="4">
        <v>12</v>
      </c>
      <c r="F1084" s="4">
        <v>20</v>
      </c>
      <c r="G1084">
        <v>3</v>
      </c>
      <c r="H1084" s="5">
        <v>1.1111111111111112E-2</v>
      </c>
      <c r="I1084" t="s">
        <v>610</v>
      </c>
      <c r="J1084" s="4">
        <f t="shared" si="48"/>
        <v>60</v>
      </c>
      <c r="K1084" s="11">
        <f t="shared" si="49"/>
        <v>36</v>
      </c>
      <c r="L1084" s="4">
        <f>J1084-(G1084*E1084)</f>
        <v>24</v>
      </c>
      <c r="M1084" s="6">
        <f t="shared" si="50"/>
        <v>0.4</v>
      </c>
    </row>
    <row r="1085" spans="1:13" x14ac:dyDescent="0.45">
      <c r="A1085" s="3">
        <v>432</v>
      </c>
      <c r="B1085" s="3">
        <v>10</v>
      </c>
      <c r="C1085" t="s">
        <v>81</v>
      </c>
      <c r="D1085" t="s">
        <v>628</v>
      </c>
      <c r="E1085" s="4">
        <v>13</v>
      </c>
      <c r="F1085" s="4">
        <v>21</v>
      </c>
      <c r="G1085">
        <v>1</v>
      </c>
      <c r="H1085" s="5">
        <v>1.8749999999999999E-2</v>
      </c>
      <c r="I1085" t="s">
        <v>609</v>
      </c>
      <c r="J1085" s="4">
        <f t="shared" si="48"/>
        <v>21</v>
      </c>
      <c r="K1085" s="11">
        <f t="shared" si="49"/>
        <v>13</v>
      </c>
      <c r="L1085" s="4">
        <f>J1085-(G1085*E1085)</f>
        <v>8</v>
      </c>
      <c r="M1085" s="6">
        <f t="shared" si="50"/>
        <v>0.38095238095238093</v>
      </c>
    </row>
    <row r="1086" spans="1:13" x14ac:dyDescent="0.45">
      <c r="A1086" s="3">
        <v>432</v>
      </c>
      <c r="B1086" s="3">
        <v>10</v>
      </c>
      <c r="C1086" t="s">
        <v>53</v>
      </c>
      <c r="D1086" t="s">
        <v>620</v>
      </c>
      <c r="E1086" s="4">
        <v>16</v>
      </c>
      <c r="F1086" s="4">
        <v>28</v>
      </c>
      <c r="G1086">
        <v>1</v>
      </c>
      <c r="H1086" s="5">
        <v>2.1527777777777778E-2</v>
      </c>
      <c r="I1086" t="s">
        <v>609</v>
      </c>
      <c r="J1086" s="4">
        <f t="shared" si="48"/>
        <v>28</v>
      </c>
      <c r="K1086" s="11">
        <f t="shared" si="49"/>
        <v>16</v>
      </c>
      <c r="L1086" s="4">
        <f>J1086-(G1086*E1086)</f>
        <v>12</v>
      </c>
      <c r="M1086" s="6">
        <f t="shared" si="50"/>
        <v>0.42857142857142855</v>
      </c>
    </row>
    <row r="1087" spans="1:13" x14ac:dyDescent="0.45">
      <c r="A1087" s="3">
        <v>433</v>
      </c>
      <c r="B1087" s="3">
        <v>10</v>
      </c>
      <c r="C1087" t="s">
        <v>79</v>
      </c>
      <c r="D1087" t="s">
        <v>613</v>
      </c>
      <c r="E1087" s="4">
        <v>18</v>
      </c>
      <c r="F1087" s="4">
        <v>30</v>
      </c>
      <c r="G1087">
        <v>1</v>
      </c>
      <c r="H1087" s="5">
        <v>3.888888888888889E-2</v>
      </c>
      <c r="I1087" t="s">
        <v>610</v>
      </c>
      <c r="J1087" s="4">
        <f t="shared" si="48"/>
        <v>30</v>
      </c>
      <c r="K1087" s="11">
        <f t="shared" si="49"/>
        <v>18</v>
      </c>
      <c r="L1087" s="4">
        <f>J1087-(G1087*E1087)</f>
        <v>12</v>
      </c>
      <c r="M1087" s="6">
        <f t="shared" si="50"/>
        <v>0.4</v>
      </c>
    </row>
    <row r="1088" spans="1:13" x14ac:dyDescent="0.45">
      <c r="A1088" s="3">
        <v>433</v>
      </c>
      <c r="B1088" s="3">
        <v>10</v>
      </c>
      <c r="C1088" t="s">
        <v>169</v>
      </c>
      <c r="D1088" t="s">
        <v>612</v>
      </c>
      <c r="E1088" s="4">
        <v>14</v>
      </c>
      <c r="F1088" s="4">
        <v>24</v>
      </c>
      <c r="G1088">
        <v>3</v>
      </c>
      <c r="H1088" s="5">
        <v>1.2500000000000001E-2</v>
      </c>
      <c r="I1088" t="s">
        <v>609</v>
      </c>
      <c r="J1088" s="4">
        <f t="shared" si="48"/>
        <v>72</v>
      </c>
      <c r="K1088" s="11">
        <f t="shared" si="49"/>
        <v>42</v>
      </c>
      <c r="L1088" s="4">
        <f>J1088-(G1088*E1088)</f>
        <v>30</v>
      </c>
      <c r="M1088" s="6">
        <f t="shared" si="50"/>
        <v>0.41666666666666669</v>
      </c>
    </row>
    <row r="1089" spans="1:13" x14ac:dyDescent="0.45">
      <c r="A1089" s="3">
        <v>434</v>
      </c>
      <c r="B1089" s="3">
        <v>15</v>
      </c>
      <c r="C1089" t="s">
        <v>166</v>
      </c>
      <c r="D1089" t="s">
        <v>630</v>
      </c>
      <c r="E1089" s="4">
        <v>15</v>
      </c>
      <c r="F1089" s="4">
        <v>26</v>
      </c>
      <c r="G1089">
        <v>2</v>
      </c>
      <c r="H1089" s="5">
        <v>1.8055555555555554E-2</v>
      </c>
      <c r="I1089" t="s">
        <v>609</v>
      </c>
      <c r="J1089" s="4">
        <f t="shared" si="48"/>
        <v>52</v>
      </c>
      <c r="K1089" s="11">
        <f t="shared" si="49"/>
        <v>30</v>
      </c>
      <c r="L1089" s="4">
        <f>J1089-(G1089*E1089)</f>
        <v>22</v>
      </c>
      <c r="M1089" s="6">
        <f t="shared" si="50"/>
        <v>0.42307692307692307</v>
      </c>
    </row>
    <row r="1090" spans="1:13" x14ac:dyDescent="0.45">
      <c r="A1090" s="3">
        <v>434</v>
      </c>
      <c r="B1090" s="3">
        <v>15</v>
      </c>
      <c r="C1090" t="s">
        <v>214</v>
      </c>
      <c r="D1090" t="s">
        <v>624</v>
      </c>
      <c r="E1090" s="4">
        <v>13</v>
      </c>
      <c r="F1090" s="4">
        <v>22</v>
      </c>
      <c r="G1090">
        <v>2</v>
      </c>
      <c r="H1090" s="5">
        <v>2.2222222222222223E-2</v>
      </c>
      <c r="I1090" t="s">
        <v>610</v>
      </c>
      <c r="J1090" s="4">
        <f t="shared" si="48"/>
        <v>44</v>
      </c>
      <c r="K1090" s="11">
        <f t="shared" si="49"/>
        <v>26</v>
      </c>
      <c r="L1090" s="4">
        <f>J1090-(G1090*E1090)</f>
        <v>18</v>
      </c>
      <c r="M1090" s="6">
        <f t="shared" si="50"/>
        <v>0.40909090909090912</v>
      </c>
    </row>
    <row r="1091" spans="1:13" x14ac:dyDescent="0.45">
      <c r="A1091" s="3">
        <v>435</v>
      </c>
      <c r="B1091" s="3">
        <v>17</v>
      </c>
      <c r="C1091" t="s">
        <v>166</v>
      </c>
      <c r="D1091" t="s">
        <v>630</v>
      </c>
      <c r="E1091" s="4">
        <v>15</v>
      </c>
      <c r="F1091" s="4">
        <v>26</v>
      </c>
      <c r="G1091">
        <v>2</v>
      </c>
      <c r="H1091" s="5">
        <v>9.7222222222222224E-3</v>
      </c>
      <c r="I1091" t="s">
        <v>609</v>
      </c>
      <c r="J1091" s="4">
        <f t="shared" ref="J1091:J1154" si="51">F1091*G1091</f>
        <v>52</v>
      </c>
      <c r="K1091" s="11">
        <f t="shared" ref="K1091:K1154" si="52">G1091*E1091</f>
        <v>30</v>
      </c>
      <c r="L1091" s="4">
        <f>J1091-(G1091*E1091)</f>
        <v>22</v>
      </c>
      <c r="M1091" s="6">
        <f t="shared" ref="M1091:M1154" si="53">L1091/J1091</f>
        <v>0.42307692307692307</v>
      </c>
    </row>
    <row r="1092" spans="1:13" x14ac:dyDescent="0.45">
      <c r="A1092" s="3">
        <v>435</v>
      </c>
      <c r="B1092" s="3">
        <v>17</v>
      </c>
      <c r="C1092" t="s">
        <v>81</v>
      </c>
      <c r="D1092" t="s">
        <v>628</v>
      </c>
      <c r="E1092" s="4">
        <v>13</v>
      </c>
      <c r="F1092" s="4">
        <v>21</v>
      </c>
      <c r="G1092">
        <v>2</v>
      </c>
      <c r="H1092" s="5">
        <v>2.9166666666666667E-2</v>
      </c>
      <c r="I1092" t="s">
        <v>609</v>
      </c>
      <c r="J1092" s="4">
        <f t="shared" si="51"/>
        <v>42</v>
      </c>
      <c r="K1092" s="11">
        <f t="shared" si="52"/>
        <v>26</v>
      </c>
      <c r="L1092" s="4">
        <f>J1092-(G1092*E1092)</f>
        <v>16</v>
      </c>
      <c r="M1092" s="6">
        <f t="shared" si="53"/>
        <v>0.38095238095238093</v>
      </c>
    </row>
    <row r="1093" spans="1:13" x14ac:dyDescent="0.45">
      <c r="A1093" s="3">
        <v>435</v>
      </c>
      <c r="B1093" s="3">
        <v>17</v>
      </c>
      <c r="C1093" t="s">
        <v>79</v>
      </c>
      <c r="D1093" t="s">
        <v>613</v>
      </c>
      <c r="E1093" s="4">
        <v>18</v>
      </c>
      <c r="F1093" s="4">
        <v>30</v>
      </c>
      <c r="G1093">
        <v>2</v>
      </c>
      <c r="H1093" s="5">
        <v>3.8194444444444448E-2</v>
      </c>
      <c r="I1093" t="s">
        <v>610</v>
      </c>
      <c r="J1093" s="4">
        <f t="shared" si="51"/>
        <v>60</v>
      </c>
      <c r="K1093" s="11">
        <f t="shared" si="52"/>
        <v>36</v>
      </c>
      <c r="L1093" s="4">
        <f>J1093-(G1093*E1093)</f>
        <v>24</v>
      </c>
      <c r="M1093" s="6">
        <f t="shared" si="53"/>
        <v>0.4</v>
      </c>
    </row>
    <row r="1094" spans="1:13" x14ac:dyDescent="0.45">
      <c r="A1094" s="3">
        <v>436</v>
      </c>
      <c r="B1094" s="3">
        <v>10</v>
      </c>
      <c r="C1094" t="s">
        <v>53</v>
      </c>
      <c r="D1094" t="s">
        <v>620</v>
      </c>
      <c r="E1094" s="4">
        <v>16</v>
      </c>
      <c r="F1094" s="4">
        <v>28</v>
      </c>
      <c r="G1094">
        <v>2</v>
      </c>
      <c r="H1094" s="5">
        <v>3.125E-2</v>
      </c>
      <c r="I1094" t="s">
        <v>610</v>
      </c>
      <c r="J1094" s="4">
        <f t="shared" si="51"/>
        <v>56</v>
      </c>
      <c r="K1094" s="11">
        <f t="shared" si="52"/>
        <v>32</v>
      </c>
      <c r="L1094" s="4">
        <f>J1094-(G1094*E1094)</f>
        <v>24</v>
      </c>
      <c r="M1094" s="6">
        <f t="shared" si="53"/>
        <v>0.42857142857142855</v>
      </c>
    </row>
    <row r="1095" spans="1:13" x14ac:dyDescent="0.45">
      <c r="A1095" s="3">
        <v>437</v>
      </c>
      <c r="B1095" s="3">
        <v>16</v>
      </c>
      <c r="C1095" t="s">
        <v>37</v>
      </c>
      <c r="D1095" t="s">
        <v>622</v>
      </c>
      <c r="E1095" s="4">
        <v>21</v>
      </c>
      <c r="F1095" s="4">
        <v>35</v>
      </c>
      <c r="G1095">
        <v>2</v>
      </c>
      <c r="H1095" s="5">
        <v>3.5416666666666666E-2</v>
      </c>
      <c r="I1095" t="s">
        <v>610</v>
      </c>
      <c r="J1095" s="4">
        <f t="shared" si="51"/>
        <v>70</v>
      </c>
      <c r="K1095" s="11">
        <f t="shared" si="52"/>
        <v>42</v>
      </c>
      <c r="L1095" s="4">
        <f>J1095-(G1095*E1095)</f>
        <v>28</v>
      </c>
      <c r="M1095" s="6">
        <f t="shared" si="53"/>
        <v>0.4</v>
      </c>
    </row>
    <row r="1096" spans="1:13" x14ac:dyDescent="0.45">
      <c r="A1096" s="3">
        <v>438</v>
      </c>
      <c r="B1096" s="3">
        <v>2</v>
      </c>
      <c r="C1096" t="s">
        <v>272</v>
      </c>
      <c r="D1096" t="s">
        <v>619</v>
      </c>
      <c r="E1096" s="4">
        <v>20</v>
      </c>
      <c r="F1096" s="4">
        <v>33</v>
      </c>
      <c r="G1096">
        <v>1</v>
      </c>
      <c r="H1096" s="5">
        <v>3.5416666666666666E-2</v>
      </c>
      <c r="I1096" t="s">
        <v>610</v>
      </c>
      <c r="J1096" s="4">
        <f t="shared" si="51"/>
        <v>33</v>
      </c>
      <c r="K1096" s="11">
        <f t="shared" si="52"/>
        <v>20</v>
      </c>
      <c r="L1096" s="4">
        <f>J1096-(G1096*E1096)</f>
        <v>13</v>
      </c>
      <c r="M1096" s="6">
        <f t="shared" si="53"/>
        <v>0.39393939393939392</v>
      </c>
    </row>
    <row r="1097" spans="1:13" x14ac:dyDescent="0.45">
      <c r="A1097" s="3">
        <v>439</v>
      </c>
      <c r="B1097" s="3">
        <v>15</v>
      </c>
      <c r="C1097" t="s">
        <v>272</v>
      </c>
      <c r="D1097" t="s">
        <v>619</v>
      </c>
      <c r="E1097" s="4">
        <v>20</v>
      </c>
      <c r="F1097" s="4">
        <v>33</v>
      </c>
      <c r="G1097">
        <v>3</v>
      </c>
      <c r="H1097" s="5">
        <v>2.4305555555555556E-2</v>
      </c>
      <c r="I1097" t="s">
        <v>609</v>
      </c>
      <c r="J1097" s="4">
        <f t="shared" si="51"/>
        <v>99</v>
      </c>
      <c r="K1097" s="11">
        <f t="shared" si="52"/>
        <v>60</v>
      </c>
      <c r="L1097" s="4">
        <f>J1097-(G1097*E1097)</f>
        <v>39</v>
      </c>
      <c r="M1097" s="6">
        <f t="shared" si="53"/>
        <v>0.39393939393939392</v>
      </c>
    </row>
    <row r="1098" spans="1:13" x14ac:dyDescent="0.45">
      <c r="A1098" s="3">
        <v>439</v>
      </c>
      <c r="B1098" s="3">
        <v>15</v>
      </c>
      <c r="C1098" t="s">
        <v>166</v>
      </c>
      <c r="D1098" t="s">
        <v>630</v>
      </c>
      <c r="E1098" s="4">
        <v>15</v>
      </c>
      <c r="F1098" s="4">
        <v>26</v>
      </c>
      <c r="G1098">
        <v>3</v>
      </c>
      <c r="H1098" s="5">
        <v>2.013888888888889E-2</v>
      </c>
      <c r="I1098" t="s">
        <v>610</v>
      </c>
      <c r="J1098" s="4">
        <f t="shared" si="51"/>
        <v>78</v>
      </c>
      <c r="K1098" s="11">
        <f t="shared" si="52"/>
        <v>45</v>
      </c>
      <c r="L1098" s="4">
        <f>J1098-(G1098*E1098)</f>
        <v>33</v>
      </c>
      <c r="M1098" s="6">
        <f t="shared" si="53"/>
        <v>0.42307692307692307</v>
      </c>
    </row>
    <row r="1099" spans="1:13" x14ac:dyDescent="0.45">
      <c r="A1099" s="3">
        <v>440</v>
      </c>
      <c r="B1099" s="3">
        <v>13</v>
      </c>
      <c r="C1099" t="s">
        <v>211</v>
      </c>
      <c r="D1099" t="s">
        <v>627</v>
      </c>
      <c r="E1099" s="4">
        <v>14</v>
      </c>
      <c r="F1099" s="4">
        <v>23</v>
      </c>
      <c r="G1099">
        <v>2</v>
      </c>
      <c r="H1099" s="5">
        <v>2.5000000000000001E-2</v>
      </c>
      <c r="I1099" t="s">
        <v>609</v>
      </c>
      <c r="J1099" s="4">
        <f t="shared" si="51"/>
        <v>46</v>
      </c>
      <c r="K1099" s="11">
        <f t="shared" si="52"/>
        <v>28</v>
      </c>
      <c r="L1099" s="4">
        <f>J1099-(G1099*E1099)</f>
        <v>18</v>
      </c>
      <c r="M1099" s="6">
        <f t="shared" si="53"/>
        <v>0.39130434782608697</v>
      </c>
    </row>
    <row r="1100" spans="1:13" x14ac:dyDescent="0.45">
      <c r="A1100" s="3">
        <v>440</v>
      </c>
      <c r="B1100" s="3">
        <v>13</v>
      </c>
      <c r="C1100" t="s">
        <v>123</v>
      </c>
      <c r="D1100" t="s">
        <v>621</v>
      </c>
      <c r="E1100" s="4">
        <v>11</v>
      </c>
      <c r="F1100" s="4">
        <v>19</v>
      </c>
      <c r="G1100">
        <v>2</v>
      </c>
      <c r="H1100" s="5">
        <v>6.2500000000000003E-3</v>
      </c>
      <c r="I1100" t="s">
        <v>609</v>
      </c>
      <c r="J1100" s="4">
        <f t="shared" si="51"/>
        <v>38</v>
      </c>
      <c r="K1100" s="11">
        <f t="shared" si="52"/>
        <v>22</v>
      </c>
      <c r="L1100" s="4">
        <f>J1100-(G1100*E1100)</f>
        <v>16</v>
      </c>
      <c r="M1100" s="6">
        <f t="shared" si="53"/>
        <v>0.42105263157894735</v>
      </c>
    </row>
    <row r="1101" spans="1:13" x14ac:dyDescent="0.45">
      <c r="A1101" s="3">
        <v>441</v>
      </c>
      <c r="B1101" s="3">
        <v>13</v>
      </c>
      <c r="C1101" t="s">
        <v>37</v>
      </c>
      <c r="D1101" t="s">
        <v>622</v>
      </c>
      <c r="E1101" s="4">
        <v>21</v>
      </c>
      <c r="F1101" s="4">
        <v>35</v>
      </c>
      <c r="G1101">
        <v>3</v>
      </c>
      <c r="H1101" s="5">
        <v>3.7499999999999999E-2</v>
      </c>
      <c r="I1101" t="s">
        <v>609</v>
      </c>
      <c r="J1101" s="4">
        <f t="shared" si="51"/>
        <v>105</v>
      </c>
      <c r="K1101" s="11">
        <f t="shared" si="52"/>
        <v>63</v>
      </c>
      <c r="L1101" s="4">
        <f>J1101-(G1101*E1101)</f>
        <v>42</v>
      </c>
      <c r="M1101" s="6">
        <f t="shared" si="53"/>
        <v>0.4</v>
      </c>
    </row>
    <row r="1102" spans="1:13" x14ac:dyDescent="0.45">
      <c r="A1102" s="3">
        <v>441</v>
      </c>
      <c r="B1102" s="3">
        <v>13</v>
      </c>
      <c r="C1102" t="s">
        <v>166</v>
      </c>
      <c r="D1102" t="s">
        <v>630</v>
      </c>
      <c r="E1102" s="4">
        <v>15</v>
      </c>
      <c r="F1102" s="4">
        <v>26</v>
      </c>
      <c r="G1102">
        <v>3</v>
      </c>
      <c r="H1102" s="5">
        <v>2.5000000000000001E-2</v>
      </c>
      <c r="I1102" t="s">
        <v>610</v>
      </c>
      <c r="J1102" s="4">
        <f t="shared" si="51"/>
        <v>78</v>
      </c>
      <c r="K1102" s="11">
        <f t="shared" si="52"/>
        <v>45</v>
      </c>
      <c r="L1102" s="4">
        <f>J1102-(G1102*E1102)</f>
        <v>33</v>
      </c>
      <c r="M1102" s="6">
        <f t="shared" si="53"/>
        <v>0.42307692307692307</v>
      </c>
    </row>
    <row r="1103" spans="1:13" x14ac:dyDescent="0.45">
      <c r="A1103" s="3">
        <v>442</v>
      </c>
      <c r="B1103" s="3">
        <v>15</v>
      </c>
      <c r="C1103" t="s">
        <v>66</v>
      </c>
      <c r="D1103" t="s">
        <v>625</v>
      </c>
      <c r="E1103" s="4">
        <v>20</v>
      </c>
      <c r="F1103" s="4">
        <v>34</v>
      </c>
      <c r="G1103">
        <v>3</v>
      </c>
      <c r="H1103" s="5">
        <v>2.013888888888889E-2</v>
      </c>
      <c r="I1103" t="s">
        <v>610</v>
      </c>
      <c r="J1103" s="4">
        <f t="shared" si="51"/>
        <v>102</v>
      </c>
      <c r="K1103" s="11">
        <f t="shared" si="52"/>
        <v>60</v>
      </c>
      <c r="L1103" s="4">
        <f>J1103-(G1103*E1103)</f>
        <v>42</v>
      </c>
      <c r="M1103" s="6">
        <f t="shared" si="53"/>
        <v>0.41176470588235292</v>
      </c>
    </row>
    <row r="1104" spans="1:13" x14ac:dyDescent="0.45">
      <c r="A1104" s="3">
        <v>442</v>
      </c>
      <c r="B1104" s="3">
        <v>15</v>
      </c>
      <c r="C1104" t="s">
        <v>133</v>
      </c>
      <c r="D1104" t="s">
        <v>631</v>
      </c>
      <c r="E1104" s="4">
        <v>15</v>
      </c>
      <c r="F1104" s="4">
        <v>25</v>
      </c>
      <c r="G1104">
        <v>1</v>
      </c>
      <c r="H1104" s="5">
        <v>3.9583333333333331E-2</v>
      </c>
      <c r="I1104" t="s">
        <v>609</v>
      </c>
      <c r="J1104" s="4">
        <f t="shared" si="51"/>
        <v>25</v>
      </c>
      <c r="K1104" s="11">
        <f t="shared" si="52"/>
        <v>15</v>
      </c>
      <c r="L1104" s="4">
        <f>J1104-(G1104*E1104)</f>
        <v>10</v>
      </c>
      <c r="M1104" s="6">
        <f t="shared" si="53"/>
        <v>0.4</v>
      </c>
    </row>
    <row r="1105" spans="1:13" x14ac:dyDescent="0.45">
      <c r="A1105" s="3">
        <v>442</v>
      </c>
      <c r="B1105" s="3">
        <v>15</v>
      </c>
      <c r="C1105" t="s">
        <v>84</v>
      </c>
      <c r="D1105" t="s">
        <v>617</v>
      </c>
      <c r="E1105" s="4">
        <v>22</v>
      </c>
      <c r="F1105" s="4">
        <v>36</v>
      </c>
      <c r="G1105">
        <v>3</v>
      </c>
      <c r="H1105" s="5">
        <v>3.125E-2</v>
      </c>
      <c r="I1105" t="s">
        <v>609</v>
      </c>
      <c r="J1105" s="4">
        <f t="shared" si="51"/>
        <v>108</v>
      </c>
      <c r="K1105" s="11">
        <f t="shared" si="52"/>
        <v>66</v>
      </c>
      <c r="L1105" s="4">
        <f>J1105-(G1105*E1105)</f>
        <v>42</v>
      </c>
      <c r="M1105" s="6">
        <f t="shared" si="53"/>
        <v>0.3888888888888889</v>
      </c>
    </row>
    <row r="1106" spans="1:13" x14ac:dyDescent="0.45">
      <c r="A1106" s="3">
        <v>443</v>
      </c>
      <c r="B1106" s="3">
        <v>4</v>
      </c>
      <c r="C1106" t="s">
        <v>211</v>
      </c>
      <c r="D1106" t="s">
        <v>627</v>
      </c>
      <c r="E1106" s="4">
        <v>14</v>
      </c>
      <c r="F1106" s="4">
        <v>23</v>
      </c>
      <c r="G1106">
        <v>1</v>
      </c>
      <c r="H1106" s="5">
        <v>2.0833333333333332E-2</v>
      </c>
      <c r="I1106" t="s">
        <v>609</v>
      </c>
      <c r="J1106" s="4">
        <f t="shared" si="51"/>
        <v>23</v>
      </c>
      <c r="K1106" s="11">
        <f t="shared" si="52"/>
        <v>14</v>
      </c>
      <c r="L1106" s="4">
        <f>J1106-(G1106*E1106)</f>
        <v>9</v>
      </c>
      <c r="M1106" s="6">
        <f t="shared" si="53"/>
        <v>0.39130434782608697</v>
      </c>
    </row>
    <row r="1107" spans="1:13" x14ac:dyDescent="0.45">
      <c r="A1107" s="3">
        <v>443</v>
      </c>
      <c r="B1107" s="3">
        <v>4</v>
      </c>
      <c r="C1107" t="s">
        <v>258</v>
      </c>
      <c r="D1107" t="s">
        <v>623</v>
      </c>
      <c r="E1107" s="4">
        <v>19</v>
      </c>
      <c r="F1107" s="4">
        <v>32</v>
      </c>
      <c r="G1107">
        <v>1</v>
      </c>
      <c r="H1107" s="5">
        <v>3.6111111111111108E-2</v>
      </c>
      <c r="I1107" t="s">
        <v>609</v>
      </c>
      <c r="J1107" s="4">
        <f t="shared" si="51"/>
        <v>32</v>
      </c>
      <c r="K1107" s="11">
        <f t="shared" si="52"/>
        <v>19</v>
      </c>
      <c r="L1107" s="4">
        <f>J1107-(G1107*E1107)</f>
        <v>13</v>
      </c>
      <c r="M1107" s="6">
        <f t="shared" si="53"/>
        <v>0.40625</v>
      </c>
    </row>
    <row r="1108" spans="1:13" x14ac:dyDescent="0.45">
      <c r="A1108" s="3">
        <v>443</v>
      </c>
      <c r="B1108" s="3">
        <v>4</v>
      </c>
      <c r="C1108" t="s">
        <v>166</v>
      </c>
      <c r="D1108" t="s">
        <v>630</v>
      </c>
      <c r="E1108" s="4">
        <v>15</v>
      </c>
      <c r="F1108" s="4">
        <v>26</v>
      </c>
      <c r="G1108">
        <v>3</v>
      </c>
      <c r="H1108" s="5">
        <v>3.8194444444444448E-2</v>
      </c>
      <c r="I1108" t="s">
        <v>609</v>
      </c>
      <c r="J1108" s="4">
        <f t="shared" si="51"/>
        <v>78</v>
      </c>
      <c r="K1108" s="11">
        <f t="shared" si="52"/>
        <v>45</v>
      </c>
      <c r="L1108" s="4">
        <f>J1108-(G1108*E1108)</f>
        <v>33</v>
      </c>
      <c r="M1108" s="6">
        <f t="shared" si="53"/>
        <v>0.42307692307692307</v>
      </c>
    </row>
    <row r="1109" spans="1:13" x14ac:dyDescent="0.45">
      <c r="A1109" s="3">
        <v>443</v>
      </c>
      <c r="B1109" s="3">
        <v>4</v>
      </c>
      <c r="C1109" t="s">
        <v>53</v>
      </c>
      <c r="D1109" t="s">
        <v>620</v>
      </c>
      <c r="E1109" s="4">
        <v>16</v>
      </c>
      <c r="F1109" s="4">
        <v>28</v>
      </c>
      <c r="G1109">
        <v>3</v>
      </c>
      <c r="H1109" s="5">
        <v>1.2500000000000001E-2</v>
      </c>
      <c r="I1109" t="s">
        <v>609</v>
      </c>
      <c r="J1109" s="4">
        <f t="shared" si="51"/>
        <v>84</v>
      </c>
      <c r="K1109" s="11">
        <f t="shared" si="52"/>
        <v>48</v>
      </c>
      <c r="L1109" s="4">
        <f>J1109-(G1109*E1109)</f>
        <v>36</v>
      </c>
      <c r="M1109" s="6">
        <f t="shared" si="53"/>
        <v>0.42857142857142855</v>
      </c>
    </row>
    <row r="1110" spans="1:13" x14ac:dyDescent="0.45">
      <c r="A1110" s="3">
        <v>444</v>
      </c>
      <c r="B1110" s="3">
        <v>8</v>
      </c>
      <c r="C1110" t="s">
        <v>211</v>
      </c>
      <c r="D1110" t="s">
        <v>627</v>
      </c>
      <c r="E1110" s="4">
        <v>14</v>
      </c>
      <c r="F1110" s="4">
        <v>23</v>
      </c>
      <c r="G1110">
        <v>1</v>
      </c>
      <c r="H1110" s="5">
        <v>2.2222222222222223E-2</v>
      </c>
      <c r="I1110" t="s">
        <v>610</v>
      </c>
      <c r="J1110" s="4">
        <f t="shared" si="51"/>
        <v>23</v>
      </c>
      <c r="K1110" s="11">
        <f t="shared" si="52"/>
        <v>14</v>
      </c>
      <c r="L1110" s="4">
        <f>J1110-(G1110*E1110)</f>
        <v>9</v>
      </c>
      <c r="M1110" s="6">
        <f t="shared" si="53"/>
        <v>0.39130434782608697</v>
      </c>
    </row>
    <row r="1111" spans="1:13" x14ac:dyDescent="0.45">
      <c r="A1111" s="3">
        <v>444</v>
      </c>
      <c r="B1111" s="3">
        <v>8</v>
      </c>
      <c r="C1111" t="s">
        <v>169</v>
      </c>
      <c r="D1111" t="s">
        <v>612</v>
      </c>
      <c r="E1111" s="4">
        <v>14</v>
      </c>
      <c r="F1111" s="4">
        <v>24</v>
      </c>
      <c r="G1111">
        <v>3</v>
      </c>
      <c r="H1111" s="5">
        <v>3.4027777777777775E-2</v>
      </c>
      <c r="I1111" t="s">
        <v>610</v>
      </c>
      <c r="J1111" s="4">
        <f t="shared" si="51"/>
        <v>72</v>
      </c>
      <c r="K1111" s="11">
        <f t="shared" si="52"/>
        <v>42</v>
      </c>
      <c r="L1111" s="4">
        <f>J1111-(G1111*E1111)</f>
        <v>30</v>
      </c>
      <c r="M1111" s="6">
        <f t="shared" si="53"/>
        <v>0.41666666666666669</v>
      </c>
    </row>
    <row r="1112" spans="1:13" x14ac:dyDescent="0.45">
      <c r="A1112" s="3">
        <v>445</v>
      </c>
      <c r="B1112" s="3">
        <v>6</v>
      </c>
      <c r="C1112" t="s">
        <v>117</v>
      </c>
      <c r="D1112" t="s">
        <v>615</v>
      </c>
      <c r="E1112" s="4">
        <v>16</v>
      </c>
      <c r="F1112" s="4">
        <v>27</v>
      </c>
      <c r="G1112">
        <v>3</v>
      </c>
      <c r="H1112" s="5">
        <v>1.8055555555555554E-2</v>
      </c>
      <c r="I1112" t="s">
        <v>609</v>
      </c>
      <c r="J1112" s="4">
        <f t="shared" si="51"/>
        <v>81</v>
      </c>
      <c r="K1112" s="11">
        <f t="shared" si="52"/>
        <v>48</v>
      </c>
      <c r="L1112" s="4">
        <f>J1112-(G1112*E1112)</f>
        <v>33</v>
      </c>
      <c r="M1112" s="6">
        <f t="shared" si="53"/>
        <v>0.40740740740740738</v>
      </c>
    </row>
    <row r="1113" spans="1:13" x14ac:dyDescent="0.45">
      <c r="A1113" s="3">
        <v>446</v>
      </c>
      <c r="B1113" s="3">
        <v>12</v>
      </c>
      <c r="C1113" t="s">
        <v>81</v>
      </c>
      <c r="D1113" t="s">
        <v>628</v>
      </c>
      <c r="E1113" s="4">
        <v>13</v>
      </c>
      <c r="F1113" s="4">
        <v>21</v>
      </c>
      <c r="G1113">
        <v>1</v>
      </c>
      <c r="H1113" s="5">
        <v>5.5555555555555558E-3</v>
      </c>
      <c r="I1113" t="s">
        <v>610</v>
      </c>
      <c r="J1113" s="4">
        <f t="shared" si="51"/>
        <v>21</v>
      </c>
      <c r="K1113" s="11">
        <f t="shared" si="52"/>
        <v>13</v>
      </c>
      <c r="L1113" s="4">
        <f>J1113-(G1113*E1113)</f>
        <v>8</v>
      </c>
      <c r="M1113" s="6">
        <f t="shared" si="53"/>
        <v>0.38095238095238093</v>
      </c>
    </row>
    <row r="1114" spans="1:13" x14ac:dyDescent="0.45">
      <c r="A1114" s="3">
        <v>447</v>
      </c>
      <c r="B1114" s="3">
        <v>8</v>
      </c>
      <c r="C1114" t="s">
        <v>157</v>
      </c>
      <c r="D1114" t="s">
        <v>626</v>
      </c>
      <c r="E1114" s="4">
        <v>12</v>
      </c>
      <c r="F1114" s="4">
        <v>20</v>
      </c>
      <c r="G1114">
        <v>2</v>
      </c>
      <c r="H1114" s="5">
        <v>2.013888888888889E-2</v>
      </c>
      <c r="I1114" t="s">
        <v>610</v>
      </c>
      <c r="J1114" s="4">
        <f t="shared" si="51"/>
        <v>40</v>
      </c>
      <c r="K1114" s="11">
        <f t="shared" si="52"/>
        <v>24</v>
      </c>
      <c r="L1114" s="4">
        <f>J1114-(G1114*E1114)</f>
        <v>16</v>
      </c>
      <c r="M1114" s="6">
        <f t="shared" si="53"/>
        <v>0.4</v>
      </c>
    </row>
    <row r="1115" spans="1:13" x14ac:dyDescent="0.45">
      <c r="A1115" s="3">
        <v>447</v>
      </c>
      <c r="B1115" s="3">
        <v>8</v>
      </c>
      <c r="C1115" t="s">
        <v>123</v>
      </c>
      <c r="D1115" t="s">
        <v>621</v>
      </c>
      <c r="E1115" s="4">
        <v>11</v>
      </c>
      <c r="F1115" s="4">
        <v>19</v>
      </c>
      <c r="G1115">
        <v>3</v>
      </c>
      <c r="H1115" s="5">
        <v>3.4722222222222224E-2</v>
      </c>
      <c r="I1115" t="s">
        <v>610</v>
      </c>
      <c r="J1115" s="4">
        <f t="shared" si="51"/>
        <v>57</v>
      </c>
      <c r="K1115" s="11">
        <f t="shared" si="52"/>
        <v>33</v>
      </c>
      <c r="L1115" s="4">
        <f>J1115-(G1115*E1115)</f>
        <v>24</v>
      </c>
      <c r="M1115" s="6">
        <f t="shared" si="53"/>
        <v>0.42105263157894735</v>
      </c>
    </row>
    <row r="1116" spans="1:13" x14ac:dyDescent="0.45">
      <c r="A1116" s="3">
        <v>447</v>
      </c>
      <c r="B1116" s="3">
        <v>8</v>
      </c>
      <c r="C1116" t="s">
        <v>53</v>
      </c>
      <c r="D1116" t="s">
        <v>620</v>
      </c>
      <c r="E1116" s="4">
        <v>16</v>
      </c>
      <c r="F1116" s="4">
        <v>28</v>
      </c>
      <c r="G1116">
        <v>3</v>
      </c>
      <c r="H1116" s="5">
        <v>4.8611111111111112E-3</v>
      </c>
      <c r="I1116" t="s">
        <v>609</v>
      </c>
      <c r="J1116" s="4">
        <f t="shared" si="51"/>
        <v>84</v>
      </c>
      <c r="K1116" s="11">
        <f t="shared" si="52"/>
        <v>48</v>
      </c>
      <c r="L1116" s="4">
        <f>J1116-(G1116*E1116)</f>
        <v>36</v>
      </c>
      <c r="M1116" s="6">
        <f t="shared" si="53"/>
        <v>0.42857142857142855</v>
      </c>
    </row>
    <row r="1117" spans="1:13" x14ac:dyDescent="0.45">
      <c r="A1117" s="3">
        <v>448</v>
      </c>
      <c r="B1117" s="3">
        <v>4</v>
      </c>
      <c r="C1117" t="s">
        <v>123</v>
      </c>
      <c r="D1117" t="s">
        <v>621</v>
      </c>
      <c r="E1117" s="4">
        <v>11</v>
      </c>
      <c r="F1117" s="4">
        <v>19</v>
      </c>
      <c r="G1117">
        <v>2</v>
      </c>
      <c r="H1117" s="5">
        <v>1.8055555555555554E-2</v>
      </c>
      <c r="I1117" t="s">
        <v>610</v>
      </c>
      <c r="J1117" s="4">
        <f t="shared" si="51"/>
        <v>38</v>
      </c>
      <c r="K1117" s="11">
        <f t="shared" si="52"/>
        <v>22</v>
      </c>
      <c r="L1117" s="4">
        <f>J1117-(G1117*E1117)</f>
        <v>16</v>
      </c>
      <c r="M1117" s="6">
        <f t="shared" si="53"/>
        <v>0.42105263157894735</v>
      </c>
    </row>
    <row r="1118" spans="1:13" x14ac:dyDescent="0.45">
      <c r="A1118" s="3">
        <v>448</v>
      </c>
      <c r="B1118" s="3">
        <v>4</v>
      </c>
      <c r="C1118" t="s">
        <v>272</v>
      </c>
      <c r="D1118" t="s">
        <v>619</v>
      </c>
      <c r="E1118" s="4">
        <v>20</v>
      </c>
      <c r="F1118" s="4">
        <v>33</v>
      </c>
      <c r="G1118">
        <v>3</v>
      </c>
      <c r="H1118" s="5">
        <v>2.7777777777777776E-2</v>
      </c>
      <c r="I1118" t="s">
        <v>610</v>
      </c>
      <c r="J1118" s="4">
        <f t="shared" si="51"/>
        <v>99</v>
      </c>
      <c r="K1118" s="11">
        <f t="shared" si="52"/>
        <v>60</v>
      </c>
      <c r="L1118" s="4">
        <f>J1118-(G1118*E1118)</f>
        <v>39</v>
      </c>
      <c r="M1118" s="6">
        <f t="shared" si="53"/>
        <v>0.39393939393939392</v>
      </c>
    </row>
    <row r="1119" spans="1:13" x14ac:dyDescent="0.45">
      <c r="A1119" s="3">
        <v>449</v>
      </c>
      <c r="B1119" s="3">
        <v>3</v>
      </c>
      <c r="C1119" t="s">
        <v>258</v>
      </c>
      <c r="D1119" t="s">
        <v>623</v>
      </c>
      <c r="E1119" s="4">
        <v>19</v>
      </c>
      <c r="F1119" s="4">
        <v>32</v>
      </c>
      <c r="G1119">
        <v>2</v>
      </c>
      <c r="H1119" s="5">
        <v>2.2916666666666665E-2</v>
      </c>
      <c r="I1119" t="s">
        <v>610</v>
      </c>
      <c r="J1119" s="4">
        <f t="shared" si="51"/>
        <v>64</v>
      </c>
      <c r="K1119" s="11">
        <f t="shared" si="52"/>
        <v>38</v>
      </c>
      <c r="L1119" s="4">
        <f>J1119-(G1119*E1119)</f>
        <v>26</v>
      </c>
      <c r="M1119" s="6">
        <f t="shared" si="53"/>
        <v>0.40625</v>
      </c>
    </row>
    <row r="1120" spans="1:13" x14ac:dyDescent="0.45">
      <c r="A1120" s="3">
        <v>450</v>
      </c>
      <c r="B1120" s="3">
        <v>9</v>
      </c>
      <c r="C1120" t="s">
        <v>90</v>
      </c>
      <c r="D1120" t="s">
        <v>629</v>
      </c>
      <c r="E1120" s="4">
        <v>10</v>
      </c>
      <c r="F1120" s="4">
        <v>18</v>
      </c>
      <c r="G1120">
        <v>2</v>
      </c>
      <c r="H1120" s="5">
        <v>9.0277777777777769E-3</v>
      </c>
      <c r="I1120" t="s">
        <v>610</v>
      </c>
      <c r="J1120" s="4">
        <f t="shared" si="51"/>
        <v>36</v>
      </c>
      <c r="K1120" s="11">
        <f t="shared" si="52"/>
        <v>20</v>
      </c>
      <c r="L1120" s="4">
        <f>J1120-(G1120*E1120)</f>
        <v>16</v>
      </c>
      <c r="M1120" s="6">
        <f t="shared" si="53"/>
        <v>0.44444444444444442</v>
      </c>
    </row>
    <row r="1121" spans="1:13" x14ac:dyDescent="0.45">
      <c r="A1121" s="3">
        <v>450</v>
      </c>
      <c r="B1121" s="3">
        <v>9</v>
      </c>
      <c r="C1121" t="s">
        <v>84</v>
      </c>
      <c r="D1121" t="s">
        <v>617</v>
      </c>
      <c r="E1121" s="4">
        <v>22</v>
      </c>
      <c r="F1121" s="4">
        <v>36</v>
      </c>
      <c r="G1121">
        <v>1</v>
      </c>
      <c r="H1121" s="5">
        <v>1.4583333333333334E-2</v>
      </c>
      <c r="I1121" t="s">
        <v>609</v>
      </c>
      <c r="J1121" s="4">
        <f t="shared" si="51"/>
        <v>36</v>
      </c>
      <c r="K1121" s="11">
        <f t="shared" si="52"/>
        <v>22</v>
      </c>
      <c r="L1121" s="4">
        <f>J1121-(G1121*E1121)</f>
        <v>14</v>
      </c>
      <c r="M1121" s="6">
        <f t="shared" si="53"/>
        <v>0.3888888888888889</v>
      </c>
    </row>
    <row r="1122" spans="1:13" x14ac:dyDescent="0.45">
      <c r="A1122" s="3">
        <v>451</v>
      </c>
      <c r="B1122" s="3">
        <v>3</v>
      </c>
      <c r="C1122" t="s">
        <v>37</v>
      </c>
      <c r="D1122" t="s">
        <v>622</v>
      </c>
      <c r="E1122" s="4">
        <v>21</v>
      </c>
      <c r="F1122" s="4">
        <v>35</v>
      </c>
      <c r="G1122">
        <v>1</v>
      </c>
      <c r="H1122" s="5">
        <v>1.5972222222222221E-2</v>
      </c>
      <c r="I1122" t="s">
        <v>610</v>
      </c>
      <c r="J1122" s="4">
        <f t="shared" si="51"/>
        <v>35</v>
      </c>
      <c r="K1122" s="11">
        <f t="shared" si="52"/>
        <v>21</v>
      </c>
      <c r="L1122" s="4">
        <f>J1122-(G1122*E1122)</f>
        <v>14</v>
      </c>
      <c r="M1122" s="6">
        <f t="shared" si="53"/>
        <v>0.4</v>
      </c>
    </row>
    <row r="1123" spans="1:13" x14ac:dyDescent="0.45">
      <c r="A1123" s="3">
        <v>451</v>
      </c>
      <c r="B1123" s="3">
        <v>3</v>
      </c>
      <c r="C1123" t="s">
        <v>211</v>
      </c>
      <c r="D1123" t="s">
        <v>627</v>
      </c>
      <c r="E1123" s="4">
        <v>14</v>
      </c>
      <c r="F1123" s="4">
        <v>23</v>
      </c>
      <c r="G1123">
        <v>1</v>
      </c>
      <c r="H1123" s="5">
        <v>2.8472222222222222E-2</v>
      </c>
      <c r="I1123" t="s">
        <v>610</v>
      </c>
      <c r="J1123" s="4">
        <f t="shared" si="51"/>
        <v>23</v>
      </c>
      <c r="K1123" s="11">
        <f t="shared" si="52"/>
        <v>14</v>
      </c>
      <c r="L1123" s="4">
        <f>J1123-(G1123*E1123)</f>
        <v>9</v>
      </c>
      <c r="M1123" s="6">
        <f t="shared" si="53"/>
        <v>0.39130434782608697</v>
      </c>
    </row>
    <row r="1124" spans="1:13" x14ac:dyDescent="0.45">
      <c r="A1124" s="3">
        <v>451</v>
      </c>
      <c r="B1124" s="3">
        <v>3</v>
      </c>
      <c r="C1124" t="s">
        <v>66</v>
      </c>
      <c r="D1124" t="s">
        <v>625</v>
      </c>
      <c r="E1124" s="4">
        <v>20</v>
      </c>
      <c r="F1124" s="4">
        <v>34</v>
      </c>
      <c r="G1124">
        <v>1</v>
      </c>
      <c r="H1124" s="5">
        <v>2.7083333333333334E-2</v>
      </c>
      <c r="I1124" t="s">
        <v>609</v>
      </c>
      <c r="J1124" s="4">
        <f t="shared" si="51"/>
        <v>34</v>
      </c>
      <c r="K1124" s="11">
        <f t="shared" si="52"/>
        <v>20</v>
      </c>
      <c r="L1124" s="4">
        <f>J1124-(G1124*E1124)</f>
        <v>14</v>
      </c>
      <c r="M1124" s="6">
        <f t="shared" si="53"/>
        <v>0.41176470588235292</v>
      </c>
    </row>
    <row r="1125" spans="1:13" x14ac:dyDescent="0.45">
      <c r="A1125" s="3">
        <v>452</v>
      </c>
      <c r="B1125" s="3">
        <v>9</v>
      </c>
      <c r="C1125" t="s">
        <v>127</v>
      </c>
      <c r="D1125" t="s">
        <v>614</v>
      </c>
      <c r="E1125" s="4">
        <v>19</v>
      </c>
      <c r="F1125" s="4">
        <v>31</v>
      </c>
      <c r="G1125">
        <v>3</v>
      </c>
      <c r="H1125" s="5">
        <v>3.6805555555555557E-2</v>
      </c>
      <c r="I1125" t="s">
        <v>609</v>
      </c>
      <c r="J1125" s="4">
        <f t="shared" si="51"/>
        <v>93</v>
      </c>
      <c r="K1125" s="11">
        <f t="shared" si="52"/>
        <v>57</v>
      </c>
      <c r="L1125" s="4">
        <f>J1125-(G1125*E1125)</f>
        <v>36</v>
      </c>
      <c r="M1125" s="6">
        <f t="shared" si="53"/>
        <v>0.38709677419354838</v>
      </c>
    </row>
    <row r="1126" spans="1:13" x14ac:dyDescent="0.45">
      <c r="A1126" s="3">
        <v>452</v>
      </c>
      <c r="B1126" s="3">
        <v>9</v>
      </c>
      <c r="C1126" t="s">
        <v>214</v>
      </c>
      <c r="D1126" t="s">
        <v>624</v>
      </c>
      <c r="E1126" s="4">
        <v>13</v>
      </c>
      <c r="F1126" s="4">
        <v>22</v>
      </c>
      <c r="G1126">
        <v>2</v>
      </c>
      <c r="H1126" s="5">
        <v>1.9444444444444445E-2</v>
      </c>
      <c r="I1126" t="s">
        <v>609</v>
      </c>
      <c r="J1126" s="4">
        <f t="shared" si="51"/>
        <v>44</v>
      </c>
      <c r="K1126" s="11">
        <f t="shared" si="52"/>
        <v>26</v>
      </c>
      <c r="L1126" s="4">
        <f>J1126-(G1126*E1126)</f>
        <v>18</v>
      </c>
      <c r="M1126" s="6">
        <f t="shared" si="53"/>
        <v>0.40909090909090912</v>
      </c>
    </row>
    <row r="1127" spans="1:13" x14ac:dyDescent="0.45">
      <c r="A1127" s="3">
        <v>452</v>
      </c>
      <c r="B1127" s="3">
        <v>9</v>
      </c>
      <c r="C1127" t="s">
        <v>81</v>
      </c>
      <c r="D1127" t="s">
        <v>628</v>
      </c>
      <c r="E1127" s="4">
        <v>13</v>
      </c>
      <c r="F1127" s="4">
        <v>21</v>
      </c>
      <c r="G1127">
        <v>1</v>
      </c>
      <c r="H1127" s="5">
        <v>2.9166666666666667E-2</v>
      </c>
      <c r="I1127" t="s">
        <v>610</v>
      </c>
      <c r="J1127" s="4">
        <f t="shared" si="51"/>
        <v>21</v>
      </c>
      <c r="K1127" s="11">
        <f t="shared" si="52"/>
        <v>13</v>
      </c>
      <c r="L1127" s="4">
        <f>J1127-(G1127*E1127)</f>
        <v>8</v>
      </c>
      <c r="M1127" s="6">
        <f t="shared" si="53"/>
        <v>0.38095238095238093</v>
      </c>
    </row>
    <row r="1128" spans="1:13" x14ac:dyDescent="0.45">
      <c r="A1128" s="3">
        <v>453</v>
      </c>
      <c r="B1128" s="3">
        <v>6</v>
      </c>
      <c r="C1128" t="s">
        <v>66</v>
      </c>
      <c r="D1128" t="s">
        <v>625</v>
      </c>
      <c r="E1128" s="4">
        <v>20</v>
      </c>
      <c r="F1128" s="4">
        <v>34</v>
      </c>
      <c r="G1128">
        <v>1</v>
      </c>
      <c r="H1128" s="5">
        <v>2.9166666666666667E-2</v>
      </c>
      <c r="I1128" t="s">
        <v>609</v>
      </c>
      <c r="J1128" s="4">
        <f t="shared" si="51"/>
        <v>34</v>
      </c>
      <c r="K1128" s="11">
        <f t="shared" si="52"/>
        <v>20</v>
      </c>
      <c r="L1128" s="4">
        <f>J1128-(G1128*E1128)</f>
        <v>14</v>
      </c>
      <c r="M1128" s="6">
        <f t="shared" si="53"/>
        <v>0.41176470588235292</v>
      </c>
    </row>
    <row r="1129" spans="1:13" x14ac:dyDescent="0.45">
      <c r="A1129" s="3">
        <v>453</v>
      </c>
      <c r="B1129" s="3">
        <v>6</v>
      </c>
      <c r="C1129" t="s">
        <v>258</v>
      </c>
      <c r="D1129" t="s">
        <v>623</v>
      </c>
      <c r="E1129" s="4">
        <v>19</v>
      </c>
      <c r="F1129" s="4">
        <v>32</v>
      </c>
      <c r="G1129">
        <v>3</v>
      </c>
      <c r="H1129" s="5">
        <v>4.027777777777778E-2</v>
      </c>
      <c r="I1129" t="s">
        <v>609</v>
      </c>
      <c r="J1129" s="4">
        <f t="shared" si="51"/>
        <v>96</v>
      </c>
      <c r="K1129" s="11">
        <f t="shared" si="52"/>
        <v>57</v>
      </c>
      <c r="L1129" s="4">
        <f>J1129-(G1129*E1129)</f>
        <v>39</v>
      </c>
      <c r="M1129" s="6">
        <f t="shared" si="53"/>
        <v>0.40625</v>
      </c>
    </row>
    <row r="1130" spans="1:13" x14ac:dyDescent="0.45">
      <c r="A1130" s="3">
        <v>454</v>
      </c>
      <c r="B1130" s="3">
        <v>1</v>
      </c>
      <c r="C1130" t="s">
        <v>117</v>
      </c>
      <c r="D1130" t="s">
        <v>615</v>
      </c>
      <c r="E1130" s="4">
        <v>16</v>
      </c>
      <c r="F1130" s="4">
        <v>27</v>
      </c>
      <c r="G1130">
        <v>2</v>
      </c>
      <c r="H1130" s="5">
        <v>3.4027777777777775E-2</v>
      </c>
      <c r="I1130" t="s">
        <v>609</v>
      </c>
      <c r="J1130" s="4">
        <f t="shared" si="51"/>
        <v>54</v>
      </c>
      <c r="K1130" s="11">
        <f t="shared" si="52"/>
        <v>32</v>
      </c>
      <c r="L1130" s="4">
        <f>J1130-(G1130*E1130)</f>
        <v>22</v>
      </c>
      <c r="M1130" s="6">
        <f t="shared" si="53"/>
        <v>0.40740740740740738</v>
      </c>
    </row>
    <row r="1131" spans="1:13" x14ac:dyDescent="0.45">
      <c r="A1131" s="3">
        <v>454</v>
      </c>
      <c r="B1131" s="3">
        <v>1</v>
      </c>
      <c r="C1131" t="s">
        <v>123</v>
      </c>
      <c r="D1131" t="s">
        <v>621</v>
      </c>
      <c r="E1131" s="4">
        <v>11</v>
      </c>
      <c r="F1131" s="4">
        <v>19</v>
      </c>
      <c r="G1131">
        <v>3</v>
      </c>
      <c r="H1131" s="5">
        <v>1.2500000000000001E-2</v>
      </c>
      <c r="I1131" t="s">
        <v>610</v>
      </c>
      <c r="J1131" s="4">
        <f t="shared" si="51"/>
        <v>57</v>
      </c>
      <c r="K1131" s="11">
        <f t="shared" si="52"/>
        <v>33</v>
      </c>
      <c r="L1131" s="4">
        <f>J1131-(G1131*E1131)</f>
        <v>24</v>
      </c>
      <c r="M1131" s="6">
        <f t="shared" si="53"/>
        <v>0.42105263157894735</v>
      </c>
    </row>
    <row r="1132" spans="1:13" x14ac:dyDescent="0.45">
      <c r="A1132" s="3">
        <v>454</v>
      </c>
      <c r="B1132" s="3">
        <v>1</v>
      </c>
      <c r="C1132" t="s">
        <v>84</v>
      </c>
      <c r="D1132" t="s">
        <v>617</v>
      </c>
      <c r="E1132" s="4">
        <v>22</v>
      </c>
      <c r="F1132" s="4">
        <v>36</v>
      </c>
      <c r="G1132">
        <v>2</v>
      </c>
      <c r="H1132" s="5">
        <v>2.9166666666666667E-2</v>
      </c>
      <c r="I1132" t="s">
        <v>610</v>
      </c>
      <c r="J1132" s="4">
        <f t="shared" si="51"/>
        <v>72</v>
      </c>
      <c r="K1132" s="11">
        <f t="shared" si="52"/>
        <v>44</v>
      </c>
      <c r="L1132" s="4">
        <f>J1132-(G1132*E1132)</f>
        <v>28</v>
      </c>
      <c r="M1132" s="6">
        <f t="shared" si="53"/>
        <v>0.3888888888888889</v>
      </c>
    </row>
    <row r="1133" spans="1:13" x14ac:dyDescent="0.45">
      <c r="A1133" s="3">
        <v>454</v>
      </c>
      <c r="B1133" s="3">
        <v>1</v>
      </c>
      <c r="C1133" t="s">
        <v>133</v>
      </c>
      <c r="D1133" t="s">
        <v>631</v>
      </c>
      <c r="E1133" s="4">
        <v>15</v>
      </c>
      <c r="F1133" s="4">
        <v>25</v>
      </c>
      <c r="G1133">
        <v>2</v>
      </c>
      <c r="H1133" s="5">
        <v>3.0555555555555555E-2</v>
      </c>
      <c r="I1133" t="s">
        <v>609</v>
      </c>
      <c r="J1133" s="4">
        <f t="shared" si="51"/>
        <v>50</v>
      </c>
      <c r="K1133" s="11">
        <f t="shared" si="52"/>
        <v>30</v>
      </c>
      <c r="L1133" s="4">
        <f>J1133-(G1133*E1133)</f>
        <v>20</v>
      </c>
      <c r="M1133" s="6">
        <f t="shared" si="53"/>
        <v>0.4</v>
      </c>
    </row>
    <row r="1134" spans="1:13" x14ac:dyDescent="0.45">
      <c r="A1134" s="3">
        <v>455</v>
      </c>
      <c r="B1134" s="3">
        <v>12</v>
      </c>
      <c r="C1134" t="s">
        <v>169</v>
      </c>
      <c r="D1134" t="s">
        <v>612</v>
      </c>
      <c r="E1134" s="4">
        <v>14</v>
      </c>
      <c r="F1134" s="4">
        <v>24</v>
      </c>
      <c r="G1134">
        <v>2</v>
      </c>
      <c r="H1134" s="5">
        <v>7.6388888888888886E-3</v>
      </c>
      <c r="I1134" t="s">
        <v>609</v>
      </c>
      <c r="J1134" s="4">
        <f t="shared" si="51"/>
        <v>48</v>
      </c>
      <c r="K1134" s="11">
        <f t="shared" si="52"/>
        <v>28</v>
      </c>
      <c r="L1134" s="4">
        <f>J1134-(G1134*E1134)</f>
        <v>20</v>
      </c>
      <c r="M1134" s="6">
        <f t="shared" si="53"/>
        <v>0.41666666666666669</v>
      </c>
    </row>
    <row r="1135" spans="1:13" x14ac:dyDescent="0.45">
      <c r="A1135" s="3">
        <v>456</v>
      </c>
      <c r="B1135" s="3">
        <v>13</v>
      </c>
      <c r="C1135" t="s">
        <v>59</v>
      </c>
      <c r="D1135" t="s">
        <v>616</v>
      </c>
      <c r="E1135" s="4">
        <v>25</v>
      </c>
      <c r="F1135" s="4">
        <v>40</v>
      </c>
      <c r="G1135">
        <v>2</v>
      </c>
      <c r="H1135" s="5">
        <v>3.2638888888888891E-2</v>
      </c>
      <c r="I1135" t="s">
        <v>610</v>
      </c>
      <c r="J1135" s="4">
        <f t="shared" si="51"/>
        <v>80</v>
      </c>
      <c r="K1135" s="11">
        <f t="shared" si="52"/>
        <v>50</v>
      </c>
      <c r="L1135" s="4">
        <f>J1135-(G1135*E1135)</f>
        <v>30</v>
      </c>
      <c r="M1135" s="6">
        <f t="shared" si="53"/>
        <v>0.375</v>
      </c>
    </row>
    <row r="1136" spans="1:13" x14ac:dyDescent="0.45">
      <c r="A1136" s="3">
        <v>456</v>
      </c>
      <c r="B1136" s="3">
        <v>13</v>
      </c>
      <c r="C1136" t="s">
        <v>66</v>
      </c>
      <c r="D1136" t="s">
        <v>625</v>
      </c>
      <c r="E1136" s="4">
        <v>20</v>
      </c>
      <c r="F1136" s="4">
        <v>34</v>
      </c>
      <c r="G1136">
        <v>2</v>
      </c>
      <c r="H1136" s="5">
        <v>1.6666666666666666E-2</v>
      </c>
      <c r="I1136" t="s">
        <v>609</v>
      </c>
      <c r="J1136" s="4">
        <f t="shared" si="51"/>
        <v>68</v>
      </c>
      <c r="K1136" s="11">
        <f t="shared" si="52"/>
        <v>40</v>
      </c>
      <c r="L1136" s="4">
        <f>J1136-(G1136*E1136)</f>
        <v>28</v>
      </c>
      <c r="M1136" s="6">
        <f t="shared" si="53"/>
        <v>0.41176470588235292</v>
      </c>
    </row>
    <row r="1137" spans="1:13" x14ac:dyDescent="0.45">
      <c r="A1137" s="3">
        <v>457</v>
      </c>
      <c r="B1137" s="3">
        <v>18</v>
      </c>
      <c r="C1137" t="s">
        <v>272</v>
      </c>
      <c r="D1137" t="s">
        <v>619</v>
      </c>
      <c r="E1137" s="4">
        <v>20</v>
      </c>
      <c r="F1137" s="4">
        <v>33</v>
      </c>
      <c r="G1137">
        <v>3</v>
      </c>
      <c r="H1137" s="5">
        <v>2.9861111111111113E-2</v>
      </c>
      <c r="I1137" t="s">
        <v>610</v>
      </c>
      <c r="J1137" s="4">
        <f t="shared" si="51"/>
        <v>99</v>
      </c>
      <c r="K1137" s="11">
        <f t="shared" si="52"/>
        <v>60</v>
      </c>
      <c r="L1137" s="4">
        <f>J1137-(G1137*E1137)</f>
        <v>39</v>
      </c>
      <c r="M1137" s="6">
        <f t="shared" si="53"/>
        <v>0.39393939393939392</v>
      </c>
    </row>
    <row r="1138" spans="1:13" x14ac:dyDescent="0.45">
      <c r="A1138" s="3">
        <v>457</v>
      </c>
      <c r="B1138" s="3">
        <v>18</v>
      </c>
      <c r="C1138" t="s">
        <v>123</v>
      </c>
      <c r="D1138" t="s">
        <v>621</v>
      </c>
      <c r="E1138" s="4">
        <v>11</v>
      </c>
      <c r="F1138" s="4">
        <v>19</v>
      </c>
      <c r="G1138">
        <v>2</v>
      </c>
      <c r="H1138" s="5">
        <v>1.0416666666666666E-2</v>
      </c>
      <c r="I1138" t="s">
        <v>610</v>
      </c>
      <c r="J1138" s="4">
        <f t="shared" si="51"/>
        <v>38</v>
      </c>
      <c r="K1138" s="11">
        <f t="shared" si="52"/>
        <v>22</v>
      </c>
      <c r="L1138" s="4">
        <f>J1138-(G1138*E1138)</f>
        <v>16</v>
      </c>
      <c r="M1138" s="6">
        <f t="shared" si="53"/>
        <v>0.42105263157894735</v>
      </c>
    </row>
    <row r="1139" spans="1:13" x14ac:dyDescent="0.45">
      <c r="A1139" s="3">
        <v>458</v>
      </c>
      <c r="B1139" s="3">
        <v>4</v>
      </c>
      <c r="C1139" t="s">
        <v>53</v>
      </c>
      <c r="D1139" t="s">
        <v>620</v>
      </c>
      <c r="E1139" s="4">
        <v>16</v>
      </c>
      <c r="F1139" s="4">
        <v>28</v>
      </c>
      <c r="G1139">
        <v>2</v>
      </c>
      <c r="H1139" s="5">
        <v>7.6388888888888886E-3</v>
      </c>
      <c r="I1139" t="s">
        <v>610</v>
      </c>
      <c r="J1139" s="4">
        <f t="shared" si="51"/>
        <v>56</v>
      </c>
      <c r="K1139" s="11">
        <f t="shared" si="52"/>
        <v>32</v>
      </c>
      <c r="L1139" s="4">
        <f>J1139-(G1139*E1139)</f>
        <v>24</v>
      </c>
      <c r="M1139" s="6">
        <f t="shared" si="53"/>
        <v>0.42857142857142855</v>
      </c>
    </row>
    <row r="1140" spans="1:13" x14ac:dyDescent="0.45">
      <c r="A1140" s="3">
        <v>458</v>
      </c>
      <c r="B1140" s="3">
        <v>4</v>
      </c>
      <c r="C1140" t="s">
        <v>66</v>
      </c>
      <c r="D1140" t="s">
        <v>625</v>
      </c>
      <c r="E1140" s="4">
        <v>20</v>
      </c>
      <c r="F1140" s="4">
        <v>34</v>
      </c>
      <c r="G1140">
        <v>3</v>
      </c>
      <c r="H1140" s="5">
        <v>1.9444444444444445E-2</v>
      </c>
      <c r="I1140" t="s">
        <v>609</v>
      </c>
      <c r="J1140" s="4">
        <f t="shared" si="51"/>
        <v>102</v>
      </c>
      <c r="K1140" s="11">
        <f t="shared" si="52"/>
        <v>60</v>
      </c>
      <c r="L1140" s="4">
        <f>J1140-(G1140*E1140)</f>
        <v>42</v>
      </c>
      <c r="M1140" s="6">
        <f t="shared" si="53"/>
        <v>0.41176470588235292</v>
      </c>
    </row>
    <row r="1141" spans="1:13" x14ac:dyDescent="0.45">
      <c r="A1141" s="3">
        <v>458</v>
      </c>
      <c r="B1141" s="3">
        <v>4</v>
      </c>
      <c r="C1141" t="s">
        <v>272</v>
      </c>
      <c r="D1141" t="s">
        <v>619</v>
      </c>
      <c r="E1141" s="4">
        <v>20</v>
      </c>
      <c r="F1141" s="4">
        <v>33</v>
      </c>
      <c r="G1141">
        <v>2</v>
      </c>
      <c r="H1141" s="5">
        <v>4.1666666666666666E-3</v>
      </c>
      <c r="I1141" t="s">
        <v>609</v>
      </c>
      <c r="J1141" s="4">
        <f t="shared" si="51"/>
        <v>66</v>
      </c>
      <c r="K1141" s="11">
        <f t="shared" si="52"/>
        <v>40</v>
      </c>
      <c r="L1141" s="4">
        <f>J1141-(G1141*E1141)</f>
        <v>26</v>
      </c>
      <c r="M1141" s="6">
        <f t="shared" si="53"/>
        <v>0.39393939393939392</v>
      </c>
    </row>
    <row r="1142" spans="1:13" x14ac:dyDescent="0.45">
      <c r="A1142" s="3">
        <v>458</v>
      </c>
      <c r="B1142" s="3">
        <v>4</v>
      </c>
      <c r="C1142" t="s">
        <v>214</v>
      </c>
      <c r="D1142" t="s">
        <v>624</v>
      </c>
      <c r="E1142" s="4">
        <v>13</v>
      </c>
      <c r="F1142" s="4">
        <v>22</v>
      </c>
      <c r="G1142">
        <v>2</v>
      </c>
      <c r="H1142" s="5">
        <v>3.0555555555555555E-2</v>
      </c>
      <c r="I1142" t="s">
        <v>609</v>
      </c>
      <c r="J1142" s="4">
        <f t="shared" si="51"/>
        <v>44</v>
      </c>
      <c r="K1142" s="11">
        <f t="shared" si="52"/>
        <v>26</v>
      </c>
      <c r="L1142" s="4">
        <f>J1142-(G1142*E1142)</f>
        <v>18</v>
      </c>
      <c r="M1142" s="6">
        <f t="shared" si="53"/>
        <v>0.40909090909090912</v>
      </c>
    </row>
    <row r="1143" spans="1:13" x14ac:dyDescent="0.45">
      <c r="A1143" s="3">
        <v>459</v>
      </c>
      <c r="B1143" s="3">
        <v>20</v>
      </c>
      <c r="C1143" t="s">
        <v>53</v>
      </c>
      <c r="D1143" t="s">
        <v>620</v>
      </c>
      <c r="E1143" s="4">
        <v>16</v>
      </c>
      <c r="F1143" s="4">
        <v>28</v>
      </c>
      <c r="G1143">
        <v>3</v>
      </c>
      <c r="H1143" s="5">
        <v>2.0833333333333332E-2</v>
      </c>
      <c r="I1143" t="s">
        <v>609</v>
      </c>
      <c r="J1143" s="4">
        <f t="shared" si="51"/>
        <v>84</v>
      </c>
      <c r="K1143" s="11">
        <f t="shared" si="52"/>
        <v>48</v>
      </c>
      <c r="L1143" s="4">
        <f>J1143-(G1143*E1143)</f>
        <v>36</v>
      </c>
      <c r="M1143" s="6">
        <f t="shared" si="53"/>
        <v>0.42857142857142855</v>
      </c>
    </row>
    <row r="1144" spans="1:13" x14ac:dyDescent="0.45">
      <c r="A1144" s="3">
        <v>460</v>
      </c>
      <c r="B1144" s="3">
        <v>19</v>
      </c>
      <c r="C1144" t="s">
        <v>53</v>
      </c>
      <c r="D1144" t="s">
        <v>620</v>
      </c>
      <c r="E1144" s="4">
        <v>16</v>
      </c>
      <c r="F1144" s="4">
        <v>28</v>
      </c>
      <c r="G1144">
        <v>1</v>
      </c>
      <c r="H1144" s="5">
        <v>2.7777777777777776E-2</v>
      </c>
      <c r="I1144" t="s">
        <v>610</v>
      </c>
      <c r="J1144" s="4">
        <f t="shared" si="51"/>
        <v>28</v>
      </c>
      <c r="K1144" s="11">
        <f t="shared" si="52"/>
        <v>16</v>
      </c>
      <c r="L1144" s="4">
        <f>J1144-(G1144*E1144)</f>
        <v>12</v>
      </c>
      <c r="M1144" s="6">
        <f t="shared" si="53"/>
        <v>0.42857142857142855</v>
      </c>
    </row>
    <row r="1145" spans="1:13" x14ac:dyDescent="0.45">
      <c r="A1145" s="3">
        <v>460</v>
      </c>
      <c r="B1145" s="3">
        <v>19</v>
      </c>
      <c r="C1145" t="s">
        <v>166</v>
      </c>
      <c r="D1145" t="s">
        <v>630</v>
      </c>
      <c r="E1145" s="4">
        <v>15</v>
      </c>
      <c r="F1145" s="4">
        <v>26</v>
      </c>
      <c r="G1145">
        <v>1</v>
      </c>
      <c r="H1145" s="5">
        <v>5.5555555555555558E-3</v>
      </c>
      <c r="I1145" t="s">
        <v>610</v>
      </c>
      <c r="J1145" s="4">
        <f t="shared" si="51"/>
        <v>26</v>
      </c>
      <c r="K1145" s="11">
        <f t="shared" si="52"/>
        <v>15</v>
      </c>
      <c r="L1145" s="4">
        <f>J1145-(G1145*E1145)</f>
        <v>11</v>
      </c>
      <c r="M1145" s="6">
        <f t="shared" si="53"/>
        <v>0.42307692307692307</v>
      </c>
    </row>
    <row r="1146" spans="1:13" x14ac:dyDescent="0.45">
      <c r="A1146" s="3">
        <v>460</v>
      </c>
      <c r="B1146" s="3">
        <v>19</v>
      </c>
      <c r="C1146" t="s">
        <v>133</v>
      </c>
      <c r="D1146" t="s">
        <v>631</v>
      </c>
      <c r="E1146" s="4">
        <v>15</v>
      </c>
      <c r="F1146" s="4">
        <v>25</v>
      </c>
      <c r="G1146">
        <v>2</v>
      </c>
      <c r="H1146" s="5">
        <v>2.9861111111111113E-2</v>
      </c>
      <c r="I1146" t="s">
        <v>609</v>
      </c>
      <c r="J1146" s="4">
        <f t="shared" si="51"/>
        <v>50</v>
      </c>
      <c r="K1146" s="11">
        <f t="shared" si="52"/>
        <v>30</v>
      </c>
      <c r="L1146" s="4">
        <f>J1146-(G1146*E1146)</f>
        <v>20</v>
      </c>
      <c r="M1146" s="6">
        <f t="shared" si="53"/>
        <v>0.4</v>
      </c>
    </row>
    <row r="1147" spans="1:13" x14ac:dyDescent="0.45">
      <c r="A1147" s="3">
        <v>460</v>
      </c>
      <c r="B1147" s="3">
        <v>19</v>
      </c>
      <c r="C1147" t="s">
        <v>169</v>
      </c>
      <c r="D1147" t="s">
        <v>612</v>
      </c>
      <c r="E1147" s="4">
        <v>14</v>
      </c>
      <c r="F1147" s="4">
        <v>24</v>
      </c>
      <c r="G1147">
        <v>3</v>
      </c>
      <c r="H1147" s="5">
        <v>2.2916666666666665E-2</v>
      </c>
      <c r="I1147" t="s">
        <v>609</v>
      </c>
      <c r="J1147" s="4">
        <f t="shared" si="51"/>
        <v>72</v>
      </c>
      <c r="K1147" s="11">
        <f t="shared" si="52"/>
        <v>42</v>
      </c>
      <c r="L1147" s="4">
        <f>J1147-(G1147*E1147)</f>
        <v>30</v>
      </c>
      <c r="M1147" s="6">
        <f t="shared" si="53"/>
        <v>0.41666666666666669</v>
      </c>
    </row>
    <row r="1148" spans="1:13" x14ac:dyDescent="0.45">
      <c r="A1148" s="3">
        <v>461</v>
      </c>
      <c r="B1148" s="3">
        <v>4</v>
      </c>
      <c r="C1148" t="s">
        <v>37</v>
      </c>
      <c r="D1148" t="s">
        <v>622</v>
      </c>
      <c r="E1148" s="4">
        <v>21</v>
      </c>
      <c r="F1148" s="4">
        <v>35</v>
      </c>
      <c r="G1148">
        <v>2</v>
      </c>
      <c r="H1148" s="5">
        <v>2.6388888888888889E-2</v>
      </c>
      <c r="I1148" t="s">
        <v>610</v>
      </c>
      <c r="J1148" s="4">
        <f t="shared" si="51"/>
        <v>70</v>
      </c>
      <c r="K1148" s="11">
        <f t="shared" si="52"/>
        <v>42</v>
      </c>
      <c r="L1148" s="4">
        <f>J1148-(G1148*E1148)</f>
        <v>28</v>
      </c>
      <c r="M1148" s="6">
        <f t="shared" si="53"/>
        <v>0.4</v>
      </c>
    </row>
    <row r="1149" spans="1:13" x14ac:dyDescent="0.45">
      <c r="A1149" s="3">
        <v>461</v>
      </c>
      <c r="B1149" s="3">
        <v>4</v>
      </c>
      <c r="C1149" t="s">
        <v>49</v>
      </c>
      <c r="D1149" t="s">
        <v>618</v>
      </c>
      <c r="E1149" s="4">
        <v>17</v>
      </c>
      <c r="F1149" s="4">
        <v>29</v>
      </c>
      <c r="G1149">
        <v>1</v>
      </c>
      <c r="H1149" s="5">
        <v>1.9444444444444445E-2</v>
      </c>
      <c r="I1149" t="s">
        <v>609</v>
      </c>
      <c r="J1149" s="4">
        <f t="shared" si="51"/>
        <v>29</v>
      </c>
      <c r="K1149" s="11">
        <f t="shared" si="52"/>
        <v>17</v>
      </c>
      <c r="L1149" s="4">
        <f>J1149-(G1149*E1149)</f>
        <v>12</v>
      </c>
      <c r="M1149" s="6">
        <f t="shared" si="53"/>
        <v>0.41379310344827586</v>
      </c>
    </row>
    <row r="1150" spans="1:13" x14ac:dyDescent="0.45">
      <c r="A1150" s="3">
        <v>462</v>
      </c>
      <c r="B1150" s="3">
        <v>9</v>
      </c>
      <c r="C1150" t="s">
        <v>272</v>
      </c>
      <c r="D1150" t="s">
        <v>619</v>
      </c>
      <c r="E1150" s="4">
        <v>20</v>
      </c>
      <c r="F1150" s="4">
        <v>33</v>
      </c>
      <c r="G1150">
        <v>3</v>
      </c>
      <c r="H1150" s="5">
        <v>7.6388888888888886E-3</v>
      </c>
      <c r="I1150" t="s">
        <v>609</v>
      </c>
      <c r="J1150" s="4">
        <f t="shared" si="51"/>
        <v>99</v>
      </c>
      <c r="K1150" s="11">
        <f t="shared" si="52"/>
        <v>60</v>
      </c>
      <c r="L1150" s="4">
        <f>J1150-(G1150*E1150)</f>
        <v>39</v>
      </c>
      <c r="M1150" s="6">
        <f t="shared" si="53"/>
        <v>0.39393939393939392</v>
      </c>
    </row>
    <row r="1151" spans="1:13" x14ac:dyDescent="0.45">
      <c r="A1151" s="3">
        <v>463</v>
      </c>
      <c r="B1151" s="3">
        <v>7</v>
      </c>
      <c r="C1151" t="s">
        <v>127</v>
      </c>
      <c r="D1151" t="s">
        <v>614</v>
      </c>
      <c r="E1151" s="4">
        <v>19</v>
      </c>
      <c r="F1151" s="4">
        <v>31</v>
      </c>
      <c r="G1151">
        <v>3</v>
      </c>
      <c r="H1151" s="5">
        <v>9.7222222222222224E-3</v>
      </c>
      <c r="I1151" t="s">
        <v>610</v>
      </c>
      <c r="J1151" s="4">
        <f t="shared" si="51"/>
        <v>93</v>
      </c>
      <c r="K1151" s="11">
        <f t="shared" si="52"/>
        <v>57</v>
      </c>
      <c r="L1151" s="4">
        <f>J1151-(G1151*E1151)</f>
        <v>36</v>
      </c>
      <c r="M1151" s="6">
        <f t="shared" si="53"/>
        <v>0.38709677419354838</v>
      </c>
    </row>
    <row r="1152" spans="1:13" x14ac:dyDescent="0.45">
      <c r="A1152" s="3">
        <v>464</v>
      </c>
      <c r="B1152" s="3">
        <v>16</v>
      </c>
      <c r="C1152" t="s">
        <v>166</v>
      </c>
      <c r="D1152" t="s">
        <v>630</v>
      </c>
      <c r="E1152" s="4">
        <v>15</v>
      </c>
      <c r="F1152" s="4">
        <v>26</v>
      </c>
      <c r="G1152">
        <v>3</v>
      </c>
      <c r="H1152" s="5">
        <v>3.4722222222222224E-2</v>
      </c>
      <c r="I1152" t="s">
        <v>610</v>
      </c>
      <c r="J1152" s="4">
        <f t="shared" si="51"/>
        <v>78</v>
      </c>
      <c r="K1152" s="11">
        <f t="shared" si="52"/>
        <v>45</v>
      </c>
      <c r="L1152" s="4">
        <f>J1152-(G1152*E1152)</f>
        <v>33</v>
      </c>
      <c r="M1152" s="6">
        <f t="shared" si="53"/>
        <v>0.42307692307692307</v>
      </c>
    </row>
    <row r="1153" spans="1:13" x14ac:dyDescent="0.45">
      <c r="A1153" s="3">
        <v>464</v>
      </c>
      <c r="B1153" s="3">
        <v>16</v>
      </c>
      <c r="C1153" t="s">
        <v>117</v>
      </c>
      <c r="D1153" t="s">
        <v>615</v>
      </c>
      <c r="E1153" s="4">
        <v>16</v>
      </c>
      <c r="F1153" s="4">
        <v>27</v>
      </c>
      <c r="G1153">
        <v>2</v>
      </c>
      <c r="H1153" s="5">
        <v>1.6666666666666666E-2</v>
      </c>
      <c r="I1153" t="s">
        <v>609</v>
      </c>
      <c r="J1153" s="4">
        <f t="shared" si="51"/>
        <v>54</v>
      </c>
      <c r="K1153" s="11">
        <f t="shared" si="52"/>
        <v>32</v>
      </c>
      <c r="L1153" s="4">
        <f>J1153-(G1153*E1153)</f>
        <v>22</v>
      </c>
      <c r="M1153" s="6">
        <f t="shared" si="53"/>
        <v>0.40740740740740738</v>
      </c>
    </row>
    <row r="1154" spans="1:13" x14ac:dyDescent="0.45">
      <c r="A1154" s="3">
        <v>464</v>
      </c>
      <c r="B1154" s="3">
        <v>16</v>
      </c>
      <c r="C1154" t="s">
        <v>214</v>
      </c>
      <c r="D1154" t="s">
        <v>624</v>
      </c>
      <c r="E1154" s="4">
        <v>13</v>
      </c>
      <c r="F1154" s="4">
        <v>22</v>
      </c>
      <c r="G1154">
        <v>1</v>
      </c>
      <c r="H1154" s="5">
        <v>6.9444444444444441E-3</v>
      </c>
      <c r="I1154" t="s">
        <v>609</v>
      </c>
      <c r="J1154" s="4">
        <f t="shared" si="51"/>
        <v>22</v>
      </c>
      <c r="K1154" s="11">
        <f t="shared" si="52"/>
        <v>13</v>
      </c>
      <c r="L1154" s="4">
        <f>J1154-(G1154*E1154)</f>
        <v>9</v>
      </c>
      <c r="M1154" s="6">
        <f t="shared" si="53"/>
        <v>0.40909090909090912</v>
      </c>
    </row>
    <row r="1155" spans="1:13" x14ac:dyDescent="0.45">
      <c r="A1155" s="3">
        <v>465</v>
      </c>
      <c r="B1155" s="3">
        <v>4</v>
      </c>
      <c r="C1155" t="s">
        <v>133</v>
      </c>
      <c r="D1155" t="s">
        <v>631</v>
      </c>
      <c r="E1155" s="4">
        <v>15</v>
      </c>
      <c r="F1155" s="4">
        <v>25</v>
      </c>
      <c r="G1155">
        <v>3</v>
      </c>
      <c r="H1155" s="5">
        <v>2.5694444444444443E-2</v>
      </c>
      <c r="I1155" t="s">
        <v>609</v>
      </c>
      <c r="J1155" s="4">
        <f t="shared" ref="J1155:J1218" si="54">F1155*G1155</f>
        <v>75</v>
      </c>
      <c r="K1155" s="11">
        <f t="shared" ref="K1155:K1218" si="55">G1155*E1155</f>
        <v>45</v>
      </c>
      <c r="L1155" s="4">
        <f>J1155-(G1155*E1155)</f>
        <v>30</v>
      </c>
      <c r="M1155" s="6">
        <f t="shared" ref="M1155:M1218" si="56">L1155/J1155</f>
        <v>0.4</v>
      </c>
    </row>
    <row r="1156" spans="1:13" x14ac:dyDescent="0.45">
      <c r="A1156" s="3">
        <v>465</v>
      </c>
      <c r="B1156" s="3">
        <v>4</v>
      </c>
      <c r="C1156" t="s">
        <v>211</v>
      </c>
      <c r="D1156" t="s">
        <v>627</v>
      </c>
      <c r="E1156" s="4">
        <v>14</v>
      </c>
      <c r="F1156" s="4">
        <v>23</v>
      </c>
      <c r="G1156">
        <v>2</v>
      </c>
      <c r="H1156" s="5">
        <v>1.5972222222222221E-2</v>
      </c>
      <c r="I1156" t="s">
        <v>610</v>
      </c>
      <c r="J1156" s="4">
        <f t="shared" si="54"/>
        <v>46</v>
      </c>
      <c r="K1156" s="11">
        <f t="shared" si="55"/>
        <v>28</v>
      </c>
      <c r="L1156" s="4">
        <f>J1156-(G1156*E1156)</f>
        <v>18</v>
      </c>
      <c r="M1156" s="6">
        <f t="shared" si="56"/>
        <v>0.39130434782608697</v>
      </c>
    </row>
    <row r="1157" spans="1:13" x14ac:dyDescent="0.45">
      <c r="A1157" s="3">
        <v>466</v>
      </c>
      <c r="B1157" s="3">
        <v>4</v>
      </c>
      <c r="C1157" t="s">
        <v>214</v>
      </c>
      <c r="D1157" t="s">
        <v>624</v>
      </c>
      <c r="E1157" s="4">
        <v>13</v>
      </c>
      <c r="F1157" s="4">
        <v>22</v>
      </c>
      <c r="G1157">
        <v>1</v>
      </c>
      <c r="H1157" s="5">
        <v>3.4722222222222224E-2</v>
      </c>
      <c r="I1157" t="s">
        <v>610</v>
      </c>
      <c r="J1157" s="4">
        <f t="shared" si="54"/>
        <v>22</v>
      </c>
      <c r="K1157" s="11">
        <f t="shared" si="55"/>
        <v>13</v>
      </c>
      <c r="L1157" s="4">
        <f>J1157-(G1157*E1157)</f>
        <v>9</v>
      </c>
      <c r="M1157" s="6">
        <f t="shared" si="56"/>
        <v>0.40909090909090912</v>
      </c>
    </row>
    <row r="1158" spans="1:13" x14ac:dyDescent="0.45">
      <c r="A1158" s="3">
        <v>466</v>
      </c>
      <c r="B1158" s="3">
        <v>4</v>
      </c>
      <c r="C1158" t="s">
        <v>79</v>
      </c>
      <c r="D1158" t="s">
        <v>613</v>
      </c>
      <c r="E1158" s="4">
        <v>18</v>
      </c>
      <c r="F1158" s="4">
        <v>30</v>
      </c>
      <c r="G1158">
        <v>3</v>
      </c>
      <c r="H1158" s="5">
        <v>3.6111111111111108E-2</v>
      </c>
      <c r="I1158" t="s">
        <v>609</v>
      </c>
      <c r="J1158" s="4">
        <f t="shared" si="54"/>
        <v>90</v>
      </c>
      <c r="K1158" s="11">
        <f t="shared" si="55"/>
        <v>54</v>
      </c>
      <c r="L1158" s="4">
        <f>J1158-(G1158*E1158)</f>
        <v>36</v>
      </c>
      <c r="M1158" s="6">
        <f t="shared" si="56"/>
        <v>0.4</v>
      </c>
    </row>
    <row r="1159" spans="1:13" x14ac:dyDescent="0.45">
      <c r="A1159" s="3">
        <v>466</v>
      </c>
      <c r="B1159" s="3">
        <v>4</v>
      </c>
      <c r="C1159" t="s">
        <v>53</v>
      </c>
      <c r="D1159" t="s">
        <v>620</v>
      </c>
      <c r="E1159" s="4">
        <v>16</v>
      </c>
      <c r="F1159" s="4">
        <v>28</v>
      </c>
      <c r="G1159">
        <v>1</v>
      </c>
      <c r="H1159" s="5">
        <v>2.9861111111111113E-2</v>
      </c>
      <c r="I1159" t="s">
        <v>609</v>
      </c>
      <c r="J1159" s="4">
        <f t="shared" si="54"/>
        <v>28</v>
      </c>
      <c r="K1159" s="11">
        <f t="shared" si="55"/>
        <v>16</v>
      </c>
      <c r="L1159" s="4">
        <f>J1159-(G1159*E1159)</f>
        <v>12</v>
      </c>
      <c r="M1159" s="6">
        <f t="shared" si="56"/>
        <v>0.42857142857142855</v>
      </c>
    </row>
    <row r="1160" spans="1:13" x14ac:dyDescent="0.45">
      <c r="A1160" s="3">
        <v>467</v>
      </c>
      <c r="B1160" s="3">
        <v>15</v>
      </c>
      <c r="C1160" t="s">
        <v>272</v>
      </c>
      <c r="D1160" t="s">
        <v>619</v>
      </c>
      <c r="E1160" s="4">
        <v>20</v>
      </c>
      <c r="F1160" s="4">
        <v>33</v>
      </c>
      <c r="G1160">
        <v>3</v>
      </c>
      <c r="H1160" s="5">
        <v>9.0277777777777769E-3</v>
      </c>
      <c r="I1160" t="s">
        <v>609</v>
      </c>
      <c r="J1160" s="4">
        <f t="shared" si="54"/>
        <v>99</v>
      </c>
      <c r="K1160" s="11">
        <f t="shared" si="55"/>
        <v>60</v>
      </c>
      <c r="L1160" s="4">
        <f>J1160-(G1160*E1160)</f>
        <v>39</v>
      </c>
      <c r="M1160" s="6">
        <f t="shared" si="56"/>
        <v>0.39393939393939392</v>
      </c>
    </row>
    <row r="1161" spans="1:13" x14ac:dyDescent="0.45">
      <c r="A1161" s="3">
        <v>467</v>
      </c>
      <c r="B1161" s="3">
        <v>15</v>
      </c>
      <c r="C1161" t="s">
        <v>214</v>
      </c>
      <c r="D1161" t="s">
        <v>624</v>
      </c>
      <c r="E1161" s="4">
        <v>13</v>
      </c>
      <c r="F1161" s="4">
        <v>22</v>
      </c>
      <c r="G1161">
        <v>2</v>
      </c>
      <c r="H1161" s="5">
        <v>4.0972222222222222E-2</v>
      </c>
      <c r="I1161" t="s">
        <v>609</v>
      </c>
      <c r="J1161" s="4">
        <f t="shared" si="54"/>
        <v>44</v>
      </c>
      <c r="K1161" s="11">
        <f t="shared" si="55"/>
        <v>26</v>
      </c>
      <c r="L1161" s="4">
        <f>J1161-(G1161*E1161)</f>
        <v>18</v>
      </c>
      <c r="M1161" s="6">
        <f t="shared" si="56"/>
        <v>0.40909090909090912</v>
      </c>
    </row>
    <row r="1162" spans="1:13" x14ac:dyDescent="0.45">
      <c r="A1162" s="3">
        <v>468</v>
      </c>
      <c r="B1162" s="3">
        <v>14</v>
      </c>
      <c r="C1162" t="s">
        <v>123</v>
      </c>
      <c r="D1162" t="s">
        <v>621</v>
      </c>
      <c r="E1162" s="4">
        <v>11</v>
      </c>
      <c r="F1162" s="4">
        <v>19</v>
      </c>
      <c r="G1162">
        <v>2</v>
      </c>
      <c r="H1162" s="5">
        <v>2.6388888888888889E-2</v>
      </c>
      <c r="I1162" t="s">
        <v>610</v>
      </c>
      <c r="J1162" s="4">
        <f t="shared" si="54"/>
        <v>38</v>
      </c>
      <c r="K1162" s="11">
        <f t="shared" si="55"/>
        <v>22</v>
      </c>
      <c r="L1162" s="4">
        <f>J1162-(G1162*E1162)</f>
        <v>16</v>
      </c>
      <c r="M1162" s="6">
        <f t="shared" si="56"/>
        <v>0.42105263157894735</v>
      </c>
    </row>
    <row r="1163" spans="1:13" x14ac:dyDescent="0.45">
      <c r="A1163" s="3">
        <v>468</v>
      </c>
      <c r="B1163" s="3">
        <v>14</v>
      </c>
      <c r="C1163" t="s">
        <v>157</v>
      </c>
      <c r="D1163" t="s">
        <v>626</v>
      </c>
      <c r="E1163" s="4">
        <v>12</v>
      </c>
      <c r="F1163" s="4">
        <v>20</v>
      </c>
      <c r="G1163">
        <v>2</v>
      </c>
      <c r="H1163" s="5">
        <v>1.1111111111111112E-2</v>
      </c>
      <c r="I1163" t="s">
        <v>610</v>
      </c>
      <c r="J1163" s="4">
        <f t="shared" si="54"/>
        <v>40</v>
      </c>
      <c r="K1163" s="11">
        <f t="shared" si="55"/>
        <v>24</v>
      </c>
      <c r="L1163" s="4">
        <f>J1163-(G1163*E1163)</f>
        <v>16</v>
      </c>
      <c r="M1163" s="6">
        <f t="shared" si="56"/>
        <v>0.4</v>
      </c>
    </row>
    <row r="1164" spans="1:13" x14ac:dyDescent="0.45">
      <c r="A1164" s="3">
        <v>468</v>
      </c>
      <c r="B1164" s="3">
        <v>14</v>
      </c>
      <c r="C1164" t="s">
        <v>53</v>
      </c>
      <c r="D1164" t="s">
        <v>620</v>
      </c>
      <c r="E1164" s="4">
        <v>16</v>
      </c>
      <c r="F1164" s="4">
        <v>28</v>
      </c>
      <c r="G1164">
        <v>1</v>
      </c>
      <c r="H1164" s="5">
        <v>6.2500000000000003E-3</v>
      </c>
      <c r="I1164" t="s">
        <v>610</v>
      </c>
      <c r="J1164" s="4">
        <f t="shared" si="54"/>
        <v>28</v>
      </c>
      <c r="K1164" s="11">
        <f t="shared" si="55"/>
        <v>16</v>
      </c>
      <c r="L1164" s="4">
        <f>J1164-(G1164*E1164)</f>
        <v>12</v>
      </c>
      <c r="M1164" s="6">
        <f t="shared" si="56"/>
        <v>0.42857142857142855</v>
      </c>
    </row>
    <row r="1165" spans="1:13" x14ac:dyDescent="0.45">
      <c r="A1165" s="3">
        <v>469</v>
      </c>
      <c r="B1165" s="3">
        <v>1</v>
      </c>
      <c r="C1165" t="s">
        <v>37</v>
      </c>
      <c r="D1165" t="s">
        <v>622</v>
      </c>
      <c r="E1165" s="4">
        <v>21</v>
      </c>
      <c r="F1165" s="4">
        <v>35</v>
      </c>
      <c r="G1165">
        <v>3</v>
      </c>
      <c r="H1165" s="5">
        <v>1.5277777777777777E-2</v>
      </c>
      <c r="I1165" t="s">
        <v>610</v>
      </c>
      <c r="J1165" s="4">
        <f t="shared" si="54"/>
        <v>105</v>
      </c>
      <c r="K1165" s="11">
        <f t="shared" si="55"/>
        <v>63</v>
      </c>
      <c r="L1165" s="4">
        <f>J1165-(G1165*E1165)</f>
        <v>42</v>
      </c>
      <c r="M1165" s="6">
        <f t="shared" si="56"/>
        <v>0.4</v>
      </c>
    </row>
    <row r="1166" spans="1:13" x14ac:dyDescent="0.45">
      <c r="A1166" s="3">
        <v>469</v>
      </c>
      <c r="B1166" s="3">
        <v>1</v>
      </c>
      <c r="C1166" t="s">
        <v>258</v>
      </c>
      <c r="D1166" t="s">
        <v>623</v>
      </c>
      <c r="E1166" s="4">
        <v>19</v>
      </c>
      <c r="F1166" s="4">
        <v>32</v>
      </c>
      <c r="G1166">
        <v>1</v>
      </c>
      <c r="H1166" s="5">
        <v>3.0555555555555555E-2</v>
      </c>
      <c r="I1166" t="s">
        <v>609</v>
      </c>
      <c r="J1166" s="4">
        <f t="shared" si="54"/>
        <v>32</v>
      </c>
      <c r="K1166" s="11">
        <f t="shared" si="55"/>
        <v>19</v>
      </c>
      <c r="L1166" s="4">
        <f>J1166-(G1166*E1166)</f>
        <v>13</v>
      </c>
      <c r="M1166" s="6">
        <f t="shared" si="56"/>
        <v>0.40625</v>
      </c>
    </row>
    <row r="1167" spans="1:13" x14ac:dyDescent="0.45">
      <c r="A1167" s="3">
        <v>470</v>
      </c>
      <c r="B1167" s="3">
        <v>17</v>
      </c>
      <c r="C1167" t="s">
        <v>169</v>
      </c>
      <c r="D1167" t="s">
        <v>612</v>
      </c>
      <c r="E1167" s="4">
        <v>14</v>
      </c>
      <c r="F1167" s="4">
        <v>24</v>
      </c>
      <c r="G1167">
        <v>1</v>
      </c>
      <c r="H1167" s="5">
        <v>3.0555555555555555E-2</v>
      </c>
      <c r="I1167" t="s">
        <v>609</v>
      </c>
      <c r="J1167" s="4">
        <f t="shared" si="54"/>
        <v>24</v>
      </c>
      <c r="K1167" s="11">
        <f t="shared" si="55"/>
        <v>14</v>
      </c>
      <c r="L1167" s="4">
        <f>J1167-(G1167*E1167)</f>
        <v>10</v>
      </c>
      <c r="M1167" s="6">
        <f t="shared" si="56"/>
        <v>0.41666666666666669</v>
      </c>
    </row>
    <row r="1168" spans="1:13" x14ac:dyDescent="0.45">
      <c r="A1168" s="3">
        <v>470</v>
      </c>
      <c r="B1168" s="3">
        <v>17</v>
      </c>
      <c r="C1168" t="s">
        <v>90</v>
      </c>
      <c r="D1168" t="s">
        <v>629</v>
      </c>
      <c r="E1168" s="4">
        <v>10</v>
      </c>
      <c r="F1168" s="4">
        <v>18</v>
      </c>
      <c r="G1168">
        <v>3</v>
      </c>
      <c r="H1168" s="5">
        <v>1.9444444444444445E-2</v>
      </c>
      <c r="I1168" t="s">
        <v>609</v>
      </c>
      <c r="J1168" s="4">
        <f t="shared" si="54"/>
        <v>54</v>
      </c>
      <c r="K1168" s="11">
        <f t="shared" si="55"/>
        <v>30</v>
      </c>
      <c r="L1168" s="4">
        <f>J1168-(G1168*E1168)</f>
        <v>24</v>
      </c>
      <c r="M1168" s="6">
        <f t="shared" si="56"/>
        <v>0.44444444444444442</v>
      </c>
    </row>
    <row r="1169" spans="1:13" x14ac:dyDescent="0.45">
      <c r="A1169" s="3">
        <v>471</v>
      </c>
      <c r="B1169" s="3">
        <v>7</v>
      </c>
      <c r="C1169" t="s">
        <v>37</v>
      </c>
      <c r="D1169" t="s">
        <v>622</v>
      </c>
      <c r="E1169" s="4">
        <v>21</v>
      </c>
      <c r="F1169" s="4">
        <v>35</v>
      </c>
      <c r="G1169">
        <v>3</v>
      </c>
      <c r="H1169" s="5">
        <v>3.9583333333333331E-2</v>
      </c>
      <c r="I1169" t="s">
        <v>609</v>
      </c>
      <c r="J1169" s="4">
        <f t="shared" si="54"/>
        <v>105</v>
      </c>
      <c r="K1169" s="11">
        <f t="shared" si="55"/>
        <v>63</v>
      </c>
      <c r="L1169" s="4">
        <f>J1169-(G1169*E1169)</f>
        <v>42</v>
      </c>
      <c r="M1169" s="6">
        <f t="shared" si="56"/>
        <v>0.4</v>
      </c>
    </row>
    <row r="1170" spans="1:13" x14ac:dyDescent="0.45">
      <c r="A1170" s="3">
        <v>472</v>
      </c>
      <c r="B1170" s="3">
        <v>20</v>
      </c>
      <c r="C1170" t="s">
        <v>37</v>
      </c>
      <c r="D1170" t="s">
        <v>622</v>
      </c>
      <c r="E1170" s="4">
        <v>21</v>
      </c>
      <c r="F1170" s="4">
        <v>35</v>
      </c>
      <c r="G1170">
        <v>2</v>
      </c>
      <c r="H1170" s="5">
        <v>2.9166666666666667E-2</v>
      </c>
      <c r="I1170" t="s">
        <v>609</v>
      </c>
      <c r="J1170" s="4">
        <f t="shared" si="54"/>
        <v>70</v>
      </c>
      <c r="K1170" s="11">
        <f t="shared" si="55"/>
        <v>42</v>
      </c>
      <c r="L1170" s="4">
        <f>J1170-(G1170*E1170)</f>
        <v>28</v>
      </c>
      <c r="M1170" s="6">
        <f t="shared" si="56"/>
        <v>0.4</v>
      </c>
    </row>
    <row r="1171" spans="1:13" x14ac:dyDescent="0.45">
      <c r="A1171" s="3">
        <v>472</v>
      </c>
      <c r="B1171" s="3">
        <v>20</v>
      </c>
      <c r="C1171" t="s">
        <v>214</v>
      </c>
      <c r="D1171" t="s">
        <v>624</v>
      </c>
      <c r="E1171" s="4">
        <v>13</v>
      </c>
      <c r="F1171" s="4">
        <v>22</v>
      </c>
      <c r="G1171">
        <v>2</v>
      </c>
      <c r="H1171" s="5">
        <v>2.1527777777777778E-2</v>
      </c>
      <c r="I1171" t="s">
        <v>610</v>
      </c>
      <c r="J1171" s="4">
        <f t="shared" si="54"/>
        <v>44</v>
      </c>
      <c r="K1171" s="11">
        <f t="shared" si="55"/>
        <v>26</v>
      </c>
      <c r="L1171" s="4">
        <f>J1171-(G1171*E1171)</f>
        <v>18</v>
      </c>
      <c r="M1171" s="6">
        <f t="shared" si="56"/>
        <v>0.40909090909090912</v>
      </c>
    </row>
    <row r="1172" spans="1:13" x14ac:dyDescent="0.45">
      <c r="A1172" s="3">
        <v>473</v>
      </c>
      <c r="B1172" s="3">
        <v>13</v>
      </c>
      <c r="C1172" t="s">
        <v>214</v>
      </c>
      <c r="D1172" t="s">
        <v>624</v>
      </c>
      <c r="E1172" s="4">
        <v>13</v>
      </c>
      <c r="F1172" s="4">
        <v>22</v>
      </c>
      <c r="G1172">
        <v>2</v>
      </c>
      <c r="H1172" s="5">
        <v>3.5416666666666666E-2</v>
      </c>
      <c r="I1172" t="s">
        <v>610</v>
      </c>
      <c r="J1172" s="4">
        <f t="shared" si="54"/>
        <v>44</v>
      </c>
      <c r="K1172" s="11">
        <f t="shared" si="55"/>
        <v>26</v>
      </c>
      <c r="L1172" s="4">
        <f>J1172-(G1172*E1172)</f>
        <v>18</v>
      </c>
      <c r="M1172" s="6">
        <f t="shared" si="56"/>
        <v>0.40909090909090912</v>
      </c>
    </row>
    <row r="1173" spans="1:13" x14ac:dyDescent="0.45">
      <c r="A1173" s="3">
        <v>473</v>
      </c>
      <c r="B1173" s="3">
        <v>13</v>
      </c>
      <c r="C1173" t="s">
        <v>37</v>
      </c>
      <c r="D1173" t="s">
        <v>622</v>
      </c>
      <c r="E1173" s="4">
        <v>21</v>
      </c>
      <c r="F1173" s="4">
        <v>35</v>
      </c>
      <c r="G1173">
        <v>1</v>
      </c>
      <c r="H1173" s="5">
        <v>6.9444444444444441E-3</v>
      </c>
      <c r="I1173" t="s">
        <v>609</v>
      </c>
      <c r="J1173" s="4">
        <f t="shared" si="54"/>
        <v>35</v>
      </c>
      <c r="K1173" s="11">
        <f t="shared" si="55"/>
        <v>21</v>
      </c>
      <c r="L1173" s="4">
        <f>J1173-(G1173*E1173)</f>
        <v>14</v>
      </c>
      <c r="M1173" s="6">
        <f t="shared" si="56"/>
        <v>0.4</v>
      </c>
    </row>
    <row r="1174" spans="1:13" x14ac:dyDescent="0.45">
      <c r="A1174" s="3">
        <v>474</v>
      </c>
      <c r="B1174" s="3">
        <v>2</v>
      </c>
      <c r="C1174" t="s">
        <v>66</v>
      </c>
      <c r="D1174" t="s">
        <v>625</v>
      </c>
      <c r="E1174" s="4">
        <v>20</v>
      </c>
      <c r="F1174" s="4">
        <v>34</v>
      </c>
      <c r="G1174">
        <v>1</v>
      </c>
      <c r="H1174" s="5">
        <v>3.8194444444444448E-2</v>
      </c>
      <c r="I1174" t="s">
        <v>610</v>
      </c>
      <c r="J1174" s="4">
        <f t="shared" si="54"/>
        <v>34</v>
      </c>
      <c r="K1174" s="11">
        <f t="shared" si="55"/>
        <v>20</v>
      </c>
      <c r="L1174" s="4">
        <f>J1174-(G1174*E1174)</f>
        <v>14</v>
      </c>
      <c r="M1174" s="6">
        <f t="shared" si="56"/>
        <v>0.41176470588235292</v>
      </c>
    </row>
    <row r="1175" spans="1:13" x14ac:dyDescent="0.45">
      <c r="A1175" s="3">
        <v>474</v>
      </c>
      <c r="B1175" s="3">
        <v>2</v>
      </c>
      <c r="C1175" t="s">
        <v>49</v>
      </c>
      <c r="D1175" t="s">
        <v>618</v>
      </c>
      <c r="E1175" s="4">
        <v>17</v>
      </c>
      <c r="F1175" s="4">
        <v>29</v>
      </c>
      <c r="G1175">
        <v>1</v>
      </c>
      <c r="H1175" s="5">
        <v>2.5694444444444443E-2</v>
      </c>
      <c r="I1175" t="s">
        <v>609</v>
      </c>
      <c r="J1175" s="4">
        <f t="shared" si="54"/>
        <v>29</v>
      </c>
      <c r="K1175" s="11">
        <f t="shared" si="55"/>
        <v>17</v>
      </c>
      <c r="L1175" s="4">
        <f>J1175-(G1175*E1175)</f>
        <v>12</v>
      </c>
      <c r="M1175" s="6">
        <f t="shared" si="56"/>
        <v>0.41379310344827586</v>
      </c>
    </row>
    <row r="1176" spans="1:13" x14ac:dyDescent="0.45">
      <c r="A1176" s="3">
        <v>474</v>
      </c>
      <c r="B1176" s="3">
        <v>2</v>
      </c>
      <c r="C1176" t="s">
        <v>127</v>
      </c>
      <c r="D1176" t="s">
        <v>614</v>
      </c>
      <c r="E1176" s="4">
        <v>19</v>
      </c>
      <c r="F1176" s="4">
        <v>31</v>
      </c>
      <c r="G1176">
        <v>1</v>
      </c>
      <c r="H1176" s="5">
        <v>2.361111111111111E-2</v>
      </c>
      <c r="I1176" t="s">
        <v>610</v>
      </c>
      <c r="J1176" s="4">
        <f t="shared" si="54"/>
        <v>31</v>
      </c>
      <c r="K1176" s="11">
        <f t="shared" si="55"/>
        <v>19</v>
      </c>
      <c r="L1176" s="4">
        <f>J1176-(G1176*E1176)</f>
        <v>12</v>
      </c>
      <c r="M1176" s="6">
        <f t="shared" si="56"/>
        <v>0.38709677419354838</v>
      </c>
    </row>
    <row r="1177" spans="1:13" x14ac:dyDescent="0.45">
      <c r="A1177" s="3">
        <v>474</v>
      </c>
      <c r="B1177" s="3">
        <v>2</v>
      </c>
      <c r="C1177" t="s">
        <v>53</v>
      </c>
      <c r="D1177" t="s">
        <v>620</v>
      </c>
      <c r="E1177" s="4">
        <v>16</v>
      </c>
      <c r="F1177" s="4">
        <v>28</v>
      </c>
      <c r="G1177">
        <v>3</v>
      </c>
      <c r="H1177" s="5">
        <v>2.4305555555555556E-2</v>
      </c>
      <c r="I1177" t="s">
        <v>609</v>
      </c>
      <c r="J1177" s="4">
        <f t="shared" si="54"/>
        <v>84</v>
      </c>
      <c r="K1177" s="11">
        <f t="shared" si="55"/>
        <v>48</v>
      </c>
      <c r="L1177" s="4">
        <f>J1177-(G1177*E1177)</f>
        <v>36</v>
      </c>
      <c r="M1177" s="6">
        <f t="shared" si="56"/>
        <v>0.42857142857142855</v>
      </c>
    </row>
    <row r="1178" spans="1:13" x14ac:dyDescent="0.45">
      <c r="A1178" s="3">
        <v>475</v>
      </c>
      <c r="B1178" s="3">
        <v>18</v>
      </c>
      <c r="C1178" t="s">
        <v>169</v>
      </c>
      <c r="D1178" t="s">
        <v>612</v>
      </c>
      <c r="E1178" s="4">
        <v>14</v>
      </c>
      <c r="F1178" s="4">
        <v>24</v>
      </c>
      <c r="G1178">
        <v>3</v>
      </c>
      <c r="H1178" s="5">
        <v>1.4583333333333334E-2</v>
      </c>
      <c r="I1178" t="s">
        <v>610</v>
      </c>
      <c r="J1178" s="4">
        <f t="shared" si="54"/>
        <v>72</v>
      </c>
      <c r="K1178" s="11">
        <f t="shared" si="55"/>
        <v>42</v>
      </c>
      <c r="L1178" s="4">
        <f>J1178-(G1178*E1178)</f>
        <v>30</v>
      </c>
      <c r="M1178" s="6">
        <f t="shared" si="56"/>
        <v>0.41666666666666669</v>
      </c>
    </row>
    <row r="1179" spans="1:13" x14ac:dyDescent="0.45">
      <c r="A1179" s="3">
        <v>475</v>
      </c>
      <c r="B1179" s="3">
        <v>18</v>
      </c>
      <c r="C1179" t="s">
        <v>66</v>
      </c>
      <c r="D1179" t="s">
        <v>625</v>
      </c>
      <c r="E1179" s="4">
        <v>20</v>
      </c>
      <c r="F1179" s="4">
        <v>34</v>
      </c>
      <c r="G1179">
        <v>3</v>
      </c>
      <c r="H1179" s="5">
        <v>9.7222222222222224E-3</v>
      </c>
      <c r="I1179" t="s">
        <v>610</v>
      </c>
      <c r="J1179" s="4">
        <f t="shared" si="54"/>
        <v>102</v>
      </c>
      <c r="K1179" s="11">
        <f t="shared" si="55"/>
        <v>60</v>
      </c>
      <c r="L1179" s="4">
        <f>J1179-(G1179*E1179)</f>
        <v>42</v>
      </c>
      <c r="M1179" s="6">
        <f t="shared" si="56"/>
        <v>0.41176470588235292</v>
      </c>
    </row>
    <row r="1180" spans="1:13" x14ac:dyDescent="0.45">
      <c r="A1180" s="3">
        <v>476</v>
      </c>
      <c r="B1180" s="3">
        <v>13</v>
      </c>
      <c r="C1180" t="s">
        <v>169</v>
      </c>
      <c r="D1180" t="s">
        <v>612</v>
      </c>
      <c r="E1180" s="4">
        <v>14</v>
      </c>
      <c r="F1180" s="4">
        <v>24</v>
      </c>
      <c r="G1180">
        <v>2</v>
      </c>
      <c r="H1180" s="5">
        <v>3.8194444444444448E-2</v>
      </c>
      <c r="I1180" t="s">
        <v>610</v>
      </c>
      <c r="J1180" s="4">
        <f t="shared" si="54"/>
        <v>48</v>
      </c>
      <c r="K1180" s="11">
        <f t="shared" si="55"/>
        <v>28</v>
      </c>
      <c r="L1180" s="4">
        <f>J1180-(G1180*E1180)</f>
        <v>20</v>
      </c>
      <c r="M1180" s="6">
        <f t="shared" si="56"/>
        <v>0.41666666666666669</v>
      </c>
    </row>
    <row r="1181" spans="1:13" x14ac:dyDescent="0.45">
      <c r="A1181" s="3">
        <v>476</v>
      </c>
      <c r="B1181" s="3">
        <v>13</v>
      </c>
      <c r="C1181" t="s">
        <v>66</v>
      </c>
      <c r="D1181" t="s">
        <v>625</v>
      </c>
      <c r="E1181" s="4">
        <v>20</v>
      </c>
      <c r="F1181" s="4">
        <v>34</v>
      </c>
      <c r="G1181">
        <v>1</v>
      </c>
      <c r="H1181" s="5">
        <v>2.361111111111111E-2</v>
      </c>
      <c r="I1181" t="s">
        <v>609</v>
      </c>
      <c r="J1181" s="4">
        <f t="shared" si="54"/>
        <v>34</v>
      </c>
      <c r="K1181" s="11">
        <f t="shared" si="55"/>
        <v>20</v>
      </c>
      <c r="L1181" s="4">
        <f>J1181-(G1181*E1181)</f>
        <v>14</v>
      </c>
      <c r="M1181" s="6">
        <f t="shared" si="56"/>
        <v>0.41176470588235292</v>
      </c>
    </row>
    <row r="1182" spans="1:13" x14ac:dyDescent="0.45">
      <c r="A1182" s="3">
        <v>476</v>
      </c>
      <c r="B1182" s="3">
        <v>13</v>
      </c>
      <c r="C1182" t="s">
        <v>258</v>
      </c>
      <c r="D1182" t="s">
        <v>623</v>
      </c>
      <c r="E1182" s="4">
        <v>19</v>
      </c>
      <c r="F1182" s="4">
        <v>32</v>
      </c>
      <c r="G1182">
        <v>3</v>
      </c>
      <c r="H1182" s="5">
        <v>3.472222222222222E-3</v>
      </c>
      <c r="I1182" t="s">
        <v>610</v>
      </c>
      <c r="J1182" s="4">
        <f t="shared" si="54"/>
        <v>96</v>
      </c>
      <c r="K1182" s="11">
        <f t="shared" si="55"/>
        <v>57</v>
      </c>
      <c r="L1182" s="4">
        <f>J1182-(G1182*E1182)</f>
        <v>39</v>
      </c>
      <c r="M1182" s="6">
        <f t="shared" si="56"/>
        <v>0.40625</v>
      </c>
    </row>
    <row r="1183" spans="1:13" x14ac:dyDescent="0.45">
      <c r="A1183" s="3">
        <v>476</v>
      </c>
      <c r="B1183" s="3">
        <v>13</v>
      </c>
      <c r="C1183" t="s">
        <v>59</v>
      </c>
      <c r="D1183" t="s">
        <v>616</v>
      </c>
      <c r="E1183" s="4">
        <v>25</v>
      </c>
      <c r="F1183" s="4">
        <v>40</v>
      </c>
      <c r="G1183">
        <v>1</v>
      </c>
      <c r="H1183" s="5">
        <v>1.4583333333333334E-2</v>
      </c>
      <c r="I1183" t="s">
        <v>609</v>
      </c>
      <c r="J1183" s="4">
        <f t="shared" si="54"/>
        <v>40</v>
      </c>
      <c r="K1183" s="11">
        <f t="shared" si="55"/>
        <v>25</v>
      </c>
      <c r="L1183" s="4">
        <f>J1183-(G1183*E1183)</f>
        <v>15</v>
      </c>
      <c r="M1183" s="6">
        <f t="shared" si="56"/>
        <v>0.375</v>
      </c>
    </row>
    <row r="1184" spans="1:13" x14ac:dyDescent="0.45">
      <c r="A1184" s="3">
        <v>477</v>
      </c>
      <c r="B1184" s="3">
        <v>8</v>
      </c>
      <c r="C1184" t="s">
        <v>66</v>
      </c>
      <c r="D1184" t="s">
        <v>625</v>
      </c>
      <c r="E1184" s="4">
        <v>20</v>
      </c>
      <c r="F1184" s="4">
        <v>34</v>
      </c>
      <c r="G1184">
        <v>2</v>
      </c>
      <c r="H1184" s="5">
        <v>2.361111111111111E-2</v>
      </c>
      <c r="I1184" t="s">
        <v>610</v>
      </c>
      <c r="J1184" s="4">
        <f t="shared" si="54"/>
        <v>68</v>
      </c>
      <c r="K1184" s="11">
        <f t="shared" si="55"/>
        <v>40</v>
      </c>
      <c r="L1184" s="4">
        <f>J1184-(G1184*E1184)</f>
        <v>28</v>
      </c>
      <c r="M1184" s="6">
        <f t="shared" si="56"/>
        <v>0.41176470588235292</v>
      </c>
    </row>
    <row r="1185" spans="1:13" x14ac:dyDescent="0.45">
      <c r="A1185" s="3">
        <v>477</v>
      </c>
      <c r="B1185" s="3">
        <v>8</v>
      </c>
      <c r="C1185" t="s">
        <v>211</v>
      </c>
      <c r="D1185" t="s">
        <v>627</v>
      </c>
      <c r="E1185" s="4">
        <v>14</v>
      </c>
      <c r="F1185" s="4">
        <v>23</v>
      </c>
      <c r="G1185">
        <v>2</v>
      </c>
      <c r="H1185" s="5">
        <v>9.0277777777777769E-3</v>
      </c>
      <c r="I1185" t="s">
        <v>610</v>
      </c>
      <c r="J1185" s="4">
        <f t="shared" si="54"/>
        <v>46</v>
      </c>
      <c r="K1185" s="11">
        <f t="shared" si="55"/>
        <v>28</v>
      </c>
      <c r="L1185" s="4">
        <f>J1185-(G1185*E1185)</f>
        <v>18</v>
      </c>
      <c r="M1185" s="6">
        <f t="shared" si="56"/>
        <v>0.39130434782608697</v>
      </c>
    </row>
    <row r="1186" spans="1:13" x14ac:dyDescent="0.45">
      <c r="A1186" s="3">
        <v>477</v>
      </c>
      <c r="B1186" s="3">
        <v>8</v>
      </c>
      <c r="C1186" t="s">
        <v>169</v>
      </c>
      <c r="D1186" t="s">
        <v>612</v>
      </c>
      <c r="E1186" s="4">
        <v>14</v>
      </c>
      <c r="F1186" s="4">
        <v>24</v>
      </c>
      <c r="G1186">
        <v>2</v>
      </c>
      <c r="H1186" s="5">
        <v>3.2638888888888891E-2</v>
      </c>
      <c r="I1186" t="s">
        <v>610</v>
      </c>
      <c r="J1186" s="4">
        <f t="shared" si="54"/>
        <v>48</v>
      </c>
      <c r="K1186" s="11">
        <f t="shared" si="55"/>
        <v>28</v>
      </c>
      <c r="L1186" s="4">
        <f>J1186-(G1186*E1186)</f>
        <v>20</v>
      </c>
      <c r="M1186" s="6">
        <f t="shared" si="56"/>
        <v>0.41666666666666669</v>
      </c>
    </row>
    <row r="1187" spans="1:13" x14ac:dyDescent="0.45">
      <c r="A1187" s="3">
        <v>477</v>
      </c>
      <c r="B1187" s="3">
        <v>8</v>
      </c>
      <c r="C1187" t="s">
        <v>81</v>
      </c>
      <c r="D1187" t="s">
        <v>628</v>
      </c>
      <c r="E1187" s="4">
        <v>13</v>
      </c>
      <c r="F1187" s="4">
        <v>21</v>
      </c>
      <c r="G1187">
        <v>2</v>
      </c>
      <c r="H1187" s="5">
        <v>1.4583333333333334E-2</v>
      </c>
      <c r="I1187" t="s">
        <v>609</v>
      </c>
      <c r="J1187" s="4">
        <f t="shared" si="54"/>
        <v>42</v>
      </c>
      <c r="K1187" s="11">
        <f t="shared" si="55"/>
        <v>26</v>
      </c>
      <c r="L1187" s="4">
        <f>J1187-(G1187*E1187)</f>
        <v>16</v>
      </c>
      <c r="M1187" s="6">
        <f t="shared" si="56"/>
        <v>0.38095238095238093</v>
      </c>
    </row>
    <row r="1188" spans="1:13" x14ac:dyDescent="0.45">
      <c r="A1188" s="3">
        <v>478</v>
      </c>
      <c r="B1188" s="3">
        <v>7</v>
      </c>
      <c r="C1188" t="s">
        <v>79</v>
      </c>
      <c r="D1188" t="s">
        <v>613</v>
      </c>
      <c r="E1188" s="4">
        <v>18</v>
      </c>
      <c r="F1188" s="4">
        <v>30</v>
      </c>
      <c r="G1188">
        <v>2</v>
      </c>
      <c r="H1188" s="5">
        <v>3.7499999999999999E-2</v>
      </c>
      <c r="I1188" t="s">
        <v>610</v>
      </c>
      <c r="J1188" s="4">
        <f t="shared" si="54"/>
        <v>60</v>
      </c>
      <c r="K1188" s="11">
        <f t="shared" si="55"/>
        <v>36</v>
      </c>
      <c r="L1188" s="4">
        <f>J1188-(G1188*E1188)</f>
        <v>24</v>
      </c>
      <c r="M1188" s="6">
        <f t="shared" si="56"/>
        <v>0.4</v>
      </c>
    </row>
    <row r="1189" spans="1:13" x14ac:dyDescent="0.45">
      <c r="A1189" s="3">
        <v>478</v>
      </c>
      <c r="B1189" s="3">
        <v>7</v>
      </c>
      <c r="C1189" t="s">
        <v>49</v>
      </c>
      <c r="D1189" t="s">
        <v>618</v>
      </c>
      <c r="E1189" s="4">
        <v>17</v>
      </c>
      <c r="F1189" s="4">
        <v>29</v>
      </c>
      <c r="G1189">
        <v>2</v>
      </c>
      <c r="H1189" s="5">
        <v>2.5000000000000001E-2</v>
      </c>
      <c r="I1189" t="s">
        <v>610</v>
      </c>
      <c r="J1189" s="4">
        <f t="shared" si="54"/>
        <v>58</v>
      </c>
      <c r="K1189" s="11">
        <f t="shared" si="55"/>
        <v>34</v>
      </c>
      <c r="L1189" s="4">
        <f>J1189-(G1189*E1189)</f>
        <v>24</v>
      </c>
      <c r="M1189" s="6">
        <f t="shared" si="56"/>
        <v>0.41379310344827586</v>
      </c>
    </row>
    <row r="1190" spans="1:13" x14ac:dyDescent="0.45">
      <c r="A1190" s="3">
        <v>479</v>
      </c>
      <c r="B1190" s="3">
        <v>1</v>
      </c>
      <c r="C1190" t="s">
        <v>90</v>
      </c>
      <c r="D1190" t="s">
        <v>629</v>
      </c>
      <c r="E1190" s="4">
        <v>10</v>
      </c>
      <c r="F1190" s="4">
        <v>18</v>
      </c>
      <c r="G1190">
        <v>1</v>
      </c>
      <c r="H1190" s="5">
        <v>3.125E-2</v>
      </c>
      <c r="I1190" t="s">
        <v>609</v>
      </c>
      <c r="J1190" s="4">
        <f t="shared" si="54"/>
        <v>18</v>
      </c>
      <c r="K1190" s="11">
        <f t="shared" si="55"/>
        <v>10</v>
      </c>
      <c r="L1190" s="4">
        <f>J1190-(G1190*E1190)</f>
        <v>8</v>
      </c>
      <c r="M1190" s="6">
        <f t="shared" si="56"/>
        <v>0.44444444444444442</v>
      </c>
    </row>
    <row r="1191" spans="1:13" x14ac:dyDescent="0.45">
      <c r="A1191" s="3">
        <v>479</v>
      </c>
      <c r="B1191" s="3">
        <v>1</v>
      </c>
      <c r="C1191" t="s">
        <v>66</v>
      </c>
      <c r="D1191" t="s">
        <v>625</v>
      </c>
      <c r="E1191" s="4">
        <v>20</v>
      </c>
      <c r="F1191" s="4">
        <v>34</v>
      </c>
      <c r="G1191">
        <v>1</v>
      </c>
      <c r="H1191" s="5">
        <v>2.6388888888888889E-2</v>
      </c>
      <c r="I1191" t="s">
        <v>610</v>
      </c>
      <c r="J1191" s="4">
        <f t="shared" si="54"/>
        <v>34</v>
      </c>
      <c r="K1191" s="11">
        <f t="shared" si="55"/>
        <v>20</v>
      </c>
      <c r="L1191" s="4">
        <f>J1191-(G1191*E1191)</f>
        <v>14</v>
      </c>
      <c r="M1191" s="6">
        <f t="shared" si="56"/>
        <v>0.41176470588235292</v>
      </c>
    </row>
    <row r="1192" spans="1:13" x14ac:dyDescent="0.45">
      <c r="A1192" s="3">
        <v>480</v>
      </c>
      <c r="B1192" s="3">
        <v>1</v>
      </c>
      <c r="C1192" t="s">
        <v>37</v>
      </c>
      <c r="D1192" t="s">
        <v>622</v>
      </c>
      <c r="E1192" s="4">
        <v>21</v>
      </c>
      <c r="F1192" s="4">
        <v>35</v>
      </c>
      <c r="G1192">
        <v>3</v>
      </c>
      <c r="H1192" s="5">
        <v>3.9583333333333331E-2</v>
      </c>
      <c r="I1192" t="s">
        <v>610</v>
      </c>
      <c r="J1192" s="4">
        <f t="shared" si="54"/>
        <v>105</v>
      </c>
      <c r="K1192" s="11">
        <f t="shared" si="55"/>
        <v>63</v>
      </c>
      <c r="L1192" s="4">
        <f>J1192-(G1192*E1192)</f>
        <v>42</v>
      </c>
      <c r="M1192" s="6">
        <f t="shared" si="56"/>
        <v>0.4</v>
      </c>
    </row>
    <row r="1193" spans="1:13" x14ac:dyDescent="0.45">
      <c r="A1193" s="3">
        <v>480</v>
      </c>
      <c r="B1193" s="3">
        <v>1</v>
      </c>
      <c r="C1193" t="s">
        <v>117</v>
      </c>
      <c r="D1193" t="s">
        <v>615</v>
      </c>
      <c r="E1193" s="4">
        <v>16</v>
      </c>
      <c r="F1193" s="4">
        <v>27</v>
      </c>
      <c r="G1193">
        <v>2</v>
      </c>
      <c r="H1193" s="5">
        <v>5.5555555555555558E-3</v>
      </c>
      <c r="I1193" t="s">
        <v>609</v>
      </c>
      <c r="J1193" s="4">
        <f t="shared" si="54"/>
        <v>54</v>
      </c>
      <c r="K1193" s="11">
        <f t="shared" si="55"/>
        <v>32</v>
      </c>
      <c r="L1193" s="4">
        <f>J1193-(G1193*E1193)</f>
        <v>22</v>
      </c>
      <c r="M1193" s="6">
        <f t="shared" si="56"/>
        <v>0.40740740740740738</v>
      </c>
    </row>
    <row r="1194" spans="1:13" x14ac:dyDescent="0.45">
      <c r="A1194" s="3">
        <v>481</v>
      </c>
      <c r="B1194" s="3">
        <v>9</v>
      </c>
      <c r="C1194" t="s">
        <v>166</v>
      </c>
      <c r="D1194" t="s">
        <v>630</v>
      </c>
      <c r="E1194" s="4">
        <v>15</v>
      </c>
      <c r="F1194" s="4">
        <v>26</v>
      </c>
      <c r="G1194">
        <v>2</v>
      </c>
      <c r="H1194" s="5">
        <v>4.027777777777778E-2</v>
      </c>
      <c r="I1194" t="s">
        <v>610</v>
      </c>
      <c r="J1194" s="4">
        <f t="shared" si="54"/>
        <v>52</v>
      </c>
      <c r="K1194" s="11">
        <f t="shared" si="55"/>
        <v>30</v>
      </c>
      <c r="L1194" s="4">
        <f>J1194-(G1194*E1194)</f>
        <v>22</v>
      </c>
      <c r="M1194" s="6">
        <f t="shared" si="56"/>
        <v>0.42307692307692307</v>
      </c>
    </row>
    <row r="1195" spans="1:13" x14ac:dyDescent="0.45">
      <c r="A1195" s="3">
        <v>482</v>
      </c>
      <c r="B1195" s="3">
        <v>9</v>
      </c>
      <c r="C1195" t="s">
        <v>81</v>
      </c>
      <c r="D1195" t="s">
        <v>628</v>
      </c>
      <c r="E1195" s="4">
        <v>13</v>
      </c>
      <c r="F1195" s="4">
        <v>21</v>
      </c>
      <c r="G1195">
        <v>3</v>
      </c>
      <c r="H1195" s="5">
        <v>1.4583333333333334E-2</v>
      </c>
      <c r="I1195" t="s">
        <v>610</v>
      </c>
      <c r="J1195" s="4">
        <f t="shared" si="54"/>
        <v>63</v>
      </c>
      <c r="K1195" s="11">
        <f t="shared" si="55"/>
        <v>39</v>
      </c>
      <c r="L1195" s="4">
        <f>J1195-(G1195*E1195)</f>
        <v>24</v>
      </c>
      <c r="M1195" s="6">
        <f t="shared" si="56"/>
        <v>0.38095238095238093</v>
      </c>
    </row>
    <row r="1196" spans="1:13" x14ac:dyDescent="0.45">
      <c r="A1196" s="3">
        <v>483</v>
      </c>
      <c r="B1196" s="3">
        <v>2</v>
      </c>
      <c r="C1196" t="s">
        <v>117</v>
      </c>
      <c r="D1196" t="s">
        <v>615</v>
      </c>
      <c r="E1196" s="4">
        <v>16</v>
      </c>
      <c r="F1196" s="4">
        <v>27</v>
      </c>
      <c r="G1196">
        <v>3</v>
      </c>
      <c r="H1196" s="5">
        <v>3.6805555555555557E-2</v>
      </c>
      <c r="I1196" t="s">
        <v>609</v>
      </c>
      <c r="J1196" s="4">
        <f t="shared" si="54"/>
        <v>81</v>
      </c>
      <c r="K1196" s="11">
        <f t="shared" si="55"/>
        <v>48</v>
      </c>
      <c r="L1196" s="4">
        <f>J1196-(G1196*E1196)</f>
        <v>33</v>
      </c>
      <c r="M1196" s="6">
        <f t="shared" si="56"/>
        <v>0.40740740740740738</v>
      </c>
    </row>
    <row r="1197" spans="1:13" x14ac:dyDescent="0.45">
      <c r="A1197" s="3">
        <v>484</v>
      </c>
      <c r="B1197" s="3">
        <v>18</v>
      </c>
      <c r="C1197" t="s">
        <v>133</v>
      </c>
      <c r="D1197" t="s">
        <v>631</v>
      </c>
      <c r="E1197" s="4">
        <v>15</v>
      </c>
      <c r="F1197" s="4">
        <v>25</v>
      </c>
      <c r="G1197">
        <v>3</v>
      </c>
      <c r="H1197" s="5">
        <v>2.361111111111111E-2</v>
      </c>
      <c r="I1197" t="s">
        <v>610</v>
      </c>
      <c r="J1197" s="4">
        <f t="shared" si="54"/>
        <v>75</v>
      </c>
      <c r="K1197" s="11">
        <f t="shared" si="55"/>
        <v>45</v>
      </c>
      <c r="L1197" s="4">
        <f>J1197-(G1197*E1197)</f>
        <v>30</v>
      </c>
      <c r="M1197" s="6">
        <f t="shared" si="56"/>
        <v>0.4</v>
      </c>
    </row>
    <row r="1198" spans="1:13" x14ac:dyDescent="0.45">
      <c r="A1198" s="3">
        <v>485</v>
      </c>
      <c r="B1198" s="3">
        <v>6</v>
      </c>
      <c r="C1198" t="s">
        <v>169</v>
      </c>
      <c r="D1198" t="s">
        <v>612</v>
      </c>
      <c r="E1198" s="4">
        <v>14</v>
      </c>
      <c r="F1198" s="4">
        <v>24</v>
      </c>
      <c r="G1198">
        <v>3</v>
      </c>
      <c r="H1198" s="5">
        <v>1.5972222222222221E-2</v>
      </c>
      <c r="I1198" t="s">
        <v>609</v>
      </c>
      <c r="J1198" s="4">
        <f t="shared" si="54"/>
        <v>72</v>
      </c>
      <c r="K1198" s="11">
        <f t="shared" si="55"/>
        <v>42</v>
      </c>
      <c r="L1198" s="4">
        <f>J1198-(G1198*E1198)</f>
        <v>30</v>
      </c>
      <c r="M1198" s="6">
        <f t="shared" si="56"/>
        <v>0.41666666666666669</v>
      </c>
    </row>
    <row r="1199" spans="1:13" x14ac:dyDescent="0.45">
      <c r="A1199" s="3">
        <v>485</v>
      </c>
      <c r="B1199" s="3">
        <v>6</v>
      </c>
      <c r="C1199" t="s">
        <v>84</v>
      </c>
      <c r="D1199" t="s">
        <v>617</v>
      </c>
      <c r="E1199" s="4">
        <v>22</v>
      </c>
      <c r="F1199" s="4">
        <v>36</v>
      </c>
      <c r="G1199">
        <v>2</v>
      </c>
      <c r="H1199" s="5">
        <v>3.888888888888889E-2</v>
      </c>
      <c r="I1199" t="s">
        <v>609</v>
      </c>
      <c r="J1199" s="4">
        <f t="shared" si="54"/>
        <v>72</v>
      </c>
      <c r="K1199" s="11">
        <f t="shared" si="55"/>
        <v>44</v>
      </c>
      <c r="L1199" s="4">
        <f>J1199-(G1199*E1199)</f>
        <v>28</v>
      </c>
      <c r="M1199" s="6">
        <f t="shared" si="56"/>
        <v>0.3888888888888889</v>
      </c>
    </row>
    <row r="1200" spans="1:13" x14ac:dyDescent="0.45">
      <c r="A1200" s="3">
        <v>486</v>
      </c>
      <c r="B1200" s="3">
        <v>15</v>
      </c>
      <c r="C1200" t="s">
        <v>84</v>
      </c>
      <c r="D1200" t="s">
        <v>617</v>
      </c>
      <c r="E1200" s="4">
        <v>22</v>
      </c>
      <c r="F1200" s="4">
        <v>36</v>
      </c>
      <c r="G1200">
        <v>2</v>
      </c>
      <c r="H1200" s="5">
        <v>4.8611111111111112E-3</v>
      </c>
      <c r="I1200" t="s">
        <v>609</v>
      </c>
      <c r="J1200" s="4">
        <f t="shared" si="54"/>
        <v>72</v>
      </c>
      <c r="K1200" s="11">
        <f t="shared" si="55"/>
        <v>44</v>
      </c>
      <c r="L1200" s="4">
        <f>J1200-(G1200*E1200)</f>
        <v>28</v>
      </c>
      <c r="M1200" s="6">
        <f t="shared" si="56"/>
        <v>0.3888888888888889</v>
      </c>
    </row>
    <row r="1201" spans="1:13" x14ac:dyDescent="0.45">
      <c r="A1201" s="3">
        <v>486</v>
      </c>
      <c r="B1201" s="3">
        <v>15</v>
      </c>
      <c r="C1201" t="s">
        <v>157</v>
      </c>
      <c r="D1201" t="s">
        <v>626</v>
      </c>
      <c r="E1201" s="4">
        <v>12</v>
      </c>
      <c r="F1201" s="4">
        <v>20</v>
      </c>
      <c r="G1201">
        <v>1</v>
      </c>
      <c r="H1201" s="5">
        <v>1.3194444444444444E-2</v>
      </c>
      <c r="I1201" t="s">
        <v>609</v>
      </c>
      <c r="J1201" s="4">
        <f t="shared" si="54"/>
        <v>20</v>
      </c>
      <c r="K1201" s="11">
        <f t="shared" si="55"/>
        <v>12</v>
      </c>
      <c r="L1201" s="4">
        <f>J1201-(G1201*E1201)</f>
        <v>8</v>
      </c>
      <c r="M1201" s="6">
        <f t="shared" si="56"/>
        <v>0.4</v>
      </c>
    </row>
    <row r="1202" spans="1:13" x14ac:dyDescent="0.45">
      <c r="A1202" s="3">
        <v>486</v>
      </c>
      <c r="B1202" s="3">
        <v>15</v>
      </c>
      <c r="C1202" t="s">
        <v>66</v>
      </c>
      <c r="D1202" t="s">
        <v>625</v>
      </c>
      <c r="E1202" s="4">
        <v>20</v>
      </c>
      <c r="F1202" s="4">
        <v>34</v>
      </c>
      <c r="G1202">
        <v>1</v>
      </c>
      <c r="H1202" s="5">
        <v>6.2500000000000003E-3</v>
      </c>
      <c r="I1202" t="s">
        <v>609</v>
      </c>
      <c r="J1202" s="4">
        <f t="shared" si="54"/>
        <v>34</v>
      </c>
      <c r="K1202" s="11">
        <f t="shared" si="55"/>
        <v>20</v>
      </c>
      <c r="L1202" s="4">
        <f>J1202-(G1202*E1202)</f>
        <v>14</v>
      </c>
      <c r="M1202" s="6">
        <f t="shared" si="56"/>
        <v>0.41176470588235292</v>
      </c>
    </row>
    <row r="1203" spans="1:13" x14ac:dyDescent="0.45">
      <c r="A1203" s="3">
        <v>486</v>
      </c>
      <c r="B1203" s="3">
        <v>15</v>
      </c>
      <c r="C1203" t="s">
        <v>169</v>
      </c>
      <c r="D1203" t="s">
        <v>612</v>
      </c>
      <c r="E1203" s="4">
        <v>14</v>
      </c>
      <c r="F1203" s="4">
        <v>24</v>
      </c>
      <c r="G1203">
        <v>1</v>
      </c>
      <c r="H1203" s="5">
        <v>1.6666666666666666E-2</v>
      </c>
      <c r="I1203" t="s">
        <v>609</v>
      </c>
      <c r="J1203" s="4">
        <f t="shared" si="54"/>
        <v>24</v>
      </c>
      <c r="K1203" s="11">
        <f t="shared" si="55"/>
        <v>14</v>
      </c>
      <c r="L1203" s="4">
        <f>J1203-(G1203*E1203)</f>
        <v>10</v>
      </c>
      <c r="M1203" s="6">
        <f t="shared" si="56"/>
        <v>0.41666666666666669</v>
      </c>
    </row>
    <row r="1204" spans="1:13" x14ac:dyDescent="0.45">
      <c r="A1204" s="3">
        <v>487</v>
      </c>
      <c r="B1204" s="3">
        <v>17</v>
      </c>
      <c r="C1204" t="s">
        <v>66</v>
      </c>
      <c r="D1204" t="s">
        <v>625</v>
      </c>
      <c r="E1204" s="4">
        <v>20</v>
      </c>
      <c r="F1204" s="4">
        <v>34</v>
      </c>
      <c r="G1204">
        <v>2</v>
      </c>
      <c r="H1204" s="5">
        <v>4.027777777777778E-2</v>
      </c>
      <c r="I1204" t="s">
        <v>610</v>
      </c>
      <c r="J1204" s="4">
        <f t="shared" si="54"/>
        <v>68</v>
      </c>
      <c r="K1204" s="11">
        <f t="shared" si="55"/>
        <v>40</v>
      </c>
      <c r="L1204" s="4">
        <f>J1204-(G1204*E1204)</f>
        <v>28</v>
      </c>
      <c r="M1204" s="6">
        <f t="shared" si="56"/>
        <v>0.41176470588235292</v>
      </c>
    </row>
    <row r="1205" spans="1:13" x14ac:dyDescent="0.45">
      <c r="A1205" s="3">
        <v>487</v>
      </c>
      <c r="B1205" s="3">
        <v>17</v>
      </c>
      <c r="C1205" t="s">
        <v>127</v>
      </c>
      <c r="D1205" t="s">
        <v>614</v>
      </c>
      <c r="E1205" s="4">
        <v>19</v>
      </c>
      <c r="F1205" s="4">
        <v>31</v>
      </c>
      <c r="G1205">
        <v>2</v>
      </c>
      <c r="H1205" s="5">
        <v>2.013888888888889E-2</v>
      </c>
      <c r="I1205" t="s">
        <v>610</v>
      </c>
      <c r="J1205" s="4">
        <f t="shared" si="54"/>
        <v>62</v>
      </c>
      <c r="K1205" s="11">
        <f t="shared" si="55"/>
        <v>38</v>
      </c>
      <c r="L1205" s="4">
        <f>J1205-(G1205*E1205)</f>
        <v>24</v>
      </c>
      <c r="M1205" s="6">
        <f t="shared" si="56"/>
        <v>0.38709677419354838</v>
      </c>
    </row>
    <row r="1206" spans="1:13" x14ac:dyDescent="0.45">
      <c r="A1206" s="3">
        <v>487</v>
      </c>
      <c r="B1206" s="3">
        <v>17</v>
      </c>
      <c r="C1206" t="s">
        <v>214</v>
      </c>
      <c r="D1206" t="s">
        <v>624</v>
      </c>
      <c r="E1206" s="4">
        <v>13</v>
      </c>
      <c r="F1206" s="4">
        <v>22</v>
      </c>
      <c r="G1206">
        <v>1</v>
      </c>
      <c r="H1206" s="5">
        <v>3.472222222222222E-3</v>
      </c>
      <c r="I1206" t="s">
        <v>610</v>
      </c>
      <c r="J1206" s="4">
        <f t="shared" si="54"/>
        <v>22</v>
      </c>
      <c r="K1206" s="11">
        <f t="shared" si="55"/>
        <v>13</v>
      </c>
      <c r="L1206" s="4">
        <f>J1206-(G1206*E1206)</f>
        <v>9</v>
      </c>
      <c r="M1206" s="6">
        <f t="shared" si="56"/>
        <v>0.40909090909090912</v>
      </c>
    </row>
    <row r="1207" spans="1:13" x14ac:dyDescent="0.45">
      <c r="A1207" s="3">
        <v>488</v>
      </c>
      <c r="B1207" s="3">
        <v>10</v>
      </c>
      <c r="C1207" t="s">
        <v>90</v>
      </c>
      <c r="D1207" t="s">
        <v>629</v>
      </c>
      <c r="E1207" s="4">
        <v>10</v>
      </c>
      <c r="F1207" s="4">
        <v>18</v>
      </c>
      <c r="G1207">
        <v>3</v>
      </c>
      <c r="H1207" s="5">
        <v>3.7499999999999999E-2</v>
      </c>
      <c r="I1207" t="s">
        <v>609</v>
      </c>
      <c r="J1207" s="4">
        <f t="shared" si="54"/>
        <v>54</v>
      </c>
      <c r="K1207" s="11">
        <f t="shared" si="55"/>
        <v>30</v>
      </c>
      <c r="L1207" s="4">
        <f>J1207-(G1207*E1207)</f>
        <v>24</v>
      </c>
      <c r="M1207" s="6">
        <f t="shared" si="56"/>
        <v>0.44444444444444442</v>
      </c>
    </row>
    <row r="1208" spans="1:13" x14ac:dyDescent="0.45">
      <c r="A1208" s="3">
        <v>488</v>
      </c>
      <c r="B1208" s="3">
        <v>10</v>
      </c>
      <c r="C1208" t="s">
        <v>211</v>
      </c>
      <c r="D1208" t="s">
        <v>627</v>
      </c>
      <c r="E1208" s="4">
        <v>14</v>
      </c>
      <c r="F1208" s="4">
        <v>23</v>
      </c>
      <c r="G1208">
        <v>3</v>
      </c>
      <c r="H1208" s="5">
        <v>3.6111111111111108E-2</v>
      </c>
      <c r="I1208" t="s">
        <v>609</v>
      </c>
      <c r="J1208" s="4">
        <f t="shared" si="54"/>
        <v>69</v>
      </c>
      <c r="K1208" s="11">
        <f t="shared" si="55"/>
        <v>42</v>
      </c>
      <c r="L1208" s="4">
        <f>J1208-(G1208*E1208)</f>
        <v>27</v>
      </c>
      <c r="M1208" s="6">
        <f t="shared" si="56"/>
        <v>0.39130434782608697</v>
      </c>
    </row>
    <row r="1209" spans="1:13" x14ac:dyDescent="0.45">
      <c r="A1209" s="3">
        <v>488</v>
      </c>
      <c r="B1209" s="3">
        <v>10</v>
      </c>
      <c r="C1209" t="s">
        <v>127</v>
      </c>
      <c r="D1209" t="s">
        <v>614</v>
      </c>
      <c r="E1209" s="4">
        <v>19</v>
      </c>
      <c r="F1209" s="4">
        <v>31</v>
      </c>
      <c r="G1209">
        <v>2</v>
      </c>
      <c r="H1209" s="5">
        <v>1.2500000000000001E-2</v>
      </c>
      <c r="I1209" t="s">
        <v>610</v>
      </c>
      <c r="J1209" s="4">
        <f t="shared" si="54"/>
        <v>62</v>
      </c>
      <c r="K1209" s="11">
        <f t="shared" si="55"/>
        <v>38</v>
      </c>
      <c r="L1209" s="4">
        <f>J1209-(G1209*E1209)</f>
        <v>24</v>
      </c>
      <c r="M1209" s="6">
        <f t="shared" si="56"/>
        <v>0.38709677419354838</v>
      </c>
    </row>
    <row r="1210" spans="1:13" x14ac:dyDescent="0.45">
      <c r="A1210" s="3">
        <v>489</v>
      </c>
      <c r="B1210" s="3">
        <v>3</v>
      </c>
      <c r="C1210" t="s">
        <v>59</v>
      </c>
      <c r="D1210" t="s">
        <v>616</v>
      </c>
      <c r="E1210" s="4">
        <v>25</v>
      </c>
      <c r="F1210" s="4">
        <v>40</v>
      </c>
      <c r="G1210">
        <v>2</v>
      </c>
      <c r="H1210" s="5">
        <v>1.9444444444444445E-2</v>
      </c>
      <c r="I1210" t="s">
        <v>610</v>
      </c>
      <c r="J1210" s="4">
        <f t="shared" si="54"/>
        <v>80</v>
      </c>
      <c r="K1210" s="11">
        <f t="shared" si="55"/>
        <v>50</v>
      </c>
      <c r="L1210" s="4">
        <f>J1210-(G1210*E1210)</f>
        <v>30</v>
      </c>
      <c r="M1210" s="6">
        <f t="shared" si="56"/>
        <v>0.375</v>
      </c>
    </row>
    <row r="1211" spans="1:13" x14ac:dyDescent="0.45">
      <c r="A1211" s="3">
        <v>489</v>
      </c>
      <c r="B1211" s="3">
        <v>3</v>
      </c>
      <c r="C1211" t="s">
        <v>211</v>
      </c>
      <c r="D1211" t="s">
        <v>627</v>
      </c>
      <c r="E1211" s="4">
        <v>14</v>
      </c>
      <c r="F1211" s="4">
        <v>23</v>
      </c>
      <c r="G1211">
        <v>3</v>
      </c>
      <c r="H1211" s="5">
        <v>4.1666666666666666E-3</v>
      </c>
      <c r="I1211" t="s">
        <v>610</v>
      </c>
      <c r="J1211" s="4">
        <f t="shared" si="54"/>
        <v>69</v>
      </c>
      <c r="K1211" s="11">
        <f t="shared" si="55"/>
        <v>42</v>
      </c>
      <c r="L1211" s="4">
        <f>J1211-(G1211*E1211)</f>
        <v>27</v>
      </c>
      <c r="M1211" s="6">
        <f t="shared" si="56"/>
        <v>0.39130434782608697</v>
      </c>
    </row>
    <row r="1212" spans="1:13" x14ac:dyDescent="0.45">
      <c r="A1212" s="3">
        <v>490</v>
      </c>
      <c r="B1212" s="3">
        <v>1</v>
      </c>
      <c r="C1212" t="s">
        <v>166</v>
      </c>
      <c r="D1212" t="s">
        <v>630</v>
      </c>
      <c r="E1212" s="4">
        <v>15</v>
      </c>
      <c r="F1212" s="4">
        <v>26</v>
      </c>
      <c r="G1212">
        <v>3</v>
      </c>
      <c r="H1212" s="5">
        <v>2.361111111111111E-2</v>
      </c>
      <c r="I1212" t="s">
        <v>609</v>
      </c>
      <c r="J1212" s="4">
        <f t="shared" si="54"/>
        <v>78</v>
      </c>
      <c r="K1212" s="11">
        <f t="shared" si="55"/>
        <v>45</v>
      </c>
      <c r="L1212" s="4">
        <f>J1212-(G1212*E1212)</f>
        <v>33</v>
      </c>
      <c r="M1212" s="6">
        <f t="shared" si="56"/>
        <v>0.42307692307692307</v>
      </c>
    </row>
    <row r="1213" spans="1:13" x14ac:dyDescent="0.45">
      <c r="A1213" s="3">
        <v>490</v>
      </c>
      <c r="B1213" s="3">
        <v>1</v>
      </c>
      <c r="C1213" t="s">
        <v>258</v>
      </c>
      <c r="D1213" t="s">
        <v>623</v>
      </c>
      <c r="E1213" s="4">
        <v>19</v>
      </c>
      <c r="F1213" s="4">
        <v>32</v>
      </c>
      <c r="G1213">
        <v>1</v>
      </c>
      <c r="H1213" s="5">
        <v>3.8194444444444448E-2</v>
      </c>
      <c r="I1213" t="s">
        <v>609</v>
      </c>
      <c r="J1213" s="4">
        <f t="shared" si="54"/>
        <v>32</v>
      </c>
      <c r="K1213" s="11">
        <f t="shared" si="55"/>
        <v>19</v>
      </c>
      <c r="L1213" s="4">
        <f>J1213-(G1213*E1213)</f>
        <v>13</v>
      </c>
      <c r="M1213" s="6">
        <f t="shared" si="56"/>
        <v>0.40625</v>
      </c>
    </row>
    <row r="1214" spans="1:13" x14ac:dyDescent="0.45">
      <c r="A1214" s="3">
        <v>490</v>
      </c>
      <c r="B1214" s="3">
        <v>1</v>
      </c>
      <c r="C1214" t="s">
        <v>66</v>
      </c>
      <c r="D1214" t="s">
        <v>625</v>
      </c>
      <c r="E1214" s="4">
        <v>20</v>
      </c>
      <c r="F1214" s="4">
        <v>34</v>
      </c>
      <c r="G1214">
        <v>3</v>
      </c>
      <c r="H1214" s="5">
        <v>2.9166666666666667E-2</v>
      </c>
      <c r="I1214" t="s">
        <v>609</v>
      </c>
      <c r="J1214" s="4">
        <f t="shared" si="54"/>
        <v>102</v>
      </c>
      <c r="K1214" s="11">
        <f t="shared" si="55"/>
        <v>60</v>
      </c>
      <c r="L1214" s="4">
        <f>J1214-(G1214*E1214)</f>
        <v>42</v>
      </c>
      <c r="M1214" s="6">
        <f t="shared" si="56"/>
        <v>0.41176470588235292</v>
      </c>
    </row>
    <row r="1215" spans="1:13" x14ac:dyDescent="0.45">
      <c r="A1215" s="3">
        <v>491</v>
      </c>
      <c r="B1215" s="3">
        <v>7</v>
      </c>
      <c r="C1215" t="s">
        <v>49</v>
      </c>
      <c r="D1215" t="s">
        <v>618</v>
      </c>
      <c r="E1215" s="4">
        <v>17</v>
      </c>
      <c r="F1215" s="4">
        <v>29</v>
      </c>
      <c r="G1215">
        <v>2</v>
      </c>
      <c r="H1215" s="5">
        <v>2.0833333333333332E-2</v>
      </c>
      <c r="I1215" t="s">
        <v>609</v>
      </c>
      <c r="J1215" s="4">
        <f t="shared" si="54"/>
        <v>58</v>
      </c>
      <c r="K1215" s="11">
        <f t="shared" si="55"/>
        <v>34</v>
      </c>
      <c r="L1215" s="4">
        <f>J1215-(G1215*E1215)</f>
        <v>24</v>
      </c>
      <c r="M1215" s="6">
        <f t="shared" si="56"/>
        <v>0.41379310344827586</v>
      </c>
    </row>
    <row r="1216" spans="1:13" x14ac:dyDescent="0.45">
      <c r="A1216" s="3">
        <v>491</v>
      </c>
      <c r="B1216" s="3">
        <v>7</v>
      </c>
      <c r="C1216" t="s">
        <v>79</v>
      </c>
      <c r="D1216" t="s">
        <v>613</v>
      </c>
      <c r="E1216" s="4">
        <v>18</v>
      </c>
      <c r="F1216" s="4">
        <v>30</v>
      </c>
      <c r="G1216">
        <v>2</v>
      </c>
      <c r="H1216" s="5">
        <v>7.6388888888888886E-3</v>
      </c>
      <c r="I1216" t="s">
        <v>609</v>
      </c>
      <c r="J1216" s="4">
        <f t="shared" si="54"/>
        <v>60</v>
      </c>
      <c r="K1216" s="11">
        <f t="shared" si="55"/>
        <v>36</v>
      </c>
      <c r="L1216" s="4">
        <f>J1216-(G1216*E1216)</f>
        <v>24</v>
      </c>
      <c r="M1216" s="6">
        <f t="shared" si="56"/>
        <v>0.4</v>
      </c>
    </row>
    <row r="1217" spans="1:13" x14ac:dyDescent="0.45">
      <c r="A1217" s="3">
        <v>492</v>
      </c>
      <c r="B1217" s="3">
        <v>4</v>
      </c>
      <c r="C1217" t="s">
        <v>272</v>
      </c>
      <c r="D1217" t="s">
        <v>619</v>
      </c>
      <c r="E1217" s="4">
        <v>20</v>
      </c>
      <c r="F1217" s="4">
        <v>33</v>
      </c>
      <c r="G1217">
        <v>3</v>
      </c>
      <c r="H1217" s="5">
        <v>1.0416666666666666E-2</v>
      </c>
      <c r="I1217" t="s">
        <v>609</v>
      </c>
      <c r="J1217" s="4">
        <f t="shared" si="54"/>
        <v>99</v>
      </c>
      <c r="K1217" s="11">
        <f t="shared" si="55"/>
        <v>60</v>
      </c>
      <c r="L1217" s="4">
        <f>J1217-(G1217*E1217)</f>
        <v>39</v>
      </c>
      <c r="M1217" s="6">
        <f t="shared" si="56"/>
        <v>0.39393939393939392</v>
      </c>
    </row>
    <row r="1218" spans="1:13" x14ac:dyDescent="0.45">
      <c r="A1218" s="3">
        <v>492</v>
      </c>
      <c r="B1218" s="3">
        <v>4</v>
      </c>
      <c r="C1218" t="s">
        <v>81</v>
      </c>
      <c r="D1218" t="s">
        <v>628</v>
      </c>
      <c r="E1218" s="4">
        <v>13</v>
      </c>
      <c r="F1218" s="4">
        <v>21</v>
      </c>
      <c r="G1218">
        <v>3</v>
      </c>
      <c r="H1218" s="5">
        <v>5.5555555555555558E-3</v>
      </c>
      <c r="I1218" t="s">
        <v>609</v>
      </c>
      <c r="J1218" s="4">
        <f t="shared" si="54"/>
        <v>63</v>
      </c>
      <c r="K1218" s="11">
        <f t="shared" si="55"/>
        <v>39</v>
      </c>
      <c r="L1218" s="4">
        <f>J1218-(G1218*E1218)</f>
        <v>24</v>
      </c>
      <c r="M1218" s="6">
        <f t="shared" si="56"/>
        <v>0.38095238095238093</v>
      </c>
    </row>
    <row r="1219" spans="1:13" x14ac:dyDescent="0.45">
      <c r="A1219" s="3">
        <v>492</v>
      </c>
      <c r="B1219" s="3">
        <v>4</v>
      </c>
      <c r="C1219" t="s">
        <v>169</v>
      </c>
      <c r="D1219" t="s">
        <v>612</v>
      </c>
      <c r="E1219" s="4">
        <v>14</v>
      </c>
      <c r="F1219" s="4">
        <v>24</v>
      </c>
      <c r="G1219">
        <v>2</v>
      </c>
      <c r="H1219" s="5">
        <v>1.8055555555555554E-2</v>
      </c>
      <c r="I1219" t="s">
        <v>609</v>
      </c>
      <c r="J1219" s="4">
        <f t="shared" ref="J1219:J1282" si="57">F1219*G1219</f>
        <v>48</v>
      </c>
      <c r="K1219" s="11">
        <f t="shared" ref="K1219:K1282" si="58">G1219*E1219</f>
        <v>28</v>
      </c>
      <c r="L1219" s="4">
        <f>J1219-(G1219*E1219)</f>
        <v>20</v>
      </c>
      <c r="M1219" s="6">
        <f t="shared" ref="M1219:M1282" si="59">L1219/J1219</f>
        <v>0.41666666666666669</v>
      </c>
    </row>
    <row r="1220" spans="1:13" x14ac:dyDescent="0.45">
      <c r="A1220" s="3">
        <v>493</v>
      </c>
      <c r="B1220" s="3">
        <v>2</v>
      </c>
      <c r="C1220" t="s">
        <v>90</v>
      </c>
      <c r="D1220" t="s">
        <v>629</v>
      </c>
      <c r="E1220" s="4">
        <v>10</v>
      </c>
      <c r="F1220" s="4">
        <v>18</v>
      </c>
      <c r="G1220">
        <v>3</v>
      </c>
      <c r="H1220" s="5">
        <v>5.5555555555555558E-3</v>
      </c>
      <c r="I1220" t="s">
        <v>610</v>
      </c>
      <c r="J1220" s="4">
        <f t="shared" si="57"/>
        <v>54</v>
      </c>
      <c r="K1220" s="11">
        <f t="shared" si="58"/>
        <v>30</v>
      </c>
      <c r="L1220" s="4">
        <f>J1220-(G1220*E1220)</f>
        <v>24</v>
      </c>
      <c r="M1220" s="6">
        <f t="shared" si="59"/>
        <v>0.44444444444444442</v>
      </c>
    </row>
    <row r="1221" spans="1:13" x14ac:dyDescent="0.45">
      <c r="A1221" s="3">
        <v>494</v>
      </c>
      <c r="B1221" s="3">
        <v>20</v>
      </c>
      <c r="C1221" t="s">
        <v>258</v>
      </c>
      <c r="D1221" t="s">
        <v>623</v>
      </c>
      <c r="E1221" s="4">
        <v>19</v>
      </c>
      <c r="F1221" s="4">
        <v>32</v>
      </c>
      <c r="G1221">
        <v>2</v>
      </c>
      <c r="H1221" s="5">
        <v>6.2500000000000003E-3</v>
      </c>
      <c r="I1221" t="s">
        <v>609</v>
      </c>
      <c r="J1221" s="4">
        <f t="shared" si="57"/>
        <v>64</v>
      </c>
      <c r="K1221" s="11">
        <f t="shared" si="58"/>
        <v>38</v>
      </c>
      <c r="L1221" s="4">
        <f>J1221-(G1221*E1221)</f>
        <v>26</v>
      </c>
      <c r="M1221" s="6">
        <f t="shared" si="59"/>
        <v>0.40625</v>
      </c>
    </row>
    <row r="1222" spans="1:13" x14ac:dyDescent="0.45">
      <c r="A1222" s="3">
        <v>494</v>
      </c>
      <c r="B1222" s="3">
        <v>20</v>
      </c>
      <c r="C1222" t="s">
        <v>84</v>
      </c>
      <c r="D1222" t="s">
        <v>617</v>
      </c>
      <c r="E1222" s="4">
        <v>22</v>
      </c>
      <c r="F1222" s="4">
        <v>36</v>
      </c>
      <c r="G1222">
        <v>3</v>
      </c>
      <c r="H1222" s="5">
        <v>1.5277777777777777E-2</v>
      </c>
      <c r="I1222" t="s">
        <v>609</v>
      </c>
      <c r="J1222" s="4">
        <f t="shared" si="57"/>
        <v>108</v>
      </c>
      <c r="K1222" s="11">
        <f t="shared" si="58"/>
        <v>66</v>
      </c>
      <c r="L1222" s="4">
        <f>J1222-(G1222*E1222)</f>
        <v>42</v>
      </c>
      <c r="M1222" s="6">
        <f t="shared" si="59"/>
        <v>0.3888888888888889</v>
      </c>
    </row>
    <row r="1223" spans="1:13" x14ac:dyDescent="0.45">
      <c r="A1223" s="3">
        <v>495</v>
      </c>
      <c r="B1223" s="3">
        <v>11</v>
      </c>
      <c r="C1223" t="s">
        <v>59</v>
      </c>
      <c r="D1223" t="s">
        <v>616</v>
      </c>
      <c r="E1223" s="4">
        <v>25</v>
      </c>
      <c r="F1223" s="4">
        <v>40</v>
      </c>
      <c r="G1223">
        <v>3</v>
      </c>
      <c r="H1223" s="5">
        <v>9.0277777777777769E-3</v>
      </c>
      <c r="I1223" t="s">
        <v>610</v>
      </c>
      <c r="J1223" s="4">
        <f t="shared" si="57"/>
        <v>120</v>
      </c>
      <c r="K1223" s="11">
        <f t="shared" si="58"/>
        <v>75</v>
      </c>
      <c r="L1223" s="4">
        <f>J1223-(G1223*E1223)</f>
        <v>45</v>
      </c>
      <c r="M1223" s="6">
        <f t="shared" si="59"/>
        <v>0.375</v>
      </c>
    </row>
    <row r="1224" spans="1:13" x14ac:dyDescent="0.45">
      <c r="A1224" s="3">
        <v>495</v>
      </c>
      <c r="B1224" s="3">
        <v>11</v>
      </c>
      <c r="C1224" t="s">
        <v>117</v>
      </c>
      <c r="D1224" t="s">
        <v>615</v>
      </c>
      <c r="E1224" s="4">
        <v>16</v>
      </c>
      <c r="F1224" s="4">
        <v>27</v>
      </c>
      <c r="G1224">
        <v>2</v>
      </c>
      <c r="H1224" s="5">
        <v>6.2500000000000003E-3</v>
      </c>
      <c r="I1224" t="s">
        <v>610</v>
      </c>
      <c r="J1224" s="4">
        <f t="shared" si="57"/>
        <v>54</v>
      </c>
      <c r="K1224" s="11">
        <f t="shared" si="58"/>
        <v>32</v>
      </c>
      <c r="L1224" s="4">
        <f>J1224-(G1224*E1224)</f>
        <v>22</v>
      </c>
      <c r="M1224" s="6">
        <f t="shared" si="59"/>
        <v>0.40740740740740738</v>
      </c>
    </row>
    <row r="1225" spans="1:13" x14ac:dyDescent="0.45">
      <c r="A1225" s="3">
        <v>495</v>
      </c>
      <c r="B1225" s="3">
        <v>11</v>
      </c>
      <c r="C1225" t="s">
        <v>53</v>
      </c>
      <c r="D1225" t="s">
        <v>620</v>
      </c>
      <c r="E1225" s="4">
        <v>16</v>
      </c>
      <c r="F1225" s="4">
        <v>28</v>
      </c>
      <c r="G1225">
        <v>2</v>
      </c>
      <c r="H1225" s="5">
        <v>3.0555555555555555E-2</v>
      </c>
      <c r="I1225" t="s">
        <v>609</v>
      </c>
      <c r="J1225" s="4">
        <f t="shared" si="57"/>
        <v>56</v>
      </c>
      <c r="K1225" s="11">
        <f t="shared" si="58"/>
        <v>32</v>
      </c>
      <c r="L1225" s="4">
        <f>J1225-(G1225*E1225)</f>
        <v>24</v>
      </c>
      <c r="M1225" s="6">
        <f t="shared" si="59"/>
        <v>0.42857142857142855</v>
      </c>
    </row>
    <row r="1226" spans="1:13" x14ac:dyDescent="0.45">
      <c r="A1226" s="3">
        <v>495</v>
      </c>
      <c r="B1226" s="3">
        <v>11</v>
      </c>
      <c r="C1226" t="s">
        <v>272</v>
      </c>
      <c r="D1226" t="s">
        <v>619</v>
      </c>
      <c r="E1226" s="4">
        <v>20</v>
      </c>
      <c r="F1226" s="4">
        <v>33</v>
      </c>
      <c r="G1226">
        <v>1</v>
      </c>
      <c r="H1226" s="5">
        <v>2.5000000000000001E-2</v>
      </c>
      <c r="I1226" t="s">
        <v>610</v>
      </c>
      <c r="J1226" s="4">
        <f t="shared" si="57"/>
        <v>33</v>
      </c>
      <c r="K1226" s="11">
        <f t="shared" si="58"/>
        <v>20</v>
      </c>
      <c r="L1226" s="4">
        <f>J1226-(G1226*E1226)</f>
        <v>13</v>
      </c>
      <c r="M1226" s="6">
        <f t="shared" si="59"/>
        <v>0.39393939393939392</v>
      </c>
    </row>
    <row r="1227" spans="1:13" x14ac:dyDescent="0.45">
      <c r="A1227" s="3">
        <v>496</v>
      </c>
      <c r="B1227" s="3">
        <v>1</v>
      </c>
      <c r="C1227" t="s">
        <v>272</v>
      </c>
      <c r="D1227" t="s">
        <v>619</v>
      </c>
      <c r="E1227" s="4">
        <v>20</v>
      </c>
      <c r="F1227" s="4">
        <v>33</v>
      </c>
      <c r="G1227">
        <v>1</v>
      </c>
      <c r="H1227" s="5">
        <v>1.9444444444444445E-2</v>
      </c>
      <c r="I1227" t="s">
        <v>609</v>
      </c>
      <c r="J1227" s="4">
        <f t="shared" si="57"/>
        <v>33</v>
      </c>
      <c r="K1227" s="11">
        <f t="shared" si="58"/>
        <v>20</v>
      </c>
      <c r="L1227" s="4">
        <f>J1227-(G1227*E1227)</f>
        <v>13</v>
      </c>
      <c r="M1227" s="6">
        <f t="shared" si="59"/>
        <v>0.39393939393939392</v>
      </c>
    </row>
    <row r="1228" spans="1:13" x14ac:dyDescent="0.45">
      <c r="A1228" s="3">
        <v>496</v>
      </c>
      <c r="B1228" s="3">
        <v>1</v>
      </c>
      <c r="C1228" t="s">
        <v>66</v>
      </c>
      <c r="D1228" t="s">
        <v>625</v>
      </c>
      <c r="E1228" s="4">
        <v>20</v>
      </c>
      <c r="F1228" s="4">
        <v>34</v>
      </c>
      <c r="G1228">
        <v>3</v>
      </c>
      <c r="H1228" s="5">
        <v>1.5972222222222221E-2</v>
      </c>
      <c r="I1228" t="s">
        <v>609</v>
      </c>
      <c r="J1228" s="4">
        <f t="shared" si="57"/>
        <v>102</v>
      </c>
      <c r="K1228" s="11">
        <f t="shared" si="58"/>
        <v>60</v>
      </c>
      <c r="L1228" s="4">
        <f>J1228-(G1228*E1228)</f>
        <v>42</v>
      </c>
      <c r="M1228" s="6">
        <f t="shared" si="59"/>
        <v>0.41176470588235292</v>
      </c>
    </row>
    <row r="1229" spans="1:13" x14ac:dyDescent="0.45">
      <c r="A1229" s="3">
        <v>496</v>
      </c>
      <c r="B1229" s="3">
        <v>1</v>
      </c>
      <c r="C1229" t="s">
        <v>123</v>
      </c>
      <c r="D1229" t="s">
        <v>621</v>
      </c>
      <c r="E1229" s="4">
        <v>11</v>
      </c>
      <c r="F1229" s="4">
        <v>19</v>
      </c>
      <c r="G1229">
        <v>3</v>
      </c>
      <c r="H1229" s="5">
        <v>2.8472222222222222E-2</v>
      </c>
      <c r="I1229" t="s">
        <v>610</v>
      </c>
      <c r="J1229" s="4">
        <f t="shared" si="57"/>
        <v>57</v>
      </c>
      <c r="K1229" s="11">
        <f t="shared" si="58"/>
        <v>33</v>
      </c>
      <c r="L1229" s="4">
        <f>J1229-(G1229*E1229)</f>
        <v>24</v>
      </c>
      <c r="M1229" s="6">
        <f t="shared" si="59"/>
        <v>0.42105263157894735</v>
      </c>
    </row>
    <row r="1230" spans="1:13" x14ac:dyDescent="0.45">
      <c r="A1230" s="3">
        <v>496</v>
      </c>
      <c r="B1230" s="3">
        <v>1</v>
      </c>
      <c r="C1230" t="s">
        <v>127</v>
      </c>
      <c r="D1230" t="s">
        <v>614</v>
      </c>
      <c r="E1230" s="4">
        <v>19</v>
      </c>
      <c r="F1230" s="4">
        <v>31</v>
      </c>
      <c r="G1230">
        <v>1</v>
      </c>
      <c r="H1230" s="5">
        <v>2.8472222222222222E-2</v>
      </c>
      <c r="I1230" t="s">
        <v>610</v>
      </c>
      <c r="J1230" s="4">
        <f t="shared" si="57"/>
        <v>31</v>
      </c>
      <c r="K1230" s="11">
        <f t="shared" si="58"/>
        <v>19</v>
      </c>
      <c r="L1230" s="4">
        <f>J1230-(G1230*E1230)</f>
        <v>12</v>
      </c>
      <c r="M1230" s="6">
        <f t="shared" si="59"/>
        <v>0.38709677419354838</v>
      </c>
    </row>
    <row r="1231" spans="1:13" x14ac:dyDescent="0.45">
      <c r="A1231" s="3">
        <v>497</v>
      </c>
      <c r="B1231" s="3">
        <v>13</v>
      </c>
      <c r="C1231" t="s">
        <v>79</v>
      </c>
      <c r="D1231" t="s">
        <v>613</v>
      </c>
      <c r="E1231" s="4">
        <v>18</v>
      </c>
      <c r="F1231" s="4">
        <v>30</v>
      </c>
      <c r="G1231">
        <v>1</v>
      </c>
      <c r="H1231" s="5">
        <v>4.1666666666666666E-3</v>
      </c>
      <c r="I1231" t="s">
        <v>610</v>
      </c>
      <c r="J1231" s="4">
        <f t="shared" si="57"/>
        <v>30</v>
      </c>
      <c r="K1231" s="11">
        <f t="shared" si="58"/>
        <v>18</v>
      </c>
      <c r="L1231" s="4">
        <f>J1231-(G1231*E1231)</f>
        <v>12</v>
      </c>
      <c r="M1231" s="6">
        <f t="shared" si="59"/>
        <v>0.4</v>
      </c>
    </row>
    <row r="1232" spans="1:13" x14ac:dyDescent="0.45">
      <c r="A1232" s="3">
        <v>497</v>
      </c>
      <c r="B1232" s="3">
        <v>13</v>
      </c>
      <c r="C1232" t="s">
        <v>59</v>
      </c>
      <c r="D1232" t="s">
        <v>616</v>
      </c>
      <c r="E1232" s="4">
        <v>25</v>
      </c>
      <c r="F1232" s="4">
        <v>40</v>
      </c>
      <c r="G1232">
        <v>3</v>
      </c>
      <c r="H1232" s="5">
        <v>2.2222222222222223E-2</v>
      </c>
      <c r="I1232" t="s">
        <v>610</v>
      </c>
      <c r="J1232" s="4">
        <f t="shared" si="57"/>
        <v>120</v>
      </c>
      <c r="K1232" s="11">
        <f t="shared" si="58"/>
        <v>75</v>
      </c>
      <c r="L1232" s="4">
        <f>J1232-(G1232*E1232)</f>
        <v>45</v>
      </c>
      <c r="M1232" s="6">
        <f t="shared" si="59"/>
        <v>0.375</v>
      </c>
    </row>
    <row r="1233" spans="1:13" x14ac:dyDescent="0.45">
      <c r="A1233" s="3">
        <v>498</v>
      </c>
      <c r="B1233" s="3">
        <v>20</v>
      </c>
      <c r="C1233" t="s">
        <v>123</v>
      </c>
      <c r="D1233" t="s">
        <v>621</v>
      </c>
      <c r="E1233" s="4">
        <v>11</v>
      </c>
      <c r="F1233" s="4">
        <v>19</v>
      </c>
      <c r="G1233">
        <v>1</v>
      </c>
      <c r="H1233" s="5">
        <v>2.2222222222222223E-2</v>
      </c>
      <c r="I1233" t="s">
        <v>609</v>
      </c>
      <c r="J1233" s="4">
        <f t="shared" si="57"/>
        <v>19</v>
      </c>
      <c r="K1233" s="11">
        <f t="shared" si="58"/>
        <v>11</v>
      </c>
      <c r="L1233" s="4">
        <f>J1233-(G1233*E1233)</f>
        <v>8</v>
      </c>
      <c r="M1233" s="6">
        <f t="shared" si="59"/>
        <v>0.42105263157894735</v>
      </c>
    </row>
    <row r="1234" spans="1:13" x14ac:dyDescent="0.45">
      <c r="A1234" s="3">
        <v>499</v>
      </c>
      <c r="B1234" s="3">
        <v>5</v>
      </c>
      <c r="C1234" t="s">
        <v>166</v>
      </c>
      <c r="D1234" t="s">
        <v>630</v>
      </c>
      <c r="E1234" s="4">
        <v>15</v>
      </c>
      <c r="F1234" s="4">
        <v>26</v>
      </c>
      <c r="G1234">
        <v>3</v>
      </c>
      <c r="H1234" s="5">
        <v>3.6111111111111108E-2</v>
      </c>
      <c r="I1234" t="s">
        <v>609</v>
      </c>
      <c r="J1234" s="4">
        <f t="shared" si="57"/>
        <v>78</v>
      </c>
      <c r="K1234" s="11">
        <f t="shared" si="58"/>
        <v>45</v>
      </c>
      <c r="L1234" s="4">
        <f>J1234-(G1234*E1234)</f>
        <v>33</v>
      </c>
      <c r="M1234" s="6">
        <f t="shared" si="59"/>
        <v>0.42307692307692307</v>
      </c>
    </row>
    <row r="1235" spans="1:13" x14ac:dyDescent="0.45">
      <c r="A1235" s="3">
        <v>499</v>
      </c>
      <c r="B1235" s="3">
        <v>5</v>
      </c>
      <c r="C1235" t="s">
        <v>79</v>
      </c>
      <c r="D1235" t="s">
        <v>613</v>
      </c>
      <c r="E1235" s="4">
        <v>18</v>
      </c>
      <c r="F1235" s="4">
        <v>30</v>
      </c>
      <c r="G1235">
        <v>1</v>
      </c>
      <c r="H1235" s="5">
        <v>2.5000000000000001E-2</v>
      </c>
      <c r="I1235" t="s">
        <v>610</v>
      </c>
      <c r="J1235" s="4">
        <f t="shared" si="57"/>
        <v>30</v>
      </c>
      <c r="K1235" s="11">
        <f t="shared" si="58"/>
        <v>18</v>
      </c>
      <c r="L1235" s="4">
        <f>J1235-(G1235*E1235)</f>
        <v>12</v>
      </c>
      <c r="M1235" s="6">
        <f t="shared" si="59"/>
        <v>0.4</v>
      </c>
    </row>
    <row r="1236" spans="1:13" x14ac:dyDescent="0.45">
      <c r="A1236" s="3">
        <v>499</v>
      </c>
      <c r="B1236" s="3">
        <v>5</v>
      </c>
      <c r="C1236" t="s">
        <v>133</v>
      </c>
      <c r="D1236" t="s">
        <v>631</v>
      </c>
      <c r="E1236" s="4">
        <v>15</v>
      </c>
      <c r="F1236" s="4">
        <v>25</v>
      </c>
      <c r="G1236">
        <v>2</v>
      </c>
      <c r="H1236" s="5">
        <v>2.9166666666666667E-2</v>
      </c>
      <c r="I1236" t="s">
        <v>610</v>
      </c>
      <c r="J1236" s="4">
        <f t="shared" si="57"/>
        <v>50</v>
      </c>
      <c r="K1236" s="11">
        <f t="shared" si="58"/>
        <v>30</v>
      </c>
      <c r="L1236" s="4">
        <f>J1236-(G1236*E1236)</f>
        <v>20</v>
      </c>
      <c r="M1236" s="6">
        <f t="shared" si="59"/>
        <v>0.4</v>
      </c>
    </row>
    <row r="1237" spans="1:13" x14ac:dyDescent="0.45">
      <c r="A1237" s="3">
        <v>500</v>
      </c>
      <c r="B1237" s="3">
        <v>4</v>
      </c>
      <c r="C1237" t="s">
        <v>117</v>
      </c>
      <c r="D1237" t="s">
        <v>615</v>
      </c>
      <c r="E1237" s="4">
        <v>16</v>
      </c>
      <c r="F1237" s="4">
        <v>27</v>
      </c>
      <c r="G1237">
        <v>1</v>
      </c>
      <c r="H1237" s="5">
        <v>1.5277777777777777E-2</v>
      </c>
      <c r="I1237" t="s">
        <v>610</v>
      </c>
      <c r="J1237" s="4">
        <f t="shared" si="57"/>
        <v>27</v>
      </c>
      <c r="K1237" s="11">
        <f t="shared" si="58"/>
        <v>16</v>
      </c>
      <c r="L1237" s="4">
        <f>J1237-(G1237*E1237)</f>
        <v>11</v>
      </c>
      <c r="M1237" s="6">
        <f t="shared" si="59"/>
        <v>0.40740740740740738</v>
      </c>
    </row>
    <row r="1238" spans="1:13" x14ac:dyDescent="0.45">
      <c r="A1238" s="3">
        <v>500</v>
      </c>
      <c r="B1238" s="3">
        <v>4</v>
      </c>
      <c r="C1238" t="s">
        <v>214</v>
      </c>
      <c r="D1238" t="s">
        <v>624</v>
      </c>
      <c r="E1238" s="4">
        <v>13</v>
      </c>
      <c r="F1238" s="4">
        <v>22</v>
      </c>
      <c r="G1238">
        <v>3</v>
      </c>
      <c r="H1238" s="5">
        <v>1.3888888888888888E-2</v>
      </c>
      <c r="I1238" t="s">
        <v>609</v>
      </c>
      <c r="J1238" s="4">
        <f t="shared" si="57"/>
        <v>66</v>
      </c>
      <c r="K1238" s="11">
        <f t="shared" si="58"/>
        <v>39</v>
      </c>
      <c r="L1238" s="4">
        <f>J1238-(G1238*E1238)</f>
        <v>27</v>
      </c>
      <c r="M1238" s="6">
        <f t="shared" si="59"/>
        <v>0.40909090909090912</v>
      </c>
    </row>
    <row r="1239" spans="1:13" x14ac:dyDescent="0.45">
      <c r="A1239" s="3">
        <v>501</v>
      </c>
      <c r="B1239" s="3">
        <v>7</v>
      </c>
      <c r="C1239" t="s">
        <v>59</v>
      </c>
      <c r="D1239" t="s">
        <v>616</v>
      </c>
      <c r="E1239" s="4">
        <v>25</v>
      </c>
      <c r="F1239" s="4">
        <v>40</v>
      </c>
      <c r="G1239">
        <v>1</v>
      </c>
      <c r="H1239" s="5">
        <v>1.2500000000000001E-2</v>
      </c>
      <c r="I1239" t="s">
        <v>610</v>
      </c>
      <c r="J1239" s="4">
        <f t="shared" si="57"/>
        <v>40</v>
      </c>
      <c r="K1239" s="11">
        <f t="shared" si="58"/>
        <v>25</v>
      </c>
      <c r="L1239" s="4">
        <f>J1239-(G1239*E1239)</f>
        <v>15</v>
      </c>
      <c r="M1239" s="6">
        <f t="shared" si="59"/>
        <v>0.375</v>
      </c>
    </row>
    <row r="1240" spans="1:13" x14ac:dyDescent="0.45">
      <c r="A1240" s="3">
        <v>501</v>
      </c>
      <c r="B1240" s="3">
        <v>7</v>
      </c>
      <c r="C1240" t="s">
        <v>81</v>
      </c>
      <c r="D1240" t="s">
        <v>628</v>
      </c>
      <c r="E1240" s="4">
        <v>13</v>
      </c>
      <c r="F1240" s="4">
        <v>21</v>
      </c>
      <c r="G1240">
        <v>2</v>
      </c>
      <c r="H1240" s="5">
        <v>1.0416666666666666E-2</v>
      </c>
      <c r="I1240" t="s">
        <v>610</v>
      </c>
      <c r="J1240" s="4">
        <f t="shared" si="57"/>
        <v>42</v>
      </c>
      <c r="K1240" s="11">
        <f t="shared" si="58"/>
        <v>26</v>
      </c>
      <c r="L1240" s="4">
        <f>J1240-(G1240*E1240)</f>
        <v>16</v>
      </c>
      <c r="M1240" s="6">
        <f t="shared" si="59"/>
        <v>0.38095238095238093</v>
      </c>
    </row>
    <row r="1241" spans="1:13" x14ac:dyDescent="0.45">
      <c r="A1241" s="3">
        <v>501</v>
      </c>
      <c r="B1241" s="3">
        <v>7</v>
      </c>
      <c r="C1241" t="s">
        <v>53</v>
      </c>
      <c r="D1241" t="s">
        <v>620</v>
      </c>
      <c r="E1241" s="4">
        <v>16</v>
      </c>
      <c r="F1241" s="4">
        <v>28</v>
      </c>
      <c r="G1241">
        <v>2</v>
      </c>
      <c r="H1241" s="5">
        <v>4.1666666666666666E-3</v>
      </c>
      <c r="I1241" t="s">
        <v>609</v>
      </c>
      <c r="J1241" s="4">
        <f t="shared" si="57"/>
        <v>56</v>
      </c>
      <c r="K1241" s="11">
        <f t="shared" si="58"/>
        <v>32</v>
      </c>
      <c r="L1241" s="4">
        <f>J1241-(G1241*E1241)</f>
        <v>24</v>
      </c>
      <c r="M1241" s="6">
        <f t="shared" si="59"/>
        <v>0.42857142857142855</v>
      </c>
    </row>
    <row r="1242" spans="1:13" x14ac:dyDescent="0.45">
      <c r="A1242" s="3">
        <v>502</v>
      </c>
      <c r="B1242" s="3">
        <v>5</v>
      </c>
      <c r="C1242" t="s">
        <v>214</v>
      </c>
      <c r="D1242" t="s">
        <v>624</v>
      </c>
      <c r="E1242" s="4">
        <v>13</v>
      </c>
      <c r="F1242" s="4">
        <v>22</v>
      </c>
      <c r="G1242">
        <v>1</v>
      </c>
      <c r="H1242" s="5">
        <v>2.2916666666666665E-2</v>
      </c>
      <c r="I1242" t="s">
        <v>609</v>
      </c>
      <c r="J1242" s="4">
        <f t="shared" si="57"/>
        <v>22</v>
      </c>
      <c r="K1242" s="11">
        <f t="shared" si="58"/>
        <v>13</v>
      </c>
      <c r="L1242" s="4">
        <f>J1242-(G1242*E1242)</f>
        <v>9</v>
      </c>
      <c r="M1242" s="6">
        <f t="shared" si="59"/>
        <v>0.40909090909090912</v>
      </c>
    </row>
    <row r="1243" spans="1:13" x14ac:dyDescent="0.45">
      <c r="A1243" s="3">
        <v>502</v>
      </c>
      <c r="B1243" s="3">
        <v>5</v>
      </c>
      <c r="C1243" t="s">
        <v>90</v>
      </c>
      <c r="D1243" t="s">
        <v>629</v>
      </c>
      <c r="E1243" s="4">
        <v>10</v>
      </c>
      <c r="F1243" s="4">
        <v>18</v>
      </c>
      <c r="G1243">
        <v>1</v>
      </c>
      <c r="H1243" s="5">
        <v>3.472222222222222E-3</v>
      </c>
      <c r="I1243" t="s">
        <v>609</v>
      </c>
      <c r="J1243" s="4">
        <f t="shared" si="57"/>
        <v>18</v>
      </c>
      <c r="K1243" s="11">
        <f t="shared" si="58"/>
        <v>10</v>
      </c>
      <c r="L1243" s="4">
        <f>J1243-(G1243*E1243)</f>
        <v>8</v>
      </c>
      <c r="M1243" s="6">
        <f t="shared" si="59"/>
        <v>0.44444444444444442</v>
      </c>
    </row>
    <row r="1244" spans="1:13" x14ac:dyDescent="0.45">
      <c r="A1244" s="3">
        <v>502</v>
      </c>
      <c r="B1244" s="3">
        <v>5</v>
      </c>
      <c r="C1244" t="s">
        <v>272</v>
      </c>
      <c r="D1244" t="s">
        <v>619</v>
      </c>
      <c r="E1244" s="4">
        <v>20</v>
      </c>
      <c r="F1244" s="4">
        <v>33</v>
      </c>
      <c r="G1244">
        <v>3</v>
      </c>
      <c r="H1244" s="5">
        <v>2.4305555555555556E-2</v>
      </c>
      <c r="I1244" t="s">
        <v>610</v>
      </c>
      <c r="J1244" s="4">
        <f t="shared" si="57"/>
        <v>99</v>
      </c>
      <c r="K1244" s="11">
        <f t="shared" si="58"/>
        <v>60</v>
      </c>
      <c r="L1244" s="4">
        <f>J1244-(G1244*E1244)</f>
        <v>39</v>
      </c>
      <c r="M1244" s="6">
        <f t="shared" si="59"/>
        <v>0.39393939393939392</v>
      </c>
    </row>
    <row r="1245" spans="1:13" x14ac:dyDescent="0.45">
      <c r="A1245" s="3">
        <v>503</v>
      </c>
      <c r="B1245" s="3">
        <v>3</v>
      </c>
      <c r="C1245" t="s">
        <v>59</v>
      </c>
      <c r="D1245" t="s">
        <v>616</v>
      </c>
      <c r="E1245" s="4">
        <v>25</v>
      </c>
      <c r="F1245" s="4">
        <v>40</v>
      </c>
      <c r="G1245">
        <v>2</v>
      </c>
      <c r="H1245" s="5">
        <v>3.6111111111111108E-2</v>
      </c>
      <c r="I1245" t="s">
        <v>609</v>
      </c>
      <c r="J1245" s="4">
        <f t="shared" si="57"/>
        <v>80</v>
      </c>
      <c r="K1245" s="11">
        <f t="shared" si="58"/>
        <v>50</v>
      </c>
      <c r="L1245" s="4">
        <f>J1245-(G1245*E1245)</f>
        <v>30</v>
      </c>
      <c r="M1245" s="6">
        <f t="shared" si="59"/>
        <v>0.375</v>
      </c>
    </row>
    <row r="1246" spans="1:13" x14ac:dyDescent="0.45">
      <c r="A1246" s="3">
        <v>503</v>
      </c>
      <c r="B1246" s="3">
        <v>3</v>
      </c>
      <c r="C1246" t="s">
        <v>123</v>
      </c>
      <c r="D1246" t="s">
        <v>621</v>
      </c>
      <c r="E1246" s="4">
        <v>11</v>
      </c>
      <c r="F1246" s="4">
        <v>19</v>
      </c>
      <c r="G1246">
        <v>3</v>
      </c>
      <c r="H1246" s="5">
        <v>2.2916666666666665E-2</v>
      </c>
      <c r="I1246" t="s">
        <v>610</v>
      </c>
      <c r="J1246" s="4">
        <f t="shared" si="57"/>
        <v>57</v>
      </c>
      <c r="K1246" s="11">
        <f t="shared" si="58"/>
        <v>33</v>
      </c>
      <c r="L1246" s="4">
        <f>J1246-(G1246*E1246)</f>
        <v>24</v>
      </c>
      <c r="M1246" s="6">
        <f t="shared" si="59"/>
        <v>0.42105263157894735</v>
      </c>
    </row>
    <row r="1247" spans="1:13" x14ac:dyDescent="0.45">
      <c r="A1247" s="3">
        <v>504</v>
      </c>
      <c r="B1247" s="3">
        <v>2</v>
      </c>
      <c r="C1247" t="s">
        <v>117</v>
      </c>
      <c r="D1247" t="s">
        <v>615</v>
      </c>
      <c r="E1247" s="4">
        <v>16</v>
      </c>
      <c r="F1247" s="4">
        <v>27</v>
      </c>
      <c r="G1247">
        <v>2</v>
      </c>
      <c r="H1247" s="5">
        <v>1.3194444444444444E-2</v>
      </c>
      <c r="I1247" t="s">
        <v>609</v>
      </c>
      <c r="J1247" s="4">
        <f t="shared" si="57"/>
        <v>54</v>
      </c>
      <c r="K1247" s="11">
        <f t="shared" si="58"/>
        <v>32</v>
      </c>
      <c r="L1247" s="4">
        <f>J1247-(G1247*E1247)</f>
        <v>22</v>
      </c>
      <c r="M1247" s="6">
        <f t="shared" si="59"/>
        <v>0.40740740740740738</v>
      </c>
    </row>
    <row r="1248" spans="1:13" x14ac:dyDescent="0.45">
      <c r="A1248" s="3">
        <v>505</v>
      </c>
      <c r="B1248" s="3">
        <v>5</v>
      </c>
      <c r="C1248" t="s">
        <v>59</v>
      </c>
      <c r="D1248" t="s">
        <v>616</v>
      </c>
      <c r="E1248" s="4">
        <v>25</v>
      </c>
      <c r="F1248" s="4">
        <v>40</v>
      </c>
      <c r="G1248">
        <v>2</v>
      </c>
      <c r="H1248" s="5">
        <v>3.888888888888889E-2</v>
      </c>
      <c r="I1248" t="s">
        <v>609</v>
      </c>
      <c r="J1248" s="4">
        <f t="shared" si="57"/>
        <v>80</v>
      </c>
      <c r="K1248" s="11">
        <f t="shared" si="58"/>
        <v>50</v>
      </c>
      <c r="L1248" s="4">
        <f>J1248-(G1248*E1248)</f>
        <v>30</v>
      </c>
      <c r="M1248" s="6">
        <f t="shared" si="59"/>
        <v>0.375</v>
      </c>
    </row>
    <row r="1249" spans="1:13" x14ac:dyDescent="0.45">
      <c r="A1249" s="3">
        <v>505</v>
      </c>
      <c r="B1249" s="3">
        <v>5</v>
      </c>
      <c r="C1249" t="s">
        <v>133</v>
      </c>
      <c r="D1249" t="s">
        <v>631</v>
      </c>
      <c r="E1249" s="4">
        <v>15</v>
      </c>
      <c r="F1249" s="4">
        <v>25</v>
      </c>
      <c r="G1249">
        <v>3</v>
      </c>
      <c r="H1249" s="5">
        <v>4.0972222222222222E-2</v>
      </c>
      <c r="I1249" t="s">
        <v>609</v>
      </c>
      <c r="J1249" s="4">
        <f t="shared" si="57"/>
        <v>75</v>
      </c>
      <c r="K1249" s="11">
        <f t="shared" si="58"/>
        <v>45</v>
      </c>
      <c r="L1249" s="4">
        <f>J1249-(G1249*E1249)</f>
        <v>30</v>
      </c>
      <c r="M1249" s="6">
        <f t="shared" si="59"/>
        <v>0.4</v>
      </c>
    </row>
    <row r="1250" spans="1:13" x14ac:dyDescent="0.45">
      <c r="A1250" s="3">
        <v>506</v>
      </c>
      <c r="B1250" s="3">
        <v>18</v>
      </c>
      <c r="C1250" t="s">
        <v>37</v>
      </c>
      <c r="D1250" t="s">
        <v>622</v>
      </c>
      <c r="E1250" s="4">
        <v>21</v>
      </c>
      <c r="F1250" s="4">
        <v>35</v>
      </c>
      <c r="G1250">
        <v>2</v>
      </c>
      <c r="H1250" s="5">
        <v>3.472222222222222E-3</v>
      </c>
      <c r="I1250" t="s">
        <v>610</v>
      </c>
      <c r="J1250" s="4">
        <f t="shared" si="57"/>
        <v>70</v>
      </c>
      <c r="K1250" s="11">
        <f t="shared" si="58"/>
        <v>42</v>
      </c>
      <c r="L1250" s="4">
        <f>J1250-(G1250*E1250)</f>
        <v>28</v>
      </c>
      <c r="M1250" s="6">
        <f t="shared" si="59"/>
        <v>0.4</v>
      </c>
    </row>
    <row r="1251" spans="1:13" x14ac:dyDescent="0.45">
      <c r="A1251" s="3">
        <v>507</v>
      </c>
      <c r="B1251" s="3">
        <v>18</v>
      </c>
      <c r="C1251" t="s">
        <v>66</v>
      </c>
      <c r="D1251" t="s">
        <v>625</v>
      </c>
      <c r="E1251" s="4">
        <v>20</v>
      </c>
      <c r="F1251" s="4">
        <v>34</v>
      </c>
      <c r="G1251">
        <v>3</v>
      </c>
      <c r="H1251" s="5">
        <v>3.6805555555555557E-2</v>
      </c>
      <c r="I1251" t="s">
        <v>609</v>
      </c>
      <c r="J1251" s="4">
        <f t="shared" si="57"/>
        <v>102</v>
      </c>
      <c r="K1251" s="11">
        <f t="shared" si="58"/>
        <v>60</v>
      </c>
      <c r="L1251" s="4">
        <f>J1251-(G1251*E1251)</f>
        <v>42</v>
      </c>
      <c r="M1251" s="6">
        <f t="shared" si="59"/>
        <v>0.41176470588235292</v>
      </c>
    </row>
    <row r="1252" spans="1:13" x14ac:dyDescent="0.45">
      <c r="A1252" s="3">
        <v>507</v>
      </c>
      <c r="B1252" s="3">
        <v>18</v>
      </c>
      <c r="C1252" t="s">
        <v>84</v>
      </c>
      <c r="D1252" t="s">
        <v>617</v>
      </c>
      <c r="E1252" s="4">
        <v>22</v>
      </c>
      <c r="F1252" s="4">
        <v>36</v>
      </c>
      <c r="G1252">
        <v>3</v>
      </c>
      <c r="H1252" s="5">
        <v>1.1111111111111112E-2</v>
      </c>
      <c r="I1252" t="s">
        <v>610</v>
      </c>
      <c r="J1252" s="4">
        <f t="shared" si="57"/>
        <v>108</v>
      </c>
      <c r="K1252" s="11">
        <f t="shared" si="58"/>
        <v>66</v>
      </c>
      <c r="L1252" s="4">
        <f>J1252-(G1252*E1252)</f>
        <v>42</v>
      </c>
      <c r="M1252" s="6">
        <f t="shared" si="59"/>
        <v>0.3888888888888889</v>
      </c>
    </row>
    <row r="1253" spans="1:13" x14ac:dyDescent="0.45">
      <c r="A1253" s="3">
        <v>508</v>
      </c>
      <c r="B1253" s="3">
        <v>6</v>
      </c>
      <c r="C1253" t="s">
        <v>258</v>
      </c>
      <c r="D1253" t="s">
        <v>623</v>
      </c>
      <c r="E1253" s="4">
        <v>19</v>
      </c>
      <c r="F1253" s="4">
        <v>32</v>
      </c>
      <c r="G1253">
        <v>1</v>
      </c>
      <c r="H1253" s="5">
        <v>2.361111111111111E-2</v>
      </c>
      <c r="I1253" t="s">
        <v>610</v>
      </c>
      <c r="J1253" s="4">
        <f t="shared" si="57"/>
        <v>32</v>
      </c>
      <c r="K1253" s="11">
        <f t="shared" si="58"/>
        <v>19</v>
      </c>
      <c r="L1253" s="4">
        <f>J1253-(G1253*E1253)</f>
        <v>13</v>
      </c>
      <c r="M1253" s="6">
        <f t="shared" si="59"/>
        <v>0.40625</v>
      </c>
    </row>
    <row r="1254" spans="1:13" x14ac:dyDescent="0.45">
      <c r="A1254" s="3">
        <v>509</v>
      </c>
      <c r="B1254" s="3">
        <v>5</v>
      </c>
      <c r="C1254" t="s">
        <v>59</v>
      </c>
      <c r="D1254" t="s">
        <v>616</v>
      </c>
      <c r="E1254" s="4">
        <v>25</v>
      </c>
      <c r="F1254" s="4">
        <v>40</v>
      </c>
      <c r="G1254">
        <v>2</v>
      </c>
      <c r="H1254" s="5">
        <v>3.2638888888888891E-2</v>
      </c>
      <c r="I1254" t="s">
        <v>609</v>
      </c>
      <c r="J1254" s="4">
        <f t="shared" si="57"/>
        <v>80</v>
      </c>
      <c r="K1254" s="11">
        <f t="shared" si="58"/>
        <v>50</v>
      </c>
      <c r="L1254" s="4">
        <f>J1254-(G1254*E1254)</f>
        <v>30</v>
      </c>
      <c r="M1254" s="6">
        <f t="shared" si="59"/>
        <v>0.375</v>
      </c>
    </row>
    <row r="1255" spans="1:13" x14ac:dyDescent="0.45">
      <c r="A1255" s="3">
        <v>510</v>
      </c>
      <c r="B1255" s="3">
        <v>6</v>
      </c>
      <c r="C1255" t="s">
        <v>84</v>
      </c>
      <c r="D1255" t="s">
        <v>617</v>
      </c>
      <c r="E1255" s="4">
        <v>22</v>
      </c>
      <c r="F1255" s="4">
        <v>36</v>
      </c>
      <c r="G1255">
        <v>1</v>
      </c>
      <c r="H1255" s="5">
        <v>3.3333333333333333E-2</v>
      </c>
      <c r="I1255" t="s">
        <v>609</v>
      </c>
      <c r="J1255" s="4">
        <f t="shared" si="57"/>
        <v>36</v>
      </c>
      <c r="K1255" s="11">
        <f t="shared" si="58"/>
        <v>22</v>
      </c>
      <c r="L1255" s="4">
        <f>J1255-(G1255*E1255)</f>
        <v>14</v>
      </c>
      <c r="M1255" s="6">
        <f t="shared" si="59"/>
        <v>0.3888888888888889</v>
      </c>
    </row>
    <row r="1256" spans="1:13" x14ac:dyDescent="0.45">
      <c r="A1256" s="3">
        <v>511</v>
      </c>
      <c r="B1256" s="3">
        <v>2</v>
      </c>
      <c r="C1256" t="s">
        <v>211</v>
      </c>
      <c r="D1256" t="s">
        <v>627</v>
      </c>
      <c r="E1256" s="4">
        <v>14</v>
      </c>
      <c r="F1256" s="4">
        <v>23</v>
      </c>
      <c r="G1256">
        <v>3</v>
      </c>
      <c r="H1256" s="5">
        <v>9.7222222222222224E-3</v>
      </c>
      <c r="I1256" t="s">
        <v>609</v>
      </c>
      <c r="J1256" s="4">
        <f t="shared" si="57"/>
        <v>69</v>
      </c>
      <c r="K1256" s="11">
        <f t="shared" si="58"/>
        <v>42</v>
      </c>
      <c r="L1256" s="4">
        <f>J1256-(G1256*E1256)</f>
        <v>27</v>
      </c>
      <c r="M1256" s="6">
        <f t="shared" si="59"/>
        <v>0.39130434782608697</v>
      </c>
    </row>
    <row r="1257" spans="1:13" x14ac:dyDescent="0.45">
      <c r="A1257" s="3">
        <v>511</v>
      </c>
      <c r="B1257" s="3">
        <v>2</v>
      </c>
      <c r="C1257" t="s">
        <v>66</v>
      </c>
      <c r="D1257" t="s">
        <v>625</v>
      </c>
      <c r="E1257" s="4">
        <v>20</v>
      </c>
      <c r="F1257" s="4">
        <v>34</v>
      </c>
      <c r="G1257">
        <v>2</v>
      </c>
      <c r="H1257" s="5">
        <v>1.6666666666666666E-2</v>
      </c>
      <c r="I1257" t="s">
        <v>609</v>
      </c>
      <c r="J1257" s="4">
        <f t="shared" si="57"/>
        <v>68</v>
      </c>
      <c r="K1257" s="11">
        <f t="shared" si="58"/>
        <v>40</v>
      </c>
      <c r="L1257" s="4">
        <f>J1257-(G1257*E1257)</f>
        <v>28</v>
      </c>
      <c r="M1257" s="6">
        <f t="shared" si="59"/>
        <v>0.41176470588235292</v>
      </c>
    </row>
    <row r="1258" spans="1:13" x14ac:dyDescent="0.45">
      <c r="A1258" s="3">
        <v>512</v>
      </c>
      <c r="B1258" s="3">
        <v>2</v>
      </c>
      <c r="C1258" t="s">
        <v>157</v>
      </c>
      <c r="D1258" t="s">
        <v>626</v>
      </c>
      <c r="E1258" s="4">
        <v>12</v>
      </c>
      <c r="F1258" s="4">
        <v>20</v>
      </c>
      <c r="G1258">
        <v>1</v>
      </c>
      <c r="H1258" s="5">
        <v>4.1666666666666666E-3</v>
      </c>
      <c r="I1258" t="s">
        <v>610</v>
      </c>
      <c r="J1258" s="4">
        <f t="shared" si="57"/>
        <v>20</v>
      </c>
      <c r="K1258" s="11">
        <f t="shared" si="58"/>
        <v>12</v>
      </c>
      <c r="L1258" s="4">
        <f>J1258-(G1258*E1258)</f>
        <v>8</v>
      </c>
      <c r="M1258" s="6">
        <f t="shared" si="59"/>
        <v>0.4</v>
      </c>
    </row>
    <row r="1259" spans="1:13" x14ac:dyDescent="0.45">
      <c r="A1259" s="3">
        <v>512</v>
      </c>
      <c r="B1259" s="3">
        <v>2</v>
      </c>
      <c r="C1259" t="s">
        <v>84</v>
      </c>
      <c r="D1259" t="s">
        <v>617</v>
      </c>
      <c r="E1259" s="4">
        <v>22</v>
      </c>
      <c r="F1259" s="4">
        <v>36</v>
      </c>
      <c r="G1259">
        <v>3</v>
      </c>
      <c r="H1259" s="5">
        <v>3.6805555555555557E-2</v>
      </c>
      <c r="I1259" t="s">
        <v>610</v>
      </c>
      <c r="J1259" s="4">
        <f t="shared" si="57"/>
        <v>108</v>
      </c>
      <c r="K1259" s="11">
        <f t="shared" si="58"/>
        <v>66</v>
      </c>
      <c r="L1259" s="4">
        <f>J1259-(G1259*E1259)</f>
        <v>42</v>
      </c>
      <c r="M1259" s="6">
        <f t="shared" si="59"/>
        <v>0.3888888888888889</v>
      </c>
    </row>
    <row r="1260" spans="1:13" x14ac:dyDescent="0.45">
      <c r="A1260" s="3">
        <v>513</v>
      </c>
      <c r="B1260" s="3">
        <v>8</v>
      </c>
      <c r="C1260" t="s">
        <v>90</v>
      </c>
      <c r="D1260" t="s">
        <v>629</v>
      </c>
      <c r="E1260" s="4">
        <v>10</v>
      </c>
      <c r="F1260" s="4">
        <v>18</v>
      </c>
      <c r="G1260">
        <v>3</v>
      </c>
      <c r="H1260" s="5">
        <v>3.888888888888889E-2</v>
      </c>
      <c r="I1260" t="s">
        <v>610</v>
      </c>
      <c r="J1260" s="4">
        <f t="shared" si="57"/>
        <v>54</v>
      </c>
      <c r="K1260" s="11">
        <f t="shared" si="58"/>
        <v>30</v>
      </c>
      <c r="L1260" s="4">
        <f>J1260-(G1260*E1260)</f>
        <v>24</v>
      </c>
      <c r="M1260" s="6">
        <f t="shared" si="59"/>
        <v>0.44444444444444442</v>
      </c>
    </row>
    <row r="1261" spans="1:13" x14ac:dyDescent="0.45">
      <c r="A1261" s="3">
        <v>514</v>
      </c>
      <c r="B1261" s="3">
        <v>18</v>
      </c>
      <c r="C1261" t="s">
        <v>166</v>
      </c>
      <c r="D1261" t="s">
        <v>630</v>
      </c>
      <c r="E1261" s="4">
        <v>15</v>
      </c>
      <c r="F1261" s="4">
        <v>26</v>
      </c>
      <c r="G1261">
        <v>2</v>
      </c>
      <c r="H1261" s="5">
        <v>1.4583333333333334E-2</v>
      </c>
      <c r="I1261" t="s">
        <v>609</v>
      </c>
      <c r="J1261" s="4">
        <f t="shared" si="57"/>
        <v>52</v>
      </c>
      <c r="K1261" s="11">
        <f t="shared" si="58"/>
        <v>30</v>
      </c>
      <c r="L1261" s="4">
        <f>J1261-(G1261*E1261)</f>
        <v>22</v>
      </c>
      <c r="M1261" s="6">
        <f t="shared" si="59"/>
        <v>0.42307692307692307</v>
      </c>
    </row>
    <row r="1262" spans="1:13" x14ac:dyDescent="0.45">
      <c r="A1262" s="3">
        <v>514</v>
      </c>
      <c r="B1262" s="3">
        <v>18</v>
      </c>
      <c r="C1262" t="s">
        <v>123</v>
      </c>
      <c r="D1262" t="s">
        <v>621</v>
      </c>
      <c r="E1262" s="4">
        <v>11</v>
      </c>
      <c r="F1262" s="4">
        <v>19</v>
      </c>
      <c r="G1262">
        <v>2</v>
      </c>
      <c r="H1262" s="5">
        <v>3.888888888888889E-2</v>
      </c>
      <c r="I1262" t="s">
        <v>610</v>
      </c>
      <c r="J1262" s="4">
        <f t="shared" si="57"/>
        <v>38</v>
      </c>
      <c r="K1262" s="11">
        <f t="shared" si="58"/>
        <v>22</v>
      </c>
      <c r="L1262" s="4">
        <f>J1262-(G1262*E1262)</f>
        <v>16</v>
      </c>
      <c r="M1262" s="6">
        <f t="shared" si="59"/>
        <v>0.42105263157894735</v>
      </c>
    </row>
    <row r="1263" spans="1:13" x14ac:dyDescent="0.45">
      <c r="A1263" s="3">
        <v>514</v>
      </c>
      <c r="B1263" s="3">
        <v>18</v>
      </c>
      <c r="C1263" t="s">
        <v>157</v>
      </c>
      <c r="D1263" t="s">
        <v>626</v>
      </c>
      <c r="E1263" s="4">
        <v>12</v>
      </c>
      <c r="F1263" s="4">
        <v>20</v>
      </c>
      <c r="G1263">
        <v>1</v>
      </c>
      <c r="H1263" s="5">
        <v>1.7361111111111112E-2</v>
      </c>
      <c r="I1263" t="s">
        <v>610</v>
      </c>
      <c r="J1263" s="4">
        <f t="shared" si="57"/>
        <v>20</v>
      </c>
      <c r="K1263" s="11">
        <f t="shared" si="58"/>
        <v>12</v>
      </c>
      <c r="L1263" s="4">
        <f>J1263-(G1263*E1263)</f>
        <v>8</v>
      </c>
      <c r="M1263" s="6">
        <f t="shared" si="59"/>
        <v>0.4</v>
      </c>
    </row>
    <row r="1264" spans="1:13" x14ac:dyDescent="0.45">
      <c r="A1264" s="3">
        <v>514</v>
      </c>
      <c r="B1264" s="3">
        <v>18</v>
      </c>
      <c r="C1264" t="s">
        <v>258</v>
      </c>
      <c r="D1264" t="s">
        <v>623</v>
      </c>
      <c r="E1264" s="4">
        <v>19</v>
      </c>
      <c r="F1264" s="4">
        <v>32</v>
      </c>
      <c r="G1264">
        <v>2</v>
      </c>
      <c r="H1264" s="5">
        <v>6.9444444444444441E-3</v>
      </c>
      <c r="I1264" t="s">
        <v>609</v>
      </c>
      <c r="J1264" s="4">
        <f t="shared" si="57"/>
        <v>64</v>
      </c>
      <c r="K1264" s="11">
        <f t="shared" si="58"/>
        <v>38</v>
      </c>
      <c r="L1264" s="4">
        <f>J1264-(G1264*E1264)</f>
        <v>26</v>
      </c>
      <c r="M1264" s="6">
        <f t="shared" si="59"/>
        <v>0.40625</v>
      </c>
    </row>
    <row r="1265" spans="1:13" x14ac:dyDescent="0.45">
      <c r="A1265" s="3">
        <v>515</v>
      </c>
      <c r="B1265" s="3">
        <v>19</v>
      </c>
      <c r="C1265" t="s">
        <v>90</v>
      </c>
      <c r="D1265" t="s">
        <v>629</v>
      </c>
      <c r="E1265" s="4">
        <v>10</v>
      </c>
      <c r="F1265" s="4">
        <v>18</v>
      </c>
      <c r="G1265">
        <v>1</v>
      </c>
      <c r="H1265" s="5">
        <v>9.0277777777777769E-3</v>
      </c>
      <c r="I1265" t="s">
        <v>610</v>
      </c>
      <c r="J1265" s="4">
        <f t="shared" si="57"/>
        <v>18</v>
      </c>
      <c r="K1265" s="11">
        <f t="shared" si="58"/>
        <v>10</v>
      </c>
      <c r="L1265" s="4">
        <f>J1265-(G1265*E1265)</f>
        <v>8</v>
      </c>
      <c r="M1265" s="6">
        <f t="shared" si="59"/>
        <v>0.44444444444444442</v>
      </c>
    </row>
    <row r="1266" spans="1:13" x14ac:dyDescent="0.45">
      <c r="A1266" s="3">
        <v>516</v>
      </c>
      <c r="B1266" s="3">
        <v>7</v>
      </c>
      <c r="C1266" t="s">
        <v>123</v>
      </c>
      <c r="D1266" t="s">
        <v>621</v>
      </c>
      <c r="E1266" s="4">
        <v>11</v>
      </c>
      <c r="F1266" s="4">
        <v>19</v>
      </c>
      <c r="G1266">
        <v>3</v>
      </c>
      <c r="H1266" s="5">
        <v>2.9861111111111113E-2</v>
      </c>
      <c r="I1266" t="s">
        <v>609</v>
      </c>
      <c r="J1266" s="4">
        <f t="shared" si="57"/>
        <v>57</v>
      </c>
      <c r="K1266" s="11">
        <f t="shared" si="58"/>
        <v>33</v>
      </c>
      <c r="L1266" s="4">
        <f>J1266-(G1266*E1266)</f>
        <v>24</v>
      </c>
      <c r="M1266" s="6">
        <f t="shared" si="59"/>
        <v>0.42105263157894735</v>
      </c>
    </row>
    <row r="1267" spans="1:13" x14ac:dyDescent="0.45">
      <c r="A1267" s="3">
        <v>516</v>
      </c>
      <c r="B1267" s="3">
        <v>7</v>
      </c>
      <c r="C1267" t="s">
        <v>211</v>
      </c>
      <c r="D1267" t="s">
        <v>627</v>
      </c>
      <c r="E1267" s="4">
        <v>14</v>
      </c>
      <c r="F1267" s="4">
        <v>23</v>
      </c>
      <c r="G1267">
        <v>3</v>
      </c>
      <c r="H1267" s="5">
        <v>2.7777777777777776E-2</v>
      </c>
      <c r="I1267" t="s">
        <v>609</v>
      </c>
      <c r="J1267" s="4">
        <f t="shared" si="57"/>
        <v>69</v>
      </c>
      <c r="K1267" s="11">
        <f t="shared" si="58"/>
        <v>42</v>
      </c>
      <c r="L1267" s="4">
        <f>J1267-(G1267*E1267)</f>
        <v>27</v>
      </c>
      <c r="M1267" s="6">
        <f t="shared" si="59"/>
        <v>0.39130434782608697</v>
      </c>
    </row>
    <row r="1268" spans="1:13" x14ac:dyDescent="0.45">
      <c r="A1268" s="3">
        <v>516</v>
      </c>
      <c r="B1268" s="3">
        <v>7</v>
      </c>
      <c r="C1268" t="s">
        <v>157</v>
      </c>
      <c r="D1268" t="s">
        <v>626</v>
      </c>
      <c r="E1268" s="4">
        <v>12</v>
      </c>
      <c r="F1268" s="4">
        <v>20</v>
      </c>
      <c r="G1268">
        <v>1</v>
      </c>
      <c r="H1268" s="5">
        <v>9.7222222222222224E-3</v>
      </c>
      <c r="I1268" t="s">
        <v>609</v>
      </c>
      <c r="J1268" s="4">
        <f t="shared" si="57"/>
        <v>20</v>
      </c>
      <c r="K1268" s="11">
        <f t="shared" si="58"/>
        <v>12</v>
      </c>
      <c r="L1268" s="4">
        <f>J1268-(G1268*E1268)</f>
        <v>8</v>
      </c>
      <c r="M1268" s="6">
        <f t="shared" si="59"/>
        <v>0.4</v>
      </c>
    </row>
    <row r="1269" spans="1:13" x14ac:dyDescent="0.45">
      <c r="A1269" s="3">
        <v>517</v>
      </c>
      <c r="B1269" s="3">
        <v>4</v>
      </c>
      <c r="C1269" t="s">
        <v>169</v>
      </c>
      <c r="D1269" t="s">
        <v>612</v>
      </c>
      <c r="E1269" s="4">
        <v>14</v>
      </c>
      <c r="F1269" s="4">
        <v>24</v>
      </c>
      <c r="G1269">
        <v>1</v>
      </c>
      <c r="H1269" s="5">
        <v>4.1666666666666666E-3</v>
      </c>
      <c r="I1269" t="s">
        <v>609</v>
      </c>
      <c r="J1269" s="4">
        <f t="shared" si="57"/>
        <v>24</v>
      </c>
      <c r="K1269" s="11">
        <f t="shared" si="58"/>
        <v>14</v>
      </c>
      <c r="L1269" s="4">
        <f>J1269-(G1269*E1269)</f>
        <v>10</v>
      </c>
      <c r="M1269" s="6">
        <f t="shared" si="59"/>
        <v>0.41666666666666669</v>
      </c>
    </row>
    <row r="1270" spans="1:13" x14ac:dyDescent="0.45">
      <c r="A1270" s="3">
        <v>517</v>
      </c>
      <c r="B1270" s="3">
        <v>4</v>
      </c>
      <c r="C1270" t="s">
        <v>123</v>
      </c>
      <c r="D1270" t="s">
        <v>621</v>
      </c>
      <c r="E1270" s="4">
        <v>11</v>
      </c>
      <c r="F1270" s="4">
        <v>19</v>
      </c>
      <c r="G1270">
        <v>3</v>
      </c>
      <c r="H1270" s="5">
        <v>3.0555555555555555E-2</v>
      </c>
      <c r="I1270" t="s">
        <v>609</v>
      </c>
      <c r="J1270" s="4">
        <f t="shared" si="57"/>
        <v>57</v>
      </c>
      <c r="K1270" s="11">
        <f t="shared" si="58"/>
        <v>33</v>
      </c>
      <c r="L1270" s="4">
        <f>J1270-(G1270*E1270)</f>
        <v>24</v>
      </c>
      <c r="M1270" s="6">
        <f t="shared" si="59"/>
        <v>0.42105263157894735</v>
      </c>
    </row>
    <row r="1271" spans="1:13" x14ac:dyDescent="0.45">
      <c r="A1271" s="3">
        <v>517</v>
      </c>
      <c r="B1271" s="3">
        <v>4</v>
      </c>
      <c r="C1271" t="s">
        <v>214</v>
      </c>
      <c r="D1271" t="s">
        <v>624</v>
      </c>
      <c r="E1271" s="4">
        <v>13</v>
      </c>
      <c r="F1271" s="4">
        <v>22</v>
      </c>
      <c r="G1271">
        <v>1</v>
      </c>
      <c r="H1271" s="5">
        <v>1.0416666666666666E-2</v>
      </c>
      <c r="I1271" t="s">
        <v>610</v>
      </c>
      <c r="J1271" s="4">
        <f t="shared" si="57"/>
        <v>22</v>
      </c>
      <c r="K1271" s="11">
        <f t="shared" si="58"/>
        <v>13</v>
      </c>
      <c r="L1271" s="4">
        <f>J1271-(G1271*E1271)</f>
        <v>9</v>
      </c>
      <c r="M1271" s="6">
        <f t="shared" si="59"/>
        <v>0.40909090909090912</v>
      </c>
    </row>
    <row r="1272" spans="1:13" x14ac:dyDescent="0.45">
      <c r="A1272" s="3">
        <v>518</v>
      </c>
      <c r="B1272" s="3">
        <v>5</v>
      </c>
      <c r="C1272" t="s">
        <v>272</v>
      </c>
      <c r="D1272" t="s">
        <v>619</v>
      </c>
      <c r="E1272" s="4">
        <v>20</v>
      </c>
      <c r="F1272" s="4">
        <v>33</v>
      </c>
      <c r="G1272">
        <v>1</v>
      </c>
      <c r="H1272" s="5">
        <v>3.3333333333333333E-2</v>
      </c>
      <c r="I1272" t="s">
        <v>609</v>
      </c>
      <c r="J1272" s="4">
        <f t="shared" si="57"/>
        <v>33</v>
      </c>
      <c r="K1272" s="11">
        <f t="shared" si="58"/>
        <v>20</v>
      </c>
      <c r="L1272" s="4">
        <f>J1272-(G1272*E1272)</f>
        <v>13</v>
      </c>
      <c r="M1272" s="6">
        <f t="shared" si="59"/>
        <v>0.39393939393939392</v>
      </c>
    </row>
    <row r="1273" spans="1:13" x14ac:dyDescent="0.45">
      <c r="A1273" s="3">
        <v>518</v>
      </c>
      <c r="B1273" s="3">
        <v>5</v>
      </c>
      <c r="C1273" t="s">
        <v>214</v>
      </c>
      <c r="D1273" t="s">
        <v>624</v>
      </c>
      <c r="E1273" s="4">
        <v>13</v>
      </c>
      <c r="F1273" s="4">
        <v>22</v>
      </c>
      <c r="G1273">
        <v>2</v>
      </c>
      <c r="H1273" s="5">
        <v>3.472222222222222E-3</v>
      </c>
      <c r="I1273" t="s">
        <v>610</v>
      </c>
      <c r="J1273" s="4">
        <f t="shared" si="57"/>
        <v>44</v>
      </c>
      <c r="K1273" s="11">
        <f t="shared" si="58"/>
        <v>26</v>
      </c>
      <c r="L1273" s="4">
        <f>J1273-(G1273*E1273)</f>
        <v>18</v>
      </c>
      <c r="M1273" s="6">
        <f t="shared" si="59"/>
        <v>0.40909090909090912</v>
      </c>
    </row>
    <row r="1274" spans="1:13" x14ac:dyDescent="0.45">
      <c r="A1274" s="3">
        <v>519</v>
      </c>
      <c r="B1274" s="3">
        <v>6</v>
      </c>
      <c r="C1274" t="s">
        <v>117</v>
      </c>
      <c r="D1274" t="s">
        <v>615</v>
      </c>
      <c r="E1274" s="4">
        <v>16</v>
      </c>
      <c r="F1274" s="4">
        <v>27</v>
      </c>
      <c r="G1274">
        <v>3</v>
      </c>
      <c r="H1274" s="5">
        <v>3.4027777777777775E-2</v>
      </c>
      <c r="I1274" t="s">
        <v>609</v>
      </c>
      <c r="J1274" s="4">
        <f t="shared" si="57"/>
        <v>81</v>
      </c>
      <c r="K1274" s="11">
        <f t="shared" si="58"/>
        <v>48</v>
      </c>
      <c r="L1274" s="4">
        <f>J1274-(G1274*E1274)</f>
        <v>33</v>
      </c>
      <c r="M1274" s="6">
        <f t="shared" si="59"/>
        <v>0.40740740740740738</v>
      </c>
    </row>
    <row r="1275" spans="1:13" x14ac:dyDescent="0.45">
      <c r="A1275" s="3">
        <v>519</v>
      </c>
      <c r="B1275" s="3">
        <v>6</v>
      </c>
      <c r="C1275" t="s">
        <v>59</v>
      </c>
      <c r="D1275" t="s">
        <v>616</v>
      </c>
      <c r="E1275" s="4">
        <v>25</v>
      </c>
      <c r="F1275" s="4">
        <v>40</v>
      </c>
      <c r="G1275">
        <v>3</v>
      </c>
      <c r="H1275" s="5">
        <v>3.5416666666666666E-2</v>
      </c>
      <c r="I1275" t="s">
        <v>610</v>
      </c>
      <c r="J1275" s="4">
        <f t="shared" si="57"/>
        <v>120</v>
      </c>
      <c r="K1275" s="11">
        <f t="shared" si="58"/>
        <v>75</v>
      </c>
      <c r="L1275" s="4">
        <f>J1275-(G1275*E1275)</f>
        <v>45</v>
      </c>
      <c r="M1275" s="6">
        <f t="shared" si="59"/>
        <v>0.375</v>
      </c>
    </row>
    <row r="1276" spans="1:13" x14ac:dyDescent="0.45">
      <c r="A1276" s="3">
        <v>519</v>
      </c>
      <c r="B1276" s="3">
        <v>6</v>
      </c>
      <c r="C1276" t="s">
        <v>214</v>
      </c>
      <c r="D1276" t="s">
        <v>624</v>
      </c>
      <c r="E1276" s="4">
        <v>13</v>
      </c>
      <c r="F1276" s="4">
        <v>22</v>
      </c>
      <c r="G1276">
        <v>2</v>
      </c>
      <c r="H1276" s="5">
        <v>3.888888888888889E-2</v>
      </c>
      <c r="I1276" t="s">
        <v>609</v>
      </c>
      <c r="J1276" s="4">
        <f t="shared" si="57"/>
        <v>44</v>
      </c>
      <c r="K1276" s="11">
        <f t="shared" si="58"/>
        <v>26</v>
      </c>
      <c r="L1276" s="4">
        <f>J1276-(G1276*E1276)</f>
        <v>18</v>
      </c>
      <c r="M1276" s="6">
        <f t="shared" si="59"/>
        <v>0.40909090909090912</v>
      </c>
    </row>
    <row r="1277" spans="1:13" x14ac:dyDescent="0.45">
      <c r="A1277" s="3">
        <v>520</v>
      </c>
      <c r="B1277" s="3">
        <v>4</v>
      </c>
      <c r="C1277" t="s">
        <v>49</v>
      </c>
      <c r="D1277" t="s">
        <v>618</v>
      </c>
      <c r="E1277" s="4">
        <v>17</v>
      </c>
      <c r="F1277" s="4">
        <v>29</v>
      </c>
      <c r="G1277">
        <v>1</v>
      </c>
      <c r="H1277" s="5">
        <v>3.1944444444444442E-2</v>
      </c>
      <c r="I1277" t="s">
        <v>609</v>
      </c>
      <c r="J1277" s="4">
        <f t="shared" si="57"/>
        <v>29</v>
      </c>
      <c r="K1277" s="11">
        <f t="shared" si="58"/>
        <v>17</v>
      </c>
      <c r="L1277" s="4">
        <f>J1277-(G1277*E1277)</f>
        <v>12</v>
      </c>
      <c r="M1277" s="6">
        <f t="shared" si="59"/>
        <v>0.41379310344827586</v>
      </c>
    </row>
    <row r="1278" spans="1:13" x14ac:dyDescent="0.45">
      <c r="A1278" s="3">
        <v>520</v>
      </c>
      <c r="B1278" s="3">
        <v>4</v>
      </c>
      <c r="C1278" t="s">
        <v>66</v>
      </c>
      <c r="D1278" t="s">
        <v>625</v>
      </c>
      <c r="E1278" s="4">
        <v>20</v>
      </c>
      <c r="F1278" s="4">
        <v>34</v>
      </c>
      <c r="G1278">
        <v>2</v>
      </c>
      <c r="H1278" s="5">
        <v>1.4583333333333334E-2</v>
      </c>
      <c r="I1278" t="s">
        <v>609</v>
      </c>
      <c r="J1278" s="4">
        <f t="shared" si="57"/>
        <v>68</v>
      </c>
      <c r="K1278" s="11">
        <f t="shared" si="58"/>
        <v>40</v>
      </c>
      <c r="L1278" s="4">
        <f>J1278-(G1278*E1278)</f>
        <v>28</v>
      </c>
      <c r="M1278" s="6">
        <f t="shared" si="59"/>
        <v>0.41176470588235292</v>
      </c>
    </row>
    <row r="1279" spans="1:13" x14ac:dyDescent="0.45">
      <c r="A1279" s="3">
        <v>520</v>
      </c>
      <c r="B1279" s="3">
        <v>4</v>
      </c>
      <c r="C1279" t="s">
        <v>127</v>
      </c>
      <c r="D1279" t="s">
        <v>614</v>
      </c>
      <c r="E1279" s="4">
        <v>19</v>
      </c>
      <c r="F1279" s="4">
        <v>31</v>
      </c>
      <c r="G1279">
        <v>3</v>
      </c>
      <c r="H1279" s="5">
        <v>1.5277777777777777E-2</v>
      </c>
      <c r="I1279" t="s">
        <v>610</v>
      </c>
      <c r="J1279" s="4">
        <f t="shared" si="57"/>
        <v>93</v>
      </c>
      <c r="K1279" s="11">
        <f t="shared" si="58"/>
        <v>57</v>
      </c>
      <c r="L1279" s="4">
        <f>J1279-(G1279*E1279)</f>
        <v>36</v>
      </c>
      <c r="M1279" s="6">
        <f t="shared" si="59"/>
        <v>0.38709677419354838</v>
      </c>
    </row>
    <row r="1280" spans="1:13" x14ac:dyDescent="0.45">
      <c r="A1280" s="3">
        <v>520</v>
      </c>
      <c r="B1280" s="3">
        <v>4</v>
      </c>
      <c r="C1280" t="s">
        <v>79</v>
      </c>
      <c r="D1280" t="s">
        <v>613</v>
      </c>
      <c r="E1280" s="4">
        <v>18</v>
      </c>
      <c r="F1280" s="4">
        <v>30</v>
      </c>
      <c r="G1280">
        <v>3</v>
      </c>
      <c r="H1280" s="5">
        <v>2.2222222222222223E-2</v>
      </c>
      <c r="I1280" t="s">
        <v>609</v>
      </c>
      <c r="J1280" s="4">
        <f t="shared" si="57"/>
        <v>90</v>
      </c>
      <c r="K1280" s="11">
        <f t="shared" si="58"/>
        <v>54</v>
      </c>
      <c r="L1280" s="4">
        <f>J1280-(G1280*E1280)</f>
        <v>36</v>
      </c>
      <c r="M1280" s="6">
        <f t="shared" si="59"/>
        <v>0.4</v>
      </c>
    </row>
    <row r="1281" spans="1:13" x14ac:dyDescent="0.45">
      <c r="A1281" s="3">
        <v>521</v>
      </c>
      <c r="B1281" s="3">
        <v>18</v>
      </c>
      <c r="C1281" t="s">
        <v>133</v>
      </c>
      <c r="D1281" t="s">
        <v>631</v>
      </c>
      <c r="E1281" s="4">
        <v>15</v>
      </c>
      <c r="F1281" s="4">
        <v>25</v>
      </c>
      <c r="G1281">
        <v>2</v>
      </c>
      <c r="H1281" s="5">
        <v>3.6111111111111108E-2</v>
      </c>
      <c r="I1281" t="s">
        <v>610</v>
      </c>
      <c r="J1281" s="4">
        <f t="shared" si="57"/>
        <v>50</v>
      </c>
      <c r="K1281" s="11">
        <f t="shared" si="58"/>
        <v>30</v>
      </c>
      <c r="L1281" s="4">
        <f>J1281-(G1281*E1281)</f>
        <v>20</v>
      </c>
      <c r="M1281" s="6">
        <f t="shared" si="59"/>
        <v>0.4</v>
      </c>
    </row>
    <row r="1282" spans="1:13" x14ac:dyDescent="0.45">
      <c r="A1282" s="3">
        <v>521</v>
      </c>
      <c r="B1282" s="3">
        <v>18</v>
      </c>
      <c r="C1282" t="s">
        <v>49</v>
      </c>
      <c r="D1282" t="s">
        <v>618</v>
      </c>
      <c r="E1282" s="4">
        <v>17</v>
      </c>
      <c r="F1282" s="4">
        <v>29</v>
      </c>
      <c r="G1282">
        <v>2</v>
      </c>
      <c r="H1282" s="5">
        <v>1.2500000000000001E-2</v>
      </c>
      <c r="I1282" t="s">
        <v>609</v>
      </c>
      <c r="J1282" s="4">
        <f t="shared" si="57"/>
        <v>58</v>
      </c>
      <c r="K1282" s="11">
        <f t="shared" si="58"/>
        <v>34</v>
      </c>
      <c r="L1282" s="4">
        <f>J1282-(G1282*E1282)</f>
        <v>24</v>
      </c>
      <c r="M1282" s="6">
        <f t="shared" si="59"/>
        <v>0.41379310344827586</v>
      </c>
    </row>
    <row r="1283" spans="1:13" x14ac:dyDescent="0.45">
      <c r="A1283" s="3">
        <v>521</v>
      </c>
      <c r="B1283" s="3">
        <v>18</v>
      </c>
      <c r="C1283" t="s">
        <v>66</v>
      </c>
      <c r="D1283" t="s">
        <v>625</v>
      </c>
      <c r="E1283" s="4">
        <v>20</v>
      </c>
      <c r="F1283" s="4">
        <v>34</v>
      </c>
      <c r="G1283">
        <v>3</v>
      </c>
      <c r="H1283" s="5">
        <v>1.4583333333333334E-2</v>
      </c>
      <c r="I1283" t="s">
        <v>610</v>
      </c>
      <c r="J1283" s="4">
        <f t="shared" ref="J1283:J1346" si="60">F1283*G1283</f>
        <v>102</v>
      </c>
      <c r="K1283" s="11">
        <f t="shared" ref="K1283:K1346" si="61">G1283*E1283</f>
        <v>60</v>
      </c>
      <c r="L1283" s="4">
        <f>J1283-(G1283*E1283)</f>
        <v>42</v>
      </c>
      <c r="M1283" s="6">
        <f t="shared" ref="M1283:M1346" si="62">L1283/J1283</f>
        <v>0.41176470588235292</v>
      </c>
    </row>
    <row r="1284" spans="1:13" x14ac:dyDescent="0.45">
      <c r="A1284" s="3">
        <v>522</v>
      </c>
      <c r="B1284" s="3">
        <v>2</v>
      </c>
      <c r="C1284" t="s">
        <v>53</v>
      </c>
      <c r="D1284" t="s">
        <v>620</v>
      </c>
      <c r="E1284" s="4">
        <v>16</v>
      </c>
      <c r="F1284" s="4">
        <v>28</v>
      </c>
      <c r="G1284">
        <v>3</v>
      </c>
      <c r="H1284" s="5">
        <v>3.2638888888888891E-2</v>
      </c>
      <c r="I1284" t="s">
        <v>610</v>
      </c>
      <c r="J1284" s="4">
        <f t="shared" si="60"/>
        <v>84</v>
      </c>
      <c r="K1284" s="11">
        <f t="shared" si="61"/>
        <v>48</v>
      </c>
      <c r="L1284" s="4">
        <f>J1284-(G1284*E1284)</f>
        <v>36</v>
      </c>
      <c r="M1284" s="6">
        <f t="shared" si="62"/>
        <v>0.42857142857142855</v>
      </c>
    </row>
    <row r="1285" spans="1:13" x14ac:dyDescent="0.45">
      <c r="A1285" s="3">
        <v>523</v>
      </c>
      <c r="B1285" s="3">
        <v>4</v>
      </c>
      <c r="C1285" t="s">
        <v>117</v>
      </c>
      <c r="D1285" t="s">
        <v>615</v>
      </c>
      <c r="E1285" s="4">
        <v>16</v>
      </c>
      <c r="F1285" s="4">
        <v>27</v>
      </c>
      <c r="G1285">
        <v>3</v>
      </c>
      <c r="H1285" s="5">
        <v>3.5416666666666666E-2</v>
      </c>
      <c r="I1285" t="s">
        <v>609</v>
      </c>
      <c r="J1285" s="4">
        <f t="shared" si="60"/>
        <v>81</v>
      </c>
      <c r="K1285" s="11">
        <f t="shared" si="61"/>
        <v>48</v>
      </c>
      <c r="L1285" s="4">
        <f>J1285-(G1285*E1285)</f>
        <v>33</v>
      </c>
      <c r="M1285" s="6">
        <f t="shared" si="62"/>
        <v>0.40740740740740738</v>
      </c>
    </row>
    <row r="1286" spans="1:13" x14ac:dyDescent="0.45">
      <c r="A1286" s="3">
        <v>524</v>
      </c>
      <c r="B1286" s="3">
        <v>16</v>
      </c>
      <c r="C1286" t="s">
        <v>214</v>
      </c>
      <c r="D1286" t="s">
        <v>624</v>
      </c>
      <c r="E1286" s="4">
        <v>13</v>
      </c>
      <c r="F1286" s="4">
        <v>22</v>
      </c>
      <c r="G1286">
        <v>1</v>
      </c>
      <c r="H1286" s="5">
        <v>3.1944444444444442E-2</v>
      </c>
      <c r="I1286" t="s">
        <v>610</v>
      </c>
      <c r="J1286" s="4">
        <f t="shared" si="60"/>
        <v>22</v>
      </c>
      <c r="K1286" s="11">
        <f t="shared" si="61"/>
        <v>13</v>
      </c>
      <c r="L1286" s="4">
        <f>J1286-(G1286*E1286)</f>
        <v>9</v>
      </c>
      <c r="M1286" s="6">
        <f t="shared" si="62"/>
        <v>0.40909090909090912</v>
      </c>
    </row>
    <row r="1287" spans="1:13" x14ac:dyDescent="0.45">
      <c r="A1287" s="3">
        <v>524</v>
      </c>
      <c r="B1287" s="3">
        <v>16</v>
      </c>
      <c r="C1287" t="s">
        <v>117</v>
      </c>
      <c r="D1287" t="s">
        <v>615</v>
      </c>
      <c r="E1287" s="4">
        <v>16</v>
      </c>
      <c r="F1287" s="4">
        <v>27</v>
      </c>
      <c r="G1287">
        <v>2</v>
      </c>
      <c r="H1287" s="5">
        <v>1.0416666666666666E-2</v>
      </c>
      <c r="I1287" t="s">
        <v>609</v>
      </c>
      <c r="J1287" s="4">
        <f t="shared" si="60"/>
        <v>54</v>
      </c>
      <c r="K1287" s="11">
        <f t="shared" si="61"/>
        <v>32</v>
      </c>
      <c r="L1287" s="4">
        <f>J1287-(G1287*E1287)</f>
        <v>22</v>
      </c>
      <c r="M1287" s="6">
        <f t="shared" si="62"/>
        <v>0.40740740740740738</v>
      </c>
    </row>
    <row r="1288" spans="1:13" x14ac:dyDescent="0.45">
      <c r="A1288" s="3">
        <v>525</v>
      </c>
      <c r="B1288" s="3">
        <v>16</v>
      </c>
      <c r="C1288" t="s">
        <v>211</v>
      </c>
      <c r="D1288" t="s">
        <v>627</v>
      </c>
      <c r="E1288" s="4">
        <v>14</v>
      </c>
      <c r="F1288" s="4">
        <v>23</v>
      </c>
      <c r="G1288">
        <v>3</v>
      </c>
      <c r="H1288" s="5">
        <v>1.5972222222222221E-2</v>
      </c>
      <c r="I1288" t="s">
        <v>610</v>
      </c>
      <c r="J1288" s="4">
        <f t="shared" si="60"/>
        <v>69</v>
      </c>
      <c r="K1288" s="11">
        <f t="shared" si="61"/>
        <v>42</v>
      </c>
      <c r="L1288" s="4">
        <f>J1288-(G1288*E1288)</f>
        <v>27</v>
      </c>
      <c r="M1288" s="6">
        <f t="shared" si="62"/>
        <v>0.39130434782608697</v>
      </c>
    </row>
    <row r="1289" spans="1:13" x14ac:dyDescent="0.45">
      <c r="A1289" s="3">
        <v>525</v>
      </c>
      <c r="B1289" s="3">
        <v>16</v>
      </c>
      <c r="C1289" t="s">
        <v>37</v>
      </c>
      <c r="D1289" t="s">
        <v>622</v>
      </c>
      <c r="E1289" s="4">
        <v>21</v>
      </c>
      <c r="F1289" s="4">
        <v>35</v>
      </c>
      <c r="G1289">
        <v>1</v>
      </c>
      <c r="H1289" s="5">
        <v>9.7222222222222224E-3</v>
      </c>
      <c r="I1289" t="s">
        <v>609</v>
      </c>
      <c r="J1289" s="4">
        <f t="shared" si="60"/>
        <v>35</v>
      </c>
      <c r="K1289" s="11">
        <f t="shared" si="61"/>
        <v>21</v>
      </c>
      <c r="L1289" s="4">
        <f>J1289-(G1289*E1289)</f>
        <v>14</v>
      </c>
      <c r="M1289" s="6">
        <f t="shared" si="62"/>
        <v>0.4</v>
      </c>
    </row>
    <row r="1290" spans="1:13" x14ac:dyDescent="0.45">
      <c r="A1290" s="3">
        <v>525</v>
      </c>
      <c r="B1290" s="3">
        <v>16</v>
      </c>
      <c r="C1290" t="s">
        <v>127</v>
      </c>
      <c r="D1290" t="s">
        <v>614</v>
      </c>
      <c r="E1290" s="4">
        <v>19</v>
      </c>
      <c r="F1290" s="4">
        <v>31</v>
      </c>
      <c r="G1290">
        <v>3</v>
      </c>
      <c r="H1290" s="5">
        <v>2.7777777777777776E-2</v>
      </c>
      <c r="I1290" t="s">
        <v>610</v>
      </c>
      <c r="J1290" s="4">
        <f t="shared" si="60"/>
        <v>93</v>
      </c>
      <c r="K1290" s="11">
        <f t="shared" si="61"/>
        <v>57</v>
      </c>
      <c r="L1290" s="4">
        <f>J1290-(G1290*E1290)</f>
        <v>36</v>
      </c>
      <c r="M1290" s="6">
        <f t="shared" si="62"/>
        <v>0.38709677419354838</v>
      </c>
    </row>
    <row r="1291" spans="1:13" x14ac:dyDescent="0.45">
      <c r="A1291" s="3">
        <v>526</v>
      </c>
      <c r="B1291" s="3">
        <v>4</v>
      </c>
      <c r="C1291" t="s">
        <v>272</v>
      </c>
      <c r="D1291" t="s">
        <v>619</v>
      </c>
      <c r="E1291" s="4">
        <v>20</v>
      </c>
      <c r="F1291" s="4">
        <v>33</v>
      </c>
      <c r="G1291">
        <v>1</v>
      </c>
      <c r="H1291" s="5">
        <v>1.5277777777777777E-2</v>
      </c>
      <c r="I1291" t="s">
        <v>609</v>
      </c>
      <c r="J1291" s="4">
        <f t="shared" si="60"/>
        <v>33</v>
      </c>
      <c r="K1291" s="11">
        <f t="shared" si="61"/>
        <v>20</v>
      </c>
      <c r="L1291" s="4">
        <f>J1291-(G1291*E1291)</f>
        <v>13</v>
      </c>
      <c r="M1291" s="6">
        <f t="shared" si="62"/>
        <v>0.39393939393939392</v>
      </c>
    </row>
    <row r="1292" spans="1:13" x14ac:dyDescent="0.45">
      <c r="A1292" s="3">
        <v>527</v>
      </c>
      <c r="B1292" s="3">
        <v>19</v>
      </c>
      <c r="C1292" t="s">
        <v>117</v>
      </c>
      <c r="D1292" t="s">
        <v>615</v>
      </c>
      <c r="E1292" s="4">
        <v>16</v>
      </c>
      <c r="F1292" s="4">
        <v>27</v>
      </c>
      <c r="G1292">
        <v>2</v>
      </c>
      <c r="H1292" s="5">
        <v>2.1527777777777778E-2</v>
      </c>
      <c r="I1292" t="s">
        <v>609</v>
      </c>
      <c r="J1292" s="4">
        <f t="shared" si="60"/>
        <v>54</v>
      </c>
      <c r="K1292" s="11">
        <f t="shared" si="61"/>
        <v>32</v>
      </c>
      <c r="L1292" s="4">
        <f>J1292-(G1292*E1292)</f>
        <v>22</v>
      </c>
      <c r="M1292" s="6">
        <f t="shared" si="62"/>
        <v>0.40740740740740738</v>
      </c>
    </row>
    <row r="1293" spans="1:13" x14ac:dyDescent="0.45">
      <c r="A1293" s="3">
        <v>528</v>
      </c>
      <c r="B1293" s="3">
        <v>14</v>
      </c>
      <c r="C1293" t="s">
        <v>157</v>
      </c>
      <c r="D1293" t="s">
        <v>626</v>
      </c>
      <c r="E1293" s="4">
        <v>12</v>
      </c>
      <c r="F1293" s="4">
        <v>20</v>
      </c>
      <c r="G1293">
        <v>1</v>
      </c>
      <c r="H1293" s="5">
        <v>2.013888888888889E-2</v>
      </c>
      <c r="I1293" t="s">
        <v>609</v>
      </c>
      <c r="J1293" s="4">
        <f t="shared" si="60"/>
        <v>20</v>
      </c>
      <c r="K1293" s="11">
        <f t="shared" si="61"/>
        <v>12</v>
      </c>
      <c r="L1293" s="4">
        <f>J1293-(G1293*E1293)</f>
        <v>8</v>
      </c>
      <c r="M1293" s="6">
        <f t="shared" si="62"/>
        <v>0.4</v>
      </c>
    </row>
    <row r="1294" spans="1:13" x14ac:dyDescent="0.45">
      <c r="A1294" s="3">
        <v>528</v>
      </c>
      <c r="B1294" s="3">
        <v>14</v>
      </c>
      <c r="C1294" t="s">
        <v>59</v>
      </c>
      <c r="D1294" t="s">
        <v>616</v>
      </c>
      <c r="E1294" s="4">
        <v>25</v>
      </c>
      <c r="F1294" s="4">
        <v>40</v>
      </c>
      <c r="G1294">
        <v>1</v>
      </c>
      <c r="H1294" s="5">
        <v>3.2638888888888891E-2</v>
      </c>
      <c r="I1294" t="s">
        <v>609</v>
      </c>
      <c r="J1294" s="4">
        <f t="shared" si="60"/>
        <v>40</v>
      </c>
      <c r="K1294" s="11">
        <f t="shared" si="61"/>
        <v>25</v>
      </c>
      <c r="L1294" s="4">
        <f>J1294-(G1294*E1294)</f>
        <v>15</v>
      </c>
      <c r="M1294" s="6">
        <f t="shared" si="62"/>
        <v>0.375</v>
      </c>
    </row>
    <row r="1295" spans="1:13" x14ac:dyDescent="0.45">
      <c r="A1295" s="3">
        <v>528</v>
      </c>
      <c r="B1295" s="3">
        <v>14</v>
      </c>
      <c r="C1295" t="s">
        <v>90</v>
      </c>
      <c r="D1295" t="s">
        <v>629</v>
      </c>
      <c r="E1295" s="4">
        <v>10</v>
      </c>
      <c r="F1295" s="4">
        <v>18</v>
      </c>
      <c r="G1295">
        <v>1</v>
      </c>
      <c r="H1295" s="5">
        <v>3.125E-2</v>
      </c>
      <c r="I1295" t="s">
        <v>610</v>
      </c>
      <c r="J1295" s="4">
        <f t="shared" si="60"/>
        <v>18</v>
      </c>
      <c r="K1295" s="11">
        <f t="shared" si="61"/>
        <v>10</v>
      </c>
      <c r="L1295" s="4">
        <f>J1295-(G1295*E1295)</f>
        <v>8</v>
      </c>
      <c r="M1295" s="6">
        <f t="shared" si="62"/>
        <v>0.44444444444444442</v>
      </c>
    </row>
    <row r="1296" spans="1:13" x14ac:dyDescent="0.45">
      <c r="A1296" s="3">
        <v>529</v>
      </c>
      <c r="B1296" s="3">
        <v>1</v>
      </c>
      <c r="C1296" t="s">
        <v>66</v>
      </c>
      <c r="D1296" t="s">
        <v>625</v>
      </c>
      <c r="E1296" s="4">
        <v>20</v>
      </c>
      <c r="F1296" s="4">
        <v>34</v>
      </c>
      <c r="G1296">
        <v>1</v>
      </c>
      <c r="H1296" s="5">
        <v>1.6666666666666666E-2</v>
      </c>
      <c r="I1296" t="s">
        <v>610</v>
      </c>
      <c r="J1296" s="4">
        <f t="shared" si="60"/>
        <v>34</v>
      </c>
      <c r="K1296" s="11">
        <f t="shared" si="61"/>
        <v>20</v>
      </c>
      <c r="L1296" s="4">
        <f>J1296-(G1296*E1296)</f>
        <v>14</v>
      </c>
      <c r="M1296" s="6">
        <f t="shared" si="62"/>
        <v>0.41176470588235292</v>
      </c>
    </row>
    <row r="1297" spans="1:13" x14ac:dyDescent="0.45">
      <c r="A1297" s="3">
        <v>529</v>
      </c>
      <c r="B1297" s="3">
        <v>1</v>
      </c>
      <c r="C1297" t="s">
        <v>84</v>
      </c>
      <c r="D1297" t="s">
        <v>617</v>
      </c>
      <c r="E1297" s="4">
        <v>22</v>
      </c>
      <c r="F1297" s="4">
        <v>36</v>
      </c>
      <c r="G1297">
        <v>2</v>
      </c>
      <c r="H1297" s="5">
        <v>3.5416666666666666E-2</v>
      </c>
      <c r="I1297" t="s">
        <v>609</v>
      </c>
      <c r="J1297" s="4">
        <f t="shared" si="60"/>
        <v>72</v>
      </c>
      <c r="K1297" s="11">
        <f t="shared" si="61"/>
        <v>44</v>
      </c>
      <c r="L1297" s="4">
        <f>J1297-(G1297*E1297)</f>
        <v>28</v>
      </c>
      <c r="M1297" s="6">
        <f t="shared" si="62"/>
        <v>0.3888888888888889</v>
      </c>
    </row>
    <row r="1298" spans="1:13" x14ac:dyDescent="0.45">
      <c r="A1298" s="3">
        <v>529</v>
      </c>
      <c r="B1298" s="3">
        <v>1</v>
      </c>
      <c r="C1298" t="s">
        <v>211</v>
      </c>
      <c r="D1298" t="s">
        <v>627</v>
      </c>
      <c r="E1298" s="4">
        <v>14</v>
      </c>
      <c r="F1298" s="4">
        <v>23</v>
      </c>
      <c r="G1298">
        <v>2</v>
      </c>
      <c r="H1298" s="5">
        <v>1.8749999999999999E-2</v>
      </c>
      <c r="I1298" t="s">
        <v>610</v>
      </c>
      <c r="J1298" s="4">
        <f t="shared" si="60"/>
        <v>46</v>
      </c>
      <c r="K1298" s="11">
        <f t="shared" si="61"/>
        <v>28</v>
      </c>
      <c r="L1298" s="4">
        <f>J1298-(G1298*E1298)</f>
        <v>18</v>
      </c>
      <c r="M1298" s="6">
        <f t="shared" si="62"/>
        <v>0.39130434782608697</v>
      </c>
    </row>
    <row r="1299" spans="1:13" x14ac:dyDescent="0.45">
      <c r="A1299" s="3">
        <v>529</v>
      </c>
      <c r="B1299" s="3">
        <v>1</v>
      </c>
      <c r="C1299" t="s">
        <v>53</v>
      </c>
      <c r="D1299" t="s">
        <v>620</v>
      </c>
      <c r="E1299" s="4">
        <v>16</v>
      </c>
      <c r="F1299" s="4">
        <v>28</v>
      </c>
      <c r="G1299">
        <v>2</v>
      </c>
      <c r="H1299" s="5">
        <v>3.8194444444444448E-2</v>
      </c>
      <c r="I1299" t="s">
        <v>609</v>
      </c>
      <c r="J1299" s="4">
        <f t="shared" si="60"/>
        <v>56</v>
      </c>
      <c r="K1299" s="11">
        <f t="shared" si="61"/>
        <v>32</v>
      </c>
      <c r="L1299" s="4">
        <f>J1299-(G1299*E1299)</f>
        <v>24</v>
      </c>
      <c r="M1299" s="6">
        <f t="shared" si="62"/>
        <v>0.42857142857142855</v>
      </c>
    </row>
    <row r="1300" spans="1:13" x14ac:dyDescent="0.45">
      <c r="A1300" s="3">
        <v>530</v>
      </c>
      <c r="B1300" s="3">
        <v>7</v>
      </c>
      <c r="C1300" t="s">
        <v>90</v>
      </c>
      <c r="D1300" t="s">
        <v>629</v>
      </c>
      <c r="E1300" s="4">
        <v>10</v>
      </c>
      <c r="F1300" s="4">
        <v>18</v>
      </c>
      <c r="G1300">
        <v>3</v>
      </c>
      <c r="H1300" s="5">
        <v>2.5694444444444443E-2</v>
      </c>
      <c r="I1300" t="s">
        <v>610</v>
      </c>
      <c r="J1300" s="4">
        <f t="shared" si="60"/>
        <v>54</v>
      </c>
      <c r="K1300" s="11">
        <f t="shared" si="61"/>
        <v>30</v>
      </c>
      <c r="L1300" s="4">
        <f>J1300-(G1300*E1300)</f>
        <v>24</v>
      </c>
      <c r="M1300" s="6">
        <f t="shared" si="62"/>
        <v>0.44444444444444442</v>
      </c>
    </row>
    <row r="1301" spans="1:13" x14ac:dyDescent="0.45">
      <c r="A1301" s="3">
        <v>530</v>
      </c>
      <c r="B1301" s="3">
        <v>7</v>
      </c>
      <c r="C1301" t="s">
        <v>53</v>
      </c>
      <c r="D1301" t="s">
        <v>620</v>
      </c>
      <c r="E1301" s="4">
        <v>16</v>
      </c>
      <c r="F1301" s="4">
        <v>28</v>
      </c>
      <c r="G1301">
        <v>2</v>
      </c>
      <c r="H1301" s="5">
        <v>3.4722222222222224E-2</v>
      </c>
      <c r="I1301" t="s">
        <v>610</v>
      </c>
      <c r="J1301" s="4">
        <f t="shared" si="60"/>
        <v>56</v>
      </c>
      <c r="K1301" s="11">
        <f t="shared" si="61"/>
        <v>32</v>
      </c>
      <c r="L1301" s="4">
        <f>J1301-(G1301*E1301)</f>
        <v>24</v>
      </c>
      <c r="M1301" s="6">
        <f t="shared" si="62"/>
        <v>0.42857142857142855</v>
      </c>
    </row>
    <row r="1302" spans="1:13" x14ac:dyDescent="0.45">
      <c r="A1302" s="3">
        <v>530</v>
      </c>
      <c r="B1302" s="3">
        <v>7</v>
      </c>
      <c r="C1302" t="s">
        <v>133</v>
      </c>
      <c r="D1302" t="s">
        <v>631</v>
      </c>
      <c r="E1302" s="4">
        <v>15</v>
      </c>
      <c r="F1302" s="4">
        <v>25</v>
      </c>
      <c r="G1302">
        <v>2</v>
      </c>
      <c r="H1302" s="5">
        <v>1.3194444444444444E-2</v>
      </c>
      <c r="I1302" t="s">
        <v>609</v>
      </c>
      <c r="J1302" s="4">
        <f t="shared" si="60"/>
        <v>50</v>
      </c>
      <c r="K1302" s="11">
        <f t="shared" si="61"/>
        <v>30</v>
      </c>
      <c r="L1302" s="4">
        <f>J1302-(G1302*E1302)</f>
        <v>20</v>
      </c>
      <c r="M1302" s="6">
        <f t="shared" si="62"/>
        <v>0.4</v>
      </c>
    </row>
    <row r="1303" spans="1:13" x14ac:dyDescent="0.45">
      <c r="A1303" s="3">
        <v>531</v>
      </c>
      <c r="B1303" s="3">
        <v>9</v>
      </c>
      <c r="C1303" t="s">
        <v>81</v>
      </c>
      <c r="D1303" t="s">
        <v>628</v>
      </c>
      <c r="E1303" s="4">
        <v>13</v>
      </c>
      <c r="F1303" s="4">
        <v>21</v>
      </c>
      <c r="G1303">
        <v>3</v>
      </c>
      <c r="H1303" s="5">
        <v>2.8472222222222222E-2</v>
      </c>
      <c r="I1303" t="s">
        <v>609</v>
      </c>
      <c r="J1303" s="4">
        <f t="shared" si="60"/>
        <v>63</v>
      </c>
      <c r="K1303" s="11">
        <f t="shared" si="61"/>
        <v>39</v>
      </c>
      <c r="L1303" s="4">
        <f>J1303-(G1303*E1303)</f>
        <v>24</v>
      </c>
      <c r="M1303" s="6">
        <f t="shared" si="62"/>
        <v>0.38095238095238093</v>
      </c>
    </row>
    <row r="1304" spans="1:13" x14ac:dyDescent="0.45">
      <c r="A1304" s="3">
        <v>531</v>
      </c>
      <c r="B1304" s="3">
        <v>9</v>
      </c>
      <c r="C1304" t="s">
        <v>59</v>
      </c>
      <c r="D1304" t="s">
        <v>616</v>
      </c>
      <c r="E1304" s="4">
        <v>25</v>
      </c>
      <c r="F1304" s="4">
        <v>40</v>
      </c>
      <c r="G1304">
        <v>1</v>
      </c>
      <c r="H1304" s="5">
        <v>2.9861111111111113E-2</v>
      </c>
      <c r="I1304" t="s">
        <v>609</v>
      </c>
      <c r="J1304" s="4">
        <f t="shared" si="60"/>
        <v>40</v>
      </c>
      <c r="K1304" s="11">
        <f t="shared" si="61"/>
        <v>25</v>
      </c>
      <c r="L1304" s="4">
        <f>J1304-(G1304*E1304)</f>
        <v>15</v>
      </c>
      <c r="M1304" s="6">
        <f t="shared" si="62"/>
        <v>0.375</v>
      </c>
    </row>
    <row r="1305" spans="1:13" x14ac:dyDescent="0.45">
      <c r="A1305" s="3">
        <v>531</v>
      </c>
      <c r="B1305" s="3">
        <v>9</v>
      </c>
      <c r="C1305" t="s">
        <v>90</v>
      </c>
      <c r="D1305" t="s">
        <v>629</v>
      </c>
      <c r="E1305" s="4">
        <v>10</v>
      </c>
      <c r="F1305" s="4">
        <v>18</v>
      </c>
      <c r="G1305">
        <v>3</v>
      </c>
      <c r="H1305" s="5">
        <v>3.888888888888889E-2</v>
      </c>
      <c r="I1305" t="s">
        <v>610</v>
      </c>
      <c r="J1305" s="4">
        <f t="shared" si="60"/>
        <v>54</v>
      </c>
      <c r="K1305" s="11">
        <f t="shared" si="61"/>
        <v>30</v>
      </c>
      <c r="L1305" s="4">
        <f>J1305-(G1305*E1305)</f>
        <v>24</v>
      </c>
      <c r="M1305" s="6">
        <f t="shared" si="62"/>
        <v>0.44444444444444442</v>
      </c>
    </row>
    <row r="1306" spans="1:13" x14ac:dyDescent="0.45">
      <c r="A1306" s="3">
        <v>531</v>
      </c>
      <c r="B1306" s="3">
        <v>9</v>
      </c>
      <c r="C1306" t="s">
        <v>49</v>
      </c>
      <c r="D1306" t="s">
        <v>618</v>
      </c>
      <c r="E1306" s="4">
        <v>17</v>
      </c>
      <c r="F1306" s="4">
        <v>29</v>
      </c>
      <c r="G1306">
        <v>3</v>
      </c>
      <c r="H1306" s="5">
        <v>4.0972222222222222E-2</v>
      </c>
      <c r="I1306" t="s">
        <v>610</v>
      </c>
      <c r="J1306" s="4">
        <f t="shared" si="60"/>
        <v>87</v>
      </c>
      <c r="K1306" s="11">
        <f t="shared" si="61"/>
        <v>51</v>
      </c>
      <c r="L1306" s="4">
        <f>J1306-(G1306*E1306)</f>
        <v>36</v>
      </c>
      <c r="M1306" s="6">
        <f t="shared" si="62"/>
        <v>0.41379310344827586</v>
      </c>
    </row>
    <row r="1307" spans="1:13" x14ac:dyDescent="0.45">
      <c r="A1307" s="3">
        <v>532</v>
      </c>
      <c r="B1307" s="3">
        <v>13</v>
      </c>
      <c r="C1307" t="s">
        <v>81</v>
      </c>
      <c r="D1307" t="s">
        <v>628</v>
      </c>
      <c r="E1307" s="4">
        <v>13</v>
      </c>
      <c r="F1307" s="4">
        <v>21</v>
      </c>
      <c r="G1307">
        <v>1</v>
      </c>
      <c r="H1307" s="5">
        <v>1.6666666666666666E-2</v>
      </c>
      <c r="I1307" t="s">
        <v>610</v>
      </c>
      <c r="J1307" s="4">
        <f t="shared" si="60"/>
        <v>21</v>
      </c>
      <c r="K1307" s="11">
        <f t="shared" si="61"/>
        <v>13</v>
      </c>
      <c r="L1307" s="4">
        <f>J1307-(G1307*E1307)</f>
        <v>8</v>
      </c>
      <c r="M1307" s="6">
        <f t="shared" si="62"/>
        <v>0.38095238095238093</v>
      </c>
    </row>
    <row r="1308" spans="1:13" x14ac:dyDescent="0.45">
      <c r="A1308" s="3">
        <v>532</v>
      </c>
      <c r="B1308" s="3">
        <v>13</v>
      </c>
      <c r="C1308" t="s">
        <v>166</v>
      </c>
      <c r="D1308" t="s">
        <v>630</v>
      </c>
      <c r="E1308" s="4">
        <v>15</v>
      </c>
      <c r="F1308" s="4">
        <v>26</v>
      </c>
      <c r="G1308">
        <v>2</v>
      </c>
      <c r="H1308" s="5">
        <v>1.9444444444444445E-2</v>
      </c>
      <c r="I1308" t="s">
        <v>609</v>
      </c>
      <c r="J1308" s="4">
        <f t="shared" si="60"/>
        <v>52</v>
      </c>
      <c r="K1308" s="11">
        <f t="shared" si="61"/>
        <v>30</v>
      </c>
      <c r="L1308" s="4">
        <f>J1308-(G1308*E1308)</f>
        <v>22</v>
      </c>
      <c r="M1308" s="6">
        <f t="shared" si="62"/>
        <v>0.42307692307692307</v>
      </c>
    </row>
    <row r="1309" spans="1:13" x14ac:dyDescent="0.45">
      <c r="A1309" s="3">
        <v>532</v>
      </c>
      <c r="B1309" s="3">
        <v>13</v>
      </c>
      <c r="C1309" t="s">
        <v>258</v>
      </c>
      <c r="D1309" t="s">
        <v>623</v>
      </c>
      <c r="E1309" s="4">
        <v>19</v>
      </c>
      <c r="F1309" s="4">
        <v>32</v>
      </c>
      <c r="G1309">
        <v>2</v>
      </c>
      <c r="H1309" s="5">
        <v>4.8611111111111112E-3</v>
      </c>
      <c r="I1309" t="s">
        <v>610</v>
      </c>
      <c r="J1309" s="4">
        <f t="shared" si="60"/>
        <v>64</v>
      </c>
      <c r="K1309" s="11">
        <f t="shared" si="61"/>
        <v>38</v>
      </c>
      <c r="L1309" s="4">
        <f>J1309-(G1309*E1309)</f>
        <v>26</v>
      </c>
      <c r="M1309" s="6">
        <f t="shared" si="62"/>
        <v>0.40625</v>
      </c>
    </row>
    <row r="1310" spans="1:13" x14ac:dyDescent="0.45">
      <c r="A1310" s="3">
        <v>533</v>
      </c>
      <c r="B1310" s="3">
        <v>1</v>
      </c>
      <c r="C1310" t="s">
        <v>157</v>
      </c>
      <c r="D1310" t="s">
        <v>626</v>
      </c>
      <c r="E1310" s="4">
        <v>12</v>
      </c>
      <c r="F1310" s="4">
        <v>20</v>
      </c>
      <c r="G1310">
        <v>1</v>
      </c>
      <c r="H1310" s="5">
        <v>2.361111111111111E-2</v>
      </c>
      <c r="I1310" t="s">
        <v>609</v>
      </c>
      <c r="J1310" s="4">
        <f t="shared" si="60"/>
        <v>20</v>
      </c>
      <c r="K1310" s="11">
        <f t="shared" si="61"/>
        <v>12</v>
      </c>
      <c r="L1310" s="4">
        <f>J1310-(G1310*E1310)</f>
        <v>8</v>
      </c>
      <c r="M1310" s="6">
        <f t="shared" si="62"/>
        <v>0.4</v>
      </c>
    </row>
    <row r="1311" spans="1:13" x14ac:dyDescent="0.45">
      <c r="A1311" s="3">
        <v>533</v>
      </c>
      <c r="B1311" s="3">
        <v>1</v>
      </c>
      <c r="C1311" t="s">
        <v>81</v>
      </c>
      <c r="D1311" t="s">
        <v>628</v>
      </c>
      <c r="E1311" s="4">
        <v>13</v>
      </c>
      <c r="F1311" s="4">
        <v>21</v>
      </c>
      <c r="G1311">
        <v>1</v>
      </c>
      <c r="H1311" s="5">
        <v>9.7222222222222224E-3</v>
      </c>
      <c r="I1311" t="s">
        <v>610</v>
      </c>
      <c r="J1311" s="4">
        <f t="shared" si="60"/>
        <v>21</v>
      </c>
      <c r="K1311" s="11">
        <f t="shared" si="61"/>
        <v>13</v>
      </c>
      <c r="L1311" s="4">
        <f>J1311-(G1311*E1311)</f>
        <v>8</v>
      </c>
      <c r="M1311" s="6">
        <f t="shared" si="62"/>
        <v>0.38095238095238093</v>
      </c>
    </row>
    <row r="1312" spans="1:13" x14ac:dyDescent="0.45">
      <c r="A1312" s="3">
        <v>534</v>
      </c>
      <c r="B1312" s="3">
        <v>1</v>
      </c>
      <c r="C1312" t="s">
        <v>169</v>
      </c>
      <c r="D1312" t="s">
        <v>612</v>
      </c>
      <c r="E1312" s="4">
        <v>14</v>
      </c>
      <c r="F1312" s="4">
        <v>24</v>
      </c>
      <c r="G1312">
        <v>2</v>
      </c>
      <c r="H1312" s="5">
        <v>3.888888888888889E-2</v>
      </c>
      <c r="I1312" t="s">
        <v>610</v>
      </c>
      <c r="J1312" s="4">
        <f t="shared" si="60"/>
        <v>48</v>
      </c>
      <c r="K1312" s="11">
        <f t="shared" si="61"/>
        <v>28</v>
      </c>
      <c r="L1312" s="4">
        <f>J1312-(G1312*E1312)</f>
        <v>20</v>
      </c>
      <c r="M1312" s="6">
        <f t="shared" si="62"/>
        <v>0.41666666666666669</v>
      </c>
    </row>
    <row r="1313" spans="1:13" x14ac:dyDescent="0.45">
      <c r="A1313" s="3">
        <v>534</v>
      </c>
      <c r="B1313" s="3">
        <v>1</v>
      </c>
      <c r="C1313" t="s">
        <v>49</v>
      </c>
      <c r="D1313" t="s">
        <v>618</v>
      </c>
      <c r="E1313" s="4">
        <v>17</v>
      </c>
      <c r="F1313" s="4">
        <v>29</v>
      </c>
      <c r="G1313">
        <v>1</v>
      </c>
      <c r="H1313" s="5">
        <v>6.9444444444444441E-3</v>
      </c>
      <c r="I1313" t="s">
        <v>610</v>
      </c>
      <c r="J1313" s="4">
        <f t="shared" si="60"/>
        <v>29</v>
      </c>
      <c r="K1313" s="11">
        <f t="shared" si="61"/>
        <v>17</v>
      </c>
      <c r="L1313" s="4">
        <f>J1313-(G1313*E1313)</f>
        <v>12</v>
      </c>
      <c r="M1313" s="6">
        <f t="shared" si="62"/>
        <v>0.41379310344827586</v>
      </c>
    </row>
    <row r="1314" spans="1:13" x14ac:dyDescent="0.45">
      <c r="A1314" s="3">
        <v>534</v>
      </c>
      <c r="B1314" s="3">
        <v>1</v>
      </c>
      <c r="C1314" t="s">
        <v>37</v>
      </c>
      <c r="D1314" t="s">
        <v>622</v>
      </c>
      <c r="E1314" s="4">
        <v>21</v>
      </c>
      <c r="F1314" s="4">
        <v>35</v>
      </c>
      <c r="G1314">
        <v>2</v>
      </c>
      <c r="H1314" s="5">
        <v>6.9444444444444441E-3</v>
      </c>
      <c r="I1314" t="s">
        <v>609</v>
      </c>
      <c r="J1314" s="4">
        <f t="shared" si="60"/>
        <v>70</v>
      </c>
      <c r="K1314" s="11">
        <f t="shared" si="61"/>
        <v>42</v>
      </c>
      <c r="L1314" s="4">
        <f>J1314-(G1314*E1314)</f>
        <v>28</v>
      </c>
      <c r="M1314" s="6">
        <f t="shared" si="62"/>
        <v>0.4</v>
      </c>
    </row>
    <row r="1315" spans="1:13" x14ac:dyDescent="0.45">
      <c r="A1315" s="3">
        <v>535</v>
      </c>
      <c r="B1315" s="3">
        <v>15</v>
      </c>
      <c r="C1315" t="s">
        <v>59</v>
      </c>
      <c r="D1315" t="s">
        <v>616</v>
      </c>
      <c r="E1315" s="4">
        <v>25</v>
      </c>
      <c r="F1315" s="4">
        <v>40</v>
      </c>
      <c r="G1315">
        <v>3</v>
      </c>
      <c r="H1315" s="5">
        <v>3.3333333333333333E-2</v>
      </c>
      <c r="I1315" t="s">
        <v>610</v>
      </c>
      <c r="J1315" s="4">
        <f t="shared" si="60"/>
        <v>120</v>
      </c>
      <c r="K1315" s="11">
        <f t="shared" si="61"/>
        <v>75</v>
      </c>
      <c r="L1315" s="4">
        <f>J1315-(G1315*E1315)</f>
        <v>45</v>
      </c>
      <c r="M1315" s="6">
        <f t="shared" si="62"/>
        <v>0.375</v>
      </c>
    </row>
    <row r="1316" spans="1:13" x14ac:dyDescent="0.45">
      <c r="A1316" s="3">
        <v>535</v>
      </c>
      <c r="B1316" s="3">
        <v>15</v>
      </c>
      <c r="C1316" t="s">
        <v>49</v>
      </c>
      <c r="D1316" t="s">
        <v>618</v>
      </c>
      <c r="E1316" s="4">
        <v>17</v>
      </c>
      <c r="F1316" s="4">
        <v>29</v>
      </c>
      <c r="G1316">
        <v>3</v>
      </c>
      <c r="H1316" s="5">
        <v>6.2500000000000003E-3</v>
      </c>
      <c r="I1316" t="s">
        <v>609</v>
      </c>
      <c r="J1316" s="4">
        <f t="shared" si="60"/>
        <v>87</v>
      </c>
      <c r="K1316" s="11">
        <f t="shared" si="61"/>
        <v>51</v>
      </c>
      <c r="L1316" s="4">
        <f>J1316-(G1316*E1316)</f>
        <v>36</v>
      </c>
      <c r="M1316" s="6">
        <f t="shared" si="62"/>
        <v>0.41379310344827586</v>
      </c>
    </row>
    <row r="1317" spans="1:13" x14ac:dyDescent="0.45">
      <c r="A1317" s="3">
        <v>535</v>
      </c>
      <c r="B1317" s="3">
        <v>15</v>
      </c>
      <c r="C1317" t="s">
        <v>169</v>
      </c>
      <c r="D1317" t="s">
        <v>612</v>
      </c>
      <c r="E1317" s="4">
        <v>14</v>
      </c>
      <c r="F1317" s="4">
        <v>24</v>
      </c>
      <c r="G1317">
        <v>2</v>
      </c>
      <c r="H1317" s="5">
        <v>2.9166666666666667E-2</v>
      </c>
      <c r="I1317" t="s">
        <v>609</v>
      </c>
      <c r="J1317" s="4">
        <f t="shared" si="60"/>
        <v>48</v>
      </c>
      <c r="K1317" s="11">
        <f t="shared" si="61"/>
        <v>28</v>
      </c>
      <c r="L1317" s="4">
        <f>J1317-(G1317*E1317)</f>
        <v>20</v>
      </c>
      <c r="M1317" s="6">
        <f t="shared" si="62"/>
        <v>0.41666666666666669</v>
      </c>
    </row>
    <row r="1318" spans="1:13" x14ac:dyDescent="0.45">
      <c r="A1318" s="3">
        <v>535</v>
      </c>
      <c r="B1318" s="3">
        <v>15</v>
      </c>
      <c r="C1318" t="s">
        <v>81</v>
      </c>
      <c r="D1318" t="s">
        <v>628</v>
      </c>
      <c r="E1318" s="4">
        <v>13</v>
      </c>
      <c r="F1318" s="4">
        <v>21</v>
      </c>
      <c r="G1318">
        <v>1</v>
      </c>
      <c r="H1318" s="5">
        <v>9.7222222222222224E-3</v>
      </c>
      <c r="I1318" t="s">
        <v>609</v>
      </c>
      <c r="J1318" s="4">
        <f t="shared" si="60"/>
        <v>21</v>
      </c>
      <c r="K1318" s="11">
        <f t="shared" si="61"/>
        <v>13</v>
      </c>
      <c r="L1318" s="4">
        <f>J1318-(G1318*E1318)</f>
        <v>8</v>
      </c>
      <c r="M1318" s="6">
        <f t="shared" si="62"/>
        <v>0.38095238095238093</v>
      </c>
    </row>
    <row r="1319" spans="1:13" x14ac:dyDescent="0.45">
      <c r="A1319" s="3">
        <v>536</v>
      </c>
      <c r="B1319" s="3">
        <v>9</v>
      </c>
      <c r="C1319" t="s">
        <v>90</v>
      </c>
      <c r="D1319" t="s">
        <v>629</v>
      </c>
      <c r="E1319" s="4">
        <v>10</v>
      </c>
      <c r="F1319" s="4">
        <v>18</v>
      </c>
      <c r="G1319">
        <v>1</v>
      </c>
      <c r="H1319" s="5">
        <v>2.013888888888889E-2</v>
      </c>
      <c r="I1319" t="s">
        <v>610</v>
      </c>
      <c r="J1319" s="4">
        <f t="shared" si="60"/>
        <v>18</v>
      </c>
      <c r="K1319" s="11">
        <f t="shared" si="61"/>
        <v>10</v>
      </c>
      <c r="L1319" s="4">
        <f>J1319-(G1319*E1319)</f>
        <v>8</v>
      </c>
      <c r="M1319" s="6">
        <f t="shared" si="62"/>
        <v>0.44444444444444442</v>
      </c>
    </row>
    <row r="1320" spans="1:13" x14ac:dyDescent="0.45">
      <c r="A1320" s="3">
        <v>536</v>
      </c>
      <c r="B1320" s="3">
        <v>9</v>
      </c>
      <c r="C1320" t="s">
        <v>49</v>
      </c>
      <c r="D1320" t="s">
        <v>618</v>
      </c>
      <c r="E1320" s="4">
        <v>17</v>
      </c>
      <c r="F1320" s="4">
        <v>29</v>
      </c>
      <c r="G1320">
        <v>2</v>
      </c>
      <c r="H1320" s="5">
        <v>3.6111111111111108E-2</v>
      </c>
      <c r="I1320" t="s">
        <v>609</v>
      </c>
      <c r="J1320" s="4">
        <f t="shared" si="60"/>
        <v>58</v>
      </c>
      <c r="K1320" s="11">
        <f t="shared" si="61"/>
        <v>34</v>
      </c>
      <c r="L1320" s="4">
        <f>J1320-(G1320*E1320)</f>
        <v>24</v>
      </c>
      <c r="M1320" s="6">
        <f t="shared" si="62"/>
        <v>0.41379310344827586</v>
      </c>
    </row>
    <row r="1321" spans="1:13" x14ac:dyDescent="0.45">
      <c r="A1321" s="3">
        <v>536</v>
      </c>
      <c r="B1321" s="3">
        <v>9</v>
      </c>
      <c r="C1321" t="s">
        <v>211</v>
      </c>
      <c r="D1321" t="s">
        <v>627</v>
      </c>
      <c r="E1321" s="4">
        <v>14</v>
      </c>
      <c r="F1321" s="4">
        <v>23</v>
      </c>
      <c r="G1321">
        <v>2</v>
      </c>
      <c r="H1321" s="5">
        <v>2.6388888888888889E-2</v>
      </c>
      <c r="I1321" t="s">
        <v>609</v>
      </c>
      <c r="J1321" s="4">
        <f t="shared" si="60"/>
        <v>46</v>
      </c>
      <c r="K1321" s="11">
        <f t="shared" si="61"/>
        <v>28</v>
      </c>
      <c r="L1321" s="4">
        <f>J1321-(G1321*E1321)</f>
        <v>18</v>
      </c>
      <c r="M1321" s="6">
        <f t="shared" si="62"/>
        <v>0.39130434782608697</v>
      </c>
    </row>
    <row r="1322" spans="1:13" x14ac:dyDescent="0.45">
      <c r="A1322" s="3">
        <v>536</v>
      </c>
      <c r="B1322" s="3">
        <v>9</v>
      </c>
      <c r="C1322" t="s">
        <v>79</v>
      </c>
      <c r="D1322" t="s">
        <v>613</v>
      </c>
      <c r="E1322" s="4">
        <v>18</v>
      </c>
      <c r="F1322" s="4">
        <v>30</v>
      </c>
      <c r="G1322">
        <v>3</v>
      </c>
      <c r="H1322" s="5">
        <v>2.2916666666666665E-2</v>
      </c>
      <c r="I1322" t="s">
        <v>609</v>
      </c>
      <c r="J1322" s="4">
        <f t="shared" si="60"/>
        <v>90</v>
      </c>
      <c r="K1322" s="11">
        <f t="shared" si="61"/>
        <v>54</v>
      </c>
      <c r="L1322" s="4">
        <f>J1322-(G1322*E1322)</f>
        <v>36</v>
      </c>
      <c r="M1322" s="6">
        <f t="shared" si="62"/>
        <v>0.4</v>
      </c>
    </row>
    <row r="1323" spans="1:13" x14ac:dyDescent="0.45">
      <c r="A1323" s="3">
        <v>537</v>
      </c>
      <c r="B1323" s="3">
        <v>18</v>
      </c>
      <c r="C1323" t="s">
        <v>81</v>
      </c>
      <c r="D1323" t="s">
        <v>628</v>
      </c>
      <c r="E1323" s="4">
        <v>13</v>
      </c>
      <c r="F1323" s="4">
        <v>21</v>
      </c>
      <c r="G1323">
        <v>3</v>
      </c>
      <c r="H1323" s="5">
        <v>1.4583333333333334E-2</v>
      </c>
      <c r="I1323" t="s">
        <v>610</v>
      </c>
      <c r="J1323" s="4">
        <f t="shared" si="60"/>
        <v>63</v>
      </c>
      <c r="K1323" s="11">
        <f t="shared" si="61"/>
        <v>39</v>
      </c>
      <c r="L1323" s="4">
        <f>J1323-(G1323*E1323)</f>
        <v>24</v>
      </c>
      <c r="M1323" s="6">
        <f t="shared" si="62"/>
        <v>0.38095238095238093</v>
      </c>
    </row>
    <row r="1324" spans="1:13" x14ac:dyDescent="0.45">
      <c r="A1324" s="3">
        <v>538</v>
      </c>
      <c r="B1324" s="3">
        <v>14</v>
      </c>
      <c r="C1324" t="s">
        <v>79</v>
      </c>
      <c r="D1324" t="s">
        <v>613</v>
      </c>
      <c r="E1324" s="4">
        <v>18</v>
      </c>
      <c r="F1324" s="4">
        <v>30</v>
      </c>
      <c r="G1324">
        <v>1</v>
      </c>
      <c r="H1324" s="5">
        <v>3.8194444444444448E-2</v>
      </c>
      <c r="I1324" t="s">
        <v>610</v>
      </c>
      <c r="J1324" s="4">
        <f t="shared" si="60"/>
        <v>30</v>
      </c>
      <c r="K1324" s="11">
        <f t="shared" si="61"/>
        <v>18</v>
      </c>
      <c r="L1324" s="4">
        <f>J1324-(G1324*E1324)</f>
        <v>12</v>
      </c>
      <c r="M1324" s="6">
        <f t="shared" si="62"/>
        <v>0.4</v>
      </c>
    </row>
    <row r="1325" spans="1:13" x14ac:dyDescent="0.45">
      <c r="A1325" s="3">
        <v>538</v>
      </c>
      <c r="B1325" s="3">
        <v>14</v>
      </c>
      <c r="C1325" t="s">
        <v>211</v>
      </c>
      <c r="D1325" t="s">
        <v>627</v>
      </c>
      <c r="E1325" s="4">
        <v>14</v>
      </c>
      <c r="F1325" s="4">
        <v>23</v>
      </c>
      <c r="G1325">
        <v>1</v>
      </c>
      <c r="H1325" s="5">
        <v>2.7083333333333334E-2</v>
      </c>
      <c r="I1325" t="s">
        <v>609</v>
      </c>
      <c r="J1325" s="4">
        <f t="shared" si="60"/>
        <v>23</v>
      </c>
      <c r="K1325" s="11">
        <f t="shared" si="61"/>
        <v>14</v>
      </c>
      <c r="L1325" s="4">
        <f>J1325-(G1325*E1325)</f>
        <v>9</v>
      </c>
      <c r="M1325" s="6">
        <f t="shared" si="62"/>
        <v>0.39130434782608697</v>
      </c>
    </row>
    <row r="1326" spans="1:13" x14ac:dyDescent="0.45">
      <c r="A1326" s="3">
        <v>538</v>
      </c>
      <c r="B1326" s="3">
        <v>14</v>
      </c>
      <c r="C1326" t="s">
        <v>272</v>
      </c>
      <c r="D1326" t="s">
        <v>619</v>
      </c>
      <c r="E1326" s="4">
        <v>20</v>
      </c>
      <c r="F1326" s="4">
        <v>33</v>
      </c>
      <c r="G1326">
        <v>1</v>
      </c>
      <c r="H1326" s="5">
        <v>4.027777777777778E-2</v>
      </c>
      <c r="I1326" t="s">
        <v>610</v>
      </c>
      <c r="J1326" s="4">
        <f t="shared" si="60"/>
        <v>33</v>
      </c>
      <c r="K1326" s="11">
        <f t="shared" si="61"/>
        <v>20</v>
      </c>
      <c r="L1326" s="4">
        <f>J1326-(G1326*E1326)</f>
        <v>13</v>
      </c>
      <c r="M1326" s="6">
        <f t="shared" si="62"/>
        <v>0.39393939393939392</v>
      </c>
    </row>
    <row r="1327" spans="1:13" x14ac:dyDescent="0.45">
      <c r="A1327" s="3">
        <v>538</v>
      </c>
      <c r="B1327" s="3">
        <v>14</v>
      </c>
      <c r="C1327" t="s">
        <v>53</v>
      </c>
      <c r="D1327" t="s">
        <v>620</v>
      </c>
      <c r="E1327" s="4">
        <v>16</v>
      </c>
      <c r="F1327" s="4">
        <v>28</v>
      </c>
      <c r="G1327">
        <v>2</v>
      </c>
      <c r="H1327" s="5">
        <v>3.1944444444444442E-2</v>
      </c>
      <c r="I1327" t="s">
        <v>609</v>
      </c>
      <c r="J1327" s="4">
        <f t="shared" si="60"/>
        <v>56</v>
      </c>
      <c r="K1327" s="11">
        <f t="shared" si="61"/>
        <v>32</v>
      </c>
      <c r="L1327" s="4">
        <f>J1327-(G1327*E1327)</f>
        <v>24</v>
      </c>
      <c r="M1327" s="6">
        <f t="shared" si="62"/>
        <v>0.42857142857142855</v>
      </c>
    </row>
    <row r="1328" spans="1:13" x14ac:dyDescent="0.45">
      <c r="A1328" s="3">
        <v>539</v>
      </c>
      <c r="B1328" s="3">
        <v>18</v>
      </c>
      <c r="C1328" t="s">
        <v>79</v>
      </c>
      <c r="D1328" t="s">
        <v>613</v>
      </c>
      <c r="E1328" s="4">
        <v>18</v>
      </c>
      <c r="F1328" s="4">
        <v>30</v>
      </c>
      <c r="G1328">
        <v>3</v>
      </c>
      <c r="H1328" s="5">
        <v>2.9861111111111113E-2</v>
      </c>
      <c r="I1328" t="s">
        <v>610</v>
      </c>
      <c r="J1328" s="4">
        <f t="shared" si="60"/>
        <v>90</v>
      </c>
      <c r="K1328" s="11">
        <f t="shared" si="61"/>
        <v>54</v>
      </c>
      <c r="L1328" s="4">
        <f>J1328-(G1328*E1328)</f>
        <v>36</v>
      </c>
      <c r="M1328" s="6">
        <f t="shared" si="62"/>
        <v>0.4</v>
      </c>
    </row>
    <row r="1329" spans="1:13" x14ac:dyDescent="0.45">
      <c r="A1329" s="3">
        <v>539</v>
      </c>
      <c r="B1329" s="3">
        <v>18</v>
      </c>
      <c r="C1329" t="s">
        <v>117</v>
      </c>
      <c r="D1329" t="s">
        <v>615</v>
      </c>
      <c r="E1329" s="4">
        <v>16</v>
      </c>
      <c r="F1329" s="4">
        <v>27</v>
      </c>
      <c r="G1329">
        <v>1</v>
      </c>
      <c r="H1329" s="5">
        <v>2.7777777777777776E-2</v>
      </c>
      <c r="I1329" t="s">
        <v>610</v>
      </c>
      <c r="J1329" s="4">
        <f t="shared" si="60"/>
        <v>27</v>
      </c>
      <c r="K1329" s="11">
        <f t="shared" si="61"/>
        <v>16</v>
      </c>
      <c r="L1329" s="4">
        <f>J1329-(G1329*E1329)</f>
        <v>11</v>
      </c>
      <c r="M1329" s="6">
        <f t="shared" si="62"/>
        <v>0.40740740740740738</v>
      </c>
    </row>
    <row r="1330" spans="1:13" x14ac:dyDescent="0.45">
      <c r="A1330" s="3">
        <v>539</v>
      </c>
      <c r="B1330" s="3">
        <v>18</v>
      </c>
      <c r="C1330" t="s">
        <v>49</v>
      </c>
      <c r="D1330" t="s">
        <v>618</v>
      </c>
      <c r="E1330" s="4">
        <v>17</v>
      </c>
      <c r="F1330" s="4">
        <v>29</v>
      </c>
      <c r="G1330">
        <v>3</v>
      </c>
      <c r="H1330" s="5">
        <v>1.2500000000000001E-2</v>
      </c>
      <c r="I1330" t="s">
        <v>609</v>
      </c>
      <c r="J1330" s="4">
        <f t="shared" si="60"/>
        <v>87</v>
      </c>
      <c r="K1330" s="11">
        <f t="shared" si="61"/>
        <v>51</v>
      </c>
      <c r="L1330" s="4">
        <f>J1330-(G1330*E1330)</f>
        <v>36</v>
      </c>
      <c r="M1330" s="6">
        <f t="shared" si="62"/>
        <v>0.41379310344827586</v>
      </c>
    </row>
    <row r="1331" spans="1:13" x14ac:dyDescent="0.45">
      <c r="A1331" s="3">
        <v>539</v>
      </c>
      <c r="B1331" s="3">
        <v>18</v>
      </c>
      <c r="C1331" t="s">
        <v>90</v>
      </c>
      <c r="D1331" t="s">
        <v>629</v>
      </c>
      <c r="E1331" s="4">
        <v>10</v>
      </c>
      <c r="F1331" s="4">
        <v>18</v>
      </c>
      <c r="G1331">
        <v>2</v>
      </c>
      <c r="H1331" s="5">
        <v>1.9444444444444445E-2</v>
      </c>
      <c r="I1331" t="s">
        <v>609</v>
      </c>
      <c r="J1331" s="4">
        <f t="shared" si="60"/>
        <v>36</v>
      </c>
      <c r="K1331" s="11">
        <f t="shared" si="61"/>
        <v>20</v>
      </c>
      <c r="L1331" s="4">
        <f>J1331-(G1331*E1331)</f>
        <v>16</v>
      </c>
      <c r="M1331" s="6">
        <f t="shared" si="62"/>
        <v>0.44444444444444442</v>
      </c>
    </row>
    <row r="1332" spans="1:13" x14ac:dyDescent="0.45">
      <c r="A1332" s="3">
        <v>540</v>
      </c>
      <c r="B1332" s="3">
        <v>6</v>
      </c>
      <c r="C1332" t="s">
        <v>90</v>
      </c>
      <c r="D1332" t="s">
        <v>629</v>
      </c>
      <c r="E1332" s="4">
        <v>10</v>
      </c>
      <c r="F1332" s="4">
        <v>18</v>
      </c>
      <c r="G1332">
        <v>3</v>
      </c>
      <c r="H1332" s="5">
        <v>3.2638888888888891E-2</v>
      </c>
      <c r="I1332" t="s">
        <v>609</v>
      </c>
      <c r="J1332" s="4">
        <f t="shared" si="60"/>
        <v>54</v>
      </c>
      <c r="K1332" s="11">
        <f t="shared" si="61"/>
        <v>30</v>
      </c>
      <c r="L1332" s="4">
        <f>J1332-(G1332*E1332)</f>
        <v>24</v>
      </c>
      <c r="M1332" s="6">
        <f t="shared" si="62"/>
        <v>0.44444444444444442</v>
      </c>
    </row>
    <row r="1333" spans="1:13" x14ac:dyDescent="0.45">
      <c r="A1333" s="3">
        <v>540</v>
      </c>
      <c r="B1333" s="3">
        <v>6</v>
      </c>
      <c r="C1333" t="s">
        <v>37</v>
      </c>
      <c r="D1333" t="s">
        <v>622</v>
      </c>
      <c r="E1333" s="4">
        <v>21</v>
      </c>
      <c r="F1333" s="4">
        <v>35</v>
      </c>
      <c r="G1333">
        <v>2</v>
      </c>
      <c r="H1333" s="5">
        <v>2.4305555555555556E-2</v>
      </c>
      <c r="I1333" t="s">
        <v>609</v>
      </c>
      <c r="J1333" s="4">
        <f t="shared" si="60"/>
        <v>70</v>
      </c>
      <c r="K1333" s="11">
        <f t="shared" si="61"/>
        <v>42</v>
      </c>
      <c r="L1333" s="4">
        <f>J1333-(G1333*E1333)</f>
        <v>28</v>
      </c>
      <c r="M1333" s="6">
        <f t="shared" si="62"/>
        <v>0.4</v>
      </c>
    </row>
    <row r="1334" spans="1:13" x14ac:dyDescent="0.45">
      <c r="A1334" s="3">
        <v>541</v>
      </c>
      <c r="B1334" s="3">
        <v>19</v>
      </c>
      <c r="C1334" t="s">
        <v>123</v>
      </c>
      <c r="D1334" t="s">
        <v>621</v>
      </c>
      <c r="E1334" s="4">
        <v>11</v>
      </c>
      <c r="F1334" s="4">
        <v>19</v>
      </c>
      <c r="G1334">
        <v>2</v>
      </c>
      <c r="H1334" s="5">
        <v>2.1527777777777778E-2</v>
      </c>
      <c r="I1334" t="s">
        <v>609</v>
      </c>
      <c r="J1334" s="4">
        <f t="shared" si="60"/>
        <v>38</v>
      </c>
      <c r="K1334" s="11">
        <f t="shared" si="61"/>
        <v>22</v>
      </c>
      <c r="L1334" s="4">
        <f>J1334-(G1334*E1334)</f>
        <v>16</v>
      </c>
      <c r="M1334" s="6">
        <f t="shared" si="62"/>
        <v>0.42105263157894735</v>
      </c>
    </row>
    <row r="1335" spans="1:13" x14ac:dyDescent="0.45">
      <c r="A1335" s="3">
        <v>541</v>
      </c>
      <c r="B1335" s="3">
        <v>19</v>
      </c>
      <c r="C1335" t="s">
        <v>272</v>
      </c>
      <c r="D1335" t="s">
        <v>619</v>
      </c>
      <c r="E1335" s="4">
        <v>20</v>
      </c>
      <c r="F1335" s="4">
        <v>33</v>
      </c>
      <c r="G1335">
        <v>2</v>
      </c>
      <c r="H1335" s="5">
        <v>1.4583333333333334E-2</v>
      </c>
      <c r="I1335" t="s">
        <v>609</v>
      </c>
      <c r="J1335" s="4">
        <f t="shared" si="60"/>
        <v>66</v>
      </c>
      <c r="K1335" s="11">
        <f t="shared" si="61"/>
        <v>40</v>
      </c>
      <c r="L1335" s="4">
        <f>J1335-(G1335*E1335)</f>
        <v>26</v>
      </c>
      <c r="M1335" s="6">
        <f t="shared" si="62"/>
        <v>0.39393939393939392</v>
      </c>
    </row>
    <row r="1336" spans="1:13" x14ac:dyDescent="0.45">
      <c r="A1336" s="3">
        <v>541</v>
      </c>
      <c r="B1336" s="3">
        <v>19</v>
      </c>
      <c r="C1336" t="s">
        <v>49</v>
      </c>
      <c r="D1336" t="s">
        <v>618</v>
      </c>
      <c r="E1336" s="4">
        <v>17</v>
      </c>
      <c r="F1336" s="4">
        <v>29</v>
      </c>
      <c r="G1336">
        <v>1</v>
      </c>
      <c r="H1336" s="5">
        <v>2.4305555555555556E-2</v>
      </c>
      <c r="I1336" t="s">
        <v>609</v>
      </c>
      <c r="J1336" s="4">
        <f t="shared" si="60"/>
        <v>29</v>
      </c>
      <c r="K1336" s="11">
        <f t="shared" si="61"/>
        <v>17</v>
      </c>
      <c r="L1336" s="4">
        <f>J1336-(G1336*E1336)</f>
        <v>12</v>
      </c>
      <c r="M1336" s="6">
        <f t="shared" si="62"/>
        <v>0.41379310344827586</v>
      </c>
    </row>
    <row r="1337" spans="1:13" x14ac:dyDescent="0.45">
      <c r="A1337" s="3">
        <v>541</v>
      </c>
      <c r="B1337" s="3">
        <v>19</v>
      </c>
      <c r="C1337" t="s">
        <v>211</v>
      </c>
      <c r="D1337" t="s">
        <v>627</v>
      </c>
      <c r="E1337" s="4">
        <v>14</v>
      </c>
      <c r="F1337" s="4">
        <v>23</v>
      </c>
      <c r="G1337">
        <v>3</v>
      </c>
      <c r="H1337" s="5">
        <v>2.5694444444444443E-2</v>
      </c>
      <c r="I1337" t="s">
        <v>609</v>
      </c>
      <c r="J1337" s="4">
        <f t="shared" si="60"/>
        <v>69</v>
      </c>
      <c r="K1337" s="11">
        <f t="shared" si="61"/>
        <v>42</v>
      </c>
      <c r="L1337" s="4">
        <f>J1337-(G1337*E1337)</f>
        <v>27</v>
      </c>
      <c r="M1337" s="6">
        <f t="shared" si="62"/>
        <v>0.39130434782608697</v>
      </c>
    </row>
    <row r="1338" spans="1:13" x14ac:dyDescent="0.45">
      <c r="A1338" s="3">
        <v>542</v>
      </c>
      <c r="B1338" s="3">
        <v>9</v>
      </c>
      <c r="C1338" t="s">
        <v>66</v>
      </c>
      <c r="D1338" t="s">
        <v>625</v>
      </c>
      <c r="E1338" s="4">
        <v>20</v>
      </c>
      <c r="F1338" s="4">
        <v>34</v>
      </c>
      <c r="G1338">
        <v>2</v>
      </c>
      <c r="H1338" s="5">
        <v>1.1805555555555555E-2</v>
      </c>
      <c r="I1338" t="s">
        <v>610</v>
      </c>
      <c r="J1338" s="4">
        <f t="shared" si="60"/>
        <v>68</v>
      </c>
      <c r="K1338" s="11">
        <f t="shared" si="61"/>
        <v>40</v>
      </c>
      <c r="L1338" s="4">
        <f>J1338-(G1338*E1338)</f>
        <v>28</v>
      </c>
      <c r="M1338" s="6">
        <f t="shared" si="62"/>
        <v>0.41176470588235292</v>
      </c>
    </row>
    <row r="1339" spans="1:13" x14ac:dyDescent="0.45">
      <c r="A1339" s="3">
        <v>542</v>
      </c>
      <c r="B1339" s="3">
        <v>9</v>
      </c>
      <c r="C1339" t="s">
        <v>166</v>
      </c>
      <c r="D1339" t="s">
        <v>630</v>
      </c>
      <c r="E1339" s="4">
        <v>15</v>
      </c>
      <c r="F1339" s="4">
        <v>26</v>
      </c>
      <c r="G1339">
        <v>1</v>
      </c>
      <c r="H1339" s="5">
        <v>3.1944444444444442E-2</v>
      </c>
      <c r="I1339" t="s">
        <v>609</v>
      </c>
      <c r="J1339" s="4">
        <f t="shared" si="60"/>
        <v>26</v>
      </c>
      <c r="K1339" s="11">
        <f t="shared" si="61"/>
        <v>15</v>
      </c>
      <c r="L1339" s="4">
        <f>J1339-(G1339*E1339)</f>
        <v>11</v>
      </c>
      <c r="M1339" s="6">
        <f t="shared" si="62"/>
        <v>0.42307692307692307</v>
      </c>
    </row>
    <row r="1340" spans="1:13" x14ac:dyDescent="0.45">
      <c r="A1340" s="3">
        <v>542</v>
      </c>
      <c r="B1340" s="3">
        <v>9</v>
      </c>
      <c r="C1340" t="s">
        <v>117</v>
      </c>
      <c r="D1340" t="s">
        <v>615</v>
      </c>
      <c r="E1340" s="4">
        <v>16</v>
      </c>
      <c r="F1340" s="4">
        <v>27</v>
      </c>
      <c r="G1340">
        <v>2</v>
      </c>
      <c r="H1340" s="5">
        <v>3.6111111111111108E-2</v>
      </c>
      <c r="I1340" t="s">
        <v>610</v>
      </c>
      <c r="J1340" s="4">
        <f t="shared" si="60"/>
        <v>54</v>
      </c>
      <c r="K1340" s="11">
        <f t="shared" si="61"/>
        <v>32</v>
      </c>
      <c r="L1340" s="4">
        <f>J1340-(G1340*E1340)</f>
        <v>22</v>
      </c>
      <c r="M1340" s="6">
        <f t="shared" si="62"/>
        <v>0.40740740740740738</v>
      </c>
    </row>
    <row r="1341" spans="1:13" x14ac:dyDescent="0.45">
      <c r="A1341" s="3">
        <v>543</v>
      </c>
      <c r="B1341" s="3">
        <v>19</v>
      </c>
      <c r="C1341" t="s">
        <v>53</v>
      </c>
      <c r="D1341" t="s">
        <v>620</v>
      </c>
      <c r="E1341" s="4">
        <v>16</v>
      </c>
      <c r="F1341" s="4">
        <v>28</v>
      </c>
      <c r="G1341">
        <v>2</v>
      </c>
      <c r="H1341" s="5">
        <v>1.8749999999999999E-2</v>
      </c>
      <c r="I1341" t="s">
        <v>610</v>
      </c>
      <c r="J1341" s="4">
        <f t="shared" si="60"/>
        <v>56</v>
      </c>
      <c r="K1341" s="11">
        <f t="shared" si="61"/>
        <v>32</v>
      </c>
      <c r="L1341" s="4">
        <f>J1341-(G1341*E1341)</f>
        <v>24</v>
      </c>
      <c r="M1341" s="6">
        <f t="shared" si="62"/>
        <v>0.42857142857142855</v>
      </c>
    </row>
    <row r="1342" spans="1:13" x14ac:dyDescent="0.45">
      <c r="A1342" s="3">
        <v>543</v>
      </c>
      <c r="B1342" s="3">
        <v>19</v>
      </c>
      <c r="C1342" t="s">
        <v>117</v>
      </c>
      <c r="D1342" t="s">
        <v>615</v>
      </c>
      <c r="E1342" s="4">
        <v>16</v>
      </c>
      <c r="F1342" s="4">
        <v>27</v>
      </c>
      <c r="G1342">
        <v>2</v>
      </c>
      <c r="H1342" s="5">
        <v>3.472222222222222E-3</v>
      </c>
      <c r="I1342" t="s">
        <v>609</v>
      </c>
      <c r="J1342" s="4">
        <f t="shared" si="60"/>
        <v>54</v>
      </c>
      <c r="K1342" s="11">
        <f t="shared" si="61"/>
        <v>32</v>
      </c>
      <c r="L1342" s="4">
        <f>J1342-(G1342*E1342)</f>
        <v>22</v>
      </c>
      <c r="M1342" s="6">
        <f t="shared" si="62"/>
        <v>0.40740740740740738</v>
      </c>
    </row>
    <row r="1343" spans="1:13" x14ac:dyDescent="0.45">
      <c r="A1343" s="3">
        <v>543</v>
      </c>
      <c r="B1343" s="3">
        <v>19</v>
      </c>
      <c r="C1343" t="s">
        <v>258</v>
      </c>
      <c r="D1343" t="s">
        <v>623</v>
      </c>
      <c r="E1343" s="4">
        <v>19</v>
      </c>
      <c r="F1343" s="4">
        <v>32</v>
      </c>
      <c r="G1343">
        <v>3</v>
      </c>
      <c r="H1343" s="5">
        <v>2.9166666666666667E-2</v>
      </c>
      <c r="I1343" t="s">
        <v>610</v>
      </c>
      <c r="J1343" s="4">
        <f t="shared" si="60"/>
        <v>96</v>
      </c>
      <c r="K1343" s="11">
        <f t="shared" si="61"/>
        <v>57</v>
      </c>
      <c r="L1343" s="4">
        <f>J1343-(G1343*E1343)</f>
        <v>39</v>
      </c>
      <c r="M1343" s="6">
        <f t="shared" si="62"/>
        <v>0.40625</v>
      </c>
    </row>
    <row r="1344" spans="1:13" x14ac:dyDescent="0.45">
      <c r="A1344" s="3">
        <v>544</v>
      </c>
      <c r="B1344" s="3">
        <v>7</v>
      </c>
      <c r="C1344" t="s">
        <v>37</v>
      </c>
      <c r="D1344" t="s">
        <v>622</v>
      </c>
      <c r="E1344" s="4">
        <v>21</v>
      </c>
      <c r="F1344" s="4">
        <v>35</v>
      </c>
      <c r="G1344">
        <v>2</v>
      </c>
      <c r="H1344" s="5">
        <v>3.3333333333333333E-2</v>
      </c>
      <c r="I1344" t="s">
        <v>609</v>
      </c>
      <c r="J1344" s="4">
        <f t="shared" si="60"/>
        <v>70</v>
      </c>
      <c r="K1344" s="11">
        <f t="shared" si="61"/>
        <v>42</v>
      </c>
      <c r="L1344" s="4">
        <f>J1344-(G1344*E1344)</f>
        <v>28</v>
      </c>
      <c r="M1344" s="6">
        <f t="shared" si="62"/>
        <v>0.4</v>
      </c>
    </row>
    <row r="1345" spans="1:13" x14ac:dyDescent="0.45">
      <c r="A1345" s="3">
        <v>545</v>
      </c>
      <c r="B1345" s="3">
        <v>20</v>
      </c>
      <c r="C1345" t="s">
        <v>272</v>
      </c>
      <c r="D1345" t="s">
        <v>619</v>
      </c>
      <c r="E1345" s="4">
        <v>20</v>
      </c>
      <c r="F1345" s="4">
        <v>33</v>
      </c>
      <c r="G1345">
        <v>3</v>
      </c>
      <c r="H1345" s="5">
        <v>3.9583333333333331E-2</v>
      </c>
      <c r="I1345" t="s">
        <v>610</v>
      </c>
      <c r="J1345" s="4">
        <f t="shared" si="60"/>
        <v>99</v>
      </c>
      <c r="K1345" s="11">
        <f t="shared" si="61"/>
        <v>60</v>
      </c>
      <c r="L1345" s="4">
        <f>J1345-(G1345*E1345)</f>
        <v>39</v>
      </c>
      <c r="M1345" s="6">
        <f t="shared" si="62"/>
        <v>0.39393939393939392</v>
      </c>
    </row>
    <row r="1346" spans="1:13" x14ac:dyDescent="0.45">
      <c r="A1346" s="3">
        <v>545</v>
      </c>
      <c r="B1346" s="3">
        <v>20</v>
      </c>
      <c r="C1346" t="s">
        <v>127</v>
      </c>
      <c r="D1346" t="s">
        <v>614</v>
      </c>
      <c r="E1346" s="4">
        <v>19</v>
      </c>
      <c r="F1346" s="4">
        <v>31</v>
      </c>
      <c r="G1346">
        <v>1</v>
      </c>
      <c r="H1346" s="5">
        <v>2.9166666666666667E-2</v>
      </c>
      <c r="I1346" t="s">
        <v>610</v>
      </c>
      <c r="J1346" s="4">
        <f t="shared" si="60"/>
        <v>31</v>
      </c>
      <c r="K1346" s="11">
        <f t="shared" si="61"/>
        <v>19</v>
      </c>
      <c r="L1346" s="4">
        <f>J1346-(G1346*E1346)</f>
        <v>12</v>
      </c>
      <c r="M1346" s="6">
        <f t="shared" si="62"/>
        <v>0.38709677419354838</v>
      </c>
    </row>
    <row r="1347" spans="1:13" x14ac:dyDescent="0.45">
      <c r="A1347" s="3">
        <v>546</v>
      </c>
      <c r="B1347" s="3">
        <v>5</v>
      </c>
      <c r="C1347" t="s">
        <v>258</v>
      </c>
      <c r="D1347" t="s">
        <v>623</v>
      </c>
      <c r="E1347" s="4">
        <v>19</v>
      </c>
      <c r="F1347" s="4">
        <v>32</v>
      </c>
      <c r="G1347">
        <v>2</v>
      </c>
      <c r="H1347" s="5">
        <v>2.2916666666666665E-2</v>
      </c>
      <c r="I1347" t="s">
        <v>610</v>
      </c>
      <c r="J1347" s="4">
        <f t="shared" ref="J1347:J1410" si="63">F1347*G1347</f>
        <v>64</v>
      </c>
      <c r="K1347" s="11">
        <f t="shared" ref="K1347:K1410" si="64">G1347*E1347</f>
        <v>38</v>
      </c>
      <c r="L1347" s="4">
        <f>J1347-(G1347*E1347)</f>
        <v>26</v>
      </c>
      <c r="M1347" s="6">
        <f t="shared" ref="M1347:M1410" si="65">L1347/J1347</f>
        <v>0.40625</v>
      </c>
    </row>
    <row r="1348" spans="1:13" x14ac:dyDescent="0.45">
      <c r="A1348" s="3">
        <v>546</v>
      </c>
      <c r="B1348" s="3">
        <v>5</v>
      </c>
      <c r="C1348" t="s">
        <v>53</v>
      </c>
      <c r="D1348" t="s">
        <v>620</v>
      </c>
      <c r="E1348" s="4">
        <v>16</v>
      </c>
      <c r="F1348" s="4">
        <v>28</v>
      </c>
      <c r="G1348">
        <v>1</v>
      </c>
      <c r="H1348" s="5">
        <v>4.027777777777778E-2</v>
      </c>
      <c r="I1348" t="s">
        <v>610</v>
      </c>
      <c r="J1348" s="4">
        <f t="shared" si="63"/>
        <v>28</v>
      </c>
      <c r="K1348" s="11">
        <f t="shared" si="64"/>
        <v>16</v>
      </c>
      <c r="L1348" s="4">
        <f>J1348-(G1348*E1348)</f>
        <v>12</v>
      </c>
      <c r="M1348" s="6">
        <f t="shared" si="65"/>
        <v>0.42857142857142855</v>
      </c>
    </row>
    <row r="1349" spans="1:13" x14ac:dyDescent="0.45">
      <c r="A1349" s="3">
        <v>547</v>
      </c>
      <c r="B1349" s="3">
        <v>9</v>
      </c>
      <c r="C1349" t="s">
        <v>127</v>
      </c>
      <c r="D1349" t="s">
        <v>614</v>
      </c>
      <c r="E1349" s="4">
        <v>19</v>
      </c>
      <c r="F1349" s="4">
        <v>31</v>
      </c>
      <c r="G1349">
        <v>3</v>
      </c>
      <c r="H1349" s="5">
        <v>9.0277777777777769E-3</v>
      </c>
      <c r="I1349" t="s">
        <v>609</v>
      </c>
      <c r="J1349" s="4">
        <f t="shared" si="63"/>
        <v>93</v>
      </c>
      <c r="K1349" s="11">
        <f t="shared" si="64"/>
        <v>57</v>
      </c>
      <c r="L1349" s="4">
        <f>J1349-(G1349*E1349)</f>
        <v>36</v>
      </c>
      <c r="M1349" s="6">
        <f t="shared" si="65"/>
        <v>0.38709677419354838</v>
      </c>
    </row>
    <row r="1350" spans="1:13" x14ac:dyDescent="0.45">
      <c r="A1350" s="3">
        <v>547</v>
      </c>
      <c r="B1350" s="3">
        <v>9</v>
      </c>
      <c r="C1350" t="s">
        <v>272</v>
      </c>
      <c r="D1350" t="s">
        <v>619</v>
      </c>
      <c r="E1350" s="4">
        <v>20</v>
      </c>
      <c r="F1350" s="4">
        <v>33</v>
      </c>
      <c r="G1350">
        <v>3</v>
      </c>
      <c r="H1350" s="5">
        <v>3.7499999999999999E-2</v>
      </c>
      <c r="I1350" t="s">
        <v>610</v>
      </c>
      <c r="J1350" s="4">
        <f t="shared" si="63"/>
        <v>99</v>
      </c>
      <c r="K1350" s="11">
        <f t="shared" si="64"/>
        <v>60</v>
      </c>
      <c r="L1350" s="4">
        <f>J1350-(G1350*E1350)</f>
        <v>39</v>
      </c>
      <c r="M1350" s="6">
        <f t="shared" si="65"/>
        <v>0.39393939393939392</v>
      </c>
    </row>
    <row r="1351" spans="1:13" x14ac:dyDescent="0.45">
      <c r="A1351" s="3">
        <v>547</v>
      </c>
      <c r="B1351" s="3">
        <v>9</v>
      </c>
      <c r="C1351" t="s">
        <v>37</v>
      </c>
      <c r="D1351" t="s">
        <v>622</v>
      </c>
      <c r="E1351" s="4">
        <v>21</v>
      </c>
      <c r="F1351" s="4">
        <v>35</v>
      </c>
      <c r="G1351">
        <v>1</v>
      </c>
      <c r="H1351" s="5">
        <v>2.0833333333333332E-2</v>
      </c>
      <c r="I1351" t="s">
        <v>610</v>
      </c>
      <c r="J1351" s="4">
        <f t="shared" si="63"/>
        <v>35</v>
      </c>
      <c r="K1351" s="11">
        <f t="shared" si="64"/>
        <v>21</v>
      </c>
      <c r="L1351" s="4">
        <f>J1351-(G1351*E1351)</f>
        <v>14</v>
      </c>
      <c r="M1351" s="6">
        <f t="shared" si="65"/>
        <v>0.4</v>
      </c>
    </row>
    <row r="1352" spans="1:13" x14ac:dyDescent="0.45">
      <c r="A1352" s="3">
        <v>548</v>
      </c>
      <c r="B1352" s="3">
        <v>4</v>
      </c>
      <c r="C1352" t="s">
        <v>66</v>
      </c>
      <c r="D1352" t="s">
        <v>625</v>
      </c>
      <c r="E1352" s="4">
        <v>20</v>
      </c>
      <c r="F1352" s="4">
        <v>34</v>
      </c>
      <c r="G1352">
        <v>1</v>
      </c>
      <c r="H1352" s="5">
        <v>4.027777777777778E-2</v>
      </c>
      <c r="I1352" t="s">
        <v>610</v>
      </c>
      <c r="J1352" s="4">
        <f t="shared" si="63"/>
        <v>34</v>
      </c>
      <c r="K1352" s="11">
        <f t="shared" si="64"/>
        <v>20</v>
      </c>
      <c r="L1352" s="4">
        <f>J1352-(G1352*E1352)</f>
        <v>14</v>
      </c>
      <c r="M1352" s="6">
        <f t="shared" si="65"/>
        <v>0.41176470588235292</v>
      </c>
    </row>
    <row r="1353" spans="1:13" x14ac:dyDescent="0.45">
      <c r="A1353" s="3">
        <v>548</v>
      </c>
      <c r="B1353" s="3">
        <v>4</v>
      </c>
      <c r="C1353" t="s">
        <v>127</v>
      </c>
      <c r="D1353" t="s">
        <v>614</v>
      </c>
      <c r="E1353" s="4">
        <v>19</v>
      </c>
      <c r="F1353" s="4">
        <v>31</v>
      </c>
      <c r="G1353">
        <v>2</v>
      </c>
      <c r="H1353" s="5">
        <v>3.3333333333333333E-2</v>
      </c>
      <c r="I1353" t="s">
        <v>610</v>
      </c>
      <c r="J1353" s="4">
        <f t="shared" si="63"/>
        <v>62</v>
      </c>
      <c r="K1353" s="11">
        <f t="shared" si="64"/>
        <v>38</v>
      </c>
      <c r="L1353" s="4">
        <f>J1353-(G1353*E1353)</f>
        <v>24</v>
      </c>
      <c r="M1353" s="6">
        <f t="shared" si="65"/>
        <v>0.38709677419354838</v>
      </c>
    </row>
    <row r="1354" spans="1:13" x14ac:dyDescent="0.45">
      <c r="A1354" s="3">
        <v>549</v>
      </c>
      <c r="B1354" s="3">
        <v>12</v>
      </c>
      <c r="C1354" t="s">
        <v>133</v>
      </c>
      <c r="D1354" t="s">
        <v>631</v>
      </c>
      <c r="E1354" s="4">
        <v>15</v>
      </c>
      <c r="F1354" s="4">
        <v>25</v>
      </c>
      <c r="G1354">
        <v>1</v>
      </c>
      <c r="H1354" s="5">
        <v>1.3194444444444444E-2</v>
      </c>
      <c r="I1354" t="s">
        <v>609</v>
      </c>
      <c r="J1354" s="4">
        <f t="shared" si="63"/>
        <v>25</v>
      </c>
      <c r="K1354" s="11">
        <f t="shared" si="64"/>
        <v>15</v>
      </c>
      <c r="L1354" s="4">
        <f>J1354-(G1354*E1354)</f>
        <v>10</v>
      </c>
      <c r="M1354" s="6">
        <f t="shared" si="65"/>
        <v>0.4</v>
      </c>
    </row>
    <row r="1355" spans="1:13" x14ac:dyDescent="0.45">
      <c r="A1355" s="3">
        <v>549</v>
      </c>
      <c r="B1355" s="3">
        <v>12</v>
      </c>
      <c r="C1355" t="s">
        <v>37</v>
      </c>
      <c r="D1355" t="s">
        <v>622</v>
      </c>
      <c r="E1355" s="4">
        <v>21</v>
      </c>
      <c r="F1355" s="4">
        <v>35</v>
      </c>
      <c r="G1355">
        <v>1</v>
      </c>
      <c r="H1355" s="5">
        <v>1.3888888888888888E-2</v>
      </c>
      <c r="I1355" t="s">
        <v>610</v>
      </c>
      <c r="J1355" s="4">
        <f t="shared" si="63"/>
        <v>35</v>
      </c>
      <c r="K1355" s="11">
        <f t="shared" si="64"/>
        <v>21</v>
      </c>
      <c r="L1355" s="4">
        <f>J1355-(G1355*E1355)</f>
        <v>14</v>
      </c>
      <c r="M1355" s="6">
        <f t="shared" si="65"/>
        <v>0.4</v>
      </c>
    </row>
    <row r="1356" spans="1:13" x14ac:dyDescent="0.45">
      <c r="A1356" s="3">
        <v>549</v>
      </c>
      <c r="B1356" s="3">
        <v>12</v>
      </c>
      <c r="C1356" t="s">
        <v>66</v>
      </c>
      <c r="D1356" t="s">
        <v>625</v>
      </c>
      <c r="E1356" s="4">
        <v>20</v>
      </c>
      <c r="F1356" s="4">
        <v>34</v>
      </c>
      <c r="G1356">
        <v>3</v>
      </c>
      <c r="H1356" s="5">
        <v>4.0972222222222222E-2</v>
      </c>
      <c r="I1356" t="s">
        <v>609</v>
      </c>
      <c r="J1356" s="4">
        <f t="shared" si="63"/>
        <v>102</v>
      </c>
      <c r="K1356" s="11">
        <f t="shared" si="64"/>
        <v>60</v>
      </c>
      <c r="L1356" s="4">
        <f>J1356-(G1356*E1356)</f>
        <v>42</v>
      </c>
      <c r="M1356" s="6">
        <f t="shared" si="65"/>
        <v>0.41176470588235292</v>
      </c>
    </row>
    <row r="1357" spans="1:13" x14ac:dyDescent="0.45">
      <c r="A1357" s="3">
        <v>550</v>
      </c>
      <c r="B1357" s="3">
        <v>1</v>
      </c>
      <c r="C1357" t="s">
        <v>79</v>
      </c>
      <c r="D1357" t="s">
        <v>613</v>
      </c>
      <c r="E1357" s="4">
        <v>18</v>
      </c>
      <c r="F1357" s="4">
        <v>30</v>
      </c>
      <c r="G1357">
        <v>2</v>
      </c>
      <c r="H1357" s="5">
        <v>1.9444444444444445E-2</v>
      </c>
      <c r="I1357" t="s">
        <v>610</v>
      </c>
      <c r="J1357" s="4">
        <f t="shared" si="63"/>
        <v>60</v>
      </c>
      <c r="K1357" s="11">
        <f t="shared" si="64"/>
        <v>36</v>
      </c>
      <c r="L1357" s="4">
        <f>J1357-(G1357*E1357)</f>
        <v>24</v>
      </c>
      <c r="M1357" s="6">
        <f t="shared" si="65"/>
        <v>0.4</v>
      </c>
    </row>
    <row r="1358" spans="1:13" x14ac:dyDescent="0.45">
      <c r="A1358" s="3">
        <v>550</v>
      </c>
      <c r="B1358" s="3">
        <v>1</v>
      </c>
      <c r="C1358" t="s">
        <v>169</v>
      </c>
      <c r="D1358" t="s">
        <v>612</v>
      </c>
      <c r="E1358" s="4">
        <v>14</v>
      </c>
      <c r="F1358" s="4">
        <v>24</v>
      </c>
      <c r="G1358">
        <v>1</v>
      </c>
      <c r="H1358" s="5">
        <v>3.472222222222222E-3</v>
      </c>
      <c r="I1358" t="s">
        <v>609</v>
      </c>
      <c r="J1358" s="4">
        <f t="shared" si="63"/>
        <v>24</v>
      </c>
      <c r="K1358" s="11">
        <f t="shared" si="64"/>
        <v>14</v>
      </c>
      <c r="L1358" s="4">
        <f>J1358-(G1358*E1358)</f>
        <v>10</v>
      </c>
      <c r="M1358" s="6">
        <f t="shared" si="65"/>
        <v>0.41666666666666669</v>
      </c>
    </row>
    <row r="1359" spans="1:13" x14ac:dyDescent="0.45">
      <c r="A1359" s="3">
        <v>550</v>
      </c>
      <c r="B1359" s="3">
        <v>1</v>
      </c>
      <c r="C1359" t="s">
        <v>157</v>
      </c>
      <c r="D1359" t="s">
        <v>626</v>
      </c>
      <c r="E1359" s="4">
        <v>12</v>
      </c>
      <c r="F1359" s="4">
        <v>20</v>
      </c>
      <c r="G1359">
        <v>2</v>
      </c>
      <c r="H1359" s="5">
        <v>1.6666666666666666E-2</v>
      </c>
      <c r="I1359" t="s">
        <v>609</v>
      </c>
      <c r="J1359" s="4">
        <f t="shared" si="63"/>
        <v>40</v>
      </c>
      <c r="K1359" s="11">
        <f t="shared" si="64"/>
        <v>24</v>
      </c>
      <c r="L1359" s="4">
        <f>J1359-(G1359*E1359)</f>
        <v>16</v>
      </c>
      <c r="M1359" s="6">
        <f t="shared" si="65"/>
        <v>0.4</v>
      </c>
    </row>
    <row r="1360" spans="1:13" x14ac:dyDescent="0.45">
      <c r="A1360" s="3">
        <v>551</v>
      </c>
      <c r="B1360" s="3">
        <v>4</v>
      </c>
      <c r="C1360" t="s">
        <v>79</v>
      </c>
      <c r="D1360" t="s">
        <v>613</v>
      </c>
      <c r="E1360" s="4">
        <v>18</v>
      </c>
      <c r="F1360" s="4">
        <v>30</v>
      </c>
      <c r="G1360">
        <v>1</v>
      </c>
      <c r="H1360" s="5">
        <v>2.2222222222222223E-2</v>
      </c>
      <c r="I1360" t="s">
        <v>610</v>
      </c>
      <c r="J1360" s="4">
        <f t="shared" si="63"/>
        <v>30</v>
      </c>
      <c r="K1360" s="11">
        <f t="shared" si="64"/>
        <v>18</v>
      </c>
      <c r="L1360" s="4">
        <f>J1360-(G1360*E1360)</f>
        <v>12</v>
      </c>
      <c r="M1360" s="6">
        <f t="shared" si="65"/>
        <v>0.4</v>
      </c>
    </row>
    <row r="1361" spans="1:13" x14ac:dyDescent="0.45">
      <c r="A1361" s="3">
        <v>551</v>
      </c>
      <c r="B1361" s="3">
        <v>4</v>
      </c>
      <c r="C1361" t="s">
        <v>157</v>
      </c>
      <c r="D1361" t="s">
        <v>626</v>
      </c>
      <c r="E1361" s="4">
        <v>12</v>
      </c>
      <c r="F1361" s="4">
        <v>20</v>
      </c>
      <c r="G1361">
        <v>3</v>
      </c>
      <c r="H1361" s="5">
        <v>7.6388888888888886E-3</v>
      </c>
      <c r="I1361" t="s">
        <v>609</v>
      </c>
      <c r="J1361" s="4">
        <f t="shared" si="63"/>
        <v>60</v>
      </c>
      <c r="K1361" s="11">
        <f t="shared" si="64"/>
        <v>36</v>
      </c>
      <c r="L1361" s="4">
        <f>J1361-(G1361*E1361)</f>
        <v>24</v>
      </c>
      <c r="M1361" s="6">
        <f t="shared" si="65"/>
        <v>0.4</v>
      </c>
    </row>
    <row r="1362" spans="1:13" x14ac:dyDescent="0.45">
      <c r="A1362" s="3">
        <v>551</v>
      </c>
      <c r="B1362" s="3">
        <v>4</v>
      </c>
      <c r="C1362" t="s">
        <v>90</v>
      </c>
      <c r="D1362" t="s">
        <v>629</v>
      </c>
      <c r="E1362" s="4">
        <v>10</v>
      </c>
      <c r="F1362" s="4">
        <v>18</v>
      </c>
      <c r="G1362">
        <v>1</v>
      </c>
      <c r="H1362" s="5">
        <v>2.013888888888889E-2</v>
      </c>
      <c r="I1362" t="s">
        <v>609</v>
      </c>
      <c r="J1362" s="4">
        <f t="shared" si="63"/>
        <v>18</v>
      </c>
      <c r="K1362" s="11">
        <f t="shared" si="64"/>
        <v>10</v>
      </c>
      <c r="L1362" s="4">
        <f>J1362-(G1362*E1362)</f>
        <v>8</v>
      </c>
      <c r="M1362" s="6">
        <f t="shared" si="65"/>
        <v>0.44444444444444442</v>
      </c>
    </row>
    <row r="1363" spans="1:13" x14ac:dyDescent="0.45">
      <c r="A1363" s="3">
        <v>551</v>
      </c>
      <c r="B1363" s="3">
        <v>4</v>
      </c>
      <c r="C1363" t="s">
        <v>81</v>
      </c>
      <c r="D1363" t="s">
        <v>628</v>
      </c>
      <c r="E1363" s="4">
        <v>13</v>
      </c>
      <c r="F1363" s="4">
        <v>21</v>
      </c>
      <c r="G1363">
        <v>3</v>
      </c>
      <c r="H1363" s="5">
        <v>3.5416666666666666E-2</v>
      </c>
      <c r="I1363" t="s">
        <v>610</v>
      </c>
      <c r="J1363" s="4">
        <f t="shared" si="63"/>
        <v>63</v>
      </c>
      <c r="K1363" s="11">
        <f t="shared" si="64"/>
        <v>39</v>
      </c>
      <c r="L1363" s="4">
        <f>J1363-(G1363*E1363)</f>
        <v>24</v>
      </c>
      <c r="M1363" s="6">
        <f t="shared" si="65"/>
        <v>0.38095238095238093</v>
      </c>
    </row>
    <row r="1364" spans="1:13" x14ac:dyDescent="0.45">
      <c r="A1364" s="3">
        <v>552</v>
      </c>
      <c r="B1364" s="3">
        <v>11</v>
      </c>
      <c r="C1364" t="s">
        <v>59</v>
      </c>
      <c r="D1364" t="s">
        <v>616</v>
      </c>
      <c r="E1364" s="4">
        <v>25</v>
      </c>
      <c r="F1364" s="4">
        <v>40</v>
      </c>
      <c r="G1364">
        <v>3</v>
      </c>
      <c r="H1364" s="5">
        <v>1.8055555555555554E-2</v>
      </c>
      <c r="I1364" t="s">
        <v>610</v>
      </c>
      <c r="J1364" s="4">
        <f t="shared" si="63"/>
        <v>120</v>
      </c>
      <c r="K1364" s="11">
        <f t="shared" si="64"/>
        <v>75</v>
      </c>
      <c r="L1364" s="4">
        <f>J1364-(G1364*E1364)</f>
        <v>45</v>
      </c>
      <c r="M1364" s="6">
        <f t="shared" si="65"/>
        <v>0.375</v>
      </c>
    </row>
    <row r="1365" spans="1:13" x14ac:dyDescent="0.45">
      <c r="A1365" s="3">
        <v>552</v>
      </c>
      <c r="B1365" s="3">
        <v>11</v>
      </c>
      <c r="C1365" t="s">
        <v>81</v>
      </c>
      <c r="D1365" t="s">
        <v>628</v>
      </c>
      <c r="E1365" s="4">
        <v>13</v>
      </c>
      <c r="F1365" s="4">
        <v>21</v>
      </c>
      <c r="G1365">
        <v>3</v>
      </c>
      <c r="H1365" s="5">
        <v>3.9583333333333331E-2</v>
      </c>
      <c r="I1365" t="s">
        <v>610</v>
      </c>
      <c r="J1365" s="4">
        <f t="shared" si="63"/>
        <v>63</v>
      </c>
      <c r="K1365" s="11">
        <f t="shared" si="64"/>
        <v>39</v>
      </c>
      <c r="L1365" s="4">
        <f>J1365-(G1365*E1365)</f>
        <v>24</v>
      </c>
      <c r="M1365" s="6">
        <f t="shared" si="65"/>
        <v>0.38095238095238093</v>
      </c>
    </row>
    <row r="1366" spans="1:13" x14ac:dyDescent="0.45">
      <c r="A1366" s="3">
        <v>552</v>
      </c>
      <c r="B1366" s="3">
        <v>11</v>
      </c>
      <c r="C1366" t="s">
        <v>157</v>
      </c>
      <c r="D1366" t="s">
        <v>626</v>
      </c>
      <c r="E1366" s="4">
        <v>12</v>
      </c>
      <c r="F1366" s="4">
        <v>20</v>
      </c>
      <c r="G1366">
        <v>3</v>
      </c>
      <c r="H1366" s="5">
        <v>2.2222222222222223E-2</v>
      </c>
      <c r="I1366" t="s">
        <v>610</v>
      </c>
      <c r="J1366" s="4">
        <f t="shared" si="63"/>
        <v>60</v>
      </c>
      <c r="K1366" s="11">
        <f t="shared" si="64"/>
        <v>36</v>
      </c>
      <c r="L1366" s="4">
        <f>J1366-(G1366*E1366)</f>
        <v>24</v>
      </c>
      <c r="M1366" s="6">
        <f t="shared" si="65"/>
        <v>0.4</v>
      </c>
    </row>
    <row r="1367" spans="1:13" x14ac:dyDescent="0.45">
      <c r="A1367" s="3">
        <v>553</v>
      </c>
      <c r="B1367" s="3">
        <v>14</v>
      </c>
      <c r="C1367" t="s">
        <v>79</v>
      </c>
      <c r="D1367" t="s">
        <v>613</v>
      </c>
      <c r="E1367" s="4">
        <v>18</v>
      </c>
      <c r="F1367" s="4">
        <v>30</v>
      </c>
      <c r="G1367">
        <v>3</v>
      </c>
      <c r="H1367" s="5">
        <v>1.8055555555555554E-2</v>
      </c>
      <c r="I1367" t="s">
        <v>610</v>
      </c>
      <c r="J1367" s="4">
        <f t="shared" si="63"/>
        <v>90</v>
      </c>
      <c r="K1367" s="11">
        <f t="shared" si="64"/>
        <v>54</v>
      </c>
      <c r="L1367" s="4">
        <f>J1367-(G1367*E1367)</f>
        <v>36</v>
      </c>
      <c r="M1367" s="6">
        <f t="shared" si="65"/>
        <v>0.4</v>
      </c>
    </row>
    <row r="1368" spans="1:13" x14ac:dyDescent="0.45">
      <c r="A1368" s="3">
        <v>553</v>
      </c>
      <c r="B1368" s="3">
        <v>14</v>
      </c>
      <c r="C1368" t="s">
        <v>133</v>
      </c>
      <c r="D1368" t="s">
        <v>631</v>
      </c>
      <c r="E1368" s="4">
        <v>15</v>
      </c>
      <c r="F1368" s="4">
        <v>25</v>
      </c>
      <c r="G1368">
        <v>2</v>
      </c>
      <c r="H1368" s="5">
        <v>3.888888888888889E-2</v>
      </c>
      <c r="I1368" t="s">
        <v>609</v>
      </c>
      <c r="J1368" s="4">
        <f t="shared" si="63"/>
        <v>50</v>
      </c>
      <c r="K1368" s="11">
        <f t="shared" si="64"/>
        <v>30</v>
      </c>
      <c r="L1368" s="4">
        <f>J1368-(G1368*E1368)</f>
        <v>20</v>
      </c>
      <c r="M1368" s="6">
        <f t="shared" si="65"/>
        <v>0.4</v>
      </c>
    </row>
    <row r="1369" spans="1:13" x14ac:dyDescent="0.45">
      <c r="A1369" s="3">
        <v>553</v>
      </c>
      <c r="B1369" s="3">
        <v>14</v>
      </c>
      <c r="C1369" t="s">
        <v>214</v>
      </c>
      <c r="D1369" t="s">
        <v>624</v>
      </c>
      <c r="E1369" s="4">
        <v>13</v>
      </c>
      <c r="F1369" s="4">
        <v>22</v>
      </c>
      <c r="G1369">
        <v>2</v>
      </c>
      <c r="H1369" s="5">
        <v>3.7499999999999999E-2</v>
      </c>
      <c r="I1369" t="s">
        <v>609</v>
      </c>
      <c r="J1369" s="4">
        <f t="shared" si="63"/>
        <v>44</v>
      </c>
      <c r="K1369" s="11">
        <f t="shared" si="64"/>
        <v>26</v>
      </c>
      <c r="L1369" s="4">
        <f>J1369-(G1369*E1369)</f>
        <v>18</v>
      </c>
      <c r="M1369" s="6">
        <f t="shared" si="65"/>
        <v>0.40909090909090912</v>
      </c>
    </row>
    <row r="1370" spans="1:13" x14ac:dyDescent="0.45">
      <c r="A1370" s="3">
        <v>553</v>
      </c>
      <c r="B1370" s="3">
        <v>14</v>
      </c>
      <c r="C1370" t="s">
        <v>123</v>
      </c>
      <c r="D1370" t="s">
        <v>621</v>
      </c>
      <c r="E1370" s="4">
        <v>11</v>
      </c>
      <c r="F1370" s="4">
        <v>19</v>
      </c>
      <c r="G1370">
        <v>1</v>
      </c>
      <c r="H1370" s="5">
        <v>2.9166666666666667E-2</v>
      </c>
      <c r="I1370" t="s">
        <v>610</v>
      </c>
      <c r="J1370" s="4">
        <f t="shared" si="63"/>
        <v>19</v>
      </c>
      <c r="K1370" s="11">
        <f t="shared" si="64"/>
        <v>11</v>
      </c>
      <c r="L1370" s="4">
        <f>J1370-(G1370*E1370)</f>
        <v>8</v>
      </c>
      <c r="M1370" s="6">
        <f t="shared" si="65"/>
        <v>0.42105263157894735</v>
      </c>
    </row>
    <row r="1371" spans="1:13" x14ac:dyDescent="0.45">
      <c r="A1371" s="3">
        <v>554</v>
      </c>
      <c r="B1371" s="3">
        <v>10</v>
      </c>
      <c r="C1371" t="s">
        <v>211</v>
      </c>
      <c r="D1371" t="s">
        <v>627</v>
      </c>
      <c r="E1371" s="4">
        <v>14</v>
      </c>
      <c r="F1371" s="4">
        <v>23</v>
      </c>
      <c r="G1371">
        <v>2</v>
      </c>
      <c r="H1371" s="5">
        <v>3.8194444444444448E-2</v>
      </c>
      <c r="I1371" t="s">
        <v>610</v>
      </c>
      <c r="J1371" s="4">
        <f t="shared" si="63"/>
        <v>46</v>
      </c>
      <c r="K1371" s="11">
        <f t="shared" si="64"/>
        <v>28</v>
      </c>
      <c r="L1371" s="4">
        <f>J1371-(G1371*E1371)</f>
        <v>18</v>
      </c>
      <c r="M1371" s="6">
        <f t="shared" si="65"/>
        <v>0.39130434782608697</v>
      </c>
    </row>
    <row r="1372" spans="1:13" x14ac:dyDescent="0.45">
      <c r="A1372" s="3">
        <v>554</v>
      </c>
      <c r="B1372" s="3">
        <v>10</v>
      </c>
      <c r="C1372" t="s">
        <v>59</v>
      </c>
      <c r="D1372" t="s">
        <v>616</v>
      </c>
      <c r="E1372" s="4">
        <v>25</v>
      </c>
      <c r="F1372" s="4">
        <v>40</v>
      </c>
      <c r="G1372">
        <v>3</v>
      </c>
      <c r="H1372" s="5">
        <v>1.1111111111111112E-2</v>
      </c>
      <c r="I1372" t="s">
        <v>609</v>
      </c>
      <c r="J1372" s="4">
        <f t="shared" si="63"/>
        <v>120</v>
      </c>
      <c r="K1372" s="11">
        <f t="shared" si="64"/>
        <v>75</v>
      </c>
      <c r="L1372" s="4">
        <f>J1372-(G1372*E1372)</f>
        <v>45</v>
      </c>
      <c r="M1372" s="6">
        <f t="shared" si="65"/>
        <v>0.375</v>
      </c>
    </row>
    <row r="1373" spans="1:13" x14ac:dyDescent="0.45">
      <c r="A1373" s="3">
        <v>555</v>
      </c>
      <c r="B1373" s="3">
        <v>20</v>
      </c>
      <c r="C1373" t="s">
        <v>79</v>
      </c>
      <c r="D1373" t="s">
        <v>613</v>
      </c>
      <c r="E1373" s="4">
        <v>18</v>
      </c>
      <c r="F1373" s="4">
        <v>30</v>
      </c>
      <c r="G1373">
        <v>1</v>
      </c>
      <c r="H1373" s="5">
        <v>3.1944444444444442E-2</v>
      </c>
      <c r="I1373" t="s">
        <v>609</v>
      </c>
      <c r="J1373" s="4">
        <f t="shared" si="63"/>
        <v>30</v>
      </c>
      <c r="K1373" s="11">
        <f t="shared" si="64"/>
        <v>18</v>
      </c>
      <c r="L1373" s="4">
        <f>J1373-(G1373*E1373)</f>
        <v>12</v>
      </c>
      <c r="M1373" s="6">
        <f t="shared" si="65"/>
        <v>0.4</v>
      </c>
    </row>
    <row r="1374" spans="1:13" x14ac:dyDescent="0.45">
      <c r="A1374" s="3">
        <v>556</v>
      </c>
      <c r="B1374" s="3">
        <v>9</v>
      </c>
      <c r="C1374" t="s">
        <v>214</v>
      </c>
      <c r="D1374" t="s">
        <v>624</v>
      </c>
      <c r="E1374" s="4">
        <v>13</v>
      </c>
      <c r="F1374" s="4">
        <v>22</v>
      </c>
      <c r="G1374">
        <v>1</v>
      </c>
      <c r="H1374" s="5">
        <v>2.5000000000000001E-2</v>
      </c>
      <c r="I1374" t="s">
        <v>609</v>
      </c>
      <c r="J1374" s="4">
        <f t="shared" si="63"/>
        <v>22</v>
      </c>
      <c r="K1374" s="11">
        <f t="shared" si="64"/>
        <v>13</v>
      </c>
      <c r="L1374" s="4">
        <f>J1374-(G1374*E1374)</f>
        <v>9</v>
      </c>
      <c r="M1374" s="6">
        <f t="shared" si="65"/>
        <v>0.40909090909090912</v>
      </c>
    </row>
    <row r="1375" spans="1:13" x14ac:dyDescent="0.45">
      <c r="A1375" s="3">
        <v>556</v>
      </c>
      <c r="B1375" s="3">
        <v>9</v>
      </c>
      <c r="C1375" t="s">
        <v>90</v>
      </c>
      <c r="D1375" t="s">
        <v>629</v>
      </c>
      <c r="E1375" s="4">
        <v>10</v>
      </c>
      <c r="F1375" s="4">
        <v>18</v>
      </c>
      <c r="G1375">
        <v>3</v>
      </c>
      <c r="H1375" s="5">
        <v>2.0833333333333332E-2</v>
      </c>
      <c r="I1375" t="s">
        <v>610</v>
      </c>
      <c r="J1375" s="4">
        <f t="shared" si="63"/>
        <v>54</v>
      </c>
      <c r="K1375" s="11">
        <f t="shared" si="64"/>
        <v>30</v>
      </c>
      <c r="L1375" s="4">
        <f>J1375-(G1375*E1375)</f>
        <v>24</v>
      </c>
      <c r="M1375" s="6">
        <f t="shared" si="65"/>
        <v>0.44444444444444442</v>
      </c>
    </row>
    <row r="1376" spans="1:13" x14ac:dyDescent="0.45">
      <c r="A1376" s="3">
        <v>557</v>
      </c>
      <c r="B1376" s="3">
        <v>7</v>
      </c>
      <c r="C1376" t="s">
        <v>258</v>
      </c>
      <c r="D1376" t="s">
        <v>623</v>
      </c>
      <c r="E1376" s="4">
        <v>19</v>
      </c>
      <c r="F1376" s="4">
        <v>32</v>
      </c>
      <c r="G1376">
        <v>2</v>
      </c>
      <c r="H1376" s="5">
        <v>3.2638888888888891E-2</v>
      </c>
      <c r="I1376" t="s">
        <v>610</v>
      </c>
      <c r="J1376" s="4">
        <f t="shared" si="63"/>
        <v>64</v>
      </c>
      <c r="K1376" s="11">
        <f t="shared" si="64"/>
        <v>38</v>
      </c>
      <c r="L1376" s="4">
        <f>J1376-(G1376*E1376)</f>
        <v>26</v>
      </c>
      <c r="M1376" s="6">
        <f t="shared" si="65"/>
        <v>0.40625</v>
      </c>
    </row>
    <row r="1377" spans="1:13" x14ac:dyDescent="0.45">
      <c r="A1377" s="3">
        <v>557</v>
      </c>
      <c r="B1377" s="3">
        <v>7</v>
      </c>
      <c r="C1377" t="s">
        <v>81</v>
      </c>
      <c r="D1377" t="s">
        <v>628</v>
      </c>
      <c r="E1377" s="4">
        <v>13</v>
      </c>
      <c r="F1377" s="4">
        <v>21</v>
      </c>
      <c r="G1377">
        <v>3</v>
      </c>
      <c r="H1377" s="5">
        <v>1.5277777777777777E-2</v>
      </c>
      <c r="I1377" t="s">
        <v>610</v>
      </c>
      <c r="J1377" s="4">
        <f t="shared" si="63"/>
        <v>63</v>
      </c>
      <c r="K1377" s="11">
        <f t="shared" si="64"/>
        <v>39</v>
      </c>
      <c r="L1377" s="4">
        <f>J1377-(G1377*E1377)</f>
        <v>24</v>
      </c>
      <c r="M1377" s="6">
        <f t="shared" si="65"/>
        <v>0.38095238095238093</v>
      </c>
    </row>
    <row r="1378" spans="1:13" x14ac:dyDescent="0.45">
      <c r="A1378" s="3">
        <v>557</v>
      </c>
      <c r="B1378" s="3">
        <v>7</v>
      </c>
      <c r="C1378" t="s">
        <v>133</v>
      </c>
      <c r="D1378" t="s">
        <v>631</v>
      </c>
      <c r="E1378" s="4">
        <v>15</v>
      </c>
      <c r="F1378" s="4">
        <v>25</v>
      </c>
      <c r="G1378">
        <v>2</v>
      </c>
      <c r="H1378" s="5">
        <v>2.6388888888888889E-2</v>
      </c>
      <c r="I1378" t="s">
        <v>609</v>
      </c>
      <c r="J1378" s="4">
        <f t="shared" si="63"/>
        <v>50</v>
      </c>
      <c r="K1378" s="11">
        <f t="shared" si="64"/>
        <v>30</v>
      </c>
      <c r="L1378" s="4">
        <f>J1378-(G1378*E1378)</f>
        <v>20</v>
      </c>
      <c r="M1378" s="6">
        <f t="shared" si="65"/>
        <v>0.4</v>
      </c>
    </row>
    <row r="1379" spans="1:13" x14ac:dyDescent="0.45">
      <c r="A1379" s="3">
        <v>558</v>
      </c>
      <c r="B1379" s="3">
        <v>6</v>
      </c>
      <c r="C1379" t="s">
        <v>258</v>
      </c>
      <c r="D1379" t="s">
        <v>623</v>
      </c>
      <c r="E1379" s="4">
        <v>19</v>
      </c>
      <c r="F1379" s="4">
        <v>32</v>
      </c>
      <c r="G1379">
        <v>3</v>
      </c>
      <c r="H1379" s="5">
        <v>3.888888888888889E-2</v>
      </c>
      <c r="I1379" t="s">
        <v>609</v>
      </c>
      <c r="J1379" s="4">
        <f t="shared" si="63"/>
        <v>96</v>
      </c>
      <c r="K1379" s="11">
        <f t="shared" si="64"/>
        <v>57</v>
      </c>
      <c r="L1379" s="4">
        <f>J1379-(G1379*E1379)</f>
        <v>39</v>
      </c>
      <c r="M1379" s="6">
        <f t="shared" si="65"/>
        <v>0.40625</v>
      </c>
    </row>
    <row r="1380" spans="1:13" x14ac:dyDescent="0.45">
      <c r="A1380" s="3">
        <v>558</v>
      </c>
      <c r="B1380" s="3">
        <v>6</v>
      </c>
      <c r="C1380" t="s">
        <v>133</v>
      </c>
      <c r="D1380" t="s">
        <v>631</v>
      </c>
      <c r="E1380" s="4">
        <v>15</v>
      </c>
      <c r="F1380" s="4">
        <v>25</v>
      </c>
      <c r="G1380">
        <v>2</v>
      </c>
      <c r="H1380" s="5">
        <v>3.7499999999999999E-2</v>
      </c>
      <c r="I1380" t="s">
        <v>610</v>
      </c>
      <c r="J1380" s="4">
        <f t="shared" si="63"/>
        <v>50</v>
      </c>
      <c r="K1380" s="11">
        <f t="shared" si="64"/>
        <v>30</v>
      </c>
      <c r="L1380" s="4">
        <f>J1380-(G1380*E1380)</f>
        <v>20</v>
      </c>
      <c r="M1380" s="6">
        <f t="shared" si="65"/>
        <v>0.4</v>
      </c>
    </row>
    <row r="1381" spans="1:13" x14ac:dyDescent="0.45">
      <c r="A1381" s="3">
        <v>558</v>
      </c>
      <c r="B1381" s="3">
        <v>6</v>
      </c>
      <c r="C1381" t="s">
        <v>272</v>
      </c>
      <c r="D1381" t="s">
        <v>619</v>
      </c>
      <c r="E1381" s="4">
        <v>20</v>
      </c>
      <c r="F1381" s="4">
        <v>33</v>
      </c>
      <c r="G1381">
        <v>1</v>
      </c>
      <c r="H1381" s="5">
        <v>3.9583333333333331E-2</v>
      </c>
      <c r="I1381" t="s">
        <v>609</v>
      </c>
      <c r="J1381" s="4">
        <f t="shared" si="63"/>
        <v>33</v>
      </c>
      <c r="K1381" s="11">
        <f t="shared" si="64"/>
        <v>20</v>
      </c>
      <c r="L1381" s="4">
        <f>J1381-(G1381*E1381)</f>
        <v>13</v>
      </c>
      <c r="M1381" s="6">
        <f t="shared" si="65"/>
        <v>0.39393939393939392</v>
      </c>
    </row>
    <row r="1382" spans="1:13" x14ac:dyDescent="0.45">
      <c r="A1382" s="3">
        <v>559</v>
      </c>
      <c r="B1382" s="3">
        <v>11</v>
      </c>
      <c r="C1382" t="s">
        <v>272</v>
      </c>
      <c r="D1382" t="s">
        <v>619</v>
      </c>
      <c r="E1382" s="4">
        <v>20</v>
      </c>
      <c r="F1382" s="4">
        <v>33</v>
      </c>
      <c r="G1382">
        <v>3</v>
      </c>
      <c r="H1382" s="5">
        <v>2.8472222222222222E-2</v>
      </c>
      <c r="I1382" t="s">
        <v>610</v>
      </c>
      <c r="J1382" s="4">
        <f t="shared" si="63"/>
        <v>99</v>
      </c>
      <c r="K1382" s="11">
        <f t="shared" si="64"/>
        <v>60</v>
      </c>
      <c r="L1382" s="4">
        <f>J1382-(G1382*E1382)</f>
        <v>39</v>
      </c>
      <c r="M1382" s="6">
        <f t="shared" si="65"/>
        <v>0.39393939393939392</v>
      </c>
    </row>
    <row r="1383" spans="1:13" x14ac:dyDescent="0.45">
      <c r="A1383" s="3">
        <v>560</v>
      </c>
      <c r="B1383" s="3">
        <v>6</v>
      </c>
      <c r="C1383" t="s">
        <v>90</v>
      </c>
      <c r="D1383" t="s">
        <v>629</v>
      </c>
      <c r="E1383" s="4">
        <v>10</v>
      </c>
      <c r="F1383" s="4">
        <v>18</v>
      </c>
      <c r="G1383">
        <v>2</v>
      </c>
      <c r="H1383" s="5">
        <v>2.5000000000000001E-2</v>
      </c>
      <c r="I1383" t="s">
        <v>610</v>
      </c>
      <c r="J1383" s="4">
        <f t="shared" si="63"/>
        <v>36</v>
      </c>
      <c r="K1383" s="11">
        <f t="shared" si="64"/>
        <v>20</v>
      </c>
      <c r="L1383" s="4">
        <f>J1383-(G1383*E1383)</f>
        <v>16</v>
      </c>
      <c r="M1383" s="6">
        <f t="shared" si="65"/>
        <v>0.44444444444444442</v>
      </c>
    </row>
    <row r="1384" spans="1:13" x14ac:dyDescent="0.45">
      <c r="A1384" s="3">
        <v>560</v>
      </c>
      <c r="B1384" s="3">
        <v>6</v>
      </c>
      <c r="C1384" t="s">
        <v>133</v>
      </c>
      <c r="D1384" t="s">
        <v>631</v>
      </c>
      <c r="E1384" s="4">
        <v>15</v>
      </c>
      <c r="F1384" s="4">
        <v>25</v>
      </c>
      <c r="G1384">
        <v>3</v>
      </c>
      <c r="H1384" s="5">
        <v>8.3333333333333332E-3</v>
      </c>
      <c r="I1384" t="s">
        <v>610</v>
      </c>
      <c r="J1384" s="4">
        <f t="shared" si="63"/>
        <v>75</v>
      </c>
      <c r="K1384" s="11">
        <f t="shared" si="64"/>
        <v>45</v>
      </c>
      <c r="L1384" s="4">
        <f>J1384-(G1384*E1384)</f>
        <v>30</v>
      </c>
      <c r="M1384" s="6">
        <f t="shared" si="65"/>
        <v>0.4</v>
      </c>
    </row>
    <row r="1385" spans="1:13" x14ac:dyDescent="0.45">
      <c r="A1385" s="3">
        <v>561</v>
      </c>
      <c r="B1385" s="3">
        <v>4</v>
      </c>
      <c r="C1385" t="s">
        <v>90</v>
      </c>
      <c r="D1385" t="s">
        <v>629</v>
      </c>
      <c r="E1385" s="4">
        <v>10</v>
      </c>
      <c r="F1385" s="4">
        <v>18</v>
      </c>
      <c r="G1385">
        <v>1</v>
      </c>
      <c r="H1385" s="5">
        <v>3.888888888888889E-2</v>
      </c>
      <c r="I1385" t="s">
        <v>610</v>
      </c>
      <c r="J1385" s="4">
        <f t="shared" si="63"/>
        <v>18</v>
      </c>
      <c r="K1385" s="11">
        <f t="shared" si="64"/>
        <v>10</v>
      </c>
      <c r="L1385" s="4">
        <f>J1385-(G1385*E1385)</f>
        <v>8</v>
      </c>
      <c r="M1385" s="6">
        <f t="shared" si="65"/>
        <v>0.44444444444444442</v>
      </c>
    </row>
    <row r="1386" spans="1:13" x14ac:dyDescent="0.45">
      <c r="A1386" s="3">
        <v>561</v>
      </c>
      <c r="B1386" s="3">
        <v>4</v>
      </c>
      <c r="C1386" t="s">
        <v>211</v>
      </c>
      <c r="D1386" t="s">
        <v>627</v>
      </c>
      <c r="E1386" s="4">
        <v>14</v>
      </c>
      <c r="F1386" s="4">
        <v>23</v>
      </c>
      <c r="G1386">
        <v>2</v>
      </c>
      <c r="H1386" s="5">
        <v>5.5555555555555558E-3</v>
      </c>
      <c r="I1386" t="s">
        <v>610</v>
      </c>
      <c r="J1386" s="4">
        <f t="shared" si="63"/>
        <v>46</v>
      </c>
      <c r="K1386" s="11">
        <f t="shared" si="64"/>
        <v>28</v>
      </c>
      <c r="L1386" s="4">
        <f>J1386-(G1386*E1386)</f>
        <v>18</v>
      </c>
      <c r="M1386" s="6">
        <f t="shared" si="65"/>
        <v>0.39130434782608697</v>
      </c>
    </row>
    <row r="1387" spans="1:13" x14ac:dyDescent="0.45">
      <c r="A1387" s="3">
        <v>562</v>
      </c>
      <c r="B1387" s="3">
        <v>20</v>
      </c>
      <c r="C1387" t="s">
        <v>59</v>
      </c>
      <c r="D1387" t="s">
        <v>616</v>
      </c>
      <c r="E1387" s="4">
        <v>25</v>
      </c>
      <c r="F1387" s="4">
        <v>40</v>
      </c>
      <c r="G1387">
        <v>3</v>
      </c>
      <c r="H1387" s="5">
        <v>2.8472222222222222E-2</v>
      </c>
      <c r="I1387" t="s">
        <v>609</v>
      </c>
      <c r="J1387" s="4">
        <f t="shared" si="63"/>
        <v>120</v>
      </c>
      <c r="K1387" s="11">
        <f t="shared" si="64"/>
        <v>75</v>
      </c>
      <c r="L1387" s="4">
        <f>J1387-(G1387*E1387)</f>
        <v>45</v>
      </c>
      <c r="M1387" s="6">
        <f t="shared" si="65"/>
        <v>0.375</v>
      </c>
    </row>
    <row r="1388" spans="1:13" x14ac:dyDescent="0.45">
      <c r="A1388" s="3">
        <v>562</v>
      </c>
      <c r="B1388" s="3">
        <v>20</v>
      </c>
      <c r="C1388" t="s">
        <v>49</v>
      </c>
      <c r="D1388" t="s">
        <v>618</v>
      </c>
      <c r="E1388" s="4">
        <v>17</v>
      </c>
      <c r="F1388" s="4">
        <v>29</v>
      </c>
      <c r="G1388">
        <v>2</v>
      </c>
      <c r="H1388" s="5">
        <v>4.8611111111111112E-3</v>
      </c>
      <c r="I1388" t="s">
        <v>609</v>
      </c>
      <c r="J1388" s="4">
        <f t="shared" si="63"/>
        <v>58</v>
      </c>
      <c r="K1388" s="11">
        <f t="shared" si="64"/>
        <v>34</v>
      </c>
      <c r="L1388" s="4">
        <f>J1388-(G1388*E1388)</f>
        <v>24</v>
      </c>
      <c r="M1388" s="6">
        <f t="shared" si="65"/>
        <v>0.41379310344827586</v>
      </c>
    </row>
    <row r="1389" spans="1:13" x14ac:dyDescent="0.45">
      <c r="A1389" s="3">
        <v>562</v>
      </c>
      <c r="B1389" s="3">
        <v>20</v>
      </c>
      <c r="C1389" t="s">
        <v>169</v>
      </c>
      <c r="D1389" t="s">
        <v>612</v>
      </c>
      <c r="E1389" s="4">
        <v>14</v>
      </c>
      <c r="F1389" s="4">
        <v>24</v>
      </c>
      <c r="G1389">
        <v>2</v>
      </c>
      <c r="H1389" s="5">
        <v>1.5277777777777777E-2</v>
      </c>
      <c r="I1389" t="s">
        <v>609</v>
      </c>
      <c r="J1389" s="4">
        <f t="shared" si="63"/>
        <v>48</v>
      </c>
      <c r="K1389" s="11">
        <f t="shared" si="64"/>
        <v>28</v>
      </c>
      <c r="L1389" s="4">
        <f>J1389-(G1389*E1389)</f>
        <v>20</v>
      </c>
      <c r="M1389" s="6">
        <f t="shared" si="65"/>
        <v>0.41666666666666669</v>
      </c>
    </row>
    <row r="1390" spans="1:13" x14ac:dyDescent="0.45">
      <c r="A1390" s="3">
        <v>562</v>
      </c>
      <c r="B1390" s="3">
        <v>20</v>
      </c>
      <c r="C1390" t="s">
        <v>127</v>
      </c>
      <c r="D1390" t="s">
        <v>614</v>
      </c>
      <c r="E1390" s="4">
        <v>19</v>
      </c>
      <c r="F1390" s="4">
        <v>31</v>
      </c>
      <c r="G1390">
        <v>2</v>
      </c>
      <c r="H1390" s="5">
        <v>2.9166666666666667E-2</v>
      </c>
      <c r="I1390" t="s">
        <v>610</v>
      </c>
      <c r="J1390" s="4">
        <f t="shared" si="63"/>
        <v>62</v>
      </c>
      <c r="K1390" s="11">
        <f t="shared" si="64"/>
        <v>38</v>
      </c>
      <c r="L1390" s="4">
        <f>J1390-(G1390*E1390)</f>
        <v>24</v>
      </c>
      <c r="M1390" s="6">
        <f t="shared" si="65"/>
        <v>0.38709677419354838</v>
      </c>
    </row>
    <row r="1391" spans="1:13" x14ac:dyDescent="0.45">
      <c r="A1391" s="3">
        <v>563</v>
      </c>
      <c r="B1391" s="3">
        <v>12</v>
      </c>
      <c r="C1391" t="s">
        <v>117</v>
      </c>
      <c r="D1391" t="s">
        <v>615</v>
      </c>
      <c r="E1391" s="4">
        <v>16</v>
      </c>
      <c r="F1391" s="4">
        <v>27</v>
      </c>
      <c r="G1391">
        <v>2</v>
      </c>
      <c r="H1391" s="5">
        <v>2.5694444444444443E-2</v>
      </c>
      <c r="I1391" t="s">
        <v>610</v>
      </c>
      <c r="J1391" s="4">
        <f t="shared" si="63"/>
        <v>54</v>
      </c>
      <c r="K1391" s="11">
        <f t="shared" si="64"/>
        <v>32</v>
      </c>
      <c r="L1391" s="4">
        <f>J1391-(G1391*E1391)</f>
        <v>22</v>
      </c>
      <c r="M1391" s="6">
        <f t="shared" si="65"/>
        <v>0.40740740740740738</v>
      </c>
    </row>
    <row r="1392" spans="1:13" x14ac:dyDescent="0.45">
      <c r="A1392" s="3">
        <v>564</v>
      </c>
      <c r="B1392" s="3">
        <v>9</v>
      </c>
      <c r="C1392" t="s">
        <v>84</v>
      </c>
      <c r="D1392" t="s">
        <v>617</v>
      </c>
      <c r="E1392" s="4">
        <v>22</v>
      </c>
      <c r="F1392" s="4">
        <v>36</v>
      </c>
      <c r="G1392">
        <v>1</v>
      </c>
      <c r="H1392" s="5">
        <v>4.8611111111111112E-3</v>
      </c>
      <c r="I1392" t="s">
        <v>610</v>
      </c>
      <c r="J1392" s="4">
        <f t="shared" si="63"/>
        <v>36</v>
      </c>
      <c r="K1392" s="11">
        <f t="shared" si="64"/>
        <v>22</v>
      </c>
      <c r="L1392" s="4">
        <f>J1392-(G1392*E1392)</f>
        <v>14</v>
      </c>
      <c r="M1392" s="6">
        <f t="shared" si="65"/>
        <v>0.3888888888888889</v>
      </c>
    </row>
    <row r="1393" spans="1:13" x14ac:dyDescent="0.45">
      <c r="A1393" s="3">
        <v>564</v>
      </c>
      <c r="B1393" s="3">
        <v>9</v>
      </c>
      <c r="C1393" t="s">
        <v>59</v>
      </c>
      <c r="D1393" t="s">
        <v>616</v>
      </c>
      <c r="E1393" s="4">
        <v>25</v>
      </c>
      <c r="F1393" s="4">
        <v>40</v>
      </c>
      <c r="G1393">
        <v>2</v>
      </c>
      <c r="H1393" s="5">
        <v>2.5000000000000001E-2</v>
      </c>
      <c r="I1393" t="s">
        <v>610</v>
      </c>
      <c r="J1393" s="4">
        <f t="shared" si="63"/>
        <v>80</v>
      </c>
      <c r="K1393" s="11">
        <f t="shared" si="64"/>
        <v>50</v>
      </c>
      <c r="L1393" s="4">
        <f>J1393-(G1393*E1393)</f>
        <v>30</v>
      </c>
      <c r="M1393" s="6">
        <f t="shared" si="65"/>
        <v>0.375</v>
      </c>
    </row>
    <row r="1394" spans="1:13" x14ac:dyDescent="0.45">
      <c r="A1394" s="3">
        <v>564</v>
      </c>
      <c r="B1394" s="3">
        <v>9</v>
      </c>
      <c r="C1394" t="s">
        <v>157</v>
      </c>
      <c r="D1394" t="s">
        <v>626</v>
      </c>
      <c r="E1394" s="4">
        <v>12</v>
      </c>
      <c r="F1394" s="4">
        <v>20</v>
      </c>
      <c r="G1394">
        <v>2</v>
      </c>
      <c r="H1394" s="5">
        <v>7.6388888888888886E-3</v>
      </c>
      <c r="I1394" t="s">
        <v>610</v>
      </c>
      <c r="J1394" s="4">
        <f t="shared" si="63"/>
        <v>40</v>
      </c>
      <c r="K1394" s="11">
        <f t="shared" si="64"/>
        <v>24</v>
      </c>
      <c r="L1394" s="4">
        <f>J1394-(G1394*E1394)</f>
        <v>16</v>
      </c>
      <c r="M1394" s="6">
        <f t="shared" si="65"/>
        <v>0.4</v>
      </c>
    </row>
    <row r="1395" spans="1:13" x14ac:dyDescent="0.45">
      <c r="A1395" s="3">
        <v>565</v>
      </c>
      <c r="B1395" s="3">
        <v>3</v>
      </c>
      <c r="C1395" t="s">
        <v>258</v>
      </c>
      <c r="D1395" t="s">
        <v>623</v>
      </c>
      <c r="E1395" s="4">
        <v>19</v>
      </c>
      <c r="F1395" s="4">
        <v>32</v>
      </c>
      <c r="G1395">
        <v>3</v>
      </c>
      <c r="H1395" s="5">
        <v>1.3194444444444444E-2</v>
      </c>
      <c r="I1395" t="s">
        <v>609</v>
      </c>
      <c r="J1395" s="4">
        <f t="shared" si="63"/>
        <v>96</v>
      </c>
      <c r="K1395" s="11">
        <f t="shared" si="64"/>
        <v>57</v>
      </c>
      <c r="L1395" s="4">
        <f>J1395-(G1395*E1395)</f>
        <v>39</v>
      </c>
      <c r="M1395" s="6">
        <f t="shared" si="65"/>
        <v>0.40625</v>
      </c>
    </row>
    <row r="1396" spans="1:13" x14ac:dyDescent="0.45">
      <c r="A1396" s="3">
        <v>565</v>
      </c>
      <c r="B1396" s="3">
        <v>3</v>
      </c>
      <c r="C1396" t="s">
        <v>90</v>
      </c>
      <c r="D1396" t="s">
        <v>629</v>
      </c>
      <c r="E1396" s="4">
        <v>10</v>
      </c>
      <c r="F1396" s="4">
        <v>18</v>
      </c>
      <c r="G1396">
        <v>3</v>
      </c>
      <c r="H1396" s="5">
        <v>3.6805555555555557E-2</v>
      </c>
      <c r="I1396" t="s">
        <v>610</v>
      </c>
      <c r="J1396" s="4">
        <f t="shared" si="63"/>
        <v>54</v>
      </c>
      <c r="K1396" s="11">
        <f t="shared" si="64"/>
        <v>30</v>
      </c>
      <c r="L1396" s="4">
        <f>J1396-(G1396*E1396)</f>
        <v>24</v>
      </c>
      <c r="M1396" s="6">
        <f t="shared" si="65"/>
        <v>0.44444444444444442</v>
      </c>
    </row>
    <row r="1397" spans="1:13" x14ac:dyDescent="0.45">
      <c r="A1397" s="3">
        <v>565</v>
      </c>
      <c r="B1397" s="3">
        <v>3</v>
      </c>
      <c r="C1397" t="s">
        <v>272</v>
      </c>
      <c r="D1397" t="s">
        <v>619</v>
      </c>
      <c r="E1397" s="4">
        <v>20</v>
      </c>
      <c r="F1397" s="4">
        <v>33</v>
      </c>
      <c r="G1397">
        <v>2</v>
      </c>
      <c r="H1397" s="5">
        <v>1.4583333333333334E-2</v>
      </c>
      <c r="I1397" t="s">
        <v>610</v>
      </c>
      <c r="J1397" s="4">
        <f t="shared" si="63"/>
        <v>66</v>
      </c>
      <c r="K1397" s="11">
        <f t="shared" si="64"/>
        <v>40</v>
      </c>
      <c r="L1397" s="4">
        <f>J1397-(G1397*E1397)</f>
        <v>26</v>
      </c>
      <c r="M1397" s="6">
        <f t="shared" si="65"/>
        <v>0.39393939393939392</v>
      </c>
    </row>
    <row r="1398" spans="1:13" x14ac:dyDescent="0.45">
      <c r="A1398" s="3">
        <v>565</v>
      </c>
      <c r="B1398" s="3">
        <v>3</v>
      </c>
      <c r="C1398" t="s">
        <v>37</v>
      </c>
      <c r="D1398" t="s">
        <v>622</v>
      </c>
      <c r="E1398" s="4">
        <v>21</v>
      </c>
      <c r="F1398" s="4">
        <v>35</v>
      </c>
      <c r="G1398">
        <v>1</v>
      </c>
      <c r="H1398" s="5">
        <v>3.472222222222222E-3</v>
      </c>
      <c r="I1398" t="s">
        <v>610</v>
      </c>
      <c r="J1398" s="4">
        <f t="shared" si="63"/>
        <v>35</v>
      </c>
      <c r="K1398" s="11">
        <f t="shared" si="64"/>
        <v>21</v>
      </c>
      <c r="L1398" s="4">
        <f>J1398-(G1398*E1398)</f>
        <v>14</v>
      </c>
      <c r="M1398" s="6">
        <f t="shared" si="65"/>
        <v>0.4</v>
      </c>
    </row>
    <row r="1399" spans="1:13" x14ac:dyDescent="0.45">
      <c r="A1399" s="3">
        <v>566</v>
      </c>
      <c r="B1399" s="3">
        <v>4</v>
      </c>
      <c r="C1399" t="s">
        <v>166</v>
      </c>
      <c r="D1399" t="s">
        <v>630</v>
      </c>
      <c r="E1399" s="4">
        <v>15</v>
      </c>
      <c r="F1399" s="4">
        <v>26</v>
      </c>
      <c r="G1399">
        <v>3</v>
      </c>
      <c r="H1399" s="5">
        <v>3.888888888888889E-2</v>
      </c>
      <c r="I1399" t="s">
        <v>609</v>
      </c>
      <c r="J1399" s="4">
        <f t="shared" si="63"/>
        <v>78</v>
      </c>
      <c r="K1399" s="11">
        <f t="shared" si="64"/>
        <v>45</v>
      </c>
      <c r="L1399" s="4">
        <f>J1399-(G1399*E1399)</f>
        <v>33</v>
      </c>
      <c r="M1399" s="6">
        <f t="shared" si="65"/>
        <v>0.42307692307692307</v>
      </c>
    </row>
    <row r="1400" spans="1:13" x14ac:dyDescent="0.45">
      <c r="A1400" s="3">
        <v>567</v>
      </c>
      <c r="B1400" s="3">
        <v>15</v>
      </c>
      <c r="C1400" t="s">
        <v>53</v>
      </c>
      <c r="D1400" t="s">
        <v>620</v>
      </c>
      <c r="E1400" s="4">
        <v>16</v>
      </c>
      <c r="F1400" s="4">
        <v>28</v>
      </c>
      <c r="G1400">
        <v>2</v>
      </c>
      <c r="H1400" s="5">
        <v>6.2500000000000003E-3</v>
      </c>
      <c r="I1400" t="s">
        <v>609</v>
      </c>
      <c r="J1400" s="4">
        <f t="shared" si="63"/>
        <v>56</v>
      </c>
      <c r="K1400" s="11">
        <f t="shared" si="64"/>
        <v>32</v>
      </c>
      <c r="L1400" s="4">
        <f>J1400-(G1400*E1400)</f>
        <v>24</v>
      </c>
      <c r="M1400" s="6">
        <f t="shared" si="65"/>
        <v>0.42857142857142855</v>
      </c>
    </row>
    <row r="1401" spans="1:13" x14ac:dyDescent="0.45">
      <c r="A1401" s="3">
        <v>567</v>
      </c>
      <c r="B1401" s="3">
        <v>15</v>
      </c>
      <c r="C1401" t="s">
        <v>272</v>
      </c>
      <c r="D1401" t="s">
        <v>619</v>
      </c>
      <c r="E1401" s="4">
        <v>20</v>
      </c>
      <c r="F1401" s="4">
        <v>33</v>
      </c>
      <c r="G1401">
        <v>2</v>
      </c>
      <c r="H1401" s="5">
        <v>2.361111111111111E-2</v>
      </c>
      <c r="I1401" t="s">
        <v>610</v>
      </c>
      <c r="J1401" s="4">
        <f t="shared" si="63"/>
        <v>66</v>
      </c>
      <c r="K1401" s="11">
        <f t="shared" si="64"/>
        <v>40</v>
      </c>
      <c r="L1401" s="4">
        <f>J1401-(G1401*E1401)</f>
        <v>26</v>
      </c>
      <c r="M1401" s="6">
        <f t="shared" si="65"/>
        <v>0.39393939393939392</v>
      </c>
    </row>
    <row r="1402" spans="1:13" x14ac:dyDescent="0.45">
      <c r="A1402" s="3">
        <v>567</v>
      </c>
      <c r="B1402" s="3">
        <v>15</v>
      </c>
      <c r="C1402" t="s">
        <v>66</v>
      </c>
      <c r="D1402" t="s">
        <v>625</v>
      </c>
      <c r="E1402" s="4">
        <v>20</v>
      </c>
      <c r="F1402" s="4">
        <v>34</v>
      </c>
      <c r="G1402">
        <v>2</v>
      </c>
      <c r="H1402" s="5">
        <v>1.2500000000000001E-2</v>
      </c>
      <c r="I1402" t="s">
        <v>609</v>
      </c>
      <c r="J1402" s="4">
        <f t="shared" si="63"/>
        <v>68</v>
      </c>
      <c r="K1402" s="11">
        <f t="shared" si="64"/>
        <v>40</v>
      </c>
      <c r="L1402" s="4">
        <f>J1402-(G1402*E1402)</f>
        <v>28</v>
      </c>
      <c r="M1402" s="6">
        <f t="shared" si="65"/>
        <v>0.41176470588235292</v>
      </c>
    </row>
    <row r="1403" spans="1:13" x14ac:dyDescent="0.45">
      <c r="A1403" s="3">
        <v>567</v>
      </c>
      <c r="B1403" s="3">
        <v>15</v>
      </c>
      <c r="C1403" t="s">
        <v>81</v>
      </c>
      <c r="D1403" t="s">
        <v>628</v>
      </c>
      <c r="E1403" s="4">
        <v>13</v>
      </c>
      <c r="F1403" s="4">
        <v>21</v>
      </c>
      <c r="G1403">
        <v>3</v>
      </c>
      <c r="H1403" s="5">
        <v>2.8472222222222222E-2</v>
      </c>
      <c r="I1403" t="s">
        <v>610</v>
      </c>
      <c r="J1403" s="4">
        <f t="shared" si="63"/>
        <v>63</v>
      </c>
      <c r="K1403" s="11">
        <f t="shared" si="64"/>
        <v>39</v>
      </c>
      <c r="L1403" s="4">
        <f>J1403-(G1403*E1403)</f>
        <v>24</v>
      </c>
      <c r="M1403" s="6">
        <f t="shared" si="65"/>
        <v>0.38095238095238093</v>
      </c>
    </row>
    <row r="1404" spans="1:13" x14ac:dyDescent="0.45">
      <c r="A1404" s="3">
        <v>568</v>
      </c>
      <c r="B1404" s="3">
        <v>5</v>
      </c>
      <c r="C1404" t="s">
        <v>66</v>
      </c>
      <c r="D1404" t="s">
        <v>625</v>
      </c>
      <c r="E1404" s="4">
        <v>20</v>
      </c>
      <c r="F1404" s="4">
        <v>34</v>
      </c>
      <c r="G1404">
        <v>3</v>
      </c>
      <c r="H1404" s="5">
        <v>2.7777777777777776E-2</v>
      </c>
      <c r="I1404" t="s">
        <v>609</v>
      </c>
      <c r="J1404" s="4">
        <f t="shared" si="63"/>
        <v>102</v>
      </c>
      <c r="K1404" s="11">
        <f t="shared" si="64"/>
        <v>60</v>
      </c>
      <c r="L1404" s="4">
        <f>J1404-(G1404*E1404)</f>
        <v>42</v>
      </c>
      <c r="M1404" s="6">
        <f t="shared" si="65"/>
        <v>0.41176470588235292</v>
      </c>
    </row>
    <row r="1405" spans="1:13" x14ac:dyDescent="0.45">
      <c r="A1405" s="3">
        <v>568</v>
      </c>
      <c r="B1405" s="3">
        <v>5</v>
      </c>
      <c r="C1405" t="s">
        <v>59</v>
      </c>
      <c r="D1405" t="s">
        <v>616</v>
      </c>
      <c r="E1405" s="4">
        <v>25</v>
      </c>
      <c r="F1405" s="4">
        <v>40</v>
      </c>
      <c r="G1405">
        <v>2</v>
      </c>
      <c r="H1405" s="5">
        <v>3.0555555555555555E-2</v>
      </c>
      <c r="I1405" t="s">
        <v>610</v>
      </c>
      <c r="J1405" s="4">
        <f t="shared" si="63"/>
        <v>80</v>
      </c>
      <c r="K1405" s="11">
        <f t="shared" si="64"/>
        <v>50</v>
      </c>
      <c r="L1405" s="4">
        <f>J1405-(G1405*E1405)</f>
        <v>30</v>
      </c>
      <c r="M1405" s="6">
        <f t="shared" si="65"/>
        <v>0.375</v>
      </c>
    </row>
    <row r="1406" spans="1:13" x14ac:dyDescent="0.45">
      <c r="A1406" s="3">
        <v>569</v>
      </c>
      <c r="B1406" s="3">
        <v>12</v>
      </c>
      <c r="C1406" t="s">
        <v>66</v>
      </c>
      <c r="D1406" t="s">
        <v>625</v>
      </c>
      <c r="E1406" s="4">
        <v>20</v>
      </c>
      <c r="F1406" s="4">
        <v>34</v>
      </c>
      <c r="G1406">
        <v>2</v>
      </c>
      <c r="H1406" s="5">
        <v>1.8055555555555554E-2</v>
      </c>
      <c r="I1406" t="s">
        <v>609</v>
      </c>
      <c r="J1406" s="4">
        <f t="shared" si="63"/>
        <v>68</v>
      </c>
      <c r="K1406" s="11">
        <f t="shared" si="64"/>
        <v>40</v>
      </c>
      <c r="L1406" s="4">
        <f>J1406-(G1406*E1406)</f>
        <v>28</v>
      </c>
      <c r="M1406" s="6">
        <f t="shared" si="65"/>
        <v>0.41176470588235292</v>
      </c>
    </row>
    <row r="1407" spans="1:13" x14ac:dyDescent="0.45">
      <c r="A1407" s="3">
        <v>569</v>
      </c>
      <c r="B1407" s="3">
        <v>12</v>
      </c>
      <c r="C1407" t="s">
        <v>81</v>
      </c>
      <c r="D1407" t="s">
        <v>628</v>
      </c>
      <c r="E1407" s="4">
        <v>13</v>
      </c>
      <c r="F1407" s="4">
        <v>21</v>
      </c>
      <c r="G1407">
        <v>3</v>
      </c>
      <c r="H1407" s="5">
        <v>2.2222222222222223E-2</v>
      </c>
      <c r="I1407" t="s">
        <v>610</v>
      </c>
      <c r="J1407" s="4">
        <f t="shared" si="63"/>
        <v>63</v>
      </c>
      <c r="K1407" s="11">
        <f t="shared" si="64"/>
        <v>39</v>
      </c>
      <c r="L1407" s="4">
        <f>J1407-(G1407*E1407)</f>
        <v>24</v>
      </c>
      <c r="M1407" s="6">
        <f t="shared" si="65"/>
        <v>0.38095238095238093</v>
      </c>
    </row>
    <row r="1408" spans="1:13" x14ac:dyDescent="0.45">
      <c r="A1408" s="3">
        <v>570</v>
      </c>
      <c r="B1408" s="3">
        <v>1</v>
      </c>
      <c r="C1408" t="s">
        <v>272</v>
      </c>
      <c r="D1408" t="s">
        <v>619</v>
      </c>
      <c r="E1408" s="4">
        <v>20</v>
      </c>
      <c r="F1408" s="4">
        <v>33</v>
      </c>
      <c r="G1408">
        <v>1</v>
      </c>
      <c r="H1408" s="5">
        <v>2.6388888888888889E-2</v>
      </c>
      <c r="I1408" t="s">
        <v>609</v>
      </c>
      <c r="J1408" s="4">
        <f t="shared" si="63"/>
        <v>33</v>
      </c>
      <c r="K1408" s="11">
        <f t="shared" si="64"/>
        <v>20</v>
      </c>
      <c r="L1408" s="4">
        <f>J1408-(G1408*E1408)</f>
        <v>13</v>
      </c>
      <c r="M1408" s="6">
        <f t="shared" si="65"/>
        <v>0.39393939393939392</v>
      </c>
    </row>
    <row r="1409" spans="1:13" x14ac:dyDescent="0.45">
      <c r="A1409" s="3">
        <v>570</v>
      </c>
      <c r="B1409" s="3">
        <v>1</v>
      </c>
      <c r="C1409" t="s">
        <v>166</v>
      </c>
      <c r="D1409" t="s">
        <v>630</v>
      </c>
      <c r="E1409" s="4">
        <v>15</v>
      </c>
      <c r="F1409" s="4">
        <v>26</v>
      </c>
      <c r="G1409">
        <v>2</v>
      </c>
      <c r="H1409" s="5">
        <v>5.5555555555555558E-3</v>
      </c>
      <c r="I1409" t="s">
        <v>610</v>
      </c>
      <c r="J1409" s="4">
        <f t="shared" si="63"/>
        <v>52</v>
      </c>
      <c r="K1409" s="11">
        <f t="shared" si="64"/>
        <v>30</v>
      </c>
      <c r="L1409" s="4">
        <f>J1409-(G1409*E1409)</f>
        <v>22</v>
      </c>
      <c r="M1409" s="6">
        <f t="shared" si="65"/>
        <v>0.42307692307692307</v>
      </c>
    </row>
    <row r="1410" spans="1:13" x14ac:dyDescent="0.45">
      <c r="A1410" s="3">
        <v>571</v>
      </c>
      <c r="B1410" s="3">
        <v>15</v>
      </c>
      <c r="C1410" t="s">
        <v>117</v>
      </c>
      <c r="D1410" t="s">
        <v>615</v>
      </c>
      <c r="E1410" s="4">
        <v>16</v>
      </c>
      <c r="F1410" s="4">
        <v>27</v>
      </c>
      <c r="G1410">
        <v>2</v>
      </c>
      <c r="H1410" s="5">
        <v>1.8055555555555554E-2</v>
      </c>
      <c r="I1410" t="s">
        <v>609</v>
      </c>
      <c r="J1410" s="4">
        <f t="shared" si="63"/>
        <v>54</v>
      </c>
      <c r="K1410" s="11">
        <f t="shared" si="64"/>
        <v>32</v>
      </c>
      <c r="L1410" s="4">
        <f>J1410-(G1410*E1410)</f>
        <v>22</v>
      </c>
      <c r="M1410" s="6">
        <f t="shared" si="65"/>
        <v>0.40740740740740738</v>
      </c>
    </row>
    <row r="1411" spans="1:13" x14ac:dyDescent="0.45">
      <c r="A1411" s="3">
        <v>572</v>
      </c>
      <c r="B1411" s="3">
        <v>19</v>
      </c>
      <c r="C1411" t="s">
        <v>79</v>
      </c>
      <c r="D1411" t="s">
        <v>613</v>
      </c>
      <c r="E1411" s="4">
        <v>18</v>
      </c>
      <c r="F1411" s="4">
        <v>30</v>
      </c>
      <c r="G1411">
        <v>1</v>
      </c>
      <c r="H1411" s="5">
        <v>2.361111111111111E-2</v>
      </c>
      <c r="I1411" t="s">
        <v>610</v>
      </c>
      <c r="J1411" s="4">
        <f t="shared" ref="J1411:J1474" si="66">F1411*G1411</f>
        <v>30</v>
      </c>
      <c r="K1411" s="11">
        <f t="shared" ref="K1411:K1474" si="67">G1411*E1411</f>
        <v>18</v>
      </c>
      <c r="L1411" s="4">
        <f>J1411-(G1411*E1411)</f>
        <v>12</v>
      </c>
      <c r="M1411" s="6">
        <f t="shared" ref="M1411:M1474" si="68">L1411/J1411</f>
        <v>0.4</v>
      </c>
    </row>
    <row r="1412" spans="1:13" x14ac:dyDescent="0.45">
      <c r="A1412" s="3">
        <v>572</v>
      </c>
      <c r="B1412" s="3">
        <v>19</v>
      </c>
      <c r="C1412" t="s">
        <v>214</v>
      </c>
      <c r="D1412" t="s">
        <v>624</v>
      </c>
      <c r="E1412" s="4">
        <v>13</v>
      </c>
      <c r="F1412" s="4">
        <v>22</v>
      </c>
      <c r="G1412">
        <v>2</v>
      </c>
      <c r="H1412" s="5">
        <v>6.9444444444444441E-3</v>
      </c>
      <c r="I1412" t="s">
        <v>610</v>
      </c>
      <c r="J1412" s="4">
        <f t="shared" si="66"/>
        <v>44</v>
      </c>
      <c r="K1412" s="11">
        <f t="shared" si="67"/>
        <v>26</v>
      </c>
      <c r="L1412" s="4">
        <f>J1412-(G1412*E1412)</f>
        <v>18</v>
      </c>
      <c r="M1412" s="6">
        <f t="shared" si="68"/>
        <v>0.40909090909090912</v>
      </c>
    </row>
    <row r="1413" spans="1:13" x14ac:dyDescent="0.45">
      <c r="A1413" s="3">
        <v>573</v>
      </c>
      <c r="B1413" s="3">
        <v>7</v>
      </c>
      <c r="C1413" t="s">
        <v>81</v>
      </c>
      <c r="D1413" t="s">
        <v>628</v>
      </c>
      <c r="E1413" s="4">
        <v>13</v>
      </c>
      <c r="F1413" s="4">
        <v>21</v>
      </c>
      <c r="G1413">
        <v>3</v>
      </c>
      <c r="H1413" s="5">
        <v>2.8472222222222222E-2</v>
      </c>
      <c r="I1413" t="s">
        <v>609</v>
      </c>
      <c r="J1413" s="4">
        <f t="shared" si="66"/>
        <v>63</v>
      </c>
      <c r="K1413" s="11">
        <f t="shared" si="67"/>
        <v>39</v>
      </c>
      <c r="L1413" s="4">
        <f>J1413-(G1413*E1413)</f>
        <v>24</v>
      </c>
      <c r="M1413" s="6">
        <f t="shared" si="68"/>
        <v>0.38095238095238093</v>
      </c>
    </row>
    <row r="1414" spans="1:13" x14ac:dyDescent="0.45">
      <c r="A1414" s="3">
        <v>573</v>
      </c>
      <c r="B1414" s="3">
        <v>7</v>
      </c>
      <c r="C1414" t="s">
        <v>66</v>
      </c>
      <c r="D1414" t="s">
        <v>625</v>
      </c>
      <c r="E1414" s="4">
        <v>20</v>
      </c>
      <c r="F1414" s="4">
        <v>34</v>
      </c>
      <c r="G1414">
        <v>3</v>
      </c>
      <c r="H1414" s="5">
        <v>1.9444444444444445E-2</v>
      </c>
      <c r="I1414" t="s">
        <v>610</v>
      </c>
      <c r="J1414" s="4">
        <f t="shared" si="66"/>
        <v>102</v>
      </c>
      <c r="K1414" s="11">
        <f t="shared" si="67"/>
        <v>60</v>
      </c>
      <c r="L1414" s="4">
        <f>J1414-(G1414*E1414)</f>
        <v>42</v>
      </c>
      <c r="M1414" s="6">
        <f t="shared" si="68"/>
        <v>0.41176470588235292</v>
      </c>
    </row>
    <row r="1415" spans="1:13" x14ac:dyDescent="0.45">
      <c r="A1415" s="3">
        <v>574</v>
      </c>
      <c r="B1415" s="3">
        <v>20</v>
      </c>
      <c r="C1415" t="s">
        <v>166</v>
      </c>
      <c r="D1415" t="s">
        <v>630</v>
      </c>
      <c r="E1415" s="4">
        <v>15</v>
      </c>
      <c r="F1415" s="4">
        <v>26</v>
      </c>
      <c r="G1415">
        <v>3</v>
      </c>
      <c r="H1415" s="5">
        <v>3.4722222222222224E-2</v>
      </c>
      <c r="I1415" t="s">
        <v>610</v>
      </c>
      <c r="J1415" s="4">
        <f t="shared" si="66"/>
        <v>78</v>
      </c>
      <c r="K1415" s="11">
        <f t="shared" si="67"/>
        <v>45</v>
      </c>
      <c r="L1415" s="4">
        <f>J1415-(G1415*E1415)</f>
        <v>33</v>
      </c>
      <c r="M1415" s="6">
        <f t="shared" si="68"/>
        <v>0.42307692307692307</v>
      </c>
    </row>
    <row r="1416" spans="1:13" x14ac:dyDescent="0.45">
      <c r="A1416" s="3">
        <v>574</v>
      </c>
      <c r="B1416" s="3">
        <v>20</v>
      </c>
      <c r="C1416" t="s">
        <v>84</v>
      </c>
      <c r="D1416" t="s">
        <v>617</v>
      </c>
      <c r="E1416" s="4">
        <v>22</v>
      </c>
      <c r="F1416" s="4">
        <v>36</v>
      </c>
      <c r="G1416">
        <v>2</v>
      </c>
      <c r="H1416" s="5">
        <v>2.7777777777777776E-2</v>
      </c>
      <c r="I1416" t="s">
        <v>609</v>
      </c>
      <c r="J1416" s="4">
        <f t="shared" si="66"/>
        <v>72</v>
      </c>
      <c r="K1416" s="11">
        <f t="shared" si="67"/>
        <v>44</v>
      </c>
      <c r="L1416" s="4">
        <f>J1416-(G1416*E1416)</f>
        <v>28</v>
      </c>
      <c r="M1416" s="6">
        <f t="shared" si="68"/>
        <v>0.3888888888888889</v>
      </c>
    </row>
    <row r="1417" spans="1:13" x14ac:dyDescent="0.45">
      <c r="A1417" s="3">
        <v>574</v>
      </c>
      <c r="B1417" s="3">
        <v>20</v>
      </c>
      <c r="C1417" t="s">
        <v>90</v>
      </c>
      <c r="D1417" t="s">
        <v>629</v>
      </c>
      <c r="E1417" s="4">
        <v>10</v>
      </c>
      <c r="F1417" s="4">
        <v>18</v>
      </c>
      <c r="G1417">
        <v>2</v>
      </c>
      <c r="H1417" s="5">
        <v>2.5694444444444443E-2</v>
      </c>
      <c r="I1417" t="s">
        <v>610</v>
      </c>
      <c r="J1417" s="4">
        <f t="shared" si="66"/>
        <v>36</v>
      </c>
      <c r="K1417" s="11">
        <f t="shared" si="67"/>
        <v>20</v>
      </c>
      <c r="L1417" s="4">
        <f>J1417-(G1417*E1417)</f>
        <v>16</v>
      </c>
      <c r="M1417" s="6">
        <f t="shared" si="68"/>
        <v>0.44444444444444442</v>
      </c>
    </row>
    <row r="1418" spans="1:13" x14ac:dyDescent="0.45">
      <c r="A1418" s="3">
        <v>574</v>
      </c>
      <c r="B1418" s="3">
        <v>20</v>
      </c>
      <c r="C1418" t="s">
        <v>81</v>
      </c>
      <c r="D1418" t="s">
        <v>628</v>
      </c>
      <c r="E1418" s="4">
        <v>13</v>
      </c>
      <c r="F1418" s="4">
        <v>21</v>
      </c>
      <c r="G1418">
        <v>1</v>
      </c>
      <c r="H1418" s="5">
        <v>2.8472222222222222E-2</v>
      </c>
      <c r="I1418" t="s">
        <v>610</v>
      </c>
      <c r="J1418" s="4">
        <f t="shared" si="66"/>
        <v>21</v>
      </c>
      <c r="K1418" s="11">
        <f t="shared" si="67"/>
        <v>13</v>
      </c>
      <c r="L1418" s="4">
        <f>J1418-(G1418*E1418)</f>
        <v>8</v>
      </c>
      <c r="M1418" s="6">
        <f t="shared" si="68"/>
        <v>0.38095238095238093</v>
      </c>
    </row>
    <row r="1419" spans="1:13" x14ac:dyDescent="0.45">
      <c r="A1419" s="3">
        <v>575</v>
      </c>
      <c r="B1419" s="3">
        <v>15</v>
      </c>
      <c r="C1419" t="s">
        <v>90</v>
      </c>
      <c r="D1419" t="s">
        <v>629</v>
      </c>
      <c r="E1419" s="4">
        <v>10</v>
      </c>
      <c r="F1419" s="4">
        <v>18</v>
      </c>
      <c r="G1419">
        <v>1</v>
      </c>
      <c r="H1419" s="5">
        <v>3.0555555555555555E-2</v>
      </c>
      <c r="I1419" t="s">
        <v>609</v>
      </c>
      <c r="J1419" s="4">
        <f t="shared" si="66"/>
        <v>18</v>
      </c>
      <c r="K1419" s="11">
        <f t="shared" si="67"/>
        <v>10</v>
      </c>
      <c r="L1419" s="4">
        <f>J1419-(G1419*E1419)</f>
        <v>8</v>
      </c>
      <c r="M1419" s="6">
        <f t="shared" si="68"/>
        <v>0.44444444444444442</v>
      </c>
    </row>
    <row r="1420" spans="1:13" x14ac:dyDescent="0.45">
      <c r="A1420" s="3">
        <v>576</v>
      </c>
      <c r="B1420" s="3">
        <v>9</v>
      </c>
      <c r="C1420" t="s">
        <v>272</v>
      </c>
      <c r="D1420" t="s">
        <v>619</v>
      </c>
      <c r="E1420" s="4">
        <v>20</v>
      </c>
      <c r="F1420" s="4">
        <v>33</v>
      </c>
      <c r="G1420">
        <v>1</v>
      </c>
      <c r="H1420" s="5">
        <v>3.1944444444444442E-2</v>
      </c>
      <c r="I1420" t="s">
        <v>609</v>
      </c>
      <c r="J1420" s="4">
        <f t="shared" si="66"/>
        <v>33</v>
      </c>
      <c r="K1420" s="11">
        <f t="shared" si="67"/>
        <v>20</v>
      </c>
      <c r="L1420" s="4">
        <f>J1420-(G1420*E1420)</f>
        <v>13</v>
      </c>
      <c r="M1420" s="6">
        <f t="shared" si="68"/>
        <v>0.39393939393939392</v>
      </c>
    </row>
    <row r="1421" spans="1:13" x14ac:dyDescent="0.45">
      <c r="A1421" s="3">
        <v>576</v>
      </c>
      <c r="B1421" s="3">
        <v>9</v>
      </c>
      <c r="C1421" t="s">
        <v>127</v>
      </c>
      <c r="D1421" t="s">
        <v>614</v>
      </c>
      <c r="E1421" s="4">
        <v>19</v>
      </c>
      <c r="F1421" s="4">
        <v>31</v>
      </c>
      <c r="G1421">
        <v>3</v>
      </c>
      <c r="H1421" s="5">
        <v>2.2222222222222223E-2</v>
      </c>
      <c r="I1421" t="s">
        <v>609</v>
      </c>
      <c r="J1421" s="4">
        <f t="shared" si="66"/>
        <v>93</v>
      </c>
      <c r="K1421" s="11">
        <f t="shared" si="67"/>
        <v>57</v>
      </c>
      <c r="L1421" s="4">
        <f>J1421-(G1421*E1421)</f>
        <v>36</v>
      </c>
      <c r="M1421" s="6">
        <f t="shared" si="68"/>
        <v>0.38709677419354838</v>
      </c>
    </row>
    <row r="1422" spans="1:13" x14ac:dyDescent="0.45">
      <c r="A1422" s="3">
        <v>576</v>
      </c>
      <c r="B1422" s="3">
        <v>9</v>
      </c>
      <c r="C1422" t="s">
        <v>84</v>
      </c>
      <c r="D1422" t="s">
        <v>617</v>
      </c>
      <c r="E1422" s="4">
        <v>22</v>
      </c>
      <c r="F1422" s="4">
        <v>36</v>
      </c>
      <c r="G1422">
        <v>3</v>
      </c>
      <c r="H1422" s="5">
        <v>2.5694444444444443E-2</v>
      </c>
      <c r="I1422" t="s">
        <v>610</v>
      </c>
      <c r="J1422" s="4">
        <f t="shared" si="66"/>
        <v>108</v>
      </c>
      <c r="K1422" s="11">
        <f t="shared" si="67"/>
        <v>66</v>
      </c>
      <c r="L1422" s="4">
        <f>J1422-(G1422*E1422)</f>
        <v>42</v>
      </c>
      <c r="M1422" s="6">
        <f t="shared" si="68"/>
        <v>0.3888888888888889</v>
      </c>
    </row>
    <row r="1423" spans="1:13" x14ac:dyDescent="0.45">
      <c r="A1423" s="3">
        <v>577</v>
      </c>
      <c r="B1423" s="3">
        <v>5</v>
      </c>
      <c r="C1423" t="s">
        <v>90</v>
      </c>
      <c r="D1423" t="s">
        <v>629</v>
      </c>
      <c r="E1423" s="4">
        <v>10</v>
      </c>
      <c r="F1423" s="4">
        <v>18</v>
      </c>
      <c r="G1423">
        <v>1</v>
      </c>
      <c r="H1423" s="5">
        <v>6.9444444444444441E-3</v>
      </c>
      <c r="I1423" t="s">
        <v>610</v>
      </c>
      <c r="J1423" s="4">
        <f t="shared" si="66"/>
        <v>18</v>
      </c>
      <c r="K1423" s="11">
        <f t="shared" si="67"/>
        <v>10</v>
      </c>
      <c r="L1423" s="4">
        <f>J1423-(G1423*E1423)</f>
        <v>8</v>
      </c>
      <c r="M1423" s="6">
        <f t="shared" si="68"/>
        <v>0.44444444444444442</v>
      </c>
    </row>
    <row r="1424" spans="1:13" x14ac:dyDescent="0.45">
      <c r="A1424" s="3">
        <v>577</v>
      </c>
      <c r="B1424" s="3">
        <v>5</v>
      </c>
      <c r="C1424" t="s">
        <v>214</v>
      </c>
      <c r="D1424" t="s">
        <v>624</v>
      </c>
      <c r="E1424" s="4">
        <v>13</v>
      </c>
      <c r="F1424" s="4">
        <v>22</v>
      </c>
      <c r="G1424">
        <v>1</v>
      </c>
      <c r="H1424" s="5">
        <v>1.0416666666666666E-2</v>
      </c>
      <c r="I1424" t="s">
        <v>609</v>
      </c>
      <c r="J1424" s="4">
        <f t="shared" si="66"/>
        <v>22</v>
      </c>
      <c r="K1424" s="11">
        <f t="shared" si="67"/>
        <v>13</v>
      </c>
      <c r="L1424" s="4">
        <f>J1424-(G1424*E1424)</f>
        <v>9</v>
      </c>
      <c r="M1424" s="6">
        <f t="shared" si="68"/>
        <v>0.40909090909090912</v>
      </c>
    </row>
    <row r="1425" spans="1:13" x14ac:dyDescent="0.45">
      <c r="A1425" s="3">
        <v>578</v>
      </c>
      <c r="B1425" s="3">
        <v>11</v>
      </c>
      <c r="C1425" t="s">
        <v>79</v>
      </c>
      <c r="D1425" t="s">
        <v>613</v>
      </c>
      <c r="E1425" s="4">
        <v>18</v>
      </c>
      <c r="F1425" s="4">
        <v>30</v>
      </c>
      <c r="G1425">
        <v>3</v>
      </c>
      <c r="H1425" s="5">
        <v>3.0555555555555555E-2</v>
      </c>
      <c r="I1425" t="s">
        <v>609</v>
      </c>
      <c r="J1425" s="4">
        <f t="shared" si="66"/>
        <v>90</v>
      </c>
      <c r="K1425" s="11">
        <f t="shared" si="67"/>
        <v>54</v>
      </c>
      <c r="L1425" s="4">
        <f>J1425-(G1425*E1425)</f>
        <v>36</v>
      </c>
      <c r="M1425" s="6">
        <f t="shared" si="68"/>
        <v>0.4</v>
      </c>
    </row>
    <row r="1426" spans="1:13" x14ac:dyDescent="0.45">
      <c r="A1426" s="3">
        <v>579</v>
      </c>
      <c r="B1426" s="3">
        <v>9</v>
      </c>
      <c r="C1426" t="s">
        <v>133</v>
      </c>
      <c r="D1426" t="s">
        <v>631</v>
      </c>
      <c r="E1426" s="4">
        <v>15</v>
      </c>
      <c r="F1426" s="4">
        <v>25</v>
      </c>
      <c r="G1426">
        <v>2</v>
      </c>
      <c r="H1426" s="5">
        <v>3.3333333333333333E-2</v>
      </c>
      <c r="I1426" t="s">
        <v>609</v>
      </c>
      <c r="J1426" s="4">
        <f t="shared" si="66"/>
        <v>50</v>
      </c>
      <c r="K1426" s="11">
        <f t="shared" si="67"/>
        <v>30</v>
      </c>
      <c r="L1426" s="4">
        <f>J1426-(G1426*E1426)</f>
        <v>20</v>
      </c>
      <c r="M1426" s="6">
        <f t="shared" si="68"/>
        <v>0.4</v>
      </c>
    </row>
    <row r="1427" spans="1:13" x14ac:dyDescent="0.45">
      <c r="A1427" s="3">
        <v>580</v>
      </c>
      <c r="B1427" s="3">
        <v>10</v>
      </c>
      <c r="C1427" t="s">
        <v>272</v>
      </c>
      <c r="D1427" t="s">
        <v>619</v>
      </c>
      <c r="E1427" s="4">
        <v>20</v>
      </c>
      <c r="F1427" s="4">
        <v>33</v>
      </c>
      <c r="G1427">
        <v>1</v>
      </c>
      <c r="H1427" s="5">
        <v>2.0833333333333332E-2</v>
      </c>
      <c r="I1427" t="s">
        <v>609</v>
      </c>
      <c r="J1427" s="4">
        <f t="shared" si="66"/>
        <v>33</v>
      </c>
      <c r="K1427" s="11">
        <f t="shared" si="67"/>
        <v>20</v>
      </c>
      <c r="L1427" s="4">
        <f>J1427-(G1427*E1427)</f>
        <v>13</v>
      </c>
      <c r="M1427" s="6">
        <f t="shared" si="68"/>
        <v>0.39393939393939392</v>
      </c>
    </row>
    <row r="1428" spans="1:13" x14ac:dyDescent="0.45">
      <c r="A1428" s="3">
        <v>581</v>
      </c>
      <c r="B1428" s="3">
        <v>18</v>
      </c>
      <c r="C1428" t="s">
        <v>272</v>
      </c>
      <c r="D1428" t="s">
        <v>619</v>
      </c>
      <c r="E1428" s="4">
        <v>20</v>
      </c>
      <c r="F1428" s="4">
        <v>33</v>
      </c>
      <c r="G1428">
        <v>1</v>
      </c>
      <c r="H1428" s="5">
        <v>1.0416666666666666E-2</v>
      </c>
      <c r="I1428" t="s">
        <v>609</v>
      </c>
      <c r="J1428" s="4">
        <f t="shared" si="66"/>
        <v>33</v>
      </c>
      <c r="K1428" s="11">
        <f t="shared" si="67"/>
        <v>20</v>
      </c>
      <c r="L1428" s="4">
        <f>J1428-(G1428*E1428)</f>
        <v>13</v>
      </c>
      <c r="M1428" s="6">
        <f t="shared" si="68"/>
        <v>0.39393939393939392</v>
      </c>
    </row>
    <row r="1429" spans="1:13" x14ac:dyDescent="0.45">
      <c r="A1429" s="3">
        <v>581</v>
      </c>
      <c r="B1429" s="3">
        <v>18</v>
      </c>
      <c r="C1429" t="s">
        <v>79</v>
      </c>
      <c r="D1429" t="s">
        <v>613</v>
      </c>
      <c r="E1429" s="4">
        <v>18</v>
      </c>
      <c r="F1429" s="4">
        <v>30</v>
      </c>
      <c r="G1429">
        <v>3</v>
      </c>
      <c r="H1429" s="5">
        <v>2.7777777777777776E-2</v>
      </c>
      <c r="I1429" t="s">
        <v>609</v>
      </c>
      <c r="J1429" s="4">
        <f t="shared" si="66"/>
        <v>90</v>
      </c>
      <c r="K1429" s="11">
        <f t="shared" si="67"/>
        <v>54</v>
      </c>
      <c r="L1429" s="4">
        <f>J1429-(G1429*E1429)</f>
        <v>36</v>
      </c>
      <c r="M1429" s="6">
        <f t="shared" si="68"/>
        <v>0.4</v>
      </c>
    </row>
    <row r="1430" spans="1:13" x14ac:dyDescent="0.45">
      <c r="A1430" s="3">
        <v>582</v>
      </c>
      <c r="B1430" s="3">
        <v>3</v>
      </c>
      <c r="C1430" t="s">
        <v>117</v>
      </c>
      <c r="D1430" t="s">
        <v>615</v>
      </c>
      <c r="E1430" s="4">
        <v>16</v>
      </c>
      <c r="F1430" s="4">
        <v>27</v>
      </c>
      <c r="G1430">
        <v>2</v>
      </c>
      <c r="H1430" s="5">
        <v>2.9166666666666667E-2</v>
      </c>
      <c r="I1430" t="s">
        <v>610</v>
      </c>
      <c r="J1430" s="4">
        <f t="shared" si="66"/>
        <v>54</v>
      </c>
      <c r="K1430" s="11">
        <f t="shared" si="67"/>
        <v>32</v>
      </c>
      <c r="L1430" s="4">
        <f>J1430-(G1430*E1430)</f>
        <v>22</v>
      </c>
      <c r="M1430" s="6">
        <f t="shared" si="68"/>
        <v>0.40740740740740738</v>
      </c>
    </row>
    <row r="1431" spans="1:13" x14ac:dyDescent="0.45">
      <c r="A1431" s="3">
        <v>583</v>
      </c>
      <c r="B1431" s="3">
        <v>9</v>
      </c>
      <c r="C1431" t="s">
        <v>123</v>
      </c>
      <c r="D1431" t="s">
        <v>621</v>
      </c>
      <c r="E1431" s="4">
        <v>11</v>
      </c>
      <c r="F1431" s="4">
        <v>19</v>
      </c>
      <c r="G1431">
        <v>3</v>
      </c>
      <c r="H1431" s="5">
        <v>1.0416666666666666E-2</v>
      </c>
      <c r="I1431" t="s">
        <v>609</v>
      </c>
      <c r="J1431" s="4">
        <f t="shared" si="66"/>
        <v>57</v>
      </c>
      <c r="K1431" s="11">
        <f t="shared" si="67"/>
        <v>33</v>
      </c>
      <c r="L1431" s="4">
        <f>J1431-(G1431*E1431)</f>
        <v>24</v>
      </c>
      <c r="M1431" s="6">
        <f t="shared" si="68"/>
        <v>0.42105263157894735</v>
      </c>
    </row>
    <row r="1432" spans="1:13" x14ac:dyDescent="0.45">
      <c r="A1432" s="3">
        <v>583</v>
      </c>
      <c r="B1432" s="3">
        <v>9</v>
      </c>
      <c r="C1432" t="s">
        <v>90</v>
      </c>
      <c r="D1432" t="s">
        <v>629</v>
      </c>
      <c r="E1432" s="4">
        <v>10</v>
      </c>
      <c r="F1432" s="4">
        <v>18</v>
      </c>
      <c r="G1432">
        <v>1</v>
      </c>
      <c r="H1432" s="5">
        <v>7.6388888888888886E-3</v>
      </c>
      <c r="I1432" t="s">
        <v>609</v>
      </c>
      <c r="J1432" s="4">
        <f t="shared" si="66"/>
        <v>18</v>
      </c>
      <c r="K1432" s="11">
        <f t="shared" si="67"/>
        <v>10</v>
      </c>
      <c r="L1432" s="4">
        <f>J1432-(G1432*E1432)</f>
        <v>8</v>
      </c>
      <c r="M1432" s="6">
        <f t="shared" si="68"/>
        <v>0.44444444444444442</v>
      </c>
    </row>
    <row r="1433" spans="1:13" x14ac:dyDescent="0.45">
      <c r="A1433" s="3">
        <v>583</v>
      </c>
      <c r="B1433" s="3">
        <v>9</v>
      </c>
      <c r="C1433" t="s">
        <v>169</v>
      </c>
      <c r="D1433" t="s">
        <v>612</v>
      </c>
      <c r="E1433" s="4">
        <v>14</v>
      </c>
      <c r="F1433" s="4">
        <v>24</v>
      </c>
      <c r="G1433">
        <v>2</v>
      </c>
      <c r="H1433" s="5">
        <v>2.013888888888889E-2</v>
      </c>
      <c r="I1433" t="s">
        <v>610</v>
      </c>
      <c r="J1433" s="4">
        <f t="shared" si="66"/>
        <v>48</v>
      </c>
      <c r="K1433" s="11">
        <f t="shared" si="67"/>
        <v>28</v>
      </c>
      <c r="L1433" s="4">
        <f>J1433-(G1433*E1433)</f>
        <v>20</v>
      </c>
      <c r="M1433" s="6">
        <f t="shared" si="68"/>
        <v>0.41666666666666669</v>
      </c>
    </row>
    <row r="1434" spans="1:13" x14ac:dyDescent="0.45">
      <c r="A1434" s="3">
        <v>583</v>
      </c>
      <c r="B1434" s="3">
        <v>9</v>
      </c>
      <c r="C1434" t="s">
        <v>59</v>
      </c>
      <c r="D1434" t="s">
        <v>616</v>
      </c>
      <c r="E1434" s="4">
        <v>25</v>
      </c>
      <c r="F1434" s="4">
        <v>40</v>
      </c>
      <c r="G1434">
        <v>3</v>
      </c>
      <c r="H1434" s="5">
        <v>3.4722222222222224E-2</v>
      </c>
      <c r="I1434" t="s">
        <v>610</v>
      </c>
      <c r="J1434" s="4">
        <f t="shared" si="66"/>
        <v>120</v>
      </c>
      <c r="K1434" s="11">
        <f t="shared" si="67"/>
        <v>75</v>
      </c>
      <c r="L1434" s="4">
        <f>J1434-(G1434*E1434)</f>
        <v>45</v>
      </c>
      <c r="M1434" s="6">
        <f t="shared" si="68"/>
        <v>0.375</v>
      </c>
    </row>
    <row r="1435" spans="1:13" x14ac:dyDescent="0.45">
      <c r="A1435" s="3">
        <v>584</v>
      </c>
      <c r="B1435" s="3">
        <v>9</v>
      </c>
      <c r="C1435" t="s">
        <v>81</v>
      </c>
      <c r="D1435" t="s">
        <v>628</v>
      </c>
      <c r="E1435" s="4">
        <v>13</v>
      </c>
      <c r="F1435" s="4">
        <v>21</v>
      </c>
      <c r="G1435">
        <v>1</v>
      </c>
      <c r="H1435" s="5">
        <v>3.9583333333333331E-2</v>
      </c>
      <c r="I1435" t="s">
        <v>610</v>
      </c>
      <c r="J1435" s="4">
        <f t="shared" si="66"/>
        <v>21</v>
      </c>
      <c r="K1435" s="11">
        <f t="shared" si="67"/>
        <v>13</v>
      </c>
      <c r="L1435" s="4">
        <f>J1435-(G1435*E1435)</f>
        <v>8</v>
      </c>
      <c r="M1435" s="6">
        <f t="shared" si="68"/>
        <v>0.38095238095238093</v>
      </c>
    </row>
    <row r="1436" spans="1:13" x14ac:dyDescent="0.45">
      <c r="A1436" s="3">
        <v>584</v>
      </c>
      <c r="B1436" s="3">
        <v>9</v>
      </c>
      <c r="C1436" t="s">
        <v>127</v>
      </c>
      <c r="D1436" t="s">
        <v>614</v>
      </c>
      <c r="E1436" s="4">
        <v>19</v>
      </c>
      <c r="F1436" s="4">
        <v>31</v>
      </c>
      <c r="G1436">
        <v>2</v>
      </c>
      <c r="H1436" s="5">
        <v>2.361111111111111E-2</v>
      </c>
      <c r="I1436" t="s">
        <v>609</v>
      </c>
      <c r="J1436" s="4">
        <f t="shared" si="66"/>
        <v>62</v>
      </c>
      <c r="K1436" s="11">
        <f t="shared" si="67"/>
        <v>38</v>
      </c>
      <c r="L1436" s="4">
        <f>J1436-(G1436*E1436)</f>
        <v>24</v>
      </c>
      <c r="M1436" s="6">
        <f t="shared" si="68"/>
        <v>0.38709677419354838</v>
      </c>
    </row>
    <row r="1437" spans="1:13" x14ac:dyDescent="0.45">
      <c r="A1437" s="3">
        <v>584</v>
      </c>
      <c r="B1437" s="3">
        <v>9</v>
      </c>
      <c r="C1437" t="s">
        <v>53</v>
      </c>
      <c r="D1437" t="s">
        <v>620</v>
      </c>
      <c r="E1437" s="4">
        <v>16</v>
      </c>
      <c r="F1437" s="4">
        <v>28</v>
      </c>
      <c r="G1437">
        <v>2</v>
      </c>
      <c r="H1437" s="5">
        <v>1.5972222222222221E-2</v>
      </c>
      <c r="I1437" t="s">
        <v>609</v>
      </c>
      <c r="J1437" s="4">
        <f t="shared" si="66"/>
        <v>56</v>
      </c>
      <c r="K1437" s="11">
        <f t="shared" si="67"/>
        <v>32</v>
      </c>
      <c r="L1437" s="4">
        <f>J1437-(G1437*E1437)</f>
        <v>24</v>
      </c>
      <c r="M1437" s="6">
        <f t="shared" si="68"/>
        <v>0.42857142857142855</v>
      </c>
    </row>
    <row r="1438" spans="1:13" x14ac:dyDescent="0.45">
      <c r="A1438" s="3">
        <v>585</v>
      </c>
      <c r="B1438" s="3">
        <v>3</v>
      </c>
      <c r="C1438" t="s">
        <v>258</v>
      </c>
      <c r="D1438" t="s">
        <v>623</v>
      </c>
      <c r="E1438" s="4">
        <v>19</v>
      </c>
      <c r="F1438" s="4">
        <v>32</v>
      </c>
      <c r="G1438">
        <v>1</v>
      </c>
      <c r="H1438" s="5">
        <v>2.4305555555555556E-2</v>
      </c>
      <c r="I1438" t="s">
        <v>610</v>
      </c>
      <c r="J1438" s="4">
        <f t="shared" si="66"/>
        <v>32</v>
      </c>
      <c r="K1438" s="11">
        <f t="shared" si="67"/>
        <v>19</v>
      </c>
      <c r="L1438" s="4">
        <f>J1438-(G1438*E1438)</f>
        <v>13</v>
      </c>
      <c r="M1438" s="6">
        <f t="shared" si="68"/>
        <v>0.40625</v>
      </c>
    </row>
    <row r="1439" spans="1:13" x14ac:dyDescent="0.45">
      <c r="A1439" s="3">
        <v>585</v>
      </c>
      <c r="B1439" s="3">
        <v>3</v>
      </c>
      <c r="C1439" t="s">
        <v>37</v>
      </c>
      <c r="D1439" t="s">
        <v>622</v>
      </c>
      <c r="E1439" s="4">
        <v>21</v>
      </c>
      <c r="F1439" s="4">
        <v>35</v>
      </c>
      <c r="G1439">
        <v>1</v>
      </c>
      <c r="H1439" s="5">
        <v>5.5555555555555558E-3</v>
      </c>
      <c r="I1439" t="s">
        <v>610</v>
      </c>
      <c r="J1439" s="4">
        <f t="shared" si="66"/>
        <v>35</v>
      </c>
      <c r="K1439" s="11">
        <f t="shared" si="67"/>
        <v>21</v>
      </c>
      <c r="L1439" s="4">
        <f>J1439-(G1439*E1439)</f>
        <v>14</v>
      </c>
      <c r="M1439" s="6">
        <f t="shared" si="68"/>
        <v>0.4</v>
      </c>
    </row>
    <row r="1440" spans="1:13" x14ac:dyDescent="0.45">
      <c r="A1440" s="3">
        <v>585</v>
      </c>
      <c r="B1440" s="3">
        <v>3</v>
      </c>
      <c r="C1440" t="s">
        <v>90</v>
      </c>
      <c r="D1440" t="s">
        <v>629</v>
      </c>
      <c r="E1440" s="4">
        <v>10</v>
      </c>
      <c r="F1440" s="4">
        <v>18</v>
      </c>
      <c r="G1440">
        <v>2</v>
      </c>
      <c r="H1440" s="5">
        <v>1.5277777777777777E-2</v>
      </c>
      <c r="I1440" t="s">
        <v>609</v>
      </c>
      <c r="J1440" s="4">
        <f t="shared" si="66"/>
        <v>36</v>
      </c>
      <c r="K1440" s="11">
        <f t="shared" si="67"/>
        <v>20</v>
      </c>
      <c r="L1440" s="4">
        <f>J1440-(G1440*E1440)</f>
        <v>16</v>
      </c>
      <c r="M1440" s="6">
        <f t="shared" si="68"/>
        <v>0.44444444444444442</v>
      </c>
    </row>
    <row r="1441" spans="1:13" x14ac:dyDescent="0.45">
      <c r="A1441" s="3">
        <v>585</v>
      </c>
      <c r="B1441" s="3">
        <v>3</v>
      </c>
      <c r="C1441" t="s">
        <v>133</v>
      </c>
      <c r="D1441" t="s">
        <v>631</v>
      </c>
      <c r="E1441" s="4">
        <v>15</v>
      </c>
      <c r="F1441" s="4">
        <v>25</v>
      </c>
      <c r="G1441">
        <v>1</v>
      </c>
      <c r="H1441" s="5">
        <v>2.0833333333333332E-2</v>
      </c>
      <c r="I1441" t="s">
        <v>610</v>
      </c>
      <c r="J1441" s="4">
        <f t="shared" si="66"/>
        <v>25</v>
      </c>
      <c r="K1441" s="11">
        <f t="shared" si="67"/>
        <v>15</v>
      </c>
      <c r="L1441" s="4">
        <f>J1441-(G1441*E1441)</f>
        <v>10</v>
      </c>
      <c r="M1441" s="6">
        <f t="shared" si="68"/>
        <v>0.4</v>
      </c>
    </row>
    <row r="1442" spans="1:13" x14ac:dyDescent="0.45">
      <c r="A1442" s="3">
        <v>586</v>
      </c>
      <c r="B1442" s="3">
        <v>17</v>
      </c>
      <c r="C1442" t="s">
        <v>272</v>
      </c>
      <c r="D1442" t="s">
        <v>619</v>
      </c>
      <c r="E1442" s="4">
        <v>20</v>
      </c>
      <c r="F1442" s="4">
        <v>33</v>
      </c>
      <c r="G1442">
        <v>3</v>
      </c>
      <c r="H1442" s="5">
        <v>3.2638888888888891E-2</v>
      </c>
      <c r="I1442" t="s">
        <v>610</v>
      </c>
      <c r="J1442" s="4">
        <f t="shared" si="66"/>
        <v>99</v>
      </c>
      <c r="K1442" s="11">
        <f t="shared" si="67"/>
        <v>60</v>
      </c>
      <c r="L1442" s="4">
        <f>J1442-(G1442*E1442)</f>
        <v>39</v>
      </c>
      <c r="M1442" s="6">
        <f t="shared" si="68"/>
        <v>0.39393939393939392</v>
      </c>
    </row>
    <row r="1443" spans="1:13" x14ac:dyDescent="0.45">
      <c r="A1443" s="3">
        <v>586</v>
      </c>
      <c r="B1443" s="3">
        <v>17</v>
      </c>
      <c r="C1443" t="s">
        <v>169</v>
      </c>
      <c r="D1443" t="s">
        <v>612</v>
      </c>
      <c r="E1443" s="4">
        <v>14</v>
      </c>
      <c r="F1443" s="4">
        <v>24</v>
      </c>
      <c r="G1443">
        <v>3</v>
      </c>
      <c r="H1443" s="5">
        <v>3.125E-2</v>
      </c>
      <c r="I1443" t="s">
        <v>609</v>
      </c>
      <c r="J1443" s="4">
        <f t="shared" si="66"/>
        <v>72</v>
      </c>
      <c r="K1443" s="11">
        <f t="shared" si="67"/>
        <v>42</v>
      </c>
      <c r="L1443" s="4">
        <f>J1443-(G1443*E1443)</f>
        <v>30</v>
      </c>
      <c r="M1443" s="6">
        <f t="shared" si="68"/>
        <v>0.41666666666666669</v>
      </c>
    </row>
    <row r="1444" spans="1:13" x14ac:dyDescent="0.45">
      <c r="A1444" s="3">
        <v>587</v>
      </c>
      <c r="B1444" s="3">
        <v>7</v>
      </c>
      <c r="C1444" t="s">
        <v>169</v>
      </c>
      <c r="D1444" t="s">
        <v>612</v>
      </c>
      <c r="E1444" s="4">
        <v>14</v>
      </c>
      <c r="F1444" s="4">
        <v>24</v>
      </c>
      <c r="G1444">
        <v>2</v>
      </c>
      <c r="H1444" s="5">
        <v>2.9861111111111113E-2</v>
      </c>
      <c r="I1444" t="s">
        <v>610</v>
      </c>
      <c r="J1444" s="4">
        <f t="shared" si="66"/>
        <v>48</v>
      </c>
      <c r="K1444" s="11">
        <f t="shared" si="67"/>
        <v>28</v>
      </c>
      <c r="L1444" s="4">
        <f>J1444-(G1444*E1444)</f>
        <v>20</v>
      </c>
      <c r="M1444" s="6">
        <f t="shared" si="68"/>
        <v>0.41666666666666669</v>
      </c>
    </row>
    <row r="1445" spans="1:13" x14ac:dyDescent="0.45">
      <c r="A1445" s="3">
        <v>588</v>
      </c>
      <c r="B1445" s="3">
        <v>15</v>
      </c>
      <c r="C1445" t="s">
        <v>166</v>
      </c>
      <c r="D1445" t="s">
        <v>630</v>
      </c>
      <c r="E1445" s="4">
        <v>15</v>
      </c>
      <c r="F1445" s="4">
        <v>26</v>
      </c>
      <c r="G1445">
        <v>1</v>
      </c>
      <c r="H1445" s="5">
        <v>1.7361111111111112E-2</v>
      </c>
      <c r="I1445" t="s">
        <v>610</v>
      </c>
      <c r="J1445" s="4">
        <f t="shared" si="66"/>
        <v>26</v>
      </c>
      <c r="K1445" s="11">
        <f t="shared" si="67"/>
        <v>15</v>
      </c>
      <c r="L1445" s="4">
        <f>J1445-(G1445*E1445)</f>
        <v>11</v>
      </c>
      <c r="M1445" s="6">
        <f t="shared" si="68"/>
        <v>0.42307692307692307</v>
      </c>
    </row>
    <row r="1446" spans="1:13" x14ac:dyDescent="0.45">
      <c r="A1446" s="3">
        <v>588</v>
      </c>
      <c r="B1446" s="3">
        <v>15</v>
      </c>
      <c r="C1446" t="s">
        <v>133</v>
      </c>
      <c r="D1446" t="s">
        <v>631</v>
      </c>
      <c r="E1446" s="4">
        <v>15</v>
      </c>
      <c r="F1446" s="4">
        <v>25</v>
      </c>
      <c r="G1446">
        <v>3</v>
      </c>
      <c r="H1446" s="5">
        <v>8.3333333333333332E-3</v>
      </c>
      <c r="I1446" t="s">
        <v>610</v>
      </c>
      <c r="J1446" s="4">
        <f t="shared" si="66"/>
        <v>75</v>
      </c>
      <c r="K1446" s="11">
        <f t="shared" si="67"/>
        <v>45</v>
      </c>
      <c r="L1446" s="4">
        <f>J1446-(G1446*E1446)</f>
        <v>30</v>
      </c>
      <c r="M1446" s="6">
        <f t="shared" si="68"/>
        <v>0.4</v>
      </c>
    </row>
    <row r="1447" spans="1:13" x14ac:dyDescent="0.45">
      <c r="A1447" s="3">
        <v>589</v>
      </c>
      <c r="B1447" s="3">
        <v>10</v>
      </c>
      <c r="C1447" t="s">
        <v>211</v>
      </c>
      <c r="D1447" t="s">
        <v>627</v>
      </c>
      <c r="E1447" s="4">
        <v>14</v>
      </c>
      <c r="F1447" s="4">
        <v>23</v>
      </c>
      <c r="G1447">
        <v>1</v>
      </c>
      <c r="H1447" s="5">
        <v>3.125E-2</v>
      </c>
      <c r="I1447" t="s">
        <v>609</v>
      </c>
      <c r="J1447" s="4">
        <f t="shared" si="66"/>
        <v>23</v>
      </c>
      <c r="K1447" s="11">
        <f t="shared" si="67"/>
        <v>14</v>
      </c>
      <c r="L1447" s="4">
        <f>J1447-(G1447*E1447)</f>
        <v>9</v>
      </c>
      <c r="M1447" s="6">
        <f t="shared" si="68"/>
        <v>0.39130434782608697</v>
      </c>
    </row>
    <row r="1448" spans="1:13" x14ac:dyDescent="0.45">
      <c r="A1448" s="3">
        <v>589</v>
      </c>
      <c r="B1448" s="3">
        <v>10</v>
      </c>
      <c r="C1448" t="s">
        <v>66</v>
      </c>
      <c r="D1448" t="s">
        <v>625</v>
      </c>
      <c r="E1448" s="4">
        <v>20</v>
      </c>
      <c r="F1448" s="4">
        <v>34</v>
      </c>
      <c r="G1448">
        <v>3</v>
      </c>
      <c r="H1448" s="5">
        <v>4.0972222222222222E-2</v>
      </c>
      <c r="I1448" t="s">
        <v>609</v>
      </c>
      <c r="J1448" s="4">
        <f t="shared" si="66"/>
        <v>102</v>
      </c>
      <c r="K1448" s="11">
        <f t="shared" si="67"/>
        <v>60</v>
      </c>
      <c r="L1448" s="4">
        <f>J1448-(G1448*E1448)</f>
        <v>42</v>
      </c>
      <c r="M1448" s="6">
        <f t="shared" si="68"/>
        <v>0.41176470588235292</v>
      </c>
    </row>
    <row r="1449" spans="1:13" x14ac:dyDescent="0.45">
      <c r="A1449" s="3">
        <v>589</v>
      </c>
      <c r="B1449" s="3">
        <v>10</v>
      </c>
      <c r="C1449" t="s">
        <v>81</v>
      </c>
      <c r="D1449" t="s">
        <v>628</v>
      </c>
      <c r="E1449" s="4">
        <v>13</v>
      </c>
      <c r="F1449" s="4">
        <v>21</v>
      </c>
      <c r="G1449">
        <v>3</v>
      </c>
      <c r="H1449" s="5">
        <v>4.8611111111111112E-3</v>
      </c>
      <c r="I1449" t="s">
        <v>609</v>
      </c>
      <c r="J1449" s="4">
        <f t="shared" si="66"/>
        <v>63</v>
      </c>
      <c r="K1449" s="11">
        <f t="shared" si="67"/>
        <v>39</v>
      </c>
      <c r="L1449" s="4">
        <f>J1449-(G1449*E1449)</f>
        <v>24</v>
      </c>
      <c r="M1449" s="6">
        <f t="shared" si="68"/>
        <v>0.38095238095238093</v>
      </c>
    </row>
    <row r="1450" spans="1:13" x14ac:dyDescent="0.45">
      <c r="A1450" s="3">
        <v>589</v>
      </c>
      <c r="B1450" s="3">
        <v>10</v>
      </c>
      <c r="C1450" t="s">
        <v>258</v>
      </c>
      <c r="D1450" t="s">
        <v>623</v>
      </c>
      <c r="E1450" s="4">
        <v>19</v>
      </c>
      <c r="F1450" s="4">
        <v>32</v>
      </c>
      <c r="G1450">
        <v>3</v>
      </c>
      <c r="H1450" s="5">
        <v>6.2500000000000003E-3</v>
      </c>
      <c r="I1450" t="s">
        <v>609</v>
      </c>
      <c r="J1450" s="4">
        <f t="shared" si="66"/>
        <v>96</v>
      </c>
      <c r="K1450" s="11">
        <f t="shared" si="67"/>
        <v>57</v>
      </c>
      <c r="L1450" s="4">
        <f>J1450-(G1450*E1450)</f>
        <v>39</v>
      </c>
      <c r="M1450" s="6">
        <f t="shared" si="68"/>
        <v>0.40625</v>
      </c>
    </row>
    <row r="1451" spans="1:13" x14ac:dyDescent="0.45">
      <c r="A1451" s="3">
        <v>590</v>
      </c>
      <c r="B1451" s="3">
        <v>3</v>
      </c>
      <c r="C1451" t="s">
        <v>66</v>
      </c>
      <c r="D1451" t="s">
        <v>625</v>
      </c>
      <c r="E1451" s="4">
        <v>20</v>
      </c>
      <c r="F1451" s="4">
        <v>34</v>
      </c>
      <c r="G1451">
        <v>3</v>
      </c>
      <c r="H1451" s="5">
        <v>2.9861111111111113E-2</v>
      </c>
      <c r="I1451" t="s">
        <v>610</v>
      </c>
      <c r="J1451" s="4">
        <f t="shared" si="66"/>
        <v>102</v>
      </c>
      <c r="K1451" s="11">
        <f t="shared" si="67"/>
        <v>60</v>
      </c>
      <c r="L1451" s="4">
        <f>J1451-(G1451*E1451)</f>
        <v>42</v>
      </c>
      <c r="M1451" s="6">
        <f t="shared" si="68"/>
        <v>0.41176470588235292</v>
      </c>
    </row>
    <row r="1452" spans="1:13" x14ac:dyDescent="0.45">
      <c r="A1452" s="3">
        <v>590</v>
      </c>
      <c r="B1452" s="3">
        <v>3</v>
      </c>
      <c r="C1452" t="s">
        <v>157</v>
      </c>
      <c r="D1452" t="s">
        <v>626</v>
      </c>
      <c r="E1452" s="4">
        <v>12</v>
      </c>
      <c r="F1452" s="4">
        <v>20</v>
      </c>
      <c r="G1452">
        <v>1</v>
      </c>
      <c r="H1452" s="5">
        <v>1.4583333333333334E-2</v>
      </c>
      <c r="I1452" t="s">
        <v>610</v>
      </c>
      <c r="J1452" s="4">
        <f t="shared" si="66"/>
        <v>20</v>
      </c>
      <c r="K1452" s="11">
        <f t="shared" si="67"/>
        <v>12</v>
      </c>
      <c r="L1452" s="4">
        <f>J1452-(G1452*E1452)</f>
        <v>8</v>
      </c>
      <c r="M1452" s="6">
        <f t="shared" si="68"/>
        <v>0.4</v>
      </c>
    </row>
    <row r="1453" spans="1:13" x14ac:dyDescent="0.45">
      <c r="A1453" s="3">
        <v>591</v>
      </c>
      <c r="B1453" s="3">
        <v>11</v>
      </c>
      <c r="C1453" t="s">
        <v>59</v>
      </c>
      <c r="D1453" t="s">
        <v>616</v>
      </c>
      <c r="E1453" s="4">
        <v>25</v>
      </c>
      <c r="F1453" s="4">
        <v>40</v>
      </c>
      <c r="G1453">
        <v>3</v>
      </c>
      <c r="H1453" s="5">
        <v>3.5416666666666666E-2</v>
      </c>
      <c r="I1453" t="s">
        <v>609</v>
      </c>
      <c r="J1453" s="4">
        <f t="shared" si="66"/>
        <v>120</v>
      </c>
      <c r="K1453" s="11">
        <f t="shared" si="67"/>
        <v>75</v>
      </c>
      <c r="L1453" s="4">
        <f>J1453-(G1453*E1453)</f>
        <v>45</v>
      </c>
      <c r="M1453" s="6">
        <f t="shared" si="68"/>
        <v>0.375</v>
      </c>
    </row>
    <row r="1454" spans="1:13" x14ac:dyDescent="0.45">
      <c r="A1454" s="3">
        <v>592</v>
      </c>
      <c r="B1454" s="3">
        <v>5</v>
      </c>
      <c r="C1454" t="s">
        <v>214</v>
      </c>
      <c r="D1454" t="s">
        <v>624</v>
      </c>
      <c r="E1454" s="4">
        <v>13</v>
      </c>
      <c r="F1454" s="4">
        <v>22</v>
      </c>
      <c r="G1454">
        <v>2</v>
      </c>
      <c r="H1454" s="5">
        <v>4.0972222222222222E-2</v>
      </c>
      <c r="I1454" t="s">
        <v>609</v>
      </c>
      <c r="J1454" s="4">
        <f t="shared" si="66"/>
        <v>44</v>
      </c>
      <c r="K1454" s="11">
        <f t="shared" si="67"/>
        <v>26</v>
      </c>
      <c r="L1454" s="4">
        <f>J1454-(G1454*E1454)</f>
        <v>18</v>
      </c>
      <c r="M1454" s="6">
        <f t="shared" si="68"/>
        <v>0.40909090909090912</v>
      </c>
    </row>
    <row r="1455" spans="1:13" x14ac:dyDescent="0.45">
      <c r="A1455" s="3">
        <v>592</v>
      </c>
      <c r="B1455" s="3">
        <v>5</v>
      </c>
      <c r="C1455" t="s">
        <v>133</v>
      </c>
      <c r="D1455" t="s">
        <v>631</v>
      </c>
      <c r="E1455" s="4">
        <v>15</v>
      </c>
      <c r="F1455" s="4">
        <v>25</v>
      </c>
      <c r="G1455">
        <v>2</v>
      </c>
      <c r="H1455" s="5">
        <v>2.9166666666666667E-2</v>
      </c>
      <c r="I1455" t="s">
        <v>609</v>
      </c>
      <c r="J1455" s="4">
        <f t="shared" si="66"/>
        <v>50</v>
      </c>
      <c r="K1455" s="11">
        <f t="shared" si="67"/>
        <v>30</v>
      </c>
      <c r="L1455" s="4">
        <f>J1455-(G1455*E1455)</f>
        <v>20</v>
      </c>
      <c r="M1455" s="6">
        <f t="shared" si="68"/>
        <v>0.4</v>
      </c>
    </row>
    <row r="1456" spans="1:13" x14ac:dyDescent="0.45">
      <c r="A1456" s="3">
        <v>593</v>
      </c>
      <c r="B1456" s="3">
        <v>17</v>
      </c>
      <c r="C1456" t="s">
        <v>59</v>
      </c>
      <c r="D1456" t="s">
        <v>616</v>
      </c>
      <c r="E1456" s="4">
        <v>25</v>
      </c>
      <c r="F1456" s="4">
        <v>40</v>
      </c>
      <c r="G1456">
        <v>1</v>
      </c>
      <c r="H1456" s="5">
        <v>2.0833333333333332E-2</v>
      </c>
      <c r="I1456" t="s">
        <v>609</v>
      </c>
      <c r="J1456" s="4">
        <f t="shared" si="66"/>
        <v>40</v>
      </c>
      <c r="K1456" s="11">
        <f t="shared" si="67"/>
        <v>25</v>
      </c>
      <c r="L1456" s="4">
        <f>J1456-(G1456*E1456)</f>
        <v>15</v>
      </c>
      <c r="M1456" s="6">
        <f t="shared" si="68"/>
        <v>0.375</v>
      </c>
    </row>
    <row r="1457" spans="1:13" x14ac:dyDescent="0.45">
      <c r="A1457" s="3">
        <v>593</v>
      </c>
      <c r="B1457" s="3">
        <v>17</v>
      </c>
      <c r="C1457" t="s">
        <v>127</v>
      </c>
      <c r="D1457" t="s">
        <v>614</v>
      </c>
      <c r="E1457" s="4">
        <v>19</v>
      </c>
      <c r="F1457" s="4">
        <v>31</v>
      </c>
      <c r="G1457">
        <v>1</v>
      </c>
      <c r="H1457" s="5">
        <v>5.5555555555555558E-3</v>
      </c>
      <c r="I1457" t="s">
        <v>609</v>
      </c>
      <c r="J1457" s="4">
        <f t="shared" si="66"/>
        <v>31</v>
      </c>
      <c r="K1457" s="11">
        <f t="shared" si="67"/>
        <v>19</v>
      </c>
      <c r="L1457" s="4">
        <f>J1457-(G1457*E1457)</f>
        <v>12</v>
      </c>
      <c r="M1457" s="6">
        <f t="shared" si="68"/>
        <v>0.38709677419354838</v>
      </c>
    </row>
    <row r="1458" spans="1:13" x14ac:dyDescent="0.45">
      <c r="A1458" s="3">
        <v>593</v>
      </c>
      <c r="B1458" s="3">
        <v>17</v>
      </c>
      <c r="C1458" t="s">
        <v>272</v>
      </c>
      <c r="D1458" t="s">
        <v>619</v>
      </c>
      <c r="E1458" s="4">
        <v>20</v>
      </c>
      <c r="F1458" s="4">
        <v>33</v>
      </c>
      <c r="G1458">
        <v>2</v>
      </c>
      <c r="H1458" s="5">
        <v>3.472222222222222E-3</v>
      </c>
      <c r="I1458" t="s">
        <v>610</v>
      </c>
      <c r="J1458" s="4">
        <f t="shared" si="66"/>
        <v>66</v>
      </c>
      <c r="K1458" s="11">
        <f t="shared" si="67"/>
        <v>40</v>
      </c>
      <c r="L1458" s="4">
        <f>J1458-(G1458*E1458)</f>
        <v>26</v>
      </c>
      <c r="M1458" s="6">
        <f t="shared" si="68"/>
        <v>0.39393939393939392</v>
      </c>
    </row>
    <row r="1459" spans="1:13" x14ac:dyDescent="0.45">
      <c r="A1459" s="3">
        <v>593</v>
      </c>
      <c r="B1459" s="3">
        <v>17</v>
      </c>
      <c r="C1459" t="s">
        <v>84</v>
      </c>
      <c r="D1459" t="s">
        <v>617</v>
      </c>
      <c r="E1459" s="4">
        <v>22</v>
      </c>
      <c r="F1459" s="4">
        <v>36</v>
      </c>
      <c r="G1459">
        <v>2</v>
      </c>
      <c r="H1459" s="5">
        <v>3.472222222222222E-3</v>
      </c>
      <c r="I1459" t="s">
        <v>609</v>
      </c>
      <c r="J1459" s="4">
        <f t="shared" si="66"/>
        <v>72</v>
      </c>
      <c r="K1459" s="11">
        <f t="shared" si="67"/>
        <v>44</v>
      </c>
      <c r="L1459" s="4">
        <f>J1459-(G1459*E1459)</f>
        <v>28</v>
      </c>
      <c r="M1459" s="6">
        <f t="shared" si="68"/>
        <v>0.3888888888888889</v>
      </c>
    </row>
    <row r="1460" spans="1:13" x14ac:dyDescent="0.45">
      <c r="A1460" s="3">
        <v>594</v>
      </c>
      <c r="B1460" s="3">
        <v>17</v>
      </c>
      <c r="C1460" t="s">
        <v>272</v>
      </c>
      <c r="D1460" t="s">
        <v>619</v>
      </c>
      <c r="E1460" s="4">
        <v>20</v>
      </c>
      <c r="F1460" s="4">
        <v>33</v>
      </c>
      <c r="G1460">
        <v>1</v>
      </c>
      <c r="H1460" s="5">
        <v>3.472222222222222E-3</v>
      </c>
      <c r="I1460" t="s">
        <v>609</v>
      </c>
      <c r="J1460" s="4">
        <f t="shared" si="66"/>
        <v>33</v>
      </c>
      <c r="K1460" s="11">
        <f t="shared" si="67"/>
        <v>20</v>
      </c>
      <c r="L1460" s="4">
        <f>J1460-(G1460*E1460)</f>
        <v>13</v>
      </c>
      <c r="M1460" s="6">
        <f t="shared" si="68"/>
        <v>0.39393939393939392</v>
      </c>
    </row>
    <row r="1461" spans="1:13" x14ac:dyDescent="0.45">
      <c r="A1461" s="3">
        <v>594</v>
      </c>
      <c r="B1461" s="3">
        <v>17</v>
      </c>
      <c r="C1461" t="s">
        <v>214</v>
      </c>
      <c r="D1461" t="s">
        <v>624</v>
      </c>
      <c r="E1461" s="4">
        <v>13</v>
      </c>
      <c r="F1461" s="4">
        <v>22</v>
      </c>
      <c r="G1461">
        <v>3</v>
      </c>
      <c r="H1461" s="5">
        <v>3.0555555555555555E-2</v>
      </c>
      <c r="I1461" t="s">
        <v>609</v>
      </c>
      <c r="J1461" s="4">
        <f t="shared" si="66"/>
        <v>66</v>
      </c>
      <c r="K1461" s="11">
        <f t="shared" si="67"/>
        <v>39</v>
      </c>
      <c r="L1461" s="4">
        <f>J1461-(G1461*E1461)</f>
        <v>27</v>
      </c>
      <c r="M1461" s="6">
        <f t="shared" si="68"/>
        <v>0.40909090909090912</v>
      </c>
    </row>
    <row r="1462" spans="1:13" x14ac:dyDescent="0.45">
      <c r="A1462" s="3">
        <v>594</v>
      </c>
      <c r="B1462" s="3">
        <v>17</v>
      </c>
      <c r="C1462" t="s">
        <v>157</v>
      </c>
      <c r="D1462" t="s">
        <v>626</v>
      </c>
      <c r="E1462" s="4">
        <v>12</v>
      </c>
      <c r="F1462" s="4">
        <v>20</v>
      </c>
      <c r="G1462">
        <v>2</v>
      </c>
      <c r="H1462" s="5">
        <v>3.4027777777777775E-2</v>
      </c>
      <c r="I1462" t="s">
        <v>609</v>
      </c>
      <c r="J1462" s="4">
        <f t="shared" si="66"/>
        <v>40</v>
      </c>
      <c r="K1462" s="11">
        <f t="shared" si="67"/>
        <v>24</v>
      </c>
      <c r="L1462" s="4">
        <f>J1462-(G1462*E1462)</f>
        <v>16</v>
      </c>
      <c r="M1462" s="6">
        <f t="shared" si="68"/>
        <v>0.4</v>
      </c>
    </row>
    <row r="1463" spans="1:13" x14ac:dyDescent="0.45">
      <c r="A1463" s="3">
        <v>595</v>
      </c>
      <c r="B1463" s="3">
        <v>9</v>
      </c>
      <c r="C1463" t="s">
        <v>81</v>
      </c>
      <c r="D1463" t="s">
        <v>628</v>
      </c>
      <c r="E1463" s="4">
        <v>13</v>
      </c>
      <c r="F1463" s="4">
        <v>21</v>
      </c>
      <c r="G1463">
        <v>2</v>
      </c>
      <c r="H1463" s="5">
        <v>3.472222222222222E-3</v>
      </c>
      <c r="I1463" t="s">
        <v>609</v>
      </c>
      <c r="J1463" s="4">
        <f t="shared" si="66"/>
        <v>42</v>
      </c>
      <c r="K1463" s="11">
        <f t="shared" si="67"/>
        <v>26</v>
      </c>
      <c r="L1463" s="4">
        <f>J1463-(G1463*E1463)</f>
        <v>16</v>
      </c>
      <c r="M1463" s="6">
        <f t="shared" si="68"/>
        <v>0.38095238095238093</v>
      </c>
    </row>
    <row r="1464" spans="1:13" x14ac:dyDescent="0.45">
      <c r="A1464" s="3">
        <v>595</v>
      </c>
      <c r="B1464" s="3">
        <v>9</v>
      </c>
      <c r="C1464" t="s">
        <v>79</v>
      </c>
      <c r="D1464" t="s">
        <v>613</v>
      </c>
      <c r="E1464" s="4">
        <v>18</v>
      </c>
      <c r="F1464" s="4">
        <v>30</v>
      </c>
      <c r="G1464">
        <v>1</v>
      </c>
      <c r="H1464" s="5">
        <v>3.0555555555555555E-2</v>
      </c>
      <c r="I1464" t="s">
        <v>610</v>
      </c>
      <c r="J1464" s="4">
        <f t="shared" si="66"/>
        <v>30</v>
      </c>
      <c r="K1464" s="11">
        <f t="shared" si="67"/>
        <v>18</v>
      </c>
      <c r="L1464" s="4">
        <f>J1464-(G1464*E1464)</f>
        <v>12</v>
      </c>
      <c r="M1464" s="6">
        <f t="shared" si="68"/>
        <v>0.4</v>
      </c>
    </row>
    <row r="1465" spans="1:13" x14ac:dyDescent="0.45">
      <c r="A1465" s="3">
        <v>596</v>
      </c>
      <c r="B1465" s="3">
        <v>18</v>
      </c>
      <c r="C1465" t="s">
        <v>211</v>
      </c>
      <c r="D1465" t="s">
        <v>627</v>
      </c>
      <c r="E1465" s="4">
        <v>14</v>
      </c>
      <c r="F1465" s="4">
        <v>23</v>
      </c>
      <c r="G1465">
        <v>2</v>
      </c>
      <c r="H1465" s="5">
        <v>3.2638888888888891E-2</v>
      </c>
      <c r="I1465" t="s">
        <v>610</v>
      </c>
      <c r="J1465" s="4">
        <f t="shared" si="66"/>
        <v>46</v>
      </c>
      <c r="K1465" s="11">
        <f t="shared" si="67"/>
        <v>28</v>
      </c>
      <c r="L1465" s="4">
        <f>J1465-(G1465*E1465)</f>
        <v>18</v>
      </c>
      <c r="M1465" s="6">
        <f t="shared" si="68"/>
        <v>0.39130434782608697</v>
      </c>
    </row>
    <row r="1466" spans="1:13" x14ac:dyDescent="0.45">
      <c r="A1466" s="3">
        <v>596</v>
      </c>
      <c r="B1466" s="3">
        <v>18</v>
      </c>
      <c r="C1466" t="s">
        <v>169</v>
      </c>
      <c r="D1466" t="s">
        <v>612</v>
      </c>
      <c r="E1466" s="4">
        <v>14</v>
      </c>
      <c r="F1466" s="4">
        <v>24</v>
      </c>
      <c r="G1466">
        <v>2</v>
      </c>
      <c r="H1466" s="5">
        <v>3.4722222222222224E-2</v>
      </c>
      <c r="I1466" t="s">
        <v>610</v>
      </c>
      <c r="J1466" s="4">
        <f t="shared" si="66"/>
        <v>48</v>
      </c>
      <c r="K1466" s="11">
        <f t="shared" si="67"/>
        <v>28</v>
      </c>
      <c r="L1466" s="4">
        <f>J1466-(G1466*E1466)</f>
        <v>20</v>
      </c>
      <c r="M1466" s="6">
        <f t="shared" si="68"/>
        <v>0.41666666666666669</v>
      </c>
    </row>
    <row r="1467" spans="1:13" x14ac:dyDescent="0.45">
      <c r="A1467" s="3">
        <v>596</v>
      </c>
      <c r="B1467" s="3">
        <v>18</v>
      </c>
      <c r="C1467" t="s">
        <v>258</v>
      </c>
      <c r="D1467" t="s">
        <v>623</v>
      </c>
      <c r="E1467" s="4">
        <v>19</v>
      </c>
      <c r="F1467" s="4">
        <v>32</v>
      </c>
      <c r="G1467">
        <v>3</v>
      </c>
      <c r="H1467" s="5">
        <v>2.9166666666666667E-2</v>
      </c>
      <c r="I1467" t="s">
        <v>610</v>
      </c>
      <c r="J1467" s="4">
        <f t="shared" si="66"/>
        <v>96</v>
      </c>
      <c r="K1467" s="11">
        <f t="shared" si="67"/>
        <v>57</v>
      </c>
      <c r="L1467" s="4">
        <f>J1467-(G1467*E1467)</f>
        <v>39</v>
      </c>
      <c r="M1467" s="6">
        <f t="shared" si="68"/>
        <v>0.40625</v>
      </c>
    </row>
    <row r="1468" spans="1:13" x14ac:dyDescent="0.45">
      <c r="A1468" s="3">
        <v>596</v>
      </c>
      <c r="B1468" s="3">
        <v>18</v>
      </c>
      <c r="C1468" t="s">
        <v>133</v>
      </c>
      <c r="D1468" t="s">
        <v>631</v>
      </c>
      <c r="E1468" s="4">
        <v>15</v>
      </c>
      <c r="F1468" s="4">
        <v>25</v>
      </c>
      <c r="G1468">
        <v>2</v>
      </c>
      <c r="H1468" s="5">
        <v>1.3194444444444444E-2</v>
      </c>
      <c r="I1468" t="s">
        <v>609</v>
      </c>
      <c r="J1468" s="4">
        <f t="shared" si="66"/>
        <v>50</v>
      </c>
      <c r="K1468" s="11">
        <f t="shared" si="67"/>
        <v>30</v>
      </c>
      <c r="L1468" s="4">
        <f>J1468-(G1468*E1468)</f>
        <v>20</v>
      </c>
      <c r="M1468" s="6">
        <f t="shared" si="68"/>
        <v>0.4</v>
      </c>
    </row>
    <row r="1469" spans="1:13" x14ac:dyDescent="0.45">
      <c r="A1469" s="3">
        <v>597</v>
      </c>
      <c r="B1469" s="3">
        <v>16</v>
      </c>
      <c r="C1469" t="s">
        <v>53</v>
      </c>
      <c r="D1469" t="s">
        <v>620</v>
      </c>
      <c r="E1469" s="4">
        <v>16</v>
      </c>
      <c r="F1469" s="4">
        <v>28</v>
      </c>
      <c r="G1469">
        <v>1</v>
      </c>
      <c r="H1469" s="5">
        <v>2.7083333333333334E-2</v>
      </c>
      <c r="I1469" t="s">
        <v>610</v>
      </c>
      <c r="J1469" s="4">
        <f t="shared" si="66"/>
        <v>28</v>
      </c>
      <c r="K1469" s="11">
        <f t="shared" si="67"/>
        <v>16</v>
      </c>
      <c r="L1469" s="4">
        <f>J1469-(G1469*E1469)</f>
        <v>12</v>
      </c>
      <c r="M1469" s="6">
        <f t="shared" si="68"/>
        <v>0.42857142857142855</v>
      </c>
    </row>
    <row r="1470" spans="1:13" x14ac:dyDescent="0.45">
      <c r="A1470" s="3">
        <v>597</v>
      </c>
      <c r="B1470" s="3">
        <v>16</v>
      </c>
      <c r="C1470" t="s">
        <v>90</v>
      </c>
      <c r="D1470" t="s">
        <v>629</v>
      </c>
      <c r="E1470" s="4">
        <v>10</v>
      </c>
      <c r="F1470" s="4">
        <v>18</v>
      </c>
      <c r="G1470">
        <v>1</v>
      </c>
      <c r="H1470" s="5">
        <v>3.8194444444444448E-2</v>
      </c>
      <c r="I1470" t="s">
        <v>610</v>
      </c>
      <c r="J1470" s="4">
        <f t="shared" si="66"/>
        <v>18</v>
      </c>
      <c r="K1470" s="11">
        <f t="shared" si="67"/>
        <v>10</v>
      </c>
      <c r="L1470" s="4">
        <f>J1470-(G1470*E1470)</f>
        <v>8</v>
      </c>
      <c r="M1470" s="6">
        <f t="shared" si="68"/>
        <v>0.44444444444444442</v>
      </c>
    </row>
    <row r="1471" spans="1:13" x14ac:dyDescent="0.45">
      <c r="A1471" s="3">
        <v>597</v>
      </c>
      <c r="B1471" s="3">
        <v>16</v>
      </c>
      <c r="C1471" t="s">
        <v>59</v>
      </c>
      <c r="D1471" t="s">
        <v>616</v>
      </c>
      <c r="E1471" s="4">
        <v>25</v>
      </c>
      <c r="F1471" s="4">
        <v>40</v>
      </c>
      <c r="G1471">
        <v>2</v>
      </c>
      <c r="H1471" s="5">
        <v>2.7083333333333334E-2</v>
      </c>
      <c r="I1471" t="s">
        <v>610</v>
      </c>
      <c r="J1471" s="4">
        <f t="shared" si="66"/>
        <v>80</v>
      </c>
      <c r="K1471" s="11">
        <f t="shared" si="67"/>
        <v>50</v>
      </c>
      <c r="L1471" s="4">
        <f>J1471-(G1471*E1471)</f>
        <v>30</v>
      </c>
      <c r="M1471" s="6">
        <f t="shared" si="68"/>
        <v>0.375</v>
      </c>
    </row>
    <row r="1472" spans="1:13" x14ac:dyDescent="0.45">
      <c r="A1472" s="3">
        <v>597</v>
      </c>
      <c r="B1472" s="3">
        <v>16</v>
      </c>
      <c r="C1472" t="s">
        <v>169</v>
      </c>
      <c r="D1472" t="s">
        <v>612</v>
      </c>
      <c r="E1472" s="4">
        <v>14</v>
      </c>
      <c r="F1472" s="4">
        <v>24</v>
      </c>
      <c r="G1472">
        <v>1</v>
      </c>
      <c r="H1472" s="5">
        <v>5.5555555555555558E-3</v>
      </c>
      <c r="I1472" t="s">
        <v>610</v>
      </c>
      <c r="J1472" s="4">
        <f t="shared" si="66"/>
        <v>24</v>
      </c>
      <c r="K1472" s="11">
        <f t="shared" si="67"/>
        <v>14</v>
      </c>
      <c r="L1472" s="4">
        <f>J1472-(G1472*E1472)</f>
        <v>10</v>
      </c>
      <c r="M1472" s="6">
        <f t="shared" si="68"/>
        <v>0.41666666666666669</v>
      </c>
    </row>
    <row r="1473" spans="1:13" x14ac:dyDescent="0.45">
      <c r="A1473" s="3">
        <v>598</v>
      </c>
      <c r="B1473" s="3">
        <v>9</v>
      </c>
      <c r="C1473" t="s">
        <v>166</v>
      </c>
      <c r="D1473" t="s">
        <v>630</v>
      </c>
      <c r="E1473" s="4">
        <v>15</v>
      </c>
      <c r="F1473" s="4">
        <v>26</v>
      </c>
      <c r="G1473">
        <v>2</v>
      </c>
      <c r="H1473" s="5">
        <v>3.0555555555555555E-2</v>
      </c>
      <c r="I1473" t="s">
        <v>609</v>
      </c>
      <c r="J1473" s="4">
        <f t="shared" si="66"/>
        <v>52</v>
      </c>
      <c r="K1473" s="11">
        <f t="shared" si="67"/>
        <v>30</v>
      </c>
      <c r="L1473" s="4">
        <f>J1473-(G1473*E1473)</f>
        <v>22</v>
      </c>
      <c r="M1473" s="6">
        <f t="shared" si="68"/>
        <v>0.42307692307692307</v>
      </c>
    </row>
    <row r="1474" spans="1:13" x14ac:dyDescent="0.45">
      <c r="A1474" s="3">
        <v>598</v>
      </c>
      <c r="B1474" s="3">
        <v>9</v>
      </c>
      <c r="C1474" t="s">
        <v>258</v>
      </c>
      <c r="D1474" t="s">
        <v>623</v>
      </c>
      <c r="E1474" s="4">
        <v>19</v>
      </c>
      <c r="F1474" s="4">
        <v>32</v>
      </c>
      <c r="G1474">
        <v>2</v>
      </c>
      <c r="H1474" s="5">
        <v>1.5277777777777777E-2</v>
      </c>
      <c r="I1474" t="s">
        <v>609</v>
      </c>
      <c r="J1474" s="4">
        <f t="shared" si="66"/>
        <v>64</v>
      </c>
      <c r="K1474" s="11">
        <f t="shared" si="67"/>
        <v>38</v>
      </c>
      <c r="L1474" s="4">
        <f>J1474-(G1474*E1474)</f>
        <v>26</v>
      </c>
      <c r="M1474" s="6">
        <f t="shared" si="68"/>
        <v>0.40625</v>
      </c>
    </row>
    <row r="1475" spans="1:13" x14ac:dyDescent="0.45">
      <c r="A1475" s="3">
        <v>598</v>
      </c>
      <c r="B1475" s="3">
        <v>9</v>
      </c>
      <c r="C1475" t="s">
        <v>127</v>
      </c>
      <c r="D1475" t="s">
        <v>614</v>
      </c>
      <c r="E1475" s="4">
        <v>19</v>
      </c>
      <c r="F1475" s="4">
        <v>31</v>
      </c>
      <c r="G1475">
        <v>3</v>
      </c>
      <c r="H1475" s="5">
        <v>1.0416666666666666E-2</v>
      </c>
      <c r="I1475" t="s">
        <v>609</v>
      </c>
      <c r="J1475" s="4">
        <f t="shared" ref="J1475:J1538" si="69">F1475*G1475</f>
        <v>93</v>
      </c>
      <c r="K1475" s="11">
        <f t="shared" ref="K1475:K1538" si="70">G1475*E1475</f>
        <v>57</v>
      </c>
      <c r="L1475" s="4">
        <f>J1475-(G1475*E1475)</f>
        <v>36</v>
      </c>
      <c r="M1475" s="6">
        <f t="shared" ref="M1475:M1538" si="71">L1475/J1475</f>
        <v>0.38709677419354838</v>
      </c>
    </row>
    <row r="1476" spans="1:13" x14ac:dyDescent="0.45">
      <c r="A1476" s="3">
        <v>599</v>
      </c>
      <c r="B1476" s="3">
        <v>11</v>
      </c>
      <c r="C1476" t="s">
        <v>66</v>
      </c>
      <c r="D1476" t="s">
        <v>625</v>
      </c>
      <c r="E1476" s="4">
        <v>20</v>
      </c>
      <c r="F1476" s="4">
        <v>34</v>
      </c>
      <c r="G1476">
        <v>2</v>
      </c>
      <c r="H1476" s="5">
        <v>3.472222222222222E-3</v>
      </c>
      <c r="I1476" t="s">
        <v>609</v>
      </c>
      <c r="J1476" s="4">
        <f t="shared" si="69"/>
        <v>68</v>
      </c>
      <c r="K1476" s="11">
        <f t="shared" si="70"/>
        <v>40</v>
      </c>
      <c r="L1476" s="4">
        <f>J1476-(G1476*E1476)</f>
        <v>28</v>
      </c>
      <c r="M1476" s="6">
        <f t="shared" si="71"/>
        <v>0.41176470588235292</v>
      </c>
    </row>
    <row r="1477" spans="1:13" x14ac:dyDescent="0.45">
      <c r="A1477" s="3">
        <v>599</v>
      </c>
      <c r="B1477" s="3">
        <v>11</v>
      </c>
      <c r="C1477" t="s">
        <v>127</v>
      </c>
      <c r="D1477" t="s">
        <v>614</v>
      </c>
      <c r="E1477" s="4">
        <v>19</v>
      </c>
      <c r="F1477" s="4">
        <v>31</v>
      </c>
      <c r="G1477">
        <v>1</v>
      </c>
      <c r="H1477" s="5">
        <v>3.4027777777777775E-2</v>
      </c>
      <c r="I1477" t="s">
        <v>609</v>
      </c>
      <c r="J1477" s="4">
        <f t="shared" si="69"/>
        <v>31</v>
      </c>
      <c r="K1477" s="11">
        <f t="shared" si="70"/>
        <v>19</v>
      </c>
      <c r="L1477" s="4">
        <f>J1477-(G1477*E1477)</f>
        <v>12</v>
      </c>
      <c r="M1477" s="6">
        <f t="shared" si="71"/>
        <v>0.38709677419354838</v>
      </c>
    </row>
    <row r="1478" spans="1:13" x14ac:dyDescent="0.45">
      <c r="A1478" s="3">
        <v>599</v>
      </c>
      <c r="B1478" s="3">
        <v>11</v>
      </c>
      <c r="C1478" t="s">
        <v>37</v>
      </c>
      <c r="D1478" t="s">
        <v>622</v>
      </c>
      <c r="E1478" s="4">
        <v>21</v>
      </c>
      <c r="F1478" s="4">
        <v>35</v>
      </c>
      <c r="G1478">
        <v>2</v>
      </c>
      <c r="H1478" s="5">
        <v>3.7499999999999999E-2</v>
      </c>
      <c r="I1478" t="s">
        <v>609</v>
      </c>
      <c r="J1478" s="4">
        <f t="shared" si="69"/>
        <v>70</v>
      </c>
      <c r="K1478" s="11">
        <f t="shared" si="70"/>
        <v>42</v>
      </c>
      <c r="L1478" s="4">
        <f>J1478-(G1478*E1478)</f>
        <v>28</v>
      </c>
      <c r="M1478" s="6">
        <f t="shared" si="71"/>
        <v>0.4</v>
      </c>
    </row>
    <row r="1479" spans="1:13" x14ac:dyDescent="0.45">
      <c r="A1479" s="3">
        <v>600</v>
      </c>
      <c r="B1479" s="3">
        <v>14</v>
      </c>
      <c r="C1479" t="s">
        <v>53</v>
      </c>
      <c r="D1479" t="s">
        <v>620</v>
      </c>
      <c r="E1479" s="4">
        <v>16</v>
      </c>
      <c r="F1479" s="4">
        <v>28</v>
      </c>
      <c r="G1479">
        <v>3</v>
      </c>
      <c r="H1479" s="5">
        <v>1.5277777777777777E-2</v>
      </c>
      <c r="I1479" t="s">
        <v>610</v>
      </c>
      <c r="J1479" s="4">
        <f t="shared" si="69"/>
        <v>84</v>
      </c>
      <c r="K1479" s="11">
        <f t="shared" si="70"/>
        <v>48</v>
      </c>
      <c r="L1479" s="4">
        <f>J1479-(G1479*E1479)</f>
        <v>36</v>
      </c>
      <c r="M1479" s="6">
        <f t="shared" si="71"/>
        <v>0.42857142857142855</v>
      </c>
    </row>
    <row r="1480" spans="1:13" x14ac:dyDescent="0.45">
      <c r="A1480" s="3">
        <v>600</v>
      </c>
      <c r="B1480" s="3">
        <v>14</v>
      </c>
      <c r="C1480" t="s">
        <v>79</v>
      </c>
      <c r="D1480" t="s">
        <v>613</v>
      </c>
      <c r="E1480" s="4">
        <v>18</v>
      </c>
      <c r="F1480" s="4">
        <v>30</v>
      </c>
      <c r="G1480">
        <v>2</v>
      </c>
      <c r="H1480" s="5">
        <v>2.9861111111111113E-2</v>
      </c>
      <c r="I1480" t="s">
        <v>609</v>
      </c>
      <c r="J1480" s="4">
        <f t="shared" si="69"/>
        <v>60</v>
      </c>
      <c r="K1480" s="11">
        <f t="shared" si="70"/>
        <v>36</v>
      </c>
      <c r="L1480" s="4">
        <f>J1480-(G1480*E1480)</f>
        <v>24</v>
      </c>
      <c r="M1480" s="6">
        <f t="shared" si="71"/>
        <v>0.4</v>
      </c>
    </row>
    <row r="1481" spans="1:13" x14ac:dyDescent="0.45">
      <c r="A1481" s="3">
        <v>601</v>
      </c>
      <c r="B1481" s="3">
        <v>13</v>
      </c>
      <c r="C1481" t="s">
        <v>59</v>
      </c>
      <c r="D1481" t="s">
        <v>616</v>
      </c>
      <c r="E1481" s="4">
        <v>25</v>
      </c>
      <c r="F1481" s="4">
        <v>40</v>
      </c>
      <c r="G1481">
        <v>2</v>
      </c>
      <c r="H1481" s="5">
        <v>7.6388888888888886E-3</v>
      </c>
      <c r="I1481" t="s">
        <v>610</v>
      </c>
      <c r="J1481" s="4">
        <f t="shared" si="69"/>
        <v>80</v>
      </c>
      <c r="K1481" s="11">
        <f t="shared" si="70"/>
        <v>50</v>
      </c>
      <c r="L1481" s="4">
        <f>J1481-(G1481*E1481)</f>
        <v>30</v>
      </c>
      <c r="M1481" s="6">
        <f t="shared" si="71"/>
        <v>0.375</v>
      </c>
    </row>
    <row r="1482" spans="1:13" x14ac:dyDescent="0.45">
      <c r="A1482" s="3">
        <v>601</v>
      </c>
      <c r="B1482" s="3">
        <v>13</v>
      </c>
      <c r="C1482" t="s">
        <v>53</v>
      </c>
      <c r="D1482" t="s">
        <v>620</v>
      </c>
      <c r="E1482" s="4">
        <v>16</v>
      </c>
      <c r="F1482" s="4">
        <v>28</v>
      </c>
      <c r="G1482">
        <v>3</v>
      </c>
      <c r="H1482" s="5">
        <v>1.9444444444444445E-2</v>
      </c>
      <c r="I1482" t="s">
        <v>609</v>
      </c>
      <c r="J1482" s="4">
        <f t="shared" si="69"/>
        <v>84</v>
      </c>
      <c r="K1482" s="11">
        <f t="shared" si="70"/>
        <v>48</v>
      </c>
      <c r="L1482" s="4">
        <f>J1482-(G1482*E1482)</f>
        <v>36</v>
      </c>
      <c r="M1482" s="6">
        <f t="shared" si="71"/>
        <v>0.42857142857142855</v>
      </c>
    </row>
    <row r="1483" spans="1:13" x14ac:dyDescent="0.45">
      <c r="A1483" s="3">
        <v>601</v>
      </c>
      <c r="B1483" s="3">
        <v>13</v>
      </c>
      <c r="C1483" t="s">
        <v>211</v>
      </c>
      <c r="D1483" t="s">
        <v>627</v>
      </c>
      <c r="E1483" s="4">
        <v>14</v>
      </c>
      <c r="F1483" s="4">
        <v>23</v>
      </c>
      <c r="G1483">
        <v>1</v>
      </c>
      <c r="H1483" s="5">
        <v>3.0555555555555555E-2</v>
      </c>
      <c r="I1483" t="s">
        <v>610</v>
      </c>
      <c r="J1483" s="4">
        <f t="shared" si="69"/>
        <v>23</v>
      </c>
      <c r="K1483" s="11">
        <f t="shared" si="70"/>
        <v>14</v>
      </c>
      <c r="L1483" s="4">
        <f>J1483-(G1483*E1483)</f>
        <v>9</v>
      </c>
      <c r="M1483" s="6">
        <f t="shared" si="71"/>
        <v>0.39130434782608697</v>
      </c>
    </row>
    <row r="1484" spans="1:13" x14ac:dyDescent="0.45">
      <c r="A1484" s="3">
        <v>601</v>
      </c>
      <c r="B1484" s="3">
        <v>13</v>
      </c>
      <c r="C1484" t="s">
        <v>37</v>
      </c>
      <c r="D1484" t="s">
        <v>622</v>
      </c>
      <c r="E1484" s="4">
        <v>21</v>
      </c>
      <c r="F1484" s="4">
        <v>35</v>
      </c>
      <c r="G1484">
        <v>3</v>
      </c>
      <c r="H1484" s="5">
        <v>2.2222222222222223E-2</v>
      </c>
      <c r="I1484" t="s">
        <v>609</v>
      </c>
      <c r="J1484" s="4">
        <f t="shared" si="69"/>
        <v>105</v>
      </c>
      <c r="K1484" s="11">
        <f t="shared" si="70"/>
        <v>63</v>
      </c>
      <c r="L1484" s="4">
        <f>J1484-(G1484*E1484)</f>
        <v>42</v>
      </c>
      <c r="M1484" s="6">
        <f t="shared" si="71"/>
        <v>0.4</v>
      </c>
    </row>
    <row r="1485" spans="1:13" x14ac:dyDescent="0.45">
      <c r="A1485" s="3">
        <v>602</v>
      </c>
      <c r="B1485" s="3">
        <v>12</v>
      </c>
      <c r="C1485" t="s">
        <v>37</v>
      </c>
      <c r="D1485" t="s">
        <v>622</v>
      </c>
      <c r="E1485" s="4">
        <v>21</v>
      </c>
      <c r="F1485" s="4">
        <v>35</v>
      </c>
      <c r="G1485">
        <v>2</v>
      </c>
      <c r="H1485" s="5">
        <v>3.888888888888889E-2</v>
      </c>
      <c r="I1485" t="s">
        <v>609</v>
      </c>
      <c r="J1485" s="4">
        <f t="shared" si="69"/>
        <v>70</v>
      </c>
      <c r="K1485" s="11">
        <f t="shared" si="70"/>
        <v>42</v>
      </c>
      <c r="L1485" s="4">
        <f>J1485-(G1485*E1485)</f>
        <v>28</v>
      </c>
      <c r="M1485" s="6">
        <f t="shared" si="71"/>
        <v>0.4</v>
      </c>
    </row>
    <row r="1486" spans="1:13" x14ac:dyDescent="0.45">
      <c r="A1486" s="3">
        <v>602</v>
      </c>
      <c r="B1486" s="3">
        <v>12</v>
      </c>
      <c r="C1486" t="s">
        <v>214</v>
      </c>
      <c r="D1486" t="s">
        <v>624</v>
      </c>
      <c r="E1486" s="4">
        <v>13</v>
      </c>
      <c r="F1486" s="4">
        <v>22</v>
      </c>
      <c r="G1486">
        <v>3</v>
      </c>
      <c r="H1486" s="5">
        <v>4.027777777777778E-2</v>
      </c>
      <c r="I1486" t="s">
        <v>609</v>
      </c>
      <c r="J1486" s="4">
        <f t="shared" si="69"/>
        <v>66</v>
      </c>
      <c r="K1486" s="11">
        <f t="shared" si="70"/>
        <v>39</v>
      </c>
      <c r="L1486" s="4">
        <f>J1486-(G1486*E1486)</f>
        <v>27</v>
      </c>
      <c r="M1486" s="6">
        <f t="shared" si="71"/>
        <v>0.40909090909090912</v>
      </c>
    </row>
    <row r="1487" spans="1:13" x14ac:dyDescent="0.45">
      <c r="A1487" s="3">
        <v>602</v>
      </c>
      <c r="B1487" s="3">
        <v>12</v>
      </c>
      <c r="C1487" t="s">
        <v>79</v>
      </c>
      <c r="D1487" t="s">
        <v>613</v>
      </c>
      <c r="E1487" s="4">
        <v>18</v>
      </c>
      <c r="F1487" s="4">
        <v>30</v>
      </c>
      <c r="G1487">
        <v>3</v>
      </c>
      <c r="H1487" s="5">
        <v>8.3333333333333332E-3</v>
      </c>
      <c r="I1487" t="s">
        <v>609</v>
      </c>
      <c r="J1487" s="4">
        <f t="shared" si="69"/>
        <v>90</v>
      </c>
      <c r="K1487" s="11">
        <f t="shared" si="70"/>
        <v>54</v>
      </c>
      <c r="L1487" s="4">
        <f>J1487-(G1487*E1487)</f>
        <v>36</v>
      </c>
      <c r="M1487" s="6">
        <f t="shared" si="71"/>
        <v>0.4</v>
      </c>
    </row>
    <row r="1488" spans="1:13" x14ac:dyDescent="0.45">
      <c r="A1488" s="3">
        <v>602</v>
      </c>
      <c r="B1488" s="3">
        <v>12</v>
      </c>
      <c r="C1488" t="s">
        <v>59</v>
      </c>
      <c r="D1488" t="s">
        <v>616</v>
      </c>
      <c r="E1488" s="4">
        <v>25</v>
      </c>
      <c r="F1488" s="4">
        <v>40</v>
      </c>
      <c r="G1488">
        <v>1</v>
      </c>
      <c r="H1488" s="5">
        <v>2.5000000000000001E-2</v>
      </c>
      <c r="I1488" t="s">
        <v>610</v>
      </c>
      <c r="J1488" s="4">
        <f t="shared" si="69"/>
        <v>40</v>
      </c>
      <c r="K1488" s="11">
        <f t="shared" si="70"/>
        <v>25</v>
      </c>
      <c r="L1488" s="4">
        <f>J1488-(G1488*E1488)</f>
        <v>15</v>
      </c>
      <c r="M1488" s="6">
        <f t="shared" si="71"/>
        <v>0.375</v>
      </c>
    </row>
    <row r="1489" spans="1:13" x14ac:dyDescent="0.45">
      <c r="A1489" s="3">
        <v>603</v>
      </c>
      <c r="B1489" s="3">
        <v>19</v>
      </c>
      <c r="C1489" t="s">
        <v>127</v>
      </c>
      <c r="D1489" t="s">
        <v>614</v>
      </c>
      <c r="E1489" s="4">
        <v>19</v>
      </c>
      <c r="F1489" s="4">
        <v>31</v>
      </c>
      <c r="G1489">
        <v>2</v>
      </c>
      <c r="H1489" s="5">
        <v>1.1805555555555555E-2</v>
      </c>
      <c r="I1489" t="s">
        <v>609</v>
      </c>
      <c r="J1489" s="4">
        <f t="shared" si="69"/>
        <v>62</v>
      </c>
      <c r="K1489" s="11">
        <f t="shared" si="70"/>
        <v>38</v>
      </c>
      <c r="L1489" s="4">
        <f>J1489-(G1489*E1489)</f>
        <v>24</v>
      </c>
      <c r="M1489" s="6">
        <f t="shared" si="71"/>
        <v>0.38709677419354838</v>
      </c>
    </row>
    <row r="1490" spans="1:13" x14ac:dyDescent="0.45">
      <c r="A1490" s="3">
        <v>604</v>
      </c>
      <c r="B1490" s="3">
        <v>14</v>
      </c>
      <c r="C1490" t="s">
        <v>37</v>
      </c>
      <c r="D1490" t="s">
        <v>622</v>
      </c>
      <c r="E1490" s="4">
        <v>21</v>
      </c>
      <c r="F1490" s="4">
        <v>35</v>
      </c>
      <c r="G1490">
        <v>3</v>
      </c>
      <c r="H1490" s="5">
        <v>2.9166666666666667E-2</v>
      </c>
      <c r="I1490" t="s">
        <v>609</v>
      </c>
      <c r="J1490" s="4">
        <f t="shared" si="69"/>
        <v>105</v>
      </c>
      <c r="K1490" s="11">
        <f t="shared" si="70"/>
        <v>63</v>
      </c>
      <c r="L1490" s="4">
        <f>J1490-(G1490*E1490)</f>
        <v>42</v>
      </c>
      <c r="M1490" s="6">
        <f t="shared" si="71"/>
        <v>0.4</v>
      </c>
    </row>
    <row r="1491" spans="1:13" x14ac:dyDescent="0.45">
      <c r="A1491" s="3">
        <v>605</v>
      </c>
      <c r="B1491" s="3">
        <v>19</v>
      </c>
      <c r="C1491" t="s">
        <v>157</v>
      </c>
      <c r="D1491" t="s">
        <v>626</v>
      </c>
      <c r="E1491" s="4">
        <v>12</v>
      </c>
      <c r="F1491" s="4">
        <v>20</v>
      </c>
      <c r="G1491">
        <v>1</v>
      </c>
      <c r="H1491" s="5">
        <v>3.2638888888888891E-2</v>
      </c>
      <c r="I1491" t="s">
        <v>609</v>
      </c>
      <c r="J1491" s="4">
        <f t="shared" si="69"/>
        <v>20</v>
      </c>
      <c r="K1491" s="11">
        <f t="shared" si="70"/>
        <v>12</v>
      </c>
      <c r="L1491" s="4">
        <f>J1491-(G1491*E1491)</f>
        <v>8</v>
      </c>
      <c r="M1491" s="6">
        <f t="shared" si="71"/>
        <v>0.4</v>
      </c>
    </row>
    <row r="1492" spans="1:13" x14ac:dyDescent="0.45">
      <c r="A1492" s="3">
        <v>605</v>
      </c>
      <c r="B1492" s="3">
        <v>19</v>
      </c>
      <c r="C1492" t="s">
        <v>59</v>
      </c>
      <c r="D1492" t="s">
        <v>616</v>
      </c>
      <c r="E1492" s="4">
        <v>25</v>
      </c>
      <c r="F1492" s="4">
        <v>40</v>
      </c>
      <c r="G1492">
        <v>1</v>
      </c>
      <c r="H1492" s="5">
        <v>1.6666666666666666E-2</v>
      </c>
      <c r="I1492" t="s">
        <v>610</v>
      </c>
      <c r="J1492" s="4">
        <f t="shared" si="69"/>
        <v>40</v>
      </c>
      <c r="K1492" s="11">
        <f t="shared" si="70"/>
        <v>25</v>
      </c>
      <c r="L1492" s="4">
        <f>J1492-(G1492*E1492)</f>
        <v>15</v>
      </c>
      <c r="M1492" s="6">
        <f t="shared" si="71"/>
        <v>0.375</v>
      </c>
    </row>
    <row r="1493" spans="1:13" x14ac:dyDescent="0.45">
      <c r="A1493" s="3">
        <v>605</v>
      </c>
      <c r="B1493" s="3">
        <v>19</v>
      </c>
      <c r="C1493" t="s">
        <v>37</v>
      </c>
      <c r="D1493" t="s">
        <v>622</v>
      </c>
      <c r="E1493" s="4">
        <v>21</v>
      </c>
      <c r="F1493" s="4">
        <v>35</v>
      </c>
      <c r="G1493">
        <v>2</v>
      </c>
      <c r="H1493" s="5">
        <v>3.8194444444444448E-2</v>
      </c>
      <c r="I1493" t="s">
        <v>610</v>
      </c>
      <c r="J1493" s="4">
        <f t="shared" si="69"/>
        <v>70</v>
      </c>
      <c r="K1493" s="11">
        <f t="shared" si="70"/>
        <v>42</v>
      </c>
      <c r="L1493" s="4">
        <f>J1493-(G1493*E1493)</f>
        <v>28</v>
      </c>
      <c r="M1493" s="6">
        <f t="shared" si="71"/>
        <v>0.4</v>
      </c>
    </row>
    <row r="1494" spans="1:13" x14ac:dyDescent="0.45">
      <c r="A1494" s="3">
        <v>605</v>
      </c>
      <c r="B1494" s="3">
        <v>19</v>
      </c>
      <c r="C1494" t="s">
        <v>79</v>
      </c>
      <c r="D1494" t="s">
        <v>613</v>
      </c>
      <c r="E1494" s="4">
        <v>18</v>
      </c>
      <c r="F1494" s="4">
        <v>30</v>
      </c>
      <c r="G1494">
        <v>3</v>
      </c>
      <c r="H1494" s="5">
        <v>3.4722222222222224E-2</v>
      </c>
      <c r="I1494" t="s">
        <v>610</v>
      </c>
      <c r="J1494" s="4">
        <f t="shared" si="69"/>
        <v>90</v>
      </c>
      <c r="K1494" s="11">
        <f t="shared" si="70"/>
        <v>54</v>
      </c>
      <c r="L1494" s="4">
        <f>J1494-(G1494*E1494)</f>
        <v>36</v>
      </c>
      <c r="M1494" s="6">
        <f t="shared" si="71"/>
        <v>0.4</v>
      </c>
    </row>
    <row r="1495" spans="1:13" x14ac:dyDescent="0.45">
      <c r="A1495" s="3">
        <v>606</v>
      </c>
      <c r="B1495" s="3">
        <v>1</v>
      </c>
      <c r="C1495" t="s">
        <v>133</v>
      </c>
      <c r="D1495" t="s">
        <v>631</v>
      </c>
      <c r="E1495" s="4">
        <v>15</v>
      </c>
      <c r="F1495" s="4">
        <v>25</v>
      </c>
      <c r="G1495">
        <v>2</v>
      </c>
      <c r="H1495" s="5">
        <v>3.2638888888888891E-2</v>
      </c>
      <c r="I1495" t="s">
        <v>609</v>
      </c>
      <c r="J1495" s="4">
        <f t="shared" si="69"/>
        <v>50</v>
      </c>
      <c r="K1495" s="11">
        <f t="shared" si="70"/>
        <v>30</v>
      </c>
      <c r="L1495" s="4">
        <f>J1495-(G1495*E1495)</f>
        <v>20</v>
      </c>
      <c r="M1495" s="6">
        <f t="shared" si="71"/>
        <v>0.4</v>
      </c>
    </row>
    <row r="1496" spans="1:13" x14ac:dyDescent="0.45">
      <c r="A1496" s="3">
        <v>606</v>
      </c>
      <c r="B1496" s="3">
        <v>1</v>
      </c>
      <c r="C1496" t="s">
        <v>117</v>
      </c>
      <c r="D1496" t="s">
        <v>615</v>
      </c>
      <c r="E1496" s="4">
        <v>16</v>
      </c>
      <c r="F1496" s="4">
        <v>27</v>
      </c>
      <c r="G1496">
        <v>3</v>
      </c>
      <c r="H1496" s="5">
        <v>3.3333333333333333E-2</v>
      </c>
      <c r="I1496" t="s">
        <v>610</v>
      </c>
      <c r="J1496" s="4">
        <f t="shared" si="69"/>
        <v>81</v>
      </c>
      <c r="K1496" s="11">
        <f t="shared" si="70"/>
        <v>48</v>
      </c>
      <c r="L1496" s="4">
        <f>J1496-(G1496*E1496)</f>
        <v>33</v>
      </c>
      <c r="M1496" s="6">
        <f t="shared" si="71"/>
        <v>0.40740740740740738</v>
      </c>
    </row>
    <row r="1497" spans="1:13" x14ac:dyDescent="0.45">
      <c r="A1497" s="3">
        <v>606</v>
      </c>
      <c r="B1497" s="3">
        <v>1</v>
      </c>
      <c r="C1497" t="s">
        <v>166</v>
      </c>
      <c r="D1497" t="s">
        <v>630</v>
      </c>
      <c r="E1497" s="4">
        <v>15</v>
      </c>
      <c r="F1497" s="4">
        <v>26</v>
      </c>
      <c r="G1497">
        <v>2</v>
      </c>
      <c r="H1497" s="5">
        <v>3.4722222222222224E-2</v>
      </c>
      <c r="I1497" t="s">
        <v>610</v>
      </c>
      <c r="J1497" s="4">
        <f t="shared" si="69"/>
        <v>52</v>
      </c>
      <c r="K1497" s="11">
        <f t="shared" si="70"/>
        <v>30</v>
      </c>
      <c r="L1497" s="4">
        <f>J1497-(G1497*E1497)</f>
        <v>22</v>
      </c>
      <c r="M1497" s="6">
        <f t="shared" si="71"/>
        <v>0.42307692307692307</v>
      </c>
    </row>
    <row r="1498" spans="1:13" x14ac:dyDescent="0.45">
      <c r="A1498" s="3">
        <v>607</v>
      </c>
      <c r="B1498" s="3">
        <v>10</v>
      </c>
      <c r="C1498" t="s">
        <v>59</v>
      </c>
      <c r="D1498" t="s">
        <v>616</v>
      </c>
      <c r="E1498" s="4">
        <v>25</v>
      </c>
      <c r="F1498" s="4">
        <v>40</v>
      </c>
      <c r="G1498">
        <v>1</v>
      </c>
      <c r="H1498" s="5">
        <v>1.7361111111111112E-2</v>
      </c>
      <c r="I1498" t="s">
        <v>609</v>
      </c>
      <c r="J1498" s="4">
        <f t="shared" si="69"/>
        <v>40</v>
      </c>
      <c r="K1498" s="11">
        <f t="shared" si="70"/>
        <v>25</v>
      </c>
      <c r="L1498" s="4">
        <f>J1498-(G1498*E1498)</f>
        <v>15</v>
      </c>
      <c r="M1498" s="6">
        <f t="shared" si="71"/>
        <v>0.375</v>
      </c>
    </row>
    <row r="1499" spans="1:13" x14ac:dyDescent="0.45">
      <c r="A1499" s="3">
        <v>607</v>
      </c>
      <c r="B1499" s="3">
        <v>10</v>
      </c>
      <c r="C1499" t="s">
        <v>53</v>
      </c>
      <c r="D1499" t="s">
        <v>620</v>
      </c>
      <c r="E1499" s="4">
        <v>16</v>
      </c>
      <c r="F1499" s="4">
        <v>28</v>
      </c>
      <c r="G1499">
        <v>1</v>
      </c>
      <c r="H1499" s="5">
        <v>3.0555555555555555E-2</v>
      </c>
      <c r="I1499" t="s">
        <v>609</v>
      </c>
      <c r="J1499" s="4">
        <f t="shared" si="69"/>
        <v>28</v>
      </c>
      <c r="K1499" s="11">
        <f t="shared" si="70"/>
        <v>16</v>
      </c>
      <c r="L1499" s="4">
        <f>J1499-(G1499*E1499)</f>
        <v>12</v>
      </c>
      <c r="M1499" s="6">
        <f t="shared" si="71"/>
        <v>0.42857142857142855</v>
      </c>
    </row>
    <row r="1500" spans="1:13" x14ac:dyDescent="0.45">
      <c r="A1500" s="3">
        <v>608</v>
      </c>
      <c r="B1500" s="3">
        <v>7</v>
      </c>
      <c r="C1500" t="s">
        <v>49</v>
      </c>
      <c r="D1500" t="s">
        <v>618</v>
      </c>
      <c r="E1500" s="4">
        <v>17</v>
      </c>
      <c r="F1500" s="4">
        <v>29</v>
      </c>
      <c r="G1500">
        <v>1</v>
      </c>
      <c r="H1500" s="5">
        <v>3.125E-2</v>
      </c>
      <c r="I1500" t="s">
        <v>609</v>
      </c>
      <c r="J1500" s="4">
        <f t="shared" si="69"/>
        <v>29</v>
      </c>
      <c r="K1500" s="11">
        <f t="shared" si="70"/>
        <v>17</v>
      </c>
      <c r="L1500" s="4">
        <f>J1500-(G1500*E1500)</f>
        <v>12</v>
      </c>
      <c r="M1500" s="6">
        <f t="shared" si="71"/>
        <v>0.41379310344827586</v>
      </c>
    </row>
    <row r="1501" spans="1:13" x14ac:dyDescent="0.45">
      <c r="A1501" s="3">
        <v>609</v>
      </c>
      <c r="B1501" s="3">
        <v>1</v>
      </c>
      <c r="C1501" t="s">
        <v>258</v>
      </c>
      <c r="D1501" t="s">
        <v>623</v>
      </c>
      <c r="E1501" s="4">
        <v>19</v>
      </c>
      <c r="F1501" s="4">
        <v>32</v>
      </c>
      <c r="G1501">
        <v>1</v>
      </c>
      <c r="H1501" s="5">
        <v>1.8749999999999999E-2</v>
      </c>
      <c r="I1501" t="s">
        <v>610</v>
      </c>
      <c r="J1501" s="4">
        <f t="shared" si="69"/>
        <v>32</v>
      </c>
      <c r="K1501" s="11">
        <f t="shared" si="70"/>
        <v>19</v>
      </c>
      <c r="L1501" s="4">
        <f>J1501-(G1501*E1501)</f>
        <v>13</v>
      </c>
      <c r="M1501" s="6">
        <f t="shared" si="71"/>
        <v>0.40625</v>
      </c>
    </row>
    <row r="1502" spans="1:13" x14ac:dyDescent="0.45">
      <c r="A1502" s="3">
        <v>610</v>
      </c>
      <c r="B1502" s="3">
        <v>19</v>
      </c>
      <c r="C1502" t="s">
        <v>166</v>
      </c>
      <c r="D1502" t="s">
        <v>630</v>
      </c>
      <c r="E1502" s="4">
        <v>15</v>
      </c>
      <c r="F1502" s="4">
        <v>26</v>
      </c>
      <c r="G1502">
        <v>1</v>
      </c>
      <c r="H1502" s="5">
        <v>2.7083333333333334E-2</v>
      </c>
      <c r="I1502" t="s">
        <v>610</v>
      </c>
      <c r="J1502" s="4">
        <f t="shared" si="69"/>
        <v>26</v>
      </c>
      <c r="K1502" s="11">
        <f t="shared" si="70"/>
        <v>15</v>
      </c>
      <c r="L1502" s="4">
        <f>J1502-(G1502*E1502)</f>
        <v>11</v>
      </c>
      <c r="M1502" s="6">
        <f t="shared" si="71"/>
        <v>0.42307692307692307</v>
      </c>
    </row>
    <row r="1503" spans="1:13" x14ac:dyDescent="0.45">
      <c r="A1503" s="3">
        <v>610</v>
      </c>
      <c r="B1503" s="3">
        <v>19</v>
      </c>
      <c r="C1503" t="s">
        <v>90</v>
      </c>
      <c r="D1503" t="s">
        <v>629</v>
      </c>
      <c r="E1503" s="4">
        <v>10</v>
      </c>
      <c r="F1503" s="4">
        <v>18</v>
      </c>
      <c r="G1503">
        <v>1</v>
      </c>
      <c r="H1503" s="5">
        <v>5.5555555555555558E-3</v>
      </c>
      <c r="I1503" t="s">
        <v>609</v>
      </c>
      <c r="J1503" s="4">
        <f t="shared" si="69"/>
        <v>18</v>
      </c>
      <c r="K1503" s="11">
        <f t="shared" si="70"/>
        <v>10</v>
      </c>
      <c r="L1503" s="4">
        <f>J1503-(G1503*E1503)</f>
        <v>8</v>
      </c>
      <c r="M1503" s="6">
        <f t="shared" si="71"/>
        <v>0.44444444444444442</v>
      </c>
    </row>
    <row r="1504" spans="1:13" x14ac:dyDescent="0.45">
      <c r="A1504" s="3">
        <v>611</v>
      </c>
      <c r="B1504" s="3">
        <v>13</v>
      </c>
      <c r="C1504" t="s">
        <v>81</v>
      </c>
      <c r="D1504" t="s">
        <v>628</v>
      </c>
      <c r="E1504" s="4">
        <v>13</v>
      </c>
      <c r="F1504" s="4">
        <v>21</v>
      </c>
      <c r="G1504">
        <v>2</v>
      </c>
      <c r="H1504" s="5">
        <v>3.6805555555555557E-2</v>
      </c>
      <c r="I1504" t="s">
        <v>610</v>
      </c>
      <c r="J1504" s="4">
        <f t="shared" si="69"/>
        <v>42</v>
      </c>
      <c r="K1504" s="11">
        <f t="shared" si="70"/>
        <v>26</v>
      </c>
      <c r="L1504" s="4">
        <f>J1504-(G1504*E1504)</f>
        <v>16</v>
      </c>
      <c r="M1504" s="6">
        <f t="shared" si="71"/>
        <v>0.38095238095238093</v>
      </c>
    </row>
    <row r="1505" spans="1:13" x14ac:dyDescent="0.45">
      <c r="A1505" s="3">
        <v>611</v>
      </c>
      <c r="B1505" s="3">
        <v>13</v>
      </c>
      <c r="C1505" t="s">
        <v>84</v>
      </c>
      <c r="D1505" t="s">
        <v>617</v>
      </c>
      <c r="E1505" s="4">
        <v>22</v>
      </c>
      <c r="F1505" s="4">
        <v>36</v>
      </c>
      <c r="G1505">
        <v>1</v>
      </c>
      <c r="H1505" s="5">
        <v>2.0833333333333332E-2</v>
      </c>
      <c r="I1505" t="s">
        <v>610</v>
      </c>
      <c r="J1505" s="4">
        <f t="shared" si="69"/>
        <v>36</v>
      </c>
      <c r="K1505" s="11">
        <f t="shared" si="70"/>
        <v>22</v>
      </c>
      <c r="L1505" s="4">
        <f>J1505-(G1505*E1505)</f>
        <v>14</v>
      </c>
      <c r="M1505" s="6">
        <f t="shared" si="71"/>
        <v>0.3888888888888889</v>
      </c>
    </row>
    <row r="1506" spans="1:13" x14ac:dyDescent="0.45">
      <c r="A1506" s="3">
        <v>612</v>
      </c>
      <c r="B1506" s="3">
        <v>11</v>
      </c>
      <c r="C1506" t="s">
        <v>117</v>
      </c>
      <c r="D1506" t="s">
        <v>615</v>
      </c>
      <c r="E1506" s="4">
        <v>16</v>
      </c>
      <c r="F1506" s="4">
        <v>27</v>
      </c>
      <c r="G1506">
        <v>1</v>
      </c>
      <c r="H1506" s="5">
        <v>1.8055555555555554E-2</v>
      </c>
      <c r="I1506" t="s">
        <v>609</v>
      </c>
      <c r="J1506" s="4">
        <f t="shared" si="69"/>
        <v>27</v>
      </c>
      <c r="K1506" s="11">
        <f t="shared" si="70"/>
        <v>16</v>
      </c>
      <c r="L1506" s="4">
        <f>J1506-(G1506*E1506)</f>
        <v>11</v>
      </c>
      <c r="M1506" s="6">
        <f t="shared" si="71"/>
        <v>0.40740740740740738</v>
      </c>
    </row>
    <row r="1507" spans="1:13" x14ac:dyDescent="0.45">
      <c r="A1507" s="3">
        <v>612</v>
      </c>
      <c r="B1507" s="3">
        <v>11</v>
      </c>
      <c r="C1507" t="s">
        <v>84</v>
      </c>
      <c r="D1507" t="s">
        <v>617</v>
      </c>
      <c r="E1507" s="4">
        <v>22</v>
      </c>
      <c r="F1507" s="4">
        <v>36</v>
      </c>
      <c r="G1507">
        <v>3</v>
      </c>
      <c r="H1507" s="5">
        <v>2.5694444444444443E-2</v>
      </c>
      <c r="I1507" t="s">
        <v>609</v>
      </c>
      <c r="J1507" s="4">
        <f t="shared" si="69"/>
        <v>108</v>
      </c>
      <c r="K1507" s="11">
        <f t="shared" si="70"/>
        <v>66</v>
      </c>
      <c r="L1507" s="4">
        <f>J1507-(G1507*E1507)</f>
        <v>42</v>
      </c>
      <c r="M1507" s="6">
        <f t="shared" si="71"/>
        <v>0.3888888888888889</v>
      </c>
    </row>
    <row r="1508" spans="1:13" x14ac:dyDescent="0.45">
      <c r="A1508" s="3">
        <v>612</v>
      </c>
      <c r="B1508" s="3">
        <v>11</v>
      </c>
      <c r="C1508" t="s">
        <v>53</v>
      </c>
      <c r="D1508" t="s">
        <v>620</v>
      </c>
      <c r="E1508" s="4">
        <v>16</v>
      </c>
      <c r="F1508" s="4">
        <v>28</v>
      </c>
      <c r="G1508">
        <v>2</v>
      </c>
      <c r="H1508" s="5">
        <v>1.0416666666666666E-2</v>
      </c>
      <c r="I1508" t="s">
        <v>609</v>
      </c>
      <c r="J1508" s="4">
        <f t="shared" si="69"/>
        <v>56</v>
      </c>
      <c r="K1508" s="11">
        <f t="shared" si="70"/>
        <v>32</v>
      </c>
      <c r="L1508" s="4">
        <f>J1508-(G1508*E1508)</f>
        <v>24</v>
      </c>
      <c r="M1508" s="6">
        <f t="shared" si="71"/>
        <v>0.42857142857142855</v>
      </c>
    </row>
    <row r="1509" spans="1:13" x14ac:dyDescent="0.45">
      <c r="A1509" s="3">
        <v>612</v>
      </c>
      <c r="B1509" s="3">
        <v>11</v>
      </c>
      <c r="C1509" t="s">
        <v>157</v>
      </c>
      <c r="D1509" t="s">
        <v>626</v>
      </c>
      <c r="E1509" s="4">
        <v>12</v>
      </c>
      <c r="F1509" s="4">
        <v>20</v>
      </c>
      <c r="G1509">
        <v>2</v>
      </c>
      <c r="H1509" s="5">
        <v>3.5416666666666666E-2</v>
      </c>
      <c r="I1509" t="s">
        <v>609</v>
      </c>
      <c r="J1509" s="4">
        <f t="shared" si="69"/>
        <v>40</v>
      </c>
      <c r="K1509" s="11">
        <f t="shared" si="70"/>
        <v>24</v>
      </c>
      <c r="L1509" s="4">
        <f>J1509-(G1509*E1509)</f>
        <v>16</v>
      </c>
      <c r="M1509" s="6">
        <f t="shared" si="71"/>
        <v>0.4</v>
      </c>
    </row>
    <row r="1510" spans="1:13" x14ac:dyDescent="0.45">
      <c r="A1510" s="3">
        <v>613</v>
      </c>
      <c r="B1510" s="3">
        <v>1</v>
      </c>
      <c r="C1510" t="s">
        <v>123</v>
      </c>
      <c r="D1510" t="s">
        <v>621</v>
      </c>
      <c r="E1510" s="4">
        <v>11</v>
      </c>
      <c r="F1510" s="4">
        <v>19</v>
      </c>
      <c r="G1510">
        <v>3</v>
      </c>
      <c r="H1510" s="5">
        <v>2.8472222222222222E-2</v>
      </c>
      <c r="I1510" t="s">
        <v>610</v>
      </c>
      <c r="J1510" s="4">
        <f t="shared" si="69"/>
        <v>57</v>
      </c>
      <c r="K1510" s="11">
        <f t="shared" si="70"/>
        <v>33</v>
      </c>
      <c r="L1510" s="4">
        <f>J1510-(G1510*E1510)</f>
        <v>24</v>
      </c>
      <c r="M1510" s="6">
        <f t="shared" si="71"/>
        <v>0.42105263157894735</v>
      </c>
    </row>
    <row r="1511" spans="1:13" x14ac:dyDescent="0.45">
      <c r="A1511" s="3">
        <v>613</v>
      </c>
      <c r="B1511" s="3">
        <v>1</v>
      </c>
      <c r="C1511" t="s">
        <v>211</v>
      </c>
      <c r="D1511" t="s">
        <v>627</v>
      </c>
      <c r="E1511" s="4">
        <v>14</v>
      </c>
      <c r="F1511" s="4">
        <v>23</v>
      </c>
      <c r="G1511">
        <v>3</v>
      </c>
      <c r="H1511" s="5">
        <v>1.5972222222222221E-2</v>
      </c>
      <c r="I1511" t="s">
        <v>610</v>
      </c>
      <c r="J1511" s="4">
        <f t="shared" si="69"/>
        <v>69</v>
      </c>
      <c r="K1511" s="11">
        <f t="shared" si="70"/>
        <v>42</v>
      </c>
      <c r="L1511" s="4">
        <f>J1511-(G1511*E1511)</f>
        <v>27</v>
      </c>
      <c r="M1511" s="6">
        <f t="shared" si="71"/>
        <v>0.39130434782608697</v>
      </c>
    </row>
    <row r="1512" spans="1:13" x14ac:dyDescent="0.45">
      <c r="A1512" s="3">
        <v>613</v>
      </c>
      <c r="B1512" s="3">
        <v>1</v>
      </c>
      <c r="C1512" t="s">
        <v>90</v>
      </c>
      <c r="D1512" t="s">
        <v>629</v>
      </c>
      <c r="E1512" s="4">
        <v>10</v>
      </c>
      <c r="F1512" s="4">
        <v>18</v>
      </c>
      <c r="G1512">
        <v>3</v>
      </c>
      <c r="H1512" s="5">
        <v>2.1527777777777778E-2</v>
      </c>
      <c r="I1512" t="s">
        <v>610</v>
      </c>
      <c r="J1512" s="4">
        <f t="shared" si="69"/>
        <v>54</v>
      </c>
      <c r="K1512" s="11">
        <f t="shared" si="70"/>
        <v>30</v>
      </c>
      <c r="L1512" s="4">
        <f>J1512-(G1512*E1512)</f>
        <v>24</v>
      </c>
      <c r="M1512" s="6">
        <f t="shared" si="71"/>
        <v>0.44444444444444442</v>
      </c>
    </row>
    <row r="1513" spans="1:13" x14ac:dyDescent="0.45">
      <c r="A1513" s="3">
        <v>613</v>
      </c>
      <c r="B1513" s="3">
        <v>1</v>
      </c>
      <c r="C1513" t="s">
        <v>37</v>
      </c>
      <c r="D1513" t="s">
        <v>622</v>
      </c>
      <c r="E1513" s="4">
        <v>21</v>
      </c>
      <c r="F1513" s="4">
        <v>35</v>
      </c>
      <c r="G1513">
        <v>3</v>
      </c>
      <c r="H1513" s="5">
        <v>3.9583333333333331E-2</v>
      </c>
      <c r="I1513" t="s">
        <v>610</v>
      </c>
      <c r="J1513" s="4">
        <f t="shared" si="69"/>
        <v>105</v>
      </c>
      <c r="K1513" s="11">
        <f t="shared" si="70"/>
        <v>63</v>
      </c>
      <c r="L1513" s="4">
        <f>J1513-(G1513*E1513)</f>
        <v>42</v>
      </c>
      <c r="M1513" s="6">
        <f t="shared" si="71"/>
        <v>0.4</v>
      </c>
    </row>
    <row r="1514" spans="1:13" x14ac:dyDescent="0.45">
      <c r="A1514" s="3">
        <v>614</v>
      </c>
      <c r="B1514" s="3">
        <v>19</v>
      </c>
      <c r="C1514" t="s">
        <v>169</v>
      </c>
      <c r="D1514" t="s">
        <v>612</v>
      </c>
      <c r="E1514" s="4">
        <v>14</v>
      </c>
      <c r="F1514" s="4">
        <v>24</v>
      </c>
      <c r="G1514">
        <v>3</v>
      </c>
      <c r="H1514" s="5">
        <v>3.4722222222222224E-2</v>
      </c>
      <c r="I1514" t="s">
        <v>609</v>
      </c>
      <c r="J1514" s="4">
        <f t="shared" si="69"/>
        <v>72</v>
      </c>
      <c r="K1514" s="11">
        <f t="shared" si="70"/>
        <v>42</v>
      </c>
      <c r="L1514" s="4">
        <f>J1514-(G1514*E1514)</f>
        <v>30</v>
      </c>
      <c r="M1514" s="6">
        <f t="shared" si="71"/>
        <v>0.41666666666666669</v>
      </c>
    </row>
    <row r="1515" spans="1:13" x14ac:dyDescent="0.45">
      <c r="A1515" s="3">
        <v>615</v>
      </c>
      <c r="B1515" s="3">
        <v>7</v>
      </c>
      <c r="C1515" t="s">
        <v>127</v>
      </c>
      <c r="D1515" t="s">
        <v>614</v>
      </c>
      <c r="E1515" s="4">
        <v>19</v>
      </c>
      <c r="F1515" s="4">
        <v>31</v>
      </c>
      <c r="G1515">
        <v>3</v>
      </c>
      <c r="H1515" s="5">
        <v>3.4722222222222224E-2</v>
      </c>
      <c r="I1515" t="s">
        <v>609</v>
      </c>
      <c r="J1515" s="4">
        <f t="shared" si="69"/>
        <v>93</v>
      </c>
      <c r="K1515" s="11">
        <f t="shared" si="70"/>
        <v>57</v>
      </c>
      <c r="L1515" s="4">
        <f>J1515-(G1515*E1515)</f>
        <v>36</v>
      </c>
      <c r="M1515" s="6">
        <f t="shared" si="71"/>
        <v>0.38709677419354838</v>
      </c>
    </row>
    <row r="1516" spans="1:13" x14ac:dyDescent="0.45">
      <c r="A1516" s="3">
        <v>615</v>
      </c>
      <c r="B1516" s="3">
        <v>7</v>
      </c>
      <c r="C1516" t="s">
        <v>211</v>
      </c>
      <c r="D1516" t="s">
        <v>627</v>
      </c>
      <c r="E1516" s="4">
        <v>14</v>
      </c>
      <c r="F1516" s="4">
        <v>23</v>
      </c>
      <c r="G1516">
        <v>3</v>
      </c>
      <c r="H1516" s="5">
        <v>2.9861111111111113E-2</v>
      </c>
      <c r="I1516" t="s">
        <v>609</v>
      </c>
      <c r="J1516" s="4">
        <f t="shared" si="69"/>
        <v>69</v>
      </c>
      <c r="K1516" s="11">
        <f t="shared" si="70"/>
        <v>42</v>
      </c>
      <c r="L1516" s="4">
        <f>J1516-(G1516*E1516)</f>
        <v>27</v>
      </c>
      <c r="M1516" s="6">
        <f t="shared" si="71"/>
        <v>0.39130434782608697</v>
      </c>
    </row>
    <row r="1517" spans="1:13" x14ac:dyDescent="0.45">
      <c r="A1517" s="3">
        <v>615</v>
      </c>
      <c r="B1517" s="3">
        <v>7</v>
      </c>
      <c r="C1517" t="s">
        <v>133</v>
      </c>
      <c r="D1517" t="s">
        <v>631</v>
      </c>
      <c r="E1517" s="4">
        <v>15</v>
      </c>
      <c r="F1517" s="4">
        <v>25</v>
      </c>
      <c r="G1517">
        <v>3</v>
      </c>
      <c r="H1517" s="5">
        <v>2.8472222222222222E-2</v>
      </c>
      <c r="I1517" t="s">
        <v>609</v>
      </c>
      <c r="J1517" s="4">
        <f t="shared" si="69"/>
        <v>75</v>
      </c>
      <c r="K1517" s="11">
        <f t="shared" si="70"/>
        <v>45</v>
      </c>
      <c r="L1517" s="4">
        <f>J1517-(G1517*E1517)</f>
        <v>30</v>
      </c>
      <c r="M1517" s="6">
        <f t="shared" si="71"/>
        <v>0.4</v>
      </c>
    </row>
    <row r="1518" spans="1:13" x14ac:dyDescent="0.45">
      <c r="A1518" s="3">
        <v>615</v>
      </c>
      <c r="B1518" s="3">
        <v>7</v>
      </c>
      <c r="C1518" t="s">
        <v>258</v>
      </c>
      <c r="D1518" t="s">
        <v>623</v>
      </c>
      <c r="E1518" s="4">
        <v>19</v>
      </c>
      <c r="F1518" s="4">
        <v>32</v>
      </c>
      <c r="G1518">
        <v>3</v>
      </c>
      <c r="H1518" s="5">
        <v>1.5277777777777777E-2</v>
      </c>
      <c r="I1518" t="s">
        <v>610</v>
      </c>
      <c r="J1518" s="4">
        <f t="shared" si="69"/>
        <v>96</v>
      </c>
      <c r="K1518" s="11">
        <f t="shared" si="70"/>
        <v>57</v>
      </c>
      <c r="L1518" s="4">
        <f>J1518-(G1518*E1518)</f>
        <v>39</v>
      </c>
      <c r="M1518" s="6">
        <f t="shared" si="71"/>
        <v>0.40625</v>
      </c>
    </row>
    <row r="1519" spans="1:13" x14ac:dyDescent="0.45">
      <c r="A1519" s="3">
        <v>616</v>
      </c>
      <c r="B1519" s="3">
        <v>4</v>
      </c>
      <c r="C1519" t="s">
        <v>169</v>
      </c>
      <c r="D1519" t="s">
        <v>612</v>
      </c>
      <c r="E1519" s="4">
        <v>14</v>
      </c>
      <c r="F1519" s="4">
        <v>24</v>
      </c>
      <c r="G1519">
        <v>3</v>
      </c>
      <c r="H1519" s="5">
        <v>2.2916666666666665E-2</v>
      </c>
      <c r="I1519" t="s">
        <v>609</v>
      </c>
      <c r="J1519" s="4">
        <f t="shared" si="69"/>
        <v>72</v>
      </c>
      <c r="K1519" s="11">
        <f t="shared" si="70"/>
        <v>42</v>
      </c>
      <c r="L1519" s="4">
        <f>J1519-(G1519*E1519)</f>
        <v>30</v>
      </c>
      <c r="M1519" s="6">
        <f t="shared" si="71"/>
        <v>0.41666666666666669</v>
      </c>
    </row>
    <row r="1520" spans="1:13" x14ac:dyDescent="0.45">
      <c r="A1520" s="3">
        <v>616</v>
      </c>
      <c r="B1520" s="3">
        <v>4</v>
      </c>
      <c r="C1520" t="s">
        <v>79</v>
      </c>
      <c r="D1520" t="s">
        <v>613</v>
      </c>
      <c r="E1520" s="4">
        <v>18</v>
      </c>
      <c r="F1520" s="4">
        <v>30</v>
      </c>
      <c r="G1520">
        <v>2</v>
      </c>
      <c r="H1520" s="5">
        <v>9.7222222222222224E-3</v>
      </c>
      <c r="I1520" t="s">
        <v>610</v>
      </c>
      <c r="J1520" s="4">
        <f t="shared" si="69"/>
        <v>60</v>
      </c>
      <c r="K1520" s="11">
        <f t="shared" si="70"/>
        <v>36</v>
      </c>
      <c r="L1520" s="4">
        <f>J1520-(G1520*E1520)</f>
        <v>24</v>
      </c>
      <c r="M1520" s="6">
        <f t="shared" si="71"/>
        <v>0.4</v>
      </c>
    </row>
    <row r="1521" spans="1:13" x14ac:dyDescent="0.45">
      <c r="A1521" s="3">
        <v>617</v>
      </c>
      <c r="B1521" s="3">
        <v>13</v>
      </c>
      <c r="C1521" t="s">
        <v>166</v>
      </c>
      <c r="D1521" t="s">
        <v>630</v>
      </c>
      <c r="E1521" s="4">
        <v>15</v>
      </c>
      <c r="F1521" s="4">
        <v>26</v>
      </c>
      <c r="G1521">
        <v>2</v>
      </c>
      <c r="H1521" s="5">
        <v>1.2500000000000001E-2</v>
      </c>
      <c r="I1521" t="s">
        <v>610</v>
      </c>
      <c r="J1521" s="4">
        <f t="shared" si="69"/>
        <v>52</v>
      </c>
      <c r="K1521" s="11">
        <f t="shared" si="70"/>
        <v>30</v>
      </c>
      <c r="L1521" s="4">
        <f>J1521-(G1521*E1521)</f>
        <v>22</v>
      </c>
      <c r="M1521" s="6">
        <f t="shared" si="71"/>
        <v>0.42307692307692307</v>
      </c>
    </row>
    <row r="1522" spans="1:13" x14ac:dyDescent="0.45">
      <c r="A1522" s="3">
        <v>617</v>
      </c>
      <c r="B1522" s="3">
        <v>13</v>
      </c>
      <c r="C1522" t="s">
        <v>79</v>
      </c>
      <c r="D1522" t="s">
        <v>613</v>
      </c>
      <c r="E1522" s="4">
        <v>18</v>
      </c>
      <c r="F1522" s="4">
        <v>30</v>
      </c>
      <c r="G1522">
        <v>3</v>
      </c>
      <c r="H1522" s="5">
        <v>2.2916666666666665E-2</v>
      </c>
      <c r="I1522" t="s">
        <v>610</v>
      </c>
      <c r="J1522" s="4">
        <f t="shared" si="69"/>
        <v>90</v>
      </c>
      <c r="K1522" s="11">
        <f t="shared" si="70"/>
        <v>54</v>
      </c>
      <c r="L1522" s="4">
        <f>J1522-(G1522*E1522)</f>
        <v>36</v>
      </c>
      <c r="M1522" s="6">
        <f t="shared" si="71"/>
        <v>0.4</v>
      </c>
    </row>
    <row r="1523" spans="1:13" x14ac:dyDescent="0.45">
      <c r="A1523" s="3">
        <v>618</v>
      </c>
      <c r="B1523" s="3">
        <v>3</v>
      </c>
      <c r="C1523" t="s">
        <v>258</v>
      </c>
      <c r="D1523" t="s">
        <v>623</v>
      </c>
      <c r="E1523" s="4">
        <v>19</v>
      </c>
      <c r="F1523" s="4">
        <v>32</v>
      </c>
      <c r="G1523">
        <v>2</v>
      </c>
      <c r="H1523" s="5">
        <v>4.1666666666666666E-3</v>
      </c>
      <c r="I1523" t="s">
        <v>610</v>
      </c>
      <c r="J1523" s="4">
        <f t="shared" si="69"/>
        <v>64</v>
      </c>
      <c r="K1523" s="11">
        <f t="shared" si="70"/>
        <v>38</v>
      </c>
      <c r="L1523" s="4">
        <f>J1523-(G1523*E1523)</f>
        <v>26</v>
      </c>
      <c r="M1523" s="6">
        <f t="shared" si="71"/>
        <v>0.40625</v>
      </c>
    </row>
    <row r="1524" spans="1:13" x14ac:dyDescent="0.45">
      <c r="A1524" s="3">
        <v>618</v>
      </c>
      <c r="B1524" s="3">
        <v>3</v>
      </c>
      <c r="C1524" t="s">
        <v>127</v>
      </c>
      <c r="D1524" t="s">
        <v>614</v>
      </c>
      <c r="E1524" s="4">
        <v>19</v>
      </c>
      <c r="F1524" s="4">
        <v>31</v>
      </c>
      <c r="G1524">
        <v>3</v>
      </c>
      <c r="H1524" s="5">
        <v>2.4305555555555556E-2</v>
      </c>
      <c r="I1524" t="s">
        <v>609</v>
      </c>
      <c r="J1524" s="4">
        <f t="shared" si="69"/>
        <v>93</v>
      </c>
      <c r="K1524" s="11">
        <f t="shared" si="70"/>
        <v>57</v>
      </c>
      <c r="L1524" s="4">
        <f>J1524-(G1524*E1524)</f>
        <v>36</v>
      </c>
      <c r="M1524" s="6">
        <f t="shared" si="71"/>
        <v>0.38709677419354838</v>
      </c>
    </row>
    <row r="1525" spans="1:13" x14ac:dyDescent="0.45">
      <c r="A1525" s="3">
        <v>618</v>
      </c>
      <c r="B1525" s="3">
        <v>3</v>
      </c>
      <c r="C1525" t="s">
        <v>90</v>
      </c>
      <c r="D1525" t="s">
        <v>629</v>
      </c>
      <c r="E1525" s="4">
        <v>10</v>
      </c>
      <c r="F1525" s="4">
        <v>18</v>
      </c>
      <c r="G1525">
        <v>3</v>
      </c>
      <c r="H1525" s="5">
        <v>1.6666666666666666E-2</v>
      </c>
      <c r="I1525" t="s">
        <v>609</v>
      </c>
      <c r="J1525" s="4">
        <f t="shared" si="69"/>
        <v>54</v>
      </c>
      <c r="K1525" s="11">
        <f t="shared" si="70"/>
        <v>30</v>
      </c>
      <c r="L1525" s="4">
        <f>J1525-(G1525*E1525)</f>
        <v>24</v>
      </c>
      <c r="M1525" s="6">
        <f t="shared" si="71"/>
        <v>0.44444444444444442</v>
      </c>
    </row>
    <row r="1526" spans="1:13" x14ac:dyDescent="0.45">
      <c r="A1526" s="3">
        <v>618</v>
      </c>
      <c r="B1526" s="3">
        <v>3</v>
      </c>
      <c r="C1526" t="s">
        <v>84</v>
      </c>
      <c r="D1526" t="s">
        <v>617</v>
      </c>
      <c r="E1526" s="4">
        <v>22</v>
      </c>
      <c r="F1526" s="4">
        <v>36</v>
      </c>
      <c r="G1526">
        <v>3</v>
      </c>
      <c r="H1526" s="5">
        <v>3.6805555555555557E-2</v>
      </c>
      <c r="I1526" t="s">
        <v>609</v>
      </c>
      <c r="J1526" s="4">
        <f t="shared" si="69"/>
        <v>108</v>
      </c>
      <c r="K1526" s="11">
        <f t="shared" si="70"/>
        <v>66</v>
      </c>
      <c r="L1526" s="4">
        <f>J1526-(G1526*E1526)</f>
        <v>42</v>
      </c>
      <c r="M1526" s="6">
        <f t="shared" si="71"/>
        <v>0.3888888888888889</v>
      </c>
    </row>
    <row r="1527" spans="1:13" x14ac:dyDescent="0.45">
      <c r="A1527" s="3">
        <v>619</v>
      </c>
      <c r="B1527" s="3">
        <v>6</v>
      </c>
      <c r="C1527" t="s">
        <v>117</v>
      </c>
      <c r="D1527" t="s">
        <v>615</v>
      </c>
      <c r="E1527" s="4">
        <v>16</v>
      </c>
      <c r="F1527" s="4">
        <v>27</v>
      </c>
      <c r="G1527">
        <v>2</v>
      </c>
      <c r="H1527" s="5">
        <v>2.7777777777777776E-2</v>
      </c>
      <c r="I1527" t="s">
        <v>609</v>
      </c>
      <c r="J1527" s="4">
        <f t="shared" si="69"/>
        <v>54</v>
      </c>
      <c r="K1527" s="11">
        <f t="shared" si="70"/>
        <v>32</v>
      </c>
      <c r="L1527" s="4">
        <f>J1527-(G1527*E1527)</f>
        <v>22</v>
      </c>
      <c r="M1527" s="6">
        <f t="shared" si="71"/>
        <v>0.40740740740740738</v>
      </c>
    </row>
    <row r="1528" spans="1:13" x14ac:dyDescent="0.45">
      <c r="A1528" s="3">
        <v>619</v>
      </c>
      <c r="B1528" s="3">
        <v>6</v>
      </c>
      <c r="C1528" t="s">
        <v>166</v>
      </c>
      <c r="D1528" t="s">
        <v>630</v>
      </c>
      <c r="E1528" s="4">
        <v>15</v>
      </c>
      <c r="F1528" s="4">
        <v>26</v>
      </c>
      <c r="G1528">
        <v>3</v>
      </c>
      <c r="H1528" s="5">
        <v>3.888888888888889E-2</v>
      </c>
      <c r="I1528" t="s">
        <v>610</v>
      </c>
      <c r="J1528" s="4">
        <f t="shared" si="69"/>
        <v>78</v>
      </c>
      <c r="K1528" s="11">
        <f t="shared" si="70"/>
        <v>45</v>
      </c>
      <c r="L1528" s="4">
        <f>J1528-(G1528*E1528)</f>
        <v>33</v>
      </c>
      <c r="M1528" s="6">
        <f t="shared" si="71"/>
        <v>0.42307692307692307</v>
      </c>
    </row>
    <row r="1529" spans="1:13" x14ac:dyDescent="0.45">
      <c r="A1529" s="3">
        <v>620</v>
      </c>
      <c r="B1529" s="3">
        <v>16</v>
      </c>
      <c r="C1529" t="s">
        <v>123</v>
      </c>
      <c r="D1529" t="s">
        <v>621</v>
      </c>
      <c r="E1529" s="4">
        <v>11</v>
      </c>
      <c r="F1529" s="4">
        <v>19</v>
      </c>
      <c r="G1529">
        <v>3</v>
      </c>
      <c r="H1529" s="5">
        <v>2.7777777777777776E-2</v>
      </c>
      <c r="I1529" t="s">
        <v>610</v>
      </c>
      <c r="J1529" s="4">
        <f t="shared" si="69"/>
        <v>57</v>
      </c>
      <c r="K1529" s="11">
        <f t="shared" si="70"/>
        <v>33</v>
      </c>
      <c r="L1529" s="4">
        <f>J1529-(G1529*E1529)</f>
        <v>24</v>
      </c>
      <c r="M1529" s="6">
        <f t="shared" si="71"/>
        <v>0.42105263157894735</v>
      </c>
    </row>
    <row r="1530" spans="1:13" x14ac:dyDescent="0.45">
      <c r="A1530" s="3">
        <v>621</v>
      </c>
      <c r="B1530" s="3">
        <v>5</v>
      </c>
      <c r="C1530" t="s">
        <v>37</v>
      </c>
      <c r="D1530" t="s">
        <v>622</v>
      </c>
      <c r="E1530" s="4">
        <v>21</v>
      </c>
      <c r="F1530" s="4">
        <v>35</v>
      </c>
      <c r="G1530">
        <v>3</v>
      </c>
      <c r="H1530" s="5">
        <v>5.5555555555555558E-3</v>
      </c>
      <c r="I1530" t="s">
        <v>610</v>
      </c>
      <c r="J1530" s="4">
        <f t="shared" si="69"/>
        <v>105</v>
      </c>
      <c r="K1530" s="11">
        <f t="shared" si="70"/>
        <v>63</v>
      </c>
      <c r="L1530" s="4">
        <f>J1530-(G1530*E1530)</f>
        <v>42</v>
      </c>
      <c r="M1530" s="6">
        <f t="shared" si="71"/>
        <v>0.4</v>
      </c>
    </row>
    <row r="1531" spans="1:13" x14ac:dyDescent="0.45">
      <c r="A1531" s="3">
        <v>622</v>
      </c>
      <c r="B1531" s="3">
        <v>7</v>
      </c>
      <c r="C1531" t="s">
        <v>127</v>
      </c>
      <c r="D1531" t="s">
        <v>614</v>
      </c>
      <c r="E1531" s="4">
        <v>19</v>
      </c>
      <c r="F1531" s="4">
        <v>31</v>
      </c>
      <c r="G1531">
        <v>3</v>
      </c>
      <c r="H1531" s="5">
        <v>3.6805555555555557E-2</v>
      </c>
      <c r="I1531" t="s">
        <v>609</v>
      </c>
      <c r="J1531" s="4">
        <f t="shared" si="69"/>
        <v>93</v>
      </c>
      <c r="K1531" s="11">
        <f t="shared" si="70"/>
        <v>57</v>
      </c>
      <c r="L1531" s="4">
        <f>J1531-(G1531*E1531)</f>
        <v>36</v>
      </c>
      <c r="M1531" s="6">
        <f t="shared" si="71"/>
        <v>0.38709677419354838</v>
      </c>
    </row>
    <row r="1532" spans="1:13" x14ac:dyDescent="0.45">
      <c r="A1532" s="3">
        <v>622</v>
      </c>
      <c r="B1532" s="3">
        <v>7</v>
      </c>
      <c r="C1532" t="s">
        <v>53</v>
      </c>
      <c r="D1532" t="s">
        <v>620</v>
      </c>
      <c r="E1532" s="4">
        <v>16</v>
      </c>
      <c r="F1532" s="4">
        <v>28</v>
      </c>
      <c r="G1532">
        <v>1</v>
      </c>
      <c r="H1532" s="5">
        <v>1.7361111111111112E-2</v>
      </c>
      <c r="I1532" t="s">
        <v>609</v>
      </c>
      <c r="J1532" s="4">
        <f t="shared" si="69"/>
        <v>28</v>
      </c>
      <c r="K1532" s="11">
        <f t="shared" si="70"/>
        <v>16</v>
      </c>
      <c r="L1532" s="4">
        <f>J1532-(G1532*E1532)</f>
        <v>12</v>
      </c>
      <c r="M1532" s="6">
        <f t="shared" si="71"/>
        <v>0.42857142857142855</v>
      </c>
    </row>
    <row r="1533" spans="1:13" x14ac:dyDescent="0.45">
      <c r="A1533" s="3">
        <v>623</v>
      </c>
      <c r="B1533" s="3">
        <v>13</v>
      </c>
      <c r="C1533" t="s">
        <v>214</v>
      </c>
      <c r="D1533" t="s">
        <v>624</v>
      </c>
      <c r="E1533" s="4">
        <v>13</v>
      </c>
      <c r="F1533" s="4">
        <v>22</v>
      </c>
      <c r="G1533">
        <v>2</v>
      </c>
      <c r="H1533" s="5">
        <v>1.5972222222222221E-2</v>
      </c>
      <c r="I1533" t="s">
        <v>609</v>
      </c>
      <c r="J1533" s="4">
        <f t="shared" si="69"/>
        <v>44</v>
      </c>
      <c r="K1533" s="11">
        <f t="shared" si="70"/>
        <v>26</v>
      </c>
      <c r="L1533" s="4">
        <f>J1533-(G1533*E1533)</f>
        <v>18</v>
      </c>
      <c r="M1533" s="6">
        <f t="shared" si="71"/>
        <v>0.40909090909090912</v>
      </c>
    </row>
    <row r="1534" spans="1:13" x14ac:dyDescent="0.45">
      <c r="A1534" s="3">
        <v>623</v>
      </c>
      <c r="B1534" s="3">
        <v>13</v>
      </c>
      <c r="C1534" t="s">
        <v>37</v>
      </c>
      <c r="D1534" t="s">
        <v>622</v>
      </c>
      <c r="E1534" s="4">
        <v>21</v>
      </c>
      <c r="F1534" s="4">
        <v>35</v>
      </c>
      <c r="G1534">
        <v>2</v>
      </c>
      <c r="H1534" s="5">
        <v>4.0972222222222222E-2</v>
      </c>
      <c r="I1534" t="s">
        <v>609</v>
      </c>
      <c r="J1534" s="4">
        <f t="shared" si="69"/>
        <v>70</v>
      </c>
      <c r="K1534" s="11">
        <f t="shared" si="70"/>
        <v>42</v>
      </c>
      <c r="L1534" s="4">
        <f>J1534-(G1534*E1534)</f>
        <v>28</v>
      </c>
      <c r="M1534" s="6">
        <f t="shared" si="71"/>
        <v>0.4</v>
      </c>
    </row>
    <row r="1535" spans="1:13" x14ac:dyDescent="0.45">
      <c r="A1535" s="3">
        <v>623</v>
      </c>
      <c r="B1535" s="3">
        <v>13</v>
      </c>
      <c r="C1535" t="s">
        <v>133</v>
      </c>
      <c r="D1535" t="s">
        <v>631</v>
      </c>
      <c r="E1535" s="4">
        <v>15</v>
      </c>
      <c r="F1535" s="4">
        <v>25</v>
      </c>
      <c r="G1535">
        <v>1</v>
      </c>
      <c r="H1535" s="5">
        <v>1.3888888888888888E-2</v>
      </c>
      <c r="I1535" t="s">
        <v>609</v>
      </c>
      <c r="J1535" s="4">
        <f t="shared" si="69"/>
        <v>25</v>
      </c>
      <c r="K1535" s="11">
        <f t="shared" si="70"/>
        <v>15</v>
      </c>
      <c r="L1535" s="4">
        <f>J1535-(G1535*E1535)</f>
        <v>10</v>
      </c>
      <c r="M1535" s="6">
        <f t="shared" si="71"/>
        <v>0.4</v>
      </c>
    </row>
    <row r="1536" spans="1:13" x14ac:dyDescent="0.45">
      <c r="A1536" s="3">
        <v>623</v>
      </c>
      <c r="B1536" s="3">
        <v>13</v>
      </c>
      <c r="C1536" t="s">
        <v>258</v>
      </c>
      <c r="D1536" t="s">
        <v>623</v>
      </c>
      <c r="E1536" s="4">
        <v>19</v>
      </c>
      <c r="F1536" s="4">
        <v>32</v>
      </c>
      <c r="G1536">
        <v>3</v>
      </c>
      <c r="H1536" s="5">
        <v>2.9861111111111113E-2</v>
      </c>
      <c r="I1536" t="s">
        <v>610</v>
      </c>
      <c r="J1536" s="4">
        <f t="shared" si="69"/>
        <v>96</v>
      </c>
      <c r="K1536" s="11">
        <f t="shared" si="70"/>
        <v>57</v>
      </c>
      <c r="L1536" s="4">
        <f>J1536-(G1536*E1536)</f>
        <v>39</v>
      </c>
      <c r="M1536" s="6">
        <f t="shared" si="71"/>
        <v>0.40625</v>
      </c>
    </row>
    <row r="1537" spans="1:13" x14ac:dyDescent="0.45">
      <c r="A1537" s="3">
        <v>624</v>
      </c>
      <c r="B1537" s="3">
        <v>1</v>
      </c>
      <c r="C1537" t="s">
        <v>84</v>
      </c>
      <c r="D1537" t="s">
        <v>617</v>
      </c>
      <c r="E1537" s="4">
        <v>22</v>
      </c>
      <c r="F1537" s="4">
        <v>36</v>
      </c>
      <c r="G1537">
        <v>1</v>
      </c>
      <c r="H1537" s="5">
        <v>1.3194444444444444E-2</v>
      </c>
      <c r="I1537" t="s">
        <v>610</v>
      </c>
      <c r="J1537" s="4">
        <f t="shared" si="69"/>
        <v>36</v>
      </c>
      <c r="K1537" s="11">
        <f t="shared" si="70"/>
        <v>22</v>
      </c>
      <c r="L1537" s="4">
        <f>J1537-(G1537*E1537)</f>
        <v>14</v>
      </c>
      <c r="M1537" s="6">
        <f t="shared" si="71"/>
        <v>0.3888888888888889</v>
      </c>
    </row>
    <row r="1538" spans="1:13" x14ac:dyDescent="0.45">
      <c r="A1538" s="3">
        <v>624</v>
      </c>
      <c r="B1538" s="3">
        <v>1</v>
      </c>
      <c r="C1538" t="s">
        <v>169</v>
      </c>
      <c r="D1538" t="s">
        <v>612</v>
      </c>
      <c r="E1538" s="4">
        <v>14</v>
      </c>
      <c r="F1538" s="4">
        <v>24</v>
      </c>
      <c r="G1538">
        <v>1</v>
      </c>
      <c r="H1538" s="5">
        <v>3.125E-2</v>
      </c>
      <c r="I1538" t="s">
        <v>609</v>
      </c>
      <c r="J1538" s="4">
        <f t="shared" si="69"/>
        <v>24</v>
      </c>
      <c r="K1538" s="11">
        <f t="shared" si="70"/>
        <v>14</v>
      </c>
      <c r="L1538" s="4">
        <f>J1538-(G1538*E1538)</f>
        <v>10</v>
      </c>
      <c r="M1538" s="6">
        <f t="shared" si="71"/>
        <v>0.41666666666666669</v>
      </c>
    </row>
    <row r="1539" spans="1:13" x14ac:dyDescent="0.45">
      <c r="A1539" s="3">
        <v>624</v>
      </c>
      <c r="B1539" s="3">
        <v>1</v>
      </c>
      <c r="C1539" t="s">
        <v>81</v>
      </c>
      <c r="D1539" t="s">
        <v>628</v>
      </c>
      <c r="E1539" s="4">
        <v>13</v>
      </c>
      <c r="F1539" s="4">
        <v>21</v>
      </c>
      <c r="G1539">
        <v>2</v>
      </c>
      <c r="H1539" s="5">
        <v>1.0416666666666666E-2</v>
      </c>
      <c r="I1539" t="s">
        <v>610</v>
      </c>
      <c r="J1539" s="4">
        <f t="shared" ref="J1539:J1602" si="72">F1539*G1539</f>
        <v>42</v>
      </c>
      <c r="K1539" s="11">
        <f t="shared" ref="K1539:K1602" si="73">G1539*E1539</f>
        <v>26</v>
      </c>
      <c r="L1539" s="4">
        <f>J1539-(G1539*E1539)</f>
        <v>16</v>
      </c>
      <c r="M1539" s="6">
        <f t="shared" ref="M1539:M1602" si="74">L1539/J1539</f>
        <v>0.38095238095238093</v>
      </c>
    </row>
    <row r="1540" spans="1:13" x14ac:dyDescent="0.45">
      <c r="A1540" s="3">
        <v>625</v>
      </c>
      <c r="B1540" s="3">
        <v>5</v>
      </c>
      <c r="C1540" t="s">
        <v>90</v>
      </c>
      <c r="D1540" t="s">
        <v>629</v>
      </c>
      <c r="E1540" s="4">
        <v>10</v>
      </c>
      <c r="F1540" s="4">
        <v>18</v>
      </c>
      <c r="G1540">
        <v>2</v>
      </c>
      <c r="H1540" s="5">
        <v>8.3333333333333332E-3</v>
      </c>
      <c r="I1540" t="s">
        <v>609</v>
      </c>
      <c r="J1540" s="4">
        <f t="shared" si="72"/>
        <v>36</v>
      </c>
      <c r="K1540" s="11">
        <f t="shared" si="73"/>
        <v>20</v>
      </c>
      <c r="L1540" s="4">
        <f>J1540-(G1540*E1540)</f>
        <v>16</v>
      </c>
      <c r="M1540" s="6">
        <f t="shared" si="74"/>
        <v>0.44444444444444442</v>
      </c>
    </row>
    <row r="1541" spans="1:13" x14ac:dyDescent="0.45">
      <c r="A1541" s="3">
        <v>625</v>
      </c>
      <c r="B1541" s="3">
        <v>5</v>
      </c>
      <c r="C1541" t="s">
        <v>59</v>
      </c>
      <c r="D1541" t="s">
        <v>616</v>
      </c>
      <c r="E1541" s="4">
        <v>25</v>
      </c>
      <c r="F1541" s="4">
        <v>40</v>
      </c>
      <c r="G1541">
        <v>1</v>
      </c>
      <c r="H1541" s="5">
        <v>3.1944444444444442E-2</v>
      </c>
      <c r="I1541" t="s">
        <v>610</v>
      </c>
      <c r="J1541" s="4">
        <f t="shared" si="72"/>
        <v>40</v>
      </c>
      <c r="K1541" s="11">
        <f t="shared" si="73"/>
        <v>25</v>
      </c>
      <c r="L1541" s="4">
        <f>J1541-(G1541*E1541)</f>
        <v>15</v>
      </c>
      <c r="M1541" s="6">
        <f t="shared" si="74"/>
        <v>0.375</v>
      </c>
    </row>
    <row r="1542" spans="1:13" x14ac:dyDescent="0.45">
      <c r="A1542" s="3">
        <v>625</v>
      </c>
      <c r="B1542" s="3">
        <v>5</v>
      </c>
      <c r="C1542" t="s">
        <v>81</v>
      </c>
      <c r="D1542" t="s">
        <v>628</v>
      </c>
      <c r="E1542" s="4">
        <v>13</v>
      </c>
      <c r="F1542" s="4">
        <v>21</v>
      </c>
      <c r="G1542">
        <v>3</v>
      </c>
      <c r="H1542" s="5">
        <v>2.7083333333333334E-2</v>
      </c>
      <c r="I1542" t="s">
        <v>609</v>
      </c>
      <c r="J1542" s="4">
        <f t="shared" si="72"/>
        <v>63</v>
      </c>
      <c r="K1542" s="11">
        <f t="shared" si="73"/>
        <v>39</v>
      </c>
      <c r="L1542" s="4">
        <f>J1542-(G1542*E1542)</f>
        <v>24</v>
      </c>
      <c r="M1542" s="6">
        <f t="shared" si="74"/>
        <v>0.38095238095238093</v>
      </c>
    </row>
    <row r="1543" spans="1:13" x14ac:dyDescent="0.45">
      <c r="A1543" s="3">
        <v>626</v>
      </c>
      <c r="B1543" s="3">
        <v>14</v>
      </c>
      <c r="C1543" t="s">
        <v>79</v>
      </c>
      <c r="D1543" t="s">
        <v>613</v>
      </c>
      <c r="E1543" s="4">
        <v>18</v>
      </c>
      <c r="F1543" s="4">
        <v>30</v>
      </c>
      <c r="G1543">
        <v>2</v>
      </c>
      <c r="H1543" s="5">
        <v>7.6388888888888886E-3</v>
      </c>
      <c r="I1543" t="s">
        <v>609</v>
      </c>
      <c r="J1543" s="4">
        <f t="shared" si="72"/>
        <v>60</v>
      </c>
      <c r="K1543" s="11">
        <f t="shared" si="73"/>
        <v>36</v>
      </c>
      <c r="L1543" s="4">
        <f>J1543-(G1543*E1543)</f>
        <v>24</v>
      </c>
      <c r="M1543" s="6">
        <f t="shared" si="74"/>
        <v>0.4</v>
      </c>
    </row>
    <row r="1544" spans="1:13" x14ac:dyDescent="0.45">
      <c r="A1544" s="3">
        <v>626</v>
      </c>
      <c r="B1544" s="3">
        <v>14</v>
      </c>
      <c r="C1544" t="s">
        <v>169</v>
      </c>
      <c r="D1544" t="s">
        <v>612</v>
      </c>
      <c r="E1544" s="4">
        <v>14</v>
      </c>
      <c r="F1544" s="4">
        <v>24</v>
      </c>
      <c r="G1544">
        <v>2</v>
      </c>
      <c r="H1544" s="5">
        <v>2.5000000000000001E-2</v>
      </c>
      <c r="I1544" t="s">
        <v>610</v>
      </c>
      <c r="J1544" s="4">
        <f t="shared" si="72"/>
        <v>48</v>
      </c>
      <c r="K1544" s="11">
        <f t="shared" si="73"/>
        <v>28</v>
      </c>
      <c r="L1544" s="4">
        <f>J1544-(G1544*E1544)</f>
        <v>20</v>
      </c>
      <c r="M1544" s="6">
        <f t="shared" si="74"/>
        <v>0.41666666666666669</v>
      </c>
    </row>
    <row r="1545" spans="1:13" x14ac:dyDescent="0.45">
      <c r="A1545" s="3">
        <v>626</v>
      </c>
      <c r="B1545" s="3">
        <v>14</v>
      </c>
      <c r="C1545" t="s">
        <v>49</v>
      </c>
      <c r="D1545" t="s">
        <v>618</v>
      </c>
      <c r="E1545" s="4">
        <v>17</v>
      </c>
      <c r="F1545" s="4">
        <v>29</v>
      </c>
      <c r="G1545">
        <v>1</v>
      </c>
      <c r="H1545" s="5">
        <v>7.6388888888888886E-3</v>
      </c>
      <c r="I1545" t="s">
        <v>610</v>
      </c>
      <c r="J1545" s="4">
        <f t="shared" si="72"/>
        <v>29</v>
      </c>
      <c r="K1545" s="11">
        <f t="shared" si="73"/>
        <v>17</v>
      </c>
      <c r="L1545" s="4">
        <f>J1545-(G1545*E1545)</f>
        <v>12</v>
      </c>
      <c r="M1545" s="6">
        <f t="shared" si="74"/>
        <v>0.41379310344827586</v>
      </c>
    </row>
    <row r="1546" spans="1:13" x14ac:dyDescent="0.45">
      <c r="A1546" s="3">
        <v>627</v>
      </c>
      <c r="B1546" s="3">
        <v>4</v>
      </c>
      <c r="C1546" t="s">
        <v>81</v>
      </c>
      <c r="D1546" t="s">
        <v>628</v>
      </c>
      <c r="E1546" s="4">
        <v>13</v>
      </c>
      <c r="F1546" s="4">
        <v>21</v>
      </c>
      <c r="G1546">
        <v>1</v>
      </c>
      <c r="H1546" s="5">
        <v>2.5694444444444443E-2</v>
      </c>
      <c r="I1546" t="s">
        <v>609</v>
      </c>
      <c r="J1546" s="4">
        <f t="shared" si="72"/>
        <v>21</v>
      </c>
      <c r="K1546" s="11">
        <f t="shared" si="73"/>
        <v>13</v>
      </c>
      <c r="L1546" s="4">
        <f>J1546-(G1546*E1546)</f>
        <v>8</v>
      </c>
      <c r="M1546" s="6">
        <f t="shared" si="74"/>
        <v>0.38095238095238093</v>
      </c>
    </row>
    <row r="1547" spans="1:13" x14ac:dyDescent="0.45">
      <c r="A1547" s="3">
        <v>628</v>
      </c>
      <c r="B1547" s="3">
        <v>2</v>
      </c>
      <c r="C1547" t="s">
        <v>169</v>
      </c>
      <c r="D1547" t="s">
        <v>612</v>
      </c>
      <c r="E1547" s="4">
        <v>14</v>
      </c>
      <c r="F1547" s="4">
        <v>24</v>
      </c>
      <c r="G1547">
        <v>2</v>
      </c>
      <c r="H1547" s="5">
        <v>6.9444444444444441E-3</v>
      </c>
      <c r="I1547" t="s">
        <v>609</v>
      </c>
      <c r="J1547" s="4">
        <f t="shared" si="72"/>
        <v>48</v>
      </c>
      <c r="K1547" s="11">
        <f t="shared" si="73"/>
        <v>28</v>
      </c>
      <c r="L1547" s="4">
        <f>J1547-(G1547*E1547)</f>
        <v>20</v>
      </c>
      <c r="M1547" s="6">
        <f t="shared" si="74"/>
        <v>0.41666666666666669</v>
      </c>
    </row>
    <row r="1548" spans="1:13" x14ac:dyDescent="0.45">
      <c r="A1548" s="3">
        <v>628</v>
      </c>
      <c r="B1548" s="3">
        <v>2</v>
      </c>
      <c r="C1548" t="s">
        <v>59</v>
      </c>
      <c r="D1548" t="s">
        <v>616</v>
      </c>
      <c r="E1548" s="4">
        <v>25</v>
      </c>
      <c r="F1548" s="4">
        <v>40</v>
      </c>
      <c r="G1548">
        <v>3</v>
      </c>
      <c r="H1548" s="5">
        <v>2.2916666666666665E-2</v>
      </c>
      <c r="I1548" t="s">
        <v>610</v>
      </c>
      <c r="J1548" s="4">
        <f t="shared" si="72"/>
        <v>120</v>
      </c>
      <c r="K1548" s="11">
        <f t="shared" si="73"/>
        <v>75</v>
      </c>
      <c r="L1548" s="4">
        <f>J1548-(G1548*E1548)</f>
        <v>45</v>
      </c>
      <c r="M1548" s="6">
        <f t="shared" si="74"/>
        <v>0.375</v>
      </c>
    </row>
    <row r="1549" spans="1:13" x14ac:dyDescent="0.45">
      <c r="A1549" s="3">
        <v>629</v>
      </c>
      <c r="B1549" s="3">
        <v>17</v>
      </c>
      <c r="C1549" t="s">
        <v>66</v>
      </c>
      <c r="D1549" t="s">
        <v>625</v>
      </c>
      <c r="E1549" s="4">
        <v>20</v>
      </c>
      <c r="F1549" s="4">
        <v>34</v>
      </c>
      <c r="G1549">
        <v>1</v>
      </c>
      <c r="H1549" s="5">
        <v>1.5277777777777777E-2</v>
      </c>
      <c r="I1549" t="s">
        <v>610</v>
      </c>
      <c r="J1549" s="4">
        <f t="shared" si="72"/>
        <v>34</v>
      </c>
      <c r="K1549" s="11">
        <f t="shared" si="73"/>
        <v>20</v>
      </c>
      <c r="L1549" s="4">
        <f>J1549-(G1549*E1549)</f>
        <v>14</v>
      </c>
      <c r="M1549" s="6">
        <f t="shared" si="74"/>
        <v>0.41176470588235292</v>
      </c>
    </row>
    <row r="1550" spans="1:13" x14ac:dyDescent="0.45">
      <c r="A1550" s="3">
        <v>629</v>
      </c>
      <c r="B1550" s="3">
        <v>17</v>
      </c>
      <c r="C1550" t="s">
        <v>157</v>
      </c>
      <c r="D1550" t="s">
        <v>626</v>
      </c>
      <c r="E1550" s="4">
        <v>12</v>
      </c>
      <c r="F1550" s="4">
        <v>20</v>
      </c>
      <c r="G1550">
        <v>3</v>
      </c>
      <c r="H1550" s="5">
        <v>1.3194444444444444E-2</v>
      </c>
      <c r="I1550" t="s">
        <v>609</v>
      </c>
      <c r="J1550" s="4">
        <f t="shared" si="72"/>
        <v>60</v>
      </c>
      <c r="K1550" s="11">
        <f t="shared" si="73"/>
        <v>36</v>
      </c>
      <c r="L1550" s="4">
        <f>J1550-(G1550*E1550)</f>
        <v>24</v>
      </c>
      <c r="M1550" s="6">
        <f t="shared" si="74"/>
        <v>0.4</v>
      </c>
    </row>
    <row r="1551" spans="1:13" x14ac:dyDescent="0.45">
      <c r="A1551" s="3">
        <v>629</v>
      </c>
      <c r="B1551" s="3">
        <v>17</v>
      </c>
      <c r="C1551" t="s">
        <v>90</v>
      </c>
      <c r="D1551" t="s">
        <v>629</v>
      </c>
      <c r="E1551" s="4">
        <v>10</v>
      </c>
      <c r="F1551" s="4">
        <v>18</v>
      </c>
      <c r="G1551">
        <v>2</v>
      </c>
      <c r="H1551" s="5">
        <v>2.9861111111111113E-2</v>
      </c>
      <c r="I1551" t="s">
        <v>610</v>
      </c>
      <c r="J1551" s="4">
        <f t="shared" si="72"/>
        <v>36</v>
      </c>
      <c r="K1551" s="11">
        <f t="shared" si="73"/>
        <v>20</v>
      </c>
      <c r="L1551" s="4">
        <f>J1551-(G1551*E1551)</f>
        <v>16</v>
      </c>
      <c r="M1551" s="6">
        <f t="shared" si="74"/>
        <v>0.44444444444444442</v>
      </c>
    </row>
    <row r="1552" spans="1:13" x14ac:dyDescent="0.45">
      <c r="A1552" s="3">
        <v>630</v>
      </c>
      <c r="B1552" s="3">
        <v>2</v>
      </c>
      <c r="C1552" t="s">
        <v>127</v>
      </c>
      <c r="D1552" t="s">
        <v>614</v>
      </c>
      <c r="E1552" s="4">
        <v>19</v>
      </c>
      <c r="F1552" s="4">
        <v>31</v>
      </c>
      <c r="G1552">
        <v>2</v>
      </c>
      <c r="H1552" s="5">
        <v>1.3194444444444444E-2</v>
      </c>
      <c r="I1552" t="s">
        <v>609</v>
      </c>
      <c r="J1552" s="4">
        <f t="shared" si="72"/>
        <v>62</v>
      </c>
      <c r="K1552" s="11">
        <f t="shared" si="73"/>
        <v>38</v>
      </c>
      <c r="L1552" s="4">
        <f>J1552-(G1552*E1552)</f>
        <v>24</v>
      </c>
      <c r="M1552" s="6">
        <f t="shared" si="74"/>
        <v>0.38709677419354838</v>
      </c>
    </row>
    <row r="1553" spans="1:13" x14ac:dyDescent="0.45">
      <c r="A1553" s="3">
        <v>630</v>
      </c>
      <c r="B1553" s="3">
        <v>2</v>
      </c>
      <c r="C1553" t="s">
        <v>59</v>
      </c>
      <c r="D1553" t="s">
        <v>616</v>
      </c>
      <c r="E1553" s="4">
        <v>25</v>
      </c>
      <c r="F1553" s="4">
        <v>40</v>
      </c>
      <c r="G1553">
        <v>3</v>
      </c>
      <c r="H1553" s="5">
        <v>3.888888888888889E-2</v>
      </c>
      <c r="I1553" t="s">
        <v>609</v>
      </c>
      <c r="J1553" s="4">
        <f t="shared" si="72"/>
        <v>120</v>
      </c>
      <c r="K1553" s="11">
        <f t="shared" si="73"/>
        <v>75</v>
      </c>
      <c r="L1553" s="4">
        <f>J1553-(G1553*E1553)</f>
        <v>45</v>
      </c>
      <c r="M1553" s="6">
        <f t="shared" si="74"/>
        <v>0.375</v>
      </c>
    </row>
    <row r="1554" spans="1:13" x14ac:dyDescent="0.45">
      <c r="A1554" s="3">
        <v>631</v>
      </c>
      <c r="B1554" s="3">
        <v>6</v>
      </c>
      <c r="C1554" t="s">
        <v>214</v>
      </c>
      <c r="D1554" t="s">
        <v>624</v>
      </c>
      <c r="E1554" s="4">
        <v>13</v>
      </c>
      <c r="F1554" s="4">
        <v>22</v>
      </c>
      <c r="G1554">
        <v>3</v>
      </c>
      <c r="H1554" s="5">
        <v>3.1944444444444442E-2</v>
      </c>
      <c r="I1554" t="s">
        <v>609</v>
      </c>
      <c r="J1554" s="4">
        <f t="shared" si="72"/>
        <v>66</v>
      </c>
      <c r="K1554" s="11">
        <f t="shared" si="73"/>
        <v>39</v>
      </c>
      <c r="L1554" s="4">
        <f>J1554-(G1554*E1554)</f>
        <v>27</v>
      </c>
      <c r="M1554" s="6">
        <f t="shared" si="74"/>
        <v>0.40909090909090912</v>
      </c>
    </row>
    <row r="1555" spans="1:13" x14ac:dyDescent="0.45">
      <c r="A1555" s="3">
        <v>632</v>
      </c>
      <c r="B1555" s="3">
        <v>16</v>
      </c>
      <c r="C1555" t="s">
        <v>258</v>
      </c>
      <c r="D1555" t="s">
        <v>623</v>
      </c>
      <c r="E1555" s="4">
        <v>19</v>
      </c>
      <c r="F1555" s="4">
        <v>32</v>
      </c>
      <c r="G1555">
        <v>3</v>
      </c>
      <c r="H1555" s="5">
        <v>2.8472222222222222E-2</v>
      </c>
      <c r="I1555" t="s">
        <v>610</v>
      </c>
      <c r="J1555" s="4">
        <f t="shared" si="72"/>
        <v>96</v>
      </c>
      <c r="K1555" s="11">
        <f t="shared" si="73"/>
        <v>57</v>
      </c>
      <c r="L1555" s="4">
        <f>J1555-(G1555*E1555)</f>
        <v>39</v>
      </c>
      <c r="M1555" s="6">
        <f t="shared" si="74"/>
        <v>0.40625</v>
      </c>
    </row>
    <row r="1556" spans="1:13" x14ac:dyDescent="0.45">
      <c r="A1556" s="3">
        <v>632</v>
      </c>
      <c r="B1556" s="3">
        <v>16</v>
      </c>
      <c r="C1556" t="s">
        <v>272</v>
      </c>
      <c r="D1556" t="s">
        <v>619</v>
      </c>
      <c r="E1556" s="4">
        <v>20</v>
      </c>
      <c r="F1556" s="4">
        <v>33</v>
      </c>
      <c r="G1556">
        <v>1</v>
      </c>
      <c r="H1556" s="5">
        <v>3.2638888888888891E-2</v>
      </c>
      <c r="I1556" t="s">
        <v>609</v>
      </c>
      <c r="J1556" s="4">
        <f t="shared" si="72"/>
        <v>33</v>
      </c>
      <c r="K1556" s="11">
        <f t="shared" si="73"/>
        <v>20</v>
      </c>
      <c r="L1556" s="4">
        <f>J1556-(G1556*E1556)</f>
        <v>13</v>
      </c>
      <c r="M1556" s="6">
        <f t="shared" si="74"/>
        <v>0.39393939393939392</v>
      </c>
    </row>
    <row r="1557" spans="1:13" x14ac:dyDescent="0.45">
      <c r="A1557" s="3">
        <v>633</v>
      </c>
      <c r="B1557" s="3">
        <v>16</v>
      </c>
      <c r="C1557" t="s">
        <v>79</v>
      </c>
      <c r="D1557" t="s">
        <v>613</v>
      </c>
      <c r="E1557" s="4">
        <v>18</v>
      </c>
      <c r="F1557" s="4">
        <v>30</v>
      </c>
      <c r="G1557">
        <v>3</v>
      </c>
      <c r="H1557" s="5">
        <v>6.9444444444444441E-3</v>
      </c>
      <c r="I1557" t="s">
        <v>609</v>
      </c>
      <c r="J1557" s="4">
        <f t="shared" si="72"/>
        <v>90</v>
      </c>
      <c r="K1557" s="11">
        <f t="shared" si="73"/>
        <v>54</v>
      </c>
      <c r="L1557" s="4">
        <f>J1557-(G1557*E1557)</f>
        <v>36</v>
      </c>
      <c r="M1557" s="6">
        <f t="shared" si="74"/>
        <v>0.4</v>
      </c>
    </row>
    <row r="1558" spans="1:13" x14ac:dyDescent="0.45">
      <c r="A1558" s="3">
        <v>633</v>
      </c>
      <c r="B1558" s="3">
        <v>16</v>
      </c>
      <c r="C1558" t="s">
        <v>169</v>
      </c>
      <c r="D1558" t="s">
        <v>612</v>
      </c>
      <c r="E1558" s="4">
        <v>14</v>
      </c>
      <c r="F1558" s="4">
        <v>24</v>
      </c>
      <c r="G1558">
        <v>2</v>
      </c>
      <c r="H1558" s="5">
        <v>3.5416666666666666E-2</v>
      </c>
      <c r="I1558" t="s">
        <v>610</v>
      </c>
      <c r="J1558" s="4">
        <f t="shared" si="72"/>
        <v>48</v>
      </c>
      <c r="K1558" s="11">
        <f t="shared" si="73"/>
        <v>28</v>
      </c>
      <c r="L1558" s="4">
        <f>J1558-(G1558*E1558)</f>
        <v>20</v>
      </c>
      <c r="M1558" s="6">
        <f t="shared" si="74"/>
        <v>0.41666666666666669</v>
      </c>
    </row>
    <row r="1559" spans="1:13" x14ac:dyDescent="0.45">
      <c r="A1559" s="3">
        <v>633</v>
      </c>
      <c r="B1559" s="3">
        <v>16</v>
      </c>
      <c r="C1559" t="s">
        <v>214</v>
      </c>
      <c r="D1559" t="s">
        <v>624</v>
      </c>
      <c r="E1559" s="4">
        <v>13</v>
      </c>
      <c r="F1559" s="4">
        <v>22</v>
      </c>
      <c r="G1559">
        <v>2</v>
      </c>
      <c r="H1559" s="5">
        <v>2.361111111111111E-2</v>
      </c>
      <c r="I1559" t="s">
        <v>609</v>
      </c>
      <c r="J1559" s="4">
        <f t="shared" si="72"/>
        <v>44</v>
      </c>
      <c r="K1559" s="11">
        <f t="shared" si="73"/>
        <v>26</v>
      </c>
      <c r="L1559" s="4">
        <f>J1559-(G1559*E1559)</f>
        <v>18</v>
      </c>
      <c r="M1559" s="6">
        <f t="shared" si="74"/>
        <v>0.40909090909090912</v>
      </c>
    </row>
    <row r="1560" spans="1:13" x14ac:dyDescent="0.45">
      <c r="A1560" s="3">
        <v>633</v>
      </c>
      <c r="B1560" s="3">
        <v>16</v>
      </c>
      <c r="C1560" t="s">
        <v>90</v>
      </c>
      <c r="D1560" t="s">
        <v>629</v>
      </c>
      <c r="E1560" s="4">
        <v>10</v>
      </c>
      <c r="F1560" s="4">
        <v>18</v>
      </c>
      <c r="G1560">
        <v>3</v>
      </c>
      <c r="H1560" s="5">
        <v>3.7499999999999999E-2</v>
      </c>
      <c r="I1560" t="s">
        <v>610</v>
      </c>
      <c r="J1560" s="4">
        <f t="shared" si="72"/>
        <v>54</v>
      </c>
      <c r="K1560" s="11">
        <f t="shared" si="73"/>
        <v>30</v>
      </c>
      <c r="L1560" s="4">
        <f>J1560-(G1560*E1560)</f>
        <v>24</v>
      </c>
      <c r="M1560" s="6">
        <f t="shared" si="74"/>
        <v>0.44444444444444442</v>
      </c>
    </row>
    <row r="1561" spans="1:13" x14ac:dyDescent="0.45">
      <c r="A1561" s="3">
        <v>634</v>
      </c>
      <c r="B1561" s="3">
        <v>2</v>
      </c>
      <c r="C1561" t="s">
        <v>214</v>
      </c>
      <c r="D1561" t="s">
        <v>624</v>
      </c>
      <c r="E1561" s="4">
        <v>13</v>
      </c>
      <c r="F1561" s="4">
        <v>22</v>
      </c>
      <c r="G1561">
        <v>2</v>
      </c>
      <c r="H1561" s="5">
        <v>1.7361111111111112E-2</v>
      </c>
      <c r="I1561" t="s">
        <v>609</v>
      </c>
      <c r="J1561" s="4">
        <f t="shared" si="72"/>
        <v>44</v>
      </c>
      <c r="K1561" s="11">
        <f t="shared" si="73"/>
        <v>26</v>
      </c>
      <c r="L1561" s="4">
        <f>J1561-(G1561*E1561)</f>
        <v>18</v>
      </c>
      <c r="M1561" s="6">
        <f t="shared" si="74"/>
        <v>0.40909090909090912</v>
      </c>
    </row>
    <row r="1562" spans="1:13" x14ac:dyDescent="0.45">
      <c r="A1562" s="3">
        <v>634</v>
      </c>
      <c r="B1562" s="3">
        <v>2</v>
      </c>
      <c r="C1562" t="s">
        <v>59</v>
      </c>
      <c r="D1562" t="s">
        <v>616</v>
      </c>
      <c r="E1562" s="4">
        <v>25</v>
      </c>
      <c r="F1562" s="4">
        <v>40</v>
      </c>
      <c r="G1562">
        <v>3</v>
      </c>
      <c r="H1562" s="5">
        <v>2.6388888888888889E-2</v>
      </c>
      <c r="I1562" t="s">
        <v>610</v>
      </c>
      <c r="J1562" s="4">
        <f t="shared" si="72"/>
        <v>120</v>
      </c>
      <c r="K1562" s="11">
        <f t="shared" si="73"/>
        <v>75</v>
      </c>
      <c r="L1562" s="4">
        <f>J1562-(G1562*E1562)</f>
        <v>45</v>
      </c>
      <c r="M1562" s="6">
        <f t="shared" si="74"/>
        <v>0.375</v>
      </c>
    </row>
    <row r="1563" spans="1:13" x14ac:dyDescent="0.45">
      <c r="A1563" s="3">
        <v>634</v>
      </c>
      <c r="B1563" s="3">
        <v>2</v>
      </c>
      <c r="C1563" t="s">
        <v>133</v>
      </c>
      <c r="D1563" t="s">
        <v>631</v>
      </c>
      <c r="E1563" s="4">
        <v>15</v>
      </c>
      <c r="F1563" s="4">
        <v>25</v>
      </c>
      <c r="G1563">
        <v>3</v>
      </c>
      <c r="H1563" s="5">
        <v>2.9861111111111113E-2</v>
      </c>
      <c r="I1563" t="s">
        <v>610</v>
      </c>
      <c r="J1563" s="4">
        <f t="shared" si="72"/>
        <v>75</v>
      </c>
      <c r="K1563" s="11">
        <f t="shared" si="73"/>
        <v>45</v>
      </c>
      <c r="L1563" s="4">
        <f>J1563-(G1563*E1563)</f>
        <v>30</v>
      </c>
      <c r="M1563" s="6">
        <f t="shared" si="74"/>
        <v>0.4</v>
      </c>
    </row>
    <row r="1564" spans="1:13" x14ac:dyDescent="0.45">
      <c r="A1564" s="3">
        <v>634</v>
      </c>
      <c r="B1564" s="3">
        <v>2</v>
      </c>
      <c r="C1564" t="s">
        <v>37</v>
      </c>
      <c r="D1564" t="s">
        <v>622</v>
      </c>
      <c r="E1564" s="4">
        <v>21</v>
      </c>
      <c r="F1564" s="4">
        <v>35</v>
      </c>
      <c r="G1564">
        <v>3</v>
      </c>
      <c r="H1564" s="5">
        <v>3.5416666666666666E-2</v>
      </c>
      <c r="I1564" t="s">
        <v>609</v>
      </c>
      <c r="J1564" s="4">
        <f t="shared" si="72"/>
        <v>105</v>
      </c>
      <c r="K1564" s="11">
        <f t="shared" si="73"/>
        <v>63</v>
      </c>
      <c r="L1564" s="4">
        <f>J1564-(G1564*E1564)</f>
        <v>42</v>
      </c>
      <c r="M1564" s="6">
        <f t="shared" si="74"/>
        <v>0.4</v>
      </c>
    </row>
    <row r="1565" spans="1:13" x14ac:dyDescent="0.45">
      <c r="A1565" s="3">
        <v>635</v>
      </c>
      <c r="B1565" s="3">
        <v>5</v>
      </c>
      <c r="C1565" t="s">
        <v>49</v>
      </c>
      <c r="D1565" t="s">
        <v>618</v>
      </c>
      <c r="E1565" s="4">
        <v>17</v>
      </c>
      <c r="F1565" s="4">
        <v>29</v>
      </c>
      <c r="G1565">
        <v>2</v>
      </c>
      <c r="H1565" s="5">
        <v>1.7361111111111112E-2</v>
      </c>
      <c r="I1565" t="s">
        <v>610</v>
      </c>
      <c r="J1565" s="4">
        <f t="shared" si="72"/>
        <v>58</v>
      </c>
      <c r="K1565" s="11">
        <f t="shared" si="73"/>
        <v>34</v>
      </c>
      <c r="L1565" s="4">
        <f>J1565-(G1565*E1565)</f>
        <v>24</v>
      </c>
      <c r="M1565" s="6">
        <f t="shared" si="74"/>
        <v>0.41379310344827586</v>
      </c>
    </row>
    <row r="1566" spans="1:13" x14ac:dyDescent="0.45">
      <c r="A1566" s="3">
        <v>636</v>
      </c>
      <c r="B1566" s="3">
        <v>14</v>
      </c>
      <c r="C1566" t="s">
        <v>169</v>
      </c>
      <c r="D1566" t="s">
        <v>612</v>
      </c>
      <c r="E1566" s="4">
        <v>14</v>
      </c>
      <c r="F1566" s="4">
        <v>24</v>
      </c>
      <c r="G1566">
        <v>2</v>
      </c>
      <c r="H1566" s="5">
        <v>3.125E-2</v>
      </c>
      <c r="I1566" t="s">
        <v>609</v>
      </c>
      <c r="J1566" s="4">
        <f t="shared" si="72"/>
        <v>48</v>
      </c>
      <c r="K1566" s="11">
        <f t="shared" si="73"/>
        <v>28</v>
      </c>
      <c r="L1566" s="4">
        <f>J1566-(G1566*E1566)</f>
        <v>20</v>
      </c>
      <c r="M1566" s="6">
        <f t="shared" si="74"/>
        <v>0.41666666666666669</v>
      </c>
    </row>
    <row r="1567" spans="1:13" x14ac:dyDescent="0.45">
      <c r="A1567" s="3">
        <v>636</v>
      </c>
      <c r="B1567" s="3">
        <v>14</v>
      </c>
      <c r="C1567" t="s">
        <v>123</v>
      </c>
      <c r="D1567" t="s">
        <v>621</v>
      </c>
      <c r="E1567" s="4">
        <v>11</v>
      </c>
      <c r="F1567" s="4">
        <v>19</v>
      </c>
      <c r="G1567">
        <v>3</v>
      </c>
      <c r="H1567" s="5">
        <v>3.7499999999999999E-2</v>
      </c>
      <c r="I1567" t="s">
        <v>610</v>
      </c>
      <c r="J1567" s="4">
        <f t="shared" si="72"/>
        <v>57</v>
      </c>
      <c r="K1567" s="11">
        <f t="shared" si="73"/>
        <v>33</v>
      </c>
      <c r="L1567" s="4">
        <f>J1567-(G1567*E1567)</f>
        <v>24</v>
      </c>
      <c r="M1567" s="6">
        <f t="shared" si="74"/>
        <v>0.42105263157894735</v>
      </c>
    </row>
    <row r="1568" spans="1:13" x14ac:dyDescent="0.45">
      <c r="A1568" s="3">
        <v>636</v>
      </c>
      <c r="B1568" s="3">
        <v>14</v>
      </c>
      <c r="C1568" t="s">
        <v>81</v>
      </c>
      <c r="D1568" t="s">
        <v>628</v>
      </c>
      <c r="E1568" s="4">
        <v>13</v>
      </c>
      <c r="F1568" s="4">
        <v>21</v>
      </c>
      <c r="G1568">
        <v>1</v>
      </c>
      <c r="H1568" s="5">
        <v>3.6111111111111108E-2</v>
      </c>
      <c r="I1568" t="s">
        <v>610</v>
      </c>
      <c r="J1568" s="4">
        <f t="shared" si="72"/>
        <v>21</v>
      </c>
      <c r="K1568" s="11">
        <f t="shared" si="73"/>
        <v>13</v>
      </c>
      <c r="L1568" s="4">
        <f>J1568-(G1568*E1568)</f>
        <v>8</v>
      </c>
      <c r="M1568" s="6">
        <f t="shared" si="74"/>
        <v>0.38095238095238093</v>
      </c>
    </row>
    <row r="1569" spans="1:13" x14ac:dyDescent="0.45">
      <c r="A1569" s="3">
        <v>637</v>
      </c>
      <c r="B1569" s="3">
        <v>6</v>
      </c>
      <c r="C1569" t="s">
        <v>272</v>
      </c>
      <c r="D1569" t="s">
        <v>619</v>
      </c>
      <c r="E1569" s="4">
        <v>20</v>
      </c>
      <c r="F1569" s="4">
        <v>33</v>
      </c>
      <c r="G1569">
        <v>1</v>
      </c>
      <c r="H1569" s="5">
        <v>1.5972222222222221E-2</v>
      </c>
      <c r="I1569" t="s">
        <v>610</v>
      </c>
      <c r="J1569" s="4">
        <f t="shared" si="72"/>
        <v>33</v>
      </c>
      <c r="K1569" s="11">
        <f t="shared" si="73"/>
        <v>20</v>
      </c>
      <c r="L1569" s="4">
        <f>J1569-(G1569*E1569)</f>
        <v>13</v>
      </c>
      <c r="M1569" s="6">
        <f t="shared" si="74"/>
        <v>0.39393939393939392</v>
      </c>
    </row>
    <row r="1570" spans="1:13" x14ac:dyDescent="0.45">
      <c r="A1570" s="3">
        <v>637</v>
      </c>
      <c r="B1570" s="3">
        <v>6</v>
      </c>
      <c r="C1570" t="s">
        <v>66</v>
      </c>
      <c r="D1570" t="s">
        <v>625</v>
      </c>
      <c r="E1570" s="4">
        <v>20</v>
      </c>
      <c r="F1570" s="4">
        <v>34</v>
      </c>
      <c r="G1570">
        <v>1</v>
      </c>
      <c r="H1570" s="5">
        <v>4.1666666666666666E-3</v>
      </c>
      <c r="I1570" t="s">
        <v>610</v>
      </c>
      <c r="J1570" s="4">
        <f t="shared" si="72"/>
        <v>34</v>
      </c>
      <c r="K1570" s="11">
        <f t="shared" si="73"/>
        <v>20</v>
      </c>
      <c r="L1570" s="4">
        <f>J1570-(G1570*E1570)</f>
        <v>14</v>
      </c>
      <c r="M1570" s="6">
        <f t="shared" si="74"/>
        <v>0.41176470588235292</v>
      </c>
    </row>
    <row r="1571" spans="1:13" x14ac:dyDescent="0.45">
      <c r="A1571" s="3">
        <v>637</v>
      </c>
      <c r="B1571" s="3">
        <v>6</v>
      </c>
      <c r="C1571" t="s">
        <v>133</v>
      </c>
      <c r="D1571" t="s">
        <v>631</v>
      </c>
      <c r="E1571" s="4">
        <v>15</v>
      </c>
      <c r="F1571" s="4">
        <v>25</v>
      </c>
      <c r="G1571">
        <v>2</v>
      </c>
      <c r="H1571" s="5">
        <v>2.2222222222222223E-2</v>
      </c>
      <c r="I1571" t="s">
        <v>609</v>
      </c>
      <c r="J1571" s="4">
        <f t="shared" si="72"/>
        <v>50</v>
      </c>
      <c r="K1571" s="11">
        <f t="shared" si="73"/>
        <v>30</v>
      </c>
      <c r="L1571" s="4">
        <f>J1571-(G1571*E1571)</f>
        <v>20</v>
      </c>
      <c r="M1571" s="6">
        <f t="shared" si="74"/>
        <v>0.4</v>
      </c>
    </row>
    <row r="1572" spans="1:13" x14ac:dyDescent="0.45">
      <c r="A1572" s="3">
        <v>638</v>
      </c>
      <c r="B1572" s="3">
        <v>16</v>
      </c>
      <c r="C1572" t="s">
        <v>79</v>
      </c>
      <c r="D1572" t="s">
        <v>613</v>
      </c>
      <c r="E1572" s="4">
        <v>18</v>
      </c>
      <c r="F1572" s="4">
        <v>30</v>
      </c>
      <c r="G1572">
        <v>3</v>
      </c>
      <c r="H1572" s="5">
        <v>3.0555555555555555E-2</v>
      </c>
      <c r="I1572" t="s">
        <v>609</v>
      </c>
      <c r="J1572" s="4">
        <f t="shared" si="72"/>
        <v>90</v>
      </c>
      <c r="K1572" s="11">
        <f t="shared" si="73"/>
        <v>54</v>
      </c>
      <c r="L1572" s="4">
        <f>J1572-(G1572*E1572)</f>
        <v>36</v>
      </c>
      <c r="M1572" s="6">
        <f t="shared" si="74"/>
        <v>0.4</v>
      </c>
    </row>
    <row r="1573" spans="1:13" x14ac:dyDescent="0.45">
      <c r="A1573" s="3">
        <v>639</v>
      </c>
      <c r="B1573" s="3">
        <v>8</v>
      </c>
      <c r="C1573" t="s">
        <v>166</v>
      </c>
      <c r="D1573" t="s">
        <v>630</v>
      </c>
      <c r="E1573" s="4">
        <v>15</v>
      </c>
      <c r="F1573" s="4">
        <v>26</v>
      </c>
      <c r="G1573">
        <v>2</v>
      </c>
      <c r="H1573" s="5">
        <v>3.6111111111111108E-2</v>
      </c>
      <c r="I1573" t="s">
        <v>609</v>
      </c>
      <c r="J1573" s="4">
        <f t="shared" si="72"/>
        <v>52</v>
      </c>
      <c r="K1573" s="11">
        <f t="shared" si="73"/>
        <v>30</v>
      </c>
      <c r="L1573" s="4">
        <f>J1573-(G1573*E1573)</f>
        <v>22</v>
      </c>
      <c r="M1573" s="6">
        <f t="shared" si="74"/>
        <v>0.42307692307692307</v>
      </c>
    </row>
    <row r="1574" spans="1:13" x14ac:dyDescent="0.45">
      <c r="A1574" s="3">
        <v>639</v>
      </c>
      <c r="B1574" s="3">
        <v>8</v>
      </c>
      <c r="C1574" t="s">
        <v>127</v>
      </c>
      <c r="D1574" t="s">
        <v>614</v>
      </c>
      <c r="E1574" s="4">
        <v>19</v>
      </c>
      <c r="F1574" s="4">
        <v>31</v>
      </c>
      <c r="G1574">
        <v>2</v>
      </c>
      <c r="H1574" s="5">
        <v>2.013888888888889E-2</v>
      </c>
      <c r="I1574" t="s">
        <v>609</v>
      </c>
      <c r="J1574" s="4">
        <f t="shared" si="72"/>
        <v>62</v>
      </c>
      <c r="K1574" s="11">
        <f t="shared" si="73"/>
        <v>38</v>
      </c>
      <c r="L1574" s="4">
        <f>J1574-(G1574*E1574)</f>
        <v>24</v>
      </c>
      <c r="M1574" s="6">
        <f t="shared" si="74"/>
        <v>0.38709677419354838</v>
      </c>
    </row>
    <row r="1575" spans="1:13" x14ac:dyDescent="0.45">
      <c r="A1575" s="3">
        <v>639</v>
      </c>
      <c r="B1575" s="3">
        <v>8</v>
      </c>
      <c r="C1575" t="s">
        <v>123</v>
      </c>
      <c r="D1575" t="s">
        <v>621</v>
      </c>
      <c r="E1575" s="4">
        <v>11</v>
      </c>
      <c r="F1575" s="4">
        <v>19</v>
      </c>
      <c r="G1575">
        <v>2</v>
      </c>
      <c r="H1575" s="5">
        <v>3.8194444444444448E-2</v>
      </c>
      <c r="I1575" t="s">
        <v>609</v>
      </c>
      <c r="J1575" s="4">
        <f t="shared" si="72"/>
        <v>38</v>
      </c>
      <c r="K1575" s="11">
        <f t="shared" si="73"/>
        <v>22</v>
      </c>
      <c r="L1575" s="4">
        <f>J1575-(G1575*E1575)</f>
        <v>16</v>
      </c>
      <c r="M1575" s="6">
        <f t="shared" si="74"/>
        <v>0.42105263157894735</v>
      </c>
    </row>
    <row r="1576" spans="1:13" x14ac:dyDescent="0.45">
      <c r="A1576" s="3">
        <v>640</v>
      </c>
      <c r="B1576" s="3">
        <v>14</v>
      </c>
      <c r="C1576" t="s">
        <v>166</v>
      </c>
      <c r="D1576" t="s">
        <v>630</v>
      </c>
      <c r="E1576" s="4">
        <v>15</v>
      </c>
      <c r="F1576" s="4">
        <v>26</v>
      </c>
      <c r="G1576">
        <v>3</v>
      </c>
      <c r="H1576" s="5">
        <v>4.8611111111111112E-3</v>
      </c>
      <c r="I1576" t="s">
        <v>610</v>
      </c>
      <c r="J1576" s="4">
        <f t="shared" si="72"/>
        <v>78</v>
      </c>
      <c r="K1576" s="11">
        <f t="shared" si="73"/>
        <v>45</v>
      </c>
      <c r="L1576" s="4">
        <f>J1576-(G1576*E1576)</f>
        <v>33</v>
      </c>
      <c r="M1576" s="6">
        <f t="shared" si="74"/>
        <v>0.42307692307692307</v>
      </c>
    </row>
    <row r="1577" spans="1:13" x14ac:dyDescent="0.45">
      <c r="A1577" s="3">
        <v>640</v>
      </c>
      <c r="B1577" s="3">
        <v>14</v>
      </c>
      <c r="C1577" t="s">
        <v>81</v>
      </c>
      <c r="D1577" t="s">
        <v>628</v>
      </c>
      <c r="E1577" s="4">
        <v>13</v>
      </c>
      <c r="F1577" s="4">
        <v>21</v>
      </c>
      <c r="G1577">
        <v>2</v>
      </c>
      <c r="H1577" s="5">
        <v>8.3333333333333332E-3</v>
      </c>
      <c r="I1577" t="s">
        <v>609</v>
      </c>
      <c r="J1577" s="4">
        <f t="shared" si="72"/>
        <v>42</v>
      </c>
      <c r="K1577" s="11">
        <f t="shared" si="73"/>
        <v>26</v>
      </c>
      <c r="L1577" s="4">
        <f>J1577-(G1577*E1577)</f>
        <v>16</v>
      </c>
      <c r="M1577" s="6">
        <f t="shared" si="74"/>
        <v>0.38095238095238093</v>
      </c>
    </row>
    <row r="1578" spans="1:13" x14ac:dyDescent="0.45">
      <c r="A1578" s="3">
        <v>640</v>
      </c>
      <c r="B1578" s="3">
        <v>14</v>
      </c>
      <c r="C1578" t="s">
        <v>272</v>
      </c>
      <c r="D1578" t="s">
        <v>619</v>
      </c>
      <c r="E1578" s="4">
        <v>20</v>
      </c>
      <c r="F1578" s="4">
        <v>33</v>
      </c>
      <c r="G1578">
        <v>3</v>
      </c>
      <c r="H1578" s="5">
        <v>3.888888888888889E-2</v>
      </c>
      <c r="I1578" t="s">
        <v>610</v>
      </c>
      <c r="J1578" s="4">
        <f t="shared" si="72"/>
        <v>99</v>
      </c>
      <c r="K1578" s="11">
        <f t="shared" si="73"/>
        <v>60</v>
      </c>
      <c r="L1578" s="4">
        <f>J1578-(G1578*E1578)</f>
        <v>39</v>
      </c>
      <c r="M1578" s="6">
        <f t="shared" si="74"/>
        <v>0.39393939393939392</v>
      </c>
    </row>
    <row r="1579" spans="1:13" x14ac:dyDescent="0.45">
      <c r="A1579" s="3">
        <v>641</v>
      </c>
      <c r="B1579" s="3">
        <v>2</v>
      </c>
      <c r="C1579" t="s">
        <v>49</v>
      </c>
      <c r="D1579" t="s">
        <v>618</v>
      </c>
      <c r="E1579" s="4">
        <v>17</v>
      </c>
      <c r="F1579" s="4">
        <v>29</v>
      </c>
      <c r="G1579">
        <v>3</v>
      </c>
      <c r="H1579" s="5">
        <v>1.1805555555555555E-2</v>
      </c>
      <c r="I1579" t="s">
        <v>609</v>
      </c>
      <c r="J1579" s="4">
        <f t="shared" si="72"/>
        <v>87</v>
      </c>
      <c r="K1579" s="11">
        <f t="shared" si="73"/>
        <v>51</v>
      </c>
      <c r="L1579" s="4">
        <f>J1579-(G1579*E1579)</f>
        <v>36</v>
      </c>
      <c r="M1579" s="6">
        <f t="shared" si="74"/>
        <v>0.41379310344827586</v>
      </c>
    </row>
    <row r="1580" spans="1:13" x14ac:dyDescent="0.45">
      <c r="A1580" s="3">
        <v>641</v>
      </c>
      <c r="B1580" s="3">
        <v>2</v>
      </c>
      <c r="C1580" t="s">
        <v>133</v>
      </c>
      <c r="D1580" t="s">
        <v>631</v>
      </c>
      <c r="E1580" s="4">
        <v>15</v>
      </c>
      <c r="F1580" s="4">
        <v>25</v>
      </c>
      <c r="G1580">
        <v>3</v>
      </c>
      <c r="H1580" s="5">
        <v>1.9444444444444445E-2</v>
      </c>
      <c r="I1580" t="s">
        <v>610</v>
      </c>
      <c r="J1580" s="4">
        <f t="shared" si="72"/>
        <v>75</v>
      </c>
      <c r="K1580" s="11">
        <f t="shared" si="73"/>
        <v>45</v>
      </c>
      <c r="L1580" s="4">
        <f>J1580-(G1580*E1580)</f>
        <v>30</v>
      </c>
      <c r="M1580" s="6">
        <f t="shared" si="74"/>
        <v>0.4</v>
      </c>
    </row>
    <row r="1581" spans="1:13" x14ac:dyDescent="0.45">
      <c r="A1581" s="3">
        <v>641</v>
      </c>
      <c r="B1581" s="3">
        <v>2</v>
      </c>
      <c r="C1581" t="s">
        <v>211</v>
      </c>
      <c r="D1581" t="s">
        <v>627</v>
      </c>
      <c r="E1581" s="4">
        <v>14</v>
      </c>
      <c r="F1581" s="4">
        <v>23</v>
      </c>
      <c r="G1581">
        <v>2</v>
      </c>
      <c r="H1581" s="5">
        <v>2.013888888888889E-2</v>
      </c>
      <c r="I1581" t="s">
        <v>609</v>
      </c>
      <c r="J1581" s="4">
        <f t="shared" si="72"/>
        <v>46</v>
      </c>
      <c r="K1581" s="11">
        <f t="shared" si="73"/>
        <v>28</v>
      </c>
      <c r="L1581" s="4">
        <f>J1581-(G1581*E1581)</f>
        <v>18</v>
      </c>
      <c r="M1581" s="6">
        <f t="shared" si="74"/>
        <v>0.39130434782608697</v>
      </c>
    </row>
    <row r="1582" spans="1:13" x14ac:dyDescent="0.45">
      <c r="A1582" s="3">
        <v>642</v>
      </c>
      <c r="B1582" s="3">
        <v>15</v>
      </c>
      <c r="C1582" t="s">
        <v>81</v>
      </c>
      <c r="D1582" t="s">
        <v>628</v>
      </c>
      <c r="E1582" s="4">
        <v>13</v>
      </c>
      <c r="F1582" s="4">
        <v>21</v>
      </c>
      <c r="G1582">
        <v>3</v>
      </c>
      <c r="H1582" s="5">
        <v>4.1666666666666666E-3</v>
      </c>
      <c r="I1582" t="s">
        <v>610</v>
      </c>
      <c r="J1582" s="4">
        <f t="shared" si="72"/>
        <v>63</v>
      </c>
      <c r="K1582" s="11">
        <f t="shared" si="73"/>
        <v>39</v>
      </c>
      <c r="L1582" s="4">
        <f>J1582-(G1582*E1582)</f>
        <v>24</v>
      </c>
      <c r="M1582" s="6">
        <f t="shared" si="74"/>
        <v>0.38095238095238093</v>
      </c>
    </row>
    <row r="1583" spans="1:13" x14ac:dyDescent="0.45">
      <c r="A1583" s="3">
        <v>642</v>
      </c>
      <c r="B1583" s="3">
        <v>15</v>
      </c>
      <c r="C1583" t="s">
        <v>166</v>
      </c>
      <c r="D1583" t="s">
        <v>630</v>
      </c>
      <c r="E1583" s="4">
        <v>15</v>
      </c>
      <c r="F1583" s="4">
        <v>26</v>
      </c>
      <c r="G1583">
        <v>1</v>
      </c>
      <c r="H1583" s="5">
        <v>3.9583333333333331E-2</v>
      </c>
      <c r="I1583" t="s">
        <v>610</v>
      </c>
      <c r="J1583" s="4">
        <f t="shared" si="72"/>
        <v>26</v>
      </c>
      <c r="K1583" s="11">
        <f t="shared" si="73"/>
        <v>15</v>
      </c>
      <c r="L1583" s="4">
        <f>J1583-(G1583*E1583)</f>
        <v>11</v>
      </c>
      <c r="M1583" s="6">
        <f t="shared" si="74"/>
        <v>0.42307692307692307</v>
      </c>
    </row>
    <row r="1584" spans="1:13" x14ac:dyDescent="0.45">
      <c r="A1584" s="3">
        <v>642</v>
      </c>
      <c r="B1584" s="3">
        <v>15</v>
      </c>
      <c r="C1584" t="s">
        <v>49</v>
      </c>
      <c r="D1584" t="s">
        <v>618</v>
      </c>
      <c r="E1584" s="4">
        <v>17</v>
      </c>
      <c r="F1584" s="4">
        <v>29</v>
      </c>
      <c r="G1584">
        <v>3</v>
      </c>
      <c r="H1584" s="5">
        <v>1.2500000000000001E-2</v>
      </c>
      <c r="I1584" t="s">
        <v>610</v>
      </c>
      <c r="J1584" s="4">
        <f t="shared" si="72"/>
        <v>87</v>
      </c>
      <c r="K1584" s="11">
        <f t="shared" si="73"/>
        <v>51</v>
      </c>
      <c r="L1584" s="4">
        <f>J1584-(G1584*E1584)</f>
        <v>36</v>
      </c>
      <c r="M1584" s="6">
        <f t="shared" si="74"/>
        <v>0.41379310344827586</v>
      </c>
    </row>
    <row r="1585" spans="1:13" x14ac:dyDescent="0.45">
      <c r="A1585" s="3">
        <v>643</v>
      </c>
      <c r="B1585" s="3">
        <v>17</v>
      </c>
      <c r="C1585" t="s">
        <v>272</v>
      </c>
      <c r="D1585" t="s">
        <v>619</v>
      </c>
      <c r="E1585" s="4">
        <v>20</v>
      </c>
      <c r="F1585" s="4">
        <v>33</v>
      </c>
      <c r="G1585">
        <v>1</v>
      </c>
      <c r="H1585" s="5">
        <v>1.2500000000000001E-2</v>
      </c>
      <c r="I1585" t="s">
        <v>609</v>
      </c>
      <c r="J1585" s="4">
        <f t="shared" si="72"/>
        <v>33</v>
      </c>
      <c r="K1585" s="11">
        <f t="shared" si="73"/>
        <v>20</v>
      </c>
      <c r="L1585" s="4">
        <f>J1585-(G1585*E1585)</f>
        <v>13</v>
      </c>
      <c r="M1585" s="6">
        <f t="shared" si="74"/>
        <v>0.39393939393939392</v>
      </c>
    </row>
    <row r="1586" spans="1:13" x14ac:dyDescent="0.45">
      <c r="A1586" s="3">
        <v>644</v>
      </c>
      <c r="B1586" s="3">
        <v>9</v>
      </c>
      <c r="C1586" t="s">
        <v>127</v>
      </c>
      <c r="D1586" t="s">
        <v>614</v>
      </c>
      <c r="E1586" s="4">
        <v>19</v>
      </c>
      <c r="F1586" s="4">
        <v>31</v>
      </c>
      <c r="G1586">
        <v>3</v>
      </c>
      <c r="H1586" s="5">
        <v>3.5416666666666666E-2</v>
      </c>
      <c r="I1586" t="s">
        <v>609</v>
      </c>
      <c r="J1586" s="4">
        <f t="shared" si="72"/>
        <v>93</v>
      </c>
      <c r="K1586" s="11">
        <f t="shared" si="73"/>
        <v>57</v>
      </c>
      <c r="L1586" s="4">
        <f>J1586-(G1586*E1586)</f>
        <v>36</v>
      </c>
      <c r="M1586" s="6">
        <f t="shared" si="74"/>
        <v>0.38709677419354838</v>
      </c>
    </row>
    <row r="1587" spans="1:13" x14ac:dyDescent="0.45">
      <c r="A1587" s="3">
        <v>645</v>
      </c>
      <c r="B1587" s="3">
        <v>6</v>
      </c>
      <c r="C1587" t="s">
        <v>272</v>
      </c>
      <c r="D1587" t="s">
        <v>619</v>
      </c>
      <c r="E1587" s="4">
        <v>20</v>
      </c>
      <c r="F1587" s="4">
        <v>33</v>
      </c>
      <c r="G1587">
        <v>3</v>
      </c>
      <c r="H1587" s="5">
        <v>2.9861111111111113E-2</v>
      </c>
      <c r="I1587" t="s">
        <v>610</v>
      </c>
      <c r="J1587" s="4">
        <f t="shared" si="72"/>
        <v>99</v>
      </c>
      <c r="K1587" s="11">
        <f t="shared" si="73"/>
        <v>60</v>
      </c>
      <c r="L1587" s="4">
        <f>J1587-(G1587*E1587)</f>
        <v>39</v>
      </c>
      <c r="M1587" s="6">
        <f t="shared" si="74"/>
        <v>0.39393939393939392</v>
      </c>
    </row>
    <row r="1588" spans="1:13" x14ac:dyDescent="0.45">
      <c r="A1588" s="3">
        <v>645</v>
      </c>
      <c r="B1588" s="3">
        <v>6</v>
      </c>
      <c r="C1588" t="s">
        <v>117</v>
      </c>
      <c r="D1588" t="s">
        <v>615</v>
      </c>
      <c r="E1588" s="4">
        <v>16</v>
      </c>
      <c r="F1588" s="4">
        <v>27</v>
      </c>
      <c r="G1588">
        <v>3</v>
      </c>
      <c r="H1588" s="5">
        <v>3.7499999999999999E-2</v>
      </c>
      <c r="I1588" t="s">
        <v>609</v>
      </c>
      <c r="J1588" s="4">
        <f t="shared" si="72"/>
        <v>81</v>
      </c>
      <c r="K1588" s="11">
        <f t="shared" si="73"/>
        <v>48</v>
      </c>
      <c r="L1588" s="4">
        <f>J1588-(G1588*E1588)</f>
        <v>33</v>
      </c>
      <c r="M1588" s="6">
        <f t="shared" si="74"/>
        <v>0.40740740740740738</v>
      </c>
    </row>
    <row r="1589" spans="1:13" x14ac:dyDescent="0.45">
      <c r="A1589" s="3">
        <v>646</v>
      </c>
      <c r="B1589" s="3">
        <v>12</v>
      </c>
      <c r="C1589" t="s">
        <v>37</v>
      </c>
      <c r="D1589" t="s">
        <v>622</v>
      </c>
      <c r="E1589" s="4">
        <v>21</v>
      </c>
      <c r="F1589" s="4">
        <v>35</v>
      </c>
      <c r="G1589">
        <v>2</v>
      </c>
      <c r="H1589" s="5">
        <v>2.5000000000000001E-2</v>
      </c>
      <c r="I1589" t="s">
        <v>609</v>
      </c>
      <c r="J1589" s="4">
        <f t="shared" si="72"/>
        <v>70</v>
      </c>
      <c r="K1589" s="11">
        <f t="shared" si="73"/>
        <v>42</v>
      </c>
      <c r="L1589" s="4">
        <f>J1589-(G1589*E1589)</f>
        <v>28</v>
      </c>
      <c r="M1589" s="6">
        <f t="shared" si="74"/>
        <v>0.4</v>
      </c>
    </row>
    <row r="1590" spans="1:13" x14ac:dyDescent="0.45">
      <c r="A1590" s="3">
        <v>647</v>
      </c>
      <c r="B1590" s="3">
        <v>12</v>
      </c>
      <c r="C1590" t="s">
        <v>90</v>
      </c>
      <c r="D1590" t="s">
        <v>629</v>
      </c>
      <c r="E1590" s="4">
        <v>10</v>
      </c>
      <c r="F1590" s="4">
        <v>18</v>
      </c>
      <c r="G1590">
        <v>2</v>
      </c>
      <c r="H1590" s="5">
        <v>9.0277777777777769E-3</v>
      </c>
      <c r="I1590" t="s">
        <v>610</v>
      </c>
      <c r="J1590" s="4">
        <f t="shared" si="72"/>
        <v>36</v>
      </c>
      <c r="K1590" s="11">
        <f t="shared" si="73"/>
        <v>20</v>
      </c>
      <c r="L1590" s="4">
        <f>J1590-(G1590*E1590)</f>
        <v>16</v>
      </c>
      <c r="M1590" s="6">
        <f t="shared" si="74"/>
        <v>0.44444444444444442</v>
      </c>
    </row>
    <row r="1591" spans="1:13" x14ac:dyDescent="0.45">
      <c r="A1591" s="3">
        <v>647</v>
      </c>
      <c r="B1591" s="3">
        <v>12</v>
      </c>
      <c r="C1591" t="s">
        <v>127</v>
      </c>
      <c r="D1591" t="s">
        <v>614</v>
      </c>
      <c r="E1591" s="4">
        <v>19</v>
      </c>
      <c r="F1591" s="4">
        <v>31</v>
      </c>
      <c r="G1591">
        <v>2</v>
      </c>
      <c r="H1591" s="5">
        <v>1.8055555555555554E-2</v>
      </c>
      <c r="I1591" t="s">
        <v>610</v>
      </c>
      <c r="J1591" s="4">
        <f t="shared" si="72"/>
        <v>62</v>
      </c>
      <c r="K1591" s="11">
        <f t="shared" si="73"/>
        <v>38</v>
      </c>
      <c r="L1591" s="4">
        <f>J1591-(G1591*E1591)</f>
        <v>24</v>
      </c>
      <c r="M1591" s="6">
        <f t="shared" si="74"/>
        <v>0.38709677419354838</v>
      </c>
    </row>
    <row r="1592" spans="1:13" x14ac:dyDescent="0.45">
      <c r="A1592" s="3">
        <v>648</v>
      </c>
      <c r="B1592" s="3">
        <v>9</v>
      </c>
      <c r="C1592" t="s">
        <v>53</v>
      </c>
      <c r="D1592" t="s">
        <v>620</v>
      </c>
      <c r="E1592" s="4">
        <v>16</v>
      </c>
      <c r="F1592" s="4">
        <v>28</v>
      </c>
      <c r="G1592">
        <v>2</v>
      </c>
      <c r="H1592" s="5">
        <v>3.2638888888888891E-2</v>
      </c>
      <c r="I1592" t="s">
        <v>609</v>
      </c>
      <c r="J1592" s="4">
        <f t="shared" si="72"/>
        <v>56</v>
      </c>
      <c r="K1592" s="11">
        <f t="shared" si="73"/>
        <v>32</v>
      </c>
      <c r="L1592" s="4">
        <f>J1592-(G1592*E1592)</f>
        <v>24</v>
      </c>
      <c r="M1592" s="6">
        <f t="shared" si="74"/>
        <v>0.42857142857142855</v>
      </c>
    </row>
    <row r="1593" spans="1:13" x14ac:dyDescent="0.45">
      <c r="A1593" s="3">
        <v>649</v>
      </c>
      <c r="B1593" s="3">
        <v>9</v>
      </c>
      <c r="C1593" t="s">
        <v>49</v>
      </c>
      <c r="D1593" t="s">
        <v>618</v>
      </c>
      <c r="E1593" s="4">
        <v>17</v>
      </c>
      <c r="F1593" s="4">
        <v>29</v>
      </c>
      <c r="G1593">
        <v>3</v>
      </c>
      <c r="H1593" s="5">
        <v>1.5277777777777777E-2</v>
      </c>
      <c r="I1593" t="s">
        <v>610</v>
      </c>
      <c r="J1593" s="4">
        <f t="shared" si="72"/>
        <v>87</v>
      </c>
      <c r="K1593" s="11">
        <f t="shared" si="73"/>
        <v>51</v>
      </c>
      <c r="L1593" s="4">
        <f>J1593-(G1593*E1593)</f>
        <v>36</v>
      </c>
      <c r="M1593" s="6">
        <f t="shared" si="74"/>
        <v>0.41379310344827586</v>
      </c>
    </row>
    <row r="1594" spans="1:13" x14ac:dyDescent="0.45">
      <c r="A1594" s="3">
        <v>649</v>
      </c>
      <c r="B1594" s="3">
        <v>9</v>
      </c>
      <c r="C1594" t="s">
        <v>53</v>
      </c>
      <c r="D1594" t="s">
        <v>620</v>
      </c>
      <c r="E1594" s="4">
        <v>16</v>
      </c>
      <c r="F1594" s="4">
        <v>28</v>
      </c>
      <c r="G1594">
        <v>3</v>
      </c>
      <c r="H1594" s="5">
        <v>2.7777777777777776E-2</v>
      </c>
      <c r="I1594" t="s">
        <v>609</v>
      </c>
      <c r="J1594" s="4">
        <f t="shared" si="72"/>
        <v>84</v>
      </c>
      <c r="K1594" s="11">
        <f t="shared" si="73"/>
        <v>48</v>
      </c>
      <c r="L1594" s="4">
        <f>J1594-(G1594*E1594)</f>
        <v>36</v>
      </c>
      <c r="M1594" s="6">
        <f t="shared" si="74"/>
        <v>0.42857142857142855</v>
      </c>
    </row>
    <row r="1595" spans="1:13" x14ac:dyDescent="0.45">
      <c r="A1595" s="3">
        <v>649</v>
      </c>
      <c r="B1595" s="3">
        <v>9</v>
      </c>
      <c r="C1595" t="s">
        <v>133</v>
      </c>
      <c r="D1595" t="s">
        <v>631</v>
      </c>
      <c r="E1595" s="4">
        <v>15</v>
      </c>
      <c r="F1595" s="4">
        <v>25</v>
      </c>
      <c r="G1595">
        <v>1</v>
      </c>
      <c r="H1595" s="5">
        <v>2.2222222222222223E-2</v>
      </c>
      <c r="I1595" t="s">
        <v>610</v>
      </c>
      <c r="J1595" s="4">
        <f t="shared" si="72"/>
        <v>25</v>
      </c>
      <c r="K1595" s="11">
        <f t="shared" si="73"/>
        <v>15</v>
      </c>
      <c r="L1595" s="4">
        <f>J1595-(G1595*E1595)</f>
        <v>10</v>
      </c>
      <c r="M1595" s="6">
        <f t="shared" si="74"/>
        <v>0.4</v>
      </c>
    </row>
    <row r="1596" spans="1:13" x14ac:dyDescent="0.45">
      <c r="A1596" s="3">
        <v>649</v>
      </c>
      <c r="B1596" s="3">
        <v>9</v>
      </c>
      <c r="C1596" t="s">
        <v>157</v>
      </c>
      <c r="D1596" t="s">
        <v>626</v>
      </c>
      <c r="E1596" s="4">
        <v>12</v>
      </c>
      <c r="F1596" s="4">
        <v>20</v>
      </c>
      <c r="G1596">
        <v>3</v>
      </c>
      <c r="H1596" s="5">
        <v>1.0416666666666666E-2</v>
      </c>
      <c r="I1596" t="s">
        <v>609</v>
      </c>
      <c r="J1596" s="4">
        <f t="shared" si="72"/>
        <v>60</v>
      </c>
      <c r="K1596" s="11">
        <f t="shared" si="73"/>
        <v>36</v>
      </c>
      <c r="L1596" s="4">
        <f>J1596-(G1596*E1596)</f>
        <v>24</v>
      </c>
      <c r="M1596" s="6">
        <f t="shared" si="74"/>
        <v>0.4</v>
      </c>
    </row>
    <row r="1597" spans="1:13" x14ac:dyDescent="0.45">
      <c r="A1597" s="3">
        <v>650</v>
      </c>
      <c r="B1597" s="3">
        <v>11</v>
      </c>
      <c r="C1597" t="s">
        <v>81</v>
      </c>
      <c r="D1597" t="s">
        <v>628</v>
      </c>
      <c r="E1597" s="4">
        <v>13</v>
      </c>
      <c r="F1597" s="4">
        <v>21</v>
      </c>
      <c r="G1597">
        <v>2</v>
      </c>
      <c r="H1597" s="5">
        <v>1.2500000000000001E-2</v>
      </c>
      <c r="I1597" t="s">
        <v>610</v>
      </c>
      <c r="J1597" s="4">
        <f t="shared" si="72"/>
        <v>42</v>
      </c>
      <c r="K1597" s="11">
        <f t="shared" si="73"/>
        <v>26</v>
      </c>
      <c r="L1597" s="4">
        <f>J1597-(G1597*E1597)</f>
        <v>16</v>
      </c>
      <c r="M1597" s="6">
        <f t="shared" si="74"/>
        <v>0.38095238095238093</v>
      </c>
    </row>
    <row r="1598" spans="1:13" x14ac:dyDescent="0.45">
      <c r="A1598" s="3">
        <v>650</v>
      </c>
      <c r="B1598" s="3">
        <v>11</v>
      </c>
      <c r="C1598" t="s">
        <v>49</v>
      </c>
      <c r="D1598" t="s">
        <v>618</v>
      </c>
      <c r="E1598" s="4">
        <v>17</v>
      </c>
      <c r="F1598" s="4">
        <v>29</v>
      </c>
      <c r="G1598">
        <v>2</v>
      </c>
      <c r="H1598" s="5">
        <v>2.4305555555555556E-2</v>
      </c>
      <c r="I1598" t="s">
        <v>610</v>
      </c>
      <c r="J1598" s="4">
        <f t="shared" si="72"/>
        <v>58</v>
      </c>
      <c r="K1598" s="11">
        <f t="shared" si="73"/>
        <v>34</v>
      </c>
      <c r="L1598" s="4">
        <f>J1598-(G1598*E1598)</f>
        <v>24</v>
      </c>
      <c r="M1598" s="6">
        <f t="shared" si="74"/>
        <v>0.41379310344827586</v>
      </c>
    </row>
    <row r="1599" spans="1:13" x14ac:dyDescent="0.45">
      <c r="A1599" s="3">
        <v>650</v>
      </c>
      <c r="B1599" s="3">
        <v>11</v>
      </c>
      <c r="C1599" t="s">
        <v>258</v>
      </c>
      <c r="D1599" t="s">
        <v>623</v>
      </c>
      <c r="E1599" s="4">
        <v>19</v>
      </c>
      <c r="F1599" s="4">
        <v>32</v>
      </c>
      <c r="G1599">
        <v>1</v>
      </c>
      <c r="H1599" s="5">
        <v>8.3333333333333332E-3</v>
      </c>
      <c r="I1599" t="s">
        <v>610</v>
      </c>
      <c r="J1599" s="4">
        <f t="shared" si="72"/>
        <v>32</v>
      </c>
      <c r="K1599" s="11">
        <f t="shared" si="73"/>
        <v>19</v>
      </c>
      <c r="L1599" s="4">
        <f>J1599-(G1599*E1599)</f>
        <v>13</v>
      </c>
      <c r="M1599" s="6">
        <f t="shared" si="74"/>
        <v>0.40625</v>
      </c>
    </row>
    <row r="1600" spans="1:13" x14ac:dyDescent="0.45">
      <c r="A1600" s="3">
        <v>650</v>
      </c>
      <c r="B1600" s="3">
        <v>11</v>
      </c>
      <c r="C1600" t="s">
        <v>37</v>
      </c>
      <c r="D1600" t="s">
        <v>622</v>
      </c>
      <c r="E1600" s="4">
        <v>21</v>
      </c>
      <c r="F1600" s="4">
        <v>35</v>
      </c>
      <c r="G1600">
        <v>3</v>
      </c>
      <c r="H1600" s="5">
        <v>7.6388888888888886E-3</v>
      </c>
      <c r="I1600" t="s">
        <v>609</v>
      </c>
      <c r="J1600" s="4">
        <f t="shared" si="72"/>
        <v>105</v>
      </c>
      <c r="K1600" s="11">
        <f t="shared" si="73"/>
        <v>63</v>
      </c>
      <c r="L1600" s="4">
        <f>J1600-(G1600*E1600)</f>
        <v>42</v>
      </c>
      <c r="M1600" s="6">
        <f t="shared" si="74"/>
        <v>0.4</v>
      </c>
    </row>
    <row r="1601" spans="1:13" x14ac:dyDescent="0.45">
      <c r="A1601" s="3">
        <v>651</v>
      </c>
      <c r="B1601" s="3">
        <v>16</v>
      </c>
      <c r="C1601" t="s">
        <v>59</v>
      </c>
      <c r="D1601" t="s">
        <v>616</v>
      </c>
      <c r="E1601" s="4">
        <v>25</v>
      </c>
      <c r="F1601" s="4">
        <v>40</v>
      </c>
      <c r="G1601">
        <v>2</v>
      </c>
      <c r="H1601" s="5">
        <v>3.4722222222222224E-2</v>
      </c>
      <c r="I1601" t="s">
        <v>609</v>
      </c>
      <c r="J1601" s="4">
        <f t="shared" si="72"/>
        <v>80</v>
      </c>
      <c r="K1601" s="11">
        <f t="shared" si="73"/>
        <v>50</v>
      </c>
      <c r="L1601" s="4">
        <f>J1601-(G1601*E1601)</f>
        <v>30</v>
      </c>
      <c r="M1601" s="6">
        <f t="shared" si="74"/>
        <v>0.375</v>
      </c>
    </row>
    <row r="1602" spans="1:13" x14ac:dyDescent="0.45">
      <c r="A1602" s="3">
        <v>651</v>
      </c>
      <c r="B1602" s="3">
        <v>16</v>
      </c>
      <c r="C1602" t="s">
        <v>81</v>
      </c>
      <c r="D1602" t="s">
        <v>628</v>
      </c>
      <c r="E1602" s="4">
        <v>13</v>
      </c>
      <c r="F1602" s="4">
        <v>21</v>
      </c>
      <c r="G1602">
        <v>3</v>
      </c>
      <c r="H1602" s="5">
        <v>6.2500000000000003E-3</v>
      </c>
      <c r="I1602" t="s">
        <v>609</v>
      </c>
      <c r="J1602" s="4">
        <f t="shared" si="72"/>
        <v>63</v>
      </c>
      <c r="K1602" s="11">
        <f t="shared" si="73"/>
        <v>39</v>
      </c>
      <c r="L1602" s="4">
        <f>J1602-(G1602*E1602)</f>
        <v>24</v>
      </c>
      <c r="M1602" s="6">
        <f t="shared" si="74"/>
        <v>0.38095238095238093</v>
      </c>
    </row>
    <row r="1603" spans="1:13" x14ac:dyDescent="0.45">
      <c r="A1603" s="3">
        <v>651</v>
      </c>
      <c r="B1603" s="3">
        <v>16</v>
      </c>
      <c r="C1603" t="s">
        <v>272</v>
      </c>
      <c r="D1603" t="s">
        <v>619</v>
      </c>
      <c r="E1603" s="4">
        <v>20</v>
      </c>
      <c r="F1603" s="4">
        <v>33</v>
      </c>
      <c r="G1603">
        <v>2</v>
      </c>
      <c r="H1603" s="5">
        <v>2.013888888888889E-2</v>
      </c>
      <c r="I1603" t="s">
        <v>609</v>
      </c>
      <c r="J1603" s="4">
        <f t="shared" ref="J1603:J1666" si="75">F1603*G1603</f>
        <v>66</v>
      </c>
      <c r="K1603" s="11">
        <f t="shared" ref="K1603:K1666" si="76">G1603*E1603</f>
        <v>40</v>
      </c>
      <c r="L1603" s="4">
        <f>J1603-(G1603*E1603)</f>
        <v>26</v>
      </c>
      <c r="M1603" s="6">
        <f t="shared" ref="M1603:M1666" si="77">L1603/J1603</f>
        <v>0.39393939393939392</v>
      </c>
    </row>
    <row r="1604" spans="1:13" x14ac:dyDescent="0.45">
      <c r="A1604" s="3">
        <v>652</v>
      </c>
      <c r="B1604" s="3">
        <v>14</v>
      </c>
      <c r="C1604" t="s">
        <v>127</v>
      </c>
      <c r="D1604" t="s">
        <v>614</v>
      </c>
      <c r="E1604" s="4">
        <v>19</v>
      </c>
      <c r="F1604" s="4">
        <v>31</v>
      </c>
      <c r="G1604">
        <v>2</v>
      </c>
      <c r="H1604" s="5">
        <v>8.3333333333333332E-3</v>
      </c>
      <c r="I1604" t="s">
        <v>609</v>
      </c>
      <c r="J1604" s="4">
        <f t="shared" si="75"/>
        <v>62</v>
      </c>
      <c r="K1604" s="11">
        <f t="shared" si="76"/>
        <v>38</v>
      </c>
      <c r="L1604" s="4">
        <f>J1604-(G1604*E1604)</f>
        <v>24</v>
      </c>
      <c r="M1604" s="6">
        <f t="shared" si="77"/>
        <v>0.38709677419354838</v>
      </c>
    </row>
    <row r="1605" spans="1:13" x14ac:dyDescent="0.45">
      <c r="A1605" s="3">
        <v>652</v>
      </c>
      <c r="B1605" s="3">
        <v>14</v>
      </c>
      <c r="C1605" t="s">
        <v>84</v>
      </c>
      <c r="D1605" t="s">
        <v>617</v>
      </c>
      <c r="E1605" s="4">
        <v>22</v>
      </c>
      <c r="F1605" s="4">
        <v>36</v>
      </c>
      <c r="G1605">
        <v>3</v>
      </c>
      <c r="H1605" s="5">
        <v>2.6388888888888889E-2</v>
      </c>
      <c r="I1605" t="s">
        <v>610</v>
      </c>
      <c r="J1605" s="4">
        <f t="shared" si="75"/>
        <v>108</v>
      </c>
      <c r="K1605" s="11">
        <f t="shared" si="76"/>
        <v>66</v>
      </c>
      <c r="L1605" s="4">
        <f>J1605-(G1605*E1605)</f>
        <v>42</v>
      </c>
      <c r="M1605" s="6">
        <f t="shared" si="77"/>
        <v>0.3888888888888889</v>
      </c>
    </row>
    <row r="1606" spans="1:13" x14ac:dyDescent="0.45">
      <c r="A1606" s="3">
        <v>653</v>
      </c>
      <c r="B1606" s="3">
        <v>13</v>
      </c>
      <c r="C1606" t="s">
        <v>53</v>
      </c>
      <c r="D1606" t="s">
        <v>620</v>
      </c>
      <c r="E1606" s="4">
        <v>16</v>
      </c>
      <c r="F1606" s="4">
        <v>28</v>
      </c>
      <c r="G1606">
        <v>3</v>
      </c>
      <c r="H1606" s="5">
        <v>3.5416666666666666E-2</v>
      </c>
      <c r="I1606" t="s">
        <v>610</v>
      </c>
      <c r="J1606" s="4">
        <f t="shared" si="75"/>
        <v>84</v>
      </c>
      <c r="K1606" s="11">
        <f t="shared" si="76"/>
        <v>48</v>
      </c>
      <c r="L1606" s="4">
        <f>J1606-(G1606*E1606)</f>
        <v>36</v>
      </c>
      <c r="M1606" s="6">
        <f t="shared" si="77"/>
        <v>0.42857142857142855</v>
      </c>
    </row>
    <row r="1607" spans="1:13" x14ac:dyDescent="0.45">
      <c r="A1607" s="3">
        <v>653</v>
      </c>
      <c r="B1607" s="3">
        <v>13</v>
      </c>
      <c r="C1607" t="s">
        <v>79</v>
      </c>
      <c r="D1607" t="s">
        <v>613</v>
      </c>
      <c r="E1607" s="4">
        <v>18</v>
      </c>
      <c r="F1607" s="4">
        <v>30</v>
      </c>
      <c r="G1607">
        <v>3</v>
      </c>
      <c r="H1607" s="5">
        <v>3.1944444444444442E-2</v>
      </c>
      <c r="I1607" t="s">
        <v>609</v>
      </c>
      <c r="J1607" s="4">
        <f t="shared" si="75"/>
        <v>90</v>
      </c>
      <c r="K1607" s="11">
        <f t="shared" si="76"/>
        <v>54</v>
      </c>
      <c r="L1607" s="4">
        <f>J1607-(G1607*E1607)</f>
        <v>36</v>
      </c>
      <c r="M1607" s="6">
        <f t="shared" si="77"/>
        <v>0.4</v>
      </c>
    </row>
    <row r="1608" spans="1:13" x14ac:dyDescent="0.45">
      <c r="A1608" s="3">
        <v>653</v>
      </c>
      <c r="B1608" s="3">
        <v>13</v>
      </c>
      <c r="C1608" t="s">
        <v>37</v>
      </c>
      <c r="D1608" t="s">
        <v>622</v>
      </c>
      <c r="E1608" s="4">
        <v>21</v>
      </c>
      <c r="F1608" s="4">
        <v>35</v>
      </c>
      <c r="G1608">
        <v>2</v>
      </c>
      <c r="H1608" s="5">
        <v>3.6805555555555557E-2</v>
      </c>
      <c r="I1608" t="s">
        <v>609</v>
      </c>
      <c r="J1608" s="4">
        <f t="shared" si="75"/>
        <v>70</v>
      </c>
      <c r="K1608" s="11">
        <f t="shared" si="76"/>
        <v>42</v>
      </c>
      <c r="L1608" s="4">
        <f>J1608-(G1608*E1608)</f>
        <v>28</v>
      </c>
      <c r="M1608" s="6">
        <f t="shared" si="77"/>
        <v>0.4</v>
      </c>
    </row>
    <row r="1609" spans="1:13" x14ac:dyDescent="0.45">
      <c r="A1609" s="3">
        <v>654</v>
      </c>
      <c r="B1609" s="3">
        <v>12</v>
      </c>
      <c r="C1609" t="s">
        <v>214</v>
      </c>
      <c r="D1609" t="s">
        <v>624</v>
      </c>
      <c r="E1609" s="4">
        <v>13</v>
      </c>
      <c r="F1609" s="4">
        <v>22</v>
      </c>
      <c r="G1609">
        <v>1</v>
      </c>
      <c r="H1609" s="5">
        <v>2.1527777777777778E-2</v>
      </c>
      <c r="I1609" t="s">
        <v>609</v>
      </c>
      <c r="J1609" s="4">
        <f t="shared" si="75"/>
        <v>22</v>
      </c>
      <c r="K1609" s="11">
        <f t="shared" si="76"/>
        <v>13</v>
      </c>
      <c r="L1609" s="4">
        <f>J1609-(G1609*E1609)</f>
        <v>9</v>
      </c>
      <c r="M1609" s="6">
        <f t="shared" si="77"/>
        <v>0.40909090909090912</v>
      </c>
    </row>
    <row r="1610" spans="1:13" x14ac:dyDescent="0.45">
      <c r="A1610" s="3">
        <v>654</v>
      </c>
      <c r="B1610" s="3">
        <v>12</v>
      </c>
      <c r="C1610" t="s">
        <v>157</v>
      </c>
      <c r="D1610" t="s">
        <v>626</v>
      </c>
      <c r="E1610" s="4">
        <v>12</v>
      </c>
      <c r="F1610" s="4">
        <v>20</v>
      </c>
      <c r="G1610">
        <v>1</v>
      </c>
      <c r="H1610" s="5">
        <v>9.0277777777777769E-3</v>
      </c>
      <c r="I1610" t="s">
        <v>609</v>
      </c>
      <c r="J1610" s="4">
        <f t="shared" si="75"/>
        <v>20</v>
      </c>
      <c r="K1610" s="11">
        <f t="shared" si="76"/>
        <v>12</v>
      </c>
      <c r="L1610" s="4">
        <f>J1610-(G1610*E1610)</f>
        <v>8</v>
      </c>
      <c r="M1610" s="6">
        <f t="shared" si="77"/>
        <v>0.4</v>
      </c>
    </row>
    <row r="1611" spans="1:13" x14ac:dyDescent="0.45">
      <c r="A1611" s="3">
        <v>655</v>
      </c>
      <c r="B1611" s="3">
        <v>5</v>
      </c>
      <c r="C1611" t="s">
        <v>127</v>
      </c>
      <c r="D1611" t="s">
        <v>614</v>
      </c>
      <c r="E1611" s="4">
        <v>19</v>
      </c>
      <c r="F1611" s="4">
        <v>31</v>
      </c>
      <c r="G1611">
        <v>3</v>
      </c>
      <c r="H1611" s="5">
        <v>2.5000000000000001E-2</v>
      </c>
      <c r="I1611" t="s">
        <v>610</v>
      </c>
      <c r="J1611" s="4">
        <f t="shared" si="75"/>
        <v>93</v>
      </c>
      <c r="K1611" s="11">
        <f t="shared" si="76"/>
        <v>57</v>
      </c>
      <c r="L1611" s="4">
        <f>J1611-(G1611*E1611)</f>
        <v>36</v>
      </c>
      <c r="M1611" s="6">
        <f t="shared" si="77"/>
        <v>0.38709677419354838</v>
      </c>
    </row>
    <row r="1612" spans="1:13" x14ac:dyDescent="0.45">
      <c r="A1612" s="3">
        <v>656</v>
      </c>
      <c r="B1612" s="3">
        <v>19</v>
      </c>
      <c r="C1612" t="s">
        <v>211</v>
      </c>
      <c r="D1612" t="s">
        <v>627</v>
      </c>
      <c r="E1612" s="4">
        <v>14</v>
      </c>
      <c r="F1612" s="4">
        <v>23</v>
      </c>
      <c r="G1612">
        <v>1</v>
      </c>
      <c r="H1612" s="5">
        <v>9.0277777777777769E-3</v>
      </c>
      <c r="I1612" t="s">
        <v>609</v>
      </c>
      <c r="J1612" s="4">
        <f t="shared" si="75"/>
        <v>23</v>
      </c>
      <c r="K1612" s="11">
        <f t="shared" si="76"/>
        <v>14</v>
      </c>
      <c r="L1612" s="4">
        <f>J1612-(G1612*E1612)</f>
        <v>9</v>
      </c>
      <c r="M1612" s="6">
        <f t="shared" si="77"/>
        <v>0.39130434782608697</v>
      </c>
    </row>
    <row r="1613" spans="1:13" x14ac:dyDescent="0.45">
      <c r="A1613" s="3">
        <v>656</v>
      </c>
      <c r="B1613" s="3">
        <v>19</v>
      </c>
      <c r="C1613" t="s">
        <v>157</v>
      </c>
      <c r="D1613" t="s">
        <v>626</v>
      </c>
      <c r="E1613" s="4">
        <v>12</v>
      </c>
      <c r="F1613" s="4">
        <v>20</v>
      </c>
      <c r="G1613">
        <v>3</v>
      </c>
      <c r="H1613" s="5">
        <v>3.0555555555555555E-2</v>
      </c>
      <c r="I1613" t="s">
        <v>610</v>
      </c>
      <c r="J1613" s="4">
        <f t="shared" si="75"/>
        <v>60</v>
      </c>
      <c r="K1613" s="11">
        <f t="shared" si="76"/>
        <v>36</v>
      </c>
      <c r="L1613" s="4">
        <f>J1613-(G1613*E1613)</f>
        <v>24</v>
      </c>
      <c r="M1613" s="6">
        <f t="shared" si="77"/>
        <v>0.4</v>
      </c>
    </row>
    <row r="1614" spans="1:13" x14ac:dyDescent="0.45">
      <c r="A1614" s="3">
        <v>656</v>
      </c>
      <c r="B1614" s="3">
        <v>19</v>
      </c>
      <c r="C1614" t="s">
        <v>123</v>
      </c>
      <c r="D1614" t="s">
        <v>621</v>
      </c>
      <c r="E1614" s="4">
        <v>11</v>
      </c>
      <c r="F1614" s="4">
        <v>19</v>
      </c>
      <c r="G1614">
        <v>2</v>
      </c>
      <c r="H1614" s="5">
        <v>2.7083333333333334E-2</v>
      </c>
      <c r="I1614" t="s">
        <v>610</v>
      </c>
      <c r="J1614" s="4">
        <f t="shared" si="75"/>
        <v>38</v>
      </c>
      <c r="K1614" s="11">
        <f t="shared" si="76"/>
        <v>22</v>
      </c>
      <c r="L1614" s="4">
        <f>J1614-(G1614*E1614)</f>
        <v>16</v>
      </c>
      <c r="M1614" s="6">
        <f t="shared" si="77"/>
        <v>0.42105263157894735</v>
      </c>
    </row>
    <row r="1615" spans="1:13" x14ac:dyDescent="0.45">
      <c r="A1615" s="3">
        <v>656</v>
      </c>
      <c r="B1615" s="3">
        <v>19</v>
      </c>
      <c r="C1615" t="s">
        <v>84</v>
      </c>
      <c r="D1615" t="s">
        <v>617</v>
      </c>
      <c r="E1615" s="4">
        <v>22</v>
      </c>
      <c r="F1615" s="4">
        <v>36</v>
      </c>
      <c r="G1615">
        <v>1</v>
      </c>
      <c r="H1615" s="5">
        <v>9.7222222222222224E-3</v>
      </c>
      <c r="I1615" t="s">
        <v>609</v>
      </c>
      <c r="J1615" s="4">
        <f t="shared" si="75"/>
        <v>36</v>
      </c>
      <c r="K1615" s="11">
        <f t="shared" si="76"/>
        <v>22</v>
      </c>
      <c r="L1615" s="4">
        <f>J1615-(G1615*E1615)</f>
        <v>14</v>
      </c>
      <c r="M1615" s="6">
        <f t="shared" si="77"/>
        <v>0.3888888888888889</v>
      </c>
    </row>
    <row r="1616" spans="1:13" x14ac:dyDescent="0.45">
      <c r="A1616" s="3">
        <v>657</v>
      </c>
      <c r="B1616" s="3">
        <v>1</v>
      </c>
      <c r="C1616" t="s">
        <v>59</v>
      </c>
      <c r="D1616" t="s">
        <v>616</v>
      </c>
      <c r="E1616" s="4">
        <v>25</v>
      </c>
      <c r="F1616" s="4">
        <v>40</v>
      </c>
      <c r="G1616">
        <v>2</v>
      </c>
      <c r="H1616" s="5">
        <v>3.8194444444444448E-2</v>
      </c>
      <c r="I1616" t="s">
        <v>610</v>
      </c>
      <c r="J1616" s="4">
        <f t="shared" si="75"/>
        <v>80</v>
      </c>
      <c r="K1616" s="11">
        <f t="shared" si="76"/>
        <v>50</v>
      </c>
      <c r="L1616" s="4">
        <f>J1616-(G1616*E1616)</f>
        <v>30</v>
      </c>
      <c r="M1616" s="6">
        <f t="shared" si="77"/>
        <v>0.375</v>
      </c>
    </row>
    <row r="1617" spans="1:13" x14ac:dyDescent="0.45">
      <c r="A1617" s="3">
        <v>657</v>
      </c>
      <c r="B1617" s="3">
        <v>1</v>
      </c>
      <c r="C1617" t="s">
        <v>211</v>
      </c>
      <c r="D1617" t="s">
        <v>627</v>
      </c>
      <c r="E1617" s="4">
        <v>14</v>
      </c>
      <c r="F1617" s="4">
        <v>23</v>
      </c>
      <c r="G1617">
        <v>2</v>
      </c>
      <c r="H1617" s="5">
        <v>2.7083333333333334E-2</v>
      </c>
      <c r="I1617" t="s">
        <v>610</v>
      </c>
      <c r="J1617" s="4">
        <f t="shared" si="75"/>
        <v>46</v>
      </c>
      <c r="K1617" s="11">
        <f t="shared" si="76"/>
        <v>28</v>
      </c>
      <c r="L1617" s="4">
        <f>J1617-(G1617*E1617)</f>
        <v>18</v>
      </c>
      <c r="M1617" s="6">
        <f t="shared" si="77"/>
        <v>0.39130434782608697</v>
      </c>
    </row>
    <row r="1618" spans="1:13" x14ac:dyDescent="0.45">
      <c r="A1618" s="3">
        <v>657</v>
      </c>
      <c r="B1618" s="3">
        <v>1</v>
      </c>
      <c r="C1618" t="s">
        <v>37</v>
      </c>
      <c r="D1618" t="s">
        <v>622</v>
      </c>
      <c r="E1618" s="4">
        <v>21</v>
      </c>
      <c r="F1618" s="4">
        <v>35</v>
      </c>
      <c r="G1618">
        <v>2</v>
      </c>
      <c r="H1618" s="5">
        <v>2.7777777777777776E-2</v>
      </c>
      <c r="I1618" t="s">
        <v>610</v>
      </c>
      <c r="J1618" s="4">
        <f t="shared" si="75"/>
        <v>70</v>
      </c>
      <c r="K1618" s="11">
        <f t="shared" si="76"/>
        <v>42</v>
      </c>
      <c r="L1618" s="4">
        <f>J1618-(G1618*E1618)</f>
        <v>28</v>
      </c>
      <c r="M1618" s="6">
        <f t="shared" si="77"/>
        <v>0.4</v>
      </c>
    </row>
    <row r="1619" spans="1:13" x14ac:dyDescent="0.45">
      <c r="A1619" s="3">
        <v>658</v>
      </c>
      <c r="B1619" s="3">
        <v>19</v>
      </c>
      <c r="C1619" t="s">
        <v>258</v>
      </c>
      <c r="D1619" t="s">
        <v>623</v>
      </c>
      <c r="E1619" s="4">
        <v>19</v>
      </c>
      <c r="F1619" s="4">
        <v>32</v>
      </c>
      <c r="G1619">
        <v>1</v>
      </c>
      <c r="H1619" s="5">
        <v>1.4583333333333334E-2</v>
      </c>
      <c r="I1619" t="s">
        <v>610</v>
      </c>
      <c r="J1619" s="4">
        <f t="shared" si="75"/>
        <v>32</v>
      </c>
      <c r="K1619" s="11">
        <f t="shared" si="76"/>
        <v>19</v>
      </c>
      <c r="L1619" s="4">
        <f>J1619-(G1619*E1619)</f>
        <v>13</v>
      </c>
      <c r="M1619" s="6">
        <f t="shared" si="77"/>
        <v>0.40625</v>
      </c>
    </row>
    <row r="1620" spans="1:13" x14ac:dyDescent="0.45">
      <c r="A1620" s="3">
        <v>658</v>
      </c>
      <c r="B1620" s="3">
        <v>19</v>
      </c>
      <c r="C1620" t="s">
        <v>117</v>
      </c>
      <c r="D1620" t="s">
        <v>615</v>
      </c>
      <c r="E1620" s="4">
        <v>16</v>
      </c>
      <c r="F1620" s="4">
        <v>27</v>
      </c>
      <c r="G1620">
        <v>2</v>
      </c>
      <c r="H1620" s="5">
        <v>1.8749999999999999E-2</v>
      </c>
      <c r="I1620" t="s">
        <v>610</v>
      </c>
      <c r="J1620" s="4">
        <f t="shared" si="75"/>
        <v>54</v>
      </c>
      <c r="K1620" s="11">
        <f t="shared" si="76"/>
        <v>32</v>
      </c>
      <c r="L1620" s="4">
        <f>J1620-(G1620*E1620)</f>
        <v>22</v>
      </c>
      <c r="M1620" s="6">
        <f t="shared" si="77"/>
        <v>0.40740740740740738</v>
      </c>
    </row>
    <row r="1621" spans="1:13" x14ac:dyDescent="0.45">
      <c r="A1621" s="3">
        <v>659</v>
      </c>
      <c r="B1621" s="3">
        <v>9</v>
      </c>
      <c r="C1621" t="s">
        <v>49</v>
      </c>
      <c r="D1621" t="s">
        <v>618</v>
      </c>
      <c r="E1621" s="4">
        <v>17</v>
      </c>
      <c r="F1621" s="4">
        <v>29</v>
      </c>
      <c r="G1621">
        <v>3</v>
      </c>
      <c r="H1621" s="5">
        <v>2.1527777777777778E-2</v>
      </c>
      <c r="I1621" t="s">
        <v>609</v>
      </c>
      <c r="J1621" s="4">
        <f t="shared" si="75"/>
        <v>87</v>
      </c>
      <c r="K1621" s="11">
        <f t="shared" si="76"/>
        <v>51</v>
      </c>
      <c r="L1621" s="4">
        <f>J1621-(G1621*E1621)</f>
        <v>36</v>
      </c>
      <c r="M1621" s="6">
        <f t="shared" si="77"/>
        <v>0.41379310344827586</v>
      </c>
    </row>
    <row r="1622" spans="1:13" x14ac:dyDescent="0.45">
      <c r="A1622" s="3">
        <v>660</v>
      </c>
      <c r="B1622" s="3">
        <v>19</v>
      </c>
      <c r="C1622" t="s">
        <v>123</v>
      </c>
      <c r="D1622" t="s">
        <v>621</v>
      </c>
      <c r="E1622" s="4">
        <v>11</v>
      </c>
      <c r="F1622" s="4">
        <v>19</v>
      </c>
      <c r="G1622">
        <v>2</v>
      </c>
      <c r="H1622" s="5">
        <v>1.6666666666666666E-2</v>
      </c>
      <c r="I1622" t="s">
        <v>610</v>
      </c>
      <c r="J1622" s="4">
        <f t="shared" si="75"/>
        <v>38</v>
      </c>
      <c r="K1622" s="11">
        <f t="shared" si="76"/>
        <v>22</v>
      </c>
      <c r="L1622" s="4">
        <f>J1622-(G1622*E1622)</f>
        <v>16</v>
      </c>
      <c r="M1622" s="6">
        <f t="shared" si="77"/>
        <v>0.42105263157894735</v>
      </c>
    </row>
    <row r="1623" spans="1:13" x14ac:dyDescent="0.45">
      <c r="A1623" s="3">
        <v>660</v>
      </c>
      <c r="B1623" s="3">
        <v>19</v>
      </c>
      <c r="C1623" t="s">
        <v>79</v>
      </c>
      <c r="D1623" t="s">
        <v>613</v>
      </c>
      <c r="E1623" s="4">
        <v>18</v>
      </c>
      <c r="F1623" s="4">
        <v>30</v>
      </c>
      <c r="G1623">
        <v>3</v>
      </c>
      <c r="H1623" s="5">
        <v>1.1111111111111112E-2</v>
      </c>
      <c r="I1623" t="s">
        <v>609</v>
      </c>
      <c r="J1623" s="4">
        <f t="shared" si="75"/>
        <v>90</v>
      </c>
      <c r="K1623" s="11">
        <f t="shared" si="76"/>
        <v>54</v>
      </c>
      <c r="L1623" s="4">
        <f>J1623-(G1623*E1623)</f>
        <v>36</v>
      </c>
      <c r="M1623" s="6">
        <f t="shared" si="77"/>
        <v>0.4</v>
      </c>
    </row>
    <row r="1624" spans="1:13" x14ac:dyDescent="0.45">
      <c r="A1624" s="3">
        <v>660</v>
      </c>
      <c r="B1624" s="3">
        <v>19</v>
      </c>
      <c r="C1624" t="s">
        <v>59</v>
      </c>
      <c r="D1624" t="s">
        <v>616</v>
      </c>
      <c r="E1624" s="4">
        <v>25</v>
      </c>
      <c r="F1624" s="4">
        <v>40</v>
      </c>
      <c r="G1624">
        <v>2</v>
      </c>
      <c r="H1624" s="5">
        <v>3.472222222222222E-3</v>
      </c>
      <c r="I1624" t="s">
        <v>610</v>
      </c>
      <c r="J1624" s="4">
        <f t="shared" si="75"/>
        <v>80</v>
      </c>
      <c r="K1624" s="11">
        <f t="shared" si="76"/>
        <v>50</v>
      </c>
      <c r="L1624" s="4">
        <f>J1624-(G1624*E1624)</f>
        <v>30</v>
      </c>
      <c r="M1624" s="6">
        <f t="shared" si="77"/>
        <v>0.375</v>
      </c>
    </row>
    <row r="1625" spans="1:13" x14ac:dyDescent="0.45">
      <c r="A1625" s="3">
        <v>661</v>
      </c>
      <c r="B1625" s="3">
        <v>16</v>
      </c>
      <c r="C1625" t="s">
        <v>211</v>
      </c>
      <c r="D1625" t="s">
        <v>627</v>
      </c>
      <c r="E1625" s="4">
        <v>14</v>
      </c>
      <c r="F1625" s="4">
        <v>23</v>
      </c>
      <c r="G1625">
        <v>3</v>
      </c>
      <c r="H1625" s="5">
        <v>3.888888888888889E-2</v>
      </c>
      <c r="I1625" t="s">
        <v>610</v>
      </c>
      <c r="J1625" s="4">
        <f t="shared" si="75"/>
        <v>69</v>
      </c>
      <c r="K1625" s="11">
        <f t="shared" si="76"/>
        <v>42</v>
      </c>
      <c r="L1625" s="4">
        <f>J1625-(G1625*E1625)</f>
        <v>27</v>
      </c>
      <c r="M1625" s="6">
        <f t="shared" si="77"/>
        <v>0.39130434782608697</v>
      </c>
    </row>
    <row r="1626" spans="1:13" x14ac:dyDescent="0.45">
      <c r="A1626" s="3">
        <v>661</v>
      </c>
      <c r="B1626" s="3">
        <v>16</v>
      </c>
      <c r="C1626" t="s">
        <v>127</v>
      </c>
      <c r="D1626" t="s">
        <v>614</v>
      </c>
      <c r="E1626" s="4">
        <v>19</v>
      </c>
      <c r="F1626" s="4">
        <v>31</v>
      </c>
      <c r="G1626">
        <v>1</v>
      </c>
      <c r="H1626" s="5">
        <v>1.5277777777777777E-2</v>
      </c>
      <c r="I1626" t="s">
        <v>610</v>
      </c>
      <c r="J1626" s="4">
        <f t="shared" si="75"/>
        <v>31</v>
      </c>
      <c r="K1626" s="11">
        <f t="shared" si="76"/>
        <v>19</v>
      </c>
      <c r="L1626" s="4">
        <f>J1626-(G1626*E1626)</f>
        <v>12</v>
      </c>
      <c r="M1626" s="6">
        <f t="shared" si="77"/>
        <v>0.38709677419354838</v>
      </c>
    </row>
    <row r="1627" spans="1:13" x14ac:dyDescent="0.45">
      <c r="A1627" s="3">
        <v>661</v>
      </c>
      <c r="B1627" s="3">
        <v>16</v>
      </c>
      <c r="C1627" t="s">
        <v>133</v>
      </c>
      <c r="D1627" t="s">
        <v>631</v>
      </c>
      <c r="E1627" s="4">
        <v>15</v>
      </c>
      <c r="F1627" s="4">
        <v>25</v>
      </c>
      <c r="G1627">
        <v>2</v>
      </c>
      <c r="H1627" s="5">
        <v>2.0833333333333332E-2</v>
      </c>
      <c r="I1627" t="s">
        <v>609</v>
      </c>
      <c r="J1627" s="4">
        <f t="shared" si="75"/>
        <v>50</v>
      </c>
      <c r="K1627" s="11">
        <f t="shared" si="76"/>
        <v>30</v>
      </c>
      <c r="L1627" s="4">
        <f>J1627-(G1627*E1627)</f>
        <v>20</v>
      </c>
      <c r="M1627" s="6">
        <f t="shared" si="77"/>
        <v>0.4</v>
      </c>
    </row>
    <row r="1628" spans="1:13" x14ac:dyDescent="0.45">
      <c r="A1628" s="3">
        <v>661</v>
      </c>
      <c r="B1628" s="3">
        <v>16</v>
      </c>
      <c r="C1628" t="s">
        <v>53</v>
      </c>
      <c r="D1628" t="s">
        <v>620</v>
      </c>
      <c r="E1628" s="4">
        <v>16</v>
      </c>
      <c r="F1628" s="4">
        <v>28</v>
      </c>
      <c r="G1628">
        <v>2</v>
      </c>
      <c r="H1628" s="5">
        <v>1.8749999999999999E-2</v>
      </c>
      <c r="I1628" t="s">
        <v>610</v>
      </c>
      <c r="J1628" s="4">
        <f t="shared" si="75"/>
        <v>56</v>
      </c>
      <c r="K1628" s="11">
        <f t="shared" si="76"/>
        <v>32</v>
      </c>
      <c r="L1628" s="4">
        <f>J1628-(G1628*E1628)</f>
        <v>24</v>
      </c>
      <c r="M1628" s="6">
        <f t="shared" si="77"/>
        <v>0.42857142857142855</v>
      </c>
    </row>
    <row r="1629" spans="1:13" x14ac:dyDescent="0.45">
      <c r="A1629" s="3">
        <v>662</v>
      </c>
      <c r="B1629" s="3">
        <v>15</v>
      </c>
      <c r="C1629" t="s">
        <v>169</v>
      </c>
      <c r="D1629" t="s">
        <v>612</v>
      </c>
      <c r="E1629" s="4">
        <v>14</v>
      </c>
      <c r="F1629" s="4">
        <v>24</v>
      </c>
      <c r="G1629">
        <v>3</v>
      </c>
      <c r="H1629" s="5">
        <v>2.361111111111111E-2</v>
      </c>
      <c r="I1629" t="s">
        <v>609</v>
      </c>
      <c r="J1629" s="4">
        <f t="shared" si="75"/>
        <v>72</v>
      </c>
      <c r="K1629" s="11">
        <f t="shared" si="76"/>
        <v>42</v>
      </c>
      <c r="L1629" s="4">
        <f>J1629-(G1629*E1629)</f>
        <v>30</v>
      </c>
      <c r="M1629" s="6">
        <f t="shared" si="77"/>
        <v>0.41666666666666669</v>
      </c>
    </row>
    <row r="1630" spans="1:13" x14ac:dyDescent="0.45">
      <c r="A1630" s="3">
        <v>662</v>
      </c>
      <c r="B1630" s="3">
        <v>15</v>
      </c>
      <c r="C1630" t="s">
        <v>133</v>
      </c>
      <c r="D1630" t="s">
        <v>631</v>
      </c>
      <c r="E1630" s="4">
        <v>15</v>
      </c>
      <c r="F1630" s="4">
        <v>25</v>
      </c>
      <c r="G1630">
        <v>1</v>
      </c>
      <c r="H1630" s="5">
        <v>6.9444444444444441E-3</v>
      </c>
      <c r="I1630" t="s">
        <v>610</v>
      </c>
      <c r="J1630" s="4">
        <f t="shared" si="75"/>
        <v>25</v>
      </c>
      <c r="K1630" s="11">
        <f t="shared" si="76"/>
        <v>15</v>
      </c>
      <c r="L1630" s="4">
        <f>J1630-(G1630*E1630)</f>
        <v>10</v>
      </c>
      <c r="M1630" s="6">
        <f t="shared" si="77"/>
        <v>0.4</v>
      </c>
    </row>
    <row r="1631" spans="1:13" x14ac:dyDescent="0.45">
      <c r="A1631" s="3">
        <v>662</v>
      </c>
      <c r="B1631" s="3">
        <v>15</v>
      </c>
      <c r="C1631" t="s">
        <v>84</v>
      </c>
      <c r="D1631" t="s">
        <v>617</v>
      </c>
      <c r="E1631" s="4">
        <v>22</v>
      </c>
      <c r="F1631" s="4">
        <v>36</v>
      </c>
      <c r="G1631">
        <v>1</v>
      </c>
      <c r="H1631" s="5">
        <v>2.8472222222222222E-2</v>
      </c>
      <c r="I1631" t="s">
        <v>609</v>
      </c>
      <c r="J1631" s="4">
        <f t="shared" si="75"/>
        <v>36</v>
      </c>
      <c r="K1631" s="11">
        <f t="shared" si="76"/>
        <v>22</v>
      </c>
      <c r="L1631" s="4">
        <f>J1631-(G1631*E1631)</f>
        <v>14</v>
      </c>
      <c r="M1631" s="6">
        <f t="shared" si="77"/>
        <v>0.3888888888888889</v>
      </c>
    </row>
    <row r="1632" spans="1:13" x14ac:dyDescent="0.45">
      <c r="A1632" s="3">
        <v>663</v>
      </c>
      <c r="B1632" s="3">
        <v>3</v>
      </c>
      <c r="C1632" t="s">
        <v>90</v>
      </c>
      <c r="D1632" t="s">
        <v>629</v>
      </c>
      <c r="E1632" s="4">
        <v>10</v>
      </c>
      <c r="F1632" s="4">
        <v>18</v>
      </c>
      <c r="G1632">
        <v>2</v>
      </c>
      <c r="H1632" s="5">
        <v>2.7777777777777776E-2</v>
      </c>
      <c r="I1632" t="s">
        <v>610</v>
      </c>
      <c r="J1632" s="4">
        <f t="shared" si="75"/>
        <v>36</v>
      </c>
      <c r="K1632" s="11">
        <f t="shared" si="76"/>
        <v>20</v>
      </c>
      <c r="L1632" s="4">
        <f>J1632-(G1632*E1632)</f>
        <v>16</v>
      </c>
      <c r="M1632" s="6">
        <f t="shared" si="77"/>
        <v>0.44444444444444442</v>
      </c>
    </row>
    <row r="1633" spans="1:13" x14ac:dyDescent="0.45">
      <c r="A1633" s="3">
        <v>663</v>
      </c>
      <c r="B1633" s="3">
        <v>3</v>
      </c>
      <c r="C1633" t="s">
        <v>49</v>
      </c>
      <c r="D1633" t="s">
        <v>618</v>
      </c>
      <c r="E1633" s="4">
        <v>17</v>
      </c>
      <c r="F1633" s="4">
        <v>29</v>
      </c>
      <c r="G1633">
        <v>2</v>
      </c>
      <c r="H1633" s="5">
        <v>3.472222222222222E-3</v>
      </c>
      <c r="I1633" t="s">
        <v>610</v>
      </c>
      <c r="J1633" s="4">
        <f t="shared" si="75"/>
        <v>58</v>
      </c>
      <c r="K1633" s="11">
        <f t="shared" si="76"/>
        <v>34</v>
      </c>
      <c r="L1633" s="4">
        <f>J1633-(G1633*E1633)</f>
        <v>24</v>
      </c>
      <c r="M1633" s="6">
        <f t="shared" si="77"/>
        <v>0.41379310344827586</v>
      </c>
    </row>
    <row r="1634" spans="1:13" x14ac:dyDescent="0.45">
      <c r="A1634" s="3">
        <v>663</v>
      </c>
      <c r="B1634" s="3">
        <v>3</v>
      </c>
      <c r="C1634" t="s">
        <v>157</v>
      </c>
      <c r="D1634" t="s">
        <v>626</v>
      </c>
      <c r="E1634" s="4">
        <v>12</v>
      </c>
      <c r="F1634" s="4">
        <v>20</v>
      </c>
      <c r="G1634">
        <v>1</v>
      </c>
      <c r="H1634" s="5">
        <v>2.9166666666666667E-2</v>
      </c>
      <c r="I1634" t="s">
        <v>610</v>
      </c>
      <c r="J1634" s="4">
        <f t="shared" si="75"/>
        <v>20</v>
      </c>
      <c r="K1634" s="11">
        <f t="shared" si="76"/>
        <v>12</v>
      </c>
      <c r="L1634" s="4">
        <f>J1634-(G1634*E1634)</f>
        <v>8</v>
      </c>
      <c r="M1634" s="6">
        <f t="shared" si="77"/>
        <v>0.4</v>
      </c>
    </row>
    <row r="1635" spans="1:13" x14ac:dyDescent="0.45">
      <c r="A1635" s="3">
        <v>664</v>
      </c>
      <c r="B1635" s="3">
        <v>20</v>
      </c>
      <c r="C1635" t="s">
        <v>90</v>
      </c>
      <c r="D1635" t="s">
        <v>629</v>
      </c>
      <c r="E1635" s="4">
        <v>10</v>
      </c>
      <c r="F1635" s="4">
        <v>18</v>
      </c>
      <c r="G1635">
        <v>1</v>
      </c>
      <c r="H1635" s="5">
        <v>6.2500000000000003E-3</v>
      </c>
      <c r="I1635" t="s">
        <v>609</v>
      </c>
      <c r="J1635" s="4">
        <f t="shared" si="75"/>
        <v>18</v>
      </c>
      <c r="K1635" s="11">
        <f t="shared" si="76"/>
        <v>10</v>
      </c>
      <c r="L1635" s="4">
        <f>J1635-(G1635*E1635)</f>
        <v>8</v>
      </c>
      <c r="M1635" s="6">
        <f t="shared" si="77"/>
        <v>0.44444444444444442</v>
      </c>
    </row>
    <row r="1636" spans="1:13" x14ac:dyDescent="0.45">
      <c r="A1636" s="3">
        <v>664</v>
      </c>
      <c r="B1636" s="3">
        <v>20</v>
      </c>
      <c r="C1636" t="s">
        <v>123</v>
      </c>
      <c r="D1636" t="s">
        <v>621</v>
      </c>
      <c r="E1636" s="4">
        <v>11</v>
      </c>
      <c r="F1636" s="4">
        <v>19</v>
      </c>
      <c r="G1636">
        <v>2</v>
      </c>
      <c r="H1636" s="5">
        <v>2.9166666666666667E-2</v>
      </c>
      <c r="I1636" t="s">
        <v>609</v>
      </c>
      <c r="J1636" s="4">
        <f t="shared" si="75"/>
        <v>38</v>
      </c>
      <c r="K1636" s="11">
        <f t="shared" si="76"/>
        <v>22</v>
      </c>
      <c r="L1636" s="4">
        <f>J1636-(G1636*E1636)</f>
        <v>16</v>
      </c>
      <c r="M1636" s="6">
        <f t="shared" si="77"/>
        <v>0.42105263157894735</v>
      </c>
    </row>
    <row r="1637" spans="1:13" x14ac:dyDescent="0.45">
      <c r="A1637" s="3">
        <v>664</v>
      </c>
      <c r="B1637" s="3">
        <v>20</v>
      </c>
      <c r="C1637" t="s">
        <v>214</v>
      </c>
      <c r="D1637" t="s">
        <v>624</v>
      </c>
      <c r="E1637" s="4">
        <v>13</v>
      </c>
      <c r="F1637" s="4">
        <v>22</v>
      </c>
      <c r="G1637">
        <v>3</v>
      </c>
      <c r="H1637" s="5">
        <v>3.3333333333333333E-2</v>
      </c>
      <c r="I1637" t="s">
        <v>610</v>
      </c>
      <c r="J1637" s="4">
        <f t="shared" si="75"/>
        <v>66</v>
      </c>
      <c r="K1637" s="11">
        <f t="shared" si="76"/>
        <v>39</v>
      </c>
      <c r="L1637" s="4">
        <f>J1637-(G1637*E1637)</f>
        <v>27</v>
      </c>
      <c r="M1637" s="6">
        <f t="shared" si="77"/>
        <v>0.40909090909090912</v>
      </c>
    </row>
    <row r="1638" spans="1:13" x14ac:dyDescent="0.45">
      <c r="A1638" s="3">
        <v>665</v>
      </c>
      <c r="B1638" s="3">
        <v>6</v>
      </c>
      <c r="C1638" t="s">
        <v>133</v>
      </c>
      <c r="D1638" t="s">
        <v>631</v>
      </c>
      <c r="E1638" s="4">
        <v>15</v>
      </c>
      <c r="F1638" s="4">
        <v>25</v>
      </c>
      <c r="G1638">
        <v>3</v>
      </c>
      <c r="H1638" s="5">
        <v>1.7361111111111112E-2</v>
      </c>
      <c r="I1638" t="s">
        <v>610</v>
      </c>
      <c r="J1638" s="4">
        <f t="shared" si="75"/>
        <v>75</v>
      </c>
      <c r="K1638" s="11">
        <f t="shared" si="76"/>
        <v>45</v>
      </c>
      <c r="L1638" s="4">
        <f>J1638-(G1638*E1638)</f>
        <v>30</v>
      </c>
      <c r="M1638" s="6">
        <f t="shared" si="77"/>
        <v>0.4</v>
      </c>
    </row>
    <row r="1639" spans="1:13" x14ac:dyDescent="0.45">
      <c r="A1639" s="3">
        <v>665</v>
      </c>
      <c r="B1639" s="3">
        <v>6</v>
      </c>
      <c r="C1639" t="s">
        <v>117</v>
      </c>
      <c r="D1639" t="s">
        <v>615</v>
      </c>
      <c r="E1639" s="4">
        <v>16</v>
      </c>
      <c r="F1639" s="4">
        <v>27</v>
      </c>
      <c r="G1639">
        <v>2</v>
      </c>
      <c r="H1639" s="5">
        <v>1.0416666666666666E-2</v>
      </c>
      <c r="I1639" t="s">
        <v>610</v>
      </c>
      <c r="J1639" s="4">
        <f t="shared" si="75"/>
        <v>54</v>
      </c>
      <c r="K1639" s="11">
        <f t="shared" si="76"/>
        <v>32</v>
      </c>
      <c r="L1639" s="4">
        <f>J1639-(G1639*E1639)</f>
        <v>22</v>
      </c>
      <c r="M1639" s="6">
        <f t="shared" si="77"/>
        <v>0.40740740740740738</v>
      </c>
    </row>
    <row r="1640" spans="1:13" x14ac:dyDescent="0.45">
      <c r="A1640" s="3">
        <v>666</v>
      </c>
      <c r="B1640" s="3">
        <v>8</v>
      </c>
      <c r="C1640" t="s">
        <v>157</v>
      </c>
      <c r="D1640" t="s">
        <v>626</v>
      </c>
      <c r="E1640" s="4">
        <v>12</v>
      </c>
      <c r="F1640" s="4">
        <v>20</v>
      </c>
      <c r="G1640">
        <v>2</v>
      </c>
      <c r="H1640" s="5">
        <v>1.8749999999999999E-2</v>
      </c>
      <c r="I1640" t="s">
        <v>610</v>
      </c>
      <c r="J1640" s="4">
        <f t="shared" si="75"/>
        <v>40</v>
      </c>
      <c r="K1640" s="11">
        <f t="shared" si="76"/>
        <v>24</v>
      </c>
      <c r="L1640" s="4">
        <f>J1640-(G1640*E1640)</f>
        <v>16</v>
      </c>
      <c r="M1640" s="6">
        <f t="shared" si="77"/>
        <v>0.4</v>
      </c>
    </row>
    <row r="1641" spans="1:13" x14ac:dyDescent="0.45">
      <c r="A1641" s="3">
        <v>667</v>
      </c>
      <c r="B1641" s="3">
        <v>6</v>
      </c>
      <c r="C1641" t="s">
        <v>84</v>
      </c>
      <c r="D1641" t="s">
        <v>617</v>
      </c>
      <c r="E1641" s="4">
        <v>22</v>
      </c>
      <c r="F1641" s="4">
        <v>36</v>
      </c>
      <c r="G1641">
        <v>1</v>
      </c>
      <c r="H1641" s="5">
        <v>8.3333333333333332E-3</v>
      </c>
      <c r="I1641" t="s">
        <v>609</v>
      </c>
      <c r="J1641" s="4">
        <f t="shared" si="75"/>
        <v>36</v>
      </c>
      <c r="K1641" s="11">
        <f t="shared" si="76"/>
        <v>22</v>
      </c>
      <c r="L1641" s="4">
        <f>J1641-(G1641*E1641)</f>
        <v>14</v>
      </c>
      <c r="M1641" s="6">
        <f t="shared" si="77"/>
        <v>0.3888888888888889</v>
      </c>
    </row>
    <row r="1642" spans="1:13" x14ac:dyDescent="0.45">
      <c r="A1642" s="3">
        <v>668</v>
      </c>
      <c r="B1642" s="3">
        <v>12</v>
      </c>
      <c r="C1642" t="s">
        <v>166</v>
      </c>
      <c r="D1642" t="s">
        <v>630</v>
      </c>
      <c r="E1642" s="4">
        <v>15</v>
      </c>
      <c r="F1642" s="4">
        <v>26</v>
      </c>
      <c r="G1642">
        <v>3</v>
      </c>
      <c r="H1642" s="5">
        <v>4.0972222222222222E-2</v>
      </c>
      <c r="I1642" t="s">
        <v>609</v>
      </c>
      <c r="J1642" s="4">
        <f t="shared" si="75"/>
        <v>78</v>
      </c>
      <c r="K1642" s="11">
        <f t="shared" si="76"/>
        <v>45</v>
      </c>
      <c r="L1642" s="4">
        <f>J1642-(G1642*E1642)</f>
        <v>33</v>
      </c>
      <c r="M1642" s="6">
        <f t="shared" si="77"/>
        <v>0.42307692307692307</v>
      </c>
    </row>
    <row r="1643" spans="1:13" x14ac:dyDescent="0.45">
      <c r="A1643" s="3">
        <v>668</v>
      </c>
      <c r="B1643" s="3">
        <v>12</v>
      </c>
      <c r="C1643" t="s">
        <v>169</v>
      </c>
      <c r="D1643" t="s">
        <v>612</v>
      </c>
      <c r="E1643" s="4">
        <v>14</v>
      </c>
      <c r="F1643" s="4">
        <v>24</v>
      </c>
      <c r="G1643">
        <v>2</v>
      </c>
      <c r="H1643" s="5">
        <v>6.2500000000000003E-3</v>
      </c>
      <c r="I1643" t="s">
        <v>610</v>
      </c>
      <c r="J1643" s="4">
        <f t="shared" si="75"/>
        <v>48</v>
      </c>
      <c r="K1643" s="11">
        <f t="shared" si="76"/>
        <v>28</v>
      </c>
      <c r="L1643" s="4">
        <f>J1643-(G1643*E1643)</f>
        <v>20</v>
      </c>
      <c r="M1643" s="6">
        <f t="shared" si="77"/>
        <v>0.41666666666666669</v>
      </c>
    </row>
    <row r="1644" spans="1:13" x14ac:dyDescent="0.45">
      <c r="A1644" s="3">
        <v>668</v>
      </c>
      <c r="B1644" s="3">
        <v>12</v>
      </c>
      <c r="C1644" t="s">
        <v>133</v>
      </c>
      <c r="D1644" t="s">
        <v>631</v>
      </c>
      <c r="E1644" s="4">
        <v>15</v>
      </c>
      <c r="F1644" s="4">
        <v>25</v>
      </c>
      <c r="G1644">
        <v>3</v>
      </c>
      <c r="H1644" s="5">
        <v>3.2638888888888891E-2</v>
      </c>
      <c r="I1644" t="s">
        <v>609</v>
      </c>
      <c r="J1644" s="4">
        <f t="shared" si="75"/>
        <v>75</v>
      </c>
      <c r="K1644" s="11">
        <f t="shared" si="76"/>
        <v>45</v>
      </c>
      <c r="L1644" s="4">
        <f>J1644-(G1644*E1644)</f>
        <v>30</v>
      </c>
      <c r="M1644" s="6">
        <f t="shared" si="77"/>
        <v>0.4</v>
      </c>
    </row>
    <row r="1645" spans="1:13" x14ac:dyDescent="0.45">
      <c r="A1645" s="3">
        <v>669</v>
      </c>
      <c r="B1645" s="3">
        <v>10</v>
      </c>
      <c r="C1645" t="s">
        <v>127</v>
      </c>
      <c r="D1645" t="s">
        <v>614</v>
      </c>
      <c r="E1645" s="4">
        <v>19</v>
      </c>
      <c r="F1645" s="4">
        <v>31</v>
      </c>
      <c r="G1645">
        <v>1</v>
      </c>
      <c r="H1645" s="5">
        <v>9.0277777777777769E-3</v>
      </c>
      <c r="I1645" t="s">
        <v>610</v>
      </c>
      <c r="J1645" s="4">
        <f t="shared" si="75"/>
        <v>31</v>
      </c>
      <c r="K1645" s="11">
        <f t="shared" si="76"/>
        <v>19</v>
      </c>
      <c r="L1645" s="4">
        <f>J1645-(G1645*E1645)</f>
        <v>12</v>
      </c>
      <c r="M1645" s="6">
        <f t="shared" si="77"/>
        <v>0.38709677419354838</v>
      </c>
    </row>
    <row r="1646" spans="1:13" x14ac:dyDescent="0.45">
      <c r="A1646" s="3">
        <v>669</v>
      </c>
      <c r="B1646" s="3">
        <v>10</v>
      </c>
      <c r="C1646" t="s">
        <v>117</v>
      </c>
      <c r="D1646" t="s">
        <v>615</v>
      </c>
      <c r="E1646" s="4">
        <v>16</v>
      </c>
      <c r="F1646" s="4">
        <v>27</v>
      </c>
      <c r="G1646">
        <v>2</v>
      </c>
      <c r="H1646" s="5">
        <v>9.7222222222222224E-3</v>
      </c>
      <c r="I1646" t="s">
        <v>610</v>
      </c>
      <c r="J1646" s="4">
        <f t="shared" si="75"/>
        <v>54</v>
      </c>
      <c r="K1646" s="11">
        <f t="shared" si="76"/>
        <v>32</v>
      </c>
      <c r="L1646" s="4">
        <f>J1646-(G1646*E1646)</f>
        <v>22</v>
      </c>
      <c r="M1646" s="6">
        <f t="shared" si="77"/>
        <v>0.40740740740740738</v>
      </c>
    </row>
    <row r="1647" spans="1:13" x14ac:dyDescent="0.45">
      <c r="A1647" s="3">
        <v>669</v>
      </c>
      <c r="B1647" s="3">
        <v>10</v>
      </c>
      <c r="C1647" t="s">
        <v>258</v>
      </c>
      <c r="D1647" t="s">
        <v>623</v>
      </c>
      <c r="E1647" s="4">
        <v>19</v>
      </c>
      <c r="F1647" s="4">
        <v>32</v>
      </c>
      <c r="G1647">
        <v>3</v>
      </c>
      <c r="H1647" s="5">
        <v>2.9166666666666667E-2</v>
      </c>
      <c r="I1647" t="s">
        <v>610</v>
      </c>
      <c r="J1647" s="4">
        <f t="shared" si="75"/>
        <v>96</v>
      </c>
      <c r="K1647" s="11">
        <f t="shared" si="76"/>
        <v>57</v>
      </c>
      <c r="L1647" s="4">
        <f>J1647-(G1647*E1647)</f>
        <v>39</v>
      </c>
      <c r="M1647" s="6">
        <f t="shared" si="77"/>
        <v>0.40625</v>
      </c>
    </row>
    <row r="1648" spans="1:13" x14ac:dyDescent="0.45">
      <c r="A1648" s="3">
        <v>670</v>
      </c>
      <c r="B1648" s="3">
        <v>16</v>
      </c>
      <c r="C1648" t="s">
        <v>211</v>
      </c>
      <c r="D1648" t="s">
        <v>627</v>
      </c>
      <c r="E1648" s="4">
        <v>14</v>
      </c>
      <c r="F1648" s="4">
        <v>23</v>
      </c>
      <c r="G1648">
        <v>1</v>
      </c>
      <c r="H1648" s="5">
        <v>1.8055555555555554E-2</v>
      </c>
      <c r="I1648" t="s">
        <v>609</v>
      </c>
      <c r="J1648" s="4">
        <f t="shared" si="75"/>
        <v>23</v>
      </c>
      <c r="K1648" s="11">
        <f t="shared" si="76"/>
        <v>14</v>
      </c>
      <c r="L1648" s="4">
        <f>J1648-(G1648*E1648)</f>
        <v>9</v>
      </c>
      <c r="M1648" s="6">
        <f t="shared" si="77"/>
        <v>0.39130434782608697</v>
      </c>
    </row>
    <row r="1649" spans="1:13" x14ac:dyDescent="0.45">
      <c r="A1649" s="3">
        <v>670</v>
      </c>
      <c r="B1649" s="3">
        <v>16</v>
      </c>
      <c r="C1649" t="s">
        <v>37</v>
      </c>
      <c r="D1649" t="s">
        <v>622</v>
      </c>
      <c r="E1649" s="4">
        <v>21</v>
      </c>
      <c r="F1649" s="4">
        <v>35</v>
      </c>
      <c r="G1649">
        <v>1</v>
      </c>
      <c r="H1649" s="5">
        <v>1.1805555555555555E-2</v>
      </c>
      <c r="I1649" t="s">
        <v>610</v>
      </c>
      <c r="J1649" s="4">
        <f t="shared" si="75"/>
        <v>35</v>
      </c>
      <c r="K1649" s="11">
        <f t="shared" si="76"/>
        <v>21</v>
      </c>
      <c r="L1649" s="4">
        <f>J1649-(G1649*E1649)</f>
        <v>14</v>
      </c>
      <c r="M1649" s="6">
        <f t="shared" si="77"/>
        <v>0.4</v>
      </c>
    </row>
    <row r="1650" spans="1:13" x14ac:dyDescent="0.45">
      <c r="A1650" s="3">
        <v>670</v>
      </c>
      <c r="B1650" s="3">
        <v>16</v>
      </c>
      <c r="C1650" t="s">
        <v>84</v>
      </c>
      <c r="D1650" t="s">
        <v>617</v>
      </c>
      <c r="E1650" s="4">
        <v>22</v>
      </c>
      <c r="F1650" s="4">
        <v>36</v>
      </c>
      <c r="G1650">
        <v>1</v>
      </c>
      <c r="H1650" s="5">
        <v>2.2222222222222223E-2</v>
      </c>
      <c r="I1650" t="s">
        <v>609</v>
      </c>
      <c r="J1650" s="4">
        <f t="shared" si="75"/>
        <v>36</v>
      </c>
      <c r="K1650" s="11">
        <f t="shared" si="76"/>
        <v>22</v>
      </c>
      <c r="L1650" s="4">
        <f>J1650-(G1650*E1650)</f>
        <v>14</v>
      </c>
      <c r="M1650" s="6">
        <f t="shared" si="77"/>
        <v>0.3888888888888889</v>
      </c>
    </row>
    <row r="1651" spans="1:13" x14ac:dyDescent="0.45">
      <c r="A1651" s="3">
        <v>671</v>
      </c>
      <c r="B1651" s="3">
        <v>17</v>
      </c>
      <c r="C1651" t="s">
        <v>37</v>
      </c>
      <c r="D1651" t="s">
        <v>622</v>
      </c>
      <c r="E1651" s="4">
        <v>21</v>
      </c>
      <c r="F1651" s="4">
        <v>35</v>
      </c>
      <c r="G1651">
        <v>2</v>
      </c>
      <c r="H1651" s="5">
        <v>2.013888888888889E-2</v>
      </c>
      <c r="I1651" t="s">
        <v>610</v>
      </c>
      <c r="J1651" s="4">
        <f t="shared" si="75"/>
        <v>70</v>
      </c>
      <c r="K1651" s="11">
        <f t="shared" si="76"/>
        <v>42</v>
      </c>
      <c r="L1651" s="4">
        <f>J1651-(G1651*E1651)</f>
        <v>28</v>
      </c>
      <c r="M1651" s="6">
        <f t="shared" si="77"/>
        <v>0.4</v>
      </c>
    </row>
    <row r="1652" spans="1:13" x14ac:dyDescent="0.45">
      <c r="A1652" s="3">
        <v>671</v>
      </c>
      <c r="B1652" s="3">
        <v>17</v>
      </c>
      <c r="C1652" t="s">
        <v>133</v>
      </c>
      <c r="D1652" t="s">
        <v>631</v>
      </c>
      <c r="E1652" s="4">
        <v>15</v>
      </c>
      <c r="F1652" s="4">
        <v>25</v>
      </c>
      <c r="G1652">
        <v>2</v>
      </c>
      <c r="H1652" s="5">
        <v>2.2222222222222223E-2</v>
      </c>
      <c r="I1652" t="s">
        <v>609</v>
      </c>
      <c r="J1652" s="4">
        <f t="shared" si="75"/>
        <v>50</v>
      </c>
      <c r="K1652" s="11">
        <f t="shared" si="76"/>
        <v>30</v>
      </c>
      <c r="L1652" s="4">
        <f>J1652-(G1652*E1652)</f>
        <v>20</v>
      </c>
      <c r="M1652" s="6">
        <f t="shared" si="77"/>
        <v>0.4</v>
      </c>
    </row>
    <row r="1653" spans="1:13" x14ac:dyDescent="0.45">
      <c r="A1653" s="3">
        <v>671</v>
      </c>
      <c r="B1653" s="3">
        <v>17</v>
      </c>
      <c r="C1653" t="s">
        <v>258</v>
      </c>
      <c r="D1653" t="s">
        <v>623</v>
      </c>
      <c r="E1653" s="4">
        <v>19</v>
      </c>
      <c r="F1653" s="4">
        <v>32</v>
      </c>
      <c r="G1653">
        <v>2</v>
      </c>
      <c r="H1653" s="5">
        <v>2.361111111111111E-2</v>
      </c>
      <c r="I1653" t="s">
        <v>609</v>
      </c>
      <c r="J1653" s="4">
        <f t="shared" si="75"/>
        <v>64</v>
      </c>
      <c r="K1653" s="11">
        <f t="shared" si="76"/>
        <v>38</v>
      </c>
      <c r="L1653" s="4">
        <f>J1653-(G1653*E1653)</f>
        <v>26</v>
      </c>
      <c r="M1653" s="6">
        <f t="shared" si="77"/>
        <v>0.40625</v>
      </c>
    </row>
    <row r="1654" spans="1:13" x14ac:dyDescent="0.45">
      <c r="A1654" s="3">
        <v>672</v>
      </c>
      <c r="B1654" s="3">
        <v>12</v>
      </c>
      <c r="C1654" t="s">
        <v>258</v>
      </c>
      <c r="D1654" t="s">
        <v>623</v>
      </c>
      <c r="E1654" s="4">
        <v>19</v>
      </c>
      <c r="F1654" s="4">
        <v>32</v>
      </c>
      <c r="G1654">
        <v>3</v>
      </c>
      <c r="H1654" s="5">
        <v>1.4583333333333334E-2</v>
      </c>
      <c r="I1654" t="s">
        <v>610</v>
      </c>
      <c r="J1654" s="4">
        <f t="shared" si="75"/>
        <v>96</v>
      </c>
      <c r="K1654" s="11">
        <f t="shared" si="76"/>
        <v>57</v>
      </c>
      <c r="L1654" s="4">
        <f>J1654-(G1654*E1654)</f>
        <v>39</v>
      </c>
      <c r="M1654" s="6">
        <f t="shared" si="77"/>
        <v>0.40625</v>
      </c>
    </row>
    <row r="1655" spans="1:13" x14ac:dyDescent="0.45">
      <c r="A1655" s="3">
        <v>672</v>
      </c>
      <c r="B1655" s="3">
        <v>12</v>
      </c>
      <c r="C1655" t="s">
        <v>81</v>
      </c>
      <c r="D1655" t="s">
        <v>628</v>
      </c>
      <c r="E1655" s="4">
        <v>13</v>
      </c>
      <c r="F1655" s="4">
        <v>21</v>
      </c>
      <c r="G1655">
        <v>2</v>
      </c>
      <c r="H1655" s="5">
        <v>1.0416666666666666E-2</v>
      </c>
      <c r="I1655" t="s">
        <v>610</v>
      </c>
      <c r="J1655" s="4">
        <f t="shared" si="75"/>
        <v>42</v>
      </c>
      <c r="K1655" s="11">
        <f t="shared" si="76"/>
        <v>26</v>
      </c>
      <c r="L1655" s="4">
        <f>J1655-(G1655*E1655)</f>
        <v>16</v>
      </c>
      <c r="M1655" s="6">
        <f t="shared" si="77"/>
        <v>0.38095238095238093</v>
      </c>
    </row>
    <row r="1656" spans="1:13" x14ac:dyDescent="0.45">
      <c r="A1656" s="3">
        <v>672</v>
      </c>
      <c r="B1656" s="3">
        <v>12</v>
      </c>
      <c r="C1656" t="s">
        <v>123</v>
      </c>
      <c r="D1656" t="s">
        <v>621</v>
      </c>
      <c r="E1656" s="4">
        <v>11</v>
      </c>
      <c r="F1656" s="4">
        <v>19</v>
      </c>
      <c r="G1656">
        <v>1</v>
      </c>
      <c r="H1656" s="5">
        <v>2.9166666666666667E-2</v>
      </c>
      <c r="I1656" t="s">
        <v>609</v>
      </c>
      <c r="J1656" s="4">
        <f t="shared" si="75"/>
        <v>19</v>
      </c>
      <c r="K1656" s="11">
        <f t="shared" si="76"/>
        <v>11</v>
      </c>
      <c r="L1656" s="4">
        <f>J1656-(G1656*E1656)</f>
        <v>8</v>
      </c>
      <c r="M1656" s="6">
        <f t="shared" si="77"/>
        <v>0.42105263157894735</v>
      </c>
    </row>
    <row r="1657" spans="1:13" x14ac:dyDescent="0.45">
      <c r="A1657" s="3">
        <v>673</v>
      </c>
      <c r="B1657" s="3">
        <v>20</v>
      </c>
      <c r="C1657" t="s">
        <v>59</v>
      </c>
      <c r="D1657" t="s">
        <v>616</v>
      </c>
      <c r="E1657" s="4">
        <v>25</v>
      </c>
      <c r="F1657" s="4">
        <v>40</v>
      </c>
      <c r="G1657">
        <v>2</v>
      </c>
      <c r="H1657" s="5">
        <v>9.0277777777777769E-3</v>
      </c>
      <c r="I1657" t="s">
        <v>609</v>
      </c>
      <c r="J1657" s="4">
        <f t="shared" si="75"/>
        <v>80</v>
      </c>
      <c r="K1657" s="11">
        <f t="shared" si="76"/>
        <v>50</v>
      </c>
      <c r="L1657" s="4">
        <f>J1657-(G1657*E1657)</f>
        <v>30</v>
      </c>
      <c r="M1657" s="6">
        <f t="shared" si="77"/>
        <v>0.375</v>
      </c>
    </row>
    <row r="1658" spans="1:13" x14ac:dyDescent="0.45">
      <c r="A1658" s="3">
        <v>673</v>
      </c>
      <c r="B1658" s="3">
        <v>20</v>
      </c>
      <c r="C1658" t="s">
        <v>37</v>
      </c>
      <c r="D1658" t="s">
        <v>622</v>
      </c>
      <c r="E1658" s="4">
        <v>21</v>
      </c>
      <c r="F1658" s="4">
        <v>35</v>
      </c>
      <c r="G1658">
        <v>3</v>
      </c>
      <c r="H1658" s="5">
        <v>6.9444444444444441E-3</v>
      </c>
      <c r="I1658" t="s">
        <v>609</v>
      </c>
      <c r="J1658" s="4">
        <f t="shared" si="75"/>
        <v>105</v>
      </c>
      <c r="K1658" s="11">
        <f t="shared" si="76"/>
        <v>63</v>
      </c>
      <c r="L1658" s="4">
        <f>J1658-(G1658*E1658)</f>
        <v>42</v>
      </c>
      <c r="M1658" s="6">
        <f t="shared" si="77"/>
        <v>0.4</v>
      </c>
    </row>
    <row r="1659" spans="1:13" x14ac:dyDescent="0.45">
      <c r="A1659" s="3">
        <v>673</v>
      </c>
      <c r="B1659" s="3">
        <v>20</v>
      </c>
      <c r="C1659" t="s">
        <v>79</v>
      </c>
      <c r="D1659" t="s">
        <v>613</v>
      </c>
      <c r="E1659" s="4">
        <v>18</v>
      </c>
      <c r="F1659" s="4">
        <v>30</v>
      </c>
      <c r="G1659">
        <v>1</v>
      </c>
      <c r="H1659" s="5">
        <v>1.7361111111111112E-2</v>
      </c>
      <c r="I1659" t="s">
        <v>609</v>
      </c>
      <c r="J1659" s="4">
        <f t="shared" si="75"/>
        <v>30</v>
      </c>
      <c r="K1659" s="11">
        <f t="shared" si="76"/>
        <v>18</v>
      </c>
      <c r="L1659" s="4">
        <f>J1659-(G1659*E1659)</f>
        <v>12</v>
      </c>
      <c r="M1659" s="6">
        <f t="shared" si="77"/>
        <v>0.4</v>
      </c>
    </row>
    <row r="1660" spans="1:13" x14ac:dyDescent="0.45">
      <c r="A1660" s="3">
        <v>673</v>
      </c>
      <c r="B1660" s="3">
        <v>20</v>
      </c>
      <c r="C1660" t="s">
        <v>133</v>
      </c>
      <c r="D1660" t="s">
        <v>631</v>
      </c>
      <c r="E1660" s="4">
        <v>15</v>
      </c>
      <c r="F1660" s="4">
        <v>25</v>
      </c>
      <c r="G1660">
        <v>2</v>
      </c>
      <c r="H1660" s="5">
        <v>3.125E-2</v>
      </c>
      <c r="I1660" t="s">
        <v>610</v>
      </c>
      <c r="J1660" s="4">
        <f t="shared" si="75"/>
        <v>50</v>
      </c>
      <c r="K1660" s="11">
        <f t="shared" si="76"/>
        <v>30</v>
      </c>
      <c r="L1660" s="4">
        <f>J1660-(G1660*E1660)</f>
        <v>20</v>
      </c>
      <c r="M1660" s="6">
        <f t="shared" si="77"/>
        <v>0.4</v>
      </c>
    </row>
    <row r="1661" spans="1:13" x14ac:dyDescent="0.45">
      <c r="A1661" s="3">
        <v>674</v>
      </c>
      <c r="B1661" s="3">
        <v>1</v>
      </c>
      <c r="C1661" t="s">
        <v>123</v>
      </c>
      <c r="D1661" t="s">
        <v>621</v>
      </c>
      <c r="E1661" s="4">
        <v>11</v>
      </c>
      <c r="F1661" s="4">
        <v>19</v>
      </c>
      <c r="G1661">
        <v>3</v>
      </c>
      <c r="H1661" s="5">
        <v>7.6388888888888886E-3</v>
      </c>
      <c r="I1661" t="s">
        <v>609</v>
      </c>
      <c r="J1661" s="4">
        <f t="shared" si="75"/>
        <v>57</v>
      </c>
      <c r="K1661" s="11">
        <f t="shared" si="76"/>
        <v>33</v>
      </c>
      <c r="L1661" s="4">
        <f>J1661-(G1661*E1661)</f>
        <v>24</v>
      </c>
      <c r="M1661" s="6">
        <f t="shared" si="77"/>
        <v>0.42105263157894735</v>
      </c>
    </row>
    <row r="1662" spans="1:13" x14ac:dyDescent="0.45">
      <c r="A1662" s="3">
        <v>674</v>
      </c>
      <c r="B1662" s="3">
        <v>1</v>
      </c>
      <c r="C1662" t="s">
        <v>90</v>
      </c>
      <c r="D1662" t="s">
        <v>629</v>
      </c>
      <c r="E1662" s="4">
        <v>10</v>
      </c>
      <c r="F1662" s="4">
        <v>18</v>
      </c>
      <c r="G1662">
        <v>2</v>
      </c>
      <c r="H1662" s="5">
        <v>8.3333333333333332E-3</v>
      </c>
      <c r="I1662" t="s">
        <v>609</v>
      </c>
      <c r="J1662" s="4">
        <f t="shared" si="75"/>
        <v>36</v>
      </c>
      <c r="K1662" s="11">
        <f t="shared" si="76"/>
        <v>20</v>
      </c>
      <c r="L1662" s="4">
        <f>J1662-(G1662*E1662)</f>
        <v>16</v>
      </c>
      <c r="M1662" s="6">
        <f t="shared" si="77"/>
        <v>0.44444444444444442</v>
      </c>
    </row>
    <row r="1663" spans="1:13" x14ac:dyDescent="0.45">
      <c r="A1663" s="3">
        <v>674</v>
      </c>
      <c r="B1663" s="3">
        <v>1</v>
      </c>
      <c r="C1663" t="s">
        <v>127</v>
      </c>
      <c r="D1663" t="s">
        <v>614</v>
      </c>
      <c r="E1663" s="4">
        <v>19</v>
      </c>
      <c r="F1663" s="4">
        <v>31</v>
      </c>
      <c r="G1663">
        <v>3</v>
      </c>
      <c r="H1663" s="5">
        <v>4.8611111111111112E-3</v>
      </c>
      <c r="I1663" t="s">
        <v>610</v>
      </c>
      <c r="J1663" s="4">
        <f t="shared" si="75"/>
        <v>93</v>
      </c>
      <c r="K1663" s="11">
        <f t="shared" si="76"/>
        <v>57</v>
      </c>
      <c r="L1663" s="4">
        <f>J1663-(G1663*E1663)</f>
        <v>36</v>
      </c>
      <c r="M1663" s="6">
        <f t="shared" si="77"/>
        <v>0.38709677419354838</v>
      </c>
    </row>
    <row r="1664" spans="1:13" x14ac:dyDescent="0.45">
      <c r="A1664" s="3">
        <v>674</v>
      </c>
      <c r="B1664" s="3">
        <v>1</v>
      </c>
      <c r="C1664" t="s">
        <v>81</v>
      </c>
      <c r="D1664" t="s">
        <v>628</v>
      </c>
      <c r="E1664" s="4">
        <v>13</v>
      </c>
      <c r="F1664" s="4">
        <v>21</v>
      </c>
      <c r="G1664">
        <v>1</v>
      </c>
      <c r="H1664" s="5">
        <v>2.4305555555555556E-2</v>
      </c>
      <c r="I1664" t="s">
        <v>609</v>
      </c>
      <c r="J1664" s="4">
        <f t="shared" si="75"/>
        <v>21</v>
      </c>
      <c r="K1664" s="11">
        <f t="shared" si="76"/>
        <v>13</v>
      </c>
      <c r="L1664" s="4">
        <f>J1664-(G1664*E1664)</f>
        <v>8</v>
      </c>
      <c r="M1664" s="6">
        <f t="shared" si="77"/>
        <v>0.38095238095238093</v>
      </c>
    </row>
    <row r="1665" spans="1:13" x14ac:dyDescent="0.45">
      <c r="A1665" s="3">
        <v>675</v>
      </c>
      <c r="B1665" s="3">
        <v>5</v>
      </c>
      <c r="C1665" t="s">
        <v>133</v>
      </c>
      <c r="D1665" t="s">
        <v>631</v>
      </c>
      <c r="E1665" s="4">
        <v>15</v>
      </c>
      <c r="F1665" s="4">
        <v>25</v>
      </c>
      <c r="G1665">
        <v>1</v>
      </c>
      <c r="H1665" s="5">
        <v>5.5555555555555558E-3</v>
      </c>
      <c r="I1665" t="s">
        <v>609</v>
      </c>
      <c r="J1665" s="4">
        <f t="shared" si="75"/>
        <v>25</v>
      </c>
      <c r="K1665" s="11">
        <f t="shared" si="76"/>
        <v>15</v>
      </c>
      <c r="L1665" s="4">
        <f>J1665-(G1665*E1665)</f>
        <v>10</v>
      </c>
      <c r="M1665" s="6">
        <f t="shared" si="77"/>
        <v>0.4</v>
      </c>
    </row>
    <row r="1666" spans="1:13" x14ac:dyDescent="0.45">
      <c r="A1666" s="3">
        <v>675</v>
      </c>
      <c r="B1666" s="3">
        <v>5</v>
      </c>
      <c r="C1666" t="s">
        <v>157</v>
      </c>
      <c r="D1666" t="s">
        <v>626</v>
      </c>
      <c r="E1666" s="4">
        <v>12</v>
      </c>
      <c r="F1666" s="4">
        <v>20</v>
      </c>
      <c r="G1666">
        <v>3</v>
      </c>
      <c r="H1666" s="5">
        <v>3.7499999999999999E-2</v>
      </c>
      <c r="I1666" t="s">
        <v>610</v>
      </c>
      <c r="J1666" s="4">
        <f t="shared" si="75"/>
        <v>60</v>
      </c>
      <c r="K1666" s="11">
        <f t="shared" si="76"/>
        <v>36</v>
      </c>
      <c r="L1666" s="4">
        <f>J1666-(G1666*E1666)</f>
        <v>24</v>
      </c>
      <c r="M1666" s="6">
        <f t="shared" si="77"/>
        <v>0.4</v>
      </c>
    </row>
    <row r="1667" spans="1:13" x14ac:dyDescent="0.45">
      <c r="A1667" s="3">
        <v>675</v>
      </c>
      <c r="B1667" s="3">
        <v>5</v>
      </c>
      <c r="C1667" t="s">
        <v>84</v>
      </c>
      <c r="D1667" t="s">
        <v>617</v>
      </c>
      <c r="E1667" s="4">
        <v>22</v>
      </c>
      <c r="F1667" s="4">
        <v>36</v>
      </c>
      <c r="G1667">
        <v>3</v>
      </c>
      <c r="H1667" s="5">
        <v>4.0972222222222222E-2</v>
      </c>
      <c r="I1667" t="s">
        <v>609</v>
      </c>
      <c r="J1667" s="4">
        <f t="shared" ref="J1667:J1730" si="78">F1667*G1667</f>
        <v>108</v>
      </c>
      <c r="K1667" s="11">
        <f t="shared" ref="K1667:K1730" si="79">G1667*E1667</f>
        <v>66</v>
      </c>
      <c r="L1667" s="4">
        <f>J1667-(G1667*E1667)</f>
        <v>42</v>
      </c>
      <c r="M1667" s="6">
        <f t="shared" ref="M1667:M1730" si="80">L1667/J1667</f>
        <v>0.3888888888888889</v>
      </c>
    </row>
    <row r="1668" spans="1:13" x14ac:dyDescent="0.45">
      <c r="A1668" s="3">
        <v>676</v>
      </c>
      <c r="B1668" s="3">
        <v>7</v>
      </c>
      <c r="C1668" t="s">
        <v>127</v>
      </c>
      <c r="D1668" t="s">
        <v>614</v>
      </c>
      <c r="E1668" s="4">
        <v>19</v>
      </c>
      <c r="F1668" s="4">
        <v>31</v>
      </c>
      <c r="G1668">
        <v>1</v>
      </c>
      <c r="H1668" s="5">
        <v>3.125E-2</v>
      </c>
      <c r="I1668" t="s">
        <v>609</v>
      </c>
      <c r="J1668" s="4">
        <f t="shared" si="78"/>
        <v>31</v>
      </c>
      <c r="K1668" s="11">
        <f t="shared" si="79"/>
        <v>19</v>
      </c>
      <c r="L1668" s="4">
        <f>J1668-(G1668*E1668)</f>
        <v>12</v>
      </c>
      <c r="M1668" s="6">
        <f t="shared" si="80"/>
        <v>0.38709677419354838</v>
      </c>
    </row>
    <row r="1669" spans="1:13" x14ac:dyDescent="0.45">
      <c r="A1669" s="3">
        <v>676</v>
      </c>
      <c r="B1669" s="3">
        <v>7</v>
      </c>
      <c r="C1669" t="s">
        <v>211</v>
      </c>
      <c r="D1669" t="s">
        <v>627</v>
      </c>
      <c r="E1669" s="4">
        <v>14</v>
      </c>
      <c r="F1669" s="4">
        <v>23</v>
      </c>
      <c r="G1669">
        <v>1</v>
      </c>
      <c r="H1669" s="5">
        <v>2.7777777777777776E-2</v>
      </c>
      <c r="I1669" t="s">
        <v>610</v>
      </c>
      <c r="J1669" s="4">
        <f t="shared" si="78"/>
        <v>23</v>
      </c>
      <c r="K1669" s="11">
        <f t="shared" si="79"/>
        <v>14</v>
      </c>
      <c r="L1669" s="4">
        <f>J1669-(G1669*E1669)</f>
        <v>9</v>
      </c>
      <c r="M1669" s="6">
        <f t="shared" si="80"/>
        <v>0.39130434782608697</v>
      </c>
    </row>
    <row r="1670" spans="1:13" x14ac:dyDescent="0.45">
      <c r="A1670" s="3">
        <v>676</v>
      </c>
      <c r="B1670" s="3">
        <v>7</v>
      </c>
      <c r="C1670" t="s">
        <v>53</v>
      </c>
      <c r="D1670" t="s">
        <v>620</v>
      </c>
      <c r="E1670" s="4">
        <v>16</v>
      </c>
      <c r="F1670" s="4">
        <v>28</v>
      </c>
      <c r="G1670">
        <v>1</v>
      </c>
      <c r="H1670" s="5">
        <v>8.3333333333333332E-3</v>
      </c>
      <c r="I1670" t="s">
        <v>610</v>
      </c>
      <c r="J1670" s="4">
        <f t="shared" si="78"/>
        <v>28</v>
      </c>
      <c r="K1670" s="11">
        <f t="shared" si="79"/>
        <v>16</v>
      </c>
      <c r="L1670" s="4">
        <f>J1670-(G1670*E1670)</f>
        <v>12</v>
      </c>
      <c r="M1670" s="6">
        <f t="shared" si="80"/>
        <v>0.42857142857142855</v>
      </c>
    </row>
    <row r="1671" spans="1:13" x14ac:dyDescent="0.45">
      <c r="A1671" s="3">
        <v>676</v>
      </c>
      <c r="B1671" s="3">
        <v>7</v>
      </c>
      <c r="C1671" t="s">
        <v>81</v>
      </c>
      <c r="D1671" t="s">
        <v>628</v>
      </c>
      <c r="E1671" s="4">
        <v>13</v>
      </c>
      <c r="F1671" s="4">
        <v>21</v>
      </c>
      <c r="G1671">
        <v>2</v>
      </c>
      <c r="H1671" s="5">
        <v>1.6666666666666666E-2</v>
      </c>
      <c r="I1671" t="s">
        <v>609</v>
      </c>
      <c r="J1671" s="4">
        <f t="shared" si="78"/>
        <v>42</v>
      </c>
      <c r="K1671" s="11">
        <f t="shared" si="79"/>
        <v>26</v>
      </c>
      <c r="L1671" s="4">
        <f>J1671-(G1671*E1671)</f>
        <v>16</v>
      </c>
      <c r="M1671" s="6">
        <f t="shared" si="80"/>
        <v>0.38095238095238093</v>
      </c>
    </row>
    <row r="1672" spans="1:13" x14ac:dyDescent="0.45">
      <c r="A1672" s="3">
        <v>677</v>
      </c>
      <c r="B1672" s="3">
        <v>14</v>
      </c>
      <c r="C1672" t="s">
        <v>157</v>
      </c>
      <c r="D1672" t="s">
        <v>626</v>
      </c>
      <c r="E1672" s="4">
        <v>12</v>
      </c>
      <c r="F1672" s="4">
        <v>20</v>
      </c>
      <c r="G1672">
        <v>2</v>
      </c>
      <c r="H1672" s="5">
        <v>3.8194444444444448E-2</v>
      </c>
      <c r="I1672" t="s">
        <v>609</v>
      </c>
      <c r="J1672" s="4">
        <f t="shared" si="78"/>
        <v>40</v>
      </c>
      <c r="K1672" s="11">
        <f t="shared" si="79"/>
        <v>24</v>
      </c>
      <c r="L1672" s="4">
        <f>J1672-(G1672*E1672)</f>
        <v>16</v>
      </c>
      <c r="M1672" s="6">
        <f t="shared" si="80"/>
        <v>0.4</v>
      </c>
    </row>
    <row r="1673" spans="1:13" x14ac:dyDescent="0.45">
      <c r="A1673" s="3">
        <v>677</v>
      </c>
      <c r="B1673" s="3">
        <v>14</v>
      </c>
      <c r="C1673" t="s">
        <v>37</v>
      </c>
      <c r="D1673" t="s">
        <v>622</v>
      </c>
      <c r="E1673" s="4">
        <v>21</v>
      </c>
      <c r="F1673" s="4">
        <v>35</v>
      </c>
      <c r="G1673">
        <v>2</v>
      </c>
      <c r="H1673" s="5">
        <v>4.0972222222222222E-2</v>
      </c>
      <c r="I1673" t="s">
        <v>610</v>
      </c>
      <c r="J1673" s="4">
        <f t="shared" si="78"/>
        <v>70</v>
      </c>
      <c r="K1673" s="11">
        <f t="shared" si="79"/>
        <v>42</v>
      </c>
      <c r="L1673" s="4">
        <f>J1673-(G1673*E1673)</f>
        <v>28</v>
      </c>
      <c r="M1673" s="6">
        <f t="shared" si="80"/>
        <v>0.4</v>
      </c>
    </row>
    <row r="1674" spans="1:13" x14ac:dyDescent="0.45">
      <c r="A1674" s="3">
        <v>677</v>
      </c>
      <c r="B1674" s="3">
        <v>14</v>
      </c>
      <c r="C1674" t="s">
        <v>66</v>
      </c>
      <c r="D1674" t="s">
        <v>625</v>
      </c>
      <c r="E1674" s="4">
        <v>20</v>
      </c>
      <c r="F1674" s="4">
        <v>34</v>
      </c>
      <c r="G1674">
        <v>1</v>
      </c>
      <c r="H1674" s="5">
        <v>2.361111111111111E-2</v>
      </c>
      <c r="I1674" t="s">
        <v>610</v>
      </c>
      <c r="J1674" s="4">
        <f t="shared" si="78"/>
        <v>34</v>
      </c>
      <c r="K1674" s="11">
        <f t="shared" si="79"/>
        <v>20</v>
      </c>
      <c r="L1674" s="4">
        <f>J1674-(G1674*E1674)</f>
        <v>14</v>
      </c>
      <c r="M1674" s="6">
        <f t="shared" si="80"/>
        <v>0.41176470588235292</v>
      </c>
    </row>
    <row r="1675" spans="1:13" x14ac:dyDescent="0.45">
      <c r="A1675" s="3">
        <v>678</v>
      </c>
      <c r="B1675" s="3">
        <v>19</v>
      </c>
      <c r="C1675" t="s">
        <v>49</v>
      </c>
      <c r="D1675" t="s">
        <v>618</v>
      </c>
      <c r="E1675" s="4">
        <v>17</v>
      </c>
      <c r="F1675" s="4">
        <v>29</v>
      </c>
      <c r="G1675">
        <v>1</v>
      </c>
      <c r="H1675" s="5">
        <v>1.8749999999999999E-2</v>
      </c>
      <c r="I1675" t="s">
        <v>609</v>
      </c>
      <c r="J1675" s="4">
        <f t="shared" si="78"/>
        <v>29</v>
      </c>
      <c r="K1675" s="11">
        <f t="shared" si="79"/>
        <v>17</v>
      </c>
      <c r="L1675" s="4">
        <f>J1675-(G1675*E1675)</f>
        <v>12</v>
      </c>
      <c r="M1675" s="6">
        <f t="shared" si="80"/>
        <v>0.41379310344827586</v>
      </c>
    </row>
    <row r="1676" spans="1:13" x14ac:dyDescent="0.45">
      <c r="A1676" s="3">
        <v>678</v>
      </c>
      <c r="B1676" s="3">
        <v>19</v>
      </c>
      <c r="C1676" t="s">
        <v>123</v>
      </c>
      <c r="D1676" t="s">
        <v>621</v>
      </c>
      <c r="E1676" s="4">
        <v>11</v>
      </c>
      <c r="F1676" s="4">
        <v>19</v>
      </c>
      <c r="G1676">
        <v>3</v>
      </c>
      <c r="H1676" s="5">
        <v>2.5694444444444443E-2</v>
      </c>
      <c r="I1676" t="s">
        <v>610</v>
      </c>
      <c r="J1676" s="4">
        <f t="shared" si="78"/>
        <v>57</v>
      </c>
      <c r="K1676" s="11">
        <f t="shared" si="79"/>
        <v>33</v>
      </c>
      <c r="L1676" s="4">
        <f>J1676-(G1676*E1676)</f>
        <v>24</v>
      </c>
      <c r="M1676" s="6">
        <f t="shared" si="80"/>
        <v>0.42105263157894735</v>
      </c>
    </row>
    <row r="1677" spans="1:13" x14ac:dyDescent="0.45">
      <c r="A1677" s="3">
        <v>678</v>
      </c>
      <c r="B1677" s="3">
        <v>19</v>
      </c>
      <c r="C1677" t="s">
        <v>37</v>
      </c>
      <c r="D1677" t="s">
        <v>622</v>
      </c>
      <c r="E1677" s="4">
        <v>21</v>
      </c>
      <c r="F1677" s="4">
        <v>35</v>
      </c>
      <c r="G1677">
        <v>2</v>
      </c>
      <c r="H1677" s="5">
        <v>2.5694444444444443E-2</v>
      </c>
      <c r="I1677" t="s">
        <v>610</v>
      </c>
      <c r="J1677" s="4">
        <f t="shared" si="78"/>
        <v>70</v>
      </c>
      <c r="K1677" s="11">
        <f t="shared" si="79"/>
        <v>42</v>
      </c>
      <c r="L1677" s="4">
        <f>J1677-(G1677*E1677)</f>
        <v>28</v>
      </c>
      <c r="M1677" s="6">
        <f t="shared" si="80"/>
        <v>0.4</v>
      </c>
    </row>
    <row r="1678" spans="1:13" x14ac:dyDescent="0.45">
      <c r="A1678" s="3">
        <v>678</v>
      </c>
      <c r="B1678" s="3">
        <v>19</v>
      </c>
      <c r="C1678" t="s">
        <v>169</v>
      </c>
      <c r="D1678" t="s">
        <v>612</v>
      </c>
      <c r="E1678" s="4">
        <v>14</v>
      </c>
      <c r="F1678" s="4">
        <v>24</v>
      </c>
      <c r="G1678">
        <v>2</v>
      </c>
      <c r="H1678" s="5">
        <v>1.3888888888888888E-2</v>
      </c>
      <c r="I1678" t="s">
        <v>610</v>
      </c>
      <c r="J1678" s="4">
        <f t="shared" si="78"/>
        <v>48</v>
      </c>
      <c r="K1678" s="11">
        <f t="shared" si="79"/>
        <v>28</v>
      </c>
      <c r="L1678" s="4">
        <f>J1678-(G1678*E1678)</f>
        <v>20</v>
      </c>
      <c r="M1678" s="6">
        <f t="shared" si="80"/>
        <v>0.41666666666666669</v>
      </c>
    </row>
    <row r="1679" spans="1:13" x14ac:dyDescent="0.45">
      <c r="A1679" s="3">
        <v>679</v>
      </c>
      <c r="B1679" s="3">
        <v>9</v>
      </c>
      <c r="C1679" t="s">
        <v>81</v>
      </c>
      <c r="D1679" t="s">
        <v>628</v>
      </c>
      <c r="E1679" s="4">
        <v>13</v>
      </c>
      <c r="F1679" s="4">
        <v>21</v>
      </c>
      <c r="G1679">
        <v>2</v>
      </c>
      <c r="H1679" s="5">
        <v>1.8749999999999999E-2</v>
      </c>
      <c r="I1679" t="s">
        <v>610</v>
      </c>
      <c r="J1679" s="4">
        <f t="shared" si="78"/>
        <v>42</v>
      </c>
      <c r="K1679" s="11">
        <f t="shared" si="79"/>
        <v>26</v>
      </c>
      <c r="L1679" s="4">
        <f>J1679-(G1679*E1679)</f>
        <v>16</v>
      </c>
      <c r="M1679" s="6">
        <f t="shared" si="80"/>
        <v>0.38095238095238093</v>
      </c>
    </row>
    <row r="1680" spans="1:13" x14ac:dyDescent="0.45">
      <c r="A1680" s="3">
        <v>679</v>
      </c>
      <c r="B1680" s="3">
        <v>9</v>
      </c>
      <c r="C1680" t="s">
        <v>166</v>
      </c>
      <c r="D1680" t="s">
        <v>630</v>
      </c>
      <c r="E1680" s="4">
        <v>15</v>
      </c>
      <c r="F1680" s="4">
        <v>26</v>
      </c>
      <c r="G1680">
        <v>1</v>
      </c>
      <c r="H1680" s="5">
        <v>7.6388888888888886E-3</v>
      </c>
      <c r="I1680" t="s">
        <v>610</v>
      </c>
      <c r="J1680" s="4">
        <f t="shared" si="78"/>
        <v>26</v>
      </c>
      <c r="K1680" s="11">
        <f t="shared" si="79"/>
        <v>15</v>
      </c>
      <c r="L1680" s="4">
        <f>J1680-(G1680*E1680)</f>
        <v>11</v>
      </c>
      <c r="M1680" s="6">
        <f t="shared" si="80"/>
        <v>0.42307692307692307</v>
      </c>
    </row>
    <row r="1681" spans="1:13" x14ac:dyDescent="0.45">
      <c r="A1681" s="3">
        <v>679</v>
      </c>
      <c r="B1681" s="3">
        <v>9</v>
      </c>
      <c r="C1681" t="s">
        <v>53</v>
      </c>
      <c r="D1681" t="s">
        <v>620</v>
      </c>
      <c r="E1681" s="4">
        <v>16</v>
      </c>
      <c r="F1681" s="4">
        <v>28</v>
      </c>
      <c r="G1681">
        <v>2</v>
      </c>
      <c r="H1681" s="5">
        <v>1.1111111111111112E-2</v>
      </c>
      <c r="I1681" t="s">
        <v>610</v>
      </c>
      <c r="J1681" s="4">
        <f t="shared" si="78"/>
        <v>56</v>
      </c>
      <c r="K1681" s="11">
        <f t="shared" si="79"/>
        <v>32</v>
      </c>
      <c r="L1681" s="4">
        <f>J1681-(G1681*E1681)</f>
        <v>24</v>
      </c>
      <c r="M1681" s="6">
        <f t="shared" si="80"/>
        <v>0.42857142857142855</v>
      </c>
    </row>
    <row r="1682" spans="1:13" x14ac:dyDescent="0.45">
      <c r="A1682" s="3">
        <v>679</v>
      </c>
      <c r="B1682" s="3">
        <v>9</v>
      </c>
      <c r="C1682" t="s">
        <v>133</v>
      </c>
      <c r="D1682" t="s">
        <v>631</v>
      </c>
      <c r="E1682" s="4">
        <v>15</v>
      </c>
      <c r="F1682" s="4">
        <v>25</v>
      </c>
      <c r="G1682">
        <v>3</v>
      </c>
      <c r="H1682" s="5">
        <v>3.6111111111111108E-2</v>
      </c>
      <c r="I1682" t="s">
        <v>610</v>
      </c>
      <c r="J1682" s="4">
        <f t="shared" si="78"/>
        <v>75</v>
      </c>
      <c r="K1682" s="11">
        <f t="shared" si="79"/>
        <v>45</v>
      </c>
      <c r="L1682" s="4">
        <f>J1682-(G1682*E1682)</f>
        <v>30</v>
      </c>
      <c r="M1682" s="6">
        <f t="shared" si="80"/>
        <v>0.4</v>
      </c>
    </row>
    <row r="1683" spans="1:13" x14ac:dyDescent="0.45">
      <c r="A1683" s="3">
        <v>680</v>
      </c>
      <c r="B1683" s="3">
        <v>5</v>
      </c>
      <c r="C1683" t="s">
        <v>90</v>
      </c>
      <c r="D1683" t="s">
        <v>629</v>
      </c>
      <c r="E1683" s="4">
        <v>10</v>
      </c>
      <c r="F1683" s="4">
        <v>18</v>
      </c>
      <c r="G1683">
        <v>2</v>
      </c>
      <c r="H1683" s="5">
        <v>4.1666666666666666E-3</v>
      </c>
      <c r="I1683" t="s">
        <v>610</v>
      </c>
      <c r="J1683" s="4">
        <f t="shared" si="78"/>
        <v>36</v>
      </c>
      <c r="K1683" s="11">
        <f t="shared" si="79"/>
        <v>20</v>
      </c>
      <c r="L1683" s="4">
        <f>J1683-(G1683*E1683)</f>
        <v>16</v>
      </c>
      <c r="M1683" s="6">
        <f t="shared" si="80"/>
        <v>0.44444444444444442</v>
      </c>
    </row>
    <row r="1684" spans="1:13" x14ac:dyDescent="0.45">
      <c r="A1684" s="3">
        <v>680</v>
      </c>
      <c r="B1684" s="3">
        <v>5</v>
      </c>
      <c r="C1684" t="s">
        <v>157</v>
      </c>
      <c r="D1684" t="s">
        <v>626</v>
      </c>
      <c r="E1684" s="4">
        <v>12</v>
      </c>
      <c r="F1684" s="4">
        <v>20</v>
      </c>
      <c r="G1684">
        <v>3</v>
      </c>
      <c r="H1684" s="5">
        <v>3.4027777777777775E-2</v>
      </c>
      <c r="I1684" t="s">
        <v>610</v>
      </c>
      <c r="J1684" s="4">
        <f t="shared" si="78"/>
        <v>60</v>
      </c>
      <c r="K1684" s="11">
        <f t="shared" si="79"/>
        <v>36</v>
      </c>
      <c r="L1684" s="4">
        <f>J1684-(G1684*E1684)</f>
        <v>24</v>
      </c>
      <c r="M1684" s="6">
        <f t="shared" si="80"/>
        <v>0.4</v>
      </c>
    </row>
    <row r="1685" spans="1:13" x14ac:dyDescent="0.45">
      <c r="A1685" s="3">
        <v>680</v>
      </c>
      <c r="B1685" s="3">
        <v>5</v>
      </c>
      <c r="C1685" t="s">
        <v>272</v>
      </c>
      <c r="D1685" t="s">
        <v>619</v>
      </c>
      <c r="E1685" s="4">
        <v>20</v>
      </c>
      <c r="F1685" s="4">
        <v>33</v>
      </c>
      <c r="G1685">
        <v>2</v>
      </c>
      <c r="H1685" s="5">
        <v>3.888888888888889E-2</v>
      </c>
      <c r="I1685" t="s">
        <v>609</v>
      </c>
      <c r="J1685" s="4">
        <f t="shared" si="78"/>
        <v>66</v>
      </c>
      <c r="K1685" s="11">
        <f t="shared" si="79"/>
        <v>40</v>
      </c>
      <c r="L1685" s="4">
        <f>J1685-(G1685*E1685)</f>
        <v>26</v>
      </c>
      <c r="M1685" s="6">
        <f t="shared" si="80"/>
        <v>0.39393939393939392</v>
      </c>
    </row>
    <row r="1686" spans="1:13" x14ac:dyDescent="0.45">
      <c r="A1686" s="3">
        <v>681</v>
      </c>
      <c r="B1686" s="3">
        <v>2</v>
      </c>
      <c r="C1686" t="s">
        <v>272</v>
      </c>
      <c r="D1686" t="s">
        <v>619</v>
      </c>
      <c r="E1686" s="4">
        <v>20</v>
      </c>
      <c r="F1686" s="4">
        <v>33</v>
      </c>
      <c r="G1686">
        <v>1</v>
      </c>
      <c r="H1686" s="5">
        <v>3.0555555555555555E-2</v>
      </c>
      <c r="I1686" t="s">
        <v>609</v>
      </c>
      <c r="J1686" s="4">
        <f t="shared" si="78"/>
        <v>33</v>
      </c>
      <c r="K1686" s="11">
        <f t="shared" si="79"/>
        <v>20</v>
      </c>
      <c r="L1686" s="4">
        <f>J1686-(G1686*E1686)</f>
        <v>13</v>
      </c>
      <c r="M1686" s="6">
        <f t="shared" si="80"/>
        <v>0.39393939393939392</v>
      </c>
    </row>
    <row r="1687" spans="1:13" x14ac:dyDescent="0.45">
      <c r="A1687" s="3">
        <v>681</v>
      </c>
      <c r="B1687" s="3">
        <v>2</v>
      </c>
      <c r="C1687" t="s">
        <v>81</v>
      </c>
      <c r="D1687" t="s">
        <v>628</v>
      </c>
      <c r="E1687" s="4">
        <v>13</v>
      </c>
      <c r="F1687" s="4">
        <v>21</v>
      </c>
      <c r="G1687">
        <v>2</v>
      </c>
      <c r="H1687" s="5">
        <v>1.4583333333333334E-2</v>
      </c>
      <c r="I1687" t="s">
        <v>610</v>
      </c>
      <c r="J1687" s="4">
        <f t="shared" si="78"/>
        <v>42</v>
      </c>
      <c r="K1687" s="11">
        <f t="shared" si="79"/>
        <v>26</v>
      </c>
      <c r="L1687" s="4">
        <f>J1687-(G1687*E1687)</f>
        <v>16</v>
      </c>
      <c r="M1687" s="6">
        <f t="shared" si="80"/>
        <v>0.38095238095238093</v>
      </c>
    </row>
    <row r="1688" spans="1:13" x14ac:dyDescent="0.45">
      <c r="A1688" s="3">
        <v>682</v>
      </c>
      <c r="B1688" s="3">
        <v>1</v>
      </c>
      <c r="C1688" t="s">
        <v>211</v>
      </c>
      <c r="D1688" t="s">
        <v>627</v>
      </c>
      <c r="E1688" s="4">
        <v>14</v>
      </c>
      <c r="F1688" s="4">
        <v>23</v>
      </c>
      <c r="G1688">
        <v>1</v>
      </c>
      <c r="H1688" s="5">
        <v>2.9861111111111113E-2</v>
      </c>
      <c r="I1688" t="s">
        <v>609</v>
      </c>
      <c r="J1688" s="4">
        <f t="shared" si="78"/>
        <v>23</v>
      </c>
      <c r="K1688" s="11">
        <f t="shared" si="79"/>
        <v>14</v>
      </c>
      <c r="L1688" s="4">
        <f>J1688-(G1688*E1688)</f>
        <v>9</v>
      </c>
      <c r="M1688" s="6">
        <f t="shared" si="80"/>
        <v>0.39130434782608697</v>
      </c>
    </row>
    <row r="1689" spans="1:13" x14ac:dyDescent="0.45">
      <c r="A1689" s="3">
        <v>683</v>
      </c>
      <c r="B1689" s="3">
        <v>2</v>
      </c>
      <c r="C1689" t="s">
        <v>214</v>
      </c>
      <c r="D1689" t="s">
        <v>624</v>
      </c>
      <c r="E1689" s="4">
        <v>13</v>
      </c>
      <c r="F1689" s="4">
        <v>22</v>
      </c>
      <c r="G1689">
        <v>1</v>
      </c>
      <c r="H1689" s="5">
        <v>1.7361111111111112E-2</v>
      </c>
      <c r="I1689" t="s">
        <v>610</v>
      </c>
      <c r="J1689" s="4">
        <f t="shared" si="78"/>
        <v>22</v>
      </c>
      <c r="K1689" s="11">
        <f t="shared" si="79"/>
        <v>13</v>
      </c>
      <c r="L1689" s="4">
        <f>J1689-(G1689*E1689)</f>
        <v>9</v>
      </c>
      <c r="M1689" s="6">
        <f t="shared" si="80"/>
        <v>0.40909090909090912</v>
      </c>
    </row>
    <row r="1690" spans="1:13" x14ac:dyDescent="0.45">
      <c r="A1690" s="3">
        <v>683</v>
      </c>
      <c r="B1690" s="3">
        <v>2</v>
      </c>
      <c r="C1690" t="s">
        <v>157</v>
      </c>
      <c r="D1690" t="s">
        <v>626</v>
      </c>
      <c r="E1690" s="4">
        <v>12</v>
      </c>
      <c r="F1690" s="4">
        <v>20</v>
      </c>
      <c r="G1690">
        <v>2</v>
      </c>
      <c r="H1690" s="5">
        <v>2.4305555555555556E-2</v>
      </c>
      <c r="I1690" t="s">
        <v>609</v>
      </c>
      <c r="J1690" s="4">
        <f t="shared" si="78"/>
        <v>40</v>
      </c>
      <c r="K1690" s="11">
        <f t="shared" si="79"/>
        <v>24</v>
      </c>
      <c r="L1690" s="4">
        <f>J1690-(G1690*E1690)</f>
        <v>16</v>
      </c>
      <c r="M1690" s="6">
        <f t="shared" si="80"/>
        <v>0.4</v>
      </c>
    </row>
    <row r="1691" spans="1:13" x14ac:dyDescent="0.45">
      <c r="A1691" s="3">
        <v>683</v>
      </c>
      <c r="B1691" s="3">
        <v>2</v>
      </c>
      <c r="C1691" t="s">
        <v>59</v>
      </c>
      <c r="D1691" t="s">
        <v>616</v>
      </c>
      <c r="E1691" s="4">
        <v>25</v>
      </c>
      <c r="F1691" s="4">
        <v>40</v>
      </c>
      <c r="G1691">
        <v>1</v>
      </c>
      <c r="H1691" s="5">
        <v>4.1666666666666666E-3</v>
      </c>
      <c r="I1691" t="s">
        <v>610</v>
      </c>
      <c r="J1691" s="4">
        <f t="shared" si="78"/>
        <v>40</v>
      </c>
      <c r="K1691" s="11">
        <f t="shared" si="79"/>
        <v>25</v>
      </c>
      <c r="L1691" s="4">
        <f>J1691-(G1691*E1691)</f>
        <v>15</v>
      </c>
      <c r="M1691" s="6">
        <f t="shared" si="80"/>
        <v>0.375</v>
      </c>
    </row>
    <row r="1692" spans="1:13" x14ac:dyDescent="0.45">
      <c r="A1692" s="3">
        <v>683</v>
      </c>
      <c r="B1692" s="3">
        <v>2</v>
      </c>
      <c r="C1692" t="s">
        <v>127</v>
      </c>
      <c r="D1692" t="s">
        <v>614</v>
      </c>
      <c r="E1692" s="4">
        <v>19</v>
      </c>
      <c r="F1692" s="4">
        <v>31</v>
      </c>
      <c r="G1692">
        <v>2</v>
      </c>
      <c r="H1692" s="5">
        <v>1.1111111111111112E-2</v>
      </c>
      <c r="I1692" t="s">
        <v>610</v>
      </c>
      <c r="J1692" s="4">
        <f t="shared" si="78"/>
        <v>62</v>
      </c>
      <c r="K1692" s="11">
        <f t="shared" si="79"/>
        <v>38</v>
      </c>
      <c r="L1692" s="4">
        <f>J1692-(G1692*E1692)</f>
        <v>24</v>
      </c>
      <c r="M1692" s="6">
        <f t="shared" si="80"/>
        <v>0.38709677419354838</v>
      </c>
    </row>
    <row r="1693" spans="1:13" x14ac:dyDescent="0.45">
      <c r="A1693" s="3">
        <v>684</v>
      </c>
      <c r="B1693" s="3">
        <v>10</v>
      </c>
      <c r="C1693" t="s">
        <v>84</v>
      </c>
      <c r="D1693" t="s">
        <v>617</v>
      </c>
      <c r="E1693" s="4">
        <v>22</v>
      </c>
      <c r="F1693" s="4">
        <v>36</v>
      </c>
      <c r="G1693">
        <v>1</v>
      </c>
      <c r="H1693" s="5">
        <v>2.6388888888888889E-2</v>
      </c>
      <c r="I1693" t="s">
        <v>609</v>
      </c>
      <c r="J1693" s="4">
        <f t="shared" si="78"/>
        <v>36</v>
      </c>
      <c r="K1693" s="11">
        <f t="shared" si="79"/>
        <v>22</v>
      </c>
      <c r="L1693" s="4">
        <f>J1693-(G1693*E1693)</f>
        <v>14</v>
      </c>
      <c r="M1693" s="6">
        <f t="shared" si="80"/>
        <v>0.3888888888888889</v>
      </c>
    </row>
    <row r="1694" spans="1:13" x14ac:dyDescent="0.45">
      <c r="A1694" s="3">
        <v>684</v>
      </c>
      <c r="B1694" s="3">
        <v>10</v>
      </c>
      <c r="C1694" t="s">
        <v>127</v>
      </c>
      <c r="D1694" t="s">
        <v>614</v>
      </c>
      <c r="E1694" s="4">
        <v>19</v>
      </c>
      <c r="F1694" s="4">
        <v>31</v>
      </c>
      <c r="G1694">
        <v>1</v>
      </c>
      <c r="H1694" s="5">
        <v>6.9444444444444441E-3</v>
      </c>
      <c r="I1694" t="s">
        <v>610</v>
      </c>
      <c r="J1694" s="4">
        <f t="shared" si="78"/>
        <v>31</v>
      </c>
      <c r="K1694" s="11">
        <f t="shared" si="79"/>
        <v>19</v>
      </c>
      <c r="L1694" s="4">
        <f>J1694-(G1694*E1694)</f>
        <v>12</v>
      </c>
      <c r="M1694" s="6">
        <f t="shared" si="80"/>
        <v>0.38709677419354838</v>
      </c>
    </row>
    <row r="1695" spans="1:13" x14ac:dyDescent="0.45">
      <c r="A1695" s="3">
        <v>684</v>
      </c>
      <c r="B1695" s="3">
        <v>10</v>
      </c>
      <c r="C1695" t="s">
        <v>166</v>
      </c>
      <c r="D1695" t="s">
        <v>630</v>
      </c>
      <c r="E1695" s="4">
        <v>15</v>
      </c>
      <c r="F1695" s="4">
        <v>26</v>
      </c>
      <c r="G1695">
        <v>1</v>
      </c>
      <c r="H1695" s="5">
        <v>1.7361111111111112E-2</v>
      </c>
      <c r="I1695" t="s">
        <v>609</v>
      </c>
      <c r="J1695" s="4">
        <f t="shared" si="78"/>
        <v>26</v>
      </c>
      <c r="K1695" s="11">
        <f t="shared" si="79"/>
        <v>15</v>
      </c>
      <c r="L1695" s="4">
        <f>J1695-(G1695*E1695)</f>
        <v>11</v>
      </c>
      <c r="M1695" s="6">
        <f t="shared" si="80"/>
        <v>0.42307692307692307</v>
      </c>
    </row>
    <row r="1696" spans="1:13" x14ac:dyDescent="0.45">
      <c r="A1696" s="3">
        <v>684</v>
      </c>
      <c r="B1696" s="3">
        <v>10</v>
      </c>
      <c r="C1696" t="s">
        <v>49</v>
      </c>
      <c r="D1696" t="s">
        <v>618</v>
      </c>
      <c r="E1696" s="4">
        <v>17</v>
      </c>
      <c r="F1696" s="4">
        <v>29</v>
      </c>
      <c r="G1696">
        <v>3</v>
      </c>
      <c r="H1696" s="5">
        <v>2.5694444444444443E-2</v>
      </c>
      <c r="I1696" t="s">
        <v>609</v>
      </c>
      <c r="J1696" s="4">
        <f t="shared" si="78"/>
        <v>87</v>
      </c>
      <c r="K1696" s="11">
        <f t="shared" si="79"/>
        <v>51</v>
      </c>
      <c r="L1696" s="4">
        <f>J1696-(G1696*E1696)</f>
        <v>36</v>
      </c>
      <c r="M1696" s="6">
        <f t="shared" si="80"/>
        <v>0.41379310344827586</v>
      </c>
    </row>
    <row r="1697" spans="1:13" x14ac:dyDescent="0.45">
      <c r="A1697" s="3">
        <v>685</v>
      </c>
      <c r="B1697" s="3">
        <v>5</v>
      </c>
      <c r="C1697" t="s">
        <v>117</v>
      </c>
      <c r="D1697" t="s">
        <v>615</v>
      </c>
      <c r="E1697" s="4">
        <v>16</v>
      </c>
      <c r="F1697" s="4">
        <v>27</v>
      </c>
      <c r="G1697">
        <v>2</v>
      </c>
      <c r="H1697" s="5">
        <v>1.1805555555555555E-2</v>
      </c>
      <c r="I1697" t="s">
        <v>610</v>
      </c>
      <c r="J1697" s="4">
        <f t="shared" si="78"/>
        <v>54</v>
      </c>
      <c r="K1697" s="11">
        <f t="shared" si="79"/>
        <v>32</v>
      </c>
      <c r="L1697" s="4">
        <f>J1697-(G1697*E1697)</f>
        <v>22</v>
      </c>
      <c r="M1697" s="6">
        <f t="shared" si="80"/>
        <v>0.40740740740740738</v>
      </c>
    </row>
    <row r="1698" spans="1:13" x14ac:dyDescent="0.45">
      <c r="A1698" s="3">
        <v>686</v>
      </c>
      <c r="B1698" s="3">
        <v>10</v>
      </c>
      <c r="C1698" t="s">
        <v>127</v>
      </c>
      <c r="D1698" t="s">
        <v>614</v>
      </c>
      <c r="E1698" s="4">
        <v>19</v>
      </c>
      <c r="F1698" s="4">
        <v>31</v>
      </c>
      <c r="G1698">
        <v>2</v>
      </c>
      <c r="H1698" s="5">
        <v>2.5694444444444443E-2</v>
      </c>
      <c r="I1698" t="s">
        <v>609</v>
      </c>
      <c r="J1698" s="4">
        <f t="shared" si="78"/>
        <v>62</v>
      </c>
      <c r="K1698" s="11">
        <f t="shared" si="79"/>
        <v>38</v>
      </c>
      <c r="L1698" s="4">
        <f>J1698-(G1698*E1698)</f>
        <v>24</v>
      </c>
      <c r="M1698" s="6">
        <f t="shared" si="80"/>
        <v>0.38709677419354838</v>
      </c>
    </row>
    <row r="1699" spans="1:13" x14ac:dyDescent="0.45">
      <c r="A1699" s="3">
        <v>686</v>
      </c>
      <c r="B1699" s="3">
        <v>10</v>
      </c>
      <c r="C1699" t="s">
        <v>157</v>
      </c>
      <c r="D1699" t="s">
        <v>626</v>
      </c>
      <c r="E1699" s="4">
        <v>12</v>
      </c>
      <c r="F1699" s="4">
        <v>20</v>
      </c>
      <c r="G1699">
        <v>2</v>
      </c>
      <c r="H1699" s="5">
        <v>1.4583333333333334E-2</v>
      </c>
      <c r="I1699" t="s">
        <v>610</v>
      </c>
      <c r="J1699" s="4">
        <f t="shared" si="78"/>
        <v>40</v>
      </c>
      <c r="K1699" s="11">
        <f t="shared" si="79"/>
        <v>24</v>
      </c>
      <c r="L1699" s="4">
        <f>J1699-(G1699*E1699)</f>
        <v>16</v>
      </c>
      <c r="M1699" s="6">
        <f t="shared" si="80"/>
        <v>0.4</v>
      </c>
    </row>
    <row r="1700" spans="1:13" x14ac:dyDescent="0.45">
      <c r="A1700" s="3">
        <v>687</v>
      </c>
      <c r="B1700" s="3">
        <v>2</v>
      </c>
      <c r="C1700" t="s">
        <v>84</v>
      </c>
      <c r="D1700" t="s">
        <v>617</v>
      </c>
      <c r="E1700" s="4">
        <v>22</v>
      </c>
      <c r="F1700" s="4">
        <v>36</v>
      </c>
      <c r="G1700">
        <v>2</v>
      </c>
      <c r="H1700" s="5">
        <v>2.013888888888889E-2</v>
      </c>
      <c r="I1700" t="s">
        <v>609</v>
      </c>
      <c r="J1700" s="4">
        <f t="shared" si="78"/>
        <v>72</v>
      </c>
      <c r="K1700" s="11">
        <f t="shared" si="79"/>
        <v>44</v>
      </c>
      <c r="L1700" s="4">
        <f>J1700-(G1700*E1700)</f>
        <v>28</v>
      </c>
      <c r="M1700" s="6">
        <f t="shared" si="80"/>
        <v>0.3888888888888889</v>
      </c>
    </row>
    <row r="1701" spans="1:13" x14ac:dyDescent="0.45">
      <c r="A1701" s="3">
        <v>688</v>
      </c>
      <c r="B1701" s="3">
        <v>3</v>
      </c>
      <c r="C1701" t="s">
        <v>49</v>
      </c>
      <c r="D1701" t="s">
        <v>618</v>
      </c>
      <c r="E1701" s="4">
        <v>17</v>
      </c>
      <c r="F1701" s="4">
        <v>29</v>
      </c>
      <c r="G1701">
        <v>1</v>
      </c>
      <c r="H1701" s="5">
        <v>9.7222222222222224E-3</v>
      </c>
      <c r="I1701" t="s">
        <v>610</v>
      </c>
      <c r="J1701" s="4">
        <f t="shared" si="78"/>
        <v>29</v>
      </c>
      <c r="K1701" s="11">
        <f t="shared" si="79"/>
        <v>17</v>
      </c>
      <c r="L1701" s="4">
        <f>J1701-(G1701*E1701)</f>
        <v>12</v>
      </c>
      <c r="M1701" s="6">
        <f t="shared" si="80"/>
        <v>0.41379310344827586</v>
      </c>
    </row>
    <row r="1702" spans="1:13" x14ac:dyDescent="0.45">
      <c r="A1702" s="3">
        <v>689</v>
      </c>
      <c r="B1702" s="3">
        <v>14</v>
      </c>
      <c r="C1702" t="s">
        <v>211</v>
      </c>
      <c r="D1702" t="s">
        <v>627</v>
      </c>
      <c r="E1702" s="4">
        <v>14</v>
      </c>
      <c r="F1702" s="4">
        <v>23</v>
      </c>
      <c r="G1702">
        <v>3</v>
      </c>
      <c r="H1702" s="5">
        <v>1.1111111111111112E-2</v>
      </c>
      <c r="I1702" t="s">
        <v>609</v>
      </c>
      <c r="J1702" s="4">
        <f t="shared" si="78"/>
        <v>69</v>
      </c>
      <c r="K1702" s="11">
        <f t="shared" si="79"/>
        <v>42</v>
      </c>
      <c r="L1702" s="4">
        <f>J1702-(G1702*E1702)</f>
        <v>27</v>
      </c>
      <c r="M1702" s="6">
        <f t="shared" si="80"/>
        <v>0.39130434782608697</v>
      </c>
    </row>
    <row r="1703" spans="1:13" x14ac:dyDescent="0.45">
      <c r="A1703" s="3">
        <v>689</v>
      </c>
      <c r="B1703" s="3">
        <v>14</v>
      </c>
      <c r="C1703" t="s">
        <v>133</v>
      </c>
      <c r="D1703" t="s">
        <v>631</v>
      </c>
      <c r="E1703" s="4">
        <v>15</v>
      </c>
      <c r="F1703" s="4">
        <v>25</v>
      </c>
      <c r="G1703">
        <v>3</v>
      </c>
      <c r="H1703" s="5">
        <v>4.8611111111111112E-3</v>
      </c>
      <c r="I1703" t="s">
        <v>609</v>
      </c>
      <c r="J1703" s="4">
        <f t="shared" si="78"/>
        <v>75</v>
      </c>
      <c r="K1703" s="11">
        <f t="shared" si="79"/>
        <v>45</v>
      </c>
      <c r="L1703" s="4">
        <f>J1703-(G1703*E1703)</f>
        <v>30</v>
      </c>
      <c r="M1703" s="6">
        <f t="shared" si="80"/>
        <v>0.4</v>
      </c>
    </row>
    <row r="1704" spans="1:13" x14ac:dyDescent="0.45">
      <c r="A1704" s="3">
        <v>689</v>
      </c>
      <c r="B1704" s="3">
        <v>14</v>
      </c>
      <c r="C1704" t="s">
        <v>81</v>
      </c>
      <c r="D1704" t="s">
        <v>628</v>
      </c>
      <c r="E1704" s="4">
        <v>13</v>
      </c>
      <c r="F1704" s="4">
        <v>21</v>
      </c>
      <c r="G1704">
        <v>1</v>
      </c>
      <c r="H1704" s="5">
        <v>4.1666666666666666E-3</v>
      </c>
      <c r="I1704" t="s">
        <v>610</v>
      </c>
      <c r="J1704" s="4">
        <f t="shared" si="78"/>
        <v>21</v>
      </c>
      <c r="K1704" s="11">
        <f t="shared" si="79"/>
        <v>13</v>
      </c>
      <c r="L1704" s="4">
        <f>J1704-(G1704*E1704)</f>
        <v>8</v>
      </c>
      <c r="M1704" s="6">
        <f t="shared" si="80"/>
        <v>0.38095238095238093</v>
      </c>
    </row>
    <row r="1705" spans="1:13" x14ac:dyDescent="0.45">
      <c r="A1705" s="3">
        <v>690</v>
      </c>
      <c r="B1705" s="3">
        <v>15</v>
      </c>
      <c r="C1705" t="s">
        <v>59</v>
      </c>
      <c r="D1705" t="s">
        <v>616</v>
      </c>
      <c r="E1705" s="4">
        <v>25</v>
      </c>
      <c r="F1705" s="4">
        <v>40</v>
      </c>
      <c r="G1705">
        <v>1</v>
      </c>
      <c r="H1705" s="5">
        <v>3.4027777777777775E-2</v>
      </c>
      <c r="I1705" t="s">
        <v>609</v>
      </c>
      <c r="J1705" s="4">
        <f t="shared" si="78"/>
        <v>40</v>
      </c>
      <c r="K1705" s="11">
        <f t="shared" si="79"/>
        <v>25</v>
      </c>
      <c r="L1705" s="4">
        <f>J1705-(G1705*E1705)</f>
        <v>15</v>
      </c>
      <c r="M1705" s="6">
        <f t="shared" si="80"/>
        <v>0.375</v>
      </c>
    </row>
    <row r="1706" spans="1:13" x14ac:dyDescent="0.45">
      <c r="A1706" s="3">
        <v>690</v>
      </c>
      <c r="B1706" s="3">
        <v>15</v>
      </c>
      <c r="C1706" t="s">
        <v>127</v>
      </c>
      <c r="D1706" t="s">
        <v>614</v>
      </c>
      <c r="E1706" s="4">
        <v>19</v>
      </c>
      <c r="F1706" s="4">
        <v>31</v>
      </c>
      <c r="G1706">
        <v>2</v>
      </c>
      <c r="H1706" s="5">
        <v>1.1111111111111112E-2</v>
      </c>
      <c r="I1706" t="s">
        <v>609</v>
      </c>
      <c r="J1706" s="4">
        <f t="shared" si="78"/>
        <v>62</v>
      </c>
      <c r="K1706" s="11">
        <f t="shared" si="79"/>
        <v>38</v>
      </c>
      <c r="L1706" s="4">
        <f>J1706-(G1706*E1706)</f>
        <v>24</v>
      </c>
      <c r="M1706" s="6">
        <f t="shared" si="80"/>
        <v>0.38709677419354838</v>
      </c>
    </row>
    <row r="1707" spans="1:13" x14ac:dyDescent="0.45">
      <c r="A1707" s="3">
        <v>690</v>
      </c>
      <c r="B1707" s="3">
        <v>15</v>
      </c>
      <c r="C1707" t="s">
        <v>53</v>
      </c>
      <c r="D1707" t="s">
        <v>620</v>
      </c>
      <c r="E1707" s="4">
        <v>16</v>
      </c>
      <c r="F1707" s="4">
        <v>28</v>
      </c>
      <c r="G1707">
        <v>2</v>
      </c>
      <c r="H1707" s="5">
        <v>3.7499999999999999E-2</v>
      </c>
      <c r="I1707" t="s">
        <v>609</v>
      </c>
      <c r="J1707" s="4">
        <f t="shared" si="78"/>
        <v>56</v>
      </c>
      <c r="K1707" s="11">
        <f t="shared" si="79"/>
        <v>32</v>
      </c>
      <c r="L1707" s="4">
        <f>J1707-(G1707*E1707)</f>
        <v>24</v>
      </c>
      <c r="M1707" s="6">
        <f t="shared" si="80"/>
        <v>0.42857142857142855</v>
      </c>
    </row>
    <row r="1708" spans="1:13" x14ac:dyDescent="0.45">
      <c r="A1708" s="3">
        <v>690</v>
      </c>
      <c r="B1708" s="3">
        <v>15</v>
      </c>
      <c r="C1708" t="s">
        <v>272</v>
      </c>
      <c r="D1708" t="s">
        <v>619</v>
      </c>
      <c r="E1708" s="4">
        <v>20</v>
      </c>
      <c r="F1708" s="4">
        <v>33</v>
      </c>
      <c r="G1708">
        <v>1</v>
      </c>
      <c r="H1708" s="5">
        <v>1.6666666666666666E-2</v>
      </c>
      <c r="I1708" t="s">
        <v>609</v>
      </c>
      <c r="J1708" s="4">
        <f t="shared" si="78"/>
        <v>33</v>
      </c>
      <c r="K1708" s="11">
        <f t="shared" si="79"/>
        <v>20</v>
      </c>
      <c r="L1708" s="4">
        <f>J1708-(G1708*E1708)</f>
        <v>13</v>
      </c>
      <c r="M1708" s="6">
        <f t="shared" si="80"/>
        <v>0.39393939393939392</v>
      </c>
    </row>
    <row r="1709" spans="1:13" x14ac:dyDescent="0.45">
      <c r="A1709" s="3">
        <v>691</v>
      </c>
      <c r="B1709" s="3">
        <v>19</v>
      </c>
      <c r="C1709" t="s">
        <v>214</v>
      </c>
      <c r="D1709" t="s">
        <v>624</v>
      </c>
      <c r="E1709" s="4">
        <v>13</v>
      </c>
      <c r="F1709" s="4">
        <v>22</v>
      </c>
      <c r="G1709">
        <v>3</v>
      </c>
      <c r="H1709" s="5">
        <v>2.361111111111111E-2</v>
      </c>
      <c r="I1709" t="s">
        <v>609</v>
      </c>
      <c r="J1709" s="4">
        <f t="shared" si="78"/>
        <v>66</v>
      </c>
      <c r="K1709" s="11">
        <f t="shared" si="79"/>
        <v>39</v>
      </c>
      <c r="L1709" s="4">
        <f>J1709-(G1709*E1709)</f>
        <v>27</v>
      </c>
      <c r="M1709" s="6">
        <f t="shared" si="80"/>
        <v>0.40909090909090912</v>
      </c>
    </row>
    <row r="1710" spans="1:13" x14ac:dyDescent="0.45">
      <c r="A1710" s="3">
        <v>692</v>
      </c>
      <c r="B1710" s="3">
        <v>9</v>
      </c>
      <c r="C1710" t="s">
        <v>37</v>
      </c>
      <c r="D1710" t="s">
        <v>622</v>
      </c>
      <c r="E1710" s="4">
        <v>21</v>
      </c>
      <c r="F1710" s="4">
        <v>35</v>
      </c>
      <c r="G1710">
        <v>3</v>
      </c>
      <c r="H1710" s="5">
        <v>2.2916666666666665E-2</v>
      </c>
      <c r="I1710" t="s">
        <v>610</v>
      </c>
      <c r="J1710" s="4">
        <f t="shared" si="78"/>
        <v>105</v>
      </c>
      <c r="K1710" s="11">
        <f t="shared" si="79"/>
        <v>63</v>
      </c>
      <c r="L1710" s="4">
        <f>J1710-(G1710*E1710)</f>
        <v>42</v>
      </c>
      <c r="M1710" s="6">
        <f t="shared" si="80"/>
        <v>0.4</v>
      </c>
    </row>
    <row r="1711" spans="1:13" x14ac:dyDescent="0.45">
      <c r="A1711" s="3">
        <v>692</v>
      </c>
      <c r="B1711" s="3">
        <v>9</v>
      </c>
      <c r="C1711" t="s">
        <v>79</v>
      </c>
      <c r="D1711" t="s">
        <v>613</v>
      </c>
      <c r="E1711" s="4">
        <v>18</v>
      </c>
      <c r="F1711" s="4">
        <v>30</v>
      </c>
      <c r="G1711">
        <v>1</v>
      </c>
      <c r="H1711" s="5">
        <v>3.4027777777777775E-2</v>
      </c>
      <c r="I1711" t="s">
        <v>609</v>
      </c>
      <c r="J1711" s="4">
        <f t="shared" si="78"/>
        <v>30</v>
      </c>
      <c r="K1711" s="11">
        <f t="shared" si="79"/>
        <v>18</v>
      </c>
      <c r="L1711" s="4">
        <f>J1711-(G1711*E1711)</f>
        <v>12</v>
      </c>
      <c r="M1711" s="6">
        <f t="shared" si="80"/>
        <v>0.4</v>
      </c>
    </row>
    <row r="1712" spans="1:13" x14ac:dyDescent="0.45">
      <c r="A1712" s="3">
        <v>692</v>
      </c>
      <c r="B1712" s="3">
        <v>9</v>
      </c>
      <c r="C1712" t="s">
        <v>90</v>
      </c>
      <c r="D1712" t="s">
        <v>629</v>
      </c>
      <c r="E1712" s="4">
        <v>10</v>
      </c>
      <c r="F1712" s="4">
        <v>18</v>
      </c>
      <c r="G1712">
        <v>1</v>
      </c>
      <c r="H1712" s="5">
        <v>7.6388888888888886E-3</v>
      </c>
      <c r="I1712" t="s">
        <v>609</v>
      </c>
      <c r="J1712" s="4">
        <f t="shared" si="78"/>
        <v>18</v>
      </c>
      <c r="K1712" s="11">
        <f t="shared" si="79"/>
        <v>10</v>
      </c>
      <c r="L1712" s="4">
        <f>J1712-(G1712*E1712)</f>
        <v>8</v>
      </c>
      <c r="M1712" s="6">
        <f t="shared" si="80"/>
        <v>0.44444444444444442</v>
      </c>
    </row>
    <row r="1713" spans="1:13" x14ac:dyDescent="0.45">
      <c r="A1713" s="3">
        <v>692</v>
      </c>
      <c r="B1713" s="3">
        <v>9</v>
      </c>
      <c r="C1713" t="s">
        <v>157</v>
      </c>
      <c r="D1713" t="s">
        <v>626</v>
      </c>
      <c r="E1713" s="4">
        <v>12</v>
      </c>
      <c r="F1713" s="4">
        <v>20</v>
      </c>
      <c r="G1713">
        <v>1</v>
      </c>
      <c r="H1713" s="5">
        <v>4.8611111111111112E-3</v>
      </c>
      <c r="I1713" t="s">
        <v>609</v>
      </c>
      <c r="J1713" s="4">
        <f t="shared" si="78"/>
        <v>20</v>
      </c>
      <c r="K1713" s="11">
        <f t="shared" si="79"/>
        <v>12</v>
      </c>
      <c r="L1713" s="4">
        <f>J1713-(G1713*E1713)</f>
        <v>8</v>
      </c>
      <c r="M1713" s="6">
        <f t="shared" si="80"/>
        <v>0.4</v>
      </c>
    </row>
    <row r="1714" spans="1:13" x14ac:dyDescent="0.45">
      <c r="A1714" s="3">
        <v>693</v>
      </c>
      <c r="B1714" s="3">
        <v>15</v>
      </c>
      <c r="C1714" t="s">
        <v>84</v>
      </c>
      <c r="D1714" t="s">
        <v>617</v>
      </c>
      <c r="E1714" s="4">
        <v>22</v>
      </c>
      <c r="F1714" s="4">
        <v>36</v>
      </c>
      <c r="G1714">
        <v>1</v>
      </c>
      <c r="H1714" s="5">
        <v>1.3888888888888888E-2</v>
      </c>
      <c r="I1714" t="s">
        <v>609</v>
      </c>
      <c r="J1714" s="4">
        <f t="shared" si="78"/>
        <v>36</v>
      </c>
      <c r="K1714" s="11">
        <f t="shared" si="79"/>
        <v>22</v>
      </c>
      <c r="L1714" s="4">
        <f>J1714-(G1714*E1714)</f>
        <v>14</v>
      </c>
      <c r="M1714" s="6">
        <f t="shared" si="80"/>
        <v>0.3888888888888889</v>
      </c>
    </row>
    <row r="1715" spans="1:13" x14ac:dyDescent="0.45">
      <c r="A1715" s="3">
        <v>693</v>
      </c>
      <c r="B1715" s="3">
        <v>15</v>
      </c>
      <c r="C1715" t="s">
        <v>81</v>
      </c>
      <c r="D1715" t="s">
        <v>628</v>
      </c>
      <c r="E1715" s="4">
        <v>13</v>
      </c>
      <c r="F1715" s="4">
        <v>21</v>
      </c>
      <c r="G1715">
        <v>2</v>
      </c>
      <c r="H1715" s="5">
        <v>1.6666666666666666E-2</v>
      </c>
      <c r="I1715" t="s">
        <v>609</v>
      </c>
      <c r="J1715" s="4">
        <f t="shared" si="78"/>
        <v>42</v>
      </c>
      <c r="K1715" s="11">
        <f t="shared" si="79"/>
        <v>26</v>
      </c>
      <c r="L1715" s="4">
        <f>J1715-(G1715*E1715)</f>
        <v>16</v>
      </c>
      <c r="M1715" s="6">
        <f t="shared" si="80"/>
        <v>0.38095238095238093</v>
      </c>
    </row>
    <row r="1716" spans="1:13" x14ac:dyDescent="0.45">
      <c r="A1716" s="3">
        <v>694</v>
      </c>
      <c r="B1716" s="3">
        <v>5</v>
      </c>
      <c r="C1716" t="s">
        <v>157</v>
      </c>
      <c r="D1716" t="s">
        <v>626</v>
      </c>
      <c r="E1716" s="4">
        <v>12</v>
      </c>
      <c r="F1716" s="4">
        <v>20</v>
      </c>
      <c r="G1716">
        <v>3</v>
      </c>
      <c r="H1716" s="5">
        <v>1.3888888888888888E-2</v>
      </c>
      <c r="I1716" t="s">
        <v>609</v>
      </c>
      <c r="J1716" s="4">
        <f t="shared" si="78"/>
        <v>60</v>
      </c>
      <c r="K1716" s="11">
        <f t="shared" si="79"/>
        <v>36</v>
      </c>
      <c r="L1716" s="4">
        <f>J1716-(G1716*E1716)</f>
        <v>24</v>
      </c>
      <c r="M1716" s="6">
        <f t="shared" si="80"/>
        <v>0.4</v>
      </c>
    </row>
    <row r="1717" spans="1:13" x14ac:dyDescent="0.45">
      <c r="A1717" s="3">
        <v>694</v>
      </c>
      <c r="B1717" s="3">
        <v>5</v>
      </c>
      <c r="C1717" t="s">
        <v>90</v>
      </c>
      <c r="D1717" t="s">
        <v>629</v>
      </c>
      <c r="E1717" s="4">
        <v>10</v>
      </c>
      <c r="F1717" s="4">
        <v>18</v>
      </c>
      <c r="G1717">
        <v>2</v>
      </c>
      <c r="H1717" s="5">
        <v>1.8055555555555554E-2</v>
      </c>
      <c r="I1717" t="s">
        <v>610</v>
      </c>
      <c r="J1717" s="4">
        <f t="shared" si="78"/>
        <v>36</v>
      </c>
      <c r="K1717" s="11">
        <f t="shared" si="79"/>
        <v>20</v>
      </c>
      <c r="L1717" s="4">
        <f>J1717-(G1717*E1717)</f>
        <v>16</v>
      </c>
      <c r="M1717" s="6">
        <f t="shared" si="80"/>
        <v>0.44444444444444442</v>
      </c>
    </row>
    <row r="1718" spans="1:13" x14ac:dyDescent="0.45">
      <c r="A1718" s="3">
        <v>694</v>
      </c>
      <c r="B1718" s="3">
        <v>5</v>
      </c>
      <c r="C1718" t="s">
        <v>59</v>
      </c>
      <c r="D1718" t="s">
        <v>616</v>
      </c>
      <c r="E1718" s="4">
        <v>25</v>
      </c>
      <c r="F1718" s="4">
        <v>40</v>
      </c>
      <c r="G1718">
        <v>1</v>
      </c>
      <c r="H1718" s="5">
        <v>2.7777777777777776E-2</v>
      </c>
      <c r="I1718" t="s">
        <v>609</v>
      </c>
      <c r="J1718" s="4">
        <f t="shared" si="78"/>
        <v>40</v>
      </c>
      <c r="K1718" s="11">
        <f t="shared" si="79"/>
        <v>25</v>
      </c>
      <c r="L1718" s="4">
        <f>J1718-(G1718*E1718)</f>
        <v>15</v>
      </c>
      <c r="M1718" s="6">
        <f t="shared" si="80"/>
        <v>0.375</v>
      </c>
    </row>
    <row r="1719" spans="1:13" x14ac:dyDescent="0.45">
      <c r="A1719" s="3">
        <v>694</v>
      </c>
      <c r="B1719" s="3">
        <v>5</v>
      </c>
      <c r="C1719" t="s">
        <v>81</v>
      </c>
      <c r="D1719" t="s">
        <v>628</v>
      </c>
      <c r="E1719" s="4">
        <v>13</v>
      </c>
      <c r="F1719" s="4">
        <v>21</v>
      </c>
      <c r="G1719">
        <v>1</v>
      </c>
      <c r="H1719" s="5">
        <v>2.9166666666666667E-2</v>
      </c>
      <c r="I1719" t="s">
        <v>610</v>
      </c>
      <c r="J1719" s="4">
        <f t="shared" si="78"/>
        <v>21</v>
      </c>
      <c r="K1719" s="11">
        <f t="shared" si="79"/>
        <v>13</v>
      </c>
      <c r="L1719" s="4">
        <f>J1719-(G1719*E1719)</f>
        <v>8</v>
      </c>
      <c r="M1719" s="6">
        <f t="shared" si="80"/>
        <v>0.38095238095238093</v>
      </c>
    </row>
    <row r="1720" spans="1:13" x14ac:dyDescent="0.45">
      <c r="A1720" s="3">
        <v>695</v>
      </c>
      <c r="B1720" s="3">
        <v>9</v>
      </c>
      <c r="C1720" t="s">
        <v>53</v>
      </c>
      <c r="D1720" t="s">
        <v>620</v>
      </c>
      <c r="E1720" s="4">
        <v>16</v>
      </c>
      <c r="F1720" s="4">
        <v>28</v>
      </c>
      <c r="G1720">
        <v>2</v>
      </c>
      <c r="H1720" s="5">
        <v>2.0833333333333332E-2</v>
      </c>
      <c r="I1720" t="s">
        <v>610</v>
      </c>
      <c r="J1720" s="4">
        <f t="shared" si="78"/>
        <v>56</v>
      </c>
      <c r="K1720" s="11">
        <f t="shared" si="79"/>
        <v>32</v>
      </c>
      <c r="L1720" s="4">
        <f>J1720-(G1720*E1720)</f>
        <v>24</v>
      </c>
      <c r="M1720" s="6">
        <f t="shared" si="80"/>
        <v>0.42857142857142855</v>
      </c>
    </row>
    <row r="1721" spans="1:13" x14ac:dyDescent="0.45">
      <c r="A1721" s="3">
        <v>695</v>
      </c>
      <c r="B1721" s="3">
        <v>9</v>
      </c>
      <c r="C1721" t="s">
        <v>79</v>
      </c>
      <c r="D1721" t="s">
        <v>613</v>
      </c>
      <c r="E1721" s="4">
        <v>18</v>
      </c>
      <c r="F1721" s="4">
        <v>30</v>
      </c>
      <c r="G1721">
        <v>2</v>
      </c>
      <c r="H1721" s="5">
        <v>4.8611111111111112E-3</v>
      </c>
      <c r="I1721" t="s">
        <v>610</v>
      </c>
      <c r="J1721" s="4">
        <f t="shared" si="78"/>
        <v>60</v>
      </c>
      <c r="K1721" s="11">
        <f t="shared" si="79"/>
        <v>36</v>
      </c>
      <c r="L1721" s="4">
        <f>J1721-(G1721*E1721)</f>
        <v>24</v>
      </c>
      <c r="M1721" s="6">
        <f t="shared" si="80"/>
        <v>0.4</v>
      </c>
    </row>
    <row r="1722" spans="1:13" x14ac:dyDescent="0.45">
      <c r="A1722" s="3">
        <v>696</v>
      </c>
      <c r="B1722" s="3">
        <v>2</v>
      </c>
      <c r="C1722" t="s">
        <v>211</v>
      </c>
      <c r="D1722" t="s">
        <v>627</v>
      </c>
      <c r="E1722" s="4">
        <v>14</v>
      </c>
      <c r="F1722" s="4">
        <v>23</v>
      </c>
      <c r="G1722">
        <v>2</v>
      </c>
      <c r="H1722" s="5">
        <v>1.5972222222222221E-2</v>
      </c>
      <c r="I1722" t="s">
        <v>609</v>
      </c>
      <c r="J1722" s="4">
        <f t="shared" si="78"/>
        <v>46</v>
      </c>
      <c r="K1722" s="11">
        <f t="shared" si="79"/>
        <v>28</v>
      </c>
      <c r="L1722" s="4">
        <f>J1722-(G1722*E1722)</f>
        <v>18</v>
      </c>
      <c r="M1722" s="6">
        <f t="shared" si="80"/>
        <v>0.39130434782608697</v>
      </c>
    </row>
    <row r="1723" spans="1:13" x14ac:dyDescent="0.45">
      <c r="A1723" s="3">
        <v>697</v>
      </c>
      <c r="B1723" s="3">
        <v>4</v>
      </c>
      <c r="C1723" t="s">
        <v>211</v>
      </c>
      <c r="D1723" t="s">
        <v>627</v>
      </c>
      <c r="E1723" s="4">
        <v>14</v>
      </c>
      <c r="F1723" s="4">
        <v>23</v>
      </c>
      <c r="G1723">
        <v>2</v>
      </c>
      <c r="H1723" s="5">
        <v>1.6666666666666666E-2</v>
      </c>
      <c r="I1723" t="s">
        <v>609</v>
      </c>
      <c r="J1723" s="4">
        <f t="shared" si="78"/>
        <v>46</v>
      </c>
      <c r="K1723" s="11">
        <f t="shared" si="79"/>
        <v>28</v>
      </c>
      <c r="L1723" s="4">
        <f>J1723-(G1723*E1723)</f>
        <v>18</v>
      </c>
      <c r="M1723" s="6">
        <f t="shared" si="80"/>
        <v>0.39130434782608697</v>
      </c>
    </row>
    <row r="1724" spans="1:13" x14ac:dyDescent="0.45">
      <c r="A1724" s="3">
        <v>697</v>
      </c>
      <c r="B1724" s="3">
        <v>4</v>
      </c>
      <c r="C1724" t="s">
        <v>272</v>
      </c>
      <c r="D1724" t="s">
        <v>619</v>
      </c>
      <c r="E1724" s="4">
        <v>20</v>
      </c>
      <c r="F1724" s="4">
        <v>33</v>
      </c>
      <c r="G1724">
        <v>2</v>
      </c>
      <c r="H1724" s="5">
        <v>2.8472222222222222E-2</v>
      </c>
      <c r="I1724" t="s">
        <v>610</v>
      </c>
      <c r="J1724" s="4">
        <f t="shared" si="78"/>
        <v>66</v>
      </c>
      <c r="K1724" s="11">
        <f t="shared" si="79"/>
        <v>40</v>
      </c>
      <c r="L1724" s="4">
        <f>J1724-(G1724*E1724)</f>
        <v>26</v>
      </c>
      <c r="M1724" s="6">
        <f t="shared" si="80"/>
        <v>0.39393939393939392</v>
      </c>
    </row>
    <row r="1725" spans="1:13" x14ac:dyDescent="0.45">
      <c r="A1725" s="3">
        <v>697</v>
      </c>
      <c r="B1725" s="3">
        <v>4</v>
      </c>
      <c r="C1725" t="s">
        <v>79</v>
      </c>
      <c r="D1725" t="s">
        <v>613</v>
      </c>
      <c r="E1725" s="4">
        <v>18</v>
      </c>
      <c r="F1725" s="4">
        <v>30</v>
      </c>
      <c r="G1725">
        <v>2</v>
      </c>
      <c r="H1725" s="5">
        <v>2.4305555555555556E-2</v>
      </c>
      <c r="I1725" t="s">
        <v>610</v>
      </c>
      <c r="J1725" s="4">
        <f t="shared" si="78"/>
        <v>60</v>
      </c>
      <c r="K1725" s="11">
        <f t="shared" si="79"/>
        <v>36</v>
      </c>
      <c r="L1725" s="4">
        <f>J1725-(G1725*E1725)</f>
        <v>24</v>
      </c>
      <c r="M1725" s="6">
        <f t="shared" si="80"/>
        <v>0.4</v>
      </c>
    </row>
    <row r="1726" spans="1:13" x14ac:dyDescent="0.45">
      <c r="A1726" s="3">
        <v>697</v>
      </c>
      <c r="B1726" s="3">
        <v>4</v>
      </c>
      <c r="C1726" t="s">
        <v>117</v>
      </c>
      <c r="D1726" t="s">
        <v>615</v>
      </c>
      <c r="E1726" s="4">
        <v>16</v>
      </c>
      <c r="F1726" s="4">
        <v>27</v>
      </c>
      <c r="G1726">
        <v>1</v>
      </c>
      <c r="H1726" s="5">
        <v>4.8611111111111112E-3</v>
      </c>
      <c r="I1726" t="s">
        <v>609</v>
      </c>
      <c r="J1726" s="4">
        <f t="shared" si="78"/>
        <v>27</v>
      </c>
      <c r="K1726" s="11">
        <f t="shared" si="79"/>
        <v>16</v>
      </c>
      <c r="L1726" s="4">
        <f>J1726-(G1726*E1726)</f>
        <v>11</v>
      </c>
      <c r="M1726" s="6">
        <f t="shared" si="80"/>
        <v>0.40740740740740738</v>
      </c>
    </row>
    <row r="1727" spans="1:13" x14ac:dyDescent="0.45">
      <c r="A1727" s="3">
        <v>698</v>
      </c>
      <c r="B1727" s="3">
        <v>19</v>
      </c>
      <c r="C1727" t="s">
        <v>117</v>
      </c>
      <c r="D1727" t="s">
        <v>615</v>
      </c>
      <c r="E1727" s="4">
        <v>16</v>
      </c>
      <c r="F1727" s="4">
        <v>27</v>
      </c>
      <c r="G1727">
        <v>1</v>
      </c>
      <c r="H1727" s="5">
        <v>3.8194444444444448E-2</v>
      </c>
      <c r="I1727" t="s">
        <v>610</v>
      </c>
      <c r="J1727" s="4">
        <f t="shared" si="78"/>
        <v>27</v>
      </c>
      <c r="K1727" s="11">
        <f t="shared" si="79"/>
        <v>16</v>
      </c>
      <c r="L1727" s="4">
        <f>J1727-(G1727*E1727)</f>
        <v>11</v>
      </c>
      <c r="M1727" s="6">
        <f t="shared" si="80"/>
        <v>0.40740740740740738</v>
      </c>
    </row>
    <row r="1728" spans="1:13" x14ac:dyDescent="0.45">
      <c r="A1728" s="3">
        <v>698</v>
      </c>
      <c r="B1728" s="3">
        <v>19</v>
      </c>
      <c r="C1728" t="s">
        <v>166</v>
      </c>
      <c r="D1728" t="s">
        <v>630</v>
      </c>
      <c r="E1728" s="4">
        <v>15</v>
      </c>
      <c r="F1728" s="4">
        <v>26</v>
      </c>
      <c r="G1728">
        <v>1</v>
      </c>
      <c r="H1728" s="5">
        <v>8.3333333333333332E-3</v>
      </c>
      <c r="I1728" t="s">
        <v>610</v>
      </c>
      <c r="J1728" s="4">
        <f t="shared" si="78"/>
        <v>26</v>
      </c>
      <c r="K1728" s="11">
        <f t="shared" si="79"/>
        <v>15</v>
      </c>
      <c r="L1728" s="4">
        <f>J1728-(G1728*E1728)</f>
        <v>11</v>
      </c>
      <c r="M1728" s="6">
        <f t="shared" si="80"/>
        <v>0.42307692307692307</v>
      </c>
    </row>
    <row r="1729" spans="1:13" x14ac:dyDescent="0.45">
      <c r="A1729" s="3">
        <v>698</v>
      </c>
      <c r="B1729" s="3">
        <v>19</v>
      </c>
      <c r="C1729" t="s">
        <v>211</v>
      </c>
      <c r="D1729" t="s">
        <v>627</v>
      </c>
      <c r="E1729" s="4">
        <v>14</v>
      </c>
      <c r="F1729" s="4">
        <v>23</v>
      </c>
      <c r="G1729">
        <v>3</v>
      </c>
      <c r="H1729" s="5">
        <v>1.3194444444444444E-2</v>
      </c>
      <c r="I1729" t="s">
        <v>610</v>
      </c>
      <c r="J1729" s="4">
        <f t="shared" si="78"/>
        <v>69</v>
      </c>
      <c r="K1729" s="11">
        <f t="shared" si="79"/>
        <v>42</v>
      </c>
      <c r="L1729" s="4">
        <f>J1729-(G1729*E1729)</f>
        <v>27</v>
      </c>
      <c r="M1729" s="6">
        <f t="shared" si="80"/>
        <v>0.39130434782608697</v>
      </c>
    </row>
    <row r="1730" spans="1:13" x14ac:dyDescent="0.45">
      <c r="A1730" s="3">
        <v>698</v>
      </c>
      <c r="B1730" s="3">
        <v>19</v>
      </c>
      <c r="C1730" t="s">
        <v>81</v>
      </c>
      <c r="D1730" t="s">
        <v>628</v>
      </c>
      <c r="E1730" s="4">
        <v>13</v>
      </c>
      <c r="F1730" s="4">
        <v>21</v>
      </c>
      <c r="G1730">
        <v>3</v>
      </c>
      <c r="H1730" s="5">
        <v>1.0416666666666666E-2</v>
      </c>
      <c r="I1730" t="s">
        <v>610</v>
      </c>
      <c r="J1730" s="4">
        <f t="shared" si="78"/>
        <v>63</v>
      </c>
      <c r="K1730" s="11">
        <f t="shared" si="79"/>
        <v>39</v>
      </c>
      <c r="L1730" s="4">
        <f>J1730-(G1730*E1730)</f>
        <v>24</v>
      </c>
      <c r="M1730" s="6">
        <f t="shared" si="80"/>
        <v>0.38095238095238093</v>
      </c>
    </row>
    <row r="1731" spans="1:13" x14ac:dyDescent="0.45">
      <c r="A1731" s="3">
        <v>699</v>
      </c>
      <c r="B1731" s="3">
        <v>8</v>
      </c>
      <c r="C1731" t="s">
        <v>49</v>
      </c>
      <c r="D1731" t="s">
        <v>618</v>
      </c>
      <c r="E1731" s="4">
        <v>17</v>
      </c>
      <c r="F1731" s="4">
        <v>29</v>
      </c>
      <c r="G1731">
        <v>2</v>
      </c>
      <c r="H1731" s="5">
        <v>7.6388888888888886E-3</v>
      </c>
      <c r="I1731" t="s">
        <v>610</v>
      </c>
      <c r="J1731" s="4">
        <f t="shared" ref="J1731:J1794" si="81">F1731*G1731</f>
        <v>58</v>
      </c>
      <c r="K1731" s="11">
        <f t="shared" ref="K1731:K1794" si="82">G1731*E1731</f>
        <v>34</v>
      </c>
      <c r="L1731" s="4">
        <f>J1731-(G1731*E1731)</f>
        <v>24</v>
      </c>
      <c r="M1731" s="6">
        <f t="shared" ref="M1731:M1794" si="83">L1731/J1731</f>
        <v>0.41379310344827586</v>
      </c>
    </row>
    <row r="1732" spans="1:13" x14ac:dyDescent="0.45">
      <c r="A1732" s="3">
        <v>700</v>
      </c>
      <c r="B1732" s="3">
        <v>8</v>
      </c>
      <c r="C1732" t="s">
        <v>66</v>
      </c>
      <c r="D1732" t="s">
        <v>625</v>
      </c>
      <c r="E1732" s="4">
        <v>20</v>
      </c>
      <c r="F1732" s="4">
        <v>34</v>
      </c>
      <c r="G1732">
        <v>3</v>
      </c>
      <c r="H1732" s="5">
        <v>2.5694444444444443E-2</v>
      </c>
      <c r="I1732" t="s">
        <v>610</v>
      </c>
      <c r="J1732" s="4">
        <f t="shared" si="81"/>
        <v>102</v>
      </c>
      <c r="K1732" s="11">
        <f t="shared" si="82"/>
        <v>60</v>
      </c>
      <c r="L1732" s="4">
        <f>J1732-(G1732*E1732)</f>
        <v>42</v>
      </c>
      <c r="M1732" s="6">
        <f t="shared" si="83"/>
        <v>0.41176470588235292</v>
      </c>
    </row>
    <row r="1733" spans="1:13" x14ac:dyDescent="0.45">
      <c r="A1733" s="3">
        <v>700</v>
      </c>
      <c r="B1733" s="3">
        <v>8</v>
      </c>
      <c r="C1733" t="s">
        <v>166</v>
      </c>
      <c r="D1733" t="s">
        <v>630</v>
      </c>
      <c r="E1733" s="4">
        <v>15</v>
      </c>
      <c r="F1733" s="4">
        <v>26</v>
      </c>
      <c r="G1733">
        <v>3</v>
      </c>
      <c r="H1733" s="5">
        <v>2.4305555555555556E-2</v>
      </c>
      <c r="I1733" t="s">
        <v>610</v>
      </c>
      <c r="J1733" s="4">
        <f t="shared" si="81"/>
        <v>78</v>
      </c>
      <c r="K1733" s="11">
        <f t="shared" si="82"/>
        <v>45</v>
      </c>
      <c r="L1733" s="4">
        <f>J1733-(G1733*E1733)</f>
        <v>33</v>
      </c>
      <c r="M1733" s="6">
        <f t="shared" si="83"/>
        <v>0.42307692307692307</v>
      </c>
    </row>
    <row r="1734" spans="1:13" x14ac:dyDescent="0.45">
      <c r="A1734" s="3">
        <v>700</v>
      </c>
      <c r="B1734" s="3">
        <v>8</v>
      </c>
      <c r="C1734" t="s">
        <v>117</v>
      </c>
      <c r="D1734" t="s">
        <v>615</v>
      </c>
      <c r="E1734" s="4">
        <v>16</v>
      </c>
      <c r="F1734" s="4">
        <v>27</v>
      </c>
      <c r="G1734">
        <v>2</v>
      </c>
      <c r="H1734" s="5">
        <v>9.7222222222222224E-3</v>
      </c>
      <c r="I1734" t="s">
        <v>610</v>
      </c>
      <c r="J1734" s="4">
        <f t="shared" si="81"/>
        <v>54</v>
      </c>
      <c r="K1734" s="11">
        <f t="shared" si="82"/>
        <v>32</v>
      </c>
      <c r="L1734" s="4">
        <f>J1734-(G1734*E1734)</f>
        <v>22</v>
      </c>
      <c r="M1734" s="6">
        <f t="shared" si="83"/>
        <v>0.40740740740740738</v>
      </c>
    </row>
    <row r="1735" spans="1:13" x14ac:dyDescent="0.45">
      <c r="A1735" s="3">
        <v>701</v>
      </c>
      <c r="B1735" s="3">
        <v>19</v>
      </c>
      <c r="C1735" t="s">
        <v>272</v>
      </c>
      <c r="D1735" t="s">
        <v>619</v>
      </c>
      <c r="E1735" s="4">
        <v>20</v>
      </c>
      <c r="F1735" s="4">
        <v>33</v>
      </c>
      <c r="G1735">
        <v>2</v>
      </c>
      <c r="H1735" s="5">
        <v>2.9166666666666667E-2</v>
      </c>
      <c r="I1735" t="s">
        <v>610</v>
      </c>
      <c r="J1735" s="4">
        <f t="shared" si="81"/>
        <v>66</v>
      </c>
      <c r="K1735" s="11">
        <f t="shared" si="82"/>
        <v>40</v>
      </c>
      <c r="L1735" s="4">
        <f>J1735-(G1735*E1735)</f>
        <v>26</v>
      </c>
      <c r="M1735" s="6">
        <f t="shared" si="83"/>
        <v>0.39393939393939392</v>
      </c>
    </row>
    <row r="1736" spans="1:13" x14ac:dyDescent="0.45">
      <c r="A1736" s="3">
        <v>701</v>
      </c>
      <c r="B1736" s="3">
        <v>19</v>
      </c>
      <c r="C1736" t="s">
        <v>90</v>
      </c>
      <c r="D1736" t="s">
        <v>629</v>
      </c>
      <c r="E1736" s="4">
        <v>10</v>
      </c>
      <c r="F1736" s="4">
        <v>18</v>
      </c>
      <c r="G1736">
        <v>2</v>
      </c>
      <c r="H1736" s="5">
        <v>3.8194444444444448E-2</v>
      </c>
      <c r="I1736" t="s">
        <v>610</v>
      </c>
      <c r="J1736" s="4">
        <f t="shared" si="81"/>
        <v>36</v>
      </c>
      <c r="K1736" s="11">
        <f t="shared" si="82"/>
        <v>20</v>
      </c>
      <c r="L1736" s="4">
        <f>J1736-(G1736*E1736)</f>
        <v>16</v>
      </c>
      <c r="M1736" s="6">
        <f t="shared" si="83"/>
        <v>0.44444444444444442</v>
      </c>
    </row>
    <row r="1737" spans="1:13" x14ac:dyDescent="0.45">
      <c r="A1737" s="3">
        <v>702</v>
      </c>
      <c r="B1737" s="3">
        <v>13</v>
      </c>
      <c r="C1737" t="s">
        <v>90</v>
      </c>
      <c r="D1737" t="s">
        <v>629</v>
      </c>
      <c r="E1737" s="4">
        <v>10</v>
      </c>
      <c r="F1737" s="4">
        <v>18</v>
      </c>
      <c r="G1737">
        <v>2</v>
      </c>
      <c r="H1737" s="5">
        <v>4.0972222222222222E-2</v>
      </c>
      <c r="I1737" t="s">
        <v>609</v>
      </c>
      <c r="J1737" s="4">
        <f t="shared" si="81"/>
        <v>36</v>
      </c>
      <c r="K1737" s="11">
        <f t="shared" si="82"/>
        <v>20</v>
      </c>
      <c r="L1737" s="4">
        <f>J1737-(G1737*E1737)</f>
        <v>16</v>
      </c>
      <c r="M1737" s="6">
        <f t="shared" si="83"/>
        <v>0.44444444444444442</v>
      </c>
    </row>
    <row r="1738" spans="1:13" x14ac:dyDescent="0.45">
      <c r="A1738" s="3">
        <v>702</v>
      </c>
      <c r="B1738" s="3">
        <v>13</v>
      </c>
      <c r="C1738" t="s">
        <v>81</v>
      </c>
      <c r="D1738" t="s">
        <v>628</v>
      </c>
      <c r="E1738" s="4">
        <v>13</v>
      </c>
      <c r="F1738" s="4">
        <v>21</v>
      </c>
      <c r="G1738">
        <v>1</v>
      </c>
      <c r="H1738" s="5">
        <v>2.5000000000000001E-2</v>
      </c>
      <c r="I1738" t="s">
        <v>609</v>
      </c>
      <c r="J1738" s="4">
        <f t="shared" si="81"/>
        <v>21</v>
      </c>
      <c r="K1738" s="11">
        <f t="shared" si="82"/>
        <v>13</v>
      </c>
      <c r="L1738" s="4">
        <f>J1738-(G1738*E1738)</f>
        <v>8</v>
      </c>
      <c r="M1738" s="6">
        <f t="shared" si="83"/>
        <v>0.38095238095238093</v>
      </c>
    </row>
    <row r="1739" spans="1:13" x14ac:dyDescent="0.45">
      <c r="A1739" s="3">
        <v>702</v>
      </c>
      <c r="B1739" s="3">
        <v>13</v>
      </c>
      <c r="C1739" t="s">
        <v>117</v>
      </c>
      <c r="D1739" t="s">
        <v>615</v>
      </c>
      <c r="E1739" s="4">
        <v>16</v>
      </c>
      <c r="F1739" s="4">
        <v>27</v>
      </c>
      <c r="G1739">
        <v>2</v>
      </c>
      <c r="H1739" s="5">
        <v>2.013888888888889E-2</v>
      </c>
      <c r="I1739" t="s">
        <v>610</v>
      </c>
      <c r="J1739" s="4">
        <f t="shared" si="81"/>
        <v>54</v>
      </c>
      <c r="K1739" s="11">
        <f t="shared" si="82"/>
        <v>32</v>
      </c>
      <c r="L1739" s="4">
        <f>J1739-(G1739*E1739)</f>
        <v>22</v>
      </c>
      <c r="M1739" s="6">
        <f t="shared" si="83"/>
        <v>0.40740740740740738</v>
      </c>
    </row>
    <row r="1740" spans="1:13" x14ac:dyDescent="0.45">
      <c r="A1740" s="3">
        <v>702</v>
      </c>
      <c r="B1740" s="3">
        <v>13</v>
      </c>
      <c r="C1740" t="s">
        <v>53</v>
      </c>
      <c r="D1740" t="s">
        <v>620</v>
      </c>
      <c r="E1740" s="4">
        <v>16</v>
      </c>
      <c r="F1740" s="4">
        <v>28</v>
      </c>
      <c r="G1740">
        <v>3</v>
      </c>
      <c r="H1740" s="5">
        <v>2.1527777777777778E-2</v>
      </c>
      <c r="I1740" t="s">
        <v>609</v>
      </c>
      <c r="J1740" s="4">
        <f t="shared" si="81"/>
        <v>84</v>
      </c>
      <c r="K1740" s="11">
        <f t="shared" si="82"/>
        <v>48</v>
      </c>
      <c r="L1740" s="4">
        <f>J1740-(G1740*E1740)</f>
        <v>36</v>
      </c>
      <c r="M1740" s="6">
        <f t="shared" si="83"/>
        <v>0.42857142857142855</v>
      </c>
    </row>
    <row r="1741" spans="1:13" x14ac:dyDescent="0.45">
      <c r="A1741" s="3">
        <v>703</v>
      </c>
      <c r="B1741" s="3">
        <v>9</v>
      </c>
      <c r="C1741" t="s">
        <v>81</v>
      </c>
      <c r="D1741" t="s">
        <v>628</v>
      </c>
      <c r="E1741" s="4">
        <v>13</v>
      </c>
      <c r="F1741" s="4">
        <v>21</v>
      </c>
      <c r="G1741">
        <v>3</v>
      </c>
      <c r="H1741" s="5">
        <v>2.013888888888889E-2</v>
      </c>
      <c r="I1741" t="s">
        <v>610</v>
      </c>
      <c r="J1741" s="4">
        <f t="shared" si="81"/>
        <v>63</v>
      </c>
      <c r="K1741" s="11">
        <f t="shared" si="82"/>
        <v>39</v>
      </c>
      <c r="L1741" s="4">
        <f>J1741-(G1741*E1741)</f>
        <v>24</v>
      </c>
      <c r="M1741" s="6">
        <f t="shared" si="83"/>
        <v>0.38095238095238093</v>
      </c>
    </row>
    <row r="1742" spans="1:13" x14ac:dyDescent="0.45">
      <c r="A1742" s="3">
        <v>704</v>
      </c>
      <c r="B1742" s="3">
        <v>13</v>
      </c>
      <c r="C1742" t="s">
        <v>90</v>
      </c>
      <c r="D1742" t="s">
        <v>629</v>
      </c>
      <c r="E1742" s="4">
        <v>10</v>
      </c>
      <c r="F1742" s="4">
        <v>18</v>
      </c>
      <c r="G1742">
        <v>1</v>
      </c>
      <c r="H1742" s="5">
        <v>2.6388888888888889E-2</v>
      </c>
      <c r="I1742" t="s">
        <v>609</v>
      </c>
      <c r="J1742" s="4">
        <f t="shared" si="81"/>
        <v>18</v>
      </c>
      <c r="K1742" s="11">
        <f t="shared" si="82"/>
        <v>10</v>
      </c>
      <c r="L1742" s="4">
        <f>J1742-(G1742*E1742)</f>
        <v>8</v>
      </c>
      <c r="M1742" s="6">
        <f t="shared" si="83"/>
        <v>0.44444444444444442</v>
      </c>
    </row>
    <row r="1743" spans="1:13" x14ac:dyDescent="0.45">
      <c r="A1743" s="3">
        <v>705</v>
      </c>
      <c r="B1743" s="3">
        <v>12</v>
      </c>
      <c r="C1743" t="s">
        <v>157</v>
      </c>
      <c r="D1743" t="s">
        <v>626</v>
      </c>
      <c r="E1743" s="4">
        <v>12</v>
      </c>
      <c r="F1743" s="4">
        <v>20</v>
      </c>
      <c r="G1743">
        <v>3</v>
      </c>
      <c r="H1743" s="5">
        <v>1.7361111111111112E-2</v>
      </c>
      <c r="I1743" t="s">
        <v>610</v>
      </c>
      <c r="J1743" s="4">
        <f t="shared" si="81"/>
        <v>60</v>
      </c>
      <c r="K1743" s="11">
        <f t="shared" si="82"/>
        <v>36</v>
      </c>
      <c r="L1743" s="4">
        <f>J1743-(G1743*E1743)</f>
        <v>24</v>
      </c>
      <c r="M1743" s="6">
        <f t="shared" si="83"/>
        <v>0.4</v>
      </c>
    </row>
    <row r="1744" spans="1:13" x14ac:dyDescent="0.45">
      <c r="A1744" s="3">
        <v>705</v>
      </c>
      <c r="B1744" s="3">
        <v>12</v>
      </c>
      <c r="C1744" t="s">
        <v>166</v>
      </c>
      <c r="D1744" t="s">
        <v>630</v>
      </c>
      <c r="E1744" s="4">
        <v>15</v>
      </c>
      <c r="F1744" s="4">
        <v>26</v>
      </c>
      <c r="G1744">
        <v>2</v>
      </c>
      <c r="H1744" s="5">
        <v>5.5555555555555558E-3</v>
      </c>
      <c r="I1744" t="s">
        <v>609</v>
      </c>
      <c r="J1744" s="4">
        <f t="shared" si="81"/>
        <v>52</v>
      </c>
      <c r="K1744" s="11">
        <f t="shared" si="82"/>
        <v>30</v>
      </c>
      <c r="L1744" s="4">
        <f>J1744-(G1744*E1744)</f>
        <v>22</v>
      </c>
      <c r="M1744" s="6">
        <f t="shared" si="83"/>
        <v>0.42307692307692307</v>
      </c>
    </row>
    <row r="1745" spans="1:13" x14ac:dyDescent="0.45">
      <c r="A1745" s="3">
        <v>706</v>
      </c>
      <c r="B1745" s="3">
        <v>20</v>
      </c>
      <c r="C1745" t="s">
        <v>90</v>
      </c>
      <c r="D1745" t="s">
        <v>629</v>
      </c>
      <c r="E1745" s="4">
        <v>10</v>
      </c>
      <c r="F1745" s="4">
        <v>18</v>
      </c>
      <c r="G1745">
        <v>3</v>
      </c>
      <c r="H1745" s="5">
        <v>2.2916666666666665E-2</v>
      </c>
      <c r="I1745" t="s">
        <v>610</v>
      </c>
      <c r="J1745" s="4">
        <f t="shared" si="81"/>
        <v>54</v>
      </c>
      <c r="K1745" s="11">
        <f t="shared" si="82"/>
        <v>30</v>
      </c>
      <c r="L1745" s="4">
        <f>J1745-(G1745*E1745)</f>
        <v>24</v>
      </c>
      <c r="M1745" s="6">
        <f t="shared" si="83"/>
        <v>0.44444444444444442</v>
      </c>
    </row>
    <row r="1746" spans="1:13" x14ac:dyDescent="0.45">
      <c r="A1746" s="3">
        <v>707</v>
      </c>
      <c r="B1746" s="3">
        <v>15</v>
      </c>
      <c r="C1746" t="s">
        <v>258</v>
      </c>
      <c r="D1746" t="s">
        <v>623</v>
      </c>
      <c r="E1746" s="4">
        <v>19</v>
      </c>
      <c r="F1746" s="4">
        <v>32</v>
      </c>
      <c r="G1746">
        <v>1</v>
      </c>
      <c r="H1746" s="5">
        <v>2.1527777777777778E-2</v>
      </c>
      <c r="I1746" t="s">
        <v>609</v>
      </c>
      <c r="J1746" s="4">
        <f t="shared" si="81"/>
        <v>32</v>
      </c>
      <c r="K1746" s="11">
        <f t="shared" si="82"/>
        <v>19</v>
      </c>
      <c r="L1746" s="4">
        <f>J1746-(G1746*E1746)</f>
        <v>13</v>
      </c>
      <c r="M1746" s="6">
        <f t="shared" si="83"/>
        <v>0.40625</v>
      </c>
    </row>
    <row r="1747" spans="1:13" x14ac:dyDescent="0.45">
      <c r="A1747" s="3">
        <v>707</v>
      </c>
      <c r="B1747" s="3">
        <v>15</v>
      </c>
      <c r="C1747" t="s">
        <v>81</v>
      </c>
      <c r="D1747" t="s">
        <v>628</v>
      </c>
      <c r="E1747" s="4">
        <v>13</v>
      </c>
      <c r="F1747" s="4">
        <v>21</v>
      </c>
      <c r="G1747">
        <v>1</v>
      </c>
      <c r="H1747" s="5">
        <v>2.9166666666666667E-2</v>
      </c>
      <c r="I1747" t="s">
        <v>610</v>
      </c>
      <c r="J1747" s="4">
        <f t="shared" si="81"/>
        <v>21</v>
      </c>
      <c r="K1747" s="11">
        <f t="shared" si="82"/>
        <v>13</v>
      </c>
      <c r="L1747" s="4">
        <f>J1747-(G1747*E1747)</f>
        <v>8</v>
      </c>
      <c r="M1747" s="6">
        <f t="shared" si="83"/>
        <v>0.38095238095238093</v>
      </c>
    </row>
    <row r="1748" spans="1:13" x14ac:dyDescent="0.45">
      <c r="A1748" s="3">
        <v>707</v>
      </c>
      <c r="B1748" s="3">
        <v>15</v>
      </c>
      <c r="C1748" t="s">
        <v>79</v>
      </c>
      <c r="D1748" t="s">
        <v>613</v>
      </c>
      <c r="E1748" s="4">
        <v>18</v>
      </c>
      <c r="F1748" s="4">
        <v>30</v>
      </c>
      <c r="G1748">
        <v>2</v>
      </c>
      <c r="H1748" s="5">
        <v>3.6805555555555557E-2</v>
      </c>
      <c r="I1748" t="s">
        <v>609</v>
      </c>
      <c r="J1748" s="4">
        <f t="shared" si="81"/>
        <v>60</v>
      </c>
      <c r="K1748" s="11">
        <f t="shared" si="82"/>
        <v>36</v>
      </c>
      <c r="L1748" s="4">
        <f>J1748-(G1748*E1748)</f>
        <v>24</v>
      </c>
      <c r="M1748" s="6">
        <f t="shared" si="83"/>
        <v>0.4</v>
      </c>
    </row>
    <row r="1749" spans="1:13" x14ac:dyDescent="0.45">
      <c r="A1749" s="3">
        <v>707</v>
      </c>
      <c r="B1749" s="3">
        <v>15</v>
      </c>
      <c r="C1749" t="s">
        <v>84</v>
      </c>
      <c r="D1749" t="s">
        <v>617</v>
      </c>
      <c r="E1749" s="4">
        <v>22</v>
      </c>
      <c r="F1749" s="4">
        <v>36</v>
      </c>
      <c r="G1749">
        <v>2</v>
      </c>
      <c r="H1749" s="5">
        <v>7.6388888888888886E-3</v>
      </c>
      <c r="I1749" t="s">
        <v>609</v>
      </c>
      <c r="J1749" s="4">
        <f t="shared" si="81"/>
        <v>72</v>
      </c>
      <c r="K1749" s="11">
        <f t="shared" si="82"/>
        <v>44</v>
      </c>
      <c r="L1749" s="4">
        <f>J1749-(G1749*E1749)</f>
        <v>28</v>
      </c>
      <c r="M1749" s="6">
        <f t="shared" si="83"/>
        <v>0.3888888888888889</v>
      </c>
    </row>
    <row r="1750" spans="1:13" x14ac:dyDescent="0.45">
      <c r="A1750" s="3">
        <v>708</v>
      </c>
      <c r="B1750" s="3">
        <v>5</v>
      </c>
      <c r="C1750" t="s">
        <v>117</v>
      </c>
      <c r="D1750" t="s">
        <v>615</v>
      </c>
      <c r="E1750" s="4">
        <v>16</v>
      </c>
      <c r="F1750" s="4">
        <v>27</v>
      </c>
      <c r="G1750">
        <v>2</v>
      </c>
      <c r="H1750" s="5">
        <v>1.6666666666666666E-2</v>
      </c>
      <c r="I1750" t="s">
        <v>610</v>
      </c>
      <c r="J1750" s="4">
        <f t="shared" si="81"/>
        <v>54</v>
      </c>
      <c r="K1750" s="11">
        <f t="shared" si="82"/>
        <v>32</v>
      </c>
      <c r="L1750" s="4">
        <f>J1750-(G1750*E1750)</f>
        <v>22</v>
      </c>
      <c r="M1750" s="6">
        <f t="shared" si="83"/>
        <v>0.40740740740740738</v>
      </c>
    </row>
    <row r="1751" spans="1:13" x14ac:dyDescent="0.45">
      <c r="A1751" s="3">
        <v>709</v>
      </c>
      <c r="B1751" s="3">
        <v>8</v>
      </c>
      <c r="C1751" t="s">
        <v>81</v>
      </c>
      <c r="D1751" t="s">
        <v>628</v>
      </c>
      <c r="E1751" s="4">
        <v>13</v>
      </c>
      <c r="F1751" s="4">
        <v>21</v>
      </c>
      <c r="G1751">
        <v>2</v>
      </c>
      <c r="H1751" s="5">
        <v>4.8611111111111112E-3</v>
      </c>
      <c r="I1751" t="s">
        <v>609</v>
      </c>
      <c r="J1751" s="4">
        <f t="shared" si="81"/>
        <v>42</v>
      </c>
      <c r="K1751" s="11">
        <f t="shared" si="82"/>
        <v>26</v>
      </c>
      <c r="L1751" s="4">
        <f>J1751-(G1751*E1751)</f>
        <v>16</v>
      </c>
      <c r="M1751" s="6">
        <f t="shared" si="83"/>
        <v>0.38095238095238093</v>
      </c>
    </row>
    <row r="1752" spans="1:13" x14ac:dyDescent="0.45">
      <c r="A1752" s="3">
        <v>709</v>
      </c>
      <c r="B1752" s="3">
        <v>8</v>
      </c>
      <c r="C1752" t="s">
        <v>37</v>
      </c>
      <c r="D1752" t="s">
        <v>622</v>
      </c>
      <c r="E1752" s="4">
        <v>21</v>
      </c>
      <c r="F1752" s="4">
        <v>35</v>
      </c>
      <c r="G1752">
        <v>1</v>
      </c>
      <c r="H1752" s="5">
        <v>2.2916666666666665E-2</v>
      </c>
      <c r="I1752" t="s">
        <v>610</v>
      </c>
      <c r="J1752" s="4">
        <f t="shared" si="81"/>
        <v>35</v>
      </c>
      <c r="K1752" s="11">
        <f t="shared" si="82"/>
        <v>21</v>
      </c>
      <c r="L1752" s="4">
        <f>J1752-(G1752*E1752)</f>
        <v>14</v>
      </c>
      <c r="M1752" s="6">
        <f t="shared" si="83"/>
        <v>0.4</v>
      </c>
    </row>
    <row r="1753" spans="1:13" x14ac:dyDescent="0.45">
      <c r="A1753" s="3">
        <v>709</v>
      </c>
      <c r="B1753" s="3">
        <v>8</v>
      </c>
      <c r="C1753" t="s">
        <v>272</v>
      </c>
      <c r="D1753" t="s">
        <v>619</v>
      </c>
      <c r="E1753" s="4">
        <v>20</v>
      </c>
      <c r="F1753" s="4">
        <v>33</v>
      </c>
      <c r="G1753">
        <v>2</v>
      </c>
      <c r="H1753" s="5">
        <v>1.8749999999999999E-2</v>
      </c>
      <c r="I1753" t="s">
        <v>610</v>
      </c>
      <c r="J1753" s="4">
        <f t="shared" si="81"/>
        <v>66</v>
      </c>
      <c r="K1753" s="11">
        <f t="shared" si="82"/>
        <v>40</v>
      </c>
      <c r="L1753" s="4">
        <f>J1753-(G1753*E1753)</f>
        <v>26</v>
      </c>
      <c r="M1753" s="6">
        <f t="shared" si="83"/>
        <v>0.39393939393939392</v>
      </c>
    </row>
    <row r="1754" spans="1:13" x14ac:dyDescent="0.45">
      <c r="A1754" s="3">
        <v>709</v>
      </c>
      <c r="B1754" s="3">
        <v>8</v>
      </c>
      <c r="C1754" t="s">
        <v>133</v>
      </c>
      <c r="D1754" t="s">
        <v>631</v>
      </c>
      <c r="E1754" s="4">
        <v>15</v>
      </c>
      <c r="F1754" s="4">
        <v>25</v>
      </c>
      <c r="G1754">
        <v>2</v>
      </c>
      <c r="H1754" s="5">
        <v>2.1527777777777778E-2</v>
      </c>
      <c r="I1754" t="s">
        <v>609</v>
      </c>
      <c r="J1754" s="4">
        <f t="shared" si="81"/>
        <v>50</v>
      </c>
      <c r="K1754" s="11">
        <f t="shared" si="82"/>
        <v>30</v>
      </c>
      <c r="L1754" s="4">
        <f>J1754-(G1754*E1754)</f>
        <v>20</v>
      </c>
      <c r="M1754" s="6">
        <f t="shared" si="83"/>
        <v>0.4</v>
      </c>
    </row>
    <row r="1755" spans="1:13" x14ac:dyDescent="0.45">
      <c r="A1755" s="3">
        <v>710</v>
      </c>
      <c r="B1755" s="3">
        <v>18</v>
      </c>
      <c r="C1755" t="s">
        <v>157</v>
      </c>
      <c r="D1755" t="s">
        <v>626</v>
      </c>
      <c r="E1755" s="4">
        <v>12</v>
      </c>
      <c r="F1755" s="4">
        <v>20</v>
      </c>
      <c r="G1755">
        <v>2</v>
      </c>
      <c r="H1755" s="5">
        <v>2.2222222222222223E-2</v>
      </c>
      <c r="I1755" t="s">
        <v>609</v>
      </c>
      <c r="J1755" s="4">
        <f t="shared" si="81"/>
        <v>40</v>
      </c>
      <c r="K1755" s="11">
        <f t="shared" si="82"/>
        <v>24</v>
      </c>
      <c r="L1755" s="4">
        <f>J1755-(G1755*E1755)</f>
        <v>16</v>
      </c>
      <c r="M1755" s="6">
        <f t="shared" si="83"/>
        <v>0.4</v>
      </c>
    </row>
    <row r="1756" spans="1:13" x14ac:dyDescent="0.45">
      <c r="A1756" s="3">
        <v>710</v>
      </c>
      <c r="B1756" s="3">
        <v>18</v>
      </c>
      <c r="C1756" t="s">
        <v>123</v>
      </c>
      <c r="D1756" t="s">
        <v>621</v>
      </c>
      <c r="E1756" s="4">
        <v>11</v>
      </c>
      <c r="F1756" s="4">
        <v>19</v>
      </c>
      <c r="G1756">
        <v>3</v>
      </c>
      <c r="H1756" s="5">
        <v>3.125E-2</v>
      </c>
      <c r="I1756" t="s">
        <v>610</v>
      </c>
      <c r="J1756" s="4">
        <f t="shared" si="81"/>
        <v>57</v>
      </c>
      <c r="K1756" s="11">
        <f t="shared" si="82"/>
        <v>33</v>
      </c>
      <c r="L1756" s="4">
        <f>J1756-(G1756*E1756)</f>
        <v>24</v>
      </c>
      <c r="M1756" s="6">
        <f t="shared" si="83"/>
        <v>0.42105263157894735</v>
      </c>
    </row>
    <row r="1757" spans="1:13" x14ac:dyDescent="0.45">
      <c r="A1757" s="3">
        <v>710</v>
      </c>
      <c r="B1757" s="3">
        <v>18</v>
      </c>
      <c r="C1757" t="s">
        <v>90</v>
      </c>
      <c r="D1757" t="s">
        <v>629</v>
      </c>
      <c r="E1757" s="4">
        <v>10</v>
      </c>
      <c r="F1757" s="4">
        <v>18</v>
      </c>
      <c r="G1757">
        <v>1</v>
      </c>
      <c r="H1757" s="5">
        <v>1.3888888888888888E-2</v>
      </c>
      <c r="I1757" t="s">
        <v>610</v>
      </c>
      <c r="J1757" s="4">
        <f t="shared" si="81"/>
        <v>18</v>
      </c>
      <c r="K1757" s="11">
        <f t="shared" si="82"/>
        <v>10</v>
      </c>
      <c r="L1757" s="4">
        <f>J1757-(G1757*E1757)</f>
        <v>8</v>
      </c>
      <c r="M1757" s="6">
        <f t="shared" si="83"/>
        <v>0.44444444444444442</v>
      </c>
    </row>
    <row r="1758" spans="1:13" x14ac:dyDescent="0.45">
      <c r="A1758" s="3">
        <v>710</v>
      </c>
      <c r="B1758" s="3">
        <v>18</v>
      </c>
      <c r="C1758" t="s">
        <v>211</v>
      </c>
      <c r="D1758" t="s">
        <v>627</v>
      </c>
      <c r="E1758" s="4">
        <v>14</v>
      </c>
      <c r="F1758" s="4">
        <v>23</v>
      </c>
      <c r="G1758">
        <v>1</v>
      </c>
      <c r="H1758" s="5">
        <v>2.9861111111111113E-2</v>
      </c>
      <c r="I1758" t="s">
        <v>610</v>
      </c>
      <c r="J1758" s="4">
        <f t="shared" si="81"/>
        <v>23</v>
      </c>
      <c r="K1758" s="11">
        <f t="shared" si="82"/>
        <v>14</v>
      </c>
      <c r="L1758" s="4">
        <f>J1758-(G1758*E1758)</f>
        <v>9</v>
      </c>
      <c r="M1758" s="6">
        <f t="shared" si="83"/>
        <v>0.39130434782608697</v>
      </c>
    </row>
    <row r="1759" spans="1:13" x14ac:dyDescent="0.45">
      <c r="A1759" s="3">
        <v>711</v>
      </c>
      <c r="B1759" s="3">
        <v>20</v>
      </c>
      <c r="C1759" t="s">
        <v>66</v>
      </c>
      <c r="D1759" t="s">
        <v>625</v>
      </c>
      <c r="E1759" s="4">
        <v>20</v>
      </c>
      <c r="F1759" s="4">
        <v>34</v>
      </c>
      <c r="G1759">
        <v>3</v>
      </c>
      <c r="H1759" s="5">
        <v>2.9861111111111113E-2</v>
      </c>
      <c r="I1759" t="s">
        <v>609</v>
      </c>
      <c r="J1759" s="4">
        <f t="shared" si="81"/>
        <v>102</v>
      </c>
      <c r="K1759" s="11">
        <f t="shared" si="82"/>
        <v>60</v>
      </c>
      <c r="L1759" s="4">
        <f>J1759-(G1759*E1759)</f>
        <v>42</v>
      </c>
      <c r="M1759" s="6">
        <f t="shared" si="83"/>
        <v>0.41176470588235292</v>
      </c>
    </row>
    <row r="1760" spans="1:13" x14ac:dyDescent="0.45">
      <c r="A1760" s="3">
        <v>711</v>
      </c>
      <c r="B1760" s="3">
        <v>20</v>
      </c>
      <c r="C1760" t="s">
        <v>258</v>
      </c>
      <c r="D1760" t="s">
        <v>623</v>
      </c>
      <c r="E1760" s="4">
        <v>19</v>
      </c>
      <c r="F1760" s="4">
        <v>32</v>
      </c>
      <c r="G1760">
        <v>2</v>
      </c>
      <c r="H1760" s="5">
        <v>1.1111111111111112E-2</v>
      </c>
      <c r="I1760" t="s">
        <v>610</v>
      </c>
      <c r="J1760" s="4">
        <f t="shared" si="81"/>
        <v>64</v>
      </c>
      <c r="K1760" s="11">
        <f t="shared" si="82"/>
        <v>38</v>
      </c>
      <c r="L1760" s="4">
        <f>J1760-(G1760*E1760)</f>
        <v>26</v>
      </c>
      <c r="M1760" s="6">
        <f t="shared" si="83"/>
        <v>0.40625</v>
      </c>
    </row>
    <row r="1761" spans="1:13" x14ac:dyDescent="0.45">
      <c r="A1761" s="3">
        <v>712</v>
      </c>
      <c r="B1761" s="3">
        <v>10</v>
      </c>
      <c r="C1761" t="s">
        <v>169</v>
      </c>
      <c r="D1761" t="s">
        <v>612</v>
      </c>
      <c r="E1761" s="4">
        <v>14</v>
      </c>
      <c r="F1761" s="4">
        <v>24</v>
      </c>
      <c r="G1761">
        <v>2</v>
      </c>
      <c r="H1761" s="5">
        <v>3.4027777777777775E-2</v>
      </c>
      <c r="I1761" t="s">
        <v>609</v>
      </c>
      <c r="J1761" s="4">
        <f t="shared" si="81"/>
        <v>48</v>
      </c>
      <c r="K1761" s="11">
        <f t="shared" si="82"/>
        <v>28</v>
      </c>
      <c r="L1761" s="4">
        <f>J1761-(G1761*E1761)</f>
        <v>20</v>
      </c>
      <c r="M1761" s="6">
        <f t="shared" si="83"/>
        <v>0.41666666666666669</v>
      </c>
    </row>
    <row r="1762" spans="1:13" x14ac:dyDescent="0.45">
      <c r="A1762" s="3">
        <v>713</v>
      </c>
      <c r="B1762" s="3">
        <v>6</v>
      </c>
      <c r="C1762" t="s">
        <v>272</v>
      </c>
      <c r="D1762" t="s">
        <v>619</v>
      </c>
      <c r="E1762" s="4">
        <v>20</v>
      </c>
      <c r="F1762" s="4">
        <v>33</v>
      </c>
      <c r="G1762">
        <v>3</v>
      </c>
      <c r="H1762" s="5">
        <v>2.8472222222222222E-2</v>
      </c>
      <c r="I1762" t="s">
        <v>610</v>
      </c>
      <c r="J1762" s="4">
        <f t="shared" si="81"/>
        <v>99</v>
      </c>
      <c r="K1762" s="11">
        <f t="shared" si="82"/>
        <v>60</v>
      </c>
      <c r="L1762" s="4">
        <f>J1762-(G1762*E1762)</f>
        <v>39</v>
      </c>
      <c r="M1762" s="6">
        <f t="shared" si="83"/>
        <v>0.39393939393939392</v>
      </c>
    </row>
    <row r="1763" spans="1:13" x14ac:dyDescent="0.45">
      <c r="A1763" s="3">
        <v>713</v>
      </c>
      <c r="B1763" s="3">
        <v>6</v>
      </c>
      <c r="C1763" t="s">
        <v>49</v>
      </c>
      <c r="D1763" t="s">
        <v>618</v>
      </c>
      <c r="E1763" s="4">
        <v>17</v>
      </c>
      <c r="F1763" s="4">
        <v>29</v>
      </c>
      <c r="G1763">
        <v>3</v>
      </c>
      <c r="H1763" s="5">
        <v>9.7222222222222224E-3</v>
      </c>
      <c r="I1763" t="s">
        <v>610</v>
      </c>
      <c r="J1763" s="4">
        <f t="shared" si="81"/>
        <v>87</v>
      </c>
      <c r="K1763" s="11">
        <f t="shared" si="82"/>
        <v>51</v>
      </c>
      <c r="L1763" s="4">
        <f>J1763-(G1763*E1763)</f>
        <v>36</v>
      </c>
      <c r="M1763" s="6">
        <f t="shared" si="83"/>
        <v>0.41379310344827586</v>
      </c>
    </row>
    <row r="1764" spans="1:13" x14ac:dyDescent="0.45">
      <c r="A1764" s="3">
        <v>713</v>
      </c>
      <c r="B1764" s="3">
        <v>6</v>
      </c>
      <c r="C1764" t="s">
        <v>258</v>
      </c>
      <c r="D1764" t="s">
        <v>623</v>
      </c>
      <c r="E1764" s="4">
        <v>19</v>
      </c>
      <c r="F1764" s="4">
        <v>32</v>
      </c>
      <c r="G1764">
        <v>3</v>
      </c>
      <c r="H1764" s="5">
        <v>3.125E-2</v>
      </c>
      <c r="I1764" t="s">
        <v>609</v>
      </c>
      <c r="J1764" s="4">
        <f t="shared" si="81"/>
        <v>96</v>
      </c>
      <c r="K1764" s="11">
        <f t="shared" si="82"/>
        <v>57</v>
      </c>
      <c r="L1764" s="4">
        <f>J1764-(G1764*E1764)</f>
        <v>39</v>
      </c>
      <c r="M1764" s="6">
        <f t="shared" si="83"/>
        <v>0.40625</v>
      </c>
    </row>
    <row r="1765" spans="1:13" x14ac:dyDescent="0.45">
      <c r="A1765" s="3">
        <v>713</v>
      </c>
      <c r="B1765" s="3">
        <v>6</v>
      </c>
      <c r="C1765" t="s">
        <v>166</v>
      </c>
      <c r="D1765" t="s">
        <v>630</v>
      </c>
      <c r="E1765" s="4">
        <v>15</v>
      </c>
      <c r="F1765" s="4">
        <v>26</v>
      </c>
      <c r="G1765">
        <v>3</v>
      </c>
      <c r="H1765" s="5">
        <v>1.7361111111111112E-2</v>
      </c>
      <c r="I1765" t="s">
        <v>609</v>
      </c>
      <c r="J1765" s="4">
        <f t="shared" si="81"/>
        <v>78</v>
      </c>
      <c r="K1765" s="11">
        <f t="shared" si="82"/>
        <v>45</v>
      </c>
      <c r="L1765" s="4">
        <f>J1765-(G1765*E1765)</f>
        <v>33</v>
      </c>
      <c r="M1765" s="6">
        <f t="shared" si="83"/>
        <v>0.42307692307692307</v>
      </c>
    </row>
    <row r="1766" spans="1:13" x14ac:dyDescent="0.45">
      <c r="A1766" s="3">
        <v>714</v>
      </c>
      <c r="B1766" s="3">
        <v>19</v>
      </c>
      <c r="C1766" t="s">
        <v>66</v>
      </c>
      <c r="D1766" t="s">
        <v>625</v>
      </c>
      <c r="E1766" s="4">
        <v>20</v>
      </c>
      <c r="F1766" s="4">
        <v>34</v>
      </c>
      <c r="G1766">
        <v>3</v>
      </c>
      <c r="H1766" s="5">
        <v>1.1805555555555555E-2</v>
      </c>
      <c r="I1766" t="s">
        <v>610</v>
      </c>
      <c r="J1766" s="4">
        <f t="shared" si="81"/>
        <v>102</v>
      </c>
      <c r="K1766" s="11">
        <f t="shared" si="82"/>
        <v>60</v>
      </c>
      <c r="L1766" s="4">
        <f>J1766-(G1766*E1766)</f>
        <v>42</v>
      </c>
      <c r="M1766" s="6">
        <f t="shared" si="83"/>
        <v>0.41176470588235292</v>
      </c>
    </row>
    <row r="1767" spans="1:13" x14ac:dyDescent="0.45">
      <c r="A1767" s="3">
        <v>714</v>
      </c>
      <c r="B1767" s="3">
        <v>19</v>
      </c>
      <c r="C1767" t="s">
        <v>79</v>
      </c>
      <c r="D1767" t="s">
        <v>613</v>
      </c>
      <c r="E1767" s="4">
        <v>18</v>
      </c>
      <c r="F1767" s="4">
        <v>30</v>
      </c>
      <c r="G1767">
        <v>3</v>
      </c>
      <c r="H1767" s="5">
        <v>1.1805555555555555E-2</v>
      </c>
      <c r="I1767" t="s">
        <v>610</v>
      </c>
      <c r="J1767" s="4">
        <f t="shared" si="81"/>
        <v>90</v>
      </c>
      <c r="K1767" s="11">
        <f t="shared" si="82"/>
        <v>54</v>
      </c>
      <c r="L1767" s="4">
        <f>J1767-(G1767*E1767)</f>
        <v>36</v>
      </c>
      <c r="M1767" s="6">
        <f t="shared" si="83"/>
        <v>0.4</v>
      </c>
    </row>
    <row r="1768" spans="1:13" x14ac:dyDescent="0.45">
      <c r="A1768" s="3">
        <v>714</v>
      </c>
      <c r="B1768" s="3">
        <v>19</v>
      </c>
      <c r="C1768" t="s">
        <v>272</v>
      </c>
      <c r="D1768" t="s">
        <v>619</v>
      </c>
      <c r="E1768" s="4">
        <v>20</v>
      </c>
      <c r="F1768" s="4">
        <v>33</v>
      </c>
      <c r="G1768">
        <v>1</v>
      </c>
      <c r="H1768" s="5">
        <v>2.013888888888889E-2</v>
      </c>
      <c r="I1768" t="s">
        <v>610</v>
      </c>
      <c r="J1768" s="4">
        <f t="shared" si="81"/>
        <v>33</v>
      </c>
      <c r="K1768" s="11">
        <f t="shared" si="82"/>
        <v>20</v>
      </c>
      <c r="L1768" s="4">
        <f>J1768-(G1768*E1768)</f>
        <v>13</v>
      </c>
      <c r="M1768" s="6">
        <f t="shared" si="83"/>
        <v>0.39393939393939392</v>
      </c>
    </row>
    <row r="1769" spans="1:13" x14ac:dyDescent="0.45">
      <c r="A1769" s="3">
        <v>715</v>
      </c>
      <c r="B1769" s="3">
        <v>12</v>
      </c>
      <c r="C1769" t="s">
        <v>79</v>
      </c>
      <c r="D1769" t="s">
        <v>613</v>
      </c>
      <c r="E1769" s="4">
        <v>18</v>
      </c>
      <c r="F1769" s="4">
        <v>30</v>
      </c>
      <c r="G1769">
        <v>3</v>
      </c>
      <c r="H1769" s="5">
        <v>2.4305555555555556E-2</v>
      </c>
      <c r="I1769" t="s">
        <v>609</v>
      </c>
      <c r="J1769" s="4">
        <f t="shared" si="81"/>
        <v>90</v>
      </c>
      <c r="K1769" s="11">
        <f t="shared" si="82"/>
        <v>54</v>
      </c>
      <c r="L1769" s="4">
        <f>J1769-(G1769*E1769)</f>
        <v>36</v>
      </c>
      <c r="M1769" s="6">
        <f t="shared" si="83"/>
        <v>0.4</v>
      </c>
    </row>
    <row r="1770" spans="1:13" x14ac:dyDescent="0.45">
      <c r="A1770" s="3">
        <v>715</v>
      </c>
      <c r="B1770" s="3">
        <v>12</v>
      </c>
      <c r="C1770" t="s">
        <v>117</v>
      </c>
      <c r="D1770" t="s">
        <v>615</v>
      </c>
      <c r="E1770" s="4">
        <v>16</v>
      </c>
      <c r="F1770" s="4">
        <v>27</v>
      </c>
      <c r="G1770">
        <v>1</v>
      </c>
      <c r="H1770" s="5">
        <v>9.7222222222222224E-3</v>
      </c>
      <c r="I1770" t="s">
        <v>609</v>
      </c>
      <c r="J1770" s="4">
        <f t="shared" si="81"/>
        <v>27</v>
      </c>
      <c r="K1770" s="11">
        <f t="shared" si="82"/>
        <v>16</v>
      </c>
      <c r="L1770" s="4">
        <f>J1770-(G1770*E1770)</f>
        <v>11</v>
      </c>
      <c r="M1770" s="6">
        <f t="shared" si="83"/>
        <v>0.40740740740740738</v>
      </c>
    </row>
    <row r="1771" spans="1:13" x14ac:dyDescent="0.45">
      <c r="A1771" s="3">
        <v>715</v>
      </c>
      <c r="B1771" s="3">
        <v>12</v>
      </c>
      <c r="C1771" t="s">
        <v>133</v>
      </c>
      <c r="D1771" t="s">
        <v>631</v>
      </c>
      <c r="E1771" s="4">
        <v>15</v>
      </c>
      <c r="F1771" s="4">
        <v>25</v>
      </c>
      <c r="G1771">
        <v>3</v>
      </c>
      <c r="H1771" s="5">
        <v>2.6388888888888889E-2</v>
      </c>
      <c r="I1771" t="s">
        <v>609</v>
      </c>
      <c r="J1771" s="4">
        <f t="shared" si="81"/>
        <v>75</v>
      </c>
      <c r="K1771" s="11">
        <f t="shared" si="82"/>
        <v>45</v>
      </c>
      <c r="L1771" s="4">
        <f>J1771-(G1771*E1771)</f>
        <v>30</v>
      </c>
      <c r="M1771" s="6">
        <f t="shared" si="83"/>
        <v>0.4</v>
      </c>
    </row>
    <row r="1772" spans="1:13" x14ac:dyDescent="0.45">
      <c r="A1772" s="3">
        <v>715</v>
      </c>
      <c r="B1772" s="3">
        <v>12</v>
      </c>
      <c r="C1772" t="s">
        <v>90</v>
      </c>
      <c r="D1772" t="s">
        <v>629</v>
      </c>
      <c r="E1772" s="4">
        <v>10</v>
      </c>
      <c r="F1772" s="4">
        <v>18</v>
      </c>
      <c r="G1772">
        <v>3</v>
      </c>
      <c r="H1772" s="5">
        <v>3.4027777777777775E-2</v>
      </c>
      <c r="I1772" t="s">
        <v>610</v>
      </c>
      <c r="J1772" s="4">
        <f t="shared" si="81"/>
        <v>54</v>
      </c>
      <c r="K1772" s="11">
        <f t="shared" si="82"/>
        <v>30</v>
      </c>
      <c r="L1772" s="4">
        <f>J1772-(G1772*E1772)</f>
        <v>24</v>
      </c>
      <c r="M1772" s="6">
        <f t="shared" si="83"/>
        <v>0.44444444444444442</v>
      </c>
    </row>
    <row r="1773" spans="1:13" x14ac:dyDescent="0.45">
      <c r="A1773" s="3">
        <v>716</v>
      </c>
      <c r="B1773" s="3">
        <v>12</v>
      </c>
      <c r="C1773" t="s">
        <v>81</v>
      </c>
      <c r="D1773" t="s">
        <v>628</v>
      </c>
      <c r="E1773" s="4">
        <v>13</v>
      </c>
      <c r="F1773" s="4">
        <v>21</v>
      </c>
      <c r="G1773">
        <v>3</v>
      </c>
      <c r="H1773" s="5">
        <v>8.3333333333333332E-3</v>
      </c>
      <c r="I1773" t="s">
        <v>609</v>
      </c>
      <c r="J1773" s="4">
        <f t="shared" si="81"/>
        <v>63</v>
      </c>
      <c r="K1773" s="11">
        <f t="shared" si="82"/>
        <v>39</v>
      </c>
      <c r="L1773" s="4">
        <f>J1773-(G1773*E1773)</f>
        <v>24</v>
      </c>
      <c r="M1773" s="6">
        <f t="shared" si="83"/>
        <v>0.38095238095238093</v>
      </c>
    </row>
    <row r="1774" spans="1:13" x14ac:dyDescent="0.45">
      <c r="A1774" s="3">
        <v>716</v>
      </c>
      <c r="B1774" s="3">
        <v>12</v>
      </c>
      <c r="C1774" t="s">
        <v>133</v>
      </c>
      <c r="D1774" t="s">
        <v>631</v>
      </c>
      <c r="E1774" s="4">
        <v>15</v>
      </c>
      <c r="F1774" s="4">
        <v>25</v>
      </c>
      <c r="G1774">
        <v>3</v>
      </c>
      <c r="H1774" s="5">
        <v>3.3333333333333333E-2</v>
      </c>
      <c r="I1774" t="s">
        <v>609</v>
      </c>
      <c r="J1774" s="4">
        <f t="shared" si="81"/>
        <v>75</v>
      </c>
      <c r="K1774" s="11">
        <f t="shared" si="82"/>
        <v>45</v>
      </c>
      <c r="L1774" s="4">
        <f>J1774-(G1774*E1774)</f>
        <v>30</v>
      </c>
      <c r="M1774" s="6">
        <f t="shared" si="83"/>
        <v>0.4</v>
      </c>
    </row>
    <row r="1775" spans="1:13" x14ac:dyDescent="0.45">
      <c r="A1775" s="3">
        <v>716</v>
      </c>
      <c r="B1775" s="3">
        <v>12</v>
      </c>
      <c r="C1775" t="s">
        <v>127</v>
      </c>
      <c r="D1775" t="s">
        <v>614</v>
      </c>
      <c r="E1775" s="4">
        <v>19</v>
      </c>
      <c r="F1775" s="4">
        <v>31</v>
      </c>
      <c r="G1775">
        <v>3</v>
      </c>
      <c r="H1775" s="5">
        <v>2.0833333333333332E-2</v>
      </c>
      <c r="I1775" t="s">
        <v>610</v>
      </c>
      <c r="J1775" s="4">
        <f t="shared" si="81"/>
        <v>93</v>
      </c>
      <c r="K1775" s="11">
        <f t="shared" si="82"/>
        <v>57</v>
      </c>
      <c r="L1775" s="4">
        <f>J1775-(G1775*E1775)</f>
        <v>36</v>
      </c>
      <c r="M1775" s="6">
        <f t="shared" si="83"/>
        <v>0.38709677419354838</v>
      </c>
    </row>
    <row r="1776" spans="1:13" x14ac:dyDescent="0.45">
      <c r="A1776" s="3">
        <v>717</v>
      </c>
      <c r="B1776" s="3">
        <v>8</v>
      </c>
      <c r="C1776" t="s">
        <v>214</v>
      </c>
      <c r="D1776" t="s">
        <v>624</v>
      </c>
      <c r="E1776" s="4">
        <v>13</v>
      </c>
      <c r="F1776" s="4">
        <v>22</v>
      </c>
      <c r="G1776">
        <v>2</v>
      </c>
      <c r="H1776" s="5">
        <v>1.5972222222222221E-2</v>
      </c>
      <c r="I1776" t="s">
        <v>610</v>
      </c>
      <c r="J1776" s="4">
        <f t="shared" si="81"/>
        <v>44</v>
      </c>
      <c r="K1776" s="11">
        <f t="shared" si="82"/>
        <v>26</v>
      </c>
      <c r="L1776" s="4">
        <f>J1776-(G1776*E1776)</f>
        <v>18</v>
      </c>
      <c r="M1776" s="6">
        <f t="shared" si="83"/>
        <v>0.40909090909090912</v>
      </c>
    </row>
    <row r="1777" spans="1:13" x14ac:dyDescent="0.45">
      <c r="A1777" s="3">
        <v>717</v>
      </c>
      <c r="B1777" s="3">
        <v>8</v>
      </c>
      <c r="C1777" t="s">
        <v>79</v>
      </c>
      <c r="D1777" t="s">
        <v>613</v>
      </c>
      <c r="E1777" s="4">
        <v>18</v>
      </c>
      <c r="F1777" s="4">
        <v>30</v>
      </c>
      <c r="G1777">
        <v>1</v>
      </c>
      <c r="H1777" s="5">
        <v>2.5000000000000001E-2</v>
      </c>
      <c r="I1777" t="s">
        <v>610</v>
      </c>
      <c r="J1777" s="4">
        <f t="shared" si="81"/>
        <v>30</v>
      </c>
      <c r="K1777" s="11">
        <f t="shared" si="82"/>
        <v>18</v>
      </c>
      <c r="L1777" s="4">
        <f>J1777-(G1777*E1777)</f>
        <v>12</v>
      </c>
      <c r="M1777" s="6">
        <f t="shared" si="83"/>
        <v>0.4</v>
      </c>
    </row>
    <row r="1778" spans="1:13" x14ac:dyDescent="0.45">
      <c r="A1778" s="3">
        <v>717</v>
      </c>
      <c r="B1778" s="3">
        <v>8</v>
      </c>
      <c r="C1778" t="s">
        <v>117</v>
      </c>
      <c r="D1778" t="s">
        <v>615</v>
      </c>
      <c r="E1778" s="4">
        <v>16</v>
      </c>
      <c r="F1778" s="4">
        <v>27</v>
      </c>
      <c r="G1778">
        <v>3</v>
      </c>
      <c r="H1778" s="5">
        <v>9.0277777777777769E-3</v>
      </c>
      <c r="I1778" t="s">
        <v>610</v>
      </c>
      <c r="J1778" s="4">
        <f t="shared" si="81"/>
        <v>81</v>
      </c>
      <c r="K1778" s="11">
        <f t="shared" si="82"/>
        <v>48</v>
      </c>
      <c r="L1778" s="4">
        <f>J1778-(G1778*E1778)</f>
        <v>33</v>
      </c>
      <c r="M1778" s="6">
        <f t="shared" si="83"/>
        <v>0.40740740740740738</v>
      </c>
    </row>
    <row r="1779" spans="1:13" x14ac:dyDescent="0.45">
      <c r="A1779" s="3">
        <v>718</v>
      </c>
      <c r="B1779" s="3">
        <v>7</v>
      </c>
      <c r="C1779" t="s">
        <v>157</v>
      </c>
      <c r="D1779" t="s">
        <v>626</v>
      </c>
      <c r="E1779" s="4">
        <v>12</v>
      </c>
      <c r="F1779" s="4">
        <v>20</v>
      </c>
      <c r="G1779">
        <v>1</v>
      </c>
      <c r="H1779" s="5">
        <v>4.027777777777778E-2</v>
      </c>
      <c r="I1779" t="s">
        <v>610</v>
      </c>
      <c r="J1779" s="4">
        <f t="shared" si="81"/>
        <v>20</v>
      </c>
      <c r="K1779" s="11">
        <f t="shared" si="82"/>
        <v>12</v>
      </c>
      <c r="L1779" s="4">
        <f>J1779-(G1779*E1779)</f>
        <v>8</v>
      </c>
      <c r="M1779" s="6">
        <f t="shared" si="83"/>
        <v>0.4</v>
      </c>
    </row>
    <row r="1780" spans="1:13" x14ac:dyDescent="0.45">
      <c r="A1780" s="3">
        <v>719</v>
      </c>
      <c r="B1780" s="3">
        <v>16</v>
      </c>
      <c r="C1780" t="s">
        <v>59</v>
      </c>
      <c r="D1780" t="s">
        <v>616</v>
      </c>
      <c r="E1780" s="4">
        <v>25</v>
      </c>
      <c r="F1780" s="4">
        <v>40</v>
      </c>
      <c r="G1780">
        <v>1</v>
      </c>
      <c r="H1780" s="5">
        <v>1.0416666666666666E-2</v>
      </c>
      <c r="I1780" t="s">
        <v>609</v>
      </c>
      <c r="J1780" s="4">
        <f t="shared" si="81"/>
        <v>40</v>
      </c>
      <c r="K1780" s="11">
        <f t="shared" si="82"/>
        <v>25</v>
      </c>
      <c r="L1780" s="4">
        <f>J1780-(G1780*E1780)</f>
        <v>15</v>
      </c>
      <c r="M1780" s="6">
        <f t="shared" si="83"/>
        <v>0.375</v>
      </c>
    </row>
    <row r="1781" spans="1:13" x14ac:dyDescent="0.45">
      <c r="A1781" s="3">
        <v>719</v>
      </c>
      <c r="B1781" s="3">
        <v>16</v>
      </c>
      <c r="C1781" t="s">
        <v>123</v>
      </c>
      <c r="D1781" t="s">
        <v>621</v>
      </c>
      <c r="E1781" s="4">
        <v>11</v>
      </c>
      <c r="F1781" s="4">
        <v>19</v>
      </c>
      <c r="G1781">
        <v>2</v>
      </c>
      <c r="H1781" s="5">
        <v>2.361111111111111E-2</v>
      </c>
      <c r="I1781" t="s">
        <v>609</v>
      </c>
      <c r="J1781" s="4">
        <f t="shared" si="81"/>
        <v>38</v>
      </c>
      <c r="K1781" s="11">
        <f t="shared" si="82"/>
        <v>22</v>
      </c>
      <c r="L1781" s="4">
        <f>J1781-(G1781*E1781)</f>
        <v>16</v>
      </c>
      <c r="M1781" s="6">
        <f t="shared" si="83"/>
        <v>0.42105263157894735</v>
      </c>
    </row>
    <row r="1782" spans="1:13" x14ac:dyDescent="0.45">
      <c r="A1782" s="3">
        <v>719</v>
      </c>
      <c r="B1782" s="3">
        <v>16</v>
      </c>
      <c r="C1782" t="s">
        <v>49</v>
      </c>
      <c r="D1782" t="s">
        <v>618</v>
      </c>
      <c r="E1782" s="4">
        <v>17</v>
      </c>
      <c r="F1782" s="4">
        <v>29</v>
      </c>
      <c r="G1782">
        <v>1</v>
      </c>
      <c r="H1782" s="5">
        <v>1.4583333333333334E-2</v>
      </c>
      <c r="I1782" t="s">
        <v>609</v>
      </c>
      <c r="J1782" s="4">
        <f t="shared" si="81"/>
        <v>29</v>
      </c>
      <c r="K1782" s="11">
        <f t="shared" si="82"/>
        <v>17</v>
      </c>
      <c r="L1782" s="4">
        <f>J1782-(G1782*E1782)</f>
        <v>12</v>
      </c>
      <c r="M1782" s="6">
        <f t="shared" si="83"/>
        <v>0.41379310344827586</v>
      </c>
    </row>
    <row r="1783" spans="1:13" x14ac:dyDescent="0.45">
      <c r="A1783" s="3">
        <v>720</v>
      </c>
      <c r="B1783" s="3">
        <v>4</v>
      </c>
      <c r="C1783" t="s">
        <v>272</v>
      </c>
      <c r="D1783" t="s">
        <v>619</v>
      </c>
      <c r="E1783" s="4">
        <v>20</v>
      </c>
      <c r="F1783" s="4">
        <v>33</v>
      </c>
      <c r="G1783">
        <v>1</v>
      </c>
      <c r="H1783" s="5">
        <v>2.5000000000000001E-2</v>
      </c>
      <c r="I1783" t="s">
        <v>609</v>
      </c>
      <c r="J1783" s="4">
        <f t="shared" si="81"/>
        <v>33</v>
      </c>
      <c r="K1783" s="11">
        <f t="shared" si="82"/>
        <v>20</v>
      </c>
      <c r="L1783" s="4">
        <f>J1783-(G1783*E1783)</f>
        <v>13</v>
      </c>
      <c r="M1783" s="6">
        <f t="shared" si="83"/>
        <v>0.39393939393939392</v>
      </c>
    </row>
    <row r="1784" spans="1:13" x14ac:dyDescent="0.45">
      <c r="A1784" s="3">
        <v>720</v>
      </c>
      <c r="B1784" s="3">
        <v>4</v>
      </c>
      <c r="C1784" t="s">
        <v>49</v>
      </c>
      <c r="D1784" t="s">
        <v>618</v>
      </c>
      <c r="E1784" s="4">
        <v>17</v>
      </c>
      <c r="F1784" s="4">
        <v>29</v>
      </c>
      <c r="G1784">
        <v>3</v>
      </c>
      <c r="H1784" s="5">
        <v>3.0555555555555555E-2</v>
      </c>
      <c r="I1784" t="s">
        <v>610</v>
      </c>
      <c r="J1784" s="4">
        <f t="shared" si="81"/>
        <v>87</v>
      </c>
      <c r="K1784" s="11">
        <f t="shared" si="82"/>
        <v>51</v>
      </c>
      <c r="L1784" s="4">
        <f>J1784-(G1784*E1784)</f>
        <v>36</v>
      </c>
      <c r="M1784" s="6">
        <f t="shared" si="83"/>
        <v>0.41379310344827586</v>
      </c>
    </row>
    <row r="1785" spans="1:13" x14ac:dyDescent="0.45">
      <c r="A1785" s="3">
        <v>720</v>
      </c>
      <c r="B1785" s="3">
        <v>4</v>
      </c>
      <c r="C1785" t="s">
        <v>169</v>
      </c>
      <c r="D1785" t="s">
        <v>612</v>
      </c>
      <c r="E1785" s="4">
        <v>14</v>
      </c>
      <c r="F1785" s="4">
        <v>24</v>
      </c>
      <c r="G1785">
        <v>2</v>
      </c>
      <c r="H1785" s="5">
        <v>3.6805555555555557E-2</v>
      </c>
      <c r="I1785" t="s">
        <v>610</v>
      </c>
      <c r="J1785" s="4">
        <f t="shared" si="81"/>
        <v>48</v>
      </c>
      <c r="K1785" s="11">
        <f t="shared" si="82"/>
        <v>28</v>
      </c>
      <c r="L1785" s="4">
        <f>J1785-(G1785*E1785)</f>
        <v>20</v>
      </c>
      <c r="M1785" s="6">
        <f t="shared" si="83"/>
        <v>0.41666666666666669</v>
      </c>
    </row>
    <row r="1786" spans="1:13" x14ac:dyDescent="0.45">
      <c r="A1786" s="3">
        <v>721</v>
      </c>
      <c r="B1786" s="3">
        <v>6</v>
      </c>
      <c r="C1786" t="s">
        <v>49</v>
      </c>
      <c r="D1786" t="s">
        <v>618</v>
      </c>
      <c r="E1786" s="4">
        <v>17</v>
      </c>
      <c r="F1786" s="4">
        <v>29</v>
      </c>
      <c r="G1786">
        <v>1</v>
      </c>
      <c r="H1786" s="5">
        <v>1.3888888888888888E-2</v>
      </c>
      <c r="I1786" t="s">
        <v>610</v>
      </c>
      <c r="J1786" s="4">
        <f t="shared" si="81"/>
        <v>29</v>
      </c>
      <c r="K1786" s="11">
        <f t="shared" si="82"/>
        <v>17</v>
      </c>
      <c r="L1786" s="4">
        <f>J1786-(G1786*E1786)</f>
        <v>12</v>
      </c>
      <c r="M1786" s="6">
        <f t="shared" si="83"/>
        <v>0.41379310344827586</v>
      </c>
    </row>
    <row r="1787" spans="1:13" x14ac:dyDescent="0.45">
      <c r="A1787" s="3">
        <v>721</v>
      </c>
      <c r="B1787" s="3">
        <v>6</v>
      </c>
      <c r="C1787" t="s">
        <v>84</v>
      </c>
      <c r="D1787" t="s">
        <v>617</v>
      </c>
      <c r="E1787" s="4">
        <v>22</v>
      </c>
      <c r="F1787" s="4">
        <v>36</v>
      </c>
      <c r="G1787">
        <v>1</v>
      </c>
      <c r="H1787" s="5">
        <v>1.0416666666666666E-2</v>
      </c>
      <c r="I1787" t="s">
        <v>610</v>
      </c>
      <c r="J1787" s="4">
        <f t="shared" si="81"/>
        <v>36</v>
      </c>
      <c r="K1787" s="11">
        <f t="shared" si="82"/>
        <v>22</v>
      </c>
      <c r="L1787" s="4">
        <f>J1787-(G1787*E1787)</f>
        <v>14</v>
      </c>
      <c r="M1787" s="6">
        <f t="shared" si="83"/>
        <v>0.3888888888888889</v>
      </c>
    </row>
    <row r="1788" spans="1:13" x14ac:dyDescent="0.45">
      <c r="A1788" s="3">
        <v>721</v>
      </c>
      <c r="B1788" s="3">
        <v>6</v>
      </c>
      <c r="C1788" t="s">
        <v>169</v>
      </c>
      <c r="D1788" t="s">
        <v>612</v>
      </c>
      <c r="E1788" s="4">
        <v>14</v>
      </c>
      <c r="F1788" s="4">
        <v>24</v>
      </c>
      <c r="G1788">
        <v>3</v>
      </c>
      <c r="H1788" s="5">
        <v>3.0555555555555555E-2</v>
      </c>
      <c r="I1788" t="s">
        <v>609</v>
      </c>
      <c r="J1788" s="4">
        <f t="shared" si="81"/>
        <v>72</v>
      </c>
      <c r="K1788" s="11">
        <f t="shared" si="82"/>
        <v>42</v>
      </c>
      <c r="L1788" s="4">
        <f>J1788-(G1788*E1788)</f>
        <v>30</v>
      </c>
      <c r="M1788" s="6">
        <f t="shared" si="83"/>
        <v>0.41666666666666669</v>
      </c>
    </row>
    <row r="1789" spans="1:13" x14ac:dyDescent="0.45">
      <c r="A1789" s="3">
        <v>721</v>
      </c>
      <c r="B1789" s="3">
        <v>6</v>
      </c>
      <c r="C1789" t="s">
        <v>117</v>
      </c>
      <c r="D1789" t="s">
        <v>615</v>
      </c>
      <c r="E1789" s="4">
        <v>16</v>
      </c>
      <c r="F1789" s="4">
        <v>27</v>
      </c>
      <c r="G1789">
        <v>3</v>
      </c>
      <c r="H1789" s="5">
        <v>3.7499999999999999E-2</v>
      </c>
      <c r="I1789" t="s">
        <v>610</v>
      </c>
      <c r="J1789" s="4">
        <f t="shared" si="81"/>
        <v>81</v>
      </c>
      <c r="K1789" s="11">
        <f t="shared" si="82"/>
        <v>48</v>
      </c>
      <c r="L1789" s="4">
        <f>J1789-(G1789*E1789)</f>
        <v>33</v>
      </c>
      <c r="M1789" s="6">
        <f t="shared" si="83"/>
        <v>0.40740740740740738</v>
      </c>
    </row>
    <row r="1790" spans="1:13" x14ac:dyDescent="0.45">
      <c r="A1790" s="3">
        <v>722</v>
      </c>
      <c r="B1790" s="3">
        <v>13</v>
      </c>
      <c r="C1790" t="s">
        <v>81</v>
      </c>
      <c r="D1790" t="s">
        <v>628</v>
      </c>
      <c r="E1790" s="4">
        <v>13</v>
      </c>
      <c r="F1790" s="4">
        <v>21</v>
      </c>
      <c r="G1790">
        <v>3</v>
      </c>
      <c r="H1790" s="5">
        <v>2.9861111111111113E-2</v>
      </c>
      <c r="I1790" t="s">
        <v>609</v>
      </c>
      <c r="J1790" s="4">
        <f t="shared" si="81"/>
        <v>63</v>
      </c>
      <c r="K1790" s="11">
        <f t="shared" si="82"/>
        <v>39</v>
      </c>
      <c r="L1790" s="4">
        <f>J1790-(G1790*E1790)</f>
        <v>24</v>
      </c>
      <c r="M1790" s="6">
        <f t="shared" si="83"/>
        <v>0.38095238095238093</v>
      </c>
    </row>
    <row r="1791" spans="1:13" x14ac:dyDescent="0.45">
      <c r="A1791" s="3">
        <v>722</v>
      </c>
      <c r="B1791" s="3">
        <v>13</v>
      </c>
      <c r="C1791" t="s">
        <v>214</v>
      </c>
      <c r="D1791" t="s">
        <v>624</v>
      </c>
      <c r="E1791" s="4">
        <v>13</v>
      </c>
      <c r="F1791" s="4">
        <v>22</v>
      </c>
      <c r="G1791">
        <v>1</v>
      </c>
      <c r="H1791" s="5">
        <v>1.1111111111111112E-2</v>
      </c>
      <c r="I1791" t="s">
        <v>609</v>
      </c>
      <c r="J1791" s="4">
        <f t="shared" si="81"/>
        <v>22</v>
      </c>
      <c r="K1791" s="11">
        <f t="shared" si="82"/>
        <v>13</v>
      </c>
      <c r="L1791" s="4">
        <f>J1791-(G1791*E1791)</f>
        <v>9</v>
      </c>
      <c r="M1791" s="6">
        <f t="shared" si="83"/>
        <v>0.40909090909090912</v>
      </c>
    </row>
    <row r="1792" spans="1:13" x14ac:dyDescent="0.45">
      <c r="A1792" s="3">
        <v>723</v>
      </c>
      <c r="B1792" s="3">
        <v>12</v>
      </c>
      <c r="C1792" t="s">
        <v>53</v>
      </c>
      <c r="D1792" t="s">
        <v>620</v>
      </c>
      <c r="E1792" s="4">
        <v>16</v>
      </c>
      <c r="F1792" s="4">
        <v>28</v>
      </c>
      <c r="G1792">
        <v>2</v>
      </c>
      <c r="H1792" s="5">
        <v>1.5277777777777777E-2</v>
      </c>
      <c r="I1792" t="s">
        <v>609</v>
      </c>
      <c r="J1792" s="4">
        <f t="shared" si="81"/>
        <v>56</v>
      </c>
      <c r="K1792" s="11">
        <f t="shared" si="82"/>
        <v>32</v>
      </c>
      <c r="L1792" s="4">
        <f>J1792-(G1792*E1792)</f>
        <v>24</v>
      </c>
      <c r="M1792" s="6">
        <f t="shared" si="83"/>
        <v>0.42857142857142855</v>
      </c>
    </row>
    <row r="1793" spans="1:13" x14ac:dyDescent="0.45">
      <c r="A1793" s="3">
        <v>723</v>
      </c>
      <c r="B1793" s="3">
        <v>12</v>
      </c>
      <c r="C1793" t="s">
        <v>37</v>
      </c>
      <c r="D1793" t="s">
        <v>622</v>
      </c>
      <c r="E1793" s="4">
        <v>21</v>
      </c>
      <c r="F1793" s="4">
        <v>35</v>
      </c>
      <c r="G1793">
        <v>2</v>
      </c>
      <c r="H1793" s="5">
        <v>6.2500000000000003E-3</v>
      </c>
      <c r="I1793" t="s">
        <v>609</v>
      </c>
      <c r="J1793" s="4">
        <f t="shared" si="81"/>
        <v>70</v>
      </c>
      <c r="K1793" s="11">
        <f t="shared" si="82"/>
        <v>42</v>
      </c>
      <c r="L1793" s="4">
        <f>J1793-(G1793*E1793)</f>
        <v>28</v>
      </c>
      <c r="M1793" s="6">
        <f t="shared" si="83"/>
        <v>0.4</v>
      </c>
    </row>
    <row r="1794" spans="1:13" x14ac:dyDescent="0.45">
      <c r="A1794" s="3">
        <v>724</v>
      </c>
      <c r="B1794" s="3">
        <v>8</v>
      </c>
      <c r="C1794" t="s">
        <v>214</v>
      </c>
      <c r="D1794" t="s">
        <v>624</v>
      </c>
      <c r="E1794" s="4">
        <v>13</v>
      </c>
      <c r="F1794" s="4">
        <v>22</v>
      </c>
      <c r="G1794">
        <v>3</v>
      </c>
      <c r="H1794" s="5">
        <v>3.888888888888889E-2</v>
      </c>
      <c r="I1794" t="s">
        <v>609</v>
      </c>
      <c r="J1794" s="4">
        <f t="shared" si="81"/>
        <v>66</v>
      </c>
      <c r="K1794" s="11">
        <f t="shared" si="82"/>
        <v>39</v>
      </c>
      <c r="L1794" s="4">
        <f>J1794-(G1794*E1794)</f>
        <v>27</v>
      </c>
      <c r="M1794" s="6">
        <f t="shared" si="83"/>
        <v>0.40909090909090912</v>
      </c>
    </row>
    <row r="1795" spans="1:13" x14ac:dyDescent="0.45">
      <c r="A1795" s="3">
        <v>725</v>
      </c>
      <c r="B1795" s="3">
        <v>10</v>
      </c>
      <c r="C1795" t="s">
        <v>66</v>
      </c>
      <c r="D1795" t="s">
        <v>625</v>
      </c>
      <c r="E1795" s="4">
        <v>20</v>
      </c>
      <c r="F1795" s="4">
        <v>34</v>
      </c>
      <c r="G1795">
        <v>3</v>
      </c>
      <c r="H1795" s="5">
        <v>2.0833333333333332E-2</v>
      </c>
      <c r="I1795" t="s">
        <v>609</v>
      </c>
      <c r="J1795" s="4">
        <f t="shared" ref="J1795:J1858" si="84">F1795*G1795</f>
        <v>102</v>
      </c>
      <c r="K1795" s="11">
        <f t="shared" ref="K1795:K1858" si="85">G1795*E1795</f>
        <v>60</v>
      </c>
      <c r="L1795" s="4">
        <f>J1795-(G1795*E1795)</f>
        <v>42</v>
      </c>
      <c r="M1795" s="6">
        <f t="shared" ref="M1795:M1858" si="86">L1795/J1795</f>
        <v>0.41176470588235292</v>
      </c>
    </row>
    <row r="1796" spans="1:13" x14ac:dyDescent="0.45">
      <c r="A1796" s="3">
        <v>725</v>
      </c>
      <c r="B1796" s="3">
        <v>10</v>
      </c>
      <c r="C1796" t="s">
        <v>214</v>
      </c>
      <c r="D1796" t="s">
        <v>624</v>
      </c>
      <c r="E1796" s="4">
        <v>13</v>
      </c>
      <c r="F1796" s="4">
        <v>22</v>
      </c>
      <c r="G1796">
        <v>3</v>
      </c>
      <c r="H1796" s="5">
        <v>3.8194444444444448E-2</v>
      </c>
      <c r="I1796" t="s">
        <v>609</v>
      </c>
      <c r="J1796" s="4">
        <f t="shared" si="84"/>
        <v>66</v>
      </c>
      <c r="K1796" s="11">
        <f t="shared" si="85"/>
        <v>39</v>
      </c>
      <c r="L1796" s="4">
        <f>J1796-(G1796*E1796)</f>
        <v>27</v>
      </c>
      <c r="M1796" s="6">
        <f t="shared" si="86"/>
        <v>0.40909090909090912</v>
      </c>
    </row>
    <row r="1797" spans="1:13" x14ac:dyDescent="0.45">
      <c r="A1797" s="3">
        <v>726</v>
      </c>
      <c r="B1797" s="3">
        <v>11</v>
      </c>
      <c r="C1797" t="s">
        <v>214</v>
      </c>
      <c r="D1797" t="s">
        <v>624</v>
      </c>
      <c r="E1797" s="4">
        <v>13</v>
      </c>
      <c r="F1797" s="4">
        <v>22</v>
      </c>
      <c r="G1797">
        <v>2</v>
      </c>
      <c r="H1797" s="5">
        <v>4.1666666666666666E-3</v>
      </c>
      <c r="I1797" t="s">
        <v>609</v>
      </c>
      <c r="J1797" s="4">
        <f t="shared" si="84"/>
        <v>44</v>
      </c>
      <c r="K1797" s="11">
        <f t="shared" si="85"/>
        <v>26</v>
      </c>
      <c r="L1797" s="4">
        <f>J1797-(G1797*E1797)</f>
        <v>18</v>
      </c>
      <c r="M1797" s="6">
        <f t="shared" si="86"/>
        <v>0.40909090909090912</v>
      </c>
    </row>
    <row r="1798" spans="1:13" x14ac:dyDescent="0.45">
      <c r="A1798" s="3">
        <v>726</v>
      </c>
      <c r="B1798" s="3">
        <v>11</v>
      </c>
      <c r="C1798" t="s">
        <v>84</v>
      </c>
      <c r="D1798" t="s">
        <v>617</v>
      </c>
      <c r="E1798" s="4">
        <v>22</v>
      </c>
      <c r="F1798" s="4">
        <v>36</v>
      </c>
      <c r="G1798">
        <v>1</v>
      </c>
      <c r="H1798" s="5">
        <v>9.0277777777777769E-3</v>
      </c>
      <c r="I1798" t="s">
        <v>609</v>
      </c>
      <c r="J1798" s="4">
        <f t="shared" si="84"/>
        <v>36</v>
      </c>
      <c r="K1798" s="11">
        <f t="shared" si="85"/>
        <v>22</v>
      </c>
      <c r="L1798" s="4">
        <f>J1798-(G1798*E1798)</f>
        <v>14</v>
      </c>
      <c r="M1798" s="6">
        <f t="shared" si="86"/>
        <v>0.3888888888888889</v>
      </c>
    </row>
    <row r="1799" spans="1:13" x14ac:dyDescent="0.45">
      <c r="A1799" s="3">
        <v>726</v>
      </c>
      <c r="B1799" s="3">
        <v>11</v>
      </c>
      <c r="C1799" t="s">
        <v>211</v>
      </c>
      <c r="D1799" t="s">
        <v>627</v>
      </c>
      <c r="E1799" s="4">
        <v>14</v>
      </c>
      <c r="F1799" s="4">
        <v>23</v>
      </c>
      <c r="G1799">
        <v>2</v>
      </c>
      <c r="H1799" s="5">
        <v>3.8194444444444448E-2</v>
      </c>
      <c r="I1799" t="s">
        <v>609</v>
      </c>
      <c r="J1799" s="4">
        <f t="shared" si="84"/>
        <v>46</v>
      </c>
      <c r="K1799" s="11">
        <f t="shared" si="85"/>
        <v>28</v>
      </c>
      <c r="L1799" s="4">
        <f>J1799-(G1799*E1799)</f>
        <v>18</v>
      </c>
      <c r="M1799" s="6">
        <f t="shared" si="86"/>
        <v>0.39130434782608697</v>
      </c>
    </row>
    <row r="1800" spans="1:13" x14ac:dyDescent="0.45">
      <c r="A1800" s="3">
        <v>727</v>
      </c>
      <c r="B1800" s="3">
        <v>17</v>
      </c>
      <c r="C1800" t="s">
        <v>157</v>
      </c>
      <c r="D1800" t="s">
        <v>626</v>
      </c>
      <c r="E1800" s="4">
        <v>12</v>
      </c>
      <c r="F1800" s="4">
        <v>20</v>
      </c>
      <c r="G1800">
        <v>2</v>
      </c>
      <c r="H1800" s="5">
        <v>1.4583333333333334E-2</v>
      </c>
      <c r="I1800" t="s">
        <v>610</v>
      </c>
      <c r="J1800" s="4">
        <f t="shared" si="84"/>
        <v>40</v>
      </c>
      <c r="K1800" s="11">
        <f t="shared" si="85"/>
        <v>24</v>
      </c>
      <c r="L1800" s="4">
        <f>J1800-(G1800*E1800)</f>
        <v>16</v>
      </c>
      <c r="M1800" s="6">
        <f t="shared" si="86"/>
        <v>0.4</v>
      </c>
    </row>
    <row r="1801" spans="1:13" x14ac:dyDescent="0.45">
      <c r="A1801" s="3">
        <v>728</v>
      </c>
      <c r="B1801" s="3">
        <v>9</v>
      </c>
      <c r="C1801" t="s">
        <v>90</v>
      </c>
      <c r="D1801" t="s">
        <v>629</v>
      </c>
      <c r="E1801" s="4">
        <v>10</v>
      </c>
      <c r="F1801" s="4">
        <v>18</v>
      </c>
      <c r="G1801">
        <v>1</v>
      </c>
      <c r="H1801" s="5">
        <v>2.9166666666666667E-2</v>
      </c>
      <c r="I1801" t="s">
        <v>609</v>
      </c>
      <c r="J1801" s="4">
        <f t="shared" si="84"/>
        <v>18</v>
      </c>
      <c r="K1801" s="11">
        <f t="shared" si="85"/>
        <v>10</v>
      </c>
      <c r="L1801" s="4">
        <f>J1801-(G1801*E1801)</f>
        <v>8</v>
      </c>
      <c r="M1801" s="6">
        <f t="shared" si="86"/>
        <v>0.44444444444444442</v>
      </c>
    </row>
    <row r="1802" spans="1:13" x14ac:dyDescent="0.45">
      <c r="A1802" s="3">
        <v>728</v>
      </c>
      <c r="B1802" s="3">
        <v>9</v>
      </c>
      <c r="C1802" t="s">
        <v>117</v>
      </c>
      <c r="D1802" t="s">
        <v>615</v>
      </c>
      <c r="E1802" s="4">
        <v>16</v>
      </c>
      <c r="F1802" s="4">
        <v>27</v>
      </c>
      <c r="G1802">
        <v>3</v>
      </c>
      <c r="H1802" s="5">
        <v>5.5555555555555558E-3</v>
      </c>
      <c r="I1802" t="s">
        <v>609</v>
      </c>
      <c r="J1802" s="4">
        <f t="shared" si="84"/>
        <v>81</v>
      </c>
      <c r="K1802" s="11">
        <f t="shared" si="85"/>
        <v>48</v>
      </c>
      <c r="L1802" s="4">
        <f>J1802-(G1802*E1802)</f>
        <v>33</v>
      </c>
      <c r="M1802" s="6">
        <f t="shared" si="86"/>
        <v>0.40740740740740738</v>
      </c>
    </row>
    <row r="1803" spans="1:13" x14ac:dyDescent="0.45">
      <c r="A1803" s="3">
        <v>728</v>
      </c>
      <c r="B1803" s="3">
        <v>9</v>
      </c>
      <c r="C1803" t="s">
        <v>258</v>
      </c>
      <c r="D1803" t="s">
        <v>623</v>
      </c>
      <c r="E1803" s="4">
        <v>19</v>
      </c>
      <c r="F1803" s="4">
        <v>32</v>
      </c>
      <c r="G1803">
        <v>3</v>
      </c>
      <c r="H1803" s="5">
        <v>1.5277777777777777E-2</v>
      </c>
      <c r="I1803" t="s">
        <v>609</v>
      </c>
      <c r="J1803" s="4">
        <f t="shared" si="84"/>
        <v>96</v>
      </c>
      <c r="K1803" s="11">
        <f t="shared" si="85"/>
        <v>57</v>
      </c>
      <c r="L1803" s="4">
        <f>J1803-(G1803*E1803)</f>
        <v>39</v>
      </c>
      <c r="M1803" s="6">
        <f t="shared" si="86"/>
        <v>0.40625</v>
      </c>
    </row>
    <row r="1804" spans="1:13" x14ac:dyDescent="0.45">
      <c r="A1804" s="3">
        <v>729</v>
      </c>
      <c r="B1804" s="3">
        <v>20</v>
      </c>
      <c r="C1804" t="s">
        <v>66</v>
      </c>
      <c r="D1804" t="s">
        <v>625</v>
      </c>
      <c r="E1804" s="4">
        <v>20</v>
      </c>
      <c r="F1804" s="4">
        <v>34</v>
      </c>
      <c r="G1804">
        <v>2</v>
      </c>
      <c r="H1804" s="5">
        <v>3.9583333333333331E-2</v>
      </c>
      <c r="I1804" t="s">
        <v>609</v>
      </c>
      <c r="J1804" s="4">
        <f t="shared" si="84"/>
        <v>68</v>
      </c>
      <c r="K1804" s="11">
        <f t="shared" si="85"/>
        <v>40</v>
      </c>
      <c r="L1804" s="4">
        <f>J1804-(G1804*E1804)</f>
        <v>28</v>
      </c>
      <c r="M1804" s="6">
        <f t="shared" si="86"/>
        <v>0.41176470588235292</v>
      </c>
    </row>
    <row r="1805" spans="1:13" x14ac:dyDescent="0.45">
      <c r="A1805" s="3">
        <v>729</v>
      </c>
      <c r="B1805" s="3">
        <v>20</v>
      </c>
      <c r="C1805" t="s">
        <v>157</v>
      </c>
      <c r="D1805" t="s">
        <v>626</v>
      </c>
      <c r="E1805" s="4">
        <v>12</v>
      </c>
      <c r="F1805" s="4">
        <v>20</v>
      </c>
      <c r="G1805">
        <v>3</v>
      </c>
      <c r="H1805" s="5">
        <v>5.5555555555555558E-3</v>
      </c>
      <c r="I1805" t="s">
        <v>610</v>
      </c>
      <c r="J1805" s="4">
        <f t="shared" si="84"/>
        <v>60</v>
      </c>
      <c r="K1805" s="11">
        <f t="shared" si="85"/>
        <v>36</v>
      </c>
      <c r="L1805" s="4">
        <f>J1805-(G1805*E1805)</f>
        <v>24</v>
      </c>
      <c r="M1805" s="6">
        <f t="shared" si="86"/>
        <v>0.4</v>
      </c>
    </row>
    <row r="1806" spans="1:13" x14ac:dyDescent="0.45">
      <c r="A1806" s="3">
        <v>730</v>
      </c>
      <c r="B1806" s="3">
        <v>8</v>
      </c>
      <c r="C1806" t="s">
        <v>79</v>
      </c>
      <c r="D1806" t="s">
        <v>613</v>
      </c>
      <c r="E1806" s="4">
        <v>18</v>
      </c>
      <c r="F1806" s="4">
        <v>30</v>
      </c>
      <c r="G1806">
        <v>3</v>
      </c>
      <c r="H1806" s="5">
        <v>2.2222222222222223E-2</v>
      </c>
      <c r="I1806" t="s">
        <v>610</v>
      </c>
      <c r="J1806" s="4">
        <f t="shared" si="84"/>
        <v>90</v>
      </c>
      <c r="K1806" s="11">
        <f t="shared" si="85"/>
        <v>54</v>
      </c>
      <c r="L1806" s="4">
        <f>J1806-(G1806*E1806)</f>
        <v>36</v>
      </c>
      <c r="M1806" s="6">
        <f t="shared" si="86"/>
        <v>0.4</v>
      </c>
    </row>
    <row r="1807" spans="1:13" x14ac:dyDescent="0.45">
      <c r="A1807" s="3">
        <v>730</v>
      </c>
      <c r="B1807" s="3">
        <v>8</v>
      </c>
      <c r="C1807" t="s">
        <v>169</v>
      </c>
      <c r="D1807" t="s">
        <v>612</v>
      </c>
      <c r="E1807" s="4">
        <v>14</v>
      </c>
      <c r="F1807" s="4">
        <v>24</v>
      </c>
      <c r="G1807">
        <v>1</v>
      </c>
      <c r="H1807" s="5">
        <v>3.2638888888888891E-2</v>
      </c>
      <c r="I1807" t="s">
        <v>610</v>
      </c>
      <c r="J1807" s="4">
        <f t="shared" si="84"/>
        <v>24</v>
      </c>
      <c r="K1807" s="11">
        <f t="shared" si="85"/>
        <v>14</v>
      </c>
      <c r="L1807" s="4">
        <f>J1807-(G1807*E1807)</f>
        <v>10</v>
      </c>
      <c r="M1807" s="6">
        <f t="shared" si="86"/>
        <v>0.41666666666666669</v>
      </c>
    </row>
    <row r="1808" spans="1:13" x14ac:dyDescent="0.45">
      <c r="A1808" s="3">
        <v>731</v>
      </c>
      <c r="B1808" s="3">
        <v>17</v>
      </c>
      <c r="C1808" t="s">
        <v>258</v>
      </c>
      <c r="D1808" t="s">
        <v>623</v>
      </c>
      <c r="E1808" s="4">
        <v>19</v>
      </c>
      <c r="F1808" s="4">
        <v>32</v>
      </c>
      <c r="G1808">
        <v>2</v>
      </c>
      <c r="H1808" s="5">
        <v>3.2638888888888891E-2</v>
      </c>
      <c r="I1808" t="s">
        <v>610</v>
      </c>
      <c r="J1808" s="4">
        <f t="shared" si="84"/>
        <v>64</v>
      </c>
      <c r="K1808" s="11">
        <f t="shared" si="85"/>
        <v>38</v>
      </c>
      <c r="L1808" s="4">
        <f>J1808-(G1808*E1808)</f>
        <v>26</v>
      </c>
      <c r="M1808" s="6">
        <f t="shared" si="86"/>
        <v>0.40625</v>
      </c>
    </row>
    <row r="1809" spans="1:13" x14ac:dyDescent="0.45">
      <c r="A1809" s="3">
        <v>732</v>
      </c>
      <c r="B1809" s="3">
        <v>12</v>
      </c>
      <c r="C1809" t="s">
        <v>59</v>
      </c>
      <c r="D1809" t="s">
        <v>616</v>
      </c>
      <c r="E1809" s="4">
        <v>25</v>
      </c>
      <c r="F1809" s="4">
        <v>40</v>
      </c>
      <c r="G1809">
        <v>3</v>
      </c>
      <c r="H1809" s="5">
        <v>2.013888888888889E-2</v>
      </c>
      <c r="I1809" t="s">
        <v>609</v>
      </c>
      <c r="J1809" s="4">
        <f t="shared" si="84"/>
        <v>120</v>
      </c>
      <c r="K1809" s="11">
        <f t="shared" si="85"/>
        <v>75</v>
      </c>
      <c r="L1809" s="4">
        <f>J1809-(G1809*E1809)</f>
        <v>45</v>
      </c>
      <c r="M1809" s="6">
        <f t="shared" si="86"/>
        <v>0.375</v>
      </c>
    </row>
    <row r="1810" spans="1:13" x14ac:dyDescent="0.45">
      <c r="A1810" s="3">
        <v>732</v>
      </c>
      <c r="B1810" s="3">
        <v>12</v>
      </c>
      <c r="C1810" t="s">
        <v>166</v>
      </c>
      <c r="D1810" t="s">
        <v>630</v>
      </c>
      <c r="E1810" s="4">
        <v>15</v>
      </c>
      <c r="F1810" s="4">
        <v>26</v>
      </c>
      <c r="G1810">
        <v>3</v>
      </c>
      <c r="H1810" s="5">
        <v>2.5000000000000001E-2</v>
      </c>
      <c r="I1810" t="s">
        <v>610</v>
      </c>
      <c r="J1810" s="4">
        <f t="shared" si="84"/>
        <v>78</v>
      </c>
      <c r="K1810" s="11">
        <f t="shared" si="85"/>
        <v>45</v>
      </c>
      <c r="L1810" s="4">
        <f>J1810-(G1810*E1810)</f>
        <v>33</v>
      </c>
      <c r="M1810" s="6">
        <f t="shared" si="86"/>
        <v>0.42307692307692307</v>
      </c>
    </row>
    <row r="1811" spans="1:13" x14ac:dyDescent="0.45">
      <c r="A1811" s="3">
        <v>732</v>
      </c>
      <c r="B1811" s="3">
        <v>12</v>
      </c>
      <c r="C1811" t="s">
        <v>84</v>
      </c>
      <c r="D1811" t="s">
        <v>617</v>
      </c>
      <c r="E1811" s="4">
        <v>22</v>
      </c>
      <c r="F1811" s="4">
        <v>36</v>
      </c>
      <c r="G1811">
        <v>3</v>
      </c>
      <c r="H1811" s="5">
        <v>3.888888888888889E-2</v>
      </c>
      <c r="I1811" t="s">
        <v>610</v>
      </c>
      <c r="J1811" s="4">
        <f t="shared" si="84"/>
        <v>108</v>
      </c>
      <c r="K1811" s="11">
        <f t="shared" si="85"/>
        <v>66</v>
      </c>
      <c r="L1811" s="4">
        <f>J1811-(G1811*E1811)</f>
        <v>42</v>
      </c>
      <c r="M1811" s="6">
        <f t="shared" si="86"/>
        <v>0.3888888888888889</v>
      </c>
    </row>
    <row r="1812" spans="1:13" x14ac:dyDescent="0.45">
      <c r="A1812" s="3">
        <v>733</v>
      </c>
      <c r="B1812" s="3">
        <v>14</v>
      </c>
      <c r="C1812" t="s">
        <v>84</v>
      </c>
      <c r="D1812" t="s">
        <v>617</v>
      </c>
      <c r="E1812" s="4">
        <v>22</v>
      </c>
      <c r="F1812" s="4">
        <v>36</v>
      </c>
      <c r="G1812">
        <v>3</v>
      </c>
      <c r="H1812" s="5">
        <v>2.1527777777777778E-2</v>
      </c>
      <c r="I1812" t="s">
        <v>610</v>
      </c>
      <c r="J1812" s="4">
        <f t="shared" si="84"/>
        <v>108</v>
      </c>
      <c r="K1812" s="11">
        <f t="shared" si="85"/>
        <v>66</v>
      </c>
      <c r="L1812" s="4">
        <f>J1812-(G1812*E1812)</f>
        <v>42</v>
      </c>
      <c r="M1812" s="6">
        <f t="shared" si="86"/>
        <v>0.3888888888888889</v>
      </c>
    </row>
    <row r="1813" spans="1:13" x14ac:dyDescent="0.45">
      <c r="A1813" s="3">
        <v>733</v>
      </c>
      <c r="B1813" s="3">
        <v>14</v>
      </c>
      <c r="C1813" t="s">
        <v>169</v>
      </c>
      <c r="D1813" t="s">
        <v>612</v>
      </c>
      <c r="E1813" s="4">
        <v>14</v>
      </c>
      <c r="F1813" s="4">
        <v>24</v>
      </c>
      <c r="G1813">
        <v>1</v>
      </c>
      <c r="H1813" s="5">
        <v>2.361111111111111E-2</v>
      </c>
      <c r="I1813" t="s">
        <v>609</v>
      </c>
      <c r="J1813" s="4">
        <f t="shared" si="84"/>
        <v>24</v>
      </c>
      <c r="K1813" s="11">
        <f t="shared" si="85"/>
        <v>14</v>
      </c>
      <c r="L1813" s="4">
        <f>J1813-(G1813*E1813)</f>
        <v>10</v>
      </c>
      <c r="M1813" s="6">
        <f t="shared" si="86"/>
        <v>0.41666666666666669</v>
      </c>
    </row>
    <row r="1814" spans="1:13" x14ac:dyDescent="0.45">
      <c r="A1814" s="3">
        <v>733</v>
      </c>
      <c r="B1814" s="3">
        <v>14</v>
      </c>
      <c r="C1814" t="s">
        <v>117</v>
      </c>
      <c r="D1814" t="s">
        <v>615</v>
      </c>
      <c r="E1814" s="4">
        <v>16</v>
      </c>
      <c r="F1814" s="4">
        <v>27</v>
      </c>
      <c r="G1814">
        <v>2</v>
      </c>
      <c r="H1814" s="5">
        <v>6.2500000000000003E-3</v>
      </c>
      <c r="I1814" t="s">
        <v>610</v>
      </c>
      <c r="J1814" s="4">
        <f t="shared" si="84"/>
        <v>54</v>
      </c>
      <c r="K1814" s="11">
        <f t="shared" si="85"/>
        <v>32</v>
      </c>
      <c r="L1814" s="4">
        <f>J1814-(G1814*E1814)</f>
        <v>22</v>
      </c>
      <c r="M1814" s="6">
        <f t="shared" si="86"/>
        <v>0.40740740740740738</v>
      </c>
    </row>
    <row r="1815" spans="1:13" x14ac:dyDescent="0.45">
      <c r="A1815" s="3">
        <v>734</v>
      </c>
      <c r="B1815" s="3">
        <v>14</v>
      </c>
      <c r="C1815" t="s">
        <v>258</v>
      </c>
      <c r="D1815" t="s">
        <v>623</v>
      </c>
      <c r="E1815" s="4">
        <v>19</v>
      </c>
      <c r="F1815" s="4">
        <v>32</v>
      </c>
      <c r="G1815">
        <v>3</v>
      </c>
      <c r="H1815" s="5">
        <v>7.6388888888888886E-3</v>
      </c>
      <c r="I1815" t="s">
        <v>610</v>
      </c>
      <c r="J1815" s="4">
        <f t="shared" si="84"/>
        <v>96</v>
      </c>
      <c r="K1815" s="11">
        <f t="shared" si="85"/>
        <v>57</v>
      </c>
      <c r="L1815" s="4">
        <f>J1815-(G1815*E1815)</f>
        <v>39</v>
      </c>
      <c r="M1815" s="6">
        <f t="shared" si="86"/>
        <v>0.40625</v>
      </c>
    </row>
    <row r="1816" spans="1:13" x14ac:dyDescent="0.45">
      <c r="A1816" s="3">
        <v>734</v>
      </c>
      <c r="B1816" s="3">
        <v>14</v>
      </c>
      <c r="C1816" t="s">
        <v>169</v>
      </c>
      <c r="D1816" t="s">
        <v>612</v>
      </c>
      <c r="E1816" s="4">
        <v>14</v>
      </c>
      <c r="F1816" s="4">
        <v>24</v>
      </c>
      <c r="G1816">
        <v>1</v>
      </c>
      <c r="H1816" s="5">
        <v>1.1111111111111112E-2</v>
      </c>
      <c r="I1816" t="s">
        <v>609</v>
      </c>
      <c r="J1816" s="4">
        <f t="shared" si="84"/>
        <v>24</v>
      </c>
      <c r="K1816" s="11">
        <f t="shared" si="85"/>
        <v>14</v>
      </c>
      <c r="L1816" s="4">
        <f>J1816-(G1816*E1816)</f>
        <v>10</v>
      </c>
      <c r="M1816" s="6">
        <f t="shared" si="86"/>
        <v>0.41666666666666669</v>
      </c>
    </row>
    <row r="1817" spans="1:13" x14ac:dyDescent="0.45">
      <c r="A1817" s="3">
        <v>734</v>
      </c>
      <c r="B1817" s="3">
        <v>14</v>
      </c>
      <c r="C1817" t="s">
        <v>123</v>
      </c>
      <c r="D1817" t="s">
        <v>621</v>
      </c>
      <c r="E1817" s="4">
        <v>11</v>
      </c>
      <c r="F1817" s="4">
        <v>19</v>
      </c>
      <c r="G1817">
        <v>1</v>
      </c>
      <c r="H1817" s="5">
        <v>1.7361111111111112E-2</v>
      </c>
      <c r="I1817" t="s">
        <v>609</v>
      </c>
      <c r="J1817" s="4">
        <f t="shared" si="84"/>
        <v>19</v>
      </c>
      <c r="K1817" s="11">
        <f t="shared" si="85"/>
        <v>11</v>
      </c>
      <c r="L1817" s="4">
        <f>J1817-(G1817*E1817)</f>
        <v>8</v>
      </c>
      <c r="M1817" s="6">
        <f t="shared" si="86"/>
        <v>0.42105263157894735</v>
      </c>
    </row>
    <row r="1818" spans="1:13" x14ac:dyDescent="0.45">
      <c r="A1818" s="3">
        <v>735</v>
      </c>
      <c r="B1818" s="3">
        <v>20</v>
      </c>
      <c r="C1818" t="s">
        <v>211</v>
      </c>
      <c r="D1818" t="s">
        <v>627</v>
      </c>
      <c r="E1818" s="4">
        <v>14</v>
      </c>
      <c r="F1818" s="4">
        <v>23</v>
      </c>
      <c r="G1818">
        <v>2</v>
      </c>
      <c r="H1818" s="5">
        <v>2.0833333333333332E-2</v>
      </c>
      <c r="I1818" t="s">
        <v>610</v>
      </c>
      <c r="J1818" s="4">
        <f t="shared" si="84"/>
        <v>46</v>
      </c>
      <c r="K1818" s="11">
        <f t="shared" si="85"/>
        <v>28</v>
      </c>
      <c r="L1818" s="4">
        <f>J1818-(G1818*E1818)</f>
        <v>18</v>
      </c>
      <c r="M1818" s="6">
        <f t="shared" si="86"/>
        <v>0.39130434782608697</v>
      </c>
    </row>
    <row r="1819" spans="1:13" x14ac:dyDescent="0.45">
      <c r="A1819" s="3">
        <v>735</v>
      </c>
      <c r="B1819" s="3">
        <v>20</v>
      </c>
      <c r="C1819" t="s">
        <v>258</v>
      </c>
      <c r="D1819" t="s">
        <v>623</v>
      </c>
      <c r="E1819" s="4">
        <v>19</v>
      </c>
      <c r="F1819" s="4">
        <v>32</v>
      </c>
      <c r="G1819">
        <v>3</v>
      </c>
      <c r="H1819" s="5">
        <v>3.9583333333333331E-2</v>
      </c>
      <c r="I1819" t="s">
        <v>609</v>
      </c>
      <c r="J1819" s="4">
        <f t="shared" si="84"/>
        <v>96</v>
      </c>
      <c r="K1819" s="11">
        <f t="shared" si="85"/>
        <v>57</v>
      </c>
      <c r="L1819" s="4">
        <f>J1819-(G1819*E1819)</f>
        <v>39</v>
      </c>
      <c r="M1819" s="6">
        <f t="shared" si="86"/>
        <v>0.40625</v>
      </c>
    </row>
    <row r="1820" spans="1:13" x14ac:dyDescent="0.45">
      <c r="A1820" s="3">
        <v>736</v>
      </c>
      <c r="B1820" s="3">
        <v>17</v>
      </c>
      <c r="C1820" t="s">
        <v>214</v>
      </c>
      <c r="D1820" t="s">
        <v>624</v>
      </c>
      <c r="E1820" s="4">
        <v>13</v>
      </c>
      <c r="F1820" s="4">
        <v>22</v>
      </c>
      <c r="G1820">
        <v>3</v>
      </c>
      <c r="H1820" s="5">
        <v>1.5277777777777777E-2</v>
      </c>
      <c r="I1820" t="s">
        <v>610</v>
      </c>
      <c r="J1820" s="4">
        <f t="shared" si="84"/>
        <v>66</v>
      </c>
      <c r="K1820" s="11">
        <f t="shared" si="85"/>
        <v>39</v>
      </c>
      <c r="L1820" s="4">
        <f>J1820-(G1820*E1820)</f>
        <v>27</v>
      </c>
      <c r="M1820" s="6">
        <f t="shared" si="86"/>
        <v>0.40909090909090912</v>
      </c>
    </row>
    <row r="1821" spans="1:13" x14ac:dyDescent="0.45">
      <c r="A1821" s="3">
        <v>736</v>
      </c>
      <c r="B1821" s="3">
        <v>17</v>
      </c>
      <c r="C1821" t="s">
        <v>53</v>
      </c>
      <c r="D1821" t="s">
        <v>620</v>
      </c>
      <c r="E1821" s="4">
        <v>16</v>
      </c>
      <c r="F1821" s="4">
        <v>28</v>
      </c>
      <c r="G1821">
        <v>2</v>
      </c>
      <c r="H1821" s="5">
        <v>2.9861111111111113E-2</v>
      </c>
      <c r="I1821" t="s">
        <v>609</v>
      </c>
      <c r="J1821" s="4">
        <f t="shared" si="84"/>
        <v>56</v>
      </c>
      <c r="K1821" s="11">
        <f t="shared" si="85"/>
        <v>32</v>
      </c>
      <c r="L1821" s="4">
        <f>J1821-(G1821*E1821)</f>
        <v>24</v>
      </c>
      <c r="M1821" s="6">
        <f t="shared" si="86"/>
        <v>0.42857142857142855</v>
      </c>
    </row>
    <row r="1822" spans="1:13" x14ac:dyDescent="0.45">
      <c r="A1822" s="3">
        <v>736</v>
      </c>
      <c r="B1822" s="3">
        <v>17</v>
      </c>
      <c r="C1822" t="s">
        <v>127</v>
      </c>
      <c r="D1822" t="s">
        <v>614</v>
      </c>
      <c r="E1822" s="4">
        <v>19</v>
      </c>
      <c r="F1822" s="4">
        <v>31</v>
      </c>
      <c r="G1822">
        <v>3</v>
      </c>
      <c r="H1822" s="5">
        <v>1.8749999999999999E-2</v>
      </c>
      <c r="I1822" t="s">
        <v>610</v>
      </c>
      <c r="J1822" s="4">
        <f t="shared" si="84"/>
        <v>93</v>
      </c>
      <c r="K1822" s="11">
        <f t="shared" si="85"/>
        <v>57</v>
      </c>
      <c r="L1822" s="4">
        <f>J1822-(G1822*E1822)</f>
        <v>36</v>
      </c>
      <c r="M1822" s="6">
        <f t="shared" si="86"/>
        <v>0.38709677419354838</v>
      </c>
    </row>
    <row r="1823" spans="1:13" x14ac:dyDescent="0.45">
      <c r="A1823" s="3">
        <v>737</v>
      </c>
      <c r="B1823" s="3">
        <v>6</v>
      </c>
      <c r="C1823" t="s">
        <v>49</v>
      </c>
      <c r="D1823" t="s">
        <v>618</v>
      </c>
      <c r="E1823" s="4">
        <v>17</v>
      </c>
      <c r="F1823" s="4">
        <v>29</v>
      </c>
      <c r="G1823">
        <v>2</v>
      </c>
      <c r="H1823" s="5">
        <v>1.1805555555555555E-2</v>
      </c>
      <c r="I1823" t="s">
        <v>610</v>
      </c>
      <c r="J1823" s="4">
        <f t="shared" si="84"/>
        <v>58</v>
      </c>
      <c r="K1823" s="11">
        <f t="shared" si="85"/>
        <v>34</v>
      </c>
      <c r="L1823" s="4">
        <f>J1823-(G1823*E1823)</f>
        <v>24</v>
      </c>
      <c r="M1823" s="6">
        <f t="shared" si="86"/>
        <v>0.41379310344827586</v>
      </c>
    </row>
    <row r="1824" spans="1:13" x14ac:dyDescent="0.45">
      <c r="A1824" s="3">
        <v>737</v>
      </c>
      <c r="B1824" s="3">
        <v>6</v>
      </c>
      <c r="C1824" t="s">
        <v>79</v>
      </c>
      <c r="D1824" t="s">
        <v>613</v>
      </c>
      <c r="E1824" s="4">
        <v>18</v>
      </c>
      <c r="F1824" s="4">
        <v>30</v>
      </c>
      <c r="G1824">
        <v>2</v>
      </c>
      <c r="H1824" s="5">
        <v>3.472222222222222E-3</v>
      </c>
      <c r="I1824" t="s">
        <v>609</v>
      </c>
      <c r="J1824" s="4">
        <f t="shared" si="84"/>
        <v>60</v>
      </c>
      <c r="K1824" s="11">
        <f t="shared" si="85"/>
        <v>36</v>
      </c>
      <c r="L1824" s="4">
        <f>J1824-(G1824*E1824)</f>
        <v>24</v>
      </c>
      <c r="M1824" s="6">
        <f t="shared" si="86"/>
        <v>0.4</v>
      </c>
    </row>
    <row r="1825" spans="1:13" x14ac:dyDescent="0.45">
      <c r="A1825" s="3">
        <v>738</v>
      </c>
      <c r="B1825" s="3">
        <v>15</v>
      </c>
      <c r="C1825" t="s">
        <v>166</v>
      </c>
      <c r="D1825" t="s">
        <v>630</v>
      </c>
      <c r="E1825" s="4">
        <v>15</v>
      </c>
      <c r="F1825" s="4">
        <v>26</v>
      </c>
      <c r="G1825">
        <v>2</v>
      </c>
      <c r="H1825" s="5">
        <v>4.0972222222222222E-2</v>
      </c>
      <c r="I1825" t="s">
        <v>609</v>
      </c>
      <c r="J1825" s="4">
        <f t="shared" si="84"/>
        <v>52</v>
      </c>
      <c r="K1825" s="11">
        <f t="shared" si="85"/>
        <v>30</v>
      </c>
      <c r="L1825" s="4">
        <f>J1825-(G1825*E1825)</f>
        <v>22</v>
      </c>
      <c r="M1825" s="6">
        <f t="shared" si="86"/>
        <v>0.42307692307692307</v>
      </c>
    </row>
    <row r="1826" spans="1:13" x14ac:dyDescent="0.45">
      <c r="A1826" s="3">
        <v>738</v>
      </c>
      <c r="B1826" s="3">
        <v>15</v>
      </c>
      <c r="C1826" t="s">
        <v>53</v>
      </c>
      <c r="D1826" t="s">
        <v>620</v>
      </c>
      <c r="E1826" s="4">
        <v>16</v>
      </c>
      <c r="F1826" s="4">
        <v>28</v>
      </c>
      <c r="G1826">
        <v>1</v>
      </c>
      <c r="H1826" s="5">
        <v>1.0416666666666666E-2</v>
      </c>
      <c r="I1826" t="s">
        <v>609</v>
      </c>
      <c r="J1826" s="4">
        <f t="shared" si="84"/>
        <v>28</v>
      </c>
      <c r="K1826" s="11">
        <f t="shared" si="85"/>
        <v>16</v>
      </c>
      <c r="L1826" s="4">
        <f>J1826-(G1826*E1826)</f>
        <v>12</v>
      </c>
      <c r="M1826" s="6">
        <f t="shared" si="86"/>
        <v>0.42857142857142855</v>
      </c>
    </row>
    <row r="1827" spans="1:13" x14ac:dyDescent="0.45">
      <c r="A1827" s="3">
        <v>738</v>
      </c>
      <c r="B1827" s="3">
        <v>15</v>
      </c>
      <c r="C1827" t="s">
        <v>90</v>
      </c>
      <c r="D1827" t="s">
        <v>629</v>
      </c>
      <c r="E1827" s="4">
        <v>10</v>
      </c>
      <c r="F1827" s="4">
        <v>18</v>
      </c>
      <c r="G1827">
        <v>3</v>
      </c>
      <c r="H1827" s="5">
        <v>1.3888888888888888E-2</v>
      </c>
      <c r="I1827" t="s">
        <v>610</v>
      </c>
      <c r="J1827" s="4">
        <f t="shared" si="84"/>
        <v>54</v>
      </c>
      <c r="K1827" s="11">
        <f t="shared" si="85"/>
        <v>30</v>
      </c>
      <c r="L1827" s="4">
        <f>J1827-(G1827*E1827)</f>
        <v>24</v>
      </c>
      <c r="M1827" s="6">
        <f t="shared" si="86"/>
        <v>0.44444444444444442</v>
      </c>
    </row>
    <row r="1828" spans="1:13" x14ac:dyDescent="0.45">
      <c r="A1828" s="3">
        <v>739</v>
      </c>
      <c r="B1828" s="3">
        <v>10</v>
      </c>
      <c r="C1828" t="s">
        <v>211</v>
      </c>
      <c r="D1828" t="s">
        <v>627</v>
      </c>
      <c r="E1828" s="4">
        <v>14</v>
      </c>
      <c r="F1828" s="4">
        <v>23</v>
      </c>
      <c r="G1828">
        <v>2</v>
      </c>
      <c r="H1828" s="5">
        <v>3.7499999999999999E-2</v>
      </c>
      <c r="I1828" t="s">
        <v>609</v>
      </c>
      <c r="J1828" s="4">
        <f t="shared" si="84"/>
        <v>46</v>
      </c>
      <c r="K1828" s="11">
        <f t="shared" si="85"/>
        <v>28</v>
      </c>
      <c r="L1828" s="4">
        <f>J1828-(G1828*E1828)</f>
        <v>18</v>
      </c>
      <c r="M1828" s="6">
        <f t="shared" si="86"/>
        <v>0.39130434782608697</v>
      </c>
    </row>
    <row r="1829" spans="1:13" x14ac:dyDescent="0.45">
      <c r="A1829" s="3">
        <v>740</v>
      </c>
      <c r="B1829" s="3">
        <v>16</v>
      </c>
      <c r="C1829" t="s">
        <v>53</v>
      </c>
      <c r="D1829" t="s">
        <v>620</v>
      </c>
      <c r="E1829" s="4">
        <v>16</v>
      </c>
      <c r="F1829" s="4">
        <v>28</v>
      </c>
      <c r="G1829">
        <v>3</v>
      </c>
      <c r="H1829" s="5">
        <v>2.1527777777777778E-2</v>
      </c>
      <c r="I1829" t="s">
        <v>609</v>
      </c>
      <c r="J1829" s="4">
        <f t="shared" si="84"/>
        <v>84</v>
      </c>
      <c r="K1829" s="11">
        <f t="shared" si="85"/>
        <v>48</v>
      </c>
      <c r="L1829" s="4">
        <f>J1829-(G1829*E1829)</f>
        <v>36</v>
      </c>
      <c r="M1829" s="6">
        <f t="shared" si="86"/>
        <v>0.42857142857142855</v>
      </c>
    </row>
    <row r="1830" spans="1:13" x14ac:dyDescent="0.45">
      <c r="A1830" s="3">
        <v>740</v>
      </c>
      <c r="B1830" s="3">
        <v>16</v>
      </c>
      <c r="C1830" t="s">
        <v>258</v>
      </c>
      <c r="D1830" t="s">
        <v>623</v>
      </c>
      <c r="E1830" s="4">
        <v>19</v>
      </c>
      <c r="F1830" s="4">
        <v>32</v>
      </c>
      <c r="G1830">
        <v>1</v>
      </c>
      <c r="H1830" s="5">
        <v>1.1111111111111112E-2</v>
      </c>
      <c r="I1830" t="s">
        <v>610</v>
      </c>
      <c r="J1830" s="4">
        <f t="shared" si="84"/>
        <v>32</v>
      </c>
      <c r="K1830" s="11">
        <f t="shared" si="85"/>
        <v>19</v>
      </c>
      <c r="L1830" s="4">
        <f>J1830-(G1830*E1830)</f>
        <v>13</v>
      </c>
      <c r="M1830" s="6">
        <f t="shared" si="86"/>
        <v>0.40625</v>
      </c>
    </row>
    <row r="1831" spans="1:13" x14ac:dyDescent="0.45">
      <c r="A1831" s="3">
        <v>740</v>
      </c>
      <c r="B1831" s="3">
        <v>16</v>
      </c>
      <c r="C1831" t="s">
        <v>84</v>
      </c>
      <c r="D1831" t="s">
        <v>617</v>
      </c>
      <c r="E1831" s="4">
        <v>22</v>
      </c>
      <c r="F1831" s="4">
        <v>36</v>
      </c>
      <c r="G1831">
        <v>3</v>
      </c>
      <c r="H1831" s="5">
        <v>3.125E-2</v>
      </c>
      <c r="I1831" t="s">
        <v>610</v>
      </c>
      <c r="J1831" s="4">
        <f t="shared" si="84"/>
        <v>108</v>
      </c>
      <c r="K1831" s="11">
        <f t="shared" si="85"/>
        <v>66</v>
      </c>
      <c r="L1831" s="4">
        <f>J1831-(G1831*E1831)</f>
        <v>42</v>
      </c>
      <c r="M1831" s="6">
        <f t="shared" si="86"/>
        <v>0.3888888888888889</v>
      </c>
    </row>
    <row r="1832" spans="1:13" x14ac:dyDescent="0.45">
      <c r="A1832" s="3">
        <v>740</v>
      </c>
      <c r="B1832" s="3">
        <v>16</v>
      </c>
      <c r="C1832" t="s">
        <v>211</v>
      </c>
      <c r="D1832" t="s">
        <v>627</v>
      </c>
      <c r="E1832" s="4">
        <v>14</v>
      </c>
      <c r="F1832" s="4">
        <v>23</v>
      </c>
      <c r="G1832">
        <v>3</v>
      </c>
      <c r="H1832" s="5">
        <v>1.4583333333333334E-2</v>
      </c>
      <c r="I1832" t="s">
        <v>610</v>
      </c>
      <c r="J1832" s="4">
        <f t="shared" si="84"/>
        <v>69</v>
      </c>
      <c r="K1832" s="11">
        <f t="shared" si="85"/>
        <v>42</v>
      </c>
      <c r="L1832" s="4">
        <f>J1832-(G1832*E1832)</f>
        <v>27</v>
      </c>
      <c r="M1832" s="6">
        <f t="shared" si="86"/>
        <v>0.39130434782608697</v>
      </c>
    </row>
    <row r="1833" spans="1:13" x14ac:dyDescent="0.45">
      <c r="A1833" s="3">
        <v>741</v>
      </c>
      <c r="B1833" s="3">
        <v>14</v>
      </c>
      <c r="C1833" t="s">
        <v>169</v>
      </c>
      <c r="D1833" t="s">
        <v>612</v>
      </c>
      <c r="E1833" s="4">
        <v>14</v>
      </c>
      <c r="F1833" s="4">
        <v>24</v>
      </c>
      <c r="G1833">
        <v>3</v>
      </c>
      <c r="H1833" s="5">
        <v>3.6111111111111108E-2</v>
      </c>
      <c r="I1833" t="s">
        <v>610</v>
      </c>
      <c r="J1833" s="4">
        <f t="shared" si="84"/>
        <v>72</v>
      </c>
      <c r="K1833" s="11">
        <f t="shared" si="85"/>
        <v>42</v>
      </c>
      <c r="L1833" s="4">
        <f>J1833-(G1833*E1833)</f>
        <v>30</v>
      </c>
      <c r="M1833" s="6">
        <f t="shared" si="86"/>
        <v>0.41666666666666669</v>
      </c>
    </row>
    <row r="1834" spans="1:13" x14ac:dyDescent="0.45">
      <c r="A1834" s="3">
        <v>741</v>
      </c>
      <c r="B1834" s="3">
        <v>14</v>
      </c>
      <c r="C1834" t="s">
        <v>49</v>
      </c>
      <c r="D1834" t="s">
        <v>618</v>
      </c>
      <c r="E1834" s="4">
        <v>17</v>
      </c>
      <c r="F1834" s="4">
        <v>29</v>
      </c>
      <c r="G1834">
        <v>2</v>
      </c>
      <c r="H1834" s="5">
        <v>2.7777777777777776E-2</v>
      </c>
      <c r="I1834" t="s">
        <v>609</v>
      </c>
      <c r="J1834" s="4">
        <f t="shared" si="84"/>
        <v>58</v>
      </c>
      <c r="K1834" s="11">
        <f t="shared" si="85"/>
        <v>34</v>
      </c>
      <c r="L1834" s="4">
        <f>J1834-(G1834*E1834)</f>
        <v>24</v>
      </c>
      <c r="M1834" s="6">
        <f t="shared" si="86"/>
        <v>0.41379310344827586</v>
      </c>
    </row>
    <row r="1835" spans="1:13" x14ac:dyDescent="0.45">
      <c r="A1835" s="3">
        <v>741</v>
      </c>
      <c r="B1835" s="3">
        <v>14</v>
      </c>
      <c r="C1835" t="s">
        <v>272</v>
      </c>
      <c r="D1835" t="s">
        <v>619</v>
      </c>
      <c r="E1835" s="4">
        <v>20</v>
      </c>
      <c r="F1835" s="4">
        <v>33</v>
      </c>
      <c r="G1835">
        <v>3</v>
      </c>
      <c r="H1835" s="5">
        <v>2.7083333333333334E-2</v>
      </c>
      <c r="I1835" t="s">
        <v>610</v>
      </c>
      <c r="J1835" s="4">
        <f t="shared" si="84"/>
        <v>99</v>
      </c>
      <c r="K1835" s="11">
        <f t="shared" si="85"/>
        <v>60</v>
      </c>
      <c r="L1835" s="4">
        <f>J1835-(G1835*E1835)</f>
        <v>39</v>
      </c>
      <c r="M1835" s="6">
        <f t="shared" si="86"/>
        <v>0.39393939393939392</v>
      </c>
    </row>
    <row r="1836" spans="1:13" x14ac:dyDescent="0.45">
      <c r="A1836" s="3">
        <v>741</v>
      </c>
      <c r="B1836" s="3">
        <v>14</v>
      </c>
      <c r="C1836" t="s">
        <v>53</v>
      </c>
      <c r="D1836" t="s">
        <v>620</v>
      </c>
      <c r="E1836" s="4">
        <v>16</v>
      </c>
      <c r="F1836" s="4">
        <v>28</v>
      </c>
      <c r="G1836">
        <v>2</v>
      </c>
      <c r="H1836" s="5">
        <v>2.361111111111111E-2</v>
      </c>
      <c r="I1836" t="s">
        <v>610</v>
      </c>
      <c r="J1836" s="4">
        <f t="shared" si="84"/>
        <v>56</v>
      </c>
      <c r="K1836" s="11">
        <f t="shared" si="85"/>
        <v>32</v>
      </c>
      <c r="L1836" s="4">
        <f>J1836-(G1836*E1836)</f>
        <v>24</v>
      </c>
      <c r="M1836" s="6">
        <f t="shared" si="86"/>
        <v>0.42857142857142855</v>
      </c>
    </row>
    <row r="1837" spans="1:13" x14ac:dyDescent="0.45">
      <c r="A1837" s="3">
        <v>742</v>
      </c>
      <c r="B1837" s="3">
        <v>20</v>
      </c>
      <c r="C1837" t="s">
        <v>127</v>
      </c>
      <c r="D1837" t="s">
        <v>614</v>
      </c>
      <c r="E1837" s="4">
        <v>19</v>
      </c>
      <c r="F1837" s="4">
        <v>31</v>
      </c>
      <c r="G1837">
        <v>1</v>
      </c>
      <c r="H1837" s="5">
        <v>2.8472222222222222E-2</v>
      </c>
      <c r="I1837" t="s">
        <v>610</v>
      </c>
      <c r="J1837" s="4">
        <f t="shared" si="84"/>
        <v>31</v>
      </c>
      <c r="K1837" s="11">
        <f t="shared" si="85"/>
        <v>19</v>
      </c>
      <c r="L1837" s="4">
        <f>J1837-(G1837*E1837)</f>
        <v>12</v>
      </c>
      <c r="M1837" s="6">
        <f t="shared" si="86"/>
        <v>0.38709677419354838</v>
      </c>
    </row>
    <row r="1838" spans="1:13" x14ac:dyDescent="0.45">
      <c r="A1838" s="3">
        <v>742</v>
      </c>
      <c r="B1838" s="3">
        <v>20</v>
      </c>
      <c r="C1838" t="s">
        <v>79</v>
      </c>
      <c r="D1838" t="s">
        <v>613</v>
      </c>
      <c r="E1838" s="4">
        <v>18</v>
      </c>
      <c r="F1838" s="4">
        <v>30</v>
      </c>
      <c r="G1838">
        <v>3</v>
      </c>
      <c r="H1838" s="5">
        <v>2.9861111111111113E-2</v>
      </c>
      <c r="I1838" t="s">
        <v>609</v>
      </c>
      <c r="J1838" s="4">
        <f t="shared" si="84"/>
        <v>90</v>
      </c>
      <c r="K1838" s="11">
        <f t="shared" si="85"/>
        <v>54</v>
      </c>
      <c r="L1838" s="4">
        <f>J1838-(G1838*E1838)</f>
        <v>36</v>
      </c>
      <c r="M1838" s="6">
        <f t="shared" si="86"/>
        <v>0.4</v>
      </c>
    </row>
    <row r="1839" spans="1:13" x14ac:dyDescent="0.45">
      <c r="A1839" s="3">
        <v>742</v>
      </c>
      <c r="B1839" s="3">
        <v>20</v>
      </c>
      <c r="C1839" t="s">
        <v>166</v>
      </c>
      <c r="D1839" t="s">
        <v>630</v>
      </c>
      <c r="E1839" s="4">
        <v>15</v>
      </c>
      <c r="F1839" s="4">
        <v>26</v>
      </c>
      <c r="G1839">
        <v>1</v>
      </c>
      <c r="H1839" s="5">
        <v>1.8055555555555554E-2</v>
      </c>
      <c r="I1839" t="s">
        <v>610</v>
      </c>
      <c r="J1839" s="4">
        <f t="shared" si="84"/>
        <v>26</v>
      </c>
      <c r="K1839" s="11">
        <f t="shared" si="85"/>
        <v>15</v>
      </c>
      <c r="L1839" s="4">
        <f>J1839-(G1839*E1839)</f>
        <v>11</v>
      </c>
      <c r="M1839" s="6">
        <f t="shared" si="86"/>
        <v>0.42307692307692307</v>
      </c>
    </row>
    <row r="1840" spans="1:13" x14ac:dyDescent="0.45">
      <c r="A1840" s="3">
        <v>742</v>
      </c>
      <c r="B1840" s="3">
        <v>20</v>
      </c>
      <c r="C1840" t="s">
        <v>123</v>
      </c>
      <c r="D1840" t="s">
        <v>621</v>
      </c>
      <c r="E1840" s="4">
        <v>11</v>
      </c>
      <c r="F1840" s="4">
        <v>19</v>
      </c>
      <c r="G1840">
        <v>1</v>
      </c>
      <c r="H1840" s="5">
        <v>2.4305555555555556E-2</v>
      </c>
      <c r="I1840" t="s">
        <v>609</v>
      </c>
      <c r="J1840" s="4">
        <f t="shared" si="84"/>
        <v>19</v>
      </c>
      <c r="K1840" s="11">
        <f t="shared" si="85"/>
        <v>11</v>
      </c>
      <c r="L1840" s="4">
        <f>J1840-(G1840*E1840)</f>
        <v>8</v>
      </c>
      <c r="M1840" s="6">
        <f t="shared" si="86"/>
        <v>0.42105263157894735</v>
      </c>
    </row>
    <row r="1841" spans="1:13" x14ac:dyDescent="0.45">
      <c r="A1841" s="3">
        <v>743</v>
      </c>
      <c r="B1841" s="3">
        <v>19</v>
      </c>
      <c r="C1841" t="s">
        <v>166</v>
      </c>
      <c r="D1841" t="s">
        <v>630</v>
      </c>
      <c r="E1841" s="4">
        <v>15</v>
      </c>
      <c r="F1841" s="4">
        <v>26</v>
      </c>
      <c r="G1841">
        <v>2</v>
      </c>
      <c r="H1841" s="5">
        <v>4.0972222222222222E-2</v>
      </c>
      <c r="I1841" t="s">
        <v>610</v>
      </c>
      <c r="J1841" s="4">
        <f t="shared" si="84"/>
        <v>52</v>
      </c>
      <c r="K1841" s="11">
        <f t="shared" si="85"/>
        <v>30</v>
      </c>
      <c r="L1841" s="4">
        <f>J1841-(G1841*E1841)</f>
        <v>22</v>
      </c>
      <c r="M1841" s="6">
        <f t="shared" si="86"/>
        <v>0.42307692307692307</v>
      </c>
    </row>
    <row r="1842" spans="1:13" x14ac:dyDescent="0.45">
      <c r="A1842" s="3">
        <v>743</v>
      </c>
      <c r="B1842" s="3">
        <v>19</v>
      </c>
      <c r="C1842" t="s">
        <v>90</v>
      </c>
      <c r="D1842" t="s">
        <v>629</v>
      </c>
      <c r="E1842" s="4">
        <v>10</v>
      </c>
      <c r="F1842" s="4">
        <v>18</v>
      </c>
      <c r="G1842">
        <v>2</v>
      </c>
      <c r="H1842" s="5">
        <v>2.8472222222222222E-2</v>
      </c>
      <c r="I1842" t="s">
        <v>609</v>
      </c>
      <c r="J1842" s="4">
        <f t="shared" si="84"/>
        <v>36</v>
      </c>
      <c r="K1842" s="11">
        <f t="shared" si="85"/>
        <v>20</v>
      </c>
      <c r="L1842" s="4">
        <f>J1842-(G1842*E1842)</f>
        <v>16</v>
      </c>
      <c r="M1842" s="6">
        <f t="shared" si="86"/>
        <v>0.44444444444444442</v>
      </c>
    </row>
    <row r="1843" spans="1:13" x14ac:dyDescent="0.45">
      <c r="A1843" s="3">
        <v>743</v>
      </c>
      <c r="B1843" s="3">
        <v>19</v>
      </c>
      <c r="C1843" t="s">
        <v>211</v>
      </c>
      <c r="D1843" t="s">
        <v>627</v>
      </c>
      <c r="E1843" s="4">
        <v>14</v>
      </c>
      <c r="F1843" s="4">
        <v>23</v>
      </c>
      <c r="G1843">
        <v>2</v>
      </c>
      <c r="H1843" s="5">
        <v>2.9861111111111113E-2</v>
      </c>
      <c r="I1843" t="s">
        <v>610</v>
      </c>
      <c r="J1843" s="4">
        <f t="shared" si="84"/>
        <v>46</v>
      </c>
      <c r="K1843" s="11">
        <f t="shared" si="85"/>
        <v>28</v>
      </c>
      <c r="L1843" s="4">
        <f>J1843-(G1843*E1843)</f>
        <v>18</v>
      </c>
      <c r="M1843" s="6">
        <f t="shared" si="86"/>
        <v>0.39130434782608697</v>
      </c>
    </row>
    <row r="1844" spans="1:13" x14ac:dyDescent="0.45">
      <c r="A1844" s="3">
        <v>744</v>
      </c>
      <c r="B1844" s="3">
        <v>11</v>
      </c>
      <c r="C1844" t="s">
        <v>90</v>
      </c>
      <c r="D1844" t="s">
        <v>629</v>
      </c>
      <c r="E1844" s="4">
        <v>10</v>
      </c>
      <c r="F1844" s="4">
        <v>18</v>
      </c>
      <c r="G1844">
        <v>1</v>
      </c>
      <c r="H1844" s="5">
        <v>3.9583333333333331E-2</v>
      </c>
      <c r="I1844" t="s">
        <v>609</v>
      </c>
      <c r="J1844" s="4">
        <f t="shared" si="84"/>
        <v>18</v>
      </c>
      <c r="K1844" s="11">
        <f t="shared" si="85"/>
        <v>10</v>
      </c>
      <c r="L1844" s="4">
        <f>J1844-(G1844*E1844)</f>
        <v>8</v>
      </c>
      <c r="M1844" s="6">
        <f t="shared" si="86"/>
        <v>0.44444444444444442</v>
      </c>
    </row>
    <row r="1845" spans="1:13" x14ac:dyDescent="0.45">
      <c r="A1845" s="3">
        <v>744</v>
      </c>
      <c r="B1845" s="3">
        <v>11</v>
      </c>
      <c r="C1845" t="s">
        <v>49</v>
      </c>
      <c r="D1845" t="s">
        <v>618</v>
      </c>
      <c r="E1845" s="4">
        <v>17</v>
      </c>
      <c r="F1845" s="4">
        <v>29</v>
      </c>
      <c r="G1845">
        <v>2</v>
      </c>
      <c r="H1845" s="5">
        <v>6.9444444444444441E-3</v>
      </c>
      <c r="I1845" t="s">
        <v>609</v>
      </c>
      <c r="J1845" s="4">
        <f t="shared" si="84"/>
        <v>58</v>
      </c>
      <c r="K1845" s="11">
        <f t="shared" si="85"/>
        <v>34</v>
      </c>
      <c r="L1845" s="4">
        <f>J1845-(G1845*E1845)</f>
        <v>24</v>
      </c>
      <c r="M1845" s="6">
        <f t="shared" si="86"/>
        <v>0.41379310344827586</v>
      </c>
    </row>
    <row r="1846" spans="1:13" x14ac:dyDescent="0.45">
      <c r="A1846" s="3">
        <v>745</v>
      </c>
      <c r="B1846" s="3">
        <v>3</v>
      </c>
      <c r="C1846" t="s">
        <v>37</v>
      </c>
      <c r="D1846" t="s">
        <v>622</v>
      </c>
      <c r="E1846" s="4">
        <v>21</v>
      </c>
      <c r="F1846" s="4">
        <v>35</v>
      </c>
      <c r="G1846">
        <v>3</v>
      </c>
      <c r="H1846" s="5">
        <v>2.361111111111111E-2</v>
      </c>
      <c r="I1846" t="s">
        <v>609</v>
      </c>
      <c r="J1846" s="4">
        <f t="shared" si="84"/>
        <v>105</v>
      </c>
      <c r="K1846" s="11">
        <f t="shared" si="85"/>
        <v>63</v>
      </c>
      <c r="L1846" s="4">
        <f>J1846-(G1846*E1846)</f>
        <v>42</v>
      </c>
      <c r="M1846" s="6">
        <f t="shared" si="86"/>
        <v>0.4</v>
      </c>
    </row>
    <row r="1847" spans="1:13" x14ac:dyDescent="0.45">
      <c r="A1847" s="3">
        <v>745</v>
      </c>
      <c r="B1847" s="3">
        <v>3</v>
      </c>
      <c r="C1847" t="s">
        <v>169</v>
      </c>
      <c r="D1847" t="s">
        <v>612</v>
      </c>
      <c r="E1847" s="4">
        <v>14</v>
      </c>
      <c r="F1847" s="4">
        <v>24</v>
      </c>
      <c r="G1847">
        <v>2</v>
      </c>
      <c r="H1847" s="5">
        <v>6.2500000000000003E-3</v>
      </c>
      <c r="I1847" t="s">
        <v>609</v>
      </c>
      <c r="J1847" s="4">
        <f t="shared" si="84"/>
        <v>48</v>
      </c>
      <c r="K1847" s="11">
        <f t="shared" si="85"/>
        <v>28</v>
      </c>
      <c r="L1847" s="4">
        <f>J1847-(G1847*E1847)</f>
        <v>20</v>
      </c>
      <c r="M1847" s="6">
        <f t="shared" si="86"/>
        <v>0.41666666666666669</v>
      </c>
    </row>
    <row r="1848" spans="1:13" x14ac:dyDescent="0.45">
      <c r="A1848" s="3">
        <v>745</v>
      </c>
      <c r="B1848" s="3">
        <v>3</v>
      </c>
      <c r="C1848" t="s">
        <v>133</v>
      </c>
      <c r="D1848" t="s">
        <v>631</v>
      </c>
      <c r="E1848" s="4">
        <v>15</v>
      </c>
      <c r="F1848" s="4">
        <v>25</v>
      </c>
      <c r="G1848">
        <v>2</v>
      </c>
      <c r="H1848" s="5">
        <v>1.5972222222222221E-2</v>
      </c>
      <c r="I1848" t="s">
        <v>609</v>
      </c>
      <c r="J1848" s="4">
        <f t="shared" si="84"/>
        <v>50</v>
      </c>
      <c r="K1848" s="11">
        <f t="shared" si="85"/>
        <v>30</v>
      </c>
      <c r="L1848" s="4">
        <f>J1848-(G1848*E1848)</f>
        <v>20</v>
      </c>
      <c r="M1848" s="6">
        <f t="shared" si="86"/>
        <v>0.4</v>
      </c>
    </row>
    <row r="1849" spans="1:13" x14ac:dyDescent="0.45">
      <c r="A1849" s="3">
        <v>745</v>
      </c>
      <c r="B1849" s="3">
        <v>3</v>
      </c>
      <c r="C1849" t="s">
        <v>117</v>
      </c>
      <c r="D1849" t="s">
        <v>615</v>
      </c>
      <c r="E1849" s="4">
        <v>16</v>
      </c>
      <c r="F1849" s="4">
        <v>27</v>
      </c>
      <c r="G1849">
        <v>3</v>
      </c>
      <c r="H1849" s="5">
        <v>4.8611111111111112E-3</v>
      </c>
      <c r="I1849" t="s">
        <v>610</v>
      </c>
      <c r="J1849" s="4">
        <f t="shared" si="84"/>
        <v>81</v>
      </c>
      <c r="K1849" s="11">
        <f t="shared" si="85"/>
        <v>48</v>
      </c>
      <c r="L1849" s="4">
        <f>J1849-(G1849*E1849)</f>
        <v>33</v>
      </c>
      <c r="M1849" s="6">
        <f t="shared" si="86"/>
        <v>0.40740740740740738</v>
      </c>
    </row>
    <row r="1850" spans="1:13" x14ac:dyDescent="0.45">
      <c r="A1850" s="3">
        <v>746</v>
      </c>
      <c r="B1850" s="3">
        <v>13</v>
      </c>
      <c r="C1850" t="s">
        <v>37</v>
      </c>
      <c r="D1850" t="s">
        <v>622</v>
      </c>
      <c r="E1850" s="4">
        <v>21</v>
      </c>
      <c r="F1850" s="4">
        <v>35</v>
      </c>
      <c r="G1850">
        <v>3</v>
      </c>
      <c r="H1850" s="5">
        <v>2.361111111111111E-2</v>
      </c>
      <c r="I1850" t="s">
        <v>609</v>
      </c>
      <c r="J1850" s="4">
        <f t="shared" si="84"/>
        <v>105</v>
      </c>
      <c r="K1850" s="11">
        <f t="shared" si="85"/>
        <v>63</v>
      </c>
      <c r="L1850" s="4">
        <f>J1850-(G1850*E1850)</f>
        <v>42</v>
      </c>
      <c r="M1850" s="6">
        <f t="shared" si="86"/>
        <v>0.4</v>
      </c>
    </row>
    <row r="1851" spans="1:13" x14ac:dyDescent="0.45">
      <c r="A1851" s="3">
        <v>746</v>
      </c>
      <c r="B1851" s="3">
        <v>13</v>
      </c>
      <c r="C1851" t="s">
        <v>258</v>
      </c>
      <c r="D1851" t="s">
        <v>623</v>
      </c>
      <c r="E1851" s="4">
        <v>19</v>
      </c>
      <c r="F1851" s="4">
        <v>32</v>
      </c>
      <c r="G1851">
        <v>3</v>
      </c>
      <c r="H1851" s="5">
        <v>2.9861111111111113E-2</v>
      </c>
      <c r="I1851" t="s">
        <v>609</v>
      </c>
      <c r="J1851" s="4">
        <f t="shared" si="84"/>
        <v>96</v>
      </c>
      <c r="K1851" s="11">
        <f t="shared" si="85"/>
        <v>57</v>
      </c>
      <c r="L1851" s="4">
        <f>J1851-(G1851*E1851)</f>
        <v>39</v>
      </c>
      <c r="M1851" s="6">
        <f t="shared" si="86"/>
        <v>0.40625</v>
      </c>
    </row>
    <row r="1852" spans="1:13" x14ac:dyDescent="0.45">
      <c r="A1852" s="3">
        <v>747</v>
      </c>
      <c r="B1852" s="3">
        <v>16</v>
      </c>
      <c r="C1852" t="s">
        <v>133</v>
      </c>
      <c r="D1852" t="s">
        <v>631</v>
      </c>
      <c r="E1852" s="4">
        <v>15</v>
      </c>
      <c r="F1852" s="4">
        <v>25</v>
      </c>
      <c r="G1852">
        <v>1</v>
      </c>
      <c r="H1852" s="5">
        <v>1.9444444444444445E-2</v>
      </c>
      <c r="I1852" t="s">
        <v>609</v>
      </c>
      <c r="J1852" s="4">
        <f t="shared" si="84"/>
        <v>25</v>
      </c>
      <c r="K1852" s="11">
        <f t="shared" si="85"/>
        <v>15</v>
      </c>
      <c r="L1852" s="4">
        <f>J1852-(G1852*E1852)</f>
        <v>10</v>
      </c>
      <c r="M1852" s="6">
        <f t="shared" si="86"/>
        <v>0.4</v>
      </c>
    </row>
    <row r="1853" spans="1:13" x14ac:dyDescent="0.45">
      <c r="A1853" s="3">
        <v>748</v>
      </c>
      <c r="B1853" s="3">
        <v>2</v>
      </c>
      <c r="C1853" t="s">
        <v>258</v>
      </c>
      <c r="D1853" t="s">
        <v>623</v>
      </c>
      <c r="E1853" s="4">
        <v>19</v>
      </c>
      <c r="F1853" s="4">
        <v>32</v>
      </c>
      <c r="G1853">
        <v>1</v>
      </c>
      <c r="H1853" s="5">
        <v>3.472222222222222E-3</v>
      </c>
      <c r="I1853" t="s">
        <v>610</v>
      </c>
      <c r="J1853" s="4">
        <f t="shared" si="84"/>
        <v>32</v>
      </c>
      <c r="K1853" s="11">
        <f t="shared" si="85"/>
        <v>19</v>
      </c>
      <c r="L1853" s="4">
        <f>J1853-(G1853*E1853)</f>
        <v>13</v>
      </c>
      <c r="M1853" s="6">
        <f t="shared" si="86"/>
        <v>0.40625</v>
      </c>
    </row>
    <row r="1854" spans="1:13" x14ac:dyDescent="0.45">
      <c r="A1854" s="3">
        <v>748</v>
      </c>
      <c r="B1854" s="3">
        <v>2</v>
      </c>
      <c r="C1854" t="s">
        <v>166</v>
      </c>
      <c r="D1854" t="s">
        <v>630</v>
      </c>
      <c r="E1854" s="4">
        <v>15</v>
      </c>
      <c r="F1854" s="4">
        <v>26</v>
      </c>
      <c r="G1854">
        <v>3</v>
      </c>
      <c r="H1854" s="5">
        <v>2.2222222222222223E-2</v>
      </c>
      <c r="I1854" t="s">
        <v>609</v>
      </c>
      <c r="J1854" s="4">
        <f t="shared" si="84"/>
        <v>78</v>
      </c>
      <c r="K1854" s="11">
        <f t="shared" si="85"/>
        <v>45</v>
      </c>
      <c r="L1854" s="4">
        <f>J1854-(G1854*E1854)</f>
        <v>33</v>
      </c>
      <c r="M1854" s="6">
        <f t="shared" si="86"/>
        <v>0.42307692307692307</v>
      </c>
    </row>
    <row r="1855" spans="1:13" x14ac:dyDescent="0.45">
      <c r="A1855" s="3">
        <v>749</v>
      </c>
      <c r="B1855" s="3">
        <v>1</v>
      </c>
      <c r="C1855" t="s">
        <v>37</v>
      </c>
      <c r="D1855" t="s">
        <v>622</v>
      </c>
      <c r="E1855" s="4">
        <v>21</v>
      </c>
      <c r="F1855" s="4">
        <v>35</v>
      </c>
      <c r="G1855">
        <v>2</v>
      </c>
      <c r="H1855" s="5">
        <v>5.5555555555555558E-3</v>
      </c>
      <c r="I1855" t="s">
        <v>609</v>
      </c>
      <c r="J1855" s="4">
        <f t="shared" si="84"/>
        <v>70</v>
      </c>
      <c r="K1855" s="11">
        <f t="shared" si="85"/>
        <v>42</v>
      </c>
      <c r="L1855" s="4">
        <f>J1855-(G1855*E1855)</f>
        <v>28</v>
      </c>
      <c r="M1855" s="6">
        <f t="shared" si="86"/>
        <v>0.4</v>
      </c>
    </row>
    <row r="1856" spans="1:13" x14ac:dyDescent="0.45">
      <c r="A1856" s="3">
        <v>750</v>
      </c>
      <c r="B1856" s="3">
        <v>6</v>
      </c>
      <c r="C1856" t="s">
        <v>127</v>
      </c>
      <c r="D1856" t="s">
        <v>614</v>
      </c>
      <c r="E1856" s="4">
        <v>19</v>
      </c>
      <c r="F1856" s="4">
        <v>31</v>
      </c>
      <c r="G1856">
        <v>3</v>
      </c>
      <c r="H1856" s="5">
        <v>3.2638888888888891E-2</v>
      </c>
      <c r="I1856" t="s">
        <v>609</v>
      </c>
      <c r="J1856" s="4">
        <f t="shared" si="84"/>
        <v>93</v>
      </c>
      <c r="K1856" s="11">
        <f t="shared" si="85"/>
        <v>57</v>
      </c>
      <c r="L1856" s="4">
        <f>J1856-(G1856*E1856)</f>
        <v>36</v>
      </c>
      <c r="M1856" s="6">
        <f t="shared" si="86"/>
        <v>0.38709677419354838</v>
      </c>
    </row>
    <row r="1857" spans="1:13" x14ac:dyDescent="0.45">
      <c r="A1857" s="3">
        <v>750</v>
      </c>
      <c r="B1857" s="3">
        <v>6</v>
      </c>
      <c r="C1857" t="s">
        <v>166</v>
      </c>
      <c r="D1857" t="s">
        <v>630</v>
      </c>
      <c r="E1857" s="4">
        <v>15</v>
      </c>
      <c r="F1857" s="4">
        <v>26</v>
      </c>
      <c r="G1857">
        <v>1</v>
      </c>
      <c r="H1857" s="5">
        <v>2.7083333333333334E-2</v>
      </c>
      <c r="I1857" t="s">
        <v>609</v>
      </c>
      <c r="J1857" s="4">
        <f t="shared" si="84"/>
        <v>26</v>
      </c>
      <c r="K1857" s="11">
        <f t="shared" si="85"/>
        <v>15</v>
      </c>
      <c r="L1857" s="4">
        <f>J1857-(G1857*E1857)</f>
        <v>11</v>
      </c>
      <c r="M1857" s="6">
        <f t="shared" si="86"/>
        <v>0.42307692307692307</v>
      </c>
    </row>
    <row r="1858" spans="1:13" x14ac:dyDescent="0.45">
      <c r="A1858" s="3">
        <v>751</v>
      </c>
      <c r="B1858" s="3">
        <v>17</v>
      </c>
      <c r="C1858" t="s">
        <v>49</v>
      </c>
      <c r="D1858" t="s">
        <v>618</v>
      </c>
      <c r="E1858" s="4">
        <v>17</v>
      </c>
      <c r="F1858" s="4">
        <v>29</v>
      </c>
      <c r="G1858">
        <v>1</v>
      </c>
      <c r="H1858" s="5">
        <v>2.5694444444444443E-2</v>
      </c>
      <c r="I1858" t="s">
        <v>609</v>
      </c>
      <c r="J1858" s="4">
        <f t="shared" si="84"/>
        <v>29</v>
      </c>
      <c r="K1858" s="11">
        <f t="shared" si="85"/>
        <v>17</v>
      </c>
      <c r="L1858" s="4">
        <f>J1858-(G1858*E1858)</f>
        <v>12</v>
      </c>
      <c r="M1858" s="6">
        <f t="shared" si="86"/>
        <v>0.41379310344827586</v>
      </c>
    </row>
    <row r="1859" spans="1:13" x14ac:dyDescent="0.45">
      <c r="A1859" s="3">
        <v>751</v>
      </c>
      <c r="B1859" s="3">
        <v>17</v>
      </c>
      <c r="C1859" t="s">
        <v>133</v>
      </c>
      <c r="D1859" t="s">
        <v>631</v>
      </c>
      <c r="E1859" s="4">
        <v>15</v>
      </c>
      <c r="F1859" s="4">
        <v>25</v>
      </c>
      <c r="G1859">
        <v>3</v>
      </c>
      <c r="H1859" s="5">
        <v>2.1527777777777778E-2</v>
      </c>
      <c r="I1859" t="s">
        <v>610</v>
      </c>
      <c r="J1859" s="4">
        <f t="shared" ref="J1859:J1903" si="87">F1859*G1859</f>
        <v>75</v>
      </c>
      <c r="K1859" s="11">
        <f t="shared" ref="K1859:K1903" si="88">G1859*E1859</f>
        <v>45</v>
      </c>
      <c r="L1859" s="4">
        <f>J1859-(G1859*E1859)</f>
        <v>30</v>
      </c>
      <c r="M1859" s="6">
        <f t="shared" ref="M1859:M1903" si="89">L1859/J1859</f>
        <v>0.4</v>
      </c>
    </row>
    <row r="1860" spans="1:13" x14ac:dyDescent="0.45">
      <c r="A1860" s="3">
        <v>751</v>
      </c>
      <c r="B1860" s="3">
        <v>17</v>
      </c>
      <c r="C1860" t="s">
        <v>214</v>
      </c>
      <c r="D1860" t="s">
        <v>624</v>
      </c>
      <c r="E1860" s="4">
        <v>13</v>
      </c>
      <c r="F1860" s="4">
        <v>22</v>
      </c>
      <c r="G1860">
        <v>3</v>
      </c>
      <c r="H1860" s="5">
        <v>1.3194444444444444E-2</v>
      </c>
      <c r="I1860" t="s">
        <v>609</v>
      </c>
      <c r="J1860" s="4">
        <f t="shared" si="87"/>
        <v>66</v>
      </c>
      <c r="K1860" s="11">
        <f t="shared" si="88"/>
        <v>39</v>
      </c>
      <c r="L1860" s="4">
        <f>J1860-(G1860*E1860)</f>
        <v>27</v>
      </c>
      <c r="M1860" s="6">
        <f t="shared" si="89"/>
        <v>0.40909090909090912</v>
      </c>
    </row>
    <row r="1861" spans="1:13" x14ac:dyDescent="0.45">
      <c r="A1861" s="3">
        <v>752</v>
      </c>
      <c r="B1861" s="3">
        <v>3</v>
      </c>
      <c r="C1861" t="s">
        <v>79</v>
      </c>
      <c r="D1861" t="s">
        <v>613</v>
      </c>
      <c r="E1861" s="4">
        <v>18</v>
      </c>
      <c r="F1861" s="4">
        <v>30</v>
      </c>
      <c r="G1861">
        <v>2</v>
      </c>
      <c r="H1861" s="5">
        <v>2.0833333333333332E-2</v>
      </c>
      <c r="I1861" t="s">
        <v>610</v>
      </c>
      <c r="J1861" s="4">
        <f t="shared" si="87"/>
        <v>60</v>
      </c>
      <c r="K1861" s="11">
        <f t="shared" si="88"/>
        <v>36</v>
      </c>
      <c r="L1861" s="4">
        <f>J1861-(G1861*E1861)</f>
        <v>24</v>
      </c>
      <c r="M1861" s="6">
        <f t="shared" si="89"/>
        <v>0.4</v>
      </c>
    </row>
    <row r="1862" spans="1:13" x14ac:dyDescent="0.45">
      <c r="A1862" s="3">
        <v>753</v>
      </c>
      <c r="B1862" s="3">
        <v>11</v>
      </c>
      <c r="C1862" t="s">
        <v>258</v>
      </c>
      <c r="D1862" t="s">
        <v>623</v>
      </c>
      <c r="E1862" s="4">
        <v>19</v>
      </c>
      <c r="F1862" s="4">
        <v>32</v>
      </c>
      <c r="G1862">
        <v>1</v>
      </c>
      <c r="H1862" s="5">
        <v>2.4305555555555556E-2</v>
      </c>
      <c r="I1862" t="s">
        <v>610</v>
      </c>
      <c r="J1862" s="4">
        <f t="shared" si="87"/>
        <v>32</v>
      </c>
      <c r="K1862" s="11">
        <f t="shared" si="88"/>
        <v>19</v>
      </c>
      <c r="L1862" s="4">
        <f>J1862-(G1862*E1862)</f>
        <v>13</v>
      </c>
      <c r="M1862" s="6">
        <f t="shared" si="89"/>
        <v>0.40625</v>
      </c>
    </row>
    <row r="1863" spans="1:13" x14ac:dyDescent="0.45">
      <c r="A1863" s="3">
        <v>753</v>
      </c>
      <c r="B1863" s="3">
        <v>11</v>
      </c>
      <c r="C1863" t="s">
        <v>211</v>
      </c>
      <c r="D1863" t="s">
        <v>627</v>
      </c>
      <c r="E1863" s="4">
        <v>14</v>
      </c>
      <c r="F1863" s="4">
        <v>23</v>
      </c>
      <c r="G1863">
        <v>1</v>
      </c>
      <c r="H1863" s="5">
        <v>1.5972222222222221E-2</v>
      </c>
      <c r="I1863" t="s">
        <v>610</v>
      </c>
      <c r="J1863" s="4">
        <f t="shared" si="87"/>
        <v>23</v>
      </c>
      <c r="K1863" s="11">
        <f t="shared" si="88"/>
        <v>14</v>
      </c>
      <c r="L1863" s="4">
        <f>J1863-(G1863*E1863)</f>
        <v>9</v>
      </c>
      <c r="M1863" s="6">
        <f t="shared" si="89"/>
        <v>0.39130434782608697</v>
      </c>
    </row>
    <row r="1864" spans="1:13" x14ac:dyDescent="0.45">
      <c r="A1864" s="3">
        <v>753</v>
      </c>
      <c r="B1864" s="3">
        <v>11</v>
      </c>
      <c r="C1864" t="s">
        <v>169</v>
      </c>
      <c r="D1864" t="s">
        <v>612</v>
      </c>
      <c r="E1864" s="4">
        <v>14</v>
      </c>
      <c r="F1864" s="4">
        <v>24</v>
      </c>
      <c r="G1864">
        <v>3</v>
      </c>
      <c r="H1864" s="5">
        <v>1.6666666666666666E-2</v>
      </c>
      <c r="I1864" t="s">
        <v>609</v>
      </c>
      <c r="J1864" s="4">
        <f t="shared" si="87"/>
        <v>72</v>
      </c>
      <c r="K1864" s="11">
        <f t="shared" si="88"/>
        <v>42</v>
      </c>
      <c r="L1864" s="4">
        <f>J1864-(G1864*E1864)</f>
        <v>30</v>
      </c>
      <c r="M1864" s="6">
        <f t="shared" si="89"/>
        <v>0.41666666666666669</v>
      </c>
    </row>
    <row r="1865" spans="1:13" x14ac:dyDescent="0.45">
      <c r="A1865" s="3">
        <v>753</v>
      </c>
      <c r="B1865" s="3">
        <v>11</v>
      </c>
      <c r="C1865" t="s">
        <v>84</v>
      </c>
      <c r="D1865" t="s">
        <v>617</v>
      </c>
      <c r="E1865" s="4">
        <v>22</v>
      </c>
      <c r="F1865" s="4">
        <v>36</v>
      </c>
      <c r="G1865">
        <v>1</v>
      </c>
      <c r="H1865" s="5">
        <v>3.1944444444444442E-2</v>
      </c>
      <c r="I1865" t="s">
        <v>609</v>
      </c>
      <c r="J1865" s="4">
        <f t="shared" si="87"/>
        <v>36</v>
      </c>
      <c r="K1865" s="11">
        <f t="shared" si="88"/>
        <v>22</v>
      </c>
      <c r="L1865" s="4">
        <f>J1865-(G1865*E1865)</f>
        <v>14</v>
      </c>
      <c r="M1865" s="6">
        <f t="shared" si="89"/>
        <v>0.3888888888888889</v>
      </c>
    </row>
    <row r="1866" spans="1:13" x14ac:dyDescent="0.45">
      <c r="A1866" s="3">
        <v>754</v>
      </c>
      <c r="B1866" s="3">
        <v>8</v>
      </c>
      <c r="C1866" t="s">
        <v>169</v>
      </c>
      <c r="D1866" t="s">
        <v>612</v>
      </c>
      <c r="E1866" s="4">
        <v>14</v>
      </c>
      <c r="F1866" s="4">
        <v>24</v>
      </c>
      <c r="G1866">
        <v>3</v>
      </c>
      <c r="H1866" s="5">
        <v>1.8055555555555554E-2</v>
      </c>
      <c r="I1866" t="s">
        <v>609</v>
      </c>
      <c r="J1866" s="4">
        <f t="shared" si="87"/>
        <v>72</v>
      </c>
      <c r="K1866" s="11">
        <f t="shared" si="88"/>
        <v>42</v>
      </c>
      <c r="L1866" s="4">
        <f>J1866-(G1866*E1866)</f>
        <v>30</v>
      </c>
      <c r="M1866" s="6">
        <f t="shared" si="89"/>
        <v>0.41666666666666669</v>
      </c>
    </row>
    <row r="1867" spans="1:13" x14ac:dyDescent="0.45">
      <c r="A1867" s="3">
        <v>754</v>
      </c>
      <c r="B1867" s="3">
        <v>8</v>
      </c>
      <c r="C1867" t="s">
        <v>117</v>
      </c>
      <c r="D1867" t="s">
        <v>615</v>
      </c>
      <c r="E1867" s="4">
        <v>16</v>
      </c>
      <c r="F1867" s="4">
        <v>27</v>
      </c>
      <c r="G1867">
        <v>3</v>
      </c>
      <c r="H1867" s="5">
        <v>7.6388888888888886E-3</v>
      </c>
      <c r="I1867" t="s">
        <v>610</v>
      </c>
      <c r="J1867" s="4">
        <f t="shared" si="87"/>
        <v>81</v>
      </c>
      <c r="K1867" s="11">
        <f t="shared" si="88"/>
        <v>48</v>
      </c>
      <c r="L1867" s="4">
        <f>J1867-(G1867*E1867)</f>
        <v>33</v>
      </c>
      <c r="M1867" s="6">
        <f t="shared" si="89"/>
        <v>0.40740740740740738</v>
      </c>
    </row>
    <row r="1868" spans="1:13" x14ac:dyDescent="0.45">
      <c r="A1868" s="3">
        <v>754</v>
      </c>
      <c r="B1868" s="3">
        <v>8</v>
      </c>
      <c r="C1868" t="s">
        <v>53</v>
      </c>
      <c r="D1868" t="s">
        <v>620</v>
      </c>
      <c r="E1868" s="4">
        <v>16</v>
      </c>
      <c r="F1868" s="4">
        <v>28</v>
      </c>
      <c r="G1868">
        <v>3</v>
      </c>
      <c r="H1868" s="5">
        <v>3.6111111111111108E-2</v>
      </c>
      <c r="I1868" t="s">
        <v>609</v>
      </c>
      <c r="J1868" s="4">
        <f t="shared" si="87"/>
        <v>84</v>
      </c>
      <c r="K1868" s="11">
        <f t="shared" si="88"/>
        <v>48</v>
      </c>
      <c r="L1868" s="4">
        <f>J1868-(G1868*E1868)</f>
        <v>36</v>
      </c>
      <c r="M1868" s="6">
        <f t="shared" si="89"/>
        <v>0.42857142857142855</v>
      </c>
    </row>
    <row r="1869" spans="1:13" x14ac:dyDescent="0.45">
      <c r="A1869" s="3">
        <v>755</v>
      </c>
      <c r="B1869" s="3">
        <v>12</v>
      </c>
      <c r="C1869" t="s">
        <v>81</v>
      </c>
      <c r="D1869" t="s">
        <v>628</v>
      </c>
      <c r="E1869" s="4">
        <v>13</v>
      </c>
      <c r="F1869" s="4">
        <v>21</v>
      </c>
      <c r="G1869">
        <v>1</v>
      </c>
      <c r="H1869" s="5">
        <v>4.1666666666666666E-3</v>
      </c>
      <c r="I1869" t="s">
        <v>609</v>
      </c>
      <c r="J1869" s="4">
        <f t="shared" si="87"/>
        <v>21</v>
      </c>
      <c r="K1869" s="11">
        <f t="shared" si="88"/>
        <v>13</v>
      </c>
      <c r="L1869" s="4">
        <f>J1869-(G1869*E1869)</f>
        <v>8</v>
      </c>
      <c r="M1869" s="6">
        <f t="shared" si="89"/>
        <v>0.38095238095238093</v>
      </c>
    </row>
    <row r="1870" spans="1:13" x14ac:dyDescent="0.45">
      <c r="A1870" s="3">
        <v>755</v>
      </c>
      <c r="B1870" s="3">
        <v>12</v>
      </c>
      <c r="C1870" t="s">
        <v>133</v>
      </c>
      <c r="D1870" t="s">
        <v>631</v>
      </c>
      <c r="E1870" s="4">
        <v>15</v>
      </c>
      <c r="F1870" s="4">
        <v>25</v>
      </c>
      <c r="G1870">
        <v>3</v>
      </c>
      <c r="H1870" s="5">
        <v>2.5694444444444443E-2</v>
      </c>
      <c r="I1870" t="s">
        <v>609</v>
      </c>
      <c r="J1870" s="4">
        <f t="shared" si="87"/>
        <v>75</v>
      </c>
      <c r="K1870" s="11">
        <f t="shared" si="88"/>
        <v>45</v>
      </c>
      <c r="L1870" s="4">
        <f>J1870-(G1870*E1870)</f>
        <v>30</v>
      </c>
      <c r="M1870" s="6">
        <f t="shared" si="89"/>
        <v>0.4</v>
      </c>
    </row>
    <row r="1871" spans="1:13" x14ac:dyDescent="0.45">
      <c r="A1871" s="3">
        <v>755</v>
      </c>
      <c r="B1871" s="3">
        <v>12</v>
      </c>
      <c r="C1871" t="s">
        <v>123</v>
      </c>
      <c r="D1871" t="s">
        <v>621</v>
      </c>
      <c r="E1871" s="4">
        <v>11</v>
      </c>
      <c r="F1871" s="4">
        <v>19</v>
      </c>
      <c r="G1871">
        <v>3</v>
      </c>
      <c r="H1871" s="5">
        <v>3.1944444444444442E-2</v>
      </c>
      <c r="I1871" t="s">
        <v>609</v>
      </c>
      <c r="J1871" s="4">
        <f t="shared" si="87"/>
        <v>57</v>
      </c>
      <c r="K1871" s="11">
        <f t="shared" si="88"/>
        <v>33</v>
      </c>
      <c r="L1871" s="4">
        <f>J1871-(G1871*E1871)</f>
        <v>24</v>
      </c>
      <c r="M1871" s="6">
        <f t="shared" si="89"/>
        <v>0.42105263157894735</v>
      </c>
    </row>
    <row r="1872" spans="1:13" x14ac:dyDescent="0.45">
      <c r="A1872" s="3">
        <v>755</v>
      </c>
      <c r="B1872" s="3">
        <v>12</v>
      </c>
      <c r="C1872" t="s">
        <v>49</v>
      </c>
      <c r="D1872" t="s">
        <v>618</v>
      </c>
      <c r="E1872" s="4">
        <v>17</v>
      </c>
      <c r="F1872" s="4">
        <v>29</v>
      </c>
      <c r="G1872">
        <v>2</v>
      </c>
      <c r="H1872" s="5">
        <v>1.3888888888888888E-2</v>
      </c>
      <c r="I1872" t="s">
        <v>610</v>
      </c>
      <c r="J1872" s="4">
        <f t="shared" si="87"/>
        <v>58</v>
      </c>
      <c r="K1872" s="11">
        <f t="shared" si="88"/>
        <v>34</v>
      </c>
      <c r="L1872" s="4">
        <f>J1872-(G1872*E1872)</f>
        <v>24</v>
      </c>
      <c r="M1872" s="6">
        <f t="shared" si="89"/>
        <v>0.41379310344827586</v>
      </c>
    </row>
    <row r="1873" spans="1:13" x14ac:dyDescent="0.45">
      <c r="A1873" s="3">
        <v>756</v>
      </c>
      <c r="B1873" s="3">
        <v>11</v>
      </c>
      <c r="C1873" t="s">
        <v>127</v>
      </c>
      <c r="D1873" t="s">
        <v>614</v>
      </c>
      <c r="E1873" s="4">
        <v>19</v>
      </c>
      <c r="F1873" s="4">
        <v>31</v>
      </c>
      <c r="G1873">
        <v>1</v>
      </c>
      <c r="H1873" s="5">
        <v>1.4583333333333334E-2</v>
      </c>
      <c r="I1873" t="s">
        <v>609</v>
      </c>
      <c r="J1873" s="4">
        <f t="shared" si="87"/>
        <v>31</v>
      </c>
      <c r="K1873" s="11">
        <f t="shared" si="88"/>
        <v>19</v>
      </c>
      <c r="L1873" s="4">
        <f>J1873-(G1873*E1873)</f>
        <v>12</v>
      </c>
      <c r="M1873" s="6">
        <f t="shared" si="89"/>
        <v>0.38709677419354838</v>
      </c>
    </row>
    <row r="1874" spans="1:13" x14ac:dyDescent="0.45">
      <c r="A1874" s="3">
        <v>756</v>
      </c>
      <c r="B1874" s="3">
        <v>11</v>
      </c>
      <c r="C1874" t="s">
        <v>123</v>
      </c>
      <c r="D1874" t="s">
        <v>621</v>
      </c>
      <c r="E1874" s="4">
        <v>11</v>
      </c>
      <c r="F1874" s="4">
        <v>19</v>
      </c>
      <c r="G1874">
        <v>1</v>
      </c>
      <c r="H1874" s="5">
        <v>9.0277777777777769E-3</v>
      </c>
      <c r="I1874" t="s">
        <v>609</v>
      </c>
      <c r="J1874" s="4">
        <f t="shared" si="87"/>
        <v>19</v>
      </c>
      <c r="K1874" s="11">
        <f t="shared" si="88"/>
        <v>11</v>
      </c>
      <c r="L1874" s="4">
        <f>J1874-(G1874*E1874)</f>
        <v>8</v>
      </c>
      <c r="M1874" s="6">
        <f t="shared" si="89"/>
        <v>0.42105263157894735</v>
      </c>
    </row>
    <row r="1875" spans="1:13" x14ac:dyDescent="0.45">
      <c r="A1875" s="3">
        <v>757</v>
      </c>
      <c r="B1875" s="3">
        <v>3</v>
      </c>
      <c r="C1875" t="s">
        <v>79</v>
      </c>
      <c r="D1875" t="s">
        <v>613</v>
      </c>
      <c r="E1875" s="4">
        <v>18</v>
      </c>
      <c r="F1875" s="4">
        <v>30</v>
      </c>
      <c r="G1875">
        <v>2</v>
      </c>
      <c r="H1875" s="5">
        <v>2.7777777777777776E-2</v>
      </c>
      <c r="I1875" t="s">
        <v>609</v>
      </c>
      <c r="J1875" s="4">
        <f t="shared" si="87"/>
        <v>60</v>
      </c>
      <c r="K1875" s="11">
        <f t="shared" si="88"/>
        <v>36</v>
      </c>
      <c r="L1875" s="4">
        <f>J1875-(G1875*E1875)</f>
        <v>24</v>
      </c>
      <c r="M1875" s="6">
        <f t="shared" si="89"/>
        <v>0.4</v>
      </c>
    </row>
    <row r="1876" spans="1:13" x14ac:dyDescent="0.45">
      <c r="A1876" s="3">
        <v>758</v>
      </c>
      <c r="B1876" s="3">
        <v>18</v>
      </c>
      <c r="C1876" t="s">
        <v>79</v>
      </c>
      <c r="D1876" t="s">
        <v>613</v>
      </c>
      <c r="E1876" s="4">
        <v>18</v>
      </c>
      <c r="F1876" s="4">
        <v>30</v>
      </c>
      <c r="G1876">
        <v>1</v>
      </c>
      <c r="H1876" s="5">
        <v>2.2222222222222223E-2</v>
      </c>
      <c r="I1876" t="s">
        <v>609</v>
      </c>
      <c r="J1876" s="4">
        <f t="shared" si="87"/>
        <v>30</v>
      </c>
      <c r="K1876" s="11">
        <f t="shared" si="88"/>
        <v>18</v>
      </c>
      <c r="L1876" s="4">
        <f>J1876-(G1876*E1876)</f>
        <v>12</v>
      </c>
      <c r="M1876" s="6">
        <f t="shared" si="89"/>
        <v>0.4</v>
      </c>
    </row>
    <row r="1877" spans="1:13" x14ac:dyDescent="0.45">
      <c r="A1877" s="3">
        <v>758</v>
      </c>
      <c r="B1877" s="3">
        <v>18</v>
      </c>
      <c r="C1877" t="s">
        <v>214</v>
      </c>
      <c r="D1877" t="s">
        <v>624</v>
      </c>
      <c r="E1877" s="4">
        <v>13</v>
      </c>
      <c r="F1877" s="4">
        <v>22</v>
      </c>
      <c r="G1877">
        <v>1</v>
      </c>
      <c r="H1877" s="5">
        <v>6.2500000000000003E-3</v>
      </c>
      <c r="I1877" t="s">
        <v>610</v>
      </c>
      <c r="J1877" s="4">
        <f t="shared" si="87"/>
        <v>22</v>
      </c>
      <c r="K1877" s="11">
        <f t="shared" si="88"/>
        <v>13</v>
      </c>
      <c r="L1877" s="4">
        <f>J1877-(G1877*E1877)</f>
        <v>9</v>
      </c>
      <c r="M1877" s="6">
        <f t="shared" si="89"/>
        <v>0.40909090909090912</v>
      </c>
    </row>
    <row r="1878" spans="1:13" x14ac:dyDescent="0.45">
      <c r="A1878" s="3">
        <v>759</v>
      </c>
      <c r="B1878" s="3">
        <v>20</v>
      </c>
      <c r="C1878" t="s">
        <v>272</v>
      </c>
      <c r="D1878" t="s">
        <v>619</v>
      </c>
      <c r="E1878" s="4">
        <v>20</v>
      </c>
      <c r="F1878" s="4">
        <v>33</v>
      </c>
      <c r="G1878">
        <v>3</v>
      </c>
      <c r="H1878" s="5">
        <v>3.3333333333333333E-2</v>
      </c>
      <c r="I1878" t="s">
        <v>609</v>
      </c>
      <c r="J1878" s="4">
        <f t="shared" si="87"/>
        <v>99</v>
      </c>
      <c r="K1878" s="11">
        <f t="shared" si="88"/>
        <v>60</v>
      </c>
      <c r="L1878" s="4">
        <f>J1878-(G1878*E1878)</f>
        <v>39</v>
      </c>
      <c r="M1878" s="6">
        <f t="shared" si="89"/>
        <v>0.39393939393939392</v>
      </c>
    </row>
    <row r="1879" spans="1:13" x14ac:dyDescent="0.45">
      <c r="A1879" s="3">
        <v>759</v>
      </c>
      <c r="B1879" s="3">
        <v>20</v>
      </c>
      <c r="C1879" t="s">
        <v>117</v>
      </c>
      <c r="D1879" t="s">
        <v>615</v>
      </c>
      <c r="E1879" s="4">
        <v>16</v>
      </c>
      <c r="F1879" s="4">
        <v>27</v>
      </c>
      <c r="G1879">
        <v>3</v>
      </c>
      <c r="H1879" s="5">
        <v>3.5416666666666666E-2</v>
      </c>
      <c r="I1879" t="s">
        <v>609</v>
      </c>
      <c r="J1879" s="4">
        <f t="shared" si="87"/>
        <v>81</v>
      </c>
      <c r="K1879" s="11">
        <f t="shared" si="88"/>
        <v>48</v>
      </c>
      <c r="L1879" s="4">
        <f>J1879-(G1879*E1879)</f>
        <v>33</v>
      </c>
      <c r="M1879" s="6">
        <f t="shared" si="89"/>
        <v>0.40740740740740738</v>
      </c>
    </row>
    <row r="1880" spans="1:13" x14ac:dyDescent="0.45">
      <c r="A1880" s="3">
        <v>759</v>
      </c>
      <c r="B1880" s="3">
        <v>20</v>
      </c>
      <c r="C1880" t="s">
        <v>133</v>
      </c>
      <c r="D1880" t="s">
        <v>631</v>
      </c>
      <c r="E1880" s="4">
        <v>15</v>
      </c>
      <c r="F1880" s="4">
        <v>25</v>
      </c>
      <c r="G1880">
        <v>3</v>
      </c>
      <c r="H1880" s="5">
        <v>2.8472222222222222E-2</v>
      </c>
      <c r="I1880" t="s">
        <v>609</v>
      </c>
      <c r="J1880" s="4">
        <f t="shared" si="87"/>
        <v>75</v>
      </c>
      <c r="K1880" s="11">
        <f t="shared" si="88"/>
        <v>45</v>
      </c>
      <c r="L1880" s="4">
        <f>J1880-(G1880*E1880)</f>
        <v>30</v>
      </c>
      <c r="M1880" s="6">
        <f t="shared" si="89"/>
        <v>0.4</v>
      </c>
    </row>
    <row r="1881" spans="1:13" x14ac:dyDescent="0.45">
      <c r="A1881" s="3">
        <v>759</v>
      </c>
      <c r="B1881" s="3">
        <v>20</v>
      </c>
      <c r="C1881" t="s">
        <v>49</v>
      </c>
      <c r="D1881" t="s">
        <v>618</v>
      </c>
      <c r="E1881" s="4">
        <v>17</v>
      </c>
      <c r="F1881" s="4">
        <v>29</v>
      </c>
      <c r="G1881">
        <v>3</v>
      </c>
      <c r="H1881" s="5">
        <v>3.888888888888889E-2</v>
      </c>
      <c r="I1881" t="s">
        <v>610</v>
      </c>
      <c r="J1881" s="4">
        <f t="shared" si="87"/>
        <v>87</v>
      </c>
      <c r="K1881" s="11">
        <f t="shared" si="88"/>
        <v>51</v>
      </c>
      <c r="L1881" s="4">
        <f>J1881-(G1881*E1881)</f>
        <v>36</v>
      </c>
      <c r="M1881" s="6">
        <f t="shared" si="89"/>
        <v>0.41379310344827586</v>
      </c>
    </row>
    <row r="1882" spans="1:13" x14ac:dyDescent="0.45">
      <c r="A1882" s="3">
        <v>760</v>
      </c>
      <c r="B1882" s="3">
        <v>5</v>
      </c>
      <c r="C1882" t="s">
        <v>37</v>
      </c>
      <c r="D1882" t="s">
        <v>622</v>
      </c>
      <c r="E1882" s="4">
        <v>21</v>
      </c>
      <c r="F1882" s="4">
        <v>35</v>
      </c>
      <c r="G1882">
        <v>3</v>
      </c>
      <c r="H1882" s="5">
        <v>1.3888888888888888E-2</v>
      </c>
      <c r="I1882" t="s">
        <v>609</v>
      </c>
      <c r="J1882" s="4">
        <f t="shared" si="87"/>
        <v>105</v>
      </c>
      <c r="K1882" s="11">
        <f t="shared" si="88"/>
        <v>63</v>
      </c>
      <c r="L1882" s="4">
        <f>J1882-(G1882*E1882)</f>
        <v>42</v>
      </c>
      <c r="M1882" s="6">
        <f t="shared" si="89"/>
        <v>0.4</v>
      </c>
    </row>
    <row r="1883" spans="1:13" x14ac:dyDescent="0.45">
      <c r="A1883" s="3">
        <v>761</v>
      </c>
      <c r="B1883" s="3">
        <v>4</v>
      </c>
      <c r="C1883" t="s">
        <v>169</v>
      </c>
      <c r="D1883" t="s">
        <v>612</v>
      </c>
      <c r="E1883" s="4">
        <v>14</v>
      </c>
      <c r="F1883" s="4">
        <v>24</v>
      </c>
      <c r="G1883">
        <v>3</v>
      </c>
      <c r="H1883" s="5">
        <v>3.7499999999999999E-2</v>
      </c>
      <c r="I1883" t="s">
        <v>610</v>
      </c>
      <c r="J1883" s="4">
        <f t="shared" si="87"/>
        <v>72</v>
      </c>
      <c r="K1883" s="11">
        <f t="shared" si="88"/>
        <v>42</v>
      </c>
      <c r="L1883" s="4">
        <f>J1883-(G1883*E1883)</f>
        <v>30</v>
      </c>
      <c r="M1883" s="6">
        <f t="shared" si="89"/>
        <v>0.41666666666666669</v>
      </c>
    </row>
    <row r="1884" spans="1:13" x14ac:dyDescent="0.45">
      <c r="A1884" s="3">
        <v>761</v>
      </c>
      <c r="B1884" s="3">
        <v>4</v>
      </c>
      <c r="C1884" t="s">
        <v>53</v>
      </c>
      <c r="D1884" t="s">
        <v>620</v>
      </c>
      <c r="E1884" s="4">
        <v>16</v>
      </c>
      <c r="F1884" s="4">
        <v>28</v>
      </c>
      <c r="G1884">
        <v>2</v>
      </c>
      <c r="H1884" s="5">
        <v>1.3888888888888888E-2</v>
      </c>
      <c r="I1884" t="s">
        <v>609</v>
      </c>
      <c r="J1884" s="4">
        <f t="shared" si="87"/>
        <v>56</v>
      </c>
      <c r="K1884" s="11">
        <f t="shared" si="88"/>
        <v>32</v>
      </c>
      <c r="L1884" s="4">
        <f>J1884-(G1884*E1884)</f>
        <v>24</v>
      </c>
      <c r="M1884" s="6">
        <f t="shared" si="89"/>
        <v>0.42857142857142855</v>
      </c>
    </row>
    <row r="1885" spans="1:13" x14ac:dyDescent="0.45">
      <c r="A1885" s="3">
        <v>761</v>
      </c>
      <c r="B1885" s="3">
        <v>4</v>
      </c>
      <c r="C1885" t="s">
        <v>211</v>
      </c>
      <c r="D1885" t="s">
        <v>627</v>
      </c>
      <c r="E1885" s="4">
        <v>14</v>
      </c>
      <c r="F1885" s="4">
        <v>23</v>
      </c>
      <c r="G1885">
        <v>2</v>
      </c>
      <c r="H1885" s="5">
        <v>1.9444444444444445E-2</v>
      </c>
      <c r="I1885" t="s">
        <v>609</v>
      </c>
      <c r="J1885" s="4">
        <f t="shared" si="87"/>
        <v>46</v>
      </c>
      <c r="K1885" s="11">
        <f t="shared" si="88"/>
        <v>28</v>
      </c>
      <c r="L1885" s="4">
        <f>J1885-(G1885*E1885)</f>
        <v>18</v>
      </c>
      <c r="M1885" s="6">
        <f t="shared" si="89"/>
        <v>0.39130434782608697</v>
      </c>
    </row>
    <row r="1886" spans="1:13" x14ac:dyDescent="0.45">
      <c r="A1886" s="3">
        <v>762</v>
      </c>
      <c r="B1886" s="3">
        <v>4</v>
      </c>
      <c r="C1886" t="s">
        <v>81</v>
      </c>
      <c r="D1886" t="s">
        <v>628</v>
      </c>
      <c r="E1886" s="4">
        <v>13</v>
      </c>
      <c r="F1886" s="4">
        <v>21</v>
      </c>
      <c r="G1886">
        <v>1</v>
      </c>
      <c r="H1886" s="5">
        <v>1.3888888888888888E-2</v>
      </c>
      <c r="I1886" t="s">
        <v>610</v>
      </c>
      <c r="J1886" s="4">
        <f t="shared" si="87"/>
        <v>21</v>
      </c>
      <c r="K1886" s="11">
        <f t="shared" si="88"/>
        <v>13</v>
      </c>
      <c r="L1886" s="4">
        <f>J1886-(G1886*E1886)</f>
        <v>8</v>
      </c>
      <c r="M1886" s="6">
        <f t="shared" si="89"/>
        <v>0.38095238095238093</v>
      </c>
    </row>
    <row r="1887" spans="1:13" x14ac:dyDescent="0.45">
      <c r="A1887" s="3">
        <v>762</v>
      </c>
      <c r="B1887" s="3">
        <v>4</v>
      </c>
      <c r="C1887" t="s">
        <v>166</v>
      </c>
      <c r="D1887" t="s">
        <v>630</v>
      </c>
      <c r="E1887" s="4">
        <v>15</v>
      </c>
      <c r="F1887" s="4">
        <v>26</v>
      </c>
      <c r="G1887">
        <v>3</v>
      </c>
      <c r="H1887" s="5">
        <v>6.2500000000000003E-3</v>
      </c>
      <c r="I1887" t="s">
        <v>609</v>
      </c>
      <c r="J1887" s="4">
        <f t="shared" si="87"/>
        <v>78</v>
      </c>
      <c r="K1887" s="11">
        <f t="shared" si="88"/>
        <v>45</v>
      </c>
      <c r="L1887" s="4">
        <f>J1887-(G1887*E1887)</f>
        <v>33</v>
      </c>
      <c r="M1887" s="6">
        <f t="shared" si="89"/>
        <v>0.42307692307692307</v>
      </c>
    </row>
    <row r="1888" spans="1:13" x14ac:dyDescent="0.45">
      <c r="A1888" s="3">
        <v>763</v>
      </c>
      <c r="B1888" s="3">
        <v>18</v>
      </c>
      <c r="C1888" t="s">
        <v>272</v>
      </c>
      <c r="D1888" t="s">
        <v>619</v>
      </c>
      <c r="E1888" s="4">
        <v>20</v>
      </c>
      <c r="F1888" s="4">
        <v>33</v>
      </c>
      <c r="G1888">
        <v>2</v>
      </c>
      <c r="H1888" s="5">
        <v>9.7222222222222224E-3</v>
      </c>
      <c r="I1888" t="s">
        <v>610</v>
      </c>
      <c r="J1888" s="4">
        <f t="shared" si="87"/>
        <v>66</v>
      </c>
      <c r="K1888" s="11">
        <f t="shared" si="88"/>
        <v>40</v>
      </c>
      <c r="L1888" s="4">
        <f>J1888-(G1888*E1888)</f>
        <v>26</v>
      </c>
      <c r="M1888" s="6">
        <f t="shared" si="89"/>
        <v>0.39393939393939392</v>
      </c>
    </row>
    <row r="1889" spans="1:13" x14ac:dyDescent="0.45">
      <c r="A1889" s="3">
        <v>763</v>
      </c>
      <c r="B1889" s="3">
        <v>18</v>
      </c>
      <c r="C1889" t="s">
        <v>123</v>
      </c>
      <c r="D1889" t="s">
        <v>621</v>
      </c>
      <c r="E1889" s="4">
        <v>11</v>
      </c>
      <c r="F1889" s="4">
        <v>19</v>
      </c>
      <c r="G1889">
        <v>2</v>
      </c>
      <c r="H1889" s="5">
        <v>1.2500000000000001E-2</v>
      </c>
      <c r="I1889" t="s">
        <v>610</v>
      </c>
      <c r="J1889" s="4">
        <f t="shared" si="87"/>
        <v>38</v>
      </c>
      <c r="K1889" s="11">
        <f t="shared" si="88"/>
        <v>22</v>
      </c>
      <c r="L1889" s="4">
        <f>J1889-(G1889*E1889)</f>
        <v>16</v>
      </c>
      <c r="M1889" s="6">
        <f t="shared" si="89"/>
        <v>0.42105263157894735</v>
      </c>
    </row>
    <row r="1890" spans="1:13" x14ac:dyDescent="0.45">
      <c r="A1890" s="3">
        <v>764</v>
      </c>
      <c r="B1890" s="3">
        <v>20</v>
      </c>
      <c r="C1890" t="s">
        <v>117</v>
      </c>
      <c r="D1890" t="s">
        <v>615</v>
      </c>
      <c r="E1890" s="4">
        <v>16</v>
      </c>
      <c r="F1890" s="4">
        <v>27</v>
      </c>
      <c r="G1890">
        <v>1</v>
      </c>
      <c r="H1890" s="5">
        <v>3.6805555555555557E-2</v>
      </c>
      <c r="I1890" t="s">
        <v>609</v>
      </c>
      <c r="J1890" s="4">
        <f t="shared" si="87"/>
        <v>27</v>
      </c>
      <c r="K1890" s="11">
        <f t="shared" si="88"/>
        <v>16</v>
      </c>
      <c r="L1890" s="4">
        <f>J1890-(G1890*E1890)</f>
        <v>11</v>
      </c>
      <c r="M1890" s="6">
        <f t="shared" si="89"/>
        <v>0.40740740740740738</v>
      </c>
    </row>
    <row r="1891" spans="1:13" x14ac:dyDescent="0.45">
      <c r="A1891" s="3">
        <v>764</v>
      </c>
      <c r="B1891" s="3">
        <v>20</v>
      </c>
      <c r="C1891" t="s">
        <v>66</v>
      </c>
      <c r="D1891" t="s">
        <v>625</v>
      </c>
      <c r="E1891" s="4">
        <v>20</v>
      </c>
      <c r="F1891" s="4">
        <v>34</v>
      </c>
      <c r="G1891">
        <v>1</v>
      </c>
      <c r="H1891" s="5">
        <v>1.6666666666666666E-2</v>
      </c>
      <c r="I1891" t="s">
        <v>609</v>
      </c>
      <c r="J1891" s="4">
        <f t="shared" si="87"/>
        <v>34</v>
      </c>
      <c r="K1891" s="11">
        <f t="shared" si="88"/>
        <v>20</v>
      </c>
      <c r="L1891" s="4">
        <f>J1891-(G1891*E1891)</f>
        <v>14</v>
      </c>
      <c r="M1891" s="6">
        <f t="shared" si="89"/>
        <v>0.41176470588235292</v>
      </c>
    </row>
    <row r="1892" spans="1:13" x14ac:dyDescent="0.45">
      <c r="A1892" s="3">
        <v>764</v>
      </c>
      <c r="B1892" s="3">
        <v>20</v>
      </c>
      <c r="C1892" t="s">
        <v>169</v>
      </c>
      <c r="D1892" t="s">
        <v>612</v>
      </c>
      <c r="E1892" s="4">
        <v>14</v>
      </c>
      <c r="F1892" s="4">
        <v>24</v>
      </c>
      <c r="G1892">
        <v>1</v>
      </c>
      <c r="H1892" s="5">
        <v>2.4305555555555556E-2</v>
      </c>
      <c r="I1892" t="s">
        <v>609</v>
      </c>
      <c r="J1892" s="4">
        <f t="shared" si="87"/>
        <v>24</v>
      </c>
      <c r="K1892" s="11">
        <f t="shared" si="88"/>
        <v>14</v>
      </c>
      <c r="L1892" s="4">
        <f>J1892-(G1892*E1892)</f>
        <v>10</v>
      </c>
      <c r="M1892" s="6">
        <f t="shared" si="89"/>
        <v>0.41666666666666669</v>
      </c>
    </row>
    <row r="1893" spans="1:13" x14ac:dyDescent="0.45">
      <c r="A1893" s="3">
        <v>765</v>
      </c>
      <c r="B1893" s="3">
        <v>20</v>
      </c>
      <c r="C1893" t="s">
        <v>166</v>
      </c>
      <c r="D1893" t="s">
        <v>630</v>
      </c>
      <c r="E1893" s="4">
        <v>15</v>
      </c>
      <c r="F1893" s="4">
        <v>26</v>
      </c>
      <c r="G1893">
        <v>3</v>
      </c>
      <c r="H1893" s="5">
        <v>3.8194444444444448E-2</v>
      </c>
      <c r="I1893" t="s">
        <v>610</v>
      </c>
      <c r="J1893" s="4">
        <f t="shared" si="87"/>
        <v>78</v>
      </c>
      <c r="K1893" s="11">
        <f t="shared" si="88"/>
        <v>45</v>
      </c>
      <c r="L1893" s="4">
        <f>J1893-(G1893*E1893)</f>
        <v>33</v>
      </c>
      <c r="M1893" s="6">
        <f t="shared" si="89"/>
        <v>0.42307692307692307</v>
      </c>
    </row>
    <row r="1894" spans="1:13" x14ac:dyDescent="0.45">
      <c r="A1894" s="3">
        <v>765</v>
      </c>
      <c r="B1894" s="3">
        <v>20</v>
      </c>
      <c r="C1894" t="s">
        <v>53</v>
      </c>
      <c r="D1894" t="s">
        <v>620</v>
      </c>
      <c r="E1894" s="4">
        <v>16</v>
      </c>
      <c r="F1894" s="4">
        <v>28</v>
      </c>
      <c r="G1894">
        <v>2</v>
      </c>
      <c r="H1894" s="5">
        <v>9.7222222222222224E-3</v>
      </c>
      <c r="I1894" t="s">
        <v>609</v>
      </c>
      <c r="J1894" s="4">
        <f t="shared" si="87"/>
        <v>56</v>
      </c>
      <c r="K1894" s="11">
        <f t="shared" si="88"/>
        <v>32</v>
      </c>
      <c r="L1894" s="4">
        <f>J1894-(G1894*E1894)</f>
        <v>24</v>
      </c>
      <c r="M1894" s="6">
        <f t="shared" si="89"/>
        <v>0.42857142857142855</v>
      </c>
    </row>
    <row r="1895" spans="1:13" x14ac:dyDescent="0.45">
      <c r="A1895" s="3">
        <v>765</v>
      </c>
      <c r="B1895" s="3">
        <v>20</v>
      </c>
      <c r="C1895" t="s">
        <v>81</v>
      </c>
      <c r="D1895" t="s">
        <v>628</v>
      </c>
      <c r="E1895" s="4">
        <v>13</v>
      </c>
      <c r="F1895" s="4">
        <v>21</v>
      </c>
      <c r="G1895">
        <v>3</v>
      </c>
      <c r="H1895" s="5">
        <v>3.6111111111111108E-2</v>
      </c>
      <c r="I1895" t="s">
        <v>609</v>
      </c>
      <c r="J1895" s="4">
        <f t="shared" si="87"/>
        <v>63</v>
      </c>
      <c r="K1895" s="11">
        <f t="shared" si="88"/>
        <v>39</v>
      </c>
      <c r="L1895" s="4">
        <f>J1895-(G1895*E1895)</f>
        <v>24</v>
      </c>
      <c r="M1895" s="6">
        <f t="shared" si="89"/>
        <v>0.38095238095238093</v>
      </c>
    </row>
    <row r="1896" spans="1:13" x14ac:dyDescent="0.45">
      <c r="A1896" s="3">
        <v>765</v>
      </c>
      <c r="B1896" s="3">
        <v>20</v>
      </c>
      <c r="C1896" t="s">
        <v>84</v>
      </c>
      <c r="D1896" t="s">
        <v>617</v>
      </c>
      <c r="E1896" s="4">
        <v>22</v>
      </c>
      <c r="F1896" s="4">
        <v>36</v>
      </c>
      <c r="G1896">
        <v>1</v>
      </c>
      <c r="H1896" s="5">
        <v>2.9861111111111113E-2</v>
      </c>
      <c r="I1896" t="s">
        <v>609</v>
      </c>
      <c r="J1896" s="4">
        <f t="shared" si="87"/>
        <v>36</v>
      </c>
      <c r="K1896" s="11">
        <f t="shared" si="88"/>
        <v>22</v>
      </c>
      <c r="L1896" s="4">
        <f>J1896-(G1896*E1896)</f>
        <v>14</v>
      </c>
      <c r="M1896" s="6">
        <f t="shared" si="89"/>
        <v>0.3888888888888889</v>
      </c>
    </row>
    <row r="1897" spans="1:13" x14ac:dyDescent="0.45">
      <c r="A1897" s="3">
        <v>766</v>
      </c>
      <c r="B1897" s="3">
        <v>17</v>
      </c>
      <c r="C1897" t="s">
        <v>79</v>
      </c>
      <c r="D1897" t="s">
        <v>613</v>
      </c>
      <c r="E1897" s="4">
        <v>18</v>
      </c>
      <c r="F1897" s="4">
        <v>30</v>
      </c>
      <c r="G1897">
        <v>2</v>
      </c>
      <c r="H1897" s="5">
        <v>3.6111111111111108E-2</v>
      </c>
      <c r="I1897" t="s">
        <v>609</v>
      </c>
      <c r="J1897" s="4">
        <f t="shared" si="87"/>
        <v>60</v>
      </c>
      <c r="K1897" s="11">
        <f t="shared" si="88"/>
        <v>36</v>
      </c>
      <c r="L1897" s="4">
        <f>J1897-(G1897*E1897)</f>
        <v>24</v>
      </c>
      <c r="M1897" s="6">
        <f t="shared" si="89"/>
        <v>0.4</v>
      </c>
    </row>
    <row r="1898" spans="1:13" x14ac:dyDescent="0.45">
      <c r="A1898" s="3">
        <v>766</v>
      </c>
      <c r="B1898" s="3">
        <v>17</v>
      </c>
      <c r="C1898" t="s">
        <v>123</v>
      </c>
      <c r="D1898" t="s">
        <v>621</v>
      </c>
      <c r="E1898" s="4">
        <v>11</v>
      </c>
      <c r="F1898" s="4">
        <v>19</v>
      </c>
      <c r="G1898">
        <v>1</v>
      </c>
      <c r="H1898" s="5">
        <v>4.0972222222222222E-2</v>
      </c>
      <c r="I1898" t="s">
        <v>609</v>
      </c>
      <c r="J1898" s="4">
        <f t="shared" si="87"/>
        <v>19</v>
      </c>
      <c r="K1898" s="11">
        <f t="shared" si="88"/>
        <v>11</v>
      </c>
      <c r="L1898" s="4">
        <f>J1898-(G1898*E1898)</f>
        <v>8</v>
      </c>
      <c r="M1898" s="6">
        <f t="shared" si="89"/>
        <v>0.42105263157894735</v>
      </c>
    </row>
    <row r="1899" spans="1:13" x14ac:dyDescent="0.45">
      <c r="A1899" s="3">
        <v>766</v>
      </c>
      <c r="B1899" s="3">
        <v>17</v>
      </c>
      <c r="C1899" t="s">
        <v>157</v>
      </c>
      <c r="D1899" t="s">
        <v>626</v>
      </c>
      <c r="E1899" s="4">
        <v>12</v>
      </c>
      <c r="F1899" s="4">
        <v>20</v>
      </c>
      <c r="G1899">
        <v>3</v>
      </c>
      <c r="H1899" s="5">
        <v>4.8611111111111112E-3</v>
      </c>
      <c r="I1899" t="s">
        <v>609</v>
      </c>
      <c r="J1899" s="4">
        <f t="shared" si="87"/>
        <v>60</v>
      </c>
      <c r="K1899" s="11">
        <f t="shared" si="88"/>
        <v>36</v>
      </c>
      <c r="L1899" s="4">
        <f>J1899-(G1899*E1899)</f>
        <v>24</v>
      </c>
      <c r="M1899" s="6">
        <f t="shared" si="89"/>
        <v>0.4</v>
      </c>
    </row>
    <row r="1900" spans="1:13" x14ac:dyDescent="0.45">
      <c r="A1900" s="3">
        <v>766</v>
      </c>
      <c r="B1900" s="3">
        <v>17</v>
      </c>
      <c r="C1900" t="s">
        <v>211</v>
      </c>
      <c r="D1900" t="s">
        <v>627</v>
      </c>
      <c r="E1900" s="4">
        <v>14</v>
      </c>
      <c r="F1900" s="4">
        <v>23</v>
      </c>
      <c r="G1900">
        <v>2</v>
      </c>
      <c r="H1900" s="5">
        <v>1.1111111111111112E-2</v>
      </c>
      <c r="I1900" t="s">
        <v>610</v>
      </c>
      <c r="J1900" s="4">
        <f t="shared" si="87"/>
        <v>46</v>
      </c>
      <c r="K1900" s="11">
        <f t="shared" si="88"/>
        <v>28</v>
      </c>
      <c r="L1900" s="4">
        <f>J1900-(G1900*E1900)</f>
        <v>18</v>
      </c>
      <c r="M1900" s="6">
        <f t="shared" si="89"/>
        <v>0.39130434782608697</v>
      </c>
    </row>
    <row r="1901" spans="1:13" x14ac:dyDescent="0.45">
      <c r="A1901" s="3">
        <v>767</v>
      </c>
      <c r="B1901" s="3">
        <v>10</v>
      </c>
      <c r="C1901" t="s">
        <v>49</v>
      </c>
      <c r="D1901" t="s">
        <v>618</v>
      </c>
      <c r="E1901" s="4">
        <v>17</v>
      </c>
      <c r="F1901" s="4">
        <v>29</v>
      </c>
      <c r="G1901">
        <v>2</v>
      </c>
      <c r="H1901" s="5">
        <v>8.3333333333333332E-3</v>
      </c>
      <c r="I1901" t="s">
        <v>610</v>
      </c>
      <c r="J1901" s="4">
        <f t="shared" si="87"/>
        <v>58</v>
      </c>
      <c r="K1901" s="11">
        <f t="shared" si="88"/>
        <v>34</v>
      </c>
      <c r="L1901" s="4">
        <f>J1901-(G1901*E1901)</f>
        <v>24</v>
      </c>
      <c r="M1901" s="6">
        <f t="shared" si="89"/>
        <v>0.41379310344827586</v>
      </c>
    </row>
    <row r="1902" spans="1:13" x14ac:dyDescent="0.45">
      <c r="A1902" s="3">
        <v>767</v>
      </c>
      <c r="B1902" s="3">
        <v>10</v>
      </c>
      <c r="C1902" t="s">
        <v>169</v>
      </c>
      <c r="D1902" t="s">
        <v>612</v>
      </c>
      <c r="E1902" s="4">
        <v>14</v>
      </c>
      <c r="F1902" s="4">
        <v>24</v>
      </c>
      <c r="G1902">
        <v>2</v>
      </c>
      <c r="H1902" s="5">
        <v>2.0833333333333332E-2</v>
      </c>
      <c r="I1902" t="s">
        <v>610</v>
      </c>
      <c r="J1902" s="4">
        <f t="shared" si="87"/>
        <v>48</v>
      </c>
      <c r="K1902" s="11">
        <f t="shared" si="88"/>
        <v>28</v>
      </c>
      <c r="L1902" s="4">
        <f>J1902-(G1902*E1902)</f>
        <v>20</v>
      </c>
      <c r="M1902" s="6">
        <f t="shared" si="89"/>
        <v>0.41666666666666669</v>
      </c>
    </row>
    <row r="1903" spans="1:13" x14ac:dyDescent="0.45">
      <c r="A1903" s="3">
        <v>767</v>
      </c>
      <c r="B1903" s="3">
        <v>10</v>
      </c>
      <c r="C1903" t="s">
        <v>81</v>
      </c>
      <c r="D1903" t="s">
        <v>628</v>
      </c>
      <c r="E1903" s="4">
        <v>13</v>
      </c>
      <c r="F1903" s="4">
        <v>21</v>
      </c>
      <c r="G1903">
        <v>3</v>
      </c>
      <c r="H1903" s="5">
        <v>2.9861111111111113E-2</v>
      </c>
      <c r="I1903" t="s">
        <v>610</v>
      </c>
      <c r="J1903" s="4">
        <f t="shared" si="87"/>
        <v>63</v>
      </c>
      <c r="K1903" s="11">
        <f t="shared" si="88"/>
        <v>39</v>
      </c>
      <c r="L1903" s="4">
        <f>J1903-(G1903*E1903)</f>
        <v>24</v>
      </c>
      <c r="M1903" s="6">
        <f t="shared" si="89"/>
        <v>0.38095238095238093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E225-C57C-4B98-ACA2-E83E672485DF}">
  <dimension ref="B5:M58"/>
  <sheetViews>
    <sheetView tabSelected="1" topLeftCell="A10" zoomScale="85" zoomScaleNormal="85" workbookViewId="0">
      <selection activeCell="K40" sqref="K40"/>
    </sheetView>
  </sheetViews>
  <sheetFormatPr defaultRowHeight="14.25" x14ac:dyDescent="0.45"/>
  <cols>
    <col min="1" max="1" width="11.9296875" bestFit="1" customWidth="1"/>
    <col min="2" max="2" width="9.86328125" bestFit="1" customWidth="1"/>
    <col min="3" max="3" width="16.06640625" style="11" bestFit="1" customWidth="1"/>
    <col min="4" max="4" width="9" bestFit="1" customWidth="1"/>
    <col min="5" max="5" width="12.06640625" bestFit="1" customWidth="1"/>
    <col min="6" max="6" width="15.9296875" bestFit="1" customWidth="1"/>
    <col min="7" max="7" width="17" bestFit="1" customWidth="1"/>
    <col min="8" max="8" width="13.9296875" bestFit="1" customWidth="1"/>
    <col min="9" max="9" width="14.86328125" bestFit="1" customWidth="1"/>
    <col min="10" max="10" width="9.796875" bestFit="1" customWidth="1"/>
    <col min="11" max="11" width="8.59765625" bestFit="1" customWidth="1"/>
    <col min="12" max="12" width="9.796875" bestFit="1" customWidth="1"/>
    <col min="13" max="13" width="16.06640625" bestFit="1" customWidth="1"/>
    <col min="14" max="14" width="9.86328125" customWidth="1"/>
    <col min="15" max="15" width="9" bestFit="1" customWidth="1"/>
    <col min="16" max="18" width="8.73046875" bestFit="1" customWidth="1"/>
    <col min="19" max="19" width="9.06640625" bestFit="1" customWidth="1"/>
    <col min="20" max="20" width="9.86328125" bestFit="1" customWidth="1"/>
    <col min="21" max="171" width="7.796875" bestFit="1" customWidth="1"/>
    <col min="172" max="753" width="8.796875" bestFit="1" customWidth="1"/>
    <col min="754" max="754" width="11.06640625" bestFit="1" customWidth="1"/>
  </cols>
  <sheetData>
    <row r="5" spans="2:13" x14ac:dyDescent="0.45">
      <c r="B5" s="14" t="s">
        <v>635</v>
      </c>
      <c r="C5" t="s">
        <v>1174</v>
      </c>
      <c r="F5" s="14" t="s">
        <v>635</v>
      </c>
      <c r="G5" t="s">
        <v>1170</v>
      </c>
    </row>
    <row r="7" spans="2:13" x14ac:dyDescent="0.45">
      <c r="B7" s="14" t="s">
        <v>1196</v>
      </c>
      <c r="C7" t="s">
        <v>1194</v>
      </c>
      <c r="F7" s="14" t="s">
        <v>1198</v>
      </c>
      <c r="G7" t="s">
        <v>1203</v>
      </c>
    </row>
    <row r="8" spans="2:13" x14ac:dyDescent="0.45">
      <c r="B8" s="15" t="s">
        <v>15</v>
      </c>
      <c r="C8" s="25">
        <v>76744.560000000012</v>
      </c>
      <c r="F8" s="15" t="s">
        <v>22</v>
      </c>
      <c r="G8" s="17">
        <v>9</v>
      </c>
    </row>
    <row r="9" spans="2:13" x14ac:dyDescent="0.45">
      <c r="B9" s="15" t="s">
        <v>36</v>
      </c>
      <c r="C9" s="25">
        <v>27372.920000000009</v>
      </c>
      <c r="F9" s="15" t="s">
        <v>26</v>
      </c>
      <c r="G9" s="17">
        <v>64</v>
      </c>
    </row>
    <row r="10" spans="2:13" x14ac:dyDescent="0.45">
      <c r="B10" s="15" t="s">
        <v>21</v>
      </c>
      <c r="C10" s="25">
        <v>25036.760000000002</v>
      </c>
      <c r="F10" s="15" t="s">
        <v>16</v>
      </c>
      <c r="G10" s="17">
        <v>26</v>
      </c>
    </row>
    <row r="11" spans="2:13" x14ac:dyDescent="0.45">
      <c r="B11" s="15" t="s">
        <v>1169</v>
      </c>
      <c r="C11" s="25">
        <v>129154.24000000002</v>
      </c>
      <c r="F11" s="15" t="s">
        <v>1169</v>
      </c>
      <c r="G11" s="17">
        <v>99</v>
      </c>
    </row>
    <row r="15" spans="2:13" ht="15.75" x14ac:dyDescent="0.5">
      <c r="B15" s="14" t="s">
        <v>1194</v>
      </c>
      <c r="C15" s="18" t="s">
        <v>1196</v>
      </c>
      <c r="D15" s="16"/>
      <c r="E15" s="16"/>
      <c r="F15" s="16"/>
      <c r="H15" s="14" t="s">
        <v>1195</v>
      </c>
      <c r="I15" t="s">
        <v>1194</v>
      </c>
      <c r="J15" t="s">
        <v>1184</v>
      </c>
      <c r="L15" s="29" t="s">
        <v>1202</v>
      </c>
      <c r="M15" s="29"/>
    </row>
    <row r="16" spans="2:13" x14ac:dyDescent="0.45">
      <c r="B16" s="14" t="s">
        <v>1176</v>
      </c>
      <c r="C16" s="16" t="s">
        <v>15</v>
      </c>
      <c r="D16" s="16" t="s">
        <v>36</v>
      </c>
      <c r="E16" s="16" t="s">
        <v>21</v>
      </c>
      <c r="F16" s="16" t="s">
        <v>1169</v>
      </c>
      <c r="H16" s="15" t="s">
        <v>70</v>
      </c>
      <c r="I16" s="25">
        <v>11900.640000000001</v>
      </c>
      <c r="J16" s="6">
        <v>9.2142851833590597E-2</v>
      </c>
      <c r="L16" t="s">
        <v>1195</v>
      </c>
      <c r="M16" t="s">
        <v>1194</v>
      </c>
    </row>
    <row r="17" spans="2:13" x14ac:dyDescent="0.45">
      <c r="B17" s="15" t="s">
        <v>1177</v>
      </c>
      <c r="C17" s="25">
        <v>5842.4800000000032</v>
      </c>
      <c r="D17" s="25">
        <v>1497.87</v>
      </c>
      <c r="E17" s="25">
        <v>2714.4900000000007</v>
      </c>
      <c r="F17" s="25">
        <v>10054.840000000004</v>
      </c>
      <c r="H17" s="15" t="s">
        <v>43</v>
      </c>
      <c r="I17" s="25">
        <v>13722.610000000002</v>
      </c>
      <c r="J17" s="6">
        <v>0.10624978320494938</v>
      </c>
      <c r="L17" t="s">
        <v>70</v>
      </c>
      <c r="M17" s="28">
        <v>11900.640000000001</v>
      </c>
    </row>
    <row r="18" spans="2:13" x14ac:dyDescent="0.45">
      <c r="B18" s="15" t="s">
        <v>1178</v>
      </c>
      <c r="C18" s="25">
        <v>4351.0900000000011</v>
      </c>
      <c r="D18" s="25">
        <v>2003.5999999999997</v>
      </c>
      <c r="E18" s="25">
        <v>3028.34</v>
      </c>
      <c r="F18" s="25">
        <v>9383.0300000000007</v>
      </c>
      <c r="H18" s="15" t="s">
        <v>28</v>
      </c>
      <c r="I18" s="25">
        <v>10516.980000000005</v>
      </c>
      <c r="J18" s="6">
        <v>8.1429614699447761E-2</v>
      </c>
      <c r="L18" t="s">
        <v>43</v>
      </c>
      <c r="M18" s="28">
        <v>13722.610000000002</v>
      </c>
    </row>
    <row r="19" spans="2:13" x14ac:dyDescent="0.45">
      <c r="B19" s="15" t="s">
        <v>1179</v>
      </c>
      <c r="C19" s="25">
        <v>8899.3099999999977</v>
      </c>
      <c r="D19" s="25">
        <v>2872.7799999999997</v>
      </c>
      <c r="E19" s="25">
        <v>1503.59</v>
      </c>
      <c r="F19" s="25">
        <v>13275.679999999997</v>
      </c>
      <c r="H19" s="15" t="s">
        <v>58</v>
      </c>
      <c r="I19" s="25">
        <v>13931.690000000004</v>
      </c>
      <c r="J19" s="6">
        <v>0.10786862281873209</v>
      </c>
      <c r="L19" t="s">
        <v>28</v>
      </c>
      <c r="M19" s="28">
        <v>10516.980000000005</v>
      </c>
    </row>
    <row r="20" spans="2:13" x14ac:dyDescent="0.45">
      <c r="B20" s="15" t="s">
        <v>1180</v>
      </c>
      <c r="C20" s="25">
        <v>16772.13</v>
      </c>
      <c r="D20" s="25">
        <v>6940.49</v>
      </c>
      <c r="E20" s="25">
        <v>6271.2399999999989</v>
      </c>
      <c r="F20" s="25">
        <v>29983.86</v>
      </c>
      <c r="H20" s="15" t="s">
        <v>23</v>
      </c>
      <c r="I20" s="25">
        <v>11783.460000000003</v>
      </c>
      <c r="J20" s="6">
        <v>9.1235564546700135E-2</v>
      </c>
      <c r="L20" t="s">
        <v>58</v>
      </c>
      <c r="M20" s="28">
        <v>13931.690000000004</v>
      </c>
    </row>
    <row r="21" spans="2:13" x14ac:dyDescent="0.45">
      <c r="B21" s="15" t="s">
        <v>1181</v>
      </c>
      <c r="C21" s="25">
        <v>12134.319999999998</v>
      </c>
      <c r="D21" s="25">
        <v>4468.0300000000007</v>
      </c>
      <c r="E21" s="25">
        <v>3718.2999999999993</v>
      </c>
      <c r="F21" s="25">
        <v>20320.649999999998</v>
      </c>
      <c r="H21" s="15" t="s">
        <v>55</v>
      </c>
      <c r="I21" s="25">
        <v>9245.4699999999975</v>
      </c>
      <c r="J21" s="6">
        <v>7.1584719169885527E-2</v>
      </c>
      <c r="L21" t="s">
        <v>23</v>
      </c>
      <c r="M21" s="28">
        <v>11783.460000000003</v>
      </c>
    </row>
    <row r="22" spans="2:13" x14ac:dyDescent="0.45">
      <c r="B22" s="15" t="s">
        <v>1182</v>
      </c>
      <c r="C22" s="25">
        <v>12933.349999999999</v>
      </c>
      <c r="D22" s="25">
        <v>4527.0599999999995</v>
      </c>
      <c r="E22" s="25">
        <v>3681.0099999999993</v>
      </c>
      <c r="F22" s="25">
        <v>21141.419999999995</v>
      </c>
      <c r="H22" s="15" t="s">
        <v>18</v>
      </c>
      <c r="I22" s="25">
        <v>11531.729999999998</v>
      </c>
      <c r="J22" s="6">
        <v>8.9286499614724193E-2</v>
      </c>
      <c r="L22" t="s">
        <v>55</v>
      </c>
      <c r="M22" s="28">
        <v>9245.4699999999975</v>
      </c>
    </row>
    <row r="23" spans="2:13" x14ac:dyDescent="0.45">
      <c r="B23" s="15" t="s">
        <v>1183</v>
      </c>
      <c r="C23" s="25">
        <v>15811.879999999992</v>
      </c>
      <c r="D23" s="25">
        <v>5063.0899999999992</v>
      </c>
      <c r="E23" s="25">
        <v>4119.7899999999991</v>
      </c>
      <c r="F23" s="25">
        <v>24994.759999999987</v>
      </c>
      <c r="H23" s="15" t="s">
        <v>31</v>
      </c>
      <c r="I23" s="25">
        <v>11441.45</v>
      </c>
      <c r="J23" s="6">
        <v>8.8587490430047044E-2</v>
      </c>
      <c r="L23" t="s">
        <v>18</v>
      </c>
      <c r="M23" s="28">
        <v>11531.729999999998</v>
      </c>
    </row>
    <row r="24" spans="2:13" x14ac:dyDescent="0.45">
      <c r="B24" s="15" t="s">
        <v>1169</v>
      </c>
      <c r="C24" s="25">
        <v>76744.56</v>
      </c>
      <c r="D24" s="25">
        <v>27372.919999999995</v>
      </c>
      <c r="E24" s="25">
        <v>25036.759999999995</v>
      </c>
      <c r="F24" s="25">
        <v>129154.23999999999</v>
      </c>
      <c r="H24" s="15" t="s">
        <v>34</v>
      </c>
      <c r="I24" s="25">
        <v>12099.520000000004</v>
      </c>
      <c r="J24" s="6">
        <v>9.3682716107500633E-2</v>
      </c>
      <c r="L24" t="s">
        <v>31</v>
      </c>
      <c r="M24" s="28">
        <v>11441.45</v>
      </c>
    </row>
    <row r="25" spans="2:13" x14ac:dyDescent="0.45">
      <c r="H25" s="15" t="s">
        <v>45</v>
      </c>
      <c r="I25" s="25">
        <v>11887.609999999999</v>
      </c>
      <c r="J25" s="6">
        <v>9.2041964708243384E-2</v>
      </c>
      <c r="L25" t="s">
        <v>34</v>
      </c>
      <c r="M25" s="28">
        <v>12099.520000000004</v>
      </c>
    </row>
    <row r="26" spans="2:13" x14ac:dyDescent="0.45">
      <c r="H26" s="15" t="s">
        <v>40</v>
      </c>
      <c r="I26" s="25">
        <v>11093.079999999998</v>
      </c>
      <c r="J26" s="6">
        <v>8.5890172866179199E-2</v>
      </c>
      <c r="L26" t="s">
        <v>45</v>
      </c>
      <c r="M26" s="28">
        <v>11887.609999999999</v>
      </c>
    </row>
    <row r="27" spans="2:13" x14ac:dyDescent="0.45">
      <c r="H27" s="15" t="s">
        <v>1169</v>
      </c>
      <c r="I27" s="25">
        <v>129154.24000000002</v>
      </c>
      <c r="J27" s="6">
        <v>1</v>
      </c>
      <c r="L27" t="s">
        <v>40</v>
      </c>
      <c r="M27" s="28">
        <v>11093.079999999998</v>
      </c>
    </row>
    <row r="31" spans="2:13" x14ac:dyDescent="0.45">
      <c r="B31" s="14" t="s">
        <v>1197</v>
      </c>
      <c r="C31" t="s">
        <v>1194</v>
      </c>
      <c r="D31" t="s">
        <v>1184</v>
      </c>
      <c r="F31" s="14" t="s">
        <v>1201</v>
      </c>
      <c r="G31" s="14" t="s">
        <v>1175</v>
      </c>
      <c r="L31" s="14" t="s">
        <v>1199</v>
      </c>
      <c r="M31" t="s">
        <v>1200</v>
      </c>
    </row>
    <row r="32" spans="2:13" x14ac:dyDescent="0.45">
      <c r="B32" s="19" t="s">
        <v>1173</v>
      </c>
      <c r="C32" s="26">
        <v>106512.81999999998</v>
      </c>
      <c r="D32" s="21">
        <v>0.82469472159799007</v>
      </c>
      <c r="F32" s="14" t="s">
        <v>1199</v>
      </c>
      <c r="G32" t="s">
        <v>15</v>
      </c>
      <c r="H32" t="s">
        <v>36</v>
      </c>
      <c r="I32" t="s">
        <v>21</v>
      </c>
      <c r="J32" t="s">
        <v>1169</v>
      </c>
      <c r="L32" s="15" t="s">
        <v>20</v>
      </c>
      <c r="M32" s="17">
        <v>138</v>
      </c>
    </row>
    <row r="33" spans="2:13" x14ac:dyDescent="0.45">
      <c r="B33" s="20" t="s">
        <v>1170</v>
      </c>
      <c r="C33" s="27">
        <v>22641.420000000002</v>
      </c>
      <c r="D33" s="22">
        <v>0.17530527840200993</v>
      </c>
      <c r="F33" s="15" t="s">
        <v>20</v>
      </c>
      <c r="G33" s="25">
        <v>2774.1699999999992</v>
      </c>
      <c r="H33" s="25">
        <v>673.2399999999999</v>
      </c>
      <c r="I33" s="25">
        <v>774.23000000000013</v>
      </c>
      <c r="J33" s="25">
        <v>4221.6399999999994</v>
      </c>
      <c r="L33" s="15" t="s">
        <v>25</v>
      </c>
      <c r="M33" s="17">
        <v>192</v>
      </c>
    </row>
    <row r="34" spans="2:13" x14ac:dyDescent="0.45">
      <c r="F34" s="15" t="s">
        <v>25</v>
      </c>
      <c r="G34" s="25">
        <v>3511.8799999999997</v>
      </c>
      <c r="H34" s="25">
        <v>1071.7299999999998</v>
      </c>
      <c r="I34" s="25">
        <v>1109.1899999999998</v>
      </c>
      <c r="J34" s="25">
        <v>5692.7999999999993</v>
      </c>
      <c r="L34" s="15" t="s">
        <v>14</v>
      </c>
      <c r="M34" s="17">
        <v>158</v>
      </c>
    </row>
    <row r="35" spans="2:13" x14ac:dyDescent="0.45">
      <c r="F35" s="15" t="s">
        <v>14</v>
      </c>
      <c r="G35" s="25">
        <v>2960.0099999999993</v>
      </c>
      <c r="H35" s="25">
        <v>676.02</v>
      </c>
      <c r="I35" s="25">
        <v>954.1099999999999</v>
      </c>
      <c r="J35" s="25">
        <v>4590.1399999999994</v>
      </c>
      <c r="L35" s="15" t="s">
        <v>33</v>
      </c>
      <c r="M35" s="17">
        <v>149</v>
      </c>
    </row>
    <row r="36" spans="2:13" x14ac:dyDescent="0.45">
      <c r="C36"/>
      <c r="F36" s="15" t="s">
        <v>33</v>
      </c>
      <c r="G36" s="25">
        <v>2770.86</v>
      </c>
      <c r="H36" s="25">
        <v>1129.45</v>
      </c>
      <c r="I36" s="25">
        <v>599.78000000000009</v>
      </c>
      <c r="J36" s="25">
        <v>4500.09</v>
      </c>
      <c r="L36" s="15" t="s">
        <v>30</v>
      </c>
      <c r="M36" s="17">
        <v>130</v>
      </c>
    </row>
    <row r="37" spans="2:13" x14ac:dyDescent="0.45">
      <c r="C37"/>
      <c r="F37" s="15" t="s">
        <v>30</v>
      </c>
      <c r="G37" s="25">
        <v>1946.6399999999999</v>
      </c>
      <c r="H37" s="25">
        <v>1130.48</v>
      </c>
      <c r="I37" s="25">
        <v>745.45</v>
      </c>
      <c r="J37" s="25">
        <v>3822.5699999999997</v>
      </c>
      <c r="L37" s="15" t="s">
        <v>1169</v>
      </c>
      <c r="M37" s="17">
        <v>767</v>
      </c>
    </row>
    <row r="38" spans="2:13" x14ac:dyDescent="0.45">
      <c r="C38"/>
      <c r="F38" s="15" t="s">
        <v>1169</v>
      </c>
      <c r="G38" s="25">
        <v>13963.559999999998</v>
      </c>
      <c r="H38" s="25">
        <v>4680.92</v>
      </c>
      <c r="I38" s="25">
        <v>4182.76</v>
      </c>
      <c r="J38" s="25">
        <v>22827.239999999998</v>
      </c>
    </row>
    <row r="39" spans="2:13" x14ac:dyDescent="0.45">
      <c r="C39"/>
    </row>
    <row r="40" spans="2:13" x14ac:dyDescent="0.45">
      <c r="C40"/>
    </row>
    <row r="48" spans="2:13" x14ac:dyDescent="0.45">
      <c r="C48"/>
    </row>
    <row r="49" spans="3:3" x14ac:dyDescent="0.45">
      <c r="C49"/>
    </row>
    <row r="50" spans="3:3" x14ac:dyDescent="0.45">
      <c r="C50"/>
    </row>
    <row r="51" spans="3:3" x14ac:dyDescent="0.45">
      <c r="C51"/>
    </row>
    <row r="52" spans="3:3" x14ac:dyDescent="0.45">
      <c r="C52"/>
    </row>
    <row r="53" spans="3:3" x14ac:dyDescent="0.45">
      <c r="C53"/>
    </row>
    <row r="54" spans="3:3" x14ac:dyDescent="0.45">
      <c r="C54"/>
    </row>
    <row r="55" spans="3:3" x14ac:dyDescent="0.45">
      <c r="C55"/>
    </row>
    <row r="56" spans="3:3" x14ac:dyDescent="0.45">
      <c r="C56"/>
    </row>
    <row r="57" spans="3:3" x14ac:dyDescent="0.45">
      <c r="C57"/>
    </row>
    <row r="58" spans="3:3" x14ac:dyDescent="0.45">
      <c r="C58"/>
    </row>
  </sheetData>
  <mergeCells count="1">
    <mergeCell ref="L15:M15"/>
  </mergeCells>
  <pageMargins left="0.7" right="0.7" top="0.75" bottom="0.75" header="0.3" footer="0.3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7537-7622-4C3B-82FC-7D3E8259C6E7}">
  <dimension ref="B1:K770"/>
  <sheetViews>
    <sheetView topLeftCell="A37" zoomScale="85" zoomScaleNormal="85" workbookViewId="0">
      <selection activeCell="R35" sqref="R35"/>
    </sheetView>
  </sheetViews>
  <sheetFormatPr defaultRowHeight="14.25" x14ac:dyDescent="0.45"/>
  <cols>
    <col min="1" max="1" width="17.06640625" bestFit="1" customWidth="1"/>
    <col min="2" max="2" width="22.19921875" style="4" bestFit="1" customWidth="1"/>
    <col min="3" max="3" width="15.3984375" style="4" bestFit="1" customWidth="1"/>
    <col min="4" max="4" width="12.06640625" style="4" bestFit="1" customWidth="1"/>
    <col min="5" max="5" width="23.265625" style="6" bestFit="1" customWidth="1"/>
    <col min="6" max="6" width="7.6640625" bestFit="1" customWidth="1"/>
    <col min="7" max="7" width="15" customWidth="1"/>
    <col min="8" max="10" width="15" style="4" customWidth="1"/>
    <col min="11" max="11" width="17.06640625" bestFit="1" customWidth="1"/>
    <col min="12" max="12" width="7.6640625" bestFit="1" customWidth="1"/>
    <col min="13" max="13" width="6.6640625" bestFit="1" customWidth="1"/>
    <col min="14" max="14" width="7.6640625" bestFit="1" customWidth="1"/>
    <col min="15" max="21" width="6.6640625" bestFit="1" customWidth="1"/>
    <col min="22" max="22" width="6.33203125" bestFit="1" customWidth="1"/>
    <col min="23" max="23" width="9.86328125" bestFit="1" customWidth="1"/>
    <col min="24" max="56" width="6.796875" bestFit="1" customWidth="1"/>
    <col min="57" max="57" width="6.33203125" bestFit="1" customWidth="1"/>
    <col min="58" max="58" width="9.86328125" bestFit="1" customWidth="1"/>
    <col min="59" max="768" width="14.73046875" bestFit="1" customWidth="1"/>
    <col min="769" max="769" width="9.86328125" bestFit="1" customWidth="1"/>
  </cols>
  <sheetData>
    <row r="1" spans="2:11" x14ac:dyDescent="0.45">
      <c r="B1"/>
      <c r="C1"/>
      <c r="D1"/>
      <c r="E1"/>
      <c r="K1" s="4"/>
    </row>
    <row r="2" spans="2:11" x14ac:dyDescent="0.45">
      <c r="B2"/>
      <c r="C2"/>
      <c r="D2"/>
      <c r="E2"/>
      <c r="K2" s="6"/>
    </row>
    <row r="3" spans="2:11" x14ac:dyDescent="0.45">
      <c r="B3" t="s">
        <v>1186</v>
      </c>
      <c r="C3" t="s">
        <v>1185</v>
      </c>
      <c r="D3"/>
      <c r="E3"/>
      <c r="K3" s="6"/>
    </row>
    <row r="4" spans="2:11" x14ac:dyDescent="0.45">
      <c r="B4" t="s">
        <v>1187</v>
      </c>
      <c r="C4">
        <f>COUNT(Sala!K:K)</f>
        <v>767</v>
      </c>
      <c r="D4"/>
      <c r="E4"/>
      <c r="K4" s="6"/>
    </row>
    <row r="5" spans="2:11" x14ac:dyDescent="0.45">
      <c r="B5" t="s">
        <v>1188</v>
      </c>
      <c r="C5" s="23">
        <f>AVERAGE(Sala!C:C)</f>
        <v>3.4823989569752283</v>
      </c>
      <c r="D5"/>
      <c r="E5"/>
      <c r="K5" s="6"/>
    </row>
    <row r="6" spans="2:11" x14ac:dyDescent="0.45">
      <c r="B6" t="s">
        <v>1189</v>
      </c>
      <c r="C6" s="16">
        <f>AVERAGE(Sala!N:N)</f>
        <v>168.38883963494132</v>
      </c>
      <c r="D6"/>
      <c r="E6"/>
      <c r="K6" s="6"/>
    </row>
    <row r="7" spans="2:11" x14ac:dyDescent="0.45">
      <c r="B7" t="s">
        <v>1190</v>
      </c>
      <c r="C7" s="11">
        <f>SUM(Sala!N:N)</f>
        <v>129154.23999999999</v>
      </c>
      <c r="D7"/>
      <c r="E7"/>
      <c r="K7" s="6"/>
    </row>
    <row r="8" spans="2:11" x14ac:dyDescent="0.45">
      <c r="B8" t="s">
        <v>1191</v>
      </c>
      <c r="C8" s="11">
        <f>SUM(Cocina!K:K)</f>
        <v>63446</v>
      </c>
      <c r="D8"/>
      <c r="E8"/>
      <c r="K8" s="6"/>
    </row>
    <row r="9" spans="2:11" x14ac:dyDescent="0.45">
      <c r="B9" t="s">
        <v>1193</v>
      </c>
      <c r="C9" s="24">
        <f>(C7-C8)/C7</f>
        <v>0.50875790063105941</v>
      </c>
      <c r="D9"/>
      <c r="E9"/>
      <c r="K9" s="6"/>
    </row>
    <row r="10" spans="2:11" x14ac:dyDescent="0.45">
      <c r="B10"/>
      <c r="C10"/>
      <c r="D10"/>
      <c r="E10"/>
      <c r="K10" s="6"/>
    </row>
    <row r="11" spans="2:11" x14ac:dyDescent="0.45">
      <c r="B11"/>
      <c r="C11"/>
      <c r="D11"/>
      <c r="E11"/>
      <c r="K11" s="6"/>
    </row>
    <row r="12" spans="2:11" x14ac:dyDescent="0.45">
      <c r="B12"/>
      <c r="C12"/>
      <c r="D12"/>
      <c r="E12"/>
      <c r="K12" s="6"/>
    </row>
    <row r="13" spans="2:11" x14ac:dyDescent="0.45">
      <c r="B13"/>
      <c r="C13"/>
      <c r="D13"/>
      <c r="E13"/>
      <c r="K13" s="6"/>
    </row>
    <row r="14" spans="2:11" x14ac:dyDescent="0.45">
      <c r="B14"/>
      <c r="C14"/>
      <c r="D14"/>
      <c r="E14"/>
      <c r="K14" s="6"/>
    </row>
    <row r="15" spans="2:11" x14ac:dyDescent="0.45">
      <c r="B15"/>
      <c r="C15"/>
      <c r="D15"/>
      <c r="E15"/>
      <c r="K15" s="6"/>
    </row>
    <row r="16" spans="2:11" x14ac:dyDescent="0.45">
      <c r="B16"/>
      <c r="C16"/>
      <c r="D16"/>
      <c r="E16"/>
      <c r="K16" s="6"/>
    </row>
    <row r="17" spans="2:11" x14ac:dyDescent="0.45">
      <c r="B17"/>
      <c r="C17"/>
      <c r="D17"/>
      <c r="E17"/>
      <c r="K17" s="6"/>
    </row>
    <row r="18" spans="2:11" x14ac:dyDescent="0.45">
      <c r="B18"/>
      <c r="C18"/>
      <c r="D18"/>
      <c r="E18"/>
      <c r="K18" s="6"/>
    </row>
    <row r="19" spans="2:11" x14ac:dyDescent="0.45">
      <c r="B19"/>
      <c r="C19"/>
      <c r="D19"/>
      <c r="E19"/>
      <c r="K19" s="6"/>
    </row>
    <row r="20" spans="2:11" x14ac:dyDescent="0.45">
      <c r="B20"/>
      <c r="C20"/>
      <c r="D20"/>
      <c r="E20"/>
      <c r="K20" s="6"/>
    </row>
    <row r="21" spans="2:11" x14ac:dyDescent="0.45">
      <c r="B21"/>
      <c r="C21"/>
      <c r="D21"/>
      <c r="E21"/>
      <c r="K21" s="6"/>
    </row>
    <row r="22" spans="2:11" x14ac:dyDescent="0.45">
      <c r="B22"/>
      <c r="C22"/>
      <c r="D22"/>
      <c r="E22"/>
      <c r="K22" s="6"/>
    </row>
    <row r="23" spans="2:11" x14ac:dyDescent="0.45">
      <c r="B23"/>
      <c r="C23"/>
      <c r="D23"/>
      <c r="E23"/>
      <c r="K23" s="6"/>
    </row>
    <row r="24" spans="2:11" x14ac:dyDescent="0.45">
      <c r="B24"/>
      <c r="C24"/>
      <c r="D24"/>
      <c r="E24"/>
      <c r="K24" s="6"/>
    </row>
    <row r="25" spans="2:11" x14ac:dyDescent="0.45">
      <c r="B25"/>
      <c r="C25"/>
      <c r="D25"/>
      <c r="E25"/>
      <c r="K25" s="6"/>
    </row>
    <row r="26" spans="2:11" x14ac:dyDescent="0.45">
      <c r="B26"/>
      <c r="C26"/>
      <c r="D26"/>
      <c r="E26"/>
      <c r="K26" s="6"/>
    </row>
    <row r="27" spans="2:11" x14ac:dyDescent="0.45">
      <c r="B27"/>
      <c r="C27"/>
      <c r="D27"/>
      <c r="E27"/>
      <c r="K27" s="6"/>
    </row>
    <row r="28" spans="2:11" x14ac:dyDescent="0.45">
      <c r="B28"/>
      <c r="C28"/>
      <c r="D28"/>
      <c r="E28"/>
      <c r="K28" s="6"/>
    </row>
    <row r="29" spans="2:11" x14ac:dyDescent="0.45">
      <c r="B29"/>
      <c r="C29"/>
      <c r="D29"/>
      <c r="E29"/>
      <c r="K29" s="6"/>
    </row>
    <row r="30" spans="2:11" x14ac:dyDescent="0.45">
      <c r="B30"/>
      <c r="C30"/>
      <c r="D30"/>
      <c r="E30"/>
      <c r="K30" s="6"/>
    </row>
    <row r="31" spans="2:11" x14ac:dyDescent="0.45">
      <c r="B31"/>
      <c r="C31"/>
      <c r="D31"/>
      <c r="E31"/>
      <c r="K31" s="6"/>
    </row>
    <row r="32" spans="2:11" x14ac:dyDescent="0.45">
      <c r="B32"/>
      <c r="C32"/>
      <c r="D32"/>
      <c r="E32"/>
      <c r="K32" s="6"/>
    </row>
    <row r="33" spans="2:11" x14ac:dyDescent="0.45">
      <c r="B33"/>
      <c r="C33"/>
      <c r="D33"/>
      <c r="E33"/>
      <c r="K33" s="6"/>
    </row>
    <row r="34" spans="2:11" x14ac:dyDescent="0.45">
      <c r="B34"/>
      <c r="C34"/>
      <c r="D34"/>
      <c r="E34"/>
      <c r="K34" s="6"/>
    </row>
    <row r="35" spans="2:11" x14ac:dyDescent="0.45">
      <c r="B35"/>
      <c r="C35"/>
      <c r="D35"/>
      <c r="E35"/>
      <c r="K35" s="6"/>
    </row>
    <row r="36" spans="2:11" x14ac:dyDescent="0.45">
      <c r="B36"/>
      <c r="C36"/>
      <c r="D36"/>
      <c r="E36"/>
      <c r="K36" s="6"/>
    </row>
    <row r="37" spans="2:11" x14ac:dyDescent="0.45">
      <c r="B37"/>
      <c r="C37"/>
      <c r="D37"/>
      <c r="E37"/>
      <c r="K37" s="6"/>
    </row>
    <row r="38" spans="2:11" x14ac:dyDescent="0.45">
      <c r="B38"/>
      <c r="C38"/>
      <c r="D38"/>
      <c r="E38"/>
      <c r="K38" s="6"/>
    </row>
    <row r="39" spans="2:11" x14ac:dyDescent="0.45">
      <c r="B39"/>
      <c r="C39"/>
      <c r="D39"/>
      <c r="E39"/>
      <c r="K39" s="6"/>
    </row>
    <row r="40" spans="2:11" x14ac:dyDescent="0.45">
      <c r="B40"/>
      <c r="C40"/>
      <c r="D40"/>
      <c r="E40"/>
      <c r="K40" s="6"/>
    </row>
    <row r="41" spans="2:11" x14ac:dyDescent="0.45">
      <c r="B41"/>
      <c r="C41"/>
      <c r="D41"/>
      <c r="E41"/>
      <c r="K41" s="6"/>
    </row>
    <row r="42" spans="2:11" x14ac:dyDescent="0.45">
      <c r="B42"/>
      <c r="C42"/>
      <c r="D42"/>
      <c r="E42"/>
      <c r="K42" s="6"/>
    </row>
    <row r="43" spans="2:11" x14ac:dyDescent="0.45">
      <c r="B43"/>
      <c r="C43"/>
      <c r="D43"/>
      <c r="E43"/>
      <c r="K43" s="6"/>
    </row>
    <row r="44" spans="2:11" x14ac:dyDescent="0.45">
      <c r="B44"/>
      <c r="C44"/>
      <c r="D44"/>
      <c r="E44"/>
      <c r="K44" s="6"/>
    </row>
    <row r="45" spans="2:11" x14ac:dyDescent="0.45">
      <c r="B45"/>
      <c r="C45"/>
      <c r="D45"/>
      <c r="E45"/>
      <c r="K45" s="6"/>
    </row>
    <row r="46" spans="2:11" x14ac:dyDescent="0.45">
      <c r="B46"/>
      <c r="C46"/>
      <c r="D46"/>
      <c r="E46"/>
      <c r="K46" s="6"/>
    </row>
    <row r="47" spans="2:11" x14ac:dyDescent="0.45">
      <c r="B47"/>
      <c r="C47"/>
      <c r="D47"/>
      <c r="E47"/>
      <c r="K47" s="6"/>
    </row>
    <row r="48" spans="2:11" x14ac:dyDescent="0.45">
      <c r="B48"/>
      <c r="C48"/>
      <c r="D48"/>
      <c r="E48"/>
      <c r="K48" s="6"/>
    </row>
    <row r="49" spans="2:11" x14ac:dyDescent="0.45">
      <c r="B49"/>
      <c r="C49"/>
      <c r="D49"/>
      <c r="E49"/>
      <c r="K49" s="6"/>
    </row>
    <row r="50" spans="2:11" x14ac:dyDescent="0.45">
      <c r="B50"/>
      <c r="C50"/>
      <c r="D50"/>
      <c r="E50"/>
      <c r="K50" s="6"/>
    </row>
    <row r="51" spans="2:11" x14ac:dyDescent="0.45">
      <c r="B51"/>
      <c r="C51"/>
      <c r="D51"/>
      <c r="E51"/>
      <c r="K51" s="6"/>
    </row>
    <row r="52" spans="2:11" x14ac:dyDescent="0.45">
      <c r="B52"/>
      <c r="C52"/>
      <c r="D52"/>
      <c r="E52"/>
      <c r="K52" s="6"/>
    </row>
    <row r="53" spans="2:11" x14ac:dyDescent="0.45">
      <c r="B53"/>
      <c r="C53"/>
      <c r="D53"/>
      <c r="E53"/>
      <c r="K53" s="6"/>
    </row>
    <row r="54" spans="2:11" x14ac:dyDescent="0.45">
      <c r="B54"/>
      <c r="C54"/>
      <c r="D54"/>
      <c r="E54"/>
      <c r="K54" s="6"/>
    </row>
    <row r="55" spans="2:11" x14ac:dyDescent="0.45">
      <c r="B55"/>
      <c r="C55"/>
      <c r="D55"/>
      <c r="E55"/>
      <c r="K55" s="6"/>
    </row>
    <row r="56" spans="2:11" x14ac:dyDescent="0.45">
      <c r="B56"/>
      <c r="C56"/>
      <c r="D56"/>
      <c r="E56"/>
      <c r="K56" s="6"/>
    </row>
    <row r="57" spans="2:11" x14ac:dyDescent="0.45">
      <c r="B57"/>
      <c r="C57"/>
      <c r="D57"/>
      <c r="E57"/>
      <c r="K57" s="6"/>
    </row>
    <row r="58" spans="2:11" x14ac:dyDescent="0.45">
      <c r="B58"/>
      <c r="C58"/>
      <c r="D58"/>
      <c r="E58"/>
      <c r="K58" s="6"/>
    </row>
    <row r="59" spans="2:11" x14ac:dyDescent="0.45">
      <c r="B59"/>
      <c r="C59"/>
      <c r="D59"/>
      <c r="E59"/>
      <c r="K59" s="6"/>
    </row>
    <row r="60" spans="2:11" x14ac:dyDescent="0.45">
      <c r="B60"/>
      <c r="C60"/>
      <c r="D60"/>
      <c r="E60"/>
      <c r="K60" s="6"/>
    </row>
    <row r="61" spans="2:11" x14ac:dyDescent="0.45">
      <c r="B61"/>
      <c r="C61"/>
      <c r="D61"/>
      <c r="E61"/>
      <c r="K61" s="6"/>
    </row>
    <row r="62" spans="2:11" x14ac:dyDescent="0.45">
      <c r="B62"/>
      <c r="C62"/>
      <c r="D62"/>
      <c r="E62"/>
      <c r="K62" s="6"/>
    </row>
    <row r="63" spans="2:11" x14ac:dyDescent="0.45">
      <c r="B63"/>
      <c r="C63"/>
      <c r="D63"/>
      <c r="E63"/>
      <c r="K63" s="6"/>
    </row>
    <row r="64" spans="2:11" x14ac:dyDescent="0.45">
      <c r="B64"/>
      <c r="C64"/>
      <c r="D64"/>
      <c r="E64"/>
      <c r="K64" s="6"/>
    </row>
    <row r="65" spans="2:11" x14ac:dyDescent="0.45">
      <c r="B65"/>
      <c r="C65"/>
      <c r="D65"/>
      <c r="E65"/>
      <c r="K65" s="6"/>
    </row>
    <row r="66" spans="2:11" x14ac:dyDescent="0.45">
      <c r="B66"/>
      <c r="C66"/>
      <c r="D66"/>
      <c r="E66"/>
      <c r="K66" s="6"/>
    </row>
    <row r="67" spans="2:11" x14ac:dyDescent="0.45">
      <c r="B67"/>
      <c r="C67"/>
      <c r="D67"/>
      <c r="E67"/>
      <c r="K67" s="6"/>
    </row>
    <row r="68" spans="2:11" x14ac:dyDescent="0.45">
      <c r="B68"/>
      <c r="C68"/>
      <c r="D68"/>
      <c r="E68"/>
      <c r="K68" s="6"/>
    </row>
    <row r="69" spans="2:11" x14ac:dyDescent="0.45">
      <c r="B69"/>
      <c r="C69"/>
      <c r="D69"/>
      <c r="E69"/>
      <c r="K69" s="6"/>
    </row>
    <row r="70" spans="2:11" x14ac:dyDescent="0.45">
      <c r="B70"/>
      <c r="C70"/>
      <c r="D70"/>
      <c r="E70"/>
      <c r="K70" s="6"/>
    </row>
    <row r="71" spans="2:11" x14ac:dyDescent="0.45">
      <c r="B71"/>
      <c r="C71"/>
      <c r="D71"/>
      <c r="E71"/>
      <c r="K71" s="6"/>
    </row>
    <row r="72" spans="2:11" x14ac:dyDescent="0.45">
      <c r="B72"/>
      <c r="C72"/>
      <c r="D72"/>
      <c r="E72"/>
      <c r="K72" s="6"/>
    </row>
    <row r="73" spans="2:11" x14ac:dyDescent="0.45">
      <c r="B73"/>
      <c r="C73"/>
      <c r="D73"/>
      <c r="E73"/>
      <c r="K73" s="6"/>
    </row>
    <row r="74" spans="2:11" x14ac:dyDescent="0.45">
      <c r="B74"/>
      <c r="C74"/>
      <c r="D74"/>
      <c r="E74"/>
      <c r="K74" s="6"/>
    </row>
    <row r="75" spans="2:11" x14ac:dyDescent="0.45">
      <c r="B75"/>
      <c r="C75"/>
      <c r="D75"/>
      <c r="E75"/>
      <c r="K75" s="6"/>
    </row>
    <row r="76" spans="2:11" x14ac:dyDescent="0.45">
      <c r="B76"/>
      <c r="C76"/>
      <c r="D76"/>
      <c r="E76"/>
      <c r="K76" s="6"/>
    </row>
    <row r="77" spans="2:11" x14ac:dyDescent="0.45">
      <c r="B77"/>
      <c r="C77"/>
      <c r="D77"/>
      <c r="E77"/>
      <c r="K77" s="6"/>
    </row>
    <row r="78" spans="2:11" x14ac:dyDescent="0.45">
      <c r="B78"/>
      <c r="C78"/>
      <c r="D78"/>
      <c r="E78"/>
      <c r="K78" s="6"/>
    </row>
    <row r="79" spans="2:11" x14ac:dyDescent="0.45">
      <c r="B79"/>
      <c r="C79"/>
      <c r="D79"/>
      <c r="E79"/>
      <c r="K79" s="6"/>
    </row>
    <row r="80" spans="2:11" x14ac:dyDescent="0.45">
      <c r="B80"/>
      <c r="C80"/>
      <c r="D80"/>
      <c r="E80"/>
      <c r="K80" s="6"/>
    </row>
    <row r="81" spans="2:11" x14ac:dyDescent="0.45">
      <c r="B81"/>
      <c r="C81"/>
      <c r="D81"/>
      <c r="E81"/>
      <c r="K81" s="6"/>
    </row>
    <row r="82" spans="2:11" x14ac:dyDescent="0.45">
      <c r="B82"/>
      <c r="C82"/>
      <c r="D82"/>
      <c r="E82"/>
      <c r="K82" s="6"/>
    </row>
    <row r="83" spans="2:11" x14ac:dyDescent="0.45">
      <c r="B83"/>
      <c r="C83"/>
      <c r="D83"/>
      <c r="E83"/>
      <c r="K83" s="6"/>
    </row>
    <row r="84" spans="2:11" x14ac:dyDescent="0.45">
      <c r="B84"/>
      <c r="C84"/>
      <c r="D84"/>
      <c r="E84"/>
      <c r="K84" s="6"/>
    </row>
    <row r="85" spans="2:11" x14ac:dyDescent="0.45">
      <c r="B85"/>
      <c r="C85"/>
      <c r="D85"/>
      <c r="E85"/>
      <c r="K85" s="6"/>
    </row>
    <row r="86" spans="2:11" x14ac:dyDescent="0.45">
      <c r="B86"/>
      <c r="C86"/>
      <c r="D86"/>
      <c r="E86"/>
      <c r="K86" s="6"/>
    </row>
    <row r="87" spans="2:11" x14ac:dyDescent="0.45">
      <c r="B87"/>
      <c r="C87"/>
      <c r="D87"/>
      <c r="E87"/>
      <c r="K87" s="6"/>
    </row>
    <row r="88" spans="2:11" x14ac:dyDescent="0.45">
      <c r="B88"/>
      <c r="C88"/>
      <c r="D88"/>
      <c r="E88"/>
      <c r="K88" s="6"/>
    </row>
    <row r="89" spans="2:11" x14ac:dyDescent="0.45">
      <c r="B89"/>
      <c r="C89"/>
      <c r="D89"/>
      <c r="E89"/>
      <c r="K89" s="6"/>
    </row>
    <row r="90" spans="2:11" x14ac:dyDescent="0.45">
      <c r="B90"/>
      <c r="C90"/>
      <c r="D90"/>
      <c r="E90"/>
      <c r="K90" s="6"/>
    </row>
    <row r="91" spans="2:11" x14ac:dyDescent="0.45">
      <c r="B91"/>
      <c r="C91"/>
      <c r="D91"/>
      <c r="E91"/>
      <c r="K91" s="6"/>
    </row>
    <row r="92" spans="2:11" x14ac:dyDescent="0.45">
      <c r="B92"/>
      <c r="C92"/>
      <c r="D92"/>
      <c r="E92"/>
      <c r="K92" s="6"/>
    </row>
    <row r="93" spans="2:11" x14ac:dyDescent="0.45">
      <c r="B93"/>
      <c r="C93"/>
      <c r="D93"/>
      <c r="E93"/>
      <c r="K93" s="6"/>
    </row>
    <row r="94" spans="2:11" x14ac:dyDescent="0.45">
      <c r="B94"/>
      <c r="C94"/>
      <c r="D94"/>
      <c r="E94"/>
      <c r="K94" s="6"/>
    </row>
    <row r="95" spans="2:11" x14ac:dyDescent="0.45">
      <c r="B95"/>
      <c r="C95"/>
      <c r="D95"/>
      <c r="E95"/>
      <c r="K95" s="6"/>
    </row>
    <row r="96" spans="2:11" x14ac:dyDescent="0.45">
      <c r="B96"/>
      <c r="C96"/>
      <c r="D96"/>
      <c r="E96"/>
      <c r="K96" s="6"/>
    </row>
    <row r="97" spans="2:11" x14ac:dyDescent="0.45">
      <c r="B97"/>
      <c r="C97"/>
      <c r="D97"/>
      <c r="E97"/>
      <c r="K97" s="6"/>
    </row>
    <row r="98" spans="2:11" x14ac:dyDescent="0.45">
      <c r="B98"/>
      <c r="C98"/>
      <c r="D98"/>
      <c r="E98"/>
      <c r="K98" s="6"/>
    </row>
    <row r="99" spans="2:11" x14ac:dyDescent="0.45">
      <c r="B99"/>
      <c r="C99"/>
      <c r="D99"/>
      <c r="E99"/>
      <c r="K99" s="6"/>
    </row>
    <row r="100" spans="2:11" x14ac:dyDescent="0.45">
      <c r="B100"/>
      <c r="C100"/>
      <c r="D100"/>
      <c r="E100"/>
      <c r="K100" s="6"/>
    </row>
    <row r="101" spans="2:11" x14ac:dyDescent="0.45">
      <c r="B101"/>
      <c r="C101"/>
      <c r="D101"/>
      <c r="E101"/>
      <c r="K101" s="6"/>
    </row>
    <row r="102" spans="2:11" x14ac:dyDescent="0.45">
      <c r="B102"/>
      <c r="C102"/>
      <c r="D102"/>
      <c r="E102"/>
      <c r="K102" s="6"/>
    </row>
    <row r="103" spans="2:11" x14ac:dyDescent="0.45">
      <c r="B103"/>
      <c r="C103"/>
      <c r="D103"/>
      <c r="E103"/>
      <c r="K103" s="6"/>
    </row>
    <row r="104" spans="2:11" x14ac:dyDescent="0.45">
      <c r="B104"/>
      <c r="C104"/>
      <c r="D104"/>
      <c r="E104"/>
      <c r="K104" s="6"/>
    </row>
    <row r="105" spans="2:11" x14ac:dyDescent="0.45">
      <c r="B105"/>
      <c r="C105"/>
      <c r="D105"/>
      <c r="E105"/>
      <c r="K105" s="6"/>
    </row>
    <row r="106" spans="2:11" x14ac:dyDescent="0.45">
      <c r="B106"/>
      <c r="C106"/>
      <c r="D106"/>
      <c r="E106"/>
      <c r="K106" s="6"/>
    </row>
    <row r="107" spans="2:11" x14ac:dyDescent="0.45">
      <c r="B107"/>
      <c r="C107"/>
      <c r="D107"/>
      <c r="E107"/>
      <c r="K107" s="6"/>
    </row>
    <row r="108" spans="2:11" x14ac:dyDescent="0.45">
      <c r="B108"/>
      <c r="C108"/>
      <c r="D108"/>
      <c r="E108"/>
      <c r="K108" s="6"/>
    </row>
    <row r="109" spans="2:11" x14ac:dyDescent="0.45">
      <c r="B109"/>
      <c r="C109"/>
      <c r="D109"/>
      <c r="E109"/>
      <c r="K109" s="6"/>
    </row>
    <row r="110" spans="2:11" x14ac:dyDescent="0.45">
      <c r="B110"/>
      <c r="C110"/>
      <c r="D110"/>
      <c r="E110"/>
      <c r="K110" s="6"/>
    </row>
    <row r="111" spans="2:11" x14ac:dyDescent="0.45">
      <c r="B111"/>
      <c r="C111"/>
      <c r="D111"/>
      <c r="E111"/>
      <c r="K111" s="6"/>
    </row>
    <row r="112" spans="2:11" x14ac:dyDescent="0.45">
      <c r="B112"/>
      <c r="C112"/>
      <c r="D112"/>
      <c r="E112"/>
      <c r="K112" s="6"/>
    </row>
    <row r="113" spans="2:11" x14ac:dyDescent="0.45">
      <c r="B113"/>
      <c r="C113"/>
      <c r="D113"/>
      <c r="E113"/>
      <c r="K113" s="6"/>
    </row>
    <row r="114" spans="2:11" x14ac:dyDescent="0.45">
      <c r="B114"/>
      <c r="C114"/>
      <c r="D114"/>
      <c r="E114"/>
      <c r="K114" s="6"/>
    </row>
    <row r="115" spans="2:11" x14ac:dyDescent="0.45">
      <c r="B115"/>
      <c r="C115"/>
      <c r="D115"/>
      <c r="E115"/>
      <c r="K115" s="6"/>
    </row>
    <row r="116" spans="2:11" x14ac:dyDescent="0.45">
      <c r="B116"/>
      <c r="C116"/>
      <c r="D116"/>
      <c r="E116"/>
      <c r="K116" s="6"/>
    </row>
    <row r="117" spans="2:11" x14ac:dyDescent="0.45">
      <c r="B117"/>
      <c r="C117"/>
      <c r="D117"/>
      <c r="E117"/>
      <c r="K117" s="6"/>
    </row>
    <row r="118" spans="2:11" x14ac:dyDescent="0.45">
      <c r="B118"/>
      <c r="C118"/>
      <c r="D118"/>
      <c r="E118"/>
      <c r="K118" s="6"/>
    </row>
    <row r="119" spans="2:11" x14ac:dyDescent="0.45">
      <c r="B119"/>
      <c r="C119"/>
      <c r="D119"/>
      <c r="E119"/>
      <c r="K119" s="6"/>
    </row>
    <row r="120" spans="2:11" x14ac:dyDescent="0.45">
      <c r="B120"/>
      <c r="C120"/>
      <c r="D120"/>
      <c r="E120"/>
      <c r="K120" s="6"/>
    </row>
    <row r="121" spans="2:11" x14ac:dyDescent="0.45">
      <c r="B121"/>
      <c r="C121"/>
      <c r="D121"/>
      <c r="E121"/>
      <c r="K121" s="6"/>
    </row>
    <row r="122" spans="2:11" x14ac:dyDescent="0.45">
      <c r="B122"/>
      <c r="C122"/>
      <c r="D122"/>
      <c r="E122"/>
      <c r="K122" s="6"/>
    </row>
    <row r="123" spans="2:11" x14ac:dyDescent="0.45">
      <c r="B123"/>
      <c r="C123"/>
      <c r="D123"/>
      <c r="E123"/>
      <c r="K123" s="6"/>
    </row>
    <row r="124" spans="2:11" x14ac:dyDescent="0.45">
      <c r="B124"/>
      <c r="C124"/>
      <c r="D124"/>
      <c r="E124"/>
      <c r="K124" s="6"/>
    </row>
    <row r="125" spans="2:11" x14ac:dyDescent="0.45">
      <c r="B125"/>
      <c r="C125"/>
      <c r="D125"/>
      <c r="E125"/>
      <c r="K125" s="6"/>
    </row>
    <row r="126" spans="2:11" x14ac:dyDescent="0.45">
      <c r="B126"/>
      <c r="C126"/>
      <c r="D126"/>
      <c r="E126"/>
      <c r="K126" s="6"/>
    </row>
    <row r="127" spans="2:11" x14ac:dyDescent="0.45">
      <c r="B127"/>
      <c r="C127"/>
      <c r="D127"/>
      <c r="E127"/>
      <c r="K127" s="6"/>
    </row>
    <row r="128" spans="2:11" x14ac:dyDescent="0.45">
      <c r="B128"/>
      <c r="C128"/>
      <c r="D128"/>
      <c r="E128"/>
      <c r="K128" s="6"/>
    </row>
    <row r="129" spans="2:11" x14ac:dyDescent="0.45">
      <c r="B129"/>
      <c r="C129"/>
      <c r="D129"/>
      <c r="E129"/>
      <c r="K129" s="6"/>
    </row>
    <row r="130" spans="2:11" x14ac:dyDescent="0.45">
      <c r="B130"/>
      <c r="C130"/>
      <c r="D130"/>
      <c r="E130"/>
      <c r="K130" s="6"/>
    </row>
    <row r="131" spans="2:11" x14ac:dyDescent="0.45">
      <c r="B131"/>
      <c r="C131"/>
      <c r="D131"/>
      <c r="E131"/>
      <c r="K131" s="6"/>
    </row>
    <row r="132" spans="2:11" x14ac:dyDescent="0.45">
      <c r="B132"/>
      <c r="C132"/>
      <c r="D132"/>
      <c r="E132"/>
      <c r="K132" s="6"/>
    </row>
    <row r="133" spans="2:11" x14ac:dyDescent="0.45">
      <c r="B133"/>
      <c r="C133"/>
      <c r="D133"/>
      <c r="E133"/>
      <c r="K133" s="6"/>
    </row>
    <row r="134" spans="2:11" x14ac:dyDescent="0.45">
      <c r="B134"/>
      <c r="C134"/>
      <c r="D134"/>
      <c r="E134"/>
      <c r="K134" s="6"/>
    </row>
    <row r="135" spans="2:11" x14ac:dyDescent="0.45">
      <c r="B135"/>
      <c r="C135"/>
      <c r="D135"/>
      <c r="E135"/>
      <c r="K135" s="6"/>
    </row>
    <row r="136" spans="2:11" x14ac:dyDescent="0.45">
      <c r="B136"/>
      <c r="C136"/>
      <c r="D136"/>
      <c r="E136"/>
      <c r="K136" s="6"/>
    </row>
    <row r="137" spans="2:11" x14ac:dyDescent="0.45">
      <c r="B137"/>
      <c r="C137"/>
      <c r="D137"/>
      <c r="E137"/>
      <c r="K137" s="6"/>
    </row>
    <row r="138" spans="2:11" x14ac:dyDescent="0.45">
      <c r="B138"/>
      <c r="C138"/>
      <c r="D138"/>
      <c r="E138"/>
      <c r="K138" s="6"/>
    </row>
    <row r="139" spans="2:11" x14ac:dyDescent="0.45">
      <c r="B139"/>
      <c r="C139"/>
      <c r="D139"/>
      <c r="E139"/>
      <c r="K139" s="6"/>
    </row>
    <row r="140" spans="2:11" x14ac:dyDescent="0.45">
      <c r="B140"/>
      <c r="C140"/>
      <c r="D140"/>
      <c r="E140"/>
      <c r="K140" s="6"/>
    </row>
    <row r="141" spans="2:11" x14ac:dyDescent="0.45">
      <c r="B141"/>
      <c r="C141"/>
      <c r="D141"/>
      <c r="E141"/>
      <c r="K141" s="6"/>
    </row>
    <row r="142" spans="2:11" x14ac:dyDescent="0.45">
      <c r="B142"/>
      <c r="C142"/>
      <c r="D142"/>
      <c r="E142"/>
      <c r="K142" s="6"/>
    </row>
    <row r="143" spans="2:11" x14ac:dyDescent="0.45">
      <c r="B143"/>
      <c r="C143"/>
      <c r="D143"/>
      <c r="E143"/>
      <c r="K143" s="6"/>
    </row>
    <row r="144" spans="2:11" x14ac:dyDescent="0.45">
      <c r="B144"/>
      <c r="C144"/>
      <c r="D144"/>
      <c r="E144"/>
      <c r="K144" s="6"/>
    </row>
    <row r="145" spans="2:11" x14ac:dyDescent="0.45">
      <c r="B145"/>
      <c r="C145"/>
      <c r="D145"/>
      <c r="E145"/>
      <c r="K145" s="6"/>
    </row>
    <row r="146" spans="2:11" x14ac:dyDescent="0.45">
      <c r="B146"/>
      <c r="C146"/>
      <c r="D146"/>
      <c r="E146"/>
      <c r="K146" s="6"/>
    </row>
    <row r="147" spans="2:11" x14ac:dyDescent="0.45">
      <c r="B147"/>
      <c r="C147"/>
      <c r="D147"/>
      <c r="E147"/>
      <c r="K147" s="6"/>
    </row>
    <row r="148" spans="2:11" x14ac:dyDescent="0.45">
      <c r="B148"/>
      <c r="C148"/>
      <c r="D148"/>
      <c r="E148"/>
      <c r="K148" s="6"/>
    </row>
    <row r="149" spans="2:11" x14ac:dyDescent="0.45">
      <c r="B149"/>
      <c r="C149"/>
      <c r="D149"/>
      <c r="E149"/>
      <c r="K149" s="6"/>
    </row>
    <row r="150" spans="2:11" x14ac:dyDescent="0.45">
      <c r="B150"/>
      <c r="C150"/>
      <c r="D150"/>
      <c r="E150"/>
      <c r="K150" s="6"/>
    </row>
    <row r="151" spans="2:11" x14ac:dyDescent="0.45">
      <c r="B151"/>
      <c r="C151"/>
      <c r="D151"/>
      <c r="E151"/>
      <c r="K151" s="6"/>
    </row>
    <row r="152" spans="2:11" x14ac:dyDescent="0.45">
      <c r="B152"/>
      <c r="C152"/>
      <c r="D152"/>
      <c r="E152"/>
      <c r="K152" s="6"/>
    </row>
    <row r="153" spans="2:11" x14ac:dyDescent="0.45">
      <c r="B153"/>
      <c r="C153"/>
      <c r="D153"/>
      <c r="E153"/>
      <c r="K153" s="6"/>
    </row>
    <row r="154" spans="2:11" x14ac:dyDescent="0.45">
      <c r="B154"/>
      <c r="C154"/>
      <c r="D154"/>
      <c r="E154"/>
      <c r="K154" s="6"/>
    </row>
    <row r="155" spans="2:11" x14ac:dyDescent="0.45">
      <c r="B155"/>
      <c r="C155"/>
      <c r="D155"/>
      <c r="E155"/>
      <c r="K155" s="6"/>
    </row>
    <row r="156" spans="2:11" x14ac:dyDescent="0.45">
      <c r="B156"/>
      <c r="C156"/>
      <c r="D156"/>
      <c r="E156"/>
      <c r="K156" s="6"/>
    </row>
    <row r="157" spans="2:11" x14ac:dyDescent="0.45">
      <c r="B157"/>
      <c r="C157"/>
      <c r="D157"/>
      <c r="E157"/>
      <c r="K157" s="6"/>
    </row>
    <row r="158" spans="2:11" x14ac:dyDescent="0.45">
      <c r="B158"/>
      <c r="C158"/>
      <c r="D158"/>
      <c r="E158"/>
      <c r="K158" s="6"/>
    </row>
    <row r="159" spans="2:11" x14ac:dyDescent="0.45">
      <c r="B159"/>
      <c r="C159"/>
      <c r="D159"/>
      <c r="E159"/>
      <c r="K159" s="6"/>
    </row>
    <row r="160" spans="2:11" x14ac:dyDescent="0.45">
      <c r="B160"/>
      <c r="C160"/>
      <c r="D160"/>
      <c r="E160"/>
      <c r="K160" s="6"/>
    </row>
    <row r="161" spans="2:11" x14ac:dyDescent="0.45">
      <c r="B161"/>
      <c r="C161"/>
      <c r="D161"/>
      <c r="E161"/>
      <c r="K161" s="6"/>
    </row>
    <row r="162" spans="2:11" x14ac:dyDescent="0.45">
      <c r="B162"/>
      <c r="C162"/>
      <c r="D162"/>
      <c r="E162"/>
      <c r="K162" s="6"/>
    </row>
    <row r="163" spans="2:11" x14ac:dyDescent="0.45">
      <c r="B163"/>
      <c r="C163"/>
      <c r="D163"/>
      <c r="E163"/>
      <c r="K163" s="6"/>
    </row>
    <row r="164" spans="2:11" x14ac:dyDescent="0.45">
      <c r="B164"/>
      <c r="C164"/>
      <c r="D164"/>
      <c r="E164"/>
      <c r="K164" s="6"/>
    </row>
    <row r="165" spans="2:11" x14ac:dyDescent="0.45">
      <c r="B165"/>
      <c r="C165"/>
      <c r="D165"/>
      <c r="E165"/>
      <c r="K165" s="6"/>
    </row>
    <row r="166" spans="2:11" x14ac:dyDescent="0.45">
      <c r="B166"/>
      <c r="C166"/>
      <c r="D166"/>
      <c r="E166"/>
      <c r="K166" s="6"/>
    </row>
    <row r="167" spans="2:11" x14ac:dyDescent="0.45">
      <c r="B167"/>
      <c r="C167"/>
      <c r="D167"/>
      <c r="E167"/>
      <c r="K167" s="6"/>
    </row>
    <row r="168" spans="2:11" x14ac:dyDescent="0.45">
      <c r="B168"/>
      <c r="C168"/>
      <c r="D168"/>
      <c r="E168"/>
      <c r="K168" s="6"/>
    </row>
    <row r="169" spans="2:11" x14ac:dyDescent="0.45">
      <c r="B169"/>
      <c r="C169"/>
      <c r="D169"/>
      <c r="E169"/>
      <c r="K169" s="6"/>
    </row>
    <row r="170" spans="2:11" x14ac:dyDescent="0.45">
      <c r="B170"/>
      <c r="C170"/>
      <c r="D170"/>
      <c r="E170"/>
      <c r="K170" s="6"/>
    </row>
    <row r="171" spans="2:11" x14ac:dyDescent="0.45">
      <c r="B171"/>
      <c r="C171"/>
      <c r="D171"/>
      <c r="E171"/>
      <c r="K171" s="6"/>
    </row>
    <row r="172" spans="2:11" x14ac:dyDescent="0.45">
      <c r="B172"/>
      <c r="C172"/>
      <c r="D172"/>
      <c r="E172"/>
      <c r="K172" s="6"/>
    </row>
    <row r="173" spans="2:11" x14ac:dyDescent="0.45">
      <c r="B173"/>
      <c r="C173"/>
      <c r="D173"/>
      <c r="E173"/>
      <c r="K173" s="6"/>
    </row>
    <row r="174" spans="2:11" x14ac:dyDescent="0.45">
      <c r="B174"/>
      <c r="C174"/>
      <c r="D174"/>
      <c r="E174"/>
      <c r="K174" s="6"/>
    </row>
    <row r="175" spans="2:11" x14ac:dyDescent="0.45">
      <c r="B175"/>
      <c r="C175"/>
      <c r="D175"/>
      <c r="E175"/>
      <c r="K175" s="6"/>
    </row>
    <row r="176" spans="2:11" x14ac:dyDescent="0.45">
      <c r="B176"/>
      <c r="C176"/>
      <c r="D176"/>
      <c r="E176"/>
      <c r="K176" s="6"/>
    </row>
    <row r="177" spans="2:11" x14ac:dyDescent="0.45">
      <c r="B177"/>
      <c r="C177"/>
      <c r="D177"/>
      <c r="E177"/>
      <c r="K177" s="6"/>
    </row>
    <row r="178" spans="2:11" x14ac:dyDescent="0.45">
      <c r="B178"/>
      <c r="C178"/>
      <c r="D178"/>
      <c r="E178"/>
      <c r="K178" s="6"/>
    </row>
    <row r="179" spans="2:11" x14ac:dyDescent="0.45">
      <c r="B179"/>
      <c r="C179"/>
      <c r="D179"/>
      <c r="E179"/>
      <c r="K179" s="6"/>
    </row>
    <row r="180" spans="2:11" x14ac:dyDescent="0.45">
      <c r="B180"/>
      <c r="C180"/>
      <c r="D180"/>
      <c r="E180"/>
      <c r="K180" s="6"/>
    </row>
    <row r="181" spans="2:11" x14ac:dyDescent="0.45">
      <c r="B181"/>
      <c r="C181"/>
      <c r="D181"/>
      <c r="E181"/>
      <c r="K181" s="6"/>
    </row>
    <row r="182" spans="2:11" x14ac:dyDescent="0.45">
      <c r="B182"/>
      <c r="C182"/>
      <c r="D182"/>
      <c r="E182"/>
      <c r="K182" s="6"/>
    </row>
    <row r="183" spans="2:11" x14ac:dyDescent="0.45">
      <c r="B183"/>
      <c r="C183"/>
      <c r="D183"/>
      <c r="E183"/>
      <c r="K183" s="6"/>
    </row>
    <row r="184" spans="2:11" x14ac:dyDescent="0.45">
      <c r="B184"/>
      <c r="C184"/>
      <c r="D184"/>
      <c r="E184"/>
      <c r="K184" s="6"/>
    </row>
    <row r="185" spans="2:11" x14ac:dyDescent="0.45">
      <c r="B185"/>
      <c r="C185"/>
      <c r="D185"/>
      <c r="E185"/>
      <c r="K185" s="6"/>
    </row>
    <row r="186" spans="2:11" x14ac:dyDescent="0.45">
      <c r="B186"/>
      <c r="C186"/>
      <c r="D186"/>
      <c r="E186"/>
      <c r="K186" s="6"/>
    </row>
    <row r="187" spans="2:11" x14ac:dyDescent="0.45">
      <c r="B187"/>
      <c r="C187"/>
      <c r="D187"/>
      <c r="E187"/>
      <c r="K187" s="6"/>
    </row>
    <row r="188" spans="2:11" x14ac:dyDescent="0.45">
      <c r="B188"/>
      <c r="C188"/>
      <c r="D188"/>
      <c r="E188"/>
      <c r="K188" s="6"/>
    </row>
    <row r="189" spans="2:11" x14ac:dyDescent="0.45">
      <c r="B189"/>
      <c r="C189"/>
      <c r="D189"/>
      <c r="E189"/>
      <c r="K189" s="6"/>
    </row>
    <row r="190" spans="2:11" x14ac:dyDescent="0.45">
      <c r="B190"/>
      <c r="C190"/>
      <c r="D190"/>
      <c r="E190"/>
      <c r="K190" s="6"/>
    </row>
    <row r="191" spans="2:11" x14ac:dyDescent="0.45">
      <c r="B191"/>
      <c r="C191"/>
      <c r="D191"/>
      <c r="E191"/>
      <c r="K191" s="6"/>
    </row>
    <row r="192" spans="2:11" x14ac:dyDescent="0.45">
      <c r="B192"/>
      <c r="C192"/>
      <c r="D192"/>
      <c r="E192"/>
      <c r="K192" s="6"/>
    </row>
    <row r="193" spans="2:11" x14ac:dyDescent="0.45">
      <c r="B193"/>
      <c r="C193"/>
      <c r="D193"/>
      <c r="E193"/>
      <c r="K193" s="6"/>
    </row>
    <row r="194" spans="2:11" x14ac:dyDescent="0.45">
      <c r="B194"/>
      <c r="C194"/>
      <c r="D194"/>
      <c r="E194"/>
      <c r="K194" s="6"/>
    </row>
    <row r="195" spans="2:11" x14ac:dyDescent="0.45">
      <c r="B195"/>
      <c r="C195"/>
      <c r="D195"/>
      <c r="E195"/>
      <c r="K195" s="6"/>
    </row>
    <row r="196" spans="2:11" x14ac:dyDescent="0.45">
      <c r="B196"/>
      <c r="C196"/>
      <c r="D196"/>
      <c r="E196"/>
      <c r="K196" s="6"/>
    </row>
    <row r="197" spans="2:11" x14ac:dyDescent="0.45">
      <c r="B197"/>
      <c r="C197"/>
      <c r="D197"/>
      <c r="E197"/>
      <c r="K197" s="6"/>
    </row>
    <row r="198" spans="2:11" x14ac:dyDescent="0.45">
      <c r="B198"/>
      <c r="C198"/>
      <c r="D198"/>
      <c r="E198"/>
      <c r="K198" s="6"/>
    </row>
    <row r="199" spans="2:11" x14ac:dyDescent="0.45">
      <c r="B199"/>
      <c r="C199"/>
      <c r="D199"/>
      <c r="E199"/>
      <c r="K199" s="6"/>
    </row>
    <row r="200" spans="2:11" x14ac:dyDescent="0.45">
      <c r="B200"/>
      <c r="C200"/>
      <c r="D200"/>
      <c r="E200"/>
      <c r="K200" s="6"/>
    </row>
    <row r="201" spans="2:11" x14ac:dyDescent="0.45">
      <c r="B201"/>
      <c r="C201"/>
      <c r="D201"/>
      <c r="E201"/>
      <c r="K201" s="6"/>
    </row>
    <row r="202" spans="2:11" x14ac:dyDescent="0.45">
      <c r="B202"/>
      <c r="C202"/>
      <c r="D202"/>
      <c r="E202"/>
      <c r="K202" s="6"/>
    </row>
    <row r="203" spans="2:11" x14ac:dyDescent="0.45">
      <c r="B203"/>
      <c r="C203"/>
      <c r="D203"/>
      <c r="E203"/>
      <c r="K203" s="6"/>
    </row>
    <row r="204" spans="2:11" x14ac:dyDescent="0.45">
      <c r="B204"/>
      <c r="C204"/>
      <c r="D204"/>
      <c r="E204"/>
      <c r="K204" s="6"/>
    </row>
    <row r="205" spans="2:11" x14ac:dyDescent="0.45">
      <c r="B205"/>
      <c r="C205"/>
      <c r="D205"/>
      <c r="E205"/>
      <c r="K205" s="6"/>
    </row>
    <row r="206" spans="2:11" x14ac:dyDescent="0.45">
      <c r="B206"/>
      <c r="C206"/>
      <c r="D206"/>
      <c r="E206"/>
      <c r="K206" s="6"/>
    </row>
    <row r="207" spans="2:11" x14ac:dyDescent="0.45">
      <c r="B207"/>
      <c r="C207"/>
      <c r="D207"/>
      <c r="E207"/>
      <c r="K207" s="6"/>
    </row>
    <row r="208" spans="2:11" x14ac:dyDescent="0.45">
      <c r="B208"/>
      <c r="C208"/>
      <c r="D208"/>
      <c r="E208"/>
      <c r="K208" s="6"/>
    </row>
    <row r="209" spans="2:11" x14ac:dyDescent="0.45">
      <c r="B209"/>
      <c r="C209"/>
      <c r="D209"/>
      <c r="E209"/>
      <c r="K209" s="6"/>
    </row>
    <row r="210" spans="2:11" x14ac:dyDescent="0.45">
      <c r="B210"/>
      <c r="C210"/>
      <c r="D210"/>
      <c r="E210"/>
      <c r="K210" s="6"/>
    </row>
    <row r="211" spans="2:11" x14ac:dyDescent="0.45">
      <c r="B211"/>
      <c r="C211"/>
      <c r="D211"/>
      <c r="E211"/>
      <c r="K211" s="6"/>
    </row>
    <row r="212" spans="2:11" x14ac:dyDescent="0.45">
      <c r="B212"/>
      <c r="C212"/>
      <c r="D212"/>
      <c r="E212"/>
      <c r="K212" s="6"/>
    </row>
    <row r="213" spans="2:11" x14ac:dyDescent="0.45">
      <c r="B213"/>
      <c r="C213"/>
      <c r="D213"/>
      <c r="E213"/>
      <c r="K213" s="6"/>
    </row>
    <row r="214" spans="2:11" x14ac:dyDescent="0.45">
      <c r="B214"/>
      <c r="C214"/>
      <c r="D214"/>
      <c r="E214"/>
      <c r="K214" s="6"/>
    </row>
    <row r="215" spans="2:11" x14ac:dyDescent="0.45">
      <c r="B215"/>
      <c r="C215"/>
      <c r="D215"/>
      <c r="E215"/>
      <c r="K215" s="6"/>
    </row>
    <row r="216" spans="2:11" x14ac:dyDescent="0.45">
      <c r="B216"/>
      <c r="C216"/>
      <c r="D216"/>
      <c r="E216"/>
      <c r="K216" s="6"/>
    </row>
    <row r="217" spans="2:11" x14ac:dyDescent="0.45">
      <c r="B217"/>
      <c r="C217"/>
      <c r="D217"/>
      <c r="E217"/>
      <c r="K217" s="6"/>
    </row>
    <row r="218" spans="2:11" x14ac:dyDescent="0.45">
      <c r="B218"/>
      <c r="C218"/>
      <c r="D218"/>
      <c r="E218"/>
      <c r="K218" s="6"/>
    </row>
    <row r="219" spans="2:11" x14ac:dyDescent="0.45">
      <c r="B219"/>
      <c r="C219"/>
      <c r="D219"/>
      <c r="E219"/>
      <c r="K219" s="6"/>
    </row>
    <row r="220" spans="2:11" x14ac:dyDescent="0.45">
      <c r="B220"/>
      <c r="C220"/>
      <c r="D220"/>
      <c r="E220"/>
      <c r="K220" s="6"/>
    </row>
    <row r="221" spans="2:11" x14ac:dyDescent="0.45">
      <c r="B221"/>
      <c r="C221"/>
      <c r="D221"/>
      <c r="E221"/>
      <c r="K221" s="6"/>
    </row>
    <row r="222" spans="2:11" x14ac:dyDescent="0.45">
      <c r="B222"/>
      <c r="C222"/>
      <c r="D222"/>
      <c r="E222"/>
      <c r="K222" s="6"/>
    </row>
    <row r="223" spans="2:11" x14ac:dyDescent="0.45">
      <c r="B223"/>
      <c r="C223"/>
      <c r="D223"/>
      <c r="E223"/>
      <c r="K223" s="6"/>
    </row>
    <row r="224" spans="2:11" x14ac:dyDescent="0.45">
      <c r="B224"/>
      <c r="C224"/>
      <c r="D224"/>
      <c r="E224"/>
      <c r="K224" s="6"/>
    </row>
    <row r="225" spans="2:11" x14ac:dyDescent="0.45">
      <c r="B225"/>
      <c r="C225"/>
      <c r="D225"/>
      <c r="E225"/>
      <c r="K225" s="6"/>
    </row>
    <row r="226" spans="2:11" x14ac:dyDescent="0.45">
      <c r="B226"/>
      <c r="C226"/>
      <c r="D226"/>
      <c r="E226"/>
      <c r="K226" s="6"/>
    </row>
    <row r="227" spans="2:11" x14ac:dyDescent="0.45">
      <c r="B227"/>
      <c r="C227"/>
      <c r="D227"/>
      <c r="E227"/>
      <c r="K227" s="6"/>
    </row>
    <row r="228" spans="2:11" x14ac:dyDescent="0.45">
      <c r="B228"/>
      <c r="C228"/>
      <c r="D228"/>
      <c r="E228"/>
      <c r="K228" s="6"/>
    </row>
    <row r="229" spans="2:11" x14ac:dyDescent="0.45">
      <c r="B229"/>
      <c r="C229"/>
      <c r="D229"/>
      <c r="E229"/>
      <c r="K229" s="6"/>
    </row>
    <row r="230" spans="2:11" x14ac:dyDescent="0.45">
      <c r="B230"/>
      <c r="C230"/>
      <c r="D230"/>
      <c r="E230"/>
      <c r="K230" s="6"/>
    </row>
    <row r="231" spans="2:11" x14ac:dyDescent="0.45">
      <c r="B231"/>
      <c r="C231"/>
      <c r="D231"/>
      <c r="E231"/>
      <c r="K231" s="6"/>
    </row>
    <row r="232" spans="2:11" x14ac:dyDescent="0.45">
      <c r="B232"/>
      <c r="C232"/>
      <c r="D232"/>
      <c r="E232"/>
      <c r="K232" s="6"/>
    </row>
    <row r="233" spans="2:11" x14ac:dyDescent="0.45">
      <c r="B233"/>
      <c r="C233"/>
      <c r="D233"/>
      <c r="E233"/>
      <c r="K233" s="6"/>
    </row>
    <row r="234" spans="2:11" x14ac:dyDescent="0.45">
      <c r="B234"/>
      <c r="C234"/>
      <c r="D234"/>
      <c r="E234"/>
      <c r="K234" s="6"/>
    </row>
    <row r="235" spans="2:11" x14ac:dyDescent="0.45">
      <c r="B235"/>
      <c r="C235"/>
      <c r="D235"/>
      <c r="E235"/>
      <c r="K235" s="6"/>
    </row>
    <row r="236" spans="2:11" x14ac:dyDescent="0.45">
      <c r="B236"/>
      <c r="C236"/>
      <c r="D236"/>
      <c r="E236"/>
      <c r="K236" s="6"/>
    </row>
    <row r="237" spans="2:11" x14ac:dyDescent="0.45">
      <c r="B237"/>
      <c r="C237"/>
      <c r="D237"/>
      <c r="E237"/>
      <c r="K237" s="6"/>
    </row>
    <row r="238" spans="2:11" x14ac:dyDescent="0.45">
      <c r="B238"/>
      <c r="C238"/>
      <c r="D238"/>
      <c r="E238"/>
      <c r="K238" s="6"/>
    </row>
    <row r="239" spans="2:11" x14ac:dyDescent="0.45">
      <c r="B239"/>
      <c r="C239"/>
      <c r="D239"/>
      <c r="E239"/>
      <c r="K239" s="6"/>
    </row>
    <row r="240" spans="2:11" x14ac:dyDescent="0.45">
      <c r="B240"/>
      <c r="C240"/>
      <c r="D240"/>
      <c r="E240"/>
      <c r="K240" s="6"/>
    </row>
    <row r="241" spans="2:11" x14ac:dyDescent="0.45">
      <c r="B241"/>
      <c r="C241"/>
      <c r="D241"/>
      <c r="E241"/>
      <c r="K241" s="6"/>
    </row>
    <row r="242" spans="2:11" x14ac:dyDescent="0.45">
      <c r="B242"/>
      <c r="C242"/>
      <c r="D242"/>
      <c r="E242"/>
      <c r="K242" s="6"/>
    </row>
    <row r="243" spans="2:11" x14ac:dyDescent="0.45">
      <c r="B243"/>
      <c r="C243"/>
      <c r="D243"/>
      <c r="E243"/>
      <c r="K243" s="6"/>
    </row>
    <row r="244" spans="2:11" x14ac:dyDescent="0.45">
      <c r="B244"/>
      <c r="C244"/>
      <c r="D244"/>
      <c r="E244"/>
      <c r="K244" s="6"/>
    </row>
    <row r="245" spans="2:11" x14ac:dyDescent="0.45">
      <c r="B245"/>
      <c r="C245"/>
      <c r="D245"/>
      <c r="E245"/>
      <c r="K245" s="6"/>
    </row>
    <row r="246" spans="2:11" x14ac:dyDescent="0.45">
      <c r="B246"/>
      <c r="C246"/>
      <c r="D246"/>
      <c r="E246"/>
      <c r="K246" s="6"/>
    </row>
    <row r="247" spans="2:11" x14ac:dyDescent="0.45">
      <c r="B247"/>
      <c r="C247"/>
      <c r="D247"/>
      <c r="E247"/>
      <c r="K247" s="6"/>
    </row>
    <row r="248" spans="2:11" x14ac:dyDescent="0.45">
      <c r="B248"/>
      <c r="C248"/>
      <c r="D248"/>
      <c r="E248"/>
      <c r="K248" s="6"/>
    </row>
    <row r="249" spans="2:11" x14ac:dyDescent="0.45">
      <c r="B249"/>
      <c r="C249"/>
      <c r="D249"/>
      <c r="E249"/>
      <c r="K249" s="6"/>
    </row>
    <row r="250" spans="2:11" x14ac:dyDescent="0.45">
      <c r="B250"/>
      <c r="C250"/>
      <c r="D250"/>
      <c r="E250"/>
      <c r="K250" s="6"/>
    </row>
    <row r="251" spans="2:11" x14ac:dyDescent="0.45">
      <c r="B251"/>
      <c r="C251"/>
      <c r="D251"/>
      <c r="E251"/>
      <c r="K251" s="6"/>
    </row>
    <row r="252" spans="2:11" x14ac:dyDescent="0.45">
      <c r="B252"/>
      <c r="C252"/>
      <c r="D252"/>
      <c r="E252"/>
      <c r="K252" s="6"/>
    </row>
    <row r="253" spans="2:11" x14ac:dyDescent="0.45">
      <c r="B253"/>
      <c r="C253"/>
      <c r="D253"/>
      <c r="E253"/>
      <c r="K253" s="6"/>
    </row>
    <row r="254" spans="2:11" x14ac:dyDescent="0.45">
      <c r="B254"/>
      <c r="C254"/>
      <c r="D254"/>
      <c r="E254"/>
      <c r="K254" s="6"/>
    </row>
    <row r="255" spans="2:11" x14ac:dyDescent="0.45">
      <c r="B255"/>
      <c r="C255"/>
      <c r="D255"/>
      <c r="E255"/>
      <c r="K255" s="6"/>
    </row>
    <row r="256" spans="2:11" x14ac:dyDescent="0.45">
      <c r="B256"/>
      <c r="C256"/>
      <c r="D256"/>
      <c r="E256"/>
      <c r="K256" s="6"/>
    </row>
    <row r="257" spans="2:11" x14ac:dyDescent="0.45">
      <c r="B257"/>
      <c r="C257"/>
      <c r="D257"/>
      <c r="E257"/>
      <c r="K257" s="6"/>
    </row>
    <row r="258" spans="2:11" x14ac:dyDescent="0.45">
      <c r="B258"/>
      <c r="C258"/>
      <c r="D258"/>
      <c r="E258"/>
      <c r="K258" s="6"/>
    </row>
    <row r="259" spans="2:11" x14ac:dyDescent="0.45">
      <c r="B259"/>
      <c r="C259"/>
      <c r="D259"/>
      <c r="E259"/>
      <c r="K259" s="6"/>
    </row>
    <row r="260" spans="2:11" x14ac:dyDescent="0.45">
      <c r="B260"/>
      <c r="C260"/>
      <c r="D260"/>
      <c r="E260"/>
      <c r="K260" s="6"/>
    </row>
    <row r="261" spans="2:11" x14ac:dyDescent="0.45">
      <c r="B261"/>
      <c r="C261"/>
      <c r="D261"/>
      <c r="E261"/>
      <c r="K261" s="6"/>
    </row>
    <row r="262" spans="2:11" x14ac:dyDescent="0.45">
      <c r="B262"/>
      <c r="C262"/>
      <c r="D262"/>
      <c r="E262"/>
      <c r="K262" s="6"/>
    </row>
    <row r="263" spans="2:11" x14ac:dyDescent="0.45">
      <c r="B263"/>
      <c r="C263"/>
      <c r="D263"/>
      <c r="E263"/>
      <c r="K263" s="6"/>
    </row>
    <row r="264" spans="2:11" x14ac:dyDescent="0.45">
      <c r="B264"/>
      <c r="C264"/>
      <c r="D264"/>
      <c r="E264"/>
      <c r="K264" s="6"/>
    </row>
    <row r="265" spans="2:11" x14ac:dyDescent="0.45">
      <c r="B265"/>
      <c r="C265"/>
      <c r="D265"/>
      <c r="E265"/>
      <c r="K265" s="6"/>
    </row>
    <row r="266" spans="2:11" x14ac:dyDescent="0.45">
      <c r="B266"/>
      <c r="C266"/>
      <c r="D266"/>
      <c r="E266"/>
      <c r="K266" s="6"/>
    </row>
    <row r="267" spans="2:11" x14ac:dyDescent="0.45">
      <c r="B267"/>
      <c r="C267"/>
      <c r="D267"/>
      <c r="E267"/>
      <c r="K267" s="6"/>
    </row>
    <row r="268" spans="2:11" x14ac:dyDescent="0.45">
      <c r="B268"/>
      <c r="C268"/>
      <c r="D268"/>
      <c r="E268"/>
      <c r="K268" s="6"/>
    </row>
    <row r="269" spans="2:11" x14ac:dyDescent="0.45">
      <c r="B269"/>
      <c r="C269"/>
      <c r="D269"/>
      <c r="E269"/>
      <c r="K269" s="6"/>
    </row>
    <row r="270" spans="2:11" x14ac:dyDescent="0.45">
      <c r="B270"/>
      <c r="C270"/>
      <c r="D270"/>
      <c r="E270"/>
      <c r="K270" s="6"/>
    </row>
    <row r="271" spans="2:11" x14ac:dyDescent="0.45">
      <c r="B271"/>
      <c r="C271"/>
      <c r="D271"/>
      <c r="E271"/>
      <c r="K271" s="6"/>
    </row>
    <row r="272" spans="2:11" x14ac:dyDescent="0.45">
      <c r="B272"/>
      <c r="C272"/>
      <c r="D272"/>
      <c r="E272"/>
      <c r="K272" s="6"/>
    </row>
    <row r="273" spans="2:11" x14ac:dyDescent="0.45">
      <c r="B273"/>
      <c r="C273"/>
      <c r="D273"/>
      <c r="E273"/>
      <c r="K273" s="6"/>
    </row>
    <row r="274" spans="2:11" x14ac:dyDescent="0.45">
      <c r="B274"/>
      <c r="C274"/>
      <c r="D274"/>
      <c r="E274"/>
      <c r="K274" s="6"/>
    </row>
    <row r="275" spans="2:11" x14ac:dyDescent="0.45">
      <c r="B275"/>
      <c r="C275"/>
      <c r="D275"/>
      <c r="E275"/>
      <c r="K275" s="6"/>
    </row>
    <row r="276" spans="2:11" x14ac:dyDescent="0.45">
      <c r="B276"/>
      <c r="C276"/>
      <c r="D276"/>
      <c r="E276"/>
      <c r="K276" s="6"/>
    </row>
    <row r="277" spans="2:11" x14ac:dyDescent="0.45">
      <c r="B277"/>
      <c r="C277"/>
      <c r="D277"/>
      <c r="E277"/>
      <c r="K277" s="6"/>
    </row>
    <row r="278" spans="2:11" x14ac:dyDescent="0.45">
      <c r="B278"/>
      <c r="C278"/>
      <c r="D278"/>
      <c r="E278"/>
      <c r="K278" s="6"/>
    </row>
    <row r="279" spans="2:11" x14ac:dyDescent="0.45">
      <c r="B279"/>
      <c r="C279"/>
      <c r="D279"/>
      <c r="E279"/>
      <c r="K279" s="6"/>
    </row>
    <row r="280" spans="2:11" x14ac:dyDescent="0.45">
      <c r="B280"/>
      <c r="C280"/>
      <c r="D280"/>
      <c r="E280"/>
      <c r="K280" s="6"/>
    </row>
    <row r="281" spans="2:11" x14ac:dyDescent="0.45">
      <c r="B281"/>
      <c r="C281"/>
      <c r="D281"/>
      <c r="E281"/>
      <c r="K281" s="6"/>
    </row>
    <row r="282" spans="2:11" x14ac:dyDescent="0.45">
      <c r="B282"/>
      <c r="C282"/>
      <c r="D282"/>
      <c r="E282"/>
      <c r="K282" s="6"/>
    </row>
    <row r="283" spans="2:11" x14ac:dyDescent="0.45">
      <c r="B283"/>
      <c r="C283"/>
      <c r="D283"/>
      <c r="E283"/>
      <c r="K283" s="6"/>
    </row>
    <row r="284" spans="2:11" x14ac:dyDescent="0.45">
      <c r="B284"/>
      <c r="C284"/>
      <c r="D284"/>
      <c r="E284"/>
      <c r="K284" s="6"/>
    </row>
    <row r="285" spans="2:11" x14ac:dyDescent="0.45">
      <c r="B285"/>
      <c r="C285"/>
      <c r="D285"/>
      <c r="E285"/>
      <c r="K285" s="6"/>
    </row>
    <row r="286" spans="2:11" x14ac:dyDescent="0.45">
      <c r="B286"/>
      <c r="C286"/>
      <c r="D286"/>
      <c r="E286"/>
      <c r="K286" s="6"/>
    </row>
    <row r="287" spans="2:11" x14ac:dyDescent="0.45">
      <c r="B287"/>
      <c r="C287"/>
      <c r="D287"/>
      <c r="E287"/>
      <c r="K287" s="6"/>
    </row>
    <row r="288" spans="2:11" x14ac:dyDescent="0.45">
      <c r="B288"/>
      <c r="C288"/>
      <c r="D288"/>
      <c r="E288"/>
      <c r="K288" s="6"/>
    </row>
    <row r="289" spans="2:11" x14ac:dyDescent="0.45">
      <c r="B289"/>
      <c r="C289"/>
      <c r="D289"/>
      <c r="E289"/>
      <c r="K289" s="6"/>
    </row>
    <row r="290" spans="2:11" x14ac:dyDescent="0.45">
      <c r="B290"/>
      <c r="C290"/>
      <c r="D290"/>
      <c r="E290"/>
      <c r="K290" s="6"/>
    </row>
    <row r="291" spans="2:11" x14ac:dyDescent="0.45">
      <c r="B291"/>
      <c r="C291"/>
      <c r="D291"/>
      <c r="E291"/>
      <c r="K291" s="6"/>
    </row>
    <row r="292" spans="2:11" x14ac:dyDescent="0.45">
      <c r="B292"/>
      <c r="C292"/>
      <c r="D292"/>
      <c r="E292"/>
      <c r="K292" s="6"/>
    </row>
    <row r="293" spans="2:11" x14ac:dyDescent="0.45">
      <c r="B293"/>
      <c r="C293"/>
      <c r="D293"/>
      <c r="E293"/>
      <c r="K293" s="6"/>
    </row>
    <row r="294" spans="2:11" x14ac:dyDescent="0.45">
      <c r="B294"/>
      <c r="C294"/>
      <c r="D294"/>
      <c r="E294"/>
      <c r="K294" s="6"/>
    </row>
    <row r="295" spans="2:11" x14ac:dyDescent="0.45">
      <c r="B295"/>
      <c r="C295"/>
      <c r="D295"/>
      <c r="E295"/>
      <c r="K295" s="6"/>
    </row>
    <row r="296" spans="2:11" x14ac:dyDescent="0.45">
      <c r="B296"/>
      <c r="C296"/>
      <c r="D296"/>
      <c r="E296"/>
      <c r="K296" s="6"/>
    </row>
    <row r="297" spans="2:11" x14ac:dyDescent="0.45">
      <c r="B297"/>
      <c r="C297"/>
      <c r="D297"/>
      <c r="E297"/>
      <c r="K297" s="6"/>
    </row>
    <row r="298" spans="2:11" x14ac:dyDescent="0.45">
      <c r="B298"/>
      <c r="C298"/>
      <c r="D298"/>
      <c r="E298"/>
      <c r="K298" s="6"/>
    </row>
    <row r="299" spans="2:11" x14ac:dyDescent="0.45">
      <c r="B299"/>
      <c r="C299"/>
      <c r="D299"/>
      <c r="E299"/>
      <c r="K299" s="6"/>
    </row>
    <row r="300" spans="2:11" x14ac:dyDescent="0.45">
      <c r="B300"/>
      <c r="C300"/>
      <c r="D300"/>
      <c r="E300"/>
      <c r="K300" s="6"/>
    </row>
    <row r="301" spans="2:11" x14ac:dyDescent="0.45">
      <c r="B301"/>
      <c r="C301"/>
      <c r="D301"/>
      <c r="E301"/>
      <c r="K301" s="6"/>
    </row>
    <row r="302" spans="2:11" x14ac:dyDescent="0.45">
      <c r="B302"/>
      <c r="C302"/>
      <c r="D302"/>
      <c r="E302"/>
      <c r="K302" s="6"/>
    </row>
    <row r="303" spans="2:11" x14ac:dyDescent="0.45">
      <c r="B303"/>
      <c r="C303"/>
      <c r="D303"/>
      <c r="E303"/>
      <c r="K303" s="6"/>
    </row>
    <row r="304" spans="2:11" x14ac:dyDescent="0.45">
      <c r="B304"/>
      <c r="C304"/>
      <c r="D304"/>
      <c r="E304"/>
      <c r="K304" s="6"/>
    </row>
    <row r="305" spans="2:11" x14ac:dyDescent="0.45">
      <c r="B305"/>
      <c r="C305"/>
      <c r="D305"/>
      <c r="E305"/>
      <c r="K305" s="6"/>
    </row>
    <row r="306" spans="2:11" x14ac:dyDescent="0.45">
      <c r="B306"/>
      <c r="C306"/>
      <c r="D306"/>
      <c r="E306"/>
      <c r="K306" s="6"/>
    </row>
    <row r="307" spans="2:11" x14ac:dyDescent="0.45">
      <c r="B307"/>
      <c r="C307"/>
      <c r="D307"/>
      <c r="E307"/>
      <c r="K307" s="6"/>
    </row>
    <row r="308" spans="2:11" x14ac:dyDescent="0.45">
      <c r="B308"/>
      <c r="C308"/>
      <c r="D308"/>
      <c r="E308"/>
      <c r="K308" s="6"/>
    </row>
    <row r="309" spans="2:11" x14ac:dyDescent="0.45">
      <c r="B309"/>
      <c r="C309"/>
      <c r="D309"/>
      <c r="E309"/>
      <c r="K309" s="6"/>
    </row>
    <row r="310" spans="2:11" x14ac:dyDescent="0.45">
      <c r="B310"/>
      <c r="C310"/>
      <c r="D310"/>
      <c r="E310"/>
      <c r="K310" s="6"/>
    </row>
    <row r="311" spans="2:11" x14ac:dyDescent="0.45">
      <c r="B311"/>
      <c r="C311"/>
      <c r="D311"/>
      <c r="E311"/>
      <c r="K311" s="6"/>
    </row>
    <row r="312" spans="2:11" x14ac:dyDescent="0.45">
      <c r="B312"/>
      <c r="C312"/>
      <c r="D312"/>
      <c r="E312"/>
      <c r="K312" s="6"/>
    </row>
    <row r="313" spans="2:11" x14ac:dyDescent="0.45">
      <c r="B313"/>
      <c r="C313"/>
      <c r="D313"/>
      <c r="E313"/>
      <c r="K313" s="6"/>
    </row>
    <row r="314" spans="2:11" x14ac:dyDescent="0.45">
      <c r="B314"/>
      <c r="C314"/>
      <c r="D314"/>
      <c r="E314"/>
      <c r="K314" s="6"/>
    </row>
    <row r="315" spans="2:11" x14ac:dyDescent="0.45">
      <c r="B315"/>
      <c r="C315"/>
      <c r="D315"/>
      <c r="E315"/>
      <c r="K315" s="6"/>
    </row>
    <row r="316" spans="2:11" x14ac:dyDescent="0.45">
      <c r="B316"/>
      <c r="C316"/>
      <c r="D316"/>
      <c r="E316"/>
      <c r="K316" s="6"/>
    </row>
    <row r="317" spans="2:11" x14ac:dyDescent="0.45">
      <c r="B317"/>
      <c r="C317"/>
      <c r="D317"/>
      <c r="E317"/>
      <c r="K317" s="6"/>
    </row>
    <row r="318" spans="2:11" x14ac:dyDescent="0.45">
      <c r="B318"/>
      <c r="C318"/>
      <c r="D318"/>
      <c r="E318"/>
      <c r="K318" s="6"/>
    </row>
    <row r="319" spans="2:11" x14ac:dyDescent="0.45">
      <c r="B319"/>
      <c r="C319"/>
      <c r="D319"/>
      <c r="E319"/>
      <c r="K319" s="6"/>
    </row>
    <row r="320" spans="2:11" x14ac:dyDescent="0.45">
      <c r="B320"/>
      <c r="C320"/>
      <c r="D320"/>
      <c r="E320"/>
      <c r="K320" s="6"/>
    </row>
    <row r="321" spans="2:11" x14ac:dyDescent="0.45">
      <c r="B321"/>
      <c r="C321"/>
      <c r="D321"/>
      <c r="E321"/>
      <c r="K321" s="6"/>
    </row>
    <row r="322" spans="2:11" x14ac:dyDescent="0.45">
      <c r="B322"/>
      <c r="C322"/>
      <c r="D322"/>
      <c r="E322"/>
      <c r="K322" s="6"/>
    </row>
    <row r="323" spans="2:11" x14ac:dyDescent="0.45">
      <c r="B323"/>
      <c r="C323"/>
      <c r="D323"/>
      <c r="E323"/>
      <c r="K323" s="6"/>
    </row>
    <row r="324" spans="2:11" x14ac:dyDescent="0.45">
      <c r="B324"/>
      <c r="C324"/>
      <c r="D324"/>
      <c r="E324"/>
      <c r="K324" s="6"/>
    </row>
    <row r="325" spans="2:11" x14ac:dyDescent="0.45">
      <c r="B325"/>
      <c r="C325"/>
      <c r="D325"/>
      <c r="E325"/>
      <c r="K325" s="6"/>
    </row>
    <row r="326" spans="2:11" x14ac:dyDescent="0.45">
      <c r="B326"/>
      <c r="C326"/>
      <c r="D326"/>
      <c r="E326"/>
      <c r="K326" s="6"/>
    </row>
    <row r="327" spans="2:11" x14ac:dyDescent="0.45">
      <c r="B327"/>
      <c r="C327"/>
      <c r="D327"/>
      <c r="E327"/>
      <c r="K327" s="6"/>
    </row>
    <row r="328" spans="2:11" x14ac:dyDescent="0.45">
      <c r="B328"/>
      <c r="C328"/>
      <c r="D328"/>
      <c r="E328"/>
      <c r="K328" s="6"/>
    </row>
    <row r="329" spans="2:11" x14ac:dyDescent="0.45">
      <c r="B329"/>
      <c r="C329"/>
      <c r="D329"/>
      <c r="E329"/>
      <c r="K329" s="6"/>
    </row>
    <row r="330" spans="2:11" x14ac:dyDescent="0.45">
      <c r="B330"/>
      <c r="C330"/>
      <c r="D330"/>
      <c r="E330"/>
      <c r="K330" s="6"/>
    </row>
    <row r="331" spans="2:11" x14ac:dyDescent="0.45">
      <c r="B331"/>
      <c r="C331"/>
      <c r="D331"/>
      <c r="E331"/>
      <c r="K331" s="6"/>
    </row>
    <row r="332" spans="2:11" x14ac:dyDescent="0.45">
      <c r="B332"/>
      <c r="C332"/>
      <c r="D332"/>
      <c r="E332"/>
      <c r="K332" s="6"/>
    </row>
    <row r="333" spans="2:11" x14ac:dyDescent="0.45">
      <c r="B333"/>
      <c r="C333"/>
      <c r="D333"/>
      <c r="E333"/>
      <c r="K333" s="6"/>
    </row>
    <row r="334" spans="2:11" x14ac:dyDescent="0.45">
      <c r="B334"/>
      <c r="C334"/>
      <c r="D334"/>
      <c r="E334"/>
      <c r="K334" s="6"/>
    </row>
    <row r="335" spans="2:11" x14ac:dyDescent="0.45">
      <c r="B335"/>
      <c r="C335"/>
      <c r="D335"/>
      <c r="E335"/>
      <c r="K335" s="6"/>
    </row>
    <row r="336" spans="2:11" x14ac:dyDescent="0.45">
      <c r="B336"/>
      <c r="C336"/>
      <c r="D336"/>
      <c r="E336"/>
      <c r="K336" s="6"/>
    </row>
    <row r="337" spans="2:11" x14ac:dyDescent="0.45">
      <c r="B337"/>
      <c r="C337"/>
      <c r="D337"/>
      <c r="E337"/>
      <c r="K337" s="6"/>
    </row>
    <row r="338" spans="2:11" x14ac:dyDescent="0.45">
      <c r="B338"/>
      <c r="C338"/>
      <c r="D338"/>
      <c r="E338"/>
      <c r="K338" s="6"/>
    </row>
    <row r="339" spans="2:11" x14ac:dyDescent="0.45">
      <c r="B339"/>
      <c r="C339"/>
      <c r="D339"/>
      <c r="E339"/>
      <c r="K339" s="6"/>
    </row>
    <row r="340" spans="2:11" x14ac:dyDescent="0.45">
      <c r="B340"/>
      <c r="C340"/>
      <c r="D340"/>
      <c r="E340"/>
      <c r="K340" s="6"/>
    </row>
    <row r="341" spans="2:11" x14ac:dyDescent="0.45">
      <c r="B341"/>
      <c r="C341"/>
      <c r="D341"/>
      <c r="E341"/>
      <c r="K341" s="6"/>
    </row>
    <row r="342" spans="2:11" x14ac:dyDescent="0.45">
      <c r="B342"/>
      <c r="C342"/>
      <c r="D342"/>
      <c r="E342"/>
      <c r="K342" s="6"/>
    </row>
    <row r="343" spans="2:11" x14ac:dyDescent="0.45">
      <c r="B343"/>
      <c r="C343"/>
      <c r="D343"/>
      <c r="E343"/>
      <c r="K343" s="6"/>
    </row>
    <row r="344" spans="2:11" x14ac:dyDescent="0.45">
      <c r="B344"/>
      <c r="C344"/>
      <c r="D344"/>
      <c r="E344"/>
      <c r="K344" s="6"/>
    </row>
    <row r="345" spans="2:11" x14ac:dyDescent="0.45">
      <c r="B345"/>
      <c r="C345"/>
      <c r="D345"/>
      <c r="E345"/>
      <c r="K345" s="6"/>
    </row>
    <row r="346" spans="2:11" x14ac:dyDescent="0.45">
      <c r="B346"/>
      <c r="C346"/>
      <c r="D346"/>
      <c r="E346"/>
      <c r="K346" s="6"/>
    </row>
    <row r="347" spans="2:11" x14ac:dyDescent="0.45">
      <c r="B347"/>
      <c r="C347"/>
      <c r="D347"/>
      <c r="E347"/>
      <c r="K347" s="6"/>
    </row>
    <row r="348" spans="2:11" x14ac:dyDescent="0.45">
      <c r="B348"/>
      <c r="C348"/>
      <c r="D348"/>
      <c r="E348"/>
      <c r="K348" s="6"/>
    </row>
    <row r="349" spans="2:11" x14ac:dyDescent="0.45">
      <c r="B349"/>
      <c r="C349"/>
      <c r="D349"/>
      <c r="E349"/>
      <c r="K349" s="6"/>
    </row>
    <row r="350" spans="2:11" x14ac:dyDescent="0.45">
      <c r="B350"/>
      <c r="C350"/>
      <c r="D350"/>
      <c r="E350"/>
      <c r="K350" s="6"/>
    </row>
    <row r="351" spans="2:11" x14ac:dyDescent="0.45">
      <c r="B351"/>
      <c r="C351"/>
      <c r="D351"/>
      <c r="E351"/>
      <c r="K351" s="6"/>
    </row>
    <row r="352" spans="2:11" x14ac:dyDescent="0.45">
      <c r="B352"/>
      <c r="C352"/>
      <c r="D352"/>
      <c r="E352"/>
      <c r="K352" s="6"/>
    </row>
    <row r="353" spans="2:11" x14ac:dyDescent="0.45">
      <c r="B353"/>
      <c r="C353"/>
      <c r="D353"/>
      <c r="E353"/>
      <c r="K353" s="6"/>
    </row>
    <row r="354" spans="2:11" x14ac:dyDescent="0.45">
      <c r="B354"/>
      <c r="C354"/>
      <c r="D354"/>
      <c r="E354"/>
      <c r="K354" s="6"/>
    </row>
    <row r="355" spans="2:11" x14ac:dyDescent="0.45">
      <c r="B355"/>
      <c r="C355"/>
      <c r="D355"/>
      <c r="E355"/>
      <c r="K355" s="6"/>
    </row>
    <row r="356" spans="2:11" x14ac:dyDescent="0.45">
      <c r="B356"/>
      <c r="C356"/>
      <c r="D356"/>
      <c r="E356"/>
      <c r="K356" s="6"/>
    </row>
    <row r="357" spans="2:11" x14ac:dyDescent="0.45">
      <c r="B357"/>
      <c r="C357"/>
      <c r="D357"/>
      <c r="E357"/>
      <c r="K357" s="6"/>
    </row>
    <row r="358" spans="2:11" x14ac:dyDescent="0.45">
      <c r="B358"/>
      <c r="C358"/>
      <c r="D358"/>
      <c r="E358"/>
      <c r="K358" s="6"/>
    </row>
    <row r="359" spans="2:11" x14ac:dyDescent="0.45">
      <c r="B359"/>
      <c r="C359"/>
      <c r="D359"/>
      <c r="E359"/>
      <c r="K359" s="6"/>
    </row>
    <row r="360" spans="2:11" x14ac:dyDescent="0.45">
      <c r="B360"/>
      <c r="C360"/>
      <c r="D360"/>
      <c r="E360"/>
      <c r="K360" s="6"/>
    </row>
    <row r="361" spans="2:11" x14ac:dyDescent="0.45">
      <c r="B361"/>
      <c r="C361"/>
      <c r="D361"/>
      <c r="E361"/>
      <c r="K361" s="6"/>
    </row>
    <row r="362" spans="2:11" x14ac:dyDescent="0.45">
      <c r="B362"/>
      <c r="C362"/>
      <c r="D362"/>
      <c r="E362"/>
      <c r="K362" s="6"/>
    </row>
    <row r="363" spans="2:11" x14ac:dyDescent="0.45">
      <c r="B363"/>
      <c r="C363"/>
      <c r="D363"/>
      <c r="E363"/>
      <c r="K363" s="6"/>
    </row>
    <row r="364" spans="2:11" x14ac:dyDescent="0.45">
      <c r="B364"/>
      <c r="C364"/>
      <c r="D364"/>
      <c r="E364"/>
      <c r="K364" s="6"/>
    </row>
    <row r="365" spans="2:11" x14ac:dyDescent="0.45">
      <c r="B365"/>
      <c r="C365"/>
      <c r="D365"/>
      <c r="E365"/>
      <c r="K365" s="6"/>
    </row>
    <row r="366" spans="2:11" x14ac:dyDescent="0.45">
      <c r="B366"/>
      <c r="C366"/>
      <c r="D366"/>
      <c r="E366"/>
      <c r="K366" s="6"/>
    </row>
    <row r="367" spans="2:11" x14ac:dyDescent="0.45">
      <c r="B367"/>
      <c r="C367"/>
      <c r="D367"/>
      <c r="E367"/>
      <c r="K367" s="6"/>
    </row>
    <row r="368" spans="2:11" x14ac:dyDescent="0.45">
      <c r="B368"/>
      <c r="C368"/>
      <c r="D368"/>
      <c r="E368"/>
      <c r="K368" s="6"/>
    </row>
    <row r="369" spans="2:11" x14ac:dyDescent="0.45">
      <c r="B369"/>
      <c r="C369"/>
      <c r="D369"/>
      <c r="E369"/>
      <c r="K369" s="6"/>
    </row>
    <row r="370" spans="2:11" x14ac:dyDescent="0.45">
      <c r="B370"/>
      <c r="C370"/>
      <c r="D370"/>
      <c r="E370"/>
      <c r="K370" s="6"/>
    </row>
    <row r="371" spans="2:11" x14ac:dyDescent="0.45">
      <c r="B371"/>
      <c r="C371"/>
      <c r="D371"/>
      <c r="E371"/>
      <c r="K371" s="6"/>
    </row>
    <row r="372" spans="2:11" x14ac:dyDescent="0.45">
      <c r="B372"/>
      <c r="C372"/>
      <c r="D372"/>
      <c r="E372"/>
      <c r="K372" s="6"/>
    </row>
    <row r="373" spans="2:11" x14ac:dyDescent="0.45">
      <c r="B373"/>
      <c r="C373"/>
      <c r="D373"/>
      <c r="E373"/>
      <c r="K373" s="6"/>
    </row>
    <row r="374" spans="2:11" x14ac:dyDescent="0.45">
      <c r="B374"/>
      <c r="C374"/>
      <c r="D374"/>
      <c r="E374"/>
      <c r="K374" s="6"/>
    </row>
    <row r="375" spans="2:11" x14ac:dyDescent="0.45">
      <c r="B375"/>
      <c r="C375"/>
      <c r="D375"/>
      <c r="E375"/>
      <c r="K375" s="6"/>
    </row>
    <row r="376" spans="2:11" x14ac:dyDescent="0.45">
      <c r="B376"/>
      <c r="C376"/>
      <c r="D376"/>
      <c r="E376"/>
      <c r="K376" s="6"/>
    </row>
    <row r="377" spans="2:11" x14ac:dyDescent="0.45">
      <c r="B377"/>
      <c r="C377"/>
      <c r="D377"/>
      <c r="E377"/>
      <c r="K377" s="6"/>
    </row>
    <row r="378" spans="2:11" x14ac:dyDescent="0.45">
      <c r="B378"/>
      <c r="C378"/>
      <c r="D378"/>
      <c r="E378"/>
      <c r="K378" s="6"/>
    </row>
    <row r="379" spans="2:11" x14ac:dyDescent="0.45">
      <c r="B379"/>
      <c r="C379"/>
      <c r="D379"/>
      <c r="E379"/>
      <c r="K379" s="6"/>
    </row>
    <row r="380" spans="2:11" x14ac:dyDescent="0.45">
      <c r="B380"/>
      <c r="C380"/>
      <c r="D380"/>
      <c r="E380"/>
      <c r="K380" s="6"/>
    </row>
    <row r="381" spans="2:11" x14ac:dyDescent="0.45">
      <c r="B381"/>
      <c r="C381"/>
      <c r="D381"/>
      <c r="E381"/>
      <c r="K381" s="6"/>
    </row>
    <row r="382" spans="2:11" x14ac:dyDescent="0.45">
      <c r="B382"/>
      <c r="C382"/>
      <c r="D382"/>
      <c r="E382"/>
      <c r="K382" s="6"/>
    </row>
    <row r="383" spans="2:11" x14ac:dyDescent="0.45">
      <c r="B383"/>
      <c r="C383"/>
      <c r="D383"/>
      <c r="E383"/>
      <c r="K383" s="6"/>
    </row>
    <row r="384" spans="2:11" x14ac:dyDescent="0.45">
      <c r="B384"/>
      <c r="C384"/>
      <c r="D384"/>
      <c r="E384"/>
      <c r="K384" s="6"/>
    </row>
    <row r="385" spans="2:11" x14ac:dyDescent="0.45">
      <c r="B385"/>
      <c r="C385"/>
      <c r="D385"/>
      <c r="E385"/>
      <c r="K385" s="6"/>
    </row>
    <row r="386" spans="2:11" x14ac:dyDescent="0.45">
      <c r="B386"/>
      <c r="C386"/>
      <c r="D386"/>
      <c r="E386"/>
      <c r="K386" s="6"/>
    </row>
    <row r="387" spans="2:11" x14ac:dyDescent="0.45">
      <c r="B387"/>
      <c r="C387"/>
      <c r="D387"/>
      <c r="E387"/>
      <c r="K387" s="6"/>
    </row>
    <row r="388" spans="2:11" x14ac:dyDescent="0.45">
      <c r="B388"/>
      <c r="C388"/>
      <c r="D388"/>
      <c r="E388"/>
      <c r="K388" s="6"/>
    </row>
    <row r="389" spans="2:11" x14ac:dyDescent="0.45">
      <c r="B389"/>
      <c r="C389"/>
      <c r="D389"/>
      <c r="E389"/>
      <c r="K389" s="6"/>
    </row>
    <row r="390" spans="2:11" x14ac:dyDescent="0.45">
      <c r="B390"/>
      <c r="C390"/>
      <c r="D390"/>
      <c r="E390"/>
      <c r="K390" s="6"/>
    </row>
    <row r="391" spans="2:11" x14ac:dyDescent="0.45">
      <c r="B391"/>
      <c r="C391"/>
      <c r="D391"/>
      <c r="E391"/>
      <c r="K391" s="6"/>
    </row>
    <row r="392" spans="2:11" x14ac:dyDescent="0.45">
      <c r="B392"/>
      <c r="C392"/>
      <c r="D392"/>
      <c r="E392"/>
      <c r="K392" s="6"/>
    </row>
    <row r="393" spans="2:11" x14ac:dyDescent="0.45">
      <c r="B393"/>
      <c r="C393"/>
      <c r="D393"/>
      <c r="E393"/>
      <c r="K393" s="6"/>
    </row>
    <row r="394" spans="2:11" x14ac:dyDescent="0.45">
      <c r="B394"/>
      <c r="C394"/>
      <c r="D394"/>
      <c r="E394"/>
      <c r="K394" s="6"/>
    </row>
    <row r="395" spans="2:11" x14ac:dyDescent="0.45">
      <c r="B395"/>
      <c r="C395"/>
      <c r="D395"/>
      <c r="E395"/>
      <c r="K395" s="6"/>
    </row>
    <row r="396" spans="2:11" x14ac:dyDescent="0.45">
      <c r="B396"/>
      <c r="C396"/>
      <c r="D396"/>
      <c r="E396"/>
      <c r="K396" s="6"/>
    </row>
    <row r="397" spans="2:11" x14ac:dyDescent="0.45">
      <c r="B397"/>
      <c r="C397"/>
      <c r="D397"/>
      <c r="E397"/>
      <c r="K397" s="6"/>
    </row>
    <row r="398" spans="2:11" x14ac:dyDescent="0.45">
      <c r="B398"/>
      <c r="C398"/>
      <c r="D398"/>
      <c r="E398"/>
      <c r="K398" s="6"/>
    </row>
    <row r="399" spans="2:11" x14ac:dyDescent="0.45">
      <c r="B399"/>
      <c r="C399"/>
      <c r="D399"/>
      <c r="E399"/>
      <c r="K399" s="6"/>
    </row>
    <row r="400" spans="2:11" x14ac:dyDescent="0.45">
      <c r="B400"/>
      <c r="C400"/>
      <c r="D400"/>
      <c r="E400"/>
      <c r="K400" s="6"/>
    </row>
    <row r="401" spans="2:11" x14ac:dyDescent="0.45">
      <c r="B401"/>
      <c r="C401"/>
      <c r="D401"/>
      <c r="E401"/>
      <c r="K401" s="6"/>
    </row>
    <row r="402" spans="2:11" x14ac:dyDescent="0.45">
      <c r="B402"/>
      <c r="C402"/>
      <c r="D402"/>
      <c r="E402"/>
      <c r="K402" s="6"/>
    </row>
    <row r="403" spans="2:11" x14ac:dyDescent="0.45">
      <c r="B403"/>
      <c r="C403"/>
      <c r="D403"/>
      <c r="E403"/>
      <c r="K403" s="6"/>
    </row>
    <row r="404" spans="2:11" x14ac:dyDescent="0.45">
      <c r="B404"/>
      <c r="C404"/>
      <c r="D404"/>
      <c r="E404"/>
      <c r="K404" s="6"/>
    </row>
    <row r="405" spans="2:11" x14ac:dyDescent="0.45">
      <c r="B405"/>
      <c r="C405"/>
      <c r="D405"/>
      <c r="E405"/>
      <c r="K405" s="6"/>
    </row>
    <row r="406" spans="2:11" x14ac:dyDescent="0.45">
      <c r="B406"/>
      <c r="C406"/>
      <c r="D406"/>
      <c r="E406"/>
      <c r="K406" s="6"/>
    </row>
    <row r="407" spans="2:11" x14ac:dyDescent="0.45">
      <c r="B407"/>
      <c r="C407"/>
      <c r="D407"/>
      <c r="E407"/>
      <c r="K407" s="6"/>
    </row>
    <row r="408" spans="2:11" x14ac:dyDescent="0.45">
      <c r="B408"/>
      <c r="C408"/>
      <c r="D408"/>
      <c r="E408"/>
      <c r="K408" s="6"/>
    </row>
    <row r="409" spans="2:11" x14ac:dyDescent="0.45">
      <c r="B409"/>
      <c r="C409"/>
      <c r="D409"/>
      <c r="E409"/>
      <c r="K409" s="6"/>
    </row>
    <row r="410" spans="2:11" x14ac:dyDescent="0.45">
      <c r="B410"/>
      <c r="C410"/>
      <c r="D410"/>
      <c r="E410"/>
      <c r="K410" s="6"/>
    </row>
    <row r="411" spans="2:11" x14ac:dyDescent="0.45">
      <c r="B411"/>
      <c r="C411"/>
      <c r="D411"/>
      <c r="E411"/>
      <c r="K411" s="6"/>
    </row>
    <row r="412" spans="2:11" x14ac:dyDescent="0.45">
      <c r="B412"/>
      <c r="C412"/>
      <c r="D412"/>
      <c r="E412"/>
      <c r="K412" s="6"/>
    </row>
    <row r="413" spans="2:11" x14ac:dyDescent="0.45">
      <c r="B413"/>
      <c r="C413"/>
      <c r="D413"/>
      <c r="E413"/>
      <c r="K413" s="6"/>
    </row>
    <row r="414" spans="2:11" x14ac:dyDescent="0.45">
      <c r="B414"/>
      <c r="C414"/>
      <c r="D414"/>
      <c r="E414"/>
      <c r="K414" s="6"/>
    </row>
    <row r="415" spans="2:11" x14ac:dyDescent="0.45">
      <c r="B415"/>
      <c r="C415"/>
      <c r="D415"/>
      <c r="E415"/>
      <c r="K415" s="6"/>
    </row>
    <row r="416" spans="2:11" x14ac:dyDescent="0.45">
      <c r="B416"/>
      <c r="C416"/>
      <c r="D416"/>
      <c r="E416"/>
      <c r="K416" s="6"/>
    </row>
    <row r="417" spans="2:11" x14ac:dyDescent="0.45">
      <c r="B417"/>
      <c r="C417"/>
      <c r="D417"/>
      <c r="E417"/>
      <c r="K417" s="6"/>
    </row>
    <row r="418" spans="2:11" x14ac:dyDescent="0.45">
      <c r="B418"/>
      <c r="C418"/>
      <c r="D418"/>
      <c r="E418"/>
      <c r="K418" s="6"/>
    </row>
    <row r="419" spans="2:11" x14ac:dyDescent="0.45">
      <c r="B419"/>
      <c r="C419"/>
      <c r="D419"/>
      <c r="E419"/>
      <c r="K419" s="6"/>
    </row>
    <row r="420" spans="2:11" x14ac:dyDescent="0.45">
      <c r="B420"/>
      <c r="C420"/>
      <c r="D420"/>
      <c r="E420"/>
      <c r="K420" s="6"/>
    </row>
    <row r="421" spans="2:11" x14ac:dyDescent="0.45">
      <c r="B421"/>
      <c r="C421"/>
      <c r="D421"/>
      <c r="E421"/>
      <c r="K421" s="6"/>
    </row>
    <row r="422" spans="2:11" x14ac:dyDescent="0.45">
      <c r="B422"/>
      <c r="C422"/>
      <c r="D422"/>
      <c r="E422"/>
      <c r="K422" s="6"/>
    </row>
    <row r="423" spans="2:11" x14ac:dyDescent="0.45">
      <c r="B423"/>
      <c r="C423"/>
      <c r="D423"/>
      <c r="E423"/>
      <c r="K423" s="6"/>
    </row>
    <row r="424" spans="2:11" x14ac:dyDescent="0.45">
      <c r="B424"/>
      <c r="C424"/>
      <c r="D424"/>
      <c r="E424"/>
      <c r="K424" s="6"/>
    </row>
    <row r="425" spans="2:11" x14ac:dyDescent="0.45">
      <c r="B425"/>
      <c r="C425"/>
      <c r="D425"/>
      <c r="E425"/>
      <c r="K425" s="6"/>
    </row>
    <row r="426" spans="2:11" x14ac:dyDescent="0.45">
      <c r="B426"/>
      <c r="C426"/>
      <c r="D426"/>
      <c r="E426"/>
      <c r="K426" s="6"/>
    </row>
    <row r="427" spans="2:11" x14ac:dyDescent="0.45">
      <c r="B427"/>
      <c r="C427"/>
      <c r="D427"/>
      <c r="E427"/>
      <c r="K427" s="6"/>
    </row>
    <row r="428" spans="2:11" x14ac:dyDescent="0.45">
      <c r="B428"/>
      <c r="C428"/>
      <c r="D428"/>
      <c r="E428"/>
      <c r="K428" s="6"/>
    </row>
    <row r="429" spans="2:11" x14ac:dyDescent="0.45">
      <c r="B429"/>
      <c r="C429"/>
      <c r="D429"/>
      <c r="E429"/>
      <c r="K429" s="6"/>
    </row>
    <row r="430" spans="2:11" x14ac:dyDescent="0.45">
      <c r="B430"/>
      <c r="C430"/>
      <c r="D430"/>
      <c r="E430"/>
      <c r="K430" s="6"/>
    </row>
    <row r="431" spans="2:11" x14ac:dyDescent="0.45">
      <c r="B431"/>
      <c r="C431"/>
      <c r="D431"/>
      <c r="E431"/>
      <c r="K431" s="6"/>
    </row>
    <row r="432" spans="2:11" x14ac:dyDescent="0.45">
      <c r="B432"/>
      <c r="C432"/>
      <c r="D432"/>
      <c r="E432"/>
      <c r="K432" s="6"/>
    </row>
    <row r="433" spans="2:11" x14ac:dyDescent="0.45">
      <c r="B433"/>
      <c r="C433"/>
      <c r="D433"/>
      <c r="E433"/>
      <c r="K433" s="6"/>
    </row>
    <row r="434" spans="2:11" x14ac:dyDescent="0.45">
      <c r="B434"/>
      <c r="C434"/>
      <c r="D434"/>
      <c r="E434"/>
      <c r="K434" s="6"/>
    </row>
    <row r="435" spans="2:11" x14ac:dyDescent="0.45">
      <c r="B435"/>
      <c r="C435"/>
      <c r="D435"/>
      <c r="E435"/>
      <c r="K435" s="6"/>
    </row>
    <row r="436" spans="2:11" x14ac:dyDescent="0.45">
      <c r="B436"/>
      <c r="C436"/>
      <c r="D436"/>
      <c r="E436"/>
      <c r="K436" s="6"/>
    </row>
    <row r="437" spans="2:11" x14ac:dyDescent="0.45">
      <c r="B437"/>
      <c r="C437"/>
      <c r="D437"/>
      <c r="E437"/>
      <c r="K437" s="6"/>
    </row>
    <row r="438" spans="2:11" x14ac:dyDescent="0.45">
      <c r="B438"/>
      <c r="C438"/>
      <c r="D438"/>
      <c r="E438"/>
      <c r="K438" s="6"/>
    </row>
    <row r="439" spans="2:11" x14ac:dyDescent="0.45">
      <c r="B439"/>
      <c r="C439"/>
      <c r="D439"/>
      <c r="E439"/>
      <c r="K439" s="6"/>
    </row>
    <row r="440" spans="2:11" x14ac:dyDescent="0.45">
      <c r="B440"/>
      <c r="C440"/>
      <c r="D440"/>
      <c r="E440"/>
      <c r="K440" s="6"/>
    </row>
    <row r="441" spans="2:11" x14ac:dyDescent="0.45">
      <c r="B441"/>
      <c r="C441"/>
      <c r="D441"/>
      <c r="E441"/>
      <c r="K441" s="6"/>
    </row>
    <row r="442" spans="2:11" x14ac:dyDescent="0.45">
      <c r="B442"/>
      <c r="C442"/>
      <c r="D442"/>
      <c r="E442"/>
      <c r="K442" s="6"/>
    </row>
    <row r="443" spans="2:11" x14ac:dyDescent="0.45">
      <c r="B443"/>
      <c r="C443"/>
      <c r="D443"/>
      <c r="E443"/>
      <c r="K443" s="6"/>
    </row>
    <row r="444" spans="2:11" x14ac:dyDescent="0.45">
      <c r="B444"/>
      <c r="C444"/>
      <c r="D444"/>
      <c r="E444"/>
      <c r="K444" s="6"/>
    </row>
    <row r="445" spans="2:11" x14ac:dyDescent="0.45">
      <c r="B445"/>
      <c r="C445"/>
      <c r="D445"/>
      <c r="E445"/>
      <c r="K445" s="6"/>
    </row>
    <row r="446" spans="2:11" x14ac:dyDescent="0.45">
      <c r="B446"/>
      <c r="C446"/>
      <c r="D446"/>
      <c r="E446"/>
      <c r="K446" s="6"/>
    </row>
    <row r="447" spans="2:11" x14ac:dyDescent="0.45">
      <c r="B447"/>
      <c r="C447"/>
      <c r="D447"/>
      <c r="E447"/>
      <c r="K447" s="6"/>
    </row>
    <row r="448" spans="2:11" x14ac:dyDescent="0.45">
      <c r="B448"/>
      <c r="C448"/>
      <c r="D448"/>
      <c r="E448"/>
      <c r="K448" s="6"/>
    </row>
    <row r="449" spans="2:11" x14ac:dyDescent="0.45">
      <c r="B449"/>
      <c r="C449"/>
      <c r="D449"/>
      <c r="E449"/>
      <c r="K449" s="6"/>
    </row>
    <row r="450" spans="2:11" x14ac:dyDescent="0.45">
      <c r="B450"/>
      <c r="C450"/>
      <c r="D450"/>
      <c r="E450"/>
      <c r="K450" s="6"/>
    </row>
    <row r="451" spans="2:11" x14ac:dyDescent="0.45">
      <c r="B451"/>
      <c r="C451"/>
      <c r="D451"/>
      <c r="E451"/>
      <c r="K451" s="6"/>
    </row>
    <row r="452" spans="2:11" x14ac:dyDescent="0.45">
      <c r="B452"/>
      <c r="C452"/>
      <c r="D452"/>
      <c r="E452"/>
      <c r="K452" s="6"/>
    </row>
    <row r="453" spans="2:11" x14ac:dyDescent="0.45">
      <c r="B453"/>
      <c r="C453"/>
      <c r="D453"/>
      <c r="E453"/>
      <c r="K453" s="6"/>
    </row>
    <row r="454" spans="2:11" x14ac:dyDescent="0.45">
      <c r="B454"/>
      <c r="C454"/>
      <c r="D454"/>
      <c r="E454"/>
      <c r="K454" s="6"/>
    </row>
    <row r="455" spans="2:11" x14ac:dyDescent="0.45">
      <c r="B455"/>
      <c r="C455"/>
      <c r="D455"/>
      <c r="E455"/>
      <c r="K455" s="6"/>
    </row>
    <row r="456" spans="2:11" x14ac:dyDescent="0.45">
      <c r="B456"/>
      <c r="C456"/>
      <c r="D456"/>
      <c r="E456"/>
      <c r="K456" s="6"/>
    </row>
    <row r="457" spans="2:11" x14ac:dyDescent="0.45">
      <c r="B457"/>
      <c r="C457"/>
      <c r="D457"/>
      <c r="E457"/>
      <c r="K457" s="6"/>
    </row>
    <row r="458" spans="2:11" x14ac:dyDescent="0.45">
      <c r="B458"/>
      <c r="C458"/>
      <c r="D458"/>
      <c r="E458"/>
      <c r="K458" s="6"/>
    </row>
    <row r="459" spans="2:11" x14ac:dyDescent="0.45">
      <c r="B459"/>
      <c r="C459"/>
      <c r="D459"/>
      <c r="E459"/>
      <c r="K459" s="6"/>
    </row>
    <row r="460" spans="2:11" x14ac:dyDescent="0.45">
      <c r="B460"/>
      <c r="C460"/>
      <c r="D460"/>
      <c r="E460"/>
      <c r="K460" s="6"/>
    </row>
    <row r="461" spans="2:11" x14ac:dyDescent="0.45">
      <c r="B461"/>
      <c r="C461"/>
      <c r="D461"/>
      <c r="E461"/>
      <c r="K461" s="6"/>
    </row>
    <row r="462" spans="2:11" x14ac:dyDescent="0.45">
      <c r="B462"/>
      <c r="C462"/>
      <c r="D462"/>
      <c r="E462"/>
      <c r="K462" s="6"/>
    </row>
    <row r="463" spans="2:11" x14ac:dyDescent="0.45">
      <c r="B463"/>
      <c r="C463"/>
      <c r="D463"/>
      <c r="E463"/>
      <c r="K463" s="6"/>
    </row>
    <row r="464" spans="2:11" x14ac:dyDescent="0.45">
      <c r="B464"/>
      <c r="C464"/>
      <c r="D464"/>
      <c r="E464"/>
      <c r="K464" s="6"/>
    </row>
    <row r="465" spans="2:11" x14ac:dyDescent="0.45">
      <c r="B465"/>
      <c r="C465"/>
      <c r="D465"/>
      <c r="E465"/>
      <c r="K465" s="6"/>
    </row>
    <row r="466" spans="2:11" x14ac:dyDescent="0.45">
      <c r="B466"/>
      <c r="C466"/>
      <c r="D466"/>
      <c r="E466"/>
      <c r="K466" s="6"/>
    </row>
    <row r="467" spans="2:11" x14ac:dyDescent="0.45">
      <c r="B467"/>
      <c r="C467"/>
      <c r="D467"/>
      <c r="E467"/>
      <c r="K467" s="6"/>
    </row>
    <row r="468" spans="2:11" x14ac:dyDescent="0.45">
      <c r="B468"/>
      <c r="C468"/>
      <c r="D468"/>
      <c r="E468"/>
      <c r="K468" s="6"/>
    </row>
    <row r="469" spans="2:11" x14ac:dyDescent="0.45">
      <c r="B469"/>
      <c r="C469"/>
      <c r="D469"/>
      <c r="E469"/>
      <c r="K469" s="6"/>
    </row>
    <row r="470" spans="2:11" x14ac:dyDescent="0.45">
      <c r="B470"/>
      <c r="C470"/>
      <c r="D470"/>
      <c r="E470"/>
      <c r="K470" s="6"/>
    </row>
    <row r="471" spans="2:11" x14ac:dyDescent="0.45">
      <c r="B471"/>
      <c r="C471"/>
      <c r="D471"/>
      <c r="E471"/>
      <c r="K471" s="6"/>
    </row>
    <row r="472" spans="2:11" x14ac:dyDescent="0.45">
      <c r="B472"/>
      <c r="C472"/>
      <c r="D472"/>
      <c r="E472"/>
      <c r="K472" s="6"/>
    </row>
    <row r="473" spans="2:11" x14ac:dyDescent="0.45">
      <c r="B473"/>
      <c r="C473"/>
      <c r="D473"/>
      <c r="E473"/>
      <c r="K473" s="6"/>
    </row>
    <row r="474" spans="2:11" x14ac:dyDescent="0.45">
      <c r="B474"/>
      <c r="C474"/>
      <c r="D474"/>
      <c r="E474"/>
      <c r="K474" s="6"/>
    </row>
    <row r="475" spans="2:11" x14ac:dyDescent="0.45">
      <c r="B475"/>
      <c r="C475"/>
      <c r="D475"/>
      <c r="E475"/>
      <c r="K475" s="6"/>
    </row>
    <row r="476" spans="2:11" x14ac:dyDescent="0.45">
      <c r="B476"/>
      <c r="C476"/>
      <c r="D476"/>
      <c r="E476"/>
      <c r="K476" s="6"/>
    </row>
    <row r="477" spans="2:11" x14ac:dyDescent="0.45">
      <c r="B477"/>
      <c r="C477"/>
      <c r="D477"/>
      <c r="E477"/>
      <c r="K477" s="6"/>
    </row>
    <row r="478" spans="2:11" x14ac:dyDescent="0.45">
      <c r="B478"/>
      <c r="C478"/>
      <c r="D478"/>
      <c r="E478"/>
      <c r="K478" s="6"/>
    </row>
    <row r="479" spans="2:11" x14ac:dyDescent="0.45">
      <c r="B479"/>
      <c r="C479"/>
      <c r="D479"/>
      <c r="E479"/>
      <c r="K479" s="6"/>
    </row>
    <row r="480" spans="2:11" x14ac:dyDescent="0.45">
      <c r="B480"/>
      <c r="C480"/>
      <c r="D480"/>
      <c r="E480"/>
      <c r="K480" s="6"/>
    </row>
    <row r="481" spans="2:11" x14ac:dyDescent="0.45">
      <c r="B481"/>
      <c r="C481"/>
      <c r="D481"/>
      <c r="E481"/>
      <c r="K481" s="6"/>
    </row>
    <row r="482" spans="2:11" x14ac:dyDescent="0.45">
      <c r="B482"/>
      <c r="C482"/>
      <c r="D482"/>
      <c r="E482"/>
      <c r="K482" s="6"/>
    </row>
    <row r="483" spans="2:11" x14ac:dyDescent="0.45">
      <c r="B483"/>
      <c r="C483"/>
      <c r="D483"/>
      <c r="E483"/>
      <c r="K483" s="6"/>
    </row>
    <row r="484" spans="2:11" x14ac:dyDescent="0.45">
      <c r="B484"/>
      <c r="C484"/>
      <c r="D484"/>
      <c r="E484"/>
      <c r="K484" s="6"/>
    </row>
    <row r="485" spans="2:11" x14ac:dyDescent="0.45">
      <c r="B485"/>
      <c r="C485"/>
      <c r="D485"/>
      <c r="E485"/>
      <c r="K485" s="6"/>
    </row>
    <row r="486" spans="2:11" x14ac:dyDescent="0.45">
      <c r="B486"/>
      <c r="C486"/>
      <c r="D486"/>
      <c r="E486"/>
      <c r="K486" s="6"/>
    </row>
    <row r="487" spans="2:11" x14ac:dyDescent="0.45">
      <c r="B487"/>
      <c r="C487"/>
      <c r="D487"/>
      <c r="E487"/>
      <c r="K487" s="6"/>
    </row>
    <row r="488" spans="2:11" x14ac:dyDescent="0.45">
      <c r="B488"/>
      <c r="C488"/>
      <c r="D488"/>
      <c r="E488"/>
      <c r="K488" s="6"/>
    </row>
    <row r="489" spans="2:11" x14ac:dyDescent="0.45">
      <c r="B489"/>
      <c r="C489"/>
      <c r="D489"/>
      <c r="E489"/>
      <c r="K489" s="6"/>
    </row>
    <row r="490" spans="2:11" x14ac:dyDescent="0.45">
      <c r="B490"/>
      <c r="C490"/>
      <c r="D490"/>
      <c r="E490"/>
      <c r="K490" s="6"/>
    </row>
    <row r="491" spans="2:11" x14ac:dyDescent="0.45">
      <c r="B491"/>
      <c r="C491"/>
      <c r="D491"/>
      <c r="E491"/>
      <c r="K491" s="6"/>
    </row>
    <row r="492" spans="2:11" x14ac:dyDescent="0.45">
      <c r="B492"/>
      <c r="C492"/>
      <c r="D492"/>
      <c r="E492"/>
      <c r="K492" s="6"/>
    </row>
    <row r="493" spans="2:11" x14ac:dyDescent="0.45">
      <c r="B493"/>
      <c r="C493"/>
      <c r="D493"/>
      <c r="E493"/>
      <c r="K493" s="6"/>
    </row>
    <row r="494" spans="2:11" x14ac:dyDescent="0.45">
      <c r="B494"/>
      <c r="C494"/>
      <c r="D494"/>
      <c r="E494"/>
      <c r="K494" s="6"/>
    </row>
    <row r="495" spans="2:11" x14ac:dyDescent="0.45">
      <c r="B495"/>
      <c r="C495"/>
      <c r="D495"/>
      <c r="E495"/>
      <c r="K495" s="6"/>
    </row>
    <row r="496" spans="2:11" x14ac:dyDescent="0.45">
      <c r="B496"/>
      <c r="C496"/>
      <c r="D496"/>
      <c r="E496"/>
      <c r="K496" s="6"/>
    </row>
    <row r="497" spans="2:11" x14ac:dyDescent="0.45">
      <c r="B497"/>
      <c r="C497"/>
      <c r="D497"/>
      <c r="E497"/>
      <c r="K497" s="6"/>
    </row>
    <row r="498" spans="2:11" x14ac:dyDescent="0.45">
      <c r="B498"/>
      <c r="C498"/>
      <c r="D498"/>
      <c r="E498"/>
      <c r="K498" s="6"/>
    </row>
    <row r="499" spans="2:11" x14ac:dyDescent="0.45">
      <c r="B499"/>
      <c r="C499"/>
      <c r="D499"/>
      <c r="E499"/>
      <c r="K499" s="6"/>
    </row>
    <row r="500" spans="2:11" x14ac:dyDescent="0.45">
      <c r="B500"/>
      <c r="C500"/>
      <c r="D500"/>
      <c r="E500"/>
      <c r="K500" s="6"/>
    </row>
    <row r="501" spans="2:11" x14ac:dyDescent="0.45">
      <c r="B501"/>
      <c r="C501"/>
      <c r="D501"/>
      <c r="E501"/>
      <c r="K501" s="6"/>
    </row>
    <row r="502" spans="2:11" x14ac:dyDescent="0.45">
      <c r="B502"/>
      <c r="C502"/>
      <c r="D502"/>
      <c r="E502"/>
      <c r="K502" s="6"/>
    </row>
    <row r="503" spans="2:11" x14ac:dyDescent="0.45">
      <c r="B503"/>
      <c r="C503"/>
      <c r="D503"/>
      <c r="E503"/>
      <c r="K503" s="6"/>
    </row>
    <row r="504" spans="2:11" x14ac:dyDescent="0.45">
      <c r="B504"/>
      <c r="C504"/>
      <c r="D504"/>
      <c r="E504"/>
      <c r="K504" s="6"/>
    </row>
    <row r="505" spans="2:11" x14ac:dyDescent="0.45">
      <c r="B505"/>
      <c r="C505"/>
      <c r="D505"/>
      <c r="E505"/>
      <c r="K505" s="6"/>
    </row>
    <row r="506" spans="2:11" x14ac:dyDescent="0.45">
      <c r="B506"/>
      <c r="C506"/>
      <c r="D506"/>
      <c r="E506"/>
      <c r="K506" s="6"/>
    </row>
    <row r="507" spans="2:11" x14ac:dyDescent="0.45">
      <c r="B507"/>
      <c r="C507"/>
      <c r="D507"/>
      <c r="E507"/>
      <c r="K507" s="6"/>
    </row>
    <row r="508" spans="2:11" x14ac:dyDescent="0.45">
      <c r="B508"/>
      <c r="C508"/>
      <c r="D508"/>
      <c r="E508"/>
      <c r="K508" s="6"/>
    </row>
    <row r="509" spans="2:11" x14ac:dyDescent="0.45">
      <c r="B509"/>
      <c r="C509"/>
      <c r="D509"/>
      <c r="E509"/>
      <c r="K509" s="6"/>
    </row>
    <row r="510" spans="2:11" x14ac:dyDescent="0.45">
      <c r="B510"/>
      <c r="C510"/>
      <c r="D510"/>
      <c r="E510"/>
      <c r="K510" s="6"/>
    </row>
    <row r="511" spans="2:11" x14ac:dyDescent="0.45">
      <c r="B511"/>
      <c r="C511"/>
      <c r="D511"/>
      <c r="E511"/>
      <c r="K511" s="6"/>
    </row>
    <row r="512" spans="2:11" x14ac:dyDescent="0.45">
      <c r="B512"/>
      <c r="C512"/>
      <c r="D512"/>
      <c r="E512"/>
      <c r="K512" s="6"/>
    </row>
    <row r="513" spans="2:11" x14ac:dyDescent="0.45">
      <c r="B513"/>
      <c r="C513"/>
      <c r="D513"/>
      <c r="E513"/>
      <c r="K513" s="6"/>
    </row>
    <row r="514" spans="2:11" x14ac:dyDescent="0.45">
      <c r="B514"/>
      <c r="C514"/>
      <c r="D514"/>
      <c r="E514"/>
      <c r="K514" s="6"/>
    </row>
    <row r="515" spans="2:11" x14ac:dyDescent="0.45">
      <c r="B515"/>
      <c r="C515"/>
      <c r="D515"/>
      <c r="E515"/>
      <c r="K515" s="6"/>
    </row>
    <row r="516" spans="2:11" x14ac:dyDescent="0.45">
      <c r="B516"/>
      <c r="C516"/>
      <c r="D516"/>
      <c r="E516"/>
      <c r="K516" s="6"/>
    </row>
    <row r="517" spans="2:11" x14ac:dyDescent="0.45">
      <c r="B517"/>
      <c r="C517"/>
      <c r="D517"/>
      <c r="E517"/>
      <c r="K517" s="6"/>
    </row>
    <row r="518" spans="2:11" x14ac:dyDescent="0.45">
      <c r="B518"/>
      <c r="C518"/>
      <c r="D518"/>
      <c r="E518"/>
      <c r="K518" s="6"/>
    </row>
    <row r="519" spans="2:11" x14ac:dyDescent="0.45">
      <c r="B519"/>
      <c r="C519"/>
      <c r="D519"/>
      <c r="E519"/>
      <c r="K519" s="6"/>
    </row>
    <row r="520" spans="2:11" x14ac:dyDescent="0.45">
      <c r="B520"/>
      <c r="C520"/>
      <c r="D520"/>
      <c r="E520"/>
      <c r="K520" s="6"/>
    </row>
    <row r="521" spans="2:11" x14ac:dyDescent="0.45">
      <c r="B521"/>
      <c r="C521"/>
      <c r="D521"/>
      <c r="E521"/>
      <c r="K521" s="6"/>
    </row>
    <row r="522" spans="2:11" x14ac:dyDescent="0.45">
      <c r="B522"/>
      <c r="C522"/>
      <c r="D522"/>
      <c r="E522"/>
      <c r="K522" s="6"/>
    </row>
    <row r="523" spans="2:11" x14ac:dyDescent="0.45">
      <c r="B523"/>
      <c r="C523"/>
      <c r="D523"/>
      <c r="E523"/>
      <c r="K523" s="6"/>
    </row>
    <row r="524" spans="2:11" x14ac:dyDescent="0.45">
      <c r="B524"/>
      <c r="C524"/>
      <c r="D524"/>
      <c r="E524"/>
      <c r="K524" s="6"/>
    </row>
    <row r="525" spans="2:11" x14ac:dyDescent="0.45">
      <c r="B525"/>
      <c r="C525"/>
      <c r="D525"/>
      <c r="E525"/>
      <c r="K525" s="6"/>
    </row>
    <row r="526" spans="2:11" x14ac:dyDescent="0.45">
      <c r="B526"/>
      <c r="C526"/>
      <c r="D526"/>
      <c r="E526"/>
      <c r="K526" s="6"/>
    </row>
    <row r="527" spans="2:11" x14ac:dyDescent="0.45">
      <c r="B527"/>
      <c r="C527"/>
      <c r="D527"/>
      <c r="E527"/>
      <c r="K527" s="6"/>
    </row>
    <row r="528" spans="2:11" x14ac:dyDescent="0.45">
      <c r="B528"/>
      <c r="C528"/>
      <c r="D528"/>
      <c r="E528"/>
      <c r="K528" s="6"/>
    </row>
    <row r="529" spans="2:11" x14ac:dyDescent="0.45">
      <c r="B529"/>
      <c r="C529"/>
      <c r="D529"/>
      <c r="E529"/>
      <c r="K529" s="6"/>
    </row>
    <row r="530" spans="2:11" x14ac:dyDescent="0.45">
      <c r="B530"/>
      <c r="C530"/>
      <c r="D530"/>
      <c r="E530"/>
      <c r="K530" s="6"/>
    </row>
    <row r="531" spans="2:11" x14ac:dyDescent="0.45">
      <c r="B531"/>
      <c r="C531"/>
      <c r="D531"/>
      <c r="E531"/>
      <c r="K531" s="6"/>
    </row>
    <row r="532" spans="2:11" x14ac:dyDescent="0.45">
      <c r="B532"/>
      <c r="C532"/>
      <c r="D532"/>
      <c r="E532"/>
      <c r="K532" s="6"/>
    </row>
    <row r="533" spans="2:11" x14ac:dyDescent="0.45">
      <c r="B533"/>
      <c r="C533"/>
      <c r="D533"/>
      <c r="E533"/>
      <c r="K533" s="6"/>
    </row>
    <row r="534" spans="2:11" x14ac:dyDescent="0.45">
      <c r="B534"/>
      <c r="C534"/>
      <c r="D534"/>
      <c r="E534"/>
      <c r="K534" s="6"/>
    </row>
    <row r="535" spans="2:11" x14ac:dyDescent="0.45">
      <c r="B535"/>
      <c r="C535"/>
      <c r="D535"/>
      <c r="E535"/>
      <c r="K535" s="6"/>
    </row>
    <row r="536" spans="2:11" x14ac:dyDescent="0.45">
      <c r="B536"/>
      <c r="C536"/>
      <c r="D536"/>
      <c r="E536"/>
      <c r="K536" s="6"/>
    </row>
    <row r="537" spans="2:11" x14ac:dyDescent="0.45">
      <c r="B537"/>
      <c r="C537"/>
      <c r="D537"/>
      <c r="E537"/>
      <c r="K537" s="6"/>
    </row>
    <row r="538" spans="2:11" x14ac:dyDescent="0.45">
      <c r="B538"/>
      <c r="C538"/>
      <c r="D538"/>
      <c r="E538"/>
      <c r="K538" s="6"/>
    </row>
    <row r="539" spans="2:11" x14ac:dyDescent="0.45">
      <c r="B539"/>
      <c r="C539"/>
      <c r="D539"/>
      <c r="E539"/>
      <c r="K539" s="6"/>
    </row>
    <row r="540" spans="2:11" x14ac:dyDescent="0.45">
      <c r="B540"/>
      <c r="C540"/>
      <c r="D540"/>
      <c r="E540"/>
      <c r="K540" s="6"/>
    </row>
    <row r="541" spans="2:11" x14ac:dyDescent="0.45">
      <c r="B541"/>
      <c r="C541"/>
      <c r="D541"/>
      <c r="E541"/>
      <c r="K541" s="6"/>
    </row>
    <row r="542" spans="2:11" x14ac:dyDescent="0.45">
      <c r="B542"/>
      <c r="C542"/>
      <c r="D542"/>
      <c r="E542"/>
      <c r="K542" s="6"/>
    </row>
    <row r="543" spans="2:11" x14ac:dyDescent="0.45">
      <c r="B543"/>
      <c r="C543"/>
      <c r="D543"/>
      <c r="E543"/>
      <c r="K543" s="6"/>
    </row>
    <row r="544" spans="2:11" x14ac:dyDescent="0.45">
      <c r="B544"/>
      <c r="C544"/>
      <c r="D544"/>
      <c r="E544"/>
      <c r="K544" s="6"/>
    </row>
    <row r="545" spans="2:11" x14ac:dyDescent="0.45">
      <c r="B545"/>
      <c r="C545"/>
      <c r="D545"/>
      <c r="E545"/>
      <c r="K545" s="6"/>
    </row>
    <row r="546" spans="2:11" x14ac:dyDescent="0.45">
      <c r="B546"/>
      <c r="C546"/>
      <c r="D546"/>
      <c r="E546"/>
      <c r="K546" s="6"/>
    </row>
    <row r="547" spans="2:11" x14ac:dyDescent="0.45">
      <c r="B547"/>
      <c r="C547"/>
      <c r="D547"/>
      <c r="E547"/>
      <c r="K547" s="6"/>
    </row>
    <row r="548" spans="2:11" x14ac:dyDescent="0.45">
      <c r="B548"/>
      <c r="C548"/>
      <c r="D548"/>
      <c r="E548"/>
      <c r="K548" s="6"/>
    </row>
    <row r="549" spans="2:11" x14ac:dyDescent="0.45">
      <c r="B549"/>
      <c r="C549"/>
      <c r="D549"/>
      <c r="E549"/>
      <c r="K549" s="6"/>
    </row>
    <row r="550" spans="2:11" x14ac:dyDescent="0.45">
      <c r="B550"/>
      <c r="C550"/>
      <c r="D550"/>
      <c r="E550"/>
      <c r="K550" s="6"/>
    </row>
    <row r="551" spans="2:11" x14ac:dyDescent="0.45">
      <c r="B551"/>
      <c r="C551"/>
      <c r="D551"/>
      <c r="E551"/>
      <c r="K551" s="6"/>
    </row>
    <row r="552" spans="2:11" x14ac:dyDescent="0.45">
      <c r="B552"/>
      <c r="C552"/>
      <c r="D552"/>
      <c r="E552"/>
      <c r="K552" s="6"/>
    </row>
    <row r="553" spans="2:11" x14ac:dyDescent="0.45">
      <c r="B553"/>
      <c r="C553"/>
      <c r="D553"/>
      <c r="E553"/>
      <c r="K553" s="6"/>
    </row>
    <row r="554" spans="2:11" x14ac:dyDescent="0.45">
      <c r="B554"/>
      <c r="C554"/>
      <c r="D554"/>
      <c r="E554"/>
      <c r="K554" s="6"/>
    </row>
    <row r="555" spans="2:11" x14ac:dyDescent="0.45">
      <c r="B555"/>
      <c r="C555"/>
      <c r="D555"/>
      <c r="E555"/>
      <c r="K555" s="6"/>
    </row>
    <row r="556" spans="2:11" x14ac:dyDescent="0.45">
      <c r="B556"/>
      <c r="C556"/>
      <c r="D556"/>
      <c r="E556"/>
      <c r="K556" s="6"/>
    </row>
    <row r="557" spans="2:11" x14ac:dyDescent="0.45">
      <c r="B557"/>
      <c r="C557"/>
      <c r="D557"/>
      <c r="E557"/>
      <c r="K557" s="6"/>
    </row>
    <row r="558" spans="2:11" x14ac:dyDescent="0.45">
      <c r="B558"/>
      <c r="C558"/>
      <c r="D558"/>
      <c r="E558"/>
      <c r="K558" s="6"/>
    </row>
    <row r="559" spans="2:11" x14ac:dyDescent="0.45">
      <c r="B559"/>
      <c r="C559"/>
      <c r="D559"/>
      <c r="E559"/>
      <c r="K559" s="6"/>
    </row>
    <row r="560" spans="2:11" x14ac:dyDescent="0.45">
      <c r="B560"/>
      <c r="C560"/>
      <c r="D560"/>
      <c r="E560"/>
      <c r="K560" s="6"/>
    </row>
    <row r="561" spans="2:11" x14ac:dyDescent="0.45">
      <c r="B561"/>
      <c r="C561"/>
      <c r="D561"/>
      <c r="E561"/>
      <c r="K561" s="6"/>
    </row>
    <row r="562" spans="2:11" x14ac:dyDescent="0.45">
      <c r="B562"/>
      <c r="C562"/>
      <c r="D562"/>
      <c r="E562"/>
      <c r="K562" s="6"/>
    </row>
    <row r="563" spans="2:11" x14ac:dyDescent="0.45">
      <c r="B563"/>
      <c r="C563"/>
      <c r="D563"/>
      <c r="E563"/>
      <c r="K563" s="6"/>
    </row>
    <row r="564" spans="2:11" x14ac:dyDescent="0.45">
      <c r="B564"/>
      <c r="C564"/>
      <c r="D564"/>
      <c r="E564"/>
      <c r="K564" s="6"/>
    </row>
    <row r="565" spans="2:11" x14ac:dyDescent="0.45">
      <c r="B565"/>
      <c r="C565"/>
      <c r="D565"/>
      <c r="E565"/>
      <c r="K565" s="6"/>
    </row>
    <row r="566" spans="2:11" x14ac:dyDescent="0.45">
      <c r="B566"/>
      <c r="C566"/>
      <c r="D566"/>
      <c r="E566"/>
      <c r="K566" s="6"/>
    </row>
    <row r="567" spans="2:11" x14ac:dyDescent="0.45">
      <c r="B567"/>
      <c r="C567"/>
      <c r="D567"/>
      <c r="E567"/>
      <c r="K567" s="6"/>
    </row>
    <row r="568" spans="2:11" x14ac:dyDescent="0.45">
      <c r="B568"/>
      <c r="C568"/>
      <c r="D568"/>
      <c r="E568"/>
      <c r="K568" s="6"/>
    </row>
    <row r="569" spans="2:11" x14ac:dyDescent="0.45">
      <c r="B569"/>
      <c r="C569"/>
      <c r="D569"/>
      <c r="E569"/>
      <c r="K569" s="6"/>
    </row>
    <row r="570" spans="2:11" x14ac:dyDescent="0.45">
      <c r="B570"/>
      <c r="C570"/>
      <c r="D570"/>
      <c r="E570"/>
      <c r="K570" s="6"/>
    </row>
    <row r="571" spans="2:11" x14ac:dyDescent="0.45">
      <c r="B571"/>
      <c r="C571"/>
      <c r="D571"/>
      <c r="E571"/>
      <c r="K571" s="6"/>
    </row>
    <row r="572" spans="2:11" x14ac:dyDescent="0.45">
      <c r="B572"/>
      <c r="C572"/>
      <c r="D572"/>
      <c r="E572"/>
      <c r="K572" s="6"/>
    </row>
    <row r="573" spans="2:11" x14ac:dyDescent="0.45">
      <c r="B573"/>
      <c r="C573"/>
      <c r="D573"/>
      <c r="E573"/>
      <c r="K573" s="6"/>
    </row>
    <row r="574" spans="2:11" x14ac:dyDescent="0.45">
      <c r="B574"/>
      <c r="C574"/>
      <c r="D574"/>
      <c r="E574"/>
      <c r="K574" s="6"/>
    </row>
    <row r="575" spans="2:11" x14ac:dyDescent="0.45">
      <c r="B575"/>
      <c r="C575"/>
      <c r="D575"/>
      <c r="E575"/>
      <c r="K575" s="6"/>
    </row>
    <row r="576" spans="2:11" x14ac:dyDescent="0.45">
      <c r="B576"/>
      <c r="C576"/>
      <c r="D576"/>
      <c r="E576"/>
      <c r="K576" s="6"/>
    </row>
    <row r="577" spans="2:11" x14ac:dyDescent="0.45">
      <c r="B577"/>
      <c r="C577"/>
      <c r="D577"/>
      <c r="E577"/>
      <c r="K577" s="6"/>
    </row>
    <row r="578" spans="2:11" x14ac:dyDescent="0.45">
      <c r="B578"/>
      <c r="C578"/>
      <c r="D578"/>
      <c r="E578"/>
      <c r="K578" s="6"/>
    </row>
    <row r="579" spans="2:11" x14ac:dyDescent="0.45">
      <c r="B579"/>
      <c r="C579"/>
      <c r="D579"/>
      <c r="E579"/>
      <c r="K579" s="6"/>
    </row>
    <row r="580" spans="2:11" x14ac:dyDescent="0.45">
      <c r="B580"/>
      <c r="C580"/>
      <c r="D580"/>
      <c r="E580"/>
      <c r="K580" s="6"/>
    </row>
    <row r="581" spans="2:11" x14ac:dyDescent="0.45">
      <c r="B581"/>
      <c r="C581"/>
      <c r="D581"/>
      <c r="E581"/>
      <c r="K581" s="6"/>
    </row>
    <row r="582" spans="2:11" x14ac:dyDescent="0.45">
      <c r="B582"/>
      <c r="C582"/>
      <c r="D582"/>
      <c r="E582"/>
      <c r="K582" s="6"/>
    </row>
    <row r="583" spans="2:11" x14ac:dyDescent="0.45">
      <c r="B583"/>
      <c r="C583"/>
      <c r="D583"/>
      <c r="E583"/>
      <c r="K583" s="6"/>
    </row>
    <row r="584" spans="2:11" x14ac:dyDescent="0.45">
      <c r="B584"/>
      <c r="C584"/>
      <c r="D584"/>
      <c r="E584"/>
      <c r="K584" s="6"/>
    </row>
    <row r="585" spans="2:11" x14ac:dyDescent="0.45">
      <c r="B585"/>
      <c r="C585"/>
      <c r="D585"/>
      <c r="E585"/>
      <c r="K585" s="6"/>
    </row>
    <row r="586" spans="2:11" x14ac:dyDescent="0.45">
      <c r="B586"/>
      <c r="C586"/>
      <c r="D586"/>
      <c r="E586"/>
      <c r="K586" s="6"/>
    </row>
    <row r="587" spans="2:11" x14ac:dyDescent="0.45">
      <c r="B587"/>
      <c r="C587"/>
      <c r="D587"/>
      <c r="E587"/>
      <c r="K587" s="6"/>
    </row>
    <row r="588" spans="2:11" x14ac:dyDescent="0.45">
      <c r="B588"/>
      <c r="C588"/>
      <c r="D588"/>
      <c r="E588"/>
      <c r="K588" s="6"/>
    </row>
    <row r="589" spans="2:11" x14ac:dyDescent="0.45">
      <c r="B589"/>
      <c r="C589"/>
      <c r="D589"/>
      <c r="E589"/>
      <c r="K589" s="6"/>
    </row>
    <row r="590" spans="2:11" x14ac:dyDescent="0.45">
      <c r="B590"/>
      <c r="C590"/>
      <c r="D590"/>
      <c r="E590"/>
      <c r="K590" s="6"/>
    </row>
    <row r="591" spans="2:11" x14ac:dyDescent="0.45">
      <c r="B591"/>
      <c r="C591"/>
      <c r="D591"/>
      <c r="E591"/>
      <c r="K591" s="6"/>
    </row>
    <row r="592" spans="2:11" x14ac:dyDescent="0.45">
      <c r="B592"/>
      <c r="C592"/>
      <c r="D592"/>
      <c r="E592"/>
      <c r="K592" s="6"/>
    </row>
    <row r="593" spans="2:11" x14ac:dyDescent="0.45">
      <c r="B593"/>
      <c r="C593"/>
      <c r="D593"/>
      <c r="E593"/>
      <c r="K593" s="6"/>
    </row>
    <row r="594" spans="2:11" x14ac:dyDescent="0.45">
      <c r="B594"/>
      <c r="C594"/>
      <c r="D594"/>
      <c r="E594"/>
      <c r="K594" s="6"/>
    </row>
    <row r="595" spans="2:11" x14ac:dyDescent="0.45">
      <c r="B595"/>
      <c r="C595"/>
      <c r="D595"/>
      <c r="E595"/>
      <c r="K595" s="6"/>
    </row>
    <row r="596" spans="2:11" x14ac:dyDescent="0.45">
      <c r="B596"/>
      <c r="C596"/>
      <c r="D596"/>
      <c r="E596"/>
      <c r="K596" s="6"/>
    </row>
    <row r="597" spans="2:11" x14ac:dyDescent="0.45">
      <c r="B597"/>
      <c r="C597"/>
      <c r="D597"/>
      <c r="E597"/>
      <c r="K597" s="6"/>
    </row>
    <row r="598" spans="2:11" x14ac:dyDescent="0.45">
      <c r="B598"/>
      <c r="C598"/>
      <c r="D598"/>
      <c r="E598"/>
      <c r="K598" s="6"/>
    </row>
    <row r="599" spans="2:11" x14ac:dyDescent="0.45">
      <c r="B599"/>
      <c r="C599"/>
      <c r="D599"/>
      <c r="E599"/>
      <c r="K599" s="6"/>
    </row>
    <row r="600" spans="2:11" x14ac:dyDescent="0.45">
      <c r="B600"/>
      <c r="C600"/>
      <c r="D600"/>
      <c r="E600"/>
      <c r="K600" s="6"/>
    </row>
    <row r="601" spans="2:11" x14ac:dyDescent="0.45">
      <c r="B601"/>
      <c r="C601"/>
      <c r="D601"/>
      <c r="E601"/>
      <c r="K601" s="6"/>
    </row>
    <row r="602" spans="2:11" x14ac:dyDescent="0.45">
      <c r="B602"/>
      <c r="C602"/>
      <c r="D602"/>
      <c r="E602"/>
      <c r="K602" s="6"/>
    </row>
    <row r="603" spans="2:11" x14ac:dyDescent="0.45">
      <c r="B603"/>
      <c r="C603"/>
      <c r="D603"/>
      <c r="E603"/>
      <c r="K603" s="6"/>
    </row>
    <row r="604" spans="2:11" x14ac:dyDescent="0.45">
      <c r="B604"/>
      <c r="C604"/>
      <c r="D604"/>
      <c r="E604"/>
      <c r="K604" s="6"/>
    </row>
    <row r="605" spans="2:11" x14ac:dyDescent="0.45">
      <c r="B605"/>
      <c r="C605"/>
      <c r="D605"/>
      <c r="E605"/>
      <c r="K605" s="6"/>
    </row>
    <row r="606" spans="2:11" x14ac:dyDescent="0.45">
      <c r="B606"/>
      <c r="C606"/>
      <c r="D606"/>
      <c r="E606"/>
      <c r="K606" s="6"/>
    </row>
    <row r="607" spans="2:11" x14ac:dyDescent="0.45">
      <c r="B607"/>
      <c r="C607"/>
      <c r="D607"/>
      <c r="E607"/>
      <c r="K607" s="6"/>
    </row>
    <row r="608" spans="2:11" x14ac:dyDescent="0.45">
      <c r="B608"/>
      <c r="C608"/>
      <c r="D608"/>
      <c r="E608"/>
      <c r="K608" s="6"/>
    </row>
    <row r="609" spans="2:11" x14ac:dyDescent="0.45">
      <c r="B609"/>
      <c r="C609"/>
      <c r="D609"/>
      <c r="E609"/>
      <c r="K609" s="6"/>
    </row>
    <row r="610" spans="2:11" x14ac:dyDescent="0.45">
      <c r="B610"/>
      <c r="C610"/>
      <c r="D610"/>
      <c r="E610"/>
      <c r="K610" s="6"/>
    </row>
    <row r="611" spans="2:11" x14ac:dyDescent="0.45">
      <c r="B611"/>
      <c r="C611"/>
      <c r="D611"/>
      <c r="E611"/>
      <c r="K611" s="6"/>
    </row>
    <row r="612" spans="2:11" x14ac:dyDescent="0.45">
      <c r="B612"/>
      <c r="C612"/>
      <c r="D612"/>
      <c r="E612"/>
      <c r="K612" s="6"/>
    </row>
    <row r="613" spans="2:11" x14ac:dyDescent="0.45">
      <c r="B613"/>
      <c r="C613"/>
      <c r="D613"/>
      <c r="E613"/>
      <c r="K613" s="6"/>
    </row>
    <row r="614" spans="2:11" x14ac:dyDescent="0.45">
      <c r="B614"/>
      <c r="C614"/>
      <c r="D614"/>
      <c r="E614"/>
      <c r="K614" s="6"/>
    </row>
    <row r="615" spans="2:11" x14ac:dyDescent="0.45">
      <c r="B615"/>
      <c r="C615"/>
      <c r="D615"/>
      <c r="E615"/>
      <c r="K615" s="6"/>
    </row>
    <row r="616" spans="2:11" x14ac:dyDescent="0.45">
      <c r="B616"/>
      <c r="C616"/>
      <c r="D616"/>
      <c r="E616"/>
      <c r="K616" s="6"/>
    </row>
    <row r="617" spans="2:11" x14ac:dyDescent="0.45">
      <c r="B617"/>
      <c r="C617"/>
      <c r="D617"/>
      <c r="E617"/>
      <c r="K617" s="6"/>
    </row>
    <row r="618" spans="2:11" x14ac:dyDescent="0.45">
      <c r="B618"/>
      <c r="C618"/>
      <c r="D618"/>
      <c r="E618"/>
      <c r="K618" s="6"/>
    </row>
    <row r="619" spans="2:11" x14ac:dyDescent="0.45">
      <c r="B619"/>
      <c r="C619"/>
      <c r="D619"/>
      <c r="E619"/>
      <c r="K619" s="6"/>
    </row>
    <row r="620" spans="2:11" x14ac:dyDescent="0.45">
      <c r="B620"/>
      <c r="C620"/>
      <c r="D620"/>
      <c r="E620"/>
      <c r="K620" s="6"/>
    </row>
    <row r="621" spans="2:11" x14ac:dyDescent="0.45">
      <c r="B621"/>
      <c r="C621"/>
      <c r="D621"/>
      <c r="E621"/>
      <c r="K621" s="6"/>
    </row>
    <row r="622" spans="2:11" x14ac:dyDescent="0.45">
      <c r="B622"/>
      <c r="C622"/>
      <c r="D622"/>
      <c r="E622"/>
      <c r="K622" s="6"/>
    </row>
    <row r="623" spans="2:11" x14ac:dyDescent="0.45">
      <c r="B623"/>
      <c r="C623"/>
      <c r="D623"/>
      <c r="E623"/>
      <c r="K623" s="6"/>
    </row>
    <row r="624" spans="2:11" x14ac:dyDescent="0.45">
      <c r="B624"/>
      <c r="C624"/>
      <c r="D624"/>
      <c r="E624"/>
      <c r="K624" s="6"/>
    </row>
    <row r="625" spans="2:11" x14ac:dyDescent="0.45">
      <c r="B625"/>
      <c r="C625"/>
      <c r="D625"/>
      <c r="E625"/>
      <c r="K625" s="6"/>
    </row>
    <row r="626" spans="2:11" x14ac:dyDescent="0.45">
      <c r="B626"/>
      <c r="C626"/>
      <c r="D626"/>
      <c r="E626"/>
      <c r="K626" s="6"/>
    </row>
    <row r="627" spans="2:11" x14ac:dyDescent="0.45">
      <c r="B627"/>
      <c r="C627"/>
      <c r="D627"/>
      <c r="E627"/>
      <c r="K627" s="6"/>
    </row>
    <row r="628" spans="2:11" x14ac:dyDescent="0.45">
      <c r="B628"/>
      <c r="C628"/>
      <c r="D628"/>
      <c r="E628"/>
      <c r="K628" s="6"/>
    </row>
    <row r="629" spans="2:11" x14ac:dyDescent="0.45">
      <c r="B629"/>
      <c r="C629"/>
      <c r="D629"/>
      <c r="E629"/>
      <c r="K629" s="6"/>
    </row>
    <row r="630" spans="2:11" x14ac:dyDescent="0.45">
      <c r="B630"/>
      <c r="C630"/>
      <c r="D630"/>
      <c r="E630"/>
      <c r="K630" s="6"/>
    </row>
    <row r="631" spans="2:11" x14ac:dyDescent="0.45">
      <c r="B631"/>
      <c r="C631"/>
      <c r="D631"/>
      <c r="E631"/>
      <c r="K631" s="6"/>
    </row>
    <row r="632" spans="2:11" x14ac:dyDescent="0.45">
      <c r="B632"/>
      <c r="C632"/>
      <c r="D632"/>
      <c r="E632"/>
      <c r="K632" s="6"/>
    </row>
    <row r="633" spans="2:11" x14ac:dyDescent="0.45">
      <c r="B633"/>
      <c r="C633"/>
      <c r="D633"/>
      <c r="E633"/>
      <c r="K633" s="6"/>
    </row>
    <row r="634" spans="2:11" x14ac:dyDescent="0.45">
      <c r="B634"/>
      <c r="C634"/>
      <c r="D634"/>
      <c r="E634"/>
      <c r="K634" s="6"/>
    </row>
    <row r="635" spans="2:11" x14ac:dyDescent="0.45">
      <c r="B635"/>
      <c r="C635"/>
      <c r="D635"/>
      <c r="E635"/>
      <c r="K635" s="6"/>
    </row>
    <row r="636" spans="2:11" x14ac:dyDescent="0.45">
      <c r="B636"/>
      <c r="C636"/>
      <c r="D636"/>
      <c r="E636"/>
      <c r="K636" s="6"/>
    </row>
    <row r="637" spans="2:11" x14ac:dyDescent="0.45">
      <c r="B637"/>
      <c r="C637"/>
      <c r="D637"/>
      <c r="E637"/>
      <c r="K637" s="6"/>
    </row>
    <row r="638" spans="2:11" x14ac:dyDescent="0.45">
      <c r="B638"/>
      <c r="C638"/>
      <c r="D638"/>
      <c r="E638"/>
      <c r="K638" s="6"/>
    </row>
    <row r="639" spans="2:11" x14ac:dyDescent="0.45">
      <c r="B639"/>
      <c r="C639"/>
      <c r="D639"/>
      <c r="E639"/>
      <c r="K639" s="6"/>
    </row>
    <row r="640" spans="2:11" x14ac:dyDescent="0.45">
      <c r="B640"/>
      <c r="C640"/>
      <c r="D640"/>
      <c r="E640"/>
      <c r="K640" s="6"/>
    </row>
    <row r="641" spans="2:11" x14ac:dyDescent="0.45">
      <c r="B641"/>
      <c r="C641"/>
      <c r="D641"/>
      <c r="E641"/>
      <c r="K641" s="6"/>
    </row>
    <row r="642" spans="2:11" x14ac:dyDescent="0.45">
      <c r="B642"/>
      <c r="C642"/>
      <c r="D642"/>
      <c r="E642"/>
      <c r="K642" s="6"/>
    </row>
    <row r="643" spans="2:11" x14ac:dyDescent="0.45">
      <c r="B643"/>
      <c r="C643"/>
      <c r="D643"/>
      <c r="E643"/>
      <c r="K643" s="6"/>
    </row>
    <row r="644" spans="2:11" x14ac:dyDescent="0.45">
      <c r="B644"/>
      <c r="C644"/>
      <c r="D644"/>
      <c r="E644"/>
      <c r="K644" s="6"/>
    </row>
    <row r="645" spans="2:11" x14ac:dyDescent="0.45">
      <c r="B645"/>
      <c r="C645"/>
      <c r="D645"/>
      <c r="E645"/>
      <c r="K645" s="6"/>
    </row>
    <row r="646" spans="2:11" x14ac:dyDescent="0.45">
      <c r="B646"/>
      <c r="C646"/>
      <c r="D646"/>
      <c r="E646"/>
      <c r="K646" s="6"/>
    </row>
    <row r="647" spans="2:11" x14ac:dyDescent="0.45">
      <c r="B647"/>
      <c r="C647"/>
      <c r="D647"/>
      <c r="E647"/>
      <c r="K647" s="6"/>
    </row>
    <row r="648" spans="2:11" x14ac:dyDescent="0.45">
      <c r="B648"/>
      <c r="C648"/>
      <c r="D648"/>
      <c r="E648"/>
      <c r="K648" s="6"/>
    </row>
    <row r="649" spans="2:11" x14ac:dyDescent="0.45">
      <c r="B649"/>
      <c r="C649"/>
      <c r="D649"/>
      <c r="E649"/>
      <c r="K649" s="6"/>
    </row>
    <row r="650" spans="2:11" x14ac:dyDescent="0.45">
      <c r="B650"/>
      <c r="C650"/>
      <c r="D650"/>
      <c r="E650"/>
      <c r="K650" s="6"/>
    </row>
    <row r="651" spans="2:11" x14ac:dyDescent="0.45">
      <c r="B651"/>
      <c r="C651"/>
      <c r="D651"/>
      <c r="E651"/>
      <c r="K651" s="6"/>
    </row>
    <row r="652" spans="2:11" x14ac:dyDescent="0.45">
      <c r="B652"/>
      <c r="C652"/>
      <c r="D652"/>
      <c r="E652"/>
      <c r="K652" s="6"/>
    </row>
    <row r="653" spans="2:11" x14ac:dyDescent="0.45">
      <c r="B653"/>
      <c r="C653"/>
      <c r="D653"/>
      <c r="E653"/>
      <c r="K653" s="6"/>
    </row>
    <row r="654" spans="2:11" x14ac:dyDescent="0.45">
      <c r="B654"/>
      <c r="C654"/>
      <c r="D654"/>
      <c r="E654"/>
      <c r="K654" s="6"/>
    </row>
    <row r="655" spans="2:11" x14ac:dyDescent="0.45">
      <c r="B655"/>
      <c r="C655"/>
      <c r="D655"/>
      <c r="E655"/>
      <c r="K655" s="6"/>
    </row>
    <row r="656" spans="2:11" x14ac:dyDescent="0.45">
      <c r="B656"/>
      <c r="C656"/>
      <c r="D656"/>
      <c r="E656"/>
      <c r="K656" s="6"/>
    </row>
    <row r="657" spans="2:11" x14ac:dyDescent="0.45">
      <c r="B657"/>
      <c r="C657"/>
      <c r="D657"/>
      <c r="E657"/>
      <c r="K657" s="6"/>
    </row>
    <row r="658" spans="2:11" x14ac:dyDescent="0.45">
      <c r="B658"/>
      <c r="C658"/>
      <c r="D658"/>
      <c r="E658"/>
      <c r="K658" s="6"/>
    </row>
    <row r="659" spans="2:11" x14ac:dyDescent="0.45">
      <c r="B659"/>
      <c r="C659"/>
      <c r="D659"/>
      <c r="E659"/>
      <c r="K659" s="6"/>
    </row>
    <row r="660" spans="2:11" x14ac:dyDescent="0.45">
      <c r="B660"/>
      <c r="C660"/>
      <c r="D660"/>
      <c r="E660"/>
      <c r="K660" s="6"/>
    </row>
    <row r="661" spans="2:11" x14ac:dyDescent="0.45">
      <c r="B661"/>
      <c r="C661"/>
      <c r="D661"/>
      <c r="E661"/>
      <c r="K661" s="6"/>
    </row>
    <row r="662" spans="2:11" x14ac:dyDescent="0.45">
      <c r="B662"/>
      <c r="C662"/>
      <c r="D662"/>
      <c r="E662"/>
      <c r="K662" s="6"/>
    </row>
    <row r="663" spans="2:11" x14ac:dyDescent="0.45">
      <c r="B663"/>
      <c r="C663"/>
      <c r="D663"/>
      <c r="E663"/>
      <c r="K663" s="6"/>
    </row>
    <row r="664" spans="2:11" x14ac:dyDescent="0.45">
      <c r="B664"/>
      <c r="C664"/>
      <c r="D664"/>
      <c r="E664"/>
      <c r="K664" s="6"/>
    </row>
    <row r="665" spans="2:11" x14ac:dyDescent="0.45">
      <c r="B665"/>
      <c r="C665"/>
      <c r="D665"/>
      <c r="E665"/>
      <c r="K665" s="6"/>
    </row>
    <row r="666" spans="2:11" x14ac:dyDescent="0.45">
      <c r="B666"/>
      <c r="C666"/>
      <c r="D666"/>
      <c r="E666"/>
      <c r="K666" s="6"/>
    </row>
    <row r="667" spans="2:11" x14ac:dyDescent="0.45">
      <c r="B667"/>
      <c r="C667"/>
      <c r="D667"/>
      <c r="E667"/>
      <c r="K667" s="6"/>
    </row>
    <row r="668" spans="2:11" x14ac:dyDescent="0.45">
      <c r="B668"/>
      <c r="C668"/>
      <c r="D668"/>
      <c r="E668"/>
      <c r="K668" s="6"/>
    </row>
    <row r="669" spans="2:11" x14ac:dyDescent="0.45">
      <c r="B669"/>
      <c r="C669"/>
      <c r="D669"/>
      <c r="E669"/>
      <c r="K669" s="6"/>
    </row>
    <row r="670" spans="2:11" x14ac:dyDescent="0.45">
      <c r="B670"/>
      <c r="C670"/>
      <c r="D670"/>
      <c r="E670"/>
      <c r="K670" s="6"/>
    </row>
    <row r="671" spans="2:11" x14ac:dyDescent="0.45">
      <c r="B671"/>
      <c r="C671"/>
      <c r="D671"/>
      <c r="E671"/>
      <c r="K671" s="6"/>
    </row>
    <row r="672" spans="2:11" x14ac:dyDescent="0.45">
      <c r="B672"/>
      <c r="C672"/>
      <c r="D672"/>
      <c r="E672"/>
      <c r="K672" s="6"/>
    </row>
    <row r="673" spans="2:11" x14ac:dyDescent="0.45">
      <c r="B673"/>
      <c r="C673"/>
      <c r="D673"/>
      <c r="E673"/>
      <c r="K673" s="6"/>
    </row>
    <row r="674" spans="2:11" x14ac:dyDescent="0.45">
      <c r="B674"/>
      <c r="C674"/>
      <c r="D674"/>
      <c r="E674"/>
      <c r="K674" s="6"/>
    </row>
    <row r="675" spans="2:11" x14ac:dyDescent="0.45">
      <c r="B675"/>
      <c r="C675"/>
      <c r="D675"/>
      <c r="E675"/>
      <c r="K675" s="6"/>
    </row>
    <row r="676" spans="2:11" x14ac:dyDescent="0.45">
      <c r="B676"/>
      <c r="C676"/>
      <c r="D676"/>
      <c r="E676"/>
      <c r="K676" s="6"/>
    </row>
    <row r="677" spans="2:11" x14ac:dyDescent="0.45">
      <c r="B677"/>
      <c r="C677"/>
      <c r="D677"/>
      <c r="E677"/>
      <c r="K677" s="6"/>
    </row>
    <row r="678" spans="2:11" x14ac:dyDescent="0.45">
      <c r="B678"/>
      <c r="C678"/>
      <c r="D678"/>
      <c r="E678"/>
      <c r="K678" s="6"/>
    </row>
    <row r="679" spans="2:11" x14ac:dyDescent="0.45">
      <c r="B679"/>
      <c r="C679"/>
      <c r="D679"/>
      <c r="E679"/>
      <c r="K679" s="6"/>
    </row>
    <row r="680" spans="2:11" x14ac:dyDescent="0.45">
      <c r="B680"/>
      <c r="C680"/>
      <c r="D680"/>
      <c r="E680"/>
      <c r="K680" s="6"/>
    </row>
    <row r="681" spans="2:11" x14ac:dyDescent="0.45">
      <c r="B681"/>
      <c r="C681"/>
      <c r="D681"/>
      <c r="E681"/>
      <c r="K681" s="6"/>
    </row>
    <row r="682" spans="2:11" x14ac:dyDescent="0.45">
      <c r="B682"/>
      <c r="C682"/>
      <c r="D682"/>
      <c r="E682"/>
      <c r="K682" s="6"/>
    </row>
    <row r="683" spans="2:11" x14ac:dyDescent="0.45">
      <c r="B683"/>
      <c r="C683"/>
      <c r="D683"/>
      <c r="E683"/>
      <c r="K683" s="6"/>
    </row>
    <row r="684" spans="2:11" x14ac:dyDescent="0.45">
      <c r="B684"/>
      <c r="C684"/>
      <c r="D684"/>
      <c r="E684"/>
      <c r="K684" s="6"/>
    </row>
    <row r="685" spans="2:11" x14ac:dyDescent="0.45">
      <c r="B685"/>
      <c r="C685"/>
      <c r="D685"/>
      <c r="E685"/>
      <c r="K685" s="6"/>
    </row>
    <row r="686" spans="2:11" x14ac:dyDescent="0.45">
      <c r="B686"/>
      <c r="C686"/>
      <c r="D686"/>
      <c r="E686"/>
      <c r="K686" s="6"/>
    </row>
    <row r="687" spans="2:11" x14ac:dyDescent="0.45">
      <c r="B687"/>
      <c r="C687"/>
      <c r="D687"/>
      <c r="E687"/>
      <c r="K687" s="6"/>
    </row>
    <row r="688" spans="2:11" x14ac:dyDescent="0.45">
      <c r="B688"/>
      <c r="C688"/>
      <c r="D688"/>
      <c r="E688"/>
      <c r="K688" s="6"/>
    </row>
    <row r="689" spans="2:11" x14ac:dyDescent="0.45">
      <c r="B689"/>
      <c r="C689"/>
      <c r="D689"/>
      <c r="E689"/>
      <c r="K689" s="6"/>
    </row>
    <row r="690" spans="2:11" x14ac:dyDescent="0.45">
      <c r="B690"/>
      <c r="C690"/>
      <c r="D690"/>
      <c r="E690"/>
      <c r="K690" s="6"/>
    </row>
    <row r="691" spans="2:11" x14ac:dyDescent="0.45">
      <c r="B691"/>
      <c r="C691"/>
      <c r="D691"/>
      <c r="E691"/>
      <c r="K691" s="6"/>
    </row>
    <row r="692" spans="2:11" x14ac:dyDescent="0.45">
      <c r="B692"/>
      <c r="C692"/>
      <c r="D692"/>
      <c r="E692"/>
      <c r="K692" s="6"/>
    </row>
    <row r="693" spans="2:11" x14ac:dyDescent="0.45">
      <c r="B693"/>
      <c r="C693"/>
      <c r="D693"/>
      <c r="E693"/>
      <c r="K693" s="6"/>
    </row>
    <row r="694" spans="2:11" x14ac:dyDescent="0.45">
      <c r="B694"/>
      <c r="C694"/>
      <c r="D694"/>
      <c r="E694"/>
      <c r="K694" s="6"/>
    </row>
    <row r="695" spans="2:11" x14ac:dyDescent="0.45">
      <c r="B695"/>
      <c r="C695"/>
      <c r="D695"/>
      <c r="E695"/>
      <c r="K695" s="6"/>
    </row>
    <row r="696" spans="2:11" x14ac:dyDescent="0.45">
      <c r="B696"/>
      <c r="C696"/>
      <c r="D696"/>
      <c r="E696"/>
      <c r="K696" s="6"/>
    </row>
    <row r="697" spans="2:11" x14ac:dyDescent="0.45">
      <c r="B697"/>
      <c r="C697"/>
      <c r="D697"/>
      <c r="E697"/>
      <c r="K697" s="6"/>
    </row>
    <row r="698" spans="2:11" x14ac:dyDescent="0.45">
      <c r="B698"/>
      <c r="C698"/>
      <c r="D698"/>
      <c r="E698"/>
      <c r="K698" s="6"/>
    </row>
    <row r="699" spans="2:11" x14ac:dyDescent="0.45">
      <c r="B699"/>
      <c r="C699"/>
      <c r="D699"/>
      <c r="E699"/>
      <c r="K699" s="6"/>
    </row>
    <row r="700" spans="2:11" x14ac:dyDescent="0.45">
      <c r="B700"/>
      <c r="C700"/>
      <c r="D700"/>
      <c r="E700"/>
      <c r="K700" s="6"/>
    </row>
    <row r="701" spans="2:11" x14ac:dyDescent="0.45">
      <c r="B701"/>
      <c r="C701"/>
      <c r="D701"/>
      <c r="E701"/>
      <c r="K701" s="6"/>
    </row>
    <row r="702" spans="2:11" x14ac:dyDescent="0.45">
      <c r="B702"/>
      <c r="C702"/>
      <c r="D702"/>
      <c r="E702"/>
      <c r="K702" s="6"/>
    </row>
    <row r="703" spans="2:11" x14ac:dyDescent="0.45">
      <c r="B703"/>
      <c r="C703"/>
      <c r="D703"/>
      <c r="E703"/>
      <c r="K703" s="6"/>
    </row>
    <row r="704" spans="2:11" x14ac:dyDescent="0.45">
      <c r="B704"/>
      <c r="C704"/>
      <c r="D704"/>
      <c r="E704"/>
      <c r="K704" s="6"/>
    </row>
    <row r="705" spans="2:11" x14ac:dyDescent="0.45">
      <c r="B705"/>
      <c r="C705"/>
      <c r="D705"/>
      <c r="E705"/>
      <c r="K705" s="6"/>
    </row>
    <row r="706" spans="2:11" x14ac:dyDescent="0.45">
      <c r="B706"/>
      <c r="C706"/>
      <c r="D706"/>
      <c r="E706"/>
      <c r="K706" s="6"/>
    </row>
    <row r="707" spans="2:11" x14ac:dyDescent="0.45">
      <c r="B707"/>
      <c r="C707"/>
      <c r="D707"/>
      <c r="E707"/>
      <c r="K707" s="6"/>
    </row>
    <row r="708" spans="2:11" x14ac:dyDescent="0.45">
      <c r="B708"/>
      <c r="C708"/>
      <c r="D708"/>
      <c r="E708"/>
      <c r="K708" s="6"/>
    </row>
    <row r="709" spans="2:11" x14ac:dyDescent="0.45">
      <c r="B709"/>
      <c r="C709"/>
      <c r="D709"/>
      <c r="E709"/>
      <c r="K709" s="6"/>
    </row>
    <row r="710" spans="2:11" x14ac:dyDescent="0.45">
      <c r="B710"/>
      <c r="C710"/>
      <c r="D710"/>
      <c r="E710"/>
      <c r="K710" s="6"/>
    </row>
    <row r="711" spans="2:11" x14ac:dyDescent="0.45">
      <c r="B711"/>
      <c r="C711"/>
      <c r="D711"/>
      <c r="E711"/>
      <c r="K711" s="6"/>
    </row>
    <row r="712" spans="2:11" x14ac:dyDescent="0.45">
      <c r="B712"/>
      <c r="C712"/>
      <c r="D712"/>
      <c r="E712"/>
      <c r="K712" s="6"/>
    </row>
    <row r="713" spans="2:11" x14ac:dyDescent="0.45">
      <c r="B713"/>
      <c r="C713"/>
      <c r="D713"/>
      <c r="E713"/>
      <c r="K713" s="6"/>
    </row>
    <row r="714" spans="2:11" x14ac:dyDescent="0.45">
      <c r="B714"/>
      <c r="C714"/>
      <c r="D714"/>
      <c r="E714"/>
      <c r="K714" s="6"/>
    </row>
    <row r="715" spans="2:11" x14ac:dyDescent="0.45">
      <c r="B715"/>
      <c r="C715"/>
      <c r="D715"/>
      <c r="E715"/>
      <c r="K715" s="6"/>
    </row>
    <row r="716" spans="2:11" x14ac:dyDescent="0.45">
      <c r="B716"/>
      <c r="C716"/>
      <c r="D716"/>
      <c r="E716"/>
      <c r="K716" s="6"/>
    </row>
    <row r="717" spans="2:11" x14ac:dyDescent="0.45">
      <c r="B717"/>
      <c r="C717"/>
      <c r="D717"/>
      <c r="E717"/>
      <c r="K717" s="6"/>
    </row>
    <row r="718" spans="2:11" x14ac:dyDescent="0.45">
      <c r="B718"/>
      <c r="C718"/>
      <c r="D718"/>
      <c r="E718"/>
      <c r="K718" s="6"/>
    </row>
    <row r="719" spans="2:11" x14ac:dyDescent="0.45">
      <c r="B719"/>
      <c r="C719"/>
      <c r="D719"/>
      <c r="E719"/>
      <c r="K719" s="6"/>
    </row>
    <row r="720" spans="2:11" x14ac:dyDescent="0.45">
      <c r="B720"/>
      <c r="C720"/>
      <c r="D720"/>
      <c r="E720"/>
      <c r="K720" s="6"/>
    </row>
    <row r="721" spans="2:11" x14ac:dyDescent="0.45">
      <c r="B721"/>
      <c r="C721"/>
      <c r="D721"/>
      <c r="E721"/>
      <c r="K721" s="6"/>
    </row>
    <row r="722" spans="2:11" x14ac:dyDescent="0.45">
      <c r="B722"/>
      <c r="C722"/>
      <c r="D722"/>
      <c r="E722"/>
      <c r="K722" s="6"/>
    </row>
    <row r="723" spans="2:11" x14ac:dyDescent="0.45">
      <c r="B723"/>
      <c r="C723"/>
      <c r="D723"/>
      <c r="E723"/>
      <c r="K723" s="6"/>
    </row>
    <row r="724" spans="2:11" x14ac:dyDescent="0.45">
      <c r="B724"/>
      <c r="C724"/>
      <c r="D724"/>
      <c r="E724"/>
      <c r="K724" s="6"/>
    </row>
    <row r="725" spans="2:11" x14ac:dyDescent="0.45">
      <c r="B725"/>
      <c r="C725"/>
      <c r="D725"/>
      <c r="E725"/>
      <c r="K725" s="6"/>
    </row>
    <row r="726" spans="2:11" x14ac:dyDescent="0.45">
      <c r="B726"/>
      <c r="C726"/>
      <c r="D726"/>
      <c r="E726"/>
      <c r="K726" s="6"/>
    </row>
    <row r="727" spans="2:11" x14ac:dyDescent="0.45">
      <c r="B727"/>
      <c r="C727"/>
      <c r="D727"/>
      <c r="E727"/>
      <c r="K727" s="6"/>
    </row>
    <row r="728" spans="2:11" x14ac:dyDescent="0.45">
      <c r="B728"/>
      <c r="C728"/>
      <c r="D728"/>
      <c r="E728"/>
      <c r="K728" s="6"/>
    </row>
    <row r="729" spans="2:11" x14ac:dyDescent="0.45">
      <c r="B729"/>
      <c r="C729"/>
      <c r="D729"/>
      <c r="E729"/>
      <c r="K729" s="6"/>
    </row>
    <row r="730" spans="2:11" x14ac:dyDescent="0.45">
      <c r="B730"/>
      <c r="C730"/>
      <c r="D730"/>
      <c r="E730"/>
      <c r="K730" s="6"/>
    </row>
    <row r="731" spans="2:11" x14ac:dyDescent="0.45">
      <c r="B731"/>
      <c r="C731"/>
      <c r="D731"/>
      <c r="E731"/>
      <c r="K731" s="6"/>
    </row>
    <row r="732" spans="2:11" x14ac:dyDescent="0.45">
      <c r="B732"/>
      <c r="C732"/>
      <c r="D732"/>
      <c r="E732"/>
      <c r="K732" s="6"/>
    </row>
    <row r="733" spans="2:11" x14ac:dyDescent="0.45">
      <c r="B733"/>
      <c r="C733"/>
      <c r="D733"/>
      <c r="E733"/>
      <c r="K733" s="6"/>
    </row>
    <row r="734" spans="2:11" x14ac:dyDescent="0.45">
      <c r="B734"/>
      <c r="C734"/>
      <c r="D734"/>
      <c r="E734"/>
      <c r="K734" s="6"/>
    </row>
    <row r="735" spans="2:11" x14ac:dyDescent="0.45">
      <c r="B735"/>
      <c r="C735"/>
      <c r="D735"/>
      <c r="E735"/>
      <c r="K735" s="6"/>
    </row>
    <row r="736" spans="2:11" x14ac:dyDescent="0.45">
      <c r="B736"/>
      <c r="C736"/>
      <c r="D736"/>
      <c r="E736"/>
      <c r="K736" s="6"/>
    </row>
    <row r="737" spans="2:11" x14ac:dyDescent="0.45">
      <c r="B737"/>
      <c r="C737"/>
      <c r="D737"/>
      <c r="E737"/>
      <c r="K737" s="6"/>
    </row>
    <row r="738" spans="2:11" x14ac:dyDescent="0.45">
      <c r="B738"/>
      <c r="C738"/>
      <c r="D738"/>
      <c r="E738"/>
      <c r="K738" s="6"/>
    </row>
    <row r="739" spans="2:11" x14ac:dyDescent="0.45">
      <c r="B739"/>
      <c r="C739"/>
      <c r="D739"/>
      <c r="E739"/>
      <c r="K739" s="6"/>
    </row>
    <row r="740" spans="2:11" x14ac:dyDescent="0.45">
      <c r="B740"/>
      <c r="C740"/>
      <c r="D740"/>
      <c r="E740"/>
      <c r="K740" s="6"/>
    </row>
    <row r="741" spans="2:11" x14ac:dyDescent="0.45">
      <c r="B741"/>
      <c r="C741"/>
      <c r="D741"/>
      <c r="E741"/>
      <c r="K741" s="6"/>
    </row>
    <row r="742" spans="2:11" x14ac:dyDescent="0.45">
      <c r="B742"/>
      <c r="C742"/>
      <c r="D742"/>
      <c r="E742"/>
      <c r="K742" s="6"/>
    </row>
    <row r="743" spans="2:11" x14ac:dyDescent="0.45">
      <c r="B743"/>
      <c r="C743"/>
      <c r="D743"/>
      <c r="E743"/>
      <c r="K743" s="6"/>
    </row>
    <row r="744" spans="2:11" x14ac:dyDescent="0.45">
      <c r="B744"/>
      <c r="C744"/>
      <c r="D744"/>
      <c r="E744"/>
      <c r="K744" s="6"/>
    </row>
    <row r="745" spans="2:11" x14ac:dyDescent="0.45">
      <c r="B745"/>
      <c r="C745"/>
      <c r="D745"/>
      <c r="E745"/>
      <c r="K745" s="6"/>
    </row>
    <row r="746" spans="2:11" x14ac:dyDescent="0.45">
      <c r="B746"/>
      <c r="C746"/>
      <c r="D746"/>
      <c r="E746"/>
      <c r="K746" s="6"/>
    </row>
    <row r="747" spans="2:11" x14ac:dyDescent="0.45">
      <c r="B747"/>
      <c r="C747"/>
      <c r="D747"/>
      <c r="E747"/>
      <c r="K747" s="6"/>
    </row>
    <row r="748" spans="2:11" x14ac:dyDescent="0.45">
      <c r="B748"/>
      <c r="C748"/>
      <c r="D748"/>
      <c r="E748"/>
      <c r="K748" s="6"/>
    </row>
    <row r="749" spans="2:11" x14ac:dyDescent="0.45">
      <c r="B749"/>
      <c r="C749"/>
      <c r="D749"/>
      <c r="E749"/>
      <c r="K749" s="6"/>
    </row>
    <row r="750" spans="2:11" x14ac:dyDescent="0.45">
      <c r="B750"/>
      <c r="C750"/>
      <c r="D750"/>
      <c r="E750"/>
      <c r="K750" s="6"/>
    </row>
    <row r="751" spans="2:11" x14ac:dyDescent="0.45">
      <c r="B751"/>
      <c r="C751"/>
      <c r="D751"/>
      <c r="E751"/>
      <c r="K751" s="6"/>
    </row>
    <row r="752" spans="2:11" x14ac:dyDescent="0.45">
      <c r="B752"/>
      <c r="C752"/>
      <c r="D752"/>
      <c r="E752"/>
      <c r="K752" s="6"/>
    </row>
    <row r="753" spans="2:11" x14ac:dyDescent="0.45">
      <c r="B753"/>
      <c r="C753"/>
      <c r="D753"/>
      <c r="E753"/>
      <c r="K753" s="6"/>
    </row>
    <row r="754" spans="2:11" x14ac:dyDescent="0.45">
      <c r="B754"/>
      <c r="C754"/>
      <c r="D754"/>
      <c r="E754"/>
      <c r="K754" s="6"/>
    </row>
    <row r="755" spans="2:11" x14ac:dyDescent="0.45">
      <c r="B755"/>
      <c r="C755"/>
      <c r="D755"/>
      <c r="E755"/>
      <c r="K755" s="6"/>
    </row>
    <row r="756" spans="2:11" x14ac:dyDescent="0.45">
      <c r="B756"/>
      <c r="C756"/>
      <c r="D756"/>
      <c r="E756"/>
      <c r="K756" s="6"/>
    </row>
    <row r="757" spans="2:11" x14ac:dyDescent="0.45">
      <c r="B757"/>
      <c r="C757"/>
      <c r="D757"/>
      <c r="E757"/>
      <c r="K757" s="6"/>
    </row>
    <row r="758" spans="2:11" x14ac:dyDescent="0.45">
      <c r="B758"/>
      <c r="C758"/>
      <c r="D758"/>
      <c r="E758"/>
      <c r="K758" s="6"/>
    </row>
    <row r="759" spans="2:11" x14ac:dyDescent="0.45">
      <c r="B759"/>
      <c r="C759"/>
      <c r="D759"/>
      <c r="E759"/>
      <c r="K759" s="6"/>
    </row>
    <row r="760" spans="2:11" x14ac:dyDescent="0.45">
      <c r="B760"/>
      <c r="C760"/>
      <c r="D760"/>
      <c r="E760"/>
      <c r="K760" s="6"/>
    </row>
    <row r="761" spans="2:11" x14ac:dyDescent="0.45">
      <c r="B761"/>
      <c r="C761"/>
      <c r="D761"/>
      <c r="E761"/>
      <c r="K761" s="6"/>
    </row>
    <row r="762" spans="2:11" x14ac:dyDescent="0.45">
      <c r="B762"/>
      <c r="C762"/>
      <c r="D762"/>
      <c r="E762"/>
      <c r="K762" s="6"/>
    </row>
    <row r="763" spans="2:11" x14ac:dyDescent="0.45">
      <c r="B763"/>
      <c r="C763"/>
      <c r="D763"/>
      <c r="E763"/>
      <c r="K763" s="6"/>
    </row>
    <row r="764" spans="2:11" x14ac:dyDescent="0.45">
      <c r="B764"/>
      <c r="C764"/>
      <c r="D764"/>
      <c r="E764"/>
      <c r="K764" s="6"/>
    </row>
    <row r="765" spans="2:11" x14ac:dyDescent="0.45">
      <c r="B765"/>
      <c r="C765"/>
      <c r="D765"/>
      <c r="E765"/>
      <c r="K765" s="6"/>
    </row>
    <row r="766" spans="2:11" x14ac:dyDescent="0.45">
      <c r="B766"/>
      <c r="C766"/>
      <c r="D766"/>
      <c r="E766"/>
      <c r="K766" s="6"/>
    </row>
    <row r="767" spans="2:11" x14ac:dyDescent="0.45">
      <c r="B767"/>
      <c r="C767"/>
      <c r="D767"/>
      <c r="E767"/>
      <c r="K767" s="6"/>
    </row>
    <row r="768" spans="2:11" x14ac:dyDescent="0.45">
      <c r="B768"/>
      <c r="C768"/>
      <c r="D768"/>
      <c r="E768"/>
      <c r="K768" s="6"/>
    </row>
    <row r="769" spans="2:11" x14ac:dyDescent="0.45">
      <c r="B769"/>
      <c r="C769"/>
      <c r="D769"/>
      <c r="E769"/>
      <c r="K769" s="6"/>
    </row>
    <row r="770" spans="2:11" x14ac:dyDescent="0.45">
      <c r="B770"/>
      <c r="C770"/>
      <c r="D770"/>
      <c r="E770"/>
      <c r="K770" s="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a J 0 W W Z c s Y / q k A A A A 9 g A A A B I A H A B D b 2 5 m a W c v U G F j a 2 F n Z S 5 4 b W w g o h g A K K A U A A A A A A A A A A A A A A A A A A A A A A A A A A A A h Y 9 N C s I w G E S v U r J v / o o g 5 W u 6 E H c W h I K 4 D W m s w T a V J j W 9 m w u P 5 B W s a N W d y 3 n z F j P 3 6 w 3 y s W 2 i i + 6 d 6 W y G G K Y o 0 l Z 1 l b F 1 h g Z / i J c o F 7 C V 6 i R r H U 2 y d e n o q g w d v T + n h I Q Q c E h w 1 9 e E U 8 r I v t i U 6 q h b i T 6 y + S / H x j o v r d J I w O 4 1 R n D M E o Y X l G M K Z I Z Q G P s V + L T 3 2 f 5 A W A 2 N H 3 o t t I v X J Z A 5 A n l / E A 9 Q S w M E F A A C A A g A a J 0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d F l n S 1 A P F + Q A A A H 8 B A A A T A B w A R m 9 y b X V s Y X M v U 2 V j d G l v b j E u b S C i G A A o o B Q A A A A A A A A A A A A A A A A A A A A A A A A A A A C t T 8 1 K w 0 A Y v A f y D k u 8 t J C G x C S b x J K L a U U 8 V K Q U D 6 6 E z Z c v d X G 7 W 3 Y 3 w f r 0 B k T 0 A Z z L / D C H G Y v g h F Z k / 8 3 J 2 v d 8 z 7 5 x g z 2 5 C u y Z A 9 o 2 F c / w e b t T K j f d o A 9 y G z / 0 7 X i W m v e 2 P Q q 3 6 q T u V l V J M y i G M k m A J i m k A + d d W V C a V 0 C z 6 z Q v 4 i o g N Z H o f I / M 2 O v R A M 5 J Y 6 d o o 2 E 8 o X K L O y E x a r R y s 7 G L o L l h B 4 v G s g t X Z m S P C j d G T M h + + t q y e w 7 v Q r P t B 6 B k / 7 0 4 r W i V t Z Z L H o G d g m X 4 s k E p T s K h q Y M Z I d k q 0 L 1 Q x 5 r m c Z y E 5 G n U D v f u I r H + l d F O K 3 x d + p 5 Q f 8 + v v w B Q S w E C L Q A U A A I A C A B o n R Z Z l y x j + q Q A A A D 2 A A A A E g A A A A A A A A A A A A A A A A A A A A A A Q 2 9 u Z m l n L 1 B h Y 2 t h Z 2 U u e G 1 s U E s B A i 0 A F A A C A A g A a J 0 W W Q / K 6 a u k A A A A 6 Q A A A B M A A A A A A A A A A A A A A A A A 8 A A A A F t D b 2 5 0 Z W 5 0 X 1 R 5 c G V z X S 5 4 b W x Q S w E C L Q A U A A I A C A B o n R Z Z 0 t Q D x f k A A A B / A Q A A E w A A A A A A A A A A A A A A A A D h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C A A A A A A A A I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F j Z X N f M 2 l X Y 3 p C T m 5 u N X J i Z m 9 V b E U w S m R f d X B s b 2 F k c 1 9 n a X Q t Y m x v Y i 0 5 O D Y 0 Y z d m O D E x Y z Y x M 2 M z Z m F h Y j g 3 N j Y 1 O W M 2 N D I z N T c w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N z N m O T U z L T F j N T A t N D d m N S 0 5 M T l h L W Y x Z j I w O G I 2 M G N i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J U M T c 6 M z Y 6 N D M u M T Q x M T g 2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F j Z X N f M 2 l X Y 3 p C T m 5 u N X J i Z m 9 V b E U w S m R f d X B s b 2 F k c 1 9 n a X Q t Y m x v Y i 0 5 O D Y 0 Y z d m O D E x Y z Y x M 2 M z Z m F h Y j g 3 N j Y 1 O W M 2 N D I z N T c w O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N w Y W N l c 1 8 z a V d j e k J O b m 4 1 c m J m b 1 V s R T B K Z F 9 1 c G x v Y W R z X 2 d p d C 1 i b G 9 i L T k 4 N j R j N 2 Y 4 M T F j N j E z Y z N m Y W F i O D c 2 N j U 5 Y z Y 0 M j M 1 N z A 5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Y W N l c 1 8 z a V d j e k J O b m 4 1 c m J m b 1 V s R T B K Z F 9 1 c G x v Y W R z X 2 d p d C 1 i b G 9 i L T k 4 N j R j N 2 Y 4 M T F j N j E z Y z N m Y W F i O D c 2 N j U 5 Y z Y 0 M j M 1 N z A 5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x o G 1 o L I i T I E Y / 7 t h O T m f A A A A A A I A A A A A A B B m A A A A A Q A A I A A A A D 9 e l J R J G V q q W h n n W 0 p 9 V d R f o + M 7 V s G 1 J E s 7 i X 7 M V m J 3 A A A A A A 6 A A A A A A g A A I A A A A I Z o d H 1 a 0 t Y 5 n 9 L Q 7 5 E 8 F 0 w b 8 j 6 8 5 s g h P G Z + Q m V e 3 a g e U A A A A J V G 5 j P j 0 7 f / W a f 3 t w W u q H u z a T j A f F I + O y n 7 X Q d f z b v 6 0 k 6 X 3 V v a l y R 1 g j 9 J W k a 4 d f C c + k v 0 5 4 V D J n o r Y m W W q H B 7 m F d q 6 K 0 z v n + f p + G v 9 M Q m Q A A A A M v j s y c W 9 m Z w n 3 K c W H X 3 h J N I w R f Y h 6 P o c 3 U U M 4 L k t j w k r 2 v i Y 0 u r d n s w J H n r K z v h k g C a 1 M 1 H H D v Q y V a Z M p N e c i 4 = < / D a t a M a s h u p > 
</file>

<file path=customXml/itemProps1.xml><?xml version="1.0" encoding="utf-8"?>
<ds:datastoreItem xmlns:ds="http://schemas.openxmlformats.org/officeDocument/2006/customXml" ds:itemID="{243AC9CF-9D54-4FED-A74F-3C80CD7A9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</vt:lpstr>
      <vt:lpstr>Cocina</vt:lpstr>
      <vt:lpstr>Tablas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YanRu Wu Jin</dc:creator>
  <cp:lastModifiedBy>YanRu Wu Jin</cp:lastModifiedBy>
  <dcterms:created xsi:type="dcterms:W3CDTF">2024-08-22T17:34:47Z</dcterms:created>
  <dcterms:modified xsi:type="dcterms:W3CDTF">2024-09-25T17:20:26Z</dcterms:modified>
</cp:coreProperties>
</file>