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0225924\Desktop\Optics Express-Zernike Coefficients Prediction\Diagrams\Statistics Analysis\"/>
    </mc:Choice>
  </mc:AlternateContent>
  <xr:revisionPtr revIDLastSave="0" documentId="13_ncr:1_{EA27316B-D201-445A-9668-8C67BD4F420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E2" i="1"/>
</calcChain>
</file>

<file path=xl/sharedStrings.xml><?xml version="1.0" encoding="utf-8"?>
<sst xmlns="http://schemas.openxmlformats.org/spreadsheetml/2006/main" count="4" uniqueCount="4">
  <si>
    <t>MAE</t>
  </si>
  <si>
    <t>ReconsErr</t>
  </si>
  <si>
    <t>WavefrontErr</t>
  </si>
  <si>
    <t>CorrErr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</si>
</sst>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2D05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J19" sqref="J19"/>
    </sheetView>
  </sheetViews>
  <sheetFormatPr defaultRowHeight="15" x14ac:dyDescent="0.25"/>
  <cols>
    <col min="1" max="1" width="25.42578125" customWidth="1"/>
    <col min="2" max="2" width="27.42578125" customWidth="1"/>
    <col min="3" max="3" width="33.7109375" customWidth="1"/>
    <col min="4" max="4" width="32.42578125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5" ht="15.75" thickBot="1" x14ac:dyDescent="0.3">
      <c r="A2" s="1">
        <v>5.6080000000000001E-3</v>
      </c>
      <c r="B2" s="2">
        <v>0.39533600000000002</v>
      </c>
      <c r="C2">
        <f>0.089363/(2*PI())</f>
        <v>1.4222563179521043E-2</v>
      </c>
      <c r="D2" s="2">
        <v>0.40674900000000003</v>
      </c>
      <c r="E2">
        <f>2*PI()</f>
        <v>6.2831853071795862</v>
      </c>
    </row>
    <row r="3" spans="1:5" ht="15.75" thickBot="1" x14ac:dyDescent="0.3">
      <c r="A3" s="3">
        <v>8.1790000000000005E-3</v>
      </c>
      <c r="B3" s="4">
        <v>0.44565900000000003</v>
      </c>
      <c r="C3">
        <f>0.109583/(2*PI())</f>
        <v>1.7440676128839167E-2</v>
      </c>
      <c r="D3" s="4">
        <v>0.46657100000000001</v>
      </c>
    </row>
    <row r="4" spans="1:5" ht="15.75" thickBot="1" x14ac:dyDescent="0.3">
      <c r="A4" s="3">
        <v>6.3899999999999998E-3</v>
      </c>
      <c r="B4" s="4">
        <v>0.400864</v>
      </c>
      <c r="C4">
        <f>0.08668/(2*PI())</f>
        <v>1.3795550467205488E-2</v>
      </c>
      <c r="D4" s="4">
        <v>0.41782399999999997</v>
      </c>
    </row>
    <row r="5" spans="1:5" ht="15.75" thickBot="1" x14ac:dyDescent="0.3">
      <c r="A5" s="5">
        <v>5.326E-3</v>
      </c>
      <c r="B5" s="6">
        <v>0.40007300000000001</v>
      </c>
      <c r="C5">
        <f>0.084105/(2*PI())</f>
        <v>1.3385726488743858E-2</v>
      </c>
      <c r="D5" s="6">
        <v>0.42399300000000001</v>
      </c>
    </row>
    <row r="6" spans="1:5" ht="15.75" thickBot="1" x14ac:dyDescent="0.3">
      <c r="A6" s="3">
        <v>2.2563E-2</v>
      </c>
      <c r="B6" s="4">
        <v>1.267001</v>
      </c>
      <c r="C6">
        <f>0.335411/(2*PI())</f>
        <v>5.3382318617395709E-2</v>
      </c>
      <c r="D6" s="4">
        <v>1.302384</v>
      </c>
    </row>
    <row r="7" spans="1:5" ht="15.75" thickBot="1" x14ac:dyDescent="0.3">
      <c r="A7" s="3">
        <v>4.0702000000000002E-2</v>
      </c>
      <c r="B7" s="4">
        <v>3.1933220000000002</v>
      </c>
      <c r="C7">
        <f>0.764852/(2*PI())</f>
        <v>0.12172997653372233</v>
      </c>
      <c r="D7" s="4">
        <v>3.372544</v>
      </c>
    </row>
    <row r="8" spans="1:5" ht="15.75" thickBot="1" x14ac:dyDescent="0.3">
      <c r="A8" s="3">
        <v>5.6290000000000003E-3</v>
      </c>
      <c r="B8" s="4">
        <v>0.46726000000000001</v>
      </c>
      <c r="C8">
        <f>0.087382/(2*PI())</f>
        <v>1.3907277237255999E-2</v>
      </c>
      <c r="D8" s="4">
        <v>0.46928900000000001</v>
      </c>
    </row>
    <row r="9" spans="1:5" ht="15.75" thickBot="1" x14ac:dyDescent="0.3">
      <c r="A9" s="3">
        <v>7.4149999999999997E-3</v>
      </c>
      <c r="B9" s="4">
        <v>0.49190699999999998</v>
      </c>
      <c r="C9">
        <f>0.102587/(2*PI())</f>
        <v>1.6327228146968267E-2</v>
      </c>
      <c r="D9" s="4">
        <v>0.50116899999999998</v>
      </c>
    </row>
    <row r="10" spans="1:5" ht="15.75" thickBot="1" x14ac:dyDescent="0.3">
      <c r="A10" s="5">
        <v>5.6160000000000003E-3</v>
      </c>
      <c r="B10" s="6">
        <v>0.41935299999999998</v>
      </c>
      <c r="C10">
        <f>0.073814/(2*PI())</f>
        <v>1.1747862969385164E-2</v>
      </c>
      <c r="D10" s="6">
        <v>0.42242400000000002</v>
      </c>
    </row>
    <row r="11" spans="1:5" ht="15.75" thickBot="1" x14ac:dyDescent="0.3">
      <c r="A11" s="3">
        <v>5.8149999999999999E-3</v>
      </c>
      <c r="B11" s="4">
        <v>0.51252399999999998</v>
      </c>
      <c r="C11">
        <f>0.094017/(2*PI())</f>
        <v>1.4963270284670725E-2</v>
      </c>
      <c r="D11" s="4">
        <v>0.53086900000000004</v>
      </c>
    </row>
    <row r="12" spans="1:5" ht="15.75" thickBot="1" x14ac:dyDescent="0.3">
      <c r="A12" s="3">
        <v>1.1884E-2</v>
      </c>
      <c r="B12" s="4">
        <v>0.79716799999999999</v>
      </c>
      <c r="C12">
        <f>0.171982/(2*PI())</f>
        <v>2.7371785422830343E-2</v>
      </c>
      <c r="D12" s="4">
        <v>0.79822800000000005</v>
      </c>
    </row>
    <row r="13" spans="1:5" ht="15.75" thickBot="1" x14ac:dyDescent="0.3">
      <c r="A13" s="3">
        <v>4.5273000000000001E-2</v>
      </c>
      <c r="B13" s="4">
        <v>3.68892</v>
      </c>
      <c r="C13">
        <f>0.62858/(2*PI())</f>
        <v>0.10004161412870358</v>
      </c>
      <c r="D13" s="4">
        <v>3.648085</v>
      </c>
    </row>
    <row r="14" spans="1:5" ht="15.75" thickBot="1" x14ac:dyDescent="0.3">
      <c r="A14" s="3">
        <v>5.0619999999999997E-3</v>
      </c>
      <c r="B14" s="4">
        <v>0.806589</v>
      </c>
      <c r="C14">
        <f>0.076403/(2*PI())</f>
        <v>1.215991511705008E-2</v>
      </c>
      <c r="D14" s="4">
        <v>0.89464900000000003</v>
      </c>
    </row>
    <row r="15" spans="1:5" ht="15.75" thickBot="1" x14ac:dyDescent="0.3">
      <c r="A15" s="3">
        <v>7.6039999999999996E-3</v>
      </c>
      <c r="B15" s="4">
        <v>1.11246</v>
      </c>
      <c r="C15">
        <f>0.107344/(2*PI())</f>
        <v>1.7084328211256414E-2</v>
      </c>
      <c r="D15" s="4">
        <v>1.2409939999999999</v>
      </c>
    </row>
    <row r="16" spans="1:5" ht="15.75" thickBot="1" x14ac:dyDescent="0.3">
      <c r="A16" s="5">
        <v>4.7219999999999996E-3</v>
      </c>
      <c r="B16" s="6">
        <v>0.74847399999999997</v>
      </c>
      <c r="C16">
        <f>0.065295/(2*PI())</f>
        <v>1.0392022009185308E-2</v>
      </c>
      <c r="D16" s="6">
        <v>0.82777699999999999</v>
      </c>
    </row>
    <row r="17" spans="1:4" ht="15.75" thickBot="1" x14ac:dyDescent="0.3">
      <c r="A17" s="3">
        <v>8.1580000000000003E-3</v>
      </c>
      <c r="B17" s="4">
        <v>1.1925349999999999</v>
      </c>
      <c r="C17">
        <f>0.115641/(2*PI())</f>
        <v>1.8404836774089869E-2</v>
      </c>
      <c r="D17" s="4">
        <v>1.389313</v>
      </c>
    </row>
    <row r="18" spans="1:4" ht="15.75" thickBot="1" x14ac:dyDescent="0.3">
      <c r="A18" s="3">
        <v>1.1039999999999999E-2</v>
      </c>
      <c r="B18" s="4">
        <v>1.579086</v>
      </c>
      <c r="C18">
        <f>0.167268/(2*PI())</f>
        <v>2.6621529021095151E-2</v>
      </c>
      <c r="D18" s="4">
        <v>1.715519</v>
      </c>
    </row>
    <row r="19" spans="1:4" ht="15.75" thickBot="1" x14ac:dyDescent="0.3">
      <c r="A19" s="3">
        <v>4.0089E-2</v>
      </c>
      <c r="B19" s="4">
        <v>8.0413200000000007</v>
      </c>
      <c r="C19">
        <f>0.62928/(2*PI())</f>
        <v>0.10015302258886789</v>
      </c>
      <c r="D19" s="4">
        <v>9.0441269999999996</v>
      </c>
    </row>
    <row r="20" spans="1:4" ht="15.75" thickBot="1" x14ac:dyDescent="0.3">
      <c r="A20" s="3">
        <v>5.7479999999999996E-3</v>
      </c>
      <c r="B20" s="4">
        <v>0.76816600000000002</v>
      </c>
      <c r="C20">
        <f>0.081625/(2*PI())</f>
        <v>1.2991022229875958E-2</v>
      </c>
      <c r="D20" s="4">
        <v>0.81187900000000002</v>
      </c>
    </row>
    <row r="21" spans="1:4" ht="15.75" thickBot="1" x14ac:dyDescent="0.3">
      <c r="A21" s="3">
        <v>7.2240000000000004E-3</v>
      </c>
      <c r="B21" s="4">
        <v>0.92313500000000004</v>
      </c>
      <c r="C21">
        <f>0.100567/(2*PI())</f>
        <v>1.6005735161922639E-2</v>
      </c>
      <c r="D21" s="4">
        <v>1.002424</v>
      </c>
    </row>
    <row r="22" spans="1:4" ht="15.75" thickBot="1" x14ac:dyDescent="0.3">
      <c r="A22" s="5">
        <v>4.9870000000000001E-3</v>
      </c>
      <c r="B22" s="6">
        <v>0.66357500000000003</v>
      </c>
      <c r="C22">
        <f>0.065274/(2*PI())</f>
        <v>1.0388679755380376E-2</v>
      </c>
      <c r="D22" s="6">
        <v>0.69942700000000002</v>
      </c>
    </row>
    <row r="23" spans="1:4" ht="15.75" thickBot="1" x14ac:dyDescent="0.3">
      <c r="A23" s="3">
        <v>7.1050000000000002E-3</v>
      </c>
      <c r="B23" s="4">
        <v>0.94420700000000002</v>
      </c>
      <c r="C23">
        <f>0.10311/(2*PI())</f>
        <v>1.6410466182205329E-2</v>
      </c>
      <c r="D23" s="4">
        <v>1.0412950000000001</v>
      </c>
    </row>
    <row r="24" spans="1:4" ht="15.75" thickBot="1" x14ac:dyDescent="0.3">
      <c r="A24" s="3">
        <v>1.069E-2</v>
      </c>
      <c r="B24" s="4">
        <v>1.32813</v>
      </c>
      <c r="C24">
        <f>0.16227/(2*PI())</f>
        <v>2.5826072615521858E-2</v>
      </c>
      <c r="D24" s="4">
        <v>1.424892</v>
      </c>
    </row>
    <row r="25" spans="1:4" ht="15.75" thickBot="1" x14ac:dyDescent="0.3">
      <c r="A25" s="3">
        <v>4.5456999999999997E-2</v>
      </c>
      <c r="B25" s="4">
        <v>6.2602960000000003</v>
      </c>
      <c r="C25">
        <f>0.5782/(2*PI())</f>
        <v>9.2023388095733891E-2</v>
      </c>
      <c r="D25" s="4">
        <v>6.2527119999999998</v>
      </c>
    </row>
    <row r="26" spans="1:4" ht="15.75" thickBot="1" x14ac:dyDescent="0.3">
      <c r="A26" s="3">
        <v>5.5149999999999999E-3</v>
      </c>
      <c r="B26" s="4">
        <v>0.86946000000000001</v>
      </c>
      <c r="C26">
        <f>0.079139/(2*PI())</f>
        <v>1.2595363041349505E-2</v>
      </c>
      <c r="D26" s="4">
        <v>0.90219700000000003</v>
      </c>
    </row>
    <row r="27" spans="1:4" ht="15.75" thickBot="1" x14ac:dyDescent="0.3">
      <c r="A27" s="3">
        <v>7.6519999999999999E-3</v>
      </c>
      <c r="B27" s="4">
        <v>1.109415</v>
      </c>
      <c r="C27">
        <f>0.106374/(2*PI())</f>
        <v>1.6929947916457275E-2</v>
      </c>
      <c r="D27" s="4">
        <v>1.0946769999999999</v>
      </c>
    </row>
    <row r="28" spans="1:4" ht="15.75" thickBot="1" x14ac:dyDescent="0.3">
      <c r="A28" s="5">
        <v>4.4759999999999999E-3</v>
      </c>
      <c r="B28" s="6">
        <v>0.67330999999999996</v>
      </c>
      <c r="C28">
        <f>0.055765/(2*PI())</f>
        <v>8.8752754015195435E-3</v>
      </c>
      <c r="D28" s="6">
        <v>0.67020999999999997</v>
      </c>
    </row>
    <row r="29" spans="1:4" ht="15.75" thickBot="1" x14ac:dyDescent="0.3">
      <c r="A29" s="3">
        <v>7.0609999999999996E-3</v>
      </c>
      <c r="B29" s="4">
        <v>1.0287999999999999</v>
      </c>
      <c r="C29">
        <f>0.092639/(2*PI())</f>
        <v>1.4743954773090092E-2</v>
      </c>
      <c r="D29" s="4">
        <v>1.066362</v>
      </c>
    </row>
    <row r="30" spans="1:4" ht="15.75" thickBot="1" x14ac:dyDescent="0.3">
      <c r="A30" s="3">
        <v>1.1275E-2</v>
      </c>
      <c r="B30" s="4">
        <v>1.6211720000000001</v>
      </c>
      <c r="C30">
        <f>0.160597/(2*PI())</f>
        <v>2.5559806395729114E-2</v>
      </c>
      <c r="D30" s="4">
        <v>1.714264</v>
      </c>
    </row>
    <row r="31" spans="1:4" ht="15.75" thickBot="1" x14ac:dyDescent="0.3">
      <c r="A31" s="3">
        <v>4.8015000000000002E-2</v>
      </c>
      <c r="B31" s="4">
        <v>7.9878239999999998</v>
      </c>
      <c r="C31">
        <f>0.589236/(2*PI())</f>
        <v>9.377982204769604E-2</v>
      </c>
      <c r="D31" s="4">
        <v>9.0042760000000008</v>
      </c>
    </row>
    <row r="32" spans="1:4" ht="15.75" thickBot="1" x14ac:dyDescent="0.3">
      <c r="A32" s="3">
        <v>6.4409999999999997E-3</v>
      </c>
      <c r="B32" s="4">
        <v>0.40261999999999998</v>
      </c>
      <c r="C32">
        <f>0.091655/(2*PI())</f>
        <v>1.4587346309087668E-2</v>
      </c>
      <c r="D32" s="4">
        <v>0.37123499999999998</v>
      </c>
    </row>
    <row r="33" spans="1:4" ht="15.75" thickBot="1" x14ac:dyDescent="0.3">
      <c r="A33" s="3">
        <v>8.0510000000000009E-3</v>
      </c>
      <c r="B33" s="4">
        <v>0.45446300000000001</v>
      </c>
      <c r="C33">
        <f>0.11041/(2*PI())</f>
        <v>1.7572297266776164E-2</v>
      </c>
      <c r="D33" s="4">
        <v>0.43014599999999997</v>
      </c>
    </row>
    <row r="34" spans="1:4" ht="15.75" thickBot="1" x14ac:dyDescent="0.3">
      <c r="A34" s="5">
        <v>7.0479999999999996E-3</v>
      </c>
      <c r="B34" s="6">
        <v>0.36496099999999998</v>
      </c>
      <c r="C34">
        <f>0.086249/(2*PI())</f>
        <v>1.3726954686732882E-2</v>
      </c>
      <c r="D34" s="6">
        <v>0.33548</v>
      </c>
    </row>
    <row r="35" spans="1:4" ht="15.75" thickBot="1" x14ac:dyDescent="0.3">
      <c r="A35" s="3">
        <v>7.1069999999999996E-3</v>
      </c>
      <c r="B35" s="4">
        <v>0.46382699999999999</v>
      </c>
      <c r="C35">
        <f>0.100083/(2*PI())</f>
        <v>1.5928704169466162E-2</v>
      </c>
      <c r="D35" s="4">
        <v>0.427784</v>
      </c>
    </row>
    <row r="36" spans="1:4" ht="15.75" thickBot="1" x14ac:dyDescent="0.3">
      <c r="A36" s="3">
        <v>1.1343000000000001E-2</v>
      </c>
      <c r="B36" s="4">
        <v>0.63410699999999998</v>
      </c>
      <c r="C36">
        <f>0.162752/(2*PI())</f>
        <v>2.5902785298092153E-2</v>
      </c>
      <c r="D36" s="4">
        <v>0.58503899999999998</v>
      </c>
    </row>
    <row r="37" spans="1:4" ht="15.75" thickBot="1" x14ac:dyDescent="0.3">
      <c r="A37" s="3">
        <v>4.0006E-2</v>
      </c>
      <c r="B37" s="4">
        <v>3.6245270000000001</v>
      </c>
      <c r="C37">
        <f>0.762202/(2*PI())</f>
        <v>0.12130821593452883</v>
      </c>
      <c r="D37" s="4">
        <v>3.5279509999999998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Shengyuan</dc:creator>
  <cp:lastModifiedBy>Yan, Shengyuan</cp:lastModifiedBy>
  <dcterms:created xsi:type="dcterms:W3CDTF">2015-06-05T18:17:20Z</dcterms:created>
  <dcterms:modified xsi:type="dcterms:W3CDTF">2024-10-02T18:19:50Z</dcterms:modified>
</cp:coreProperties>
</file>