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ya\OneDrive\Escritorio\Bootcamp\Analysis Projects\Crowdfunding Analysis\"/>
    </mc:Choice>
  </mc:AlternateContent>
  <xr:revisionPtr revIDLastSave="0" documentId="13_ncr:1_{71EAF978-AEDD-4F18-95DF-FC765CDC9AA7}" xr6:coauthVersionLast="47" xr6:coauthVersionMax="47" xr10:uidLastSave="{00000000-0000-0000-0000-000000000000}"/>
  <bookViews>
    <workbookView xWindow="22932" yWindow="-108" windowWidth="23256" windowHeight="12456" firstSheet="5" activeTab="8" xr2:uid="{00000000-000D-0000-FFFF-FFFF00000000}"/>
  </bookViews>
  <sheets>
    <sheet name="Sheet2" sheetId="2" r:id="rId1"/>
    <sheet name="Sheet3" sheetId="3" r:id="rId2"/>
    <sheet name="Sheet4" sheetId="4" r:id="rId3"/>
    <sheet name="Kickstarter" sheetId="1" r:id="rId4"/>
    <sheet name="Successful US Mus Kickstarters" sheetId="10" r:id="rId5"/>
    <sheet name="Failed US Mus kickstarters" sheetId="9" r:id="rId6"/>
    <sheet name="Failed US Kickstarters" sheetId="7" r:id="rId7"/>
    <sheet name="Successful US Kickstarters" sheetId="6" r:id="rId8"/>
    <sheet name="Descriptive Statistics" sheetId="8" r:id="rId9"/>
    <sheet name="Edinburg Research" sheetId="5" r:id="rId10"/>
  </sheets>
  <definedNames>
    <definedName name="_xlnm._FilterDatabase" localSheetId="3" hidden="1">Kickstarter!$A$1:$T$4115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8" l="1"/>
  <c r="C6" i="8"/>
  <c r="C8" i="8" s="1"/>
  <c r="C5" i="8"/>
  <c r="B13" i="8"/>
  <c r="B12" i="8"/>
  <c r="B14" i="8"/>
  <c r="B8" i="8"/>
  <c r="B7" i="8"/>
  <c r="B6" i="8"/>
  <c r="B5" i="8"/>
  <c r="H11" i="8"/>
  <c r="H10" i="8"/>
  <c r="G11" i="8"/>
  <c r="G10" i="8"/>
  <c r="H4" i="8"/>
  <c r="H3" i="8"/>
  <c r="G4" i="8"/>
  <c r="G3" i="8"/>
  <c r="C11" i="8"/>
  <c r="C10" i="8"/>
  <c r="B11" i="8"/>
  <c r="B10" i="8"/>
  <c r="C4" i="8"/>
  <c r="B4" i="8"/>
  <c r="C3" i="8"/>
  <c r="B3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3163" i="1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520" i="1"/>
  <c r="O2" i="1"/>
  <c r="O5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15" i="8" l="1"/>
</calcChain>
</file>

<file path=xl/sharedStrings.xml><?xml version="1.0" encoding="utf-8"?>
<sst xmlns="http://schemas.openxmlformats.org/spreadsheetml/2006/main" count="39080" uniqueCount="8403">
  <si>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</si>
  <si>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</si>
  <si>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</si>
  <si>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</si>
  <si>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</si>
  <si>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</si>
  <si>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</si>
  <si>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</si>
  <si>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</si>
  <si>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</si>
  <si>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</si>
  <si>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</si>
  <si>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</si>
  <si>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</si>
  <si>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</si>
  <si>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</si>
  <si>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</si>
  <si>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</si>
  <si>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</si>
  <si>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</si>
  <si>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</si>
  <si>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</si>
  <si>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</si>
  <si>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</si>
  <si>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</si>
  <si>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</si>
  <si>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</si>
  <si>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</si>
  <si>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</si>
  <si>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</si>
  <si>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</si>
  <si>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</si>
  <si>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</si>
  <si>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</si>
  <si>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</si>
  <si>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</si>
  <si>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</si>
  <si>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</si>
  <si>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</si>
  <si>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</si>
  <si>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</si>
  <si>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</si>
  <si>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</si>
  <si>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</si>
  <si>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</si>
  <si>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</si>
  <si>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</si>
  <si>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</si>
  <si>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</si>
  <si>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</si>
  <si>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</si>
  <si>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</si>
  <si>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</si>
  <si>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</si>
  <si>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</si>
  <si>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</si>
  <si>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</si>
  <si>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</si>
  <si>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</si>
  <si>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</si>
  <si>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</si>
  <si>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</si>
  <si>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</si>
  <si>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</si>
  <si>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</si>
  <si>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</si>
  <si>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</si>
  <si>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</si>
  <si>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</si>
  <si>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</si>
  <si>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</si>
  <si>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</si>
  <si>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</si>
  <si>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</si>
  <si>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</si>
  <si>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</si>
  <si>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</si>
  <si>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</si>
  <si>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</si>
  <si>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</si>
  <si>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</si>
  <si>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</si>
  <si>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</si>
  <si>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</si>
  <si>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</si>
  <si>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</si>
  <si>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</si>
  <si>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</si>
  <si>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</si>
  <si>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</si>
  <si>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</si>
  <si>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</si>
  <si>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</si>
  <si>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</si>
  <si>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</si>
  <si>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</si>
  <si>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</si>
  <si>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</si>
  <si>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</si>
  <si>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</si>
  <si>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</si>
  <si>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</si>
  <si>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</si>
  <si>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</si>
  <si>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</si>
  <si>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</si>
  <si>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</si>
  <si>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</si>
  <si>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</si>
  <si>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</si>
  <si>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</si>
  <si>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</si>
  <si>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</si>
  <si>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</si>
  <si>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</si>
  <si>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</si>
  <si>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</si>
  <si>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</si>
  <si>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</si>
  <si>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</si>
  <si>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</si>
  <si>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</si>
  <si>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</si>
  <si>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</si>
  <si>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</si>
  <si>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</si>
  <si>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</si>
  <si>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</si>
  <si>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</si>
  <si>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</si>
  <si>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</si>
  <si>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</si>
  <si>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</si>
  <si>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</si>
  <si>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</si>
  <si>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</si>
  <si>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</si>
  <si>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</si>
  <si>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</si>
  <si>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</si>
  <si>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</si>
  <si>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</si>
  <si>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</si>
  <si>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</si>
  <si>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</si>
  <si>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</si>
  <si>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</si>
  <si>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</si>
  <si>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</si>
  <si>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</si>
  <si>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</si>
  <si>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</si>
  <si>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</si>
  <si>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</si>
  <si>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</si>
  <si>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</si>
  <si>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</si>
  <si>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</si>
  <si>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</si>
  <si>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</si>
  <si>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</si>
  <si>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</si>
  <si>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</si>
  <si>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</si>
  <si>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</si>
  <si>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</si>
  <si>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</si>
  <si>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</si>
  <si>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</si>
  <si>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</si>
  <si>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</si>
  <si>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</si>
  <si>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</si>
  <si>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</si>
  <si>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</si>
  <si>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</si>
  <si>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</si>
  <si>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</si>
  <si>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</si>
  <si>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</si>
  <si>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</si>
  <si>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</si>
  <si>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</si>
  <si>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</si>
  <si>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</si>
  <si>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</si>
  <si>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</si>
  <si>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</si>
  <si>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</si>
  <si>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</si>
  <si>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</si>
  <si>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</si>
  <si>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</si>
  <si>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</si>
  <si>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</si>
  <si>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</si>
  <si>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</si>
  <si>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</si>
  <si>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</si>
  <si>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</si>
  <si>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</si>
  <si>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</si>
  <si>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</si>
  <si>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</si>
  <si>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</si>
  <si>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</si>
  <si>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</si>
  <si>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</si>
  <si>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</si>
  <si>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</si>
  <si>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</si>
  <si>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</si>
  <si>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</si>
  <si>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</si>
  <si>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</si>
  <si>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</si>
  <si>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</si>
  <si>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</si>
  <si>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</si>
  <si>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</si>
  <si>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</si>
  <si>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</si>
  <si>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</si>
  <si>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</si>
  <si>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</si>
  <si>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</si>
  <si>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</si>
  <si>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</si>
  <si>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</si>
  <si>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</si>
  <si>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</si>
  <si>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</si>
  <si>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</si>
  <si>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</si>
  <si>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</si>
  <si>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</si>
  <si>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</si>
  <si>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</si>
  <si>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</si>
  <si>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</si>
  <si>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</si>
  <si>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</si>
  <si>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</si>
  <si>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</si>
  <si>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</si>
  <si>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</si>
  <si>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</si>
  <si>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</si>
  <si>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</si>
  <si>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</si>
  <si>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</si>
  <si>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</si>
  <si>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</si>
  <si>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</si>
  <si>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</si>
  <si>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</si>
  <si>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</si>
  <si>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</si>
  <si>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</si>
  <si>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</si>
  <si>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</si>
  <si>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</si>
  <si>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</si>
  <si>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</si>
  <si>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</si>
  <si>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</si>
  <si>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</si>
  <si>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</si>
  <si>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</si>
  <si>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</si>
  <si>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</si>
  <si>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</si>
  <si>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</si>
  <si>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</si>
  <si>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</si>
  <si>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</si>
  <si>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</si>
  <si>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</si>
  <si>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</si>
  <si>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</si>
  <si>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</si>
  <si>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</si>
  <si>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</si>
  <si>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</si>
  <si>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</si>
  <si>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</si>
  <si>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</si>
  <si>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</si>
  <si>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</si>
  <si>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</si>
  <si>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</si>
  <si>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</si>
  <si>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</si>
  <si>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</si>
  <si>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</si>
  <si>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</si>
  <si>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</si>
  <si>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</si>
  <si>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</si>
  <si>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</si>
  <si>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</si>
  <si>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</si>
  <si>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</si>
  <si>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</si>
  <si>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</si>
  <si>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</si>
  <si>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</si>
  <si>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</si>
  <si>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</si>
  <si>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</si>
  <si>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</si>
  <si>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</si>
  <si>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</si>
  <si>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</si>
  <si>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</si>
  <si>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</si>
  <si>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</si>
  <si>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</si>
  <si>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</si>
  <si>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</si>
  <si>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</si>
  <si>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</si>
  <si>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</si>
  <si>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</si>
  <si>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</si>
  <si>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</si>
  <si>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</si>
  <si>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</si>
  <si>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</si>
  <si>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</si>
  <si>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</si>
  <si>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</si>
  <si>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</si>
  <si>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</si>
  <si>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</si>
  <si>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</si>
  <si>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</si>
  <si>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</si>
  <si>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</si>
  <si>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</si>
  <si>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</si>
  <si>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</si>
  <si>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</si>
  <si>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</si>
  <si>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</si>
  <si>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</si>
  <si>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</si>
  <si>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</si>
  <si>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</si>
  <si>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</si>
  <si>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</si>
  <si>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</si>
  <si>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</si>
  <si>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</si>
  <si>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</si>
  <si>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</si>
  <si>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</si>
  <si>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</si>
  <si>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</si>
  <si>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</si>
  <si>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</si>
  <si>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</si>
  <si>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</si>
  <si>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</si>
  <si>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</si>
  <si>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</si>
  <si>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</si>
  <si>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</si>
  <si>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</si>
  <si>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</si>
  <si>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</si>
  <si>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</si>
  <si>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</si>
  <si>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</si>
  <si>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</si>
  <si>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</si>
  <si>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</si>
  <si>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</si>
  <si>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</si>
  <si>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</si>
  <si>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</si>
  <si>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</si>
  <si>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</si>
  <si>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</si>
  <si>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</si>
  <si>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</si>
  <si>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</si>
  <si>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</si>
  <si>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</si>
  <si>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</si>
  <si>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</si>
  <si>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</si>
  <si>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</si>
  <si>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</si>
  <si>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</si>
  <si>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</si>
  <si>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</si>
  <si>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</si>
  <si>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</si>
  <si>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</si>
  <si>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</si>
  <si>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</si>
  <si>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</si>
  <si>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</si>
  <si>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</si>
  <si>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</si>
  <si>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</si>
  <si>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</si>
  <si>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</si>
  <si>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</si>
  <si>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</si>
  <si>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</si>
  <si>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</si>
  <si>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</si>
  <si>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</si>
  <si>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</si>
  <si>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</si>
  <si>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</si>
  <si>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</si>
  <si>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</si>
  <si>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</si>
  <si>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</si>
  <si>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</si>
  <si>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</si>
  <si>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</si>
  <si>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</si>
  <si>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</si>
  <si>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</si>
  <si>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</si>
  <si>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</si>
  <si>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</si>
  <si>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</si>
  <si>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</si>
  <si>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</si>
  <si>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</si>
  <si>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</si>
  <si>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</si>
  <si>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</si>
  <si>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</si>
  <si>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</si>
  <si>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</si>
  <si>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</si>
  <si>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</si>
  <si>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</si>
  <si>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</si>
  <si>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</si>
  <si>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</si>
  <si>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</si>
  <si>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</si>
  <si>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</si>
  <si>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</si>
  <si>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</si>
  <si>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</si>
  <si>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</si>
  <si>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</si>
  <si>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</si>
  <si>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</si>
  <si>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</si>
  <si>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</si>
  <si>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</si>
  <si>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</si>
  <si>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</si>
  <si>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</si>
  <si>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</si>
  <si>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</si>
  <si>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</si>
  <si>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</si>
  <si>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</si>
  <si>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</si>
  <si>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</si>
  <si>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</si>
  <si>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</si>
  <si>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</si>
  <si>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</si>
  <si>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</si>
  <si>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</si>
  <si>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</si>
  <si>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</si>
  <si>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</si>
  <si>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</si>
  <si>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</si>
  <si>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</si>
  <si>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</si>
  <si>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</si>
  <si>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</si>
  <si>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</si>
  <si>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</si>
  <si>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</si>
  <si>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</si>
  <si>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</si>
  <si>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</si>
  <si>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</si>
  <si>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</si>
  <si>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</si>
  <si>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</si>
  <si>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</si>
  <si>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</si>
  <si>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</si>
  <si>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</si>
  <si>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</si>
  <si>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</si>
  <si>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</si>
  <si>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</si>
  <si>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</si>
  <si>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</si>
  <si>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</si>
  <si>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</si>
  <si>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</si>
  <si>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</si>
  <si>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</si>
  <si>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</si>
  <si>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</si>
  <si>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</si>
  <si>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</si>
  <si>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</si>
  <si>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</si>
  <si>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</si>
  <si>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</si>
  <si>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</si>
  <si>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</si>
  <si>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</si>
  <si>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</si>
  <si>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</si>
  <si>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</si>
  <si>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</si>
  <si>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</si>
  <si>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</si>
  <si>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</si>
  <si>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</si>
  <si>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</si>
  <si>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</si>
  <si>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</si>
  <si>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</si>
  <si>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</si>
  <si>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</si>
  <si>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</si>
  <si>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</si>
  <si>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</si>
  <si>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</si>
  <si>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</si>
  <si>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</si>
  <si>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</si>
  <si>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</si>
  <si>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</si>
  <si>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</si>
  <si>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</si>
  <si>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</si>
  <si>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</si>
  <si>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</si>
  <si>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</si>
  <si>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</si>
  <si>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</si>
  <si>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</si>
  <si>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</si>
  <si>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</si>
  <si>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</si>
  <si>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</si>
  <si>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</si>
  <si>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</si>
  <si>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</si>
  <si>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</si>
  <si>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</si>
  <si>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</si>
  <si>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</si>
  <si>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</si>
  <si>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</si>
  <si>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</si>
  <si>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</si>
  <si>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</si>
  <si>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</si>
  <si>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</si>
  <si>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</si>
  <si>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</si>
  <si>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</si>
  <si>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</si>
  <si>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</si>
  <si>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</si>
  <si>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</si>
  <si>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</si>
  <si>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</si>
  <si>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</si>
  <si>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</si>
  <si>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</si>
  <si>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</si>
  <si>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</si>
  <si>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</si>
  <si>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</si>
  <si>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</si>
  <si>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</si>
  <si>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</si>
  <si>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</si>
  <si>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</si>
  <si>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</si>
  <si>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</si>
  <si>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</si>
  <si>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</si>
  <si>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</si>
  <si>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</si>
  <si>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</si>
  <si>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</si>
  <si>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</si>
  <si>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</si>
  <si>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</si>
  <si>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</si>
  <si>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</si>
  <si>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</si>
  <si>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</si>
  <si>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</si>
  <si>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</si>
  <si>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</si>
  <si>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</si>
  <si>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</si>
  <si>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</si>
  <si>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</si>
  <si>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</si>
  <si>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</si>
  <si>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</si>
  <si>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</si>
  <si>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</si>
  <si>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</si>
  <si>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</si>
  <si>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</si>
  <si>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</si>
  <si>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</si>
  <si>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</si>
  <si>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</si>
  <si>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</si>
  <si>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</si>
  <si>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</si>
  <si>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</si>
  <si>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</si>
  <si>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</si>
  <si>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</si>
  <si>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</si>
  <si>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</si>
  <si>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</si>
  <si>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</si>
  <si>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</si>
  <si>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</si>
  <si>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</si>
  <si>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</si>
  <si>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</si>
  <si>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</si>
  <si>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</si>
  <si>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</si>
  <si>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</si>
  <si>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</si>
  <si>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</si>
  <si>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</si>
  <si>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</si>
  <si>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</si>
  <si>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</si>
  <si>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</si>
  <si>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</si>
  <si>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</si>
  <si>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</si>
  <si>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</si>
  <si>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</si>
  <si>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</si>
  <si>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</si>
  <si>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</si>
  <si>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</si>
  <si>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</si>
  <si>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</si>
  <si>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</si>
  <si>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</si>
  <si>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</si>
  <si>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</si>
  <si>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</si>
  <si>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</si>
  <si>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</si>
  <si>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</si>
  <si>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</si>
  <si>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</si>
  <si>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</si>
  <si>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</si>
  <si>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</si>
  <si>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</si>
  <si>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</si>
  <si>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</si>
  <si>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</si>
  <si>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</si>
  <si>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</si>
  <si>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</si>
  <si>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</si>
  <si>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</si>
  <si>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</si>
  <si>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</si>
  <si>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</si>
  <si>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</si>
  <si>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</si>
  <si>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</si>
  <si>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</si>
  <si>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</si>
  <si>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</si>
  <si>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</si>
  <si>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</si>
  <si>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</si>
  <si>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</si>
  <si>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</si>
  <si>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</si>
  <si>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</si>
  <si>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</si>
  <si>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</si>
  <si>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</si>
  <si>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</si>
  <si>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</si>
  <si>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</si>
  <si>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</si>
  <si>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</si>
  <si>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</si>
  <si>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</si>
  <si>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</si>
  <si>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</si>
  <si>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</si>
  <si>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</si>
  <si>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</si>
  <si>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</si>
  <si>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</si>
  <si>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</si>
  <si>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</si>
  <si>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</si>
  <si>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</si>
  <si>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</si>
  <si>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</si>
  <si>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</si>
  <si>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</si>
  <si>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</si>
  <si>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</si>
  <si>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</si>
  <si>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</si>
  <si>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</si>
  <si>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</si>
  <si>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</si>
  <si>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</si>
  <si>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</si>
  <si>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</si>
  <si>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</si>
  <si>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</si>
  <si>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</si>
  <si>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</si>
  <si>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</si>
  <si>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</si>
  <si>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</si>
  <si>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</si>
  <si>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</si>
  <si>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</si>
  <si>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</si>
  <si>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</si>
  <si>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</si>
  <si>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</si>
  <si>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</si>
  <si>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</si>
  <si>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</si>
  <si>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</si>
  <si>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</si>
  <si>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</si>
  <si>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</si>
  <si>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</si>
  <si>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</si>
  <si>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</si>
  <si>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</si>
  <si>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</si>
  <si>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</si>
  <si>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</si>
  <si>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</si>
  <si>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</si>
  <si>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</si>
  <si>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</si>
  <si>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</si>
  <si>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</si>
  <si>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</si>
  <si>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</si>
  <si>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</si>
  <si>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</si>
  <si>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</si>
  <si>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</si>
  <si>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</si>
  <si>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</si>
  <si>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</si>
  <si>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</si>
  <si>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</si>
  <si>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</si>
  <si>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</si>
  <si>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</si>
  <si>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</si>
  <si>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</si>
  <si>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</si>
  <si>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</si>
  <si>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</si>
  <si>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</si>
  <si>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</si>
  <si>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</si>
  <si>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</si>
  <si>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</si>
  <si>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</si>
  <si>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</si>
  <si>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</si>
  <si>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</si>
  <si>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</si>
  <si>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</si>
  <si>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</si>
  <si>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</si>
  <si>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</si>
  <si>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</si>
  <si>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</si>
  <si>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</si>
  <si>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</si>
  <si>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</si>
  <si>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</si>
  <si>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</si>
  <si>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</si>
  <si>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</si>
  <si>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</si>
  <si>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</si>
  <si>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</si>
  <si>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</si>
  <si>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</si>
  <si>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</si>
  <si>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</si>
  <si>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</si>
  <si>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</si>
  <si>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</si>
  <si>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</si>
  <si>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</si>
  <si>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</si>
  <si>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</si>
  <si>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</si>
  <si>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</si>
  <si>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</si>
  <si>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</si>
  <si>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</si>
  <si>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</si>
  <si>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</si>
  <si>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</si>
  <si>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</si>
  <si>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</si>
  <si>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</si>
  <si>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</si>
  <si>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</si>
  <si>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</si>
  <si>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</si>
  <si>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</si>
  <si>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</si>
  <si>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</si>
  <si>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</si>
  <si>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</si>
  <si>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</si>
  <si>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</si>
  <si>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</si>
  <si>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</si>
  <si>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</si>
  <si>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</si>
  <si>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</si>
  <si>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</si>
  <si>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</si>
  <si>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</si>
  <si>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</si>
  <si>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</si>
  <si>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</si>
  <si>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</si>
  <si>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</si>
  <si>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</si>
  <si>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</si>
  <si>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</si>
  <si>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</si>
  <si>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</si>
  <si>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</si>
  <si>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</si>
  <si>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</si>
  <si>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</si>
  <si>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</si>
  <si>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</si>
  <si>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</si>
  <si>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</si>
  <si>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</si>
  <si>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</si>
  <si>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</si>
  <si>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</si>
  <si>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</si>
  <si>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</si>
  <si>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</si>
  <si>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</si>
  <si>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</si>
  <si>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</si>
  <si>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</si>
  <si>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</si>
  <si>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</si>
  <si>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</si>
  <si>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</si>
  <si>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</si>
  <si>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</si>
  <si>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</si>
  <si>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</si>
  <si>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</si>
  <si>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</si>
  <si>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</si>
  <si>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</si>
  <si>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</si>
  <si>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</si>
  <si>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</si>
  <si>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</si>
  <si>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</si>
  <si>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</si>
  <si>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</si>
  <si>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</si>
  <si>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</si>
  <si>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</si>
  <si>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</si>
  <si>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</si>
  <si>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</si>
  <si>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</si>
  <si>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</si>
  <si>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</si>
  <si>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</si>
  <si>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</si>
  <si>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</si>
  <si>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</si>
  <si>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</si>
  <si>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</si>
  <si>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</si>
  <si>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</si>
  <si>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</si>
  <si>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</si>
  <si>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</si>
  <si>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</si>
  <si>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</si>
  <si>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</si>
  <si>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</si>
  <si>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</si>
  <si>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</si>
  <si>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</si>
  <si>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</si>
  <si>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</si>
  <si>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</si>
  <si>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</si>
  <si>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</si>
  <si>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</si>
  <si>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</si>
  <si>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</si>
  <si>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</si>
  <si>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</si>
  <si>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</si>
  <si>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</si>
  <si>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</si>
  <si>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</si>
  <si>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</si>
  <si>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</si>
  <si>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</si>
  <si>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</si>
  <si>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</si>
  <si>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</si>
  <si>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</si>
  <si>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</si>
  <si>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</si>
  <si>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</si>
  <si>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</si>
  <si>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</si>
  <si>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</si>
  <si>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</si>
  <si>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</si>
  <si>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</si>
  <si>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</si>
  <si>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</si>
  <si>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</si>
  <si>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</si>
  <si>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</si>
  <si>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</si>
  <si>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</si>
  <si>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</si>
  <si>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</si>
  <si>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</si>
  <si>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</si>
  <si>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</si>
  <si>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</si>
  <si>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</si>
  <si>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</si>
  <si>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</si>
  <si>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</si>
  <si>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</si>
  <si>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</si>
  <si>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</si>
  <si>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</si>
  <si>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</si>
  <si>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</si>
  <si>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</si>
  <si>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</si>
  <si>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</si>
  <si>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</si>
  <si>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</si>
  <si>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</si>
  <si>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</si>
  <si>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</si>
  <si>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</si>
  <si>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</si>
  <si>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</si>
  <si>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</si>
  <si>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</si>
  <si>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</si>
  <si>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</si>
  <si>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</si>
  <si>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</si>
  <si>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</si>
  <si>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</si>
  <si>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</si>
  <si>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</si>
  <si>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</si>
  <si>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</si>
  <si>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</si>
  <si>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</si>
  <si>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</si>
  <si>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</si>
  <si>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</si>
  <si>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</si>
  <si>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</si>
  <si>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</si>
  <si>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</si>
  <si>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</si>
  <si>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</si>
  <si>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</si>
  <si>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</si>
  <si>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</si>
  <si>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</si>
  <si>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</si>
  <si>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</si>
  <si>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</si>
  <si>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</si>
  <si>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</si>
  <si>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</si>
  <si>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</si>
  <si>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</si>
  <si>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</si>
  <si>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</si>
  <si>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</si>
  <si>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</si>
  <si>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</si>
  <si>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</si>
  <si>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</si>
  <si>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</si>
  <si>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</si>
  <si>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</si>
  <si>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</si>
  <si>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</si>
  <si>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</si>
  <si>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</si>
  <si>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</si>
  <si>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</si>
  <si>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</si>
  <si>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</si>
  <si>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</si>
  <si>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</si>
  <si>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</si>
  <si>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</si>
  <si>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</si>
  <si>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</si>
  <si>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</si>
  <si>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</si>
  <si>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</si>
  <si>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</si>
  <si>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</si>
  <si>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</si>
  <si>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</si>
  <si>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</si>
  <si>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</si>
  <si>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</si>
  <si>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</si>
  <si>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</si>
  <si>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</si>
  <si>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</si>
  <si>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</si>
  <si>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</si>
  <si>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</si>
  <si>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</si>
  <si>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</si>
  <si>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</si>
  <si>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</si>
  <si>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</si>
  <si>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</si>
  <si>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</si>
  <si>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</si>
  <si>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</si>
  <si>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</si>
  <si>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</si>
  <si>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</si>
  <si>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</si>
  <si>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</si>
  <si>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</si>
  <si>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</si>
  <si>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</si>
  <si>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</si>
  <si>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</si>
  <si>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</si>
  <si>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</si>
  <si>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</si>
  <si>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</si>
  <si>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</si>
  <si>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</si>
  <si>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</si>
  <si>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</si>
  <si>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</si>
  <si>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</si>
  <si>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</si>
  <si>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</si>
  <si>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</si>
  <si>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</si>
  <si>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</si>
  <si>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</si>
  <si>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</si>
  <si>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</si>
  <si>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</si>
  <si>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</si>
  <si>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</si>
  <si>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</si>
  <si>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</si>
  <si>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</si>
  <si>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</si>
  <si>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</si>
  <si>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</si>
  <si>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</si>
  <si>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</si>
  <si>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</si>
  <si>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</si>
  <si>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</si>
  <si>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</si>
  <si>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</si>
  <si>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</si>
  <si>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</si>
  <si>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</si>
  <si>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</si>
  <si>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</si>
  <si>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</si>
  <si>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</si>
  <si>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</si>
  <si>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</si>
  <si>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</si>
  <si>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</si>
  <si>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</si>
  <si>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</si>
  <si>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</si>
  <si>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</si>
  <si>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</si>
  <si>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</si>
  <si>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</si>
  <si>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</si>
  <si>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</si>
  <si>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</si>
  <si>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</si>
  <si>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</si>
  <si>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</si>
  <si>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</si>
  <si>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</si>
  <si>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</si>
  <si>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</si>
  <si>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</si>
  <si>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</si>
  <si>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</si>
  <si>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</si>
  <si>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</si>
  <si>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</si>
  <si>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</si>
  <si>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</si>
  <si>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</si>
  <si>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</si>
  <si>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</si>
  <si>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</si>
  <si>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</si>
  <si>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</si>
  <si>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</si>
  <si>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</si>
  <si>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</si>
  <si>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</si>
  <si>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</si>
  <si>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</si>
  <si>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</si>
  <si>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</si>
  <si>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</si>
  <si>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</si>
  <si>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</si>
  <si>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</si>
  <si>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</si>
  <si>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</si>
  <si>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</si>
  <si>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</si>
  <si>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</si>
  <si>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</si>
  <si>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</si>
  <si>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</si>
  <si>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</si>
  <si>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</si>
  <si>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</si>
  <si>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</si>
  <si>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</si>
  <si>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</si>
  <si>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</si>
  <si>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</si>
  <si>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</si>
  <si>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</si>
  <si>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</si>
  <si>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</si>
  <si>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</si>
  <si>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</si>
  <si>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</si>
  <si>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</si>
  <si>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</si>
  <si>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</si>
  <si>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</si>
  <si>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</si>
  <si>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</si>
  <si>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</si>
  <si>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</si>
  <si>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</si>
  <si>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</si>
  <si>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</si>
  <si>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</si>
  <si>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</si>
  <si>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</si>
  <si>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</si>
  <si>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</si>
  <si>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</si>
  <si>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</si>
  <si>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</si>
  <si>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</si>
  <si>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</si>
  <si>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</si>
  <si>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</si>
  <si>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</si>
  <si>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</si>
  <si>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</si>
  <si>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</si>
  <si>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</si>
  <si>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</si>
  <si>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</si>
  <si>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</si>
  <si>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</si>
  <si>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</si>
  <si>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</si>
  <si>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</si>
  <si>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</si>
  <si>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</si>
  <si>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</si>
  <si>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</si>
  <si>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</si>
  <si>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</si>
  <si>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</si>
  <si>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</si>
  <si>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</si>
  <si>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</si>
  <si>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</si>
  <si>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</si>
  <si>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</si>
  <si>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</si>
  <si>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</si>
  <si>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</si>
  <si>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</si>
  <si>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</si>
  <si>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</si>
  <si>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</si>
  <si>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</si>
  <si>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</si>
  <si>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</si>
  <si>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</si>
  <si>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</si>
  <si>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</si>
  <si>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</si>
  <si>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</si>
  <si>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</si>
  <si>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</si>
  <si>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</si>
  <si>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</si>
  <si>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</si>
  <si>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</si>
  <si>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</si>
  <si>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</si>
  <si>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</si>
  <si>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</si>
  <si>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</si>
  <si>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</si>
  <si>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</si>
  <si>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</si>
  <si>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</si>
  <si>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</si>
  <si>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</si>
  <si>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</si>
  <si>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</si>
  <si>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</si>
  <si>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</si>
  <si>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</si>
  <si>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</si>
  <si>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</si>
  <si>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</si>
  <si>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</si>
  <si>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</si>
  <si>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</si>
  <si>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</si>
  <si>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</si>
  <si>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</si>
  <si>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</si>
  <si>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</si>
  <si>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</si>
  <si>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</si>
  <si>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</si>
  <si>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</si>
  <si>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</si>
  <si>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</si>
  <si>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</si>
  <si>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</si>
  <si>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</si>
  <si>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</si>
  <si>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</si>
  <si>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</si>
  <si>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</si>
  <si>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</si>
  <si>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</si>
  <si>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</si>
  <si>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</si>
  <si>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</si>
  <si>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</si>
  <si>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</si>
  <si>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</si>
  <si>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</si>
  <si>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</si>
  <si>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</si>
  <si>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</si>
  <si>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</si>
  <si>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</si>
  <si>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</si>
  <si>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</si>
  <si>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</si>
  <si>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</si>
  <si>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</si>
  <si>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</si>
  <si>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</si>
  <si>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</si>
  <si>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</si>
  <si>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</si>
  <si>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</si>
  <si>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</si>
  <si>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</si>
  <si>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</si>
  <si>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</si>
  <si>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</si>
  <si>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</si>
  <si>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</si>
  <si>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</si>
  <si>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</si>
  <si>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</si>
  <si>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</si>
  <si>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</si>
  <si>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</si>
  <si>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</si>
  <si>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</si>
  <si>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</si>
  <si>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</si>
  <si>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</si>
  <si>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</si>
  <si>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</si>
  <si>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</si>
  <si>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</si>
  <si>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</si>
  <si>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</si>
  <si>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</si>
  <si>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</si>
  <si>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</si>
  <si>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</si>
  <si>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</si>
  <si>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</si>
  <si>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</si>
  <si>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</si>
  <si>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</si>
  <si>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</si>
  <si>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</si>
  <si>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</si>
  <si>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</si>
  <si>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</si>
  <si>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</si>
  <si>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</si>
  <si>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</si>
  <si>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</si>
  <si>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</si>
  <si>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</si>
  <si>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</si>
  <si>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</si>
  <si>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</si>
  <si>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</si>
  <si>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</si>
  <si>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</si>
  <si>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</si>
  <si>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</si>
  <si>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</si>
  <si>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</si>
  <si>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</si>
  <si>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</si>
  <si>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</si>
  <si>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</si>
  <si>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</si>
  <si>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</si>
  <si>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</si>
  <si>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</si>
  <si>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</si>
  <si>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</si>
  <si>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</si>
  <si>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</si>
  <si>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</si>
  <si>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</si>
  <si>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</si>
  <si>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</si>
  <si>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</si>
  <si>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</si>
  <si>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</si>
  <si>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</si>
  <si>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</si>
  <si>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</si>
  <si>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</si>
  <si>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</si>
  <si>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</si>
  <si>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</si>
  <si>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</si>
  <si>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</si>
  <si>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</si>
  <si>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</si>
  <si>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</si>
  <si>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</si>
  <si>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</si>
  <si>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</si>
  <si>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</si>
  <si>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</si>
  <si>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</si>
  <si>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</si>
  <si>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</si>
  <si>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</si>
  <si>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</si>
  <si>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</si>
  <si>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</si>
  <si>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</si>
  <si>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</si>
  <si>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</si>
  <si>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</si>
  <si>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</si>
  <si>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</si>
  <si>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</si>
  <si>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</si>
  <si>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</si>
  <si>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</si>
  <si>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</si>
  <si>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</si>
  <si>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</si>
  <si>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</si>
  <si>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</si>
  <si>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</si>
  <si>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</si>
  <si>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</si>
  <si>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</si>
  <si>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</si>
  <si>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</si>
  <si>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</si>
  <si>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</si>
  <si>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</si>
  <si>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</si>
  <si>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</si>
  <si>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</si>
  <si>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</si>
  <si>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</si>
  <si>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</si>
  <si>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</si>
  <si>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</si>
  <si>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</si>
  <si>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</si>
  <si>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</si>
  <si>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</si>
  <si>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</si>
  <si>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</si>
  <si>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</si>
  <si>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</si>
  <si>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</si>
  <si>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</si>
  <si>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</si>
  <si>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</si>
  <si>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</si>
  <si>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</si>
  <si>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</si>
  <si>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</si>
  <si>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</si>
  <si>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</si>
  <si>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</si>
  <si>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</si>
  <si>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</si>
  <si>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</si>
  <si>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</si>
  <si>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</si>
  <si>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</si>
  <si>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</si>
  <si>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</si>
  <si>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</si>
  <si>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</si>
  <si>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</si>
  <si>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</si>
  <si>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</si>
  <si>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</si>
  <si>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</si>
  <si>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</si>
  <si>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</si>
  <si>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</si>
  <si>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</si>
  <si>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</si>
  <si>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</si>
  <si>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</si>
  <si>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</si>
  <si>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</si>
  <si>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</si>
  <si>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</si>
  <si>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</si>
  <si>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</si>
  <si>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</si>
  <si>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</si>
  <si>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</si>
  <si>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</si>
  <si>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</si>
  <si>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</si>
  <si>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</si>
  <si>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</si>
  <si>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</si>
  <si>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</si>
  <si>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</si>
  <si>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</si>
  <si>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</si>
  <si>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</si>
  <si>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</si>
  <si>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</si>
  <si>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</si>
  <si>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</si>
  <si>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</si>
  <si>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</si>
  <si>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</si>
  <si>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</si>
  <si>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</si>
  <si>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</si>
  <si>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</si>
  <si>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</si>
  <si>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</si>
  <si>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</si>
  <si>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</si>
  <si>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</si>
  <si>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</si>
  <si>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</si>
  <si>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</si>
  <si>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</si>
  <si>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</si>
  <si>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</si>
  <si>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</si>
  <si>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</si>
  <si>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</si>
  <si>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</si>
  <si>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</si>
  <si>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</si>
  <si>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</si>
  <si>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</si>
  <si>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</si>
  <si>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</si>
  <si>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</si>
  <si>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</si>
  <si>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</si>
  <si>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</si>
  <si>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</si>
  <si>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</si>
  <si>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</si>
  <si>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</si>
  <si>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</si>
  <si>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</si>
  <si>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</si>
  <si>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</si>
  <si>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</si>
  <si>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</si>
  <si>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</si>
  <si>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</si>
  <si>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</si>
  <si>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</si>
  <si>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</si>
  <si>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</si>
  <si>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</si>
  <si>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</si>
  <si>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</si>
  <si>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</si>
  <si>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</si>
  <si>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</si>
  <si>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</si>
  <si>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</si>
  <si>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</si>
  <si>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</si>
  <si>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</si>
  <si>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</si>
  <si>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</si>
  <si>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</si>
  <si>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</si>
  <si>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</si>
  <si>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</si>
  <si>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</si>
  <si>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</si>
  <si>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</si>
  <si>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</si>
  <si>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</si>
  <si>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</si>
  <si>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</si>
  <si>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</si>
  <si>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</si>
  <si>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</si>
  <si>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</si>
  <si>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</si>
  <si>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</si>
  <si>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</si>
  <si>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</si>
  <si>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</si>
  <si>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</si>
  <si>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</si>
  <si>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</si>
  <si>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</si>
  <si>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</si>
  <si>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</si>
  <si>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</si>
  <si>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</si>
  <si>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</si>
  <si>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</si>
  <si>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</si>
  <si>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</si>
  <si>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</si>
  <si>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</si>
  <si>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</si>
  <si>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</si>
  <si>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</si>
  <si>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</si>
  <si>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</si>
  <si>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</si>
  <si>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</si>
  <si>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</si>
  <si>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</si>
  <si>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</si>
  <si>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</si>
  <si>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</si>
  <si>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</si>
  <si>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</si>
  <si>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</si>
  <si>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</si>
  <si>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</si>
  <si>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</si>
  <si>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</si>
  <si>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</si>
  <si>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</si>
  <si>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</si>
  <si>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</si>
  <si>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</si>
  <si>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</si>
  <si>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</si>
  <si>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</si>
  <si>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</si>
  <si>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</si>
  <si>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</si>
  <si>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</si>
  <si>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</si>
  <si>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</si>
  <si>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</si>
  <si>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</si>
  <si>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</si>
  <si>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</si>
  <si>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</si>
  <si>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</si>
  <si>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</si>
  <si>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</si>
  <si>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</si>
  <si>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</si>
  <si>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</si>
  <si>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</si>
  <si>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</si>
  <si>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</si>
  <si>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</si>
  <si>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</si>
  <si>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</si>
  <si>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</si>
  <si>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</si>
  <si>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</si>
  <si>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</si>
  <si>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</si>
  <si>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</si>
  <si>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</si>
  <si>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</si>
  <si>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</si>
  <si>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</si>
  <si>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</si>
  <si>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</si>
  <si>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</si>
  <si>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</si>
  <si>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</si>
  <si>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</si>
  <si>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</si>
  <si>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</si>
  <si>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</si>
  <si>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</si>
  <si>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</si>
  <si>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</si>
  <si>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</si>
  <si>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</si>
  <si>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</si>
  <si>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</si>
  <si>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</si>
  <si>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</si>
  <si>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</si>
  <si>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</si>
  <si>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</si>
  <si>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</si>
  <si>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</si>
  <si>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</si>
  <si>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</si>
  <si>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</si>
  <si>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</si>
  <si>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</si>
  <si>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</si>
  <si>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</si>
  <si>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</si>
  <si>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</si>
  <si>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</si>
  <si>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</si>
  <si>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</si>
  <si>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</si>
  <si>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</si>
  <si>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</si>
  <si>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</si>
  <si>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</si>
  <si>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</si>
  <si>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</si>
  <si>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</si>
  <si>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</si>
  <si>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</si>
  <si>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</si>
  <si>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</si>
  <si>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</si>
  <si>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</si>
  <si>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</si>
  <si>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</si>
  <si>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</si>
  <si>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</si>
  <si>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</si>
  <si>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</si>
  <si>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</si>
  <si>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</si>
  <si>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</si>
  <si>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</si>
  <si>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</si>
  <si>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</si>
  <si>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</si>
  <si>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</si>
  <si>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</si>
  <si>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</si>
  <si>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</si>
  <si>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</si>
  <si>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</si>
  <si>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</si>
  <si>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</si>
  <si>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</si>
  <si>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</si>
  <si>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</si>
  <si>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</si>
  <si>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</si>
  <si>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</si>
  <si>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</si>
  <si>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</si>
  <si>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</si>
  <si>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</si>
  <si>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</si>
  <si>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</si>
  <si>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</si>
  <si>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</si>
  <si>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</si>
  <si>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</si>
  <si>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</si>
  <si>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</si>
  <si>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</si>
  <si>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</si>
  <si>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</si>
  <si>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</si>
  <si>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</si>
  <si>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</si>
  <si>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</si>
  <si>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</si>
  <si>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</si>
  <si>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</si>
  <si>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</si>
  <si>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</si>
  <si>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</si>
  <si>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</si>
  <si>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</si>
  <si>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</si>
  <si>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</si>
  <si>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</si>
  <si>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</si>
  <si>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</si>
  <si>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</si>
  <si>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</si>
  <si>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</si>
  <si>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</si>
  <si>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</si>
  <si>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</si>
  <si>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</si>
  <si>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</si>
  <si>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</si>
  <si>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</si>
  <si>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</si>
  <si>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</si>
  <si>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</si>
  <si>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</si>
  <si>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</si>
  <si>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</si>
  <si>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</si>
  <si>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</si>
  <si>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</si>
  <si>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</si>
  <si>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</si>
  <si>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</si>
  <si>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</si>
  <si>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</si>
  <si>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</si>
  <si>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</si>
  <si>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</si>
  <si>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</si>
  <si>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</si>
  <si>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</si>
  <si>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</si>
  <si>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</si>
  <si>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</si>
  <si>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</si>
  <si>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</si>
  <si>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</si>
  <si>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</si>
  <si>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</si>
  <si>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</si>
  <si>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</si>
  <si>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</si>
  <si>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</si>
  <si>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</si>
  <si>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</si>
  <si>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</si>
  <si>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</si>
  <si>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</si>
  <si>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</si>
  <si>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</si>
  <si>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</si>
  <si>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</si>
  <si>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</si>
  <si>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</si>
  <si>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</si>
  <si>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</si>
  <si>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</si>
  <si>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</si>
  <si>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</si>
  <si>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</si>
  <si>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</si>
  <si>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</si>
  <si>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</si>
  <si>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</si>
  <si>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</si>
  <si>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</si>
  <si>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</si>
  <si>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</si>
  <si>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</si>
  <si>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</si>
  <si>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</si>
  <si>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</si>
  <si>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</si>
  <si>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</si>
  <si>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</si>
  <si>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</si>
  <si>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</si>
  <si>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</si>
  <si>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</si>
  <si>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</si>
  <si>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</si>
  <si>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</si>
  <si>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</si>
  <si>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</si>
  <si>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</si>
  <si>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</si>
  <si>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</si>
  <si>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</si>
  <si>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</si>
  <si>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</si>
  <si>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</si>
  <si>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</si>
  <si>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</si>
  <si>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</si>
  <si>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</si>
  <si>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</si>
  <si>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</si>
  <si>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</si>
  <si>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</si>
  <si>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</si>
  <si>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</si>
  <si>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</si>
  <si>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</si>
  <si>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</si>
  <si>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</si>
  <si>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</si>
  <si>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</si>
  <si>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</si>
  <si>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</si>
  <si>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</si>
  <si>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</si>
  <si>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</si>
  <si>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</si>
  <si>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</si>
  <si>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</si>
  <si>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</si>
  <si>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</si>
  <si>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</si>
  <si>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</si>
  <si>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</si>
  <si>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</si>
  <si>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</si>
  <si>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</si>
  <si>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</si>
  <si>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</si>
  <si>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</si>
  <si>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</si>
  <si>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</si>
  <si>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</si>
  <si>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</si>
  <si>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</si>
  <si>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</si>
  <si>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</si>
  <si>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</si>
  <si>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</si>
  <si>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</si>
  <si>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</si>
  <si>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</si>
  <si>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</si>
  <si>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</si>
  <si>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</si>
  <si>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</si>
  <si>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</si>
  <si>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</si>
  <si>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</si>
  <si>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</si>
  <si>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</si>
  <si>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</si>
  <si>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</si>
  <si>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</si>
  <si>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</si>
  <si>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</si>
  <si>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</si>
  <si>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</si>
  <si>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</si>
  <si>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</si>
  <si>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</si>
  <si>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</si>
  <si>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</si>
  <si>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</si>
  <si>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</si>
  <si>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</si>
  <si>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</si>
  <si>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</si>
  <si>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</si>
  <si>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</si>
  <si>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</si>
  <si>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</si>
  <si>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</si>
  <si>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</si>
  <si>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</si>
  <si>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</si>
  <si>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</si>
  <si>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</si>
  <si>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</si>
  <si>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</si>
  <si>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</si>
  <si>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</si>
  <si>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</si>
  <si>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</si>
  <si>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</si>
  <si>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</si>
  <si>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</si>
  <si>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</si>
  <si>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</si>
  <si>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</si>
  <si>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</si>
  <si>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</si>
  <si>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</si>
  <si>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</si>
  <si>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</si>
  <si>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</si>
  <si>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</si>
  <si>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</si>
  <si>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</si>
  <si>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</si>
  <si>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</si>
  <si>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</si>
  <si>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</si>
  <si>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</si>
  <si>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</si>
  <si>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</si>
  <si>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</si>
  <si>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</si>
  <si>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</si>
  <si>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</si>
  <si>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</si>
  <si>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</si>
  <si>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</si>
  <si>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</si>
  <si>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</si>
  <si>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</si>
  <si>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</si>
  <si>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</si>
  <si>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</si>
  <si>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</si>
  <si>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</si>
  <si>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</si>
  <si>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</si>
  <si>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</si>
  <si>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</si>
  <si>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</si>
  <si>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</si>
  <si>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</si>
  <si>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</si>
  <si>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</si>
  <si>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</si>
  <si>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</si>
  <si>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</si>
  <si>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</si>
  <si>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</si>
  <si>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</si>
  <si>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</si>
  <si>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</si>
  <si>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</si>
  <si>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</si>
  <si>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</si>
  <si>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</si>
  <si>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</si>
  <si>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</si>
  <si>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</si>
  <si>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</si>
  <si>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</si>
  <si>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</si>
  <si>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</si>
  <si>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</si>
  <si>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</si>
  <si>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</si>
  <si>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</si>
  <si>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</si>
  <si>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</si>
  <si>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</si>
  <si>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</si>
  <si>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</si>
  <si>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</si>
  <si>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</si>
  <si>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</si>
  <si>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</si>
  <si>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</si>
  <si>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</si>
  <si>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</si>
  <si>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</si>
  <si>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</si>
  <si>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</si>
  <si>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</si>
  <si>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</si>
  <si>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</si>
  <si>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</si>
  <si>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</si>
  <si>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</si>
  <si>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</si>
  <si>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</si>
  <si>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</si>
  <si>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</si>
  <si>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</si>
  <si>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</si>
  <si>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</si>
  <si>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</si>
  <si>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</si>
  <si>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</si>
  <si>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</si>
  <si>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</si>
  <si>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</si>
  <si>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</si>
  <si>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</si>
  <si>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</si>
  <si>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</si>
  <si>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</si>
  <si>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</si>
  <si>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</si>
  <si>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</si>
  <si>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</si>
  <si>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</si>
  <si>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</si>
  <si>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</si>
  <si>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</si>
  <si>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</si>
  <si>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</si>
  <si>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</si>
  <si>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</si>
  <si>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</si>
  <si>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</si>
  <si>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</si>
  <si>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</si>
  <si>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</si>
  <si>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</si>
  <si>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</si>
  <si>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</si>
  <si>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</si>
  <si>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</si>
  <si>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</si>
  <si>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</si>
  <si>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</si>
  <si>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</si>
  <si>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</si>
  <si>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</si>
  <si>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</si>
  <si>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</si>
  <si>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</si>
  <si>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</si>
  <si>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</si>
  <si>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</si>
  <si>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</si>
  <si>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</si>
  <si>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</si>
  <si>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</si>
  <si>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</si>
  <si>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</si>
  <si>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</si>
  <si>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</si>
  <si>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</si>
  <si>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</si>
  <si>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</si>
  <si>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</si>
  <si>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</si>
  <si>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</si>
  <si>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</si>
  <si>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</si>
  <si>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</si>
  <si>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</si>
  <si>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</si>
  <si>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</si>
  <si>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</si>
  <si>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</si>
  <si>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</si>
  <si>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</si>
  <si>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</si>
  <si>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</si>
  <si>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</si>
  <si>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</si>
  <si>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</si>
  <si>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</si>
  <si>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</si>
  <si>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</si>
  <si>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</si>
  <si>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</si>
  <si>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</si>
  <si>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</si>
  <si>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</si>
  <si>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</si>
  <si>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</si>
  <si>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</si>
  <si>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</si>
  <si>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</si>
  <si>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</si>
  <si>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</si>
  <si>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</si>
  <si>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</si>
  <si>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</si>
  <si>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</si>
  <si>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</si>
  <si>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</si>
  <si>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</si>
  <si>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</si>
  <si>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</si>
  <si>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</si>
  <si>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</si>
  <si>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</si>
  <si>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</si>
  <si>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</si>
  <si>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</si>
  <si>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</si>
  <si>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</si>
  <si>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</si>
  <si>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</si>
  <si>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</si>
  <si>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</si>
  <si>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</si>
  <si>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</si>
  <si>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</si>
  <si>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</si>
  <si>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</si>
  <si>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</si>
  <si>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</si>
  <si>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</si>
  <si>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</si>
  <si>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</si>
  <si>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</si>
  <si>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</si>
  <si>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</si>
  <si>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</si>
  <si>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</si>
  <si>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</si>
  <si>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</si>
  <si>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</si>
  <si>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</si>
  <si>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</si>
  <si>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</si>
  <si>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</si>
  <si>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</si>
  <si>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</si>
  <si>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</si>
  <si>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</si>
  <si>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</si>
  <si>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</si>
  <si>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</si>
  <si>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</si>
  <si>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</si>
  <si>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</si>
  <si>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</si>
  <si>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</si>
  <si>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</si>
  <si>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</si>
  <si>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</si>
  <si>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</si>
  <si>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</si>
  <si>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</si>
  <si>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</si>
  <si>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</si>
  <si>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</si>
  <si>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</si>
  <si>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</si>
  <si>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</si>
  <si>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</si>
  <si>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</si>
  <si>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</si>
  <si>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</si>
  <si>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</si>
  <si>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</si>
  <si>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</si>
  <si>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</si>
  <si>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</si>
  <si>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</si>
  <si>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</si>
  <si>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</si>
  <si>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</si>
  <si>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</si>
  <si>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</si>
  <si>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</si>
  <si>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</si>
  <si>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</si>
  <si>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</si>
  <si>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</si>
  <si>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</si>
  <si>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</si>
  <si>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</si>
  <si>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</si>
  <si>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</si>
  <si>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</si>
  <si>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</si>
  <si>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</si>
  <si>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</si>
  <si>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</si>
  <si>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</si>
  <si>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</si>
  <si>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</si>
  <si>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</si>
  <si>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</si>
  <si>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</si>
  <si>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</si>
  <si>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</si>
  <si>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</si>
  <si>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</si>
  <si>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</si>
  <si>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</si>
  <si>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</si>
  <si>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</si>
  <si>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</si>
  <si>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</si>
  <si>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</si>
  <si>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</si>
  <si>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</si>
  <si>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</si>
  <si>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</si>
  <si>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</si>
  <si>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</si>
  <si>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</si>
  <si>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</si>
  <si>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</si>
  <si>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</si>
  <si>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</si>
  <si>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</si>
  <si>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</si>
  <si>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</si>
  <si>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</si>
  <si>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</si>
  <si>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</si>
  <si>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</si>
  <si>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</si>
  <si>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</si>
  <si>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</si>
  <si>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</si>
  <si>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</si>
  <si>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</si>
  <si>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</si>
  <si>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</si>
  <si>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</si>
  <si>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</si>
  <si>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</si>
  <si>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</si>
  <si>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</si>
  <si>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</si>
  <si>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</si>
  <si>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</si>
  <si>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</si>
  <si>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</si>
  <si>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</si>
  <si>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</si>
  <si>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</si>
  <si>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</si>
  <si>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</si>
  <si>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</si>
  <si>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</si>
  <si>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</si>
  <si>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</si>
  <si>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</si>
  <si>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</si>
  <si>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</si>
  <si>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</si>
  <si>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</si>
  <si>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</si>
  <si>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</si>
  <si>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</si>
  <si>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</si>
  <si>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</si>
  <si>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</si>
  <si>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</si>
  <si>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</si>
  <si>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</si>
  <si>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</si>
  <si>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</si>
  <si>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</si>
  <si>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</si>
  <si>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</si>
  <si>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</si>
  <si>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</si>
  <si>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</si>
  <si>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</si>
  <si>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</si>
  <si>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</si>
  <si>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</si>
  <si>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</si>
  <si>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</si>
  <si>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</si>
  <si>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</si>
  <si>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</si>
  <si>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</si>
  <si>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</si>
  <si>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</si>
  <si>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</si>
  <si>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</si>
  <si>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</si>
  <si>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</si>
  <si>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</si>
  <si>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</si>
  <si>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</si>
  <si>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</si>
  <si>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</si>
  <si>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</si>
  <si>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</si>
  <si>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</si>
  <si>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</si>
  <si>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</si>
  <si>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</si>
  <si>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</si>
  <si>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</si>
  <si>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</si>
  <si>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</si>
  <si>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</si>
  <si>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</si>
  <si>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</si>
  <si>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</si>
  <si>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</si>
  <si>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</si>
  <si>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</si>
  <si>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</si>
  <si>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</si>
  <si>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</si>
  <si>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</si>
  <si>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</si>
  <si>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</si>
  <si>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</si>
  <si>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</si>
  <si>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</si>
  <si>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</si>
  <si>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</si>
  <si>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</si>
  <si>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</si>
  <si>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</si>
  <si>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</si>
  <si>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</si>
  <si>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</si>
  <si>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</si>
  <si>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</si>
  <si>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</si>
  <si>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</si>
  <si>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</si>
  <si>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</si>
  <si>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</si>
  <si>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</si>
  <si>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</si>
  <si>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</si>
  <si>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</si>
  <si>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</si>
  <si>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</si>
  <si>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</si>
  <si>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</si>
  <si>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</si>
  <si>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</si>
  <si>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</si>
  <si>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</si>
  <si>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</si>
  <si>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</si>
  <si>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</si>
  <si>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</si>
  <si>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</si>
  <si>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</si>
  <si>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</si>
  <si>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</si>
  <si>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</si>
  <si>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</si>
  <si>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</si>
  <si>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</si>
  <si>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</si>
  <si>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</si>
  <si>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</si>
  <si>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</si>
  <si>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</si>
  <si>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</si>
  <si>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</si>
  <si>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</si>
  <si>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</si>
  <si>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</si>
  <si>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</si>
  <si>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</si>
  <si>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</si>
  <si>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</si>
  <si>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</si>
  <si>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</si>
  <si>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</si>
  <si>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</si>
  <si>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</si>
  <si>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</si>
  <si>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</si>
  <si>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</si>
  <si>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</si>
  <si>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</si>
  <si>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</si>
  <si>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</si>
  <si>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</si>
  <si>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</si>
  <si>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</si>
  <si>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</si>
  <si>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</si>
  <si>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</si>
  <si>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</si>
  <si>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</si>
  <si>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</si>
  <si>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</si>
  <si>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</si>
  <si>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</si>
  <si>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</si>
  <si>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</si>
  <si>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</si>
  <si>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</si>
  <si>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</si>
  <si>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</si>
  <si>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</si>
  <si>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</si>
  <si>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</si>
  <si>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</si>
  <si>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</si>
  <si>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</si>
  <si>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</si>
  <si>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</si>
  <si>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</si>
  <si>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</si>
  <si>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</si>
  <si>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</si>
  <si>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</si>
  <si>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</si>
  <si>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</si>
  <si>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</si>
  <si>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</si>
  <si>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</si>
  <si>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</si>
  <si>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</si>
  <si>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</si>
  <si>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</si>
  <si>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</si>
  <si>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</si>
  <si>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</si>
  <si>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</si>
  <si>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</si>
  <si>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</si>
  <si>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</si>
  <si>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</si>
  <si>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</si>
  <si>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</si>
  <si>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</si>
  <si>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</si>
  <si>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</si>
  <si>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</si>
  <si>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</si>
  <si>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</si>
  <si>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</si>
  <si>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</si>
  <si>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</si>
  <si>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</si>
  <si>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</si>
  <si>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</si>
  <si>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</si>
  <si>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</si>
  <si>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</si>
  <si>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</si>
  <si>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</si>
  <si>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</si>
  <si>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</si>
  <si>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</si>
  <si>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</si>
  <si>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</si>
  <si>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</si>
  <si>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</si>
  <si>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</si>
  <si>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</si>
  <si>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</si>
  <si>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</si>
  <si>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</si>
  <si>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</si>
  <si>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</si>
  <si>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</si>
  <si>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</si>
  <si>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</si>
  <si>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</si>
  <si>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</si>
  <si>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</si>
  <si>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</si>
  <si>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</si>
  <si>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</si>
  <si>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</si>
  <si>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</si>
  <si>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</si>
  <si>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</si>
  <si>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</si>
  <si>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</si>
  <si>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</si>
  <si>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</si>
  <si>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</si>
  <si>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</si>
  <si>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</si>
  <si>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</si>
  <si>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</si>
  <si>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</si>
  <si>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</si>
  <si>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</si>
  <si>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</si>
  <si>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</si>
  <si>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</si>
  <si>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</si>
  <si>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</si>
  <si>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</si>
  <si>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</si>
  <si>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</si>
  <si>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</si>
  <si>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</si>
  <si>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</si>
  <si>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</si>
  <si>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</si>
  <si>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</si>
  <si>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</si>
  <si>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</si>
  <si>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</si>
  <si>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</si>
  <si>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</si>
  <si>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</si>
  <si>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</si>
  <si>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</si>
  <si>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</si>
  <si>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</si>
  <si>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</si>
  <si>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</si>
  <si>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</si>
  <si>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</si>
  <si>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</si>
  <si>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</si>
  <si>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</si>
  <si>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</si>
  <si>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</si>
  <si>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</si>
  <si>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</si>
  <si>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</si>
  <si>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</si>
  <si>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</si>
  <si>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</si>
  <si>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</si>
  <si>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</si>
  <si>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</si>
  <si>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</si>
  <si>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</si>
  <si>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</si>
  <si>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</si>
  <si>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</si>
  <si>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</si>
  <si>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</si>
  <si>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</si>
  <si>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</si>
  <si>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</si>
  <si>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</si>
  <si>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</si>
  <si>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</si>
  <si>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</si>
  <si>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</si>
  <si>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</si>
  <si>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</si>
  <si>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</si>
  <si>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</si>
  <si>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</si>
  <si>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</si>
  <si>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</si>
  <si>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</si>
  <si>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</si>
  <si>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</si>
  <si>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</si>
  <si>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</si>
  <si>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</si>
  <si>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</si>
  <si>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</si>
  <si>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</si>
  <si>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</si>
  <si>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</si>
  <si>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</si>
  <si>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</si>
  <si>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</si>
  <si>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</si>
  <si>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</si>
  <si>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</si>
  <si>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</si>
  <si>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</si>
  <si>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</si>
  <si>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</si>
  <si>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</si>
  <si>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</si>
  <si>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</si>
  <si>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</si>
  <si>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</si>
  <si>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</si>
  <si>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</si>
  <si>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</si>
  <si>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</si>
  <si>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</si>
  <si>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</si>
  <si>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</si>
  <si>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</si>
  <si>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</si>
  <si>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</si>
  <si>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</si>
  <si>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</si>
  <si>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</si>
  <si>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</si>
  <si>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</si>
  <si>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</si>
  <si>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</si>
  <si>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</si>
  <si>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</si>
  <si>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</si>
  <si>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</si>
  <si>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</si>
  <si>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</si>
  <si>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</si>
  <si>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</si>
  <si>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</si>
  <si>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</si>
  <si>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</si>
  <si>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</si>
  <si>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</si>
  <si>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</si>
  <si>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</si>
  <si>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</si>
  <si>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</si>
  <si>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</si>
  <si>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</si>
  <si>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</si>
  <si>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</si>
  <si>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</si>
  <si>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</si>
  <si>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</si>
  <si>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</si>
  <si>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</si>
  <si>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</si>
  <si>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</si>
  <si>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</si>
  <si>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</si>
  <si>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</si>
  <si>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</si>
  <si>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</si>
  <si>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</si>
  <si>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</si>
  <si>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</si>
  <si>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</si>
  <si>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</si>
  <si>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</si>
  <si>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</si>
  <si>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</si>
  <si>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</si>
  <si>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</si>
  <si>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</si>
  <si>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</si>
  <si>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</si>
  <si>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</si>
  <si>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</si>
  <si>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</si>
  <si>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</si>
  <si>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</si>
  <si>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</si>
  <si>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</si>
  <si>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</si>
  <si>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</si>
  <si>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</si>
  <si>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</si>
  <si>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</si>
  <si>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</si>
  <si>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</si>
  <si>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</si>
  <si>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</si>
  <si>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</si>
  <si>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</si>
  <si>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</si>
  <si>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</si>
  <si>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</si>
  <si>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</si>
  <si>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</si>
  <si>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</si>
  <si>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</si>
  <si>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</si>
  <si>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</si>
  <si>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</si>
  <si>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</si>
  <si>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</si>
  <si>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</si>
  <si>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</si>
  <si>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</si>
  <si>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</si>
  <si>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</si>
  <si>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</si>
  <si>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</si>
  <si>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</si>
  <si>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</si>
  <si>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</si>
  <si>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</si>
  <si>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</si>
  <si>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</si>
  <si>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</si>
  <si>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</si>
  <si>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</si>
  <si>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</si>
  <si>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</si>
  <si>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</si>
  <si>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</si>
  <si>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</si>
  <si>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</si>
  <si>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</si>
  <si>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</si>
  <si>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</si>
  <si>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</si>
  <si>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</si>
  <si>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</si>
  <si>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</si>
  <si>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</si>
  <si>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</si>
  <si>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</si>
  <si>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</si>
  <si>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</si>
  <si>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</si>
  <si>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</si>
  <si>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</si>
  <si>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</si>
  <si>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</si>
  <si>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</si>
  <si>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</si>
  <si>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</si>
  <si>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</si>
  <si>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</si>
  <si>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</si>
  <si>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</si>
  <si>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</si>
  <si>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</si>
  <si>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</si>
  <si>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</si>
  <si>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</si>
  <si>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</si>
  <si>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</si>
  <si>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</si>
  <si>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</si>
  <si>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</si>
  <si>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</si>
  <si>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</si>
  <si>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</si>
  <si>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</si>
  <si>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</si>
  <si>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</si>
  <si>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</si>
  <si>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</si>
  <si>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</si>
  <si>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</si>
  <si>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</si>
  <si>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</si>
  <si>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</si>
  <si>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</si>
  <si>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</si>
  <si>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</si>
  <si>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</si>
  <si>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</si>
  <si>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</si>
  <si>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</si>
  <si>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</si>
  <si>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</si>
  <si>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</si>
  <si>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</si>
  <si>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</si>
  <si>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</si>
  <si>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</si>
  <si>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</si>
  <si>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</si>
  <si>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</si>
  <si>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</si>
  <si>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</si>
  <si>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</si>
  <si>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</si>
  <si>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</si>
  <si>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</si>
  <si>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</si>
  <si>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</si>
  <si>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</si>
  <si>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</si>
  <si>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</si>
  <si>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</si>
  <si>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</si>
  <si>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</si>
  <si>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</si>
  <si>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</si>
  <si>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</si>
  <si>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</si>
  <si>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</si>
  <si>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</si>
  <si>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</si>
  <si>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</si>
  <si>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</si>
  <si>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</si>
  <si>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</si>
  <si>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</si>
  <si>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</si>
  <si>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</si>
  <si>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</si>
  <si>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</si>
  <si>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</si>
  <si>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</si>
  <si>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</si>
  <si>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</si>
  <si>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</si>
  <si>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</si>
  <si>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</si>
  <si>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</si>
  <si>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</si>
  <si>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</si>
  <si>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</si>
  <si>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</si>
  <si>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</si>
  <si>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</si>
  <si>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</si>
  <si>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</si>
  <si>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</si>
  <si>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</si>
  <si>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</si>
  <si>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</si>
  <si>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</si>
  <si>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</si>
  <si>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</si>
  <si>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</si>
  <si>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</si>
  <si>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</si>
  <si>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</si>
  <si>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</si>
  <si>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</si>
  <si>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</si>
  <si>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</si>
  <si>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</si>
  <si>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</si>
  <si>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</si>
  <si>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</si>
  <si>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</si>
  <si>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</si>
  <si>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</si>
  <si>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</si>
  <si>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</si>
  <si>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</si>
  <si>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</si>
  <si>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</si>
  <si>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</si>
  <si>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</si>
  <si>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</si>
  <si>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</si>
  <si>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</si>
  <si>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</si>
  <si>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</si>
  <si>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</si>
  <si>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</si>
  <si>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</si>
  <si>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</si>
  <si>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</si>
  <si>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</si>
  <si>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</si>
  <si>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</si>
  <si>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</si>
  <si>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</si>
  <si>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</si>
  <si>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</si>
  <si>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</si>
  <si>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</si>
  <si>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</si>
  <si>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</si>
  <si>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</si>
  <si>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</si>
  <si>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</si>
  <si>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</si>
  <si>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</si>
  <si>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</si>
  <si>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</si>
  <si>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</si>
  <si>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</si>
  <si>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</si>
  <si>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</si>
  <si>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</si>
  <si>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</si>
  <si>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</si>
  <si>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</si>
  <si>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</si>
  <si>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</si>
  <si>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</si>
  <si>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</si>
  <si>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</si>
  <si>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</si>
  <si>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</si>
  <si>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</si>
  <si>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</si>
  <si>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</si>
  <si>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</si>
  <si>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</si>
  <si>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</si>
  <si>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</si>
  <si>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</si>
  <si>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</si>
  <si>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</si>
  <si>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</si>
  <si>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</si>
  <si>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</si>
  <si>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</si>
  <si>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</si>
  <si>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</si>
  <si>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</si>
  <si>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</si>
  <si>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</si>
  <si>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</si>
  <si>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</si>
  <si>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</si>
  <si>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</si>
  <si>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</si>
  <si>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</si>
  <si>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</si>
  <si>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</si>
  <si>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</si>
  <si>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</si>
  <si>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</si>
  <si>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</si>
  <si>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</si>
  <si>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</si>
  <si>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</si>
  <si>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</si>
  <si>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</si>
  <si>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</si>
  <si>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</si>
  <si>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</si>
  <si>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</si>
  <si>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</si>
  <si>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</si>
  <si>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</si>
  <si>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</si>
  <si>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</si>
  <si>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</si>
  <si>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</si>
  <si>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</si>
  <si>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</si>
  <si>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</si>
  <si>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</si>
  <si>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</si>
  <si>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</si>
  <si>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</si>
  <si>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</si>
  <si>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</si>
  <si>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</si>
  <si>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</si>
  <si>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</si>
  <si>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</si>
  <si>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</si>
  <si>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</si>
  <si>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</si>
  <si>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</si>
  <si>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</si>
  <si>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</si>
  <si>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</si>
  <si>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</si>
  <si>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</si>
  <si>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</si>
  <si>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</si>
  <si>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</si>
  <si>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</si>
  <si>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</si>
  <si>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</si>
  <si>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</si>
  <si>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</si>
  <si>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</si>
  <si>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</si>
  <si>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</si>
  <si>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</si>
  <si>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</si>
  <si>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</si>
  <si>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</si>
  <si>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</si>
  <si>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</si>
  <si>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</si>
  <si>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</si>
  <si>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</si>
  <si>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</si>
  <si>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</si>
  <si>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</si>
  <si>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</si>
  <si>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</si>
  <si>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</si>
  <si>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</si>
  <si>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</si>
  <si>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</si>
  <si>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</si>
  <si>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</si>
  <si>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</si>
  <si>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</si>
  <si>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</si>
  <si>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</si>
  <si>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</si>
  <si>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</si>
  <si>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</si>
  <si>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</si>
  <si>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</si>
  <si>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</si>
  <si>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</si>
  <si>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</si>
  <si>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</si>
  <si>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</si>
  <si>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</si>
  <si>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</si>
  <si>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</si>
  <si>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</si>
  <si>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</si>
  <si>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</si>
  <si>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</si>
  <si>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</si>
  <si>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</si>
  <si>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</si>
  <si>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</si>
  <si>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</si>
  <si>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</si>
  <si>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</si>
  <si>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</si>
  <si>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</si>
  <si>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</si>
  <si>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</si>
  <si>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</si>
  <si>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</si>
  <si>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</si>
  <si>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</si>
  <si>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</si>
  <si>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</si>
  <si>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</si>
  <si>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</si>
  <si>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</si>
  <si>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</si>
  <si>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</si>
  <si>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</si>
  <si>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</si>
  <si>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</si>
  <si>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</si>
  <si>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</si>
  <si>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</si>
  <si>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</si>
  <si>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</si>
  <si>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</si>
  <si>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</si>
  <si>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</si>
  <si>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</si>
  <si>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</si>
  <si>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</si>
  <si>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</si>
  <si>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</si>
  <si>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</si>
  <si>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</si>
  <si>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</si>
  <si>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</si>
  <si>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</si>
  <si>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</si>
  <si>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</si>
  <si>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</si>
  <si>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</si>
  <si>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</si>
  <si>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</si>
  <si>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</si>
  <si>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</si>
  <si>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</si>
  <si>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</si>
  <si>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</si>
  <si>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</si>
  <si>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</si>
  <si>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</si>
  <si>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</si>
  <si>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</si>
  <si>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</si>
  <si>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</si>
  <si>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</si>
  <si>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</si>
  <si>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</si>
  <si>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</si>
  <si>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</si>
  <si>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</si>
  <si>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</si>
  <si>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</si>
  <si>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</si>
  <si>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</si>
  <si>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</si>
  <si>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</si>
  <si>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</si>
  <si>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</si>
  <si>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</si>
  <si>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</si>
  <si>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</si>
  <si>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</si>
  <si>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</si>
  <si>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</si>
  <si>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</si>
  <si>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</si>
  <si>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</si>
  <si>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</si>
  <si>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</si>
  <si>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</si>
  <si>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</si>
  <si>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</si>
  <si>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</si>
  <si>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</si>
  <si>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</si>
  <si>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</si>
  <si>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</si>
  <si>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</si>
  <si>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</si>
  <si>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</si>
  <si>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</si>
  <si>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</si>
  <si>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</si>
  <si>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</si>
  <si>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</si>
  <si>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</si>
  <si>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</si>
  <si>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</si>
  <si>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</si>
  <si>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</si>
  <si>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</si>
  <si>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</si>
  <si>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</si>
  <si>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</si>
  <si>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</si>
  <si>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</si>
  <si>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</si>
  <si>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</si>
  <si>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</si>
  <si>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</si>
  <si>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</si>
  <si>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</si>
  <si>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</si>
  <si>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</si>
  <si>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</si>
  <si>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</si>
  <si>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</si>
  <si>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</si>
  <si>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</si>
  <si>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</si>
  <si>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</si>
  <si>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</si>
  <si>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</si>
  <si>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</si>
  <si>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</si>
  <si>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</si>
  <si>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</si>
  <si>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</si>
  <si>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</si>
  <si>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</si>
  <si>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</si>
  <si>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</si>
  <si>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</si>
  <si>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</si>
  <si>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</si>
  <si>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</si>
  <si>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</si>
  <si>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</si>
  <si>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</si>
  <si>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</si>
  <si>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</si>
  <si>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</si>
  <si>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</si>
  <si>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</si>
  <si>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</si>
  <si>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</si>
  <si>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</si>
  <si>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</si>
  <si>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</si>
  <si>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</si>
  <si>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</si>
  <si>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</si>
  <si>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</si>
  <si>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</si>
  <si>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</si>
  <si>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</si>
  <si>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</si>
  <si>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</si>
  <si>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</si>
  <si>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</si>
  <si>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</si>
  <si>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</si>
  <si>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</si>
  <si>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</si>
  <si>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</si>
  <si>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</si>
  <si>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</si>
  <si>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</si>
  <si>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</si>
  <si>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</si>
  <si>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</si>
  <si>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</si>
  <si>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</si>
  <si>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</si>
  <si>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</si>
  <si>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</si>
  <si>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</si>
  <si>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</si>
  <si>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</si>
  <si>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</si>
  <si>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</si>
  <si>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</si>
  <si>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</si>
  <si>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</si>
  <si>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</si>
  <si>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</si>
  <si>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</si>
  <si>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</si>
  <si>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</si>
  <si>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</si>
  <si>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</si>
  <si>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</si>
  <si>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</si>
  <si>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</si>
  <si>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</si>
  <si>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</si>
  <si>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</si>
  <si>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</si>
  <si>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</si>
  <si>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</si>
  <si>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</si>
  <si>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</si>
  <si>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</si>
  <si>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</si>
  <si>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</si>
  <si>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</si>
  <si>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</si>
  <si>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</si>
  <si>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</si>
  <si>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</si>
  <si>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</si>
  <si>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</si>
  <si>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</si>
  <si>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</si>
  <si>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</si>
  <si>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</si>
  <si>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</si>
  <si>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</si>
  <si>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</si>
  <si>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</si>
  <si>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</si>
  <si>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</si>
  <si>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</si>
  <si>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</si>
  <si>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</si>
  <si>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</si>
  <si>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</si>
  <si>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</si>
  <si>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</si>
  <si>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</si>
  <si>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</si>
  <si>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</si>
  <si>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</si>
  <si>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</si>
  <si>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</si>
  <si>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</si>
  <si>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</si>
  <si>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</si>
  <si>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</si>
  <si>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</si>
  <si>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</si>
  <si>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</si>
  <si>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</si>
  <si>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</si>
  <si>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</si>
  <si>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</si>
  <si>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</si>
  <si>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</si>
  <si>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</si>
  <si>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</si>
  <si>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</si>
  <si>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</si>
  <si>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</si>
  <si>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</si>
  <si>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</si>
  <si>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</si>
  <si>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</si>
  <si>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</si>
  <si>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</si>
  <si>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</si>
  <si>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</si>
  <si>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</si>
  <si>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</si>
  <si>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</si>
  <si>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</si>
  <si>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</si>
  <si>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</si>
  <si>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</si>
  <si>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</si>
  <si>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</si>
  <si>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</si>
  <si>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</si>
  <si>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</si>
  <si>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</si>
  <si>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</si>
  <si>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</si>
  <si>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</si>
  <si>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</si>
  <si>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</si>
  <si>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</si>
  <si>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</si>
  <si>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</si>
  <si>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</si>
  <si>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</si>
  <si>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</si>
  <si>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</si>
  <si>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</si>
  <si>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</si>
  <si>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</si>
  <si>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</si>
  <si>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</si>
  <si>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</si>
  <si>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</si>
  <si>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</si>
  <si>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</si>
  <si>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</si>
  <si>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</si>
  <si>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</si>
  <si>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</si>
  <si>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</si>
  <si>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</si>
  <si>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</si>
  <si>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</si>
  <si>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</si>
  <si>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</si>
  <si>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</si>
  <si>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</si>
  <si>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</si>
  <si>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</si>
  <si>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</si>
  <si>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</si>
  <si>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</si>
  <si>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</si>
  <si>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</si>
  <si>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</si>
  <si>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</si>
  <si>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</si>
  <si>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</si>
  <si>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</si>
  <si>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</si>
  <si>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</si>
  <si>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</si>
  <si>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</si>
  <si>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</si>
  <si>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</si>
  <si>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</si>
  <si>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</si>
  <si>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</si>
  <si>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</si>
  <si>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</si>
  <si>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</si>
  <si>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</si>
  <si>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</si>
  <si>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</si>
  <si>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</si>
  <si>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</si>
  <si>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</si>
  <si>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</si>
  <si>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</si>
  <si>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</si>
  <si>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</si>
  <si>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</si>
  <si>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</si>
  <si>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</si>
  <si>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</si>
  <si>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</si>
  <si>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</si>
  <si>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</si>
  <si>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</si>
  <si>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</si>
  <si>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</si>
  <si>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</si>
  <si>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</si>
  <si>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</si>
  <si>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</si>
  <si>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</si>
  <si>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</si>
  <si>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</si>
  <si>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</si>
  <si>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</si>
  <si>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</si>
  <si>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</si>
  <si>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</si>
  <si>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</si>
  <si>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</si>
  <si>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</si>
  <si>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</si>
  <si>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</si>
  <si>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</si>
  <si>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</si>
  <si>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</si>
  <si>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</si>
  <si>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</si>
  <si>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</si>
  <si>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</si>
  <si>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</si>
  <si>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</si>
  <si>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</si>
  <si>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</si>
  <si>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</si>
  <si>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</si>
  <si>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</si>
  <si>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</si>
  <si>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</si>
  <si>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</si>
  <si>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</si>
  <si>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</si>
  <si>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</si>
  <si>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</si>
  <si>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</si>
  <si>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</si>
  <si>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</si>
  <si>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</si>
  <si>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</si>
  <si>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</si>
  <si>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</si>
  <si>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</si>
  <si>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</si>
  <si>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</si>
  <si>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</si>
  <si>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</si>
  <si>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</si>
  <si>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</si>
  <si>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</si>
  <si>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</si>
  <si>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</si>
  <si>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</si>
  <si>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</si>
  <si>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</si>
  <si>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</si>
  <si>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</si>
  <si>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</si>
  <si>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</si>
  <si>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</si>
  <si>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</si>
  <si>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</si>
  <si>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</si>
  <si>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</si>
  <si>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</si>
  <si>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</si>
  <si>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</si>
  <si>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</si>
  <si>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</si>
  <si>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</si>
  <si>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</si>
  <si>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</si>
  <si>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</si>
  <si>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</si>
  <si>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</si>
  <si>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</si>
  <si>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</si>
  <si>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</si>
  <si>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</si>
  <si>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</si>
  <si>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</si>
  <si>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</si>
  <si>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</si>
  <si>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</si>
  <si>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</si>
  <si>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</si>
  <si>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</si>
  <si>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</si>
  <si>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</si>
  <si>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</si>
  <si>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</si>
  <si>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</si>
  <si>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</si>
  <si>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</si>
  <si>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</si>
  <si>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</si>
  <si>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</si>
  <si>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</si>
  <si>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</si>
  <si>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</si>
  <si>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</si>
  <si>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</si>
  <si>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</si>
  <si>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</si>
  <si>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</si>
  <si>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</si>
  <si>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</si>
  <si>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</si>
  <si>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</si>
  <si>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</si>
  <si>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</si>
  <si>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</si>
  <si>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</si>
  <si>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</si>
  <si>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</si>
  <si>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</si>
  <si>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</si>
  <si>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</si>
  <si>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</si>
  <si>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</si>
  <si>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</si>
  <si>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</si>
  <si>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</si>
  <si>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</si>
  <si>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</si>
  <si>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</si>
  <si>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</si>
  <si>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</si>
  <si>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</si>
  <si>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</si>
  <si>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</si>
  <si>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</si>
  <si>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</si>
  <si>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</si>
  <si>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</si>
  <si>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</si>
  <si>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</si>
  <si>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</si>
  <si>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</si>
  <si>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</si>
  <si>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</si>
  <si>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</si>
  <si>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</si>
  <si>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</si>
  <si>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</si>
  <si>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</si>
  <si>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</si>
  <si>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</si>
  <si>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</si>
  <si>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</si>
  <si>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</si>
  <si>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</si>
  <si>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</si>
  <si>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</si>
  <si>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</si>
  <si>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</si>
  <si>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</si>
  <si>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</si>
  <si>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</si>
  <si>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</si>
  <si>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</si>
  <si>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</si>
  <si>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</si>
  <si>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</si>
  <si>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</si>
  <si>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</si>
  <si>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</si>
  <si>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</si>
  <si>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</si>
  <si>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</si>
  <si>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</si>
  <si>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</si>
  <si>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</si>
  <si>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</si>
  <si>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</si>
  <si>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</si>
  <si>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</si>
  <si>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</si>
  <si>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</si>
  <si>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</si>
  <si>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</si>
  <si>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</si>
  <si>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</si>
  <si>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</si>
  <si>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</si>
  <si>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</si>
  <si>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</si>
  <si>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</si>
  <si>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</si>
  <si>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</si>
  <si>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</si>
  <si>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</si>
  <si>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</si>
  <si>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</si>
  <si>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</si>
  <si>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</si>
  <si>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</si>
  <si>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</si>
  <si>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</si>
  <si>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</si>
  <si>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</si>
  <si>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</si>
  <si>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</si>
  <si>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</si>
  <si>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</si>
  <si>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</si>
  <si>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</si>
  <si>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</si>
  <si>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</si>
  <si>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</si>
  <si>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</si>
  <si>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</si>
  <si>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</si>
  <si>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</si>
  <si>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</si>
  <si>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</si>
  <si>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</si>
  <si>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</si>
  <si>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</si>
  <si>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</si>
  <si>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</si>
  <si>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</si>
  <si>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</si>
  <si>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</si>
  <si>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</si>
  <si>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</si>
  <si>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</si>
  <si>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</si>
  <si>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</si>
  <si>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</si>
  <si>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</si>
  <si>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</si>
  <si>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</si>
  <si>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</si>
  <si>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</si>
  <si>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</si>
  <si>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</si>
  <si>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</si>
  <si>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</si>
  <si>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</si>
  <si>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</si>
  <si>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</si>
  <si>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</si>
  <si>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</si>
  <si>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</si>
  <si>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</si>
  <si>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</si>
  <si>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</si>
  <si>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</si>
  <si>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</si>
  <si>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</si>
  <si>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</si>
  <si>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</si>
  <si>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</si>
  <si>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</si>
  <si>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</si>
  <si>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</si>
  <si>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</si>
  <si>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</si>
  <si>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</si>
  <si>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</si>
  <si>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</si>
  <si>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</si>
  <si>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</si>
  <si>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</si>
  <si>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</si>
  <si>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</si>
  <si>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</si>
  <si>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</si>
  <si>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</si>
  <si>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</si>
  <si>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</si>
  <si>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</si>
  <si>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</si>
  <si>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</si>
  <si>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</si>
  <si>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</si>
  <si>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</si>
  <si>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</si>
  <si>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</si>
  <si>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</si>
  <si>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</si>
  <si>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</si>
  <si>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</si>
  <si>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</si>
  <si>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</si>
  <si>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</si>
  <si>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</si>
  <si>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</si>
  <si>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</si>
  <si>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</si>
  <si>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</si>
  <si>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</si>
  <si>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</si>
  <si>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</si>
  <si>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</si>
  <si>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</si>
  <si>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</si>
  <si>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</si>
  <si>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</si>
  <si>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</si>
  <si>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</si>
  <si>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</si>
  <si>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</si>
  <si>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</si>
  <si>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</si>
  <si>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</si>
  <si>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</si>
  <si>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</si>
  <si>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</si>
  <si>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</si>
  <si>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</si>
  <si>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</si>
  <si>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</si>
  <si>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</si>
  <si>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</si>
  <si>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</si>
  <si>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</si>
  <si>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</si>
  <si>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</si>
  <si>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</si>
  <si>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</si>
  <si>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</si>
  <si>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</si>
  <si>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</si>
  <si>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</si>
  <si>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</si>
  <si>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</si>
  <si>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</si>
  <si>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</si>
  <si>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</si>
  <si>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</si>
  <si>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</si>
  <si>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</si>
  <si>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</si>
  <si>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</si>
  <si>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</si>
  <si>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</si>
  <si>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</si>
  <si>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</si>
  <si>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</si>
  <si>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</si>
  <si>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</si>
  <si>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</si>
  <si>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</si>
  <si>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</si>
  <si>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</si>
  <si>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</si>
  <si>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</si>
  <si>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</si>
  <si>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</si>
  <si>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</si>
  <si>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</si>
  <si>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</si>
  <si>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</si>
  <si>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</si>
  <si>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</si>
  <si>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</si>
  <si>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</si>
  <si>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</si>
  <si>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</si>
  <si>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</si>
  <si>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</si>
  <si>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</si>
  <si>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</si>
  <si>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</si>
  <si>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</si>
  <si>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</si>
  <si>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</si>
  <si>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</si>
  <si>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</si>
  <si>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</si>
  <si>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</si>
  <si>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</si>
  <si>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</si>
  <si>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</si>
  <si>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</si>
  <si>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</si>
  <si>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</si>
  <si>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</si>
  <si>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</si>
  <si>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</si>
  <si>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</si>
  <si>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</si>
  <si>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</si>
  <si>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</si>
  <si>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</si>
  <si>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</si>
  <si>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</si>
  <si>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</si>
  <si>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</si>
  <si>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</si>
  <si>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</si>
  <si>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</si>
  <si>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</si>
  <si>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</si>
  <si>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</si>
  <si>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</si>
  <si>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</si>
  <si>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</si>
  <si>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</si>
  <si>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</si>
  <si>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</si>
  <si>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</si>
  <si>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</si>
  <si>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</si>
  <si>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</si>
  <si>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</si>
  <si>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</si>
  <si>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</si>
  <si>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</si>
  <si>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</si>
  <si>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</si>
  <si>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</si>
  <si>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</si>
  <si>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</si>
  <si>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</si>
  <si>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</si>
  <si>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</si>
  <si>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</si>
  <si>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</si>
  <si>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</si>
  <si>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</si>
  <si>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</si>
  <si>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</si>
  <si>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</si>
  <si>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</si>
  <si>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</si>
  <si>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</si>
  <si>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</si>
  <si>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</si>
  <si>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</si>
  <si>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</si>
  <si>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</si>
  <si>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</si>
  <si>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</si>
  <si>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</si>
  <si>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</si>
  <si>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</si>
  <si>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</si>
  <si>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</si>
  <si>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</si>
  <si>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</si>
  <si>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</si>
  <si>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</si>
  <si>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</si>
  <si>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</si>
  <si>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</si>
  <si>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</si>
  <si>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</si>
  <si>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</si>
  <si>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</si>
  <si>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</si>
  <si>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</si>
  <si>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</si>
  <si>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</si>
  <si>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</si>
  <si>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</si>
  <si>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</si>
  <si>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</si>
  <si>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</si>
  <si>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</si>
  <si>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</si>
  <si>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</si>
  <si>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</si>
  <si>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</si>
  <si>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</si>
  <si>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</si>
  <si>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</si>
  <si>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</si>
  <si>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</si>
  <si>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</si>
  <si>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</si>
  <si>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</si>
  <si>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</si>
  <si>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</si>
  <si>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</si>
  <si>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</si>
  <si>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</si>
  <si>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</si>
  <si>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</si>
  <si>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</si>
  <si>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</si>
  <si>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</si>
  <si>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</si>
  <si>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</si>
  <si>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</si>
  <si>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</si>
  <si>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</si>
  <si>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</si>
  <si>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</si>
  <si>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</si>
  <si>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</si>
  <si>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</si>
  <si>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</si>
  <si>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</si>
  <si>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</si>
  <si>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</si>
  <si>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</si>
  <si>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</si>
  <si>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</si>
  <si>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</si>
  <si>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</si>
  <si>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</si>
  <si>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</si>
  <si>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</si>
  <si>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</si>
  <si>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</si>
  <si>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</si>
  <si>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</si>
  <si>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</si>
  <si>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</si>
  <si>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</si>
  <si>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</si>
  <si>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</si>
  <si>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</si>
  <si>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</si>
  <si>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</si>
  <si>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</si>
  <si>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</si>
  <si>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</si>
  <si>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</si>
  <si>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</si>
  <si>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</si>
  <si>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</si>
  <si>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</si>
  <si>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</si>
  <si>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</si>
  <si>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</si>
  <si>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</si>
  <si>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</si>
  <si>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</si>
  <si>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</si>
  <si>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</si>
  <si>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</si>
  <si>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</si>
  <si>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</si>
  <si>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</si>
  <si>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</si>
  <si>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</si>
  <si>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</si>
  <si>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</si>
  <si>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</si>
  <si>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</si>
  <si>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</si>
  <si>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</si>
  <si>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</si>
  <si>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</si>
  <si>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</si>
  <si>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</si>
  <si>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</si>
  <si>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</si>
  <si>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</si>
  <si>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</si>
  <si>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</si>
  <si>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</si>
  <si>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</si>
  <si>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</si>
  <si>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</si>
  <si>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</si>
  <si>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</si>
  <si>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</si>
  <si>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</si>
  <si>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</si>
  <si>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</si>
  <si>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</si>
  <si>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</si>
  <si>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</si>
  <si>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</si>
  <si>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</si>
  <si>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</si>
  <si>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</si>
  <si>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</si>
  <si>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</si>
  <si>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</si>
  <si>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</si>
  <si>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</si>
  <si>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</si>
  <si>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</si>
  <si>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</si>
  <si>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</si>
  <si>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</si>
  <si>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</si>
  <si>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</si>
  <si>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</si>
  <si>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</si>
  <si>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</si>
  <si>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</si>
  <si>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</si>
  <si>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</si>
  <si>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</si>
  <si>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</si>
  <si>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</si>
  <si>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</si>
  <si>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</si>
  <si>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</si>
  <si>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</si>
  <si>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</si>
  <si>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</si>
  <si>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</si>
  <si>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</si>
  <si>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</si>
  <si>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</si>
  <si>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</si>
  <si>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</si>
  <si>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</si>
  <si>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</si>
  <si>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</si>
  <si>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</si>
  <si>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</si>
  <si>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</si>
  <si>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</si>
  <si>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</si>
  <si>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</si>
  <si>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</si>
  <si>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</si>
  <si>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</si>
  <si>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</si>
  <si>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</si>
  <si>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</si>
  <si>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</si>
  <si>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</si>
  <si>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</si>
  <si>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</si>
  <si>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</si>
  <si>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</si>
  <si>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</si>
  <si>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</si>
  <si>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</si>
  <si>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</si>
  <si>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</si>
  <si>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</si>
  <si>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</si>
  <si>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</si>
  <si>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</si>
  <si>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</si>
  <si>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</si>
  <si>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</si>
  <si>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</si>
  <si>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</si>
  <si>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</si>
  <si>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</si>
  <si>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</si>
  <si>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</si>
  <si>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</si>
  <si>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</si>
  <si>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</si>
  <si>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</si>
  <si>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</si>
  <si>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</si>
  <si>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</si>
  <si>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</si>
  <si>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</si>
  <si>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</si>
  <si>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</si>
  <si>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</si>
  <si>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</si>
  <si>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</si>
  <si>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</si>
  <si>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</si>
  <si>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</si>
  <si>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</si>
  <si>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</si>
  <si>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</si>
  <si>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</si>
  <si>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</si>
  <si>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</si>
  <si>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</si>
  <si>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</si>
  <si>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</si>
  <si>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</si>
  <si>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</si>
  <si>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</si>
  <si>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</si>
  <si>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</si>
  <si>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</si>
  <si>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</si>
  <si>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</si>
  <si>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</si>
  <si>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</si>
  <si>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</si>
  <si>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</si>
  <si>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</si>
  <si>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</si>
  <si>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</si>
  <si>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</si>
  <si>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</si>
  <si>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</si>
  <si>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</si>
  <si>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</si>
  <si>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</si>
  <si>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</si>
  <si>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</si>
  <si>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</si>
  <si>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</si>
  <si>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</si>
  <si>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</si>
  <si>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</si>
  <si>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</si>
  <si>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</si>
  <si>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</si>
  <si>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</si>
  <si>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</si>
  <si>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</si>
  <si>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</si>
  <si>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</si>
  <si>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</si>
  <si>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</si>
  <si>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</si>
  <si>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</si>
  <si>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</si>
  <si>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</si>
  <si>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</si>
  <si>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</si>
  <si>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</si>
  <si>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</si>
  <si>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</si>
  <si>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</si>
  <si>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</si>
  <si>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</si>
  <si>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</si>
  <si>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</si>
  <si>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</si>
  <si>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</si>
  <si>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</si>
  <si>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</si>
  <si>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</si>
  <si>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</si>
  <si>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</si>
  <si>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</si>
  <si>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</si>
  <si>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</si>
  <si>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</si>
  <si>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</si>
  <si>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</si>
  <si>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</si>
  <si>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</si>
  <si>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</si>
  <si>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</si>
  <si>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</si>
  <si>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</si>
  <si>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</si>
  <si>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</si>
  <si>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</si>
  <si>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</si>
  <si>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</si>
  <si>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</si>
  <si>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</si>
  <si>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</si>
  <si>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</si>
  <si>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</si>
  <si>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</si>
  <si>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</si>
  <si>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</si>
  <si>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</si>
  <si>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</si>
  <si>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</si>
  <si>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</si>
  <si>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</si>
  <si>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</si>
  <si>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</si>
  <si>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</si>
  <si>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</si>
  <si>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</si>
  <si>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</si>
  <si>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</si>
  <si>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</si>
  <si>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</si>
  <si>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</si>
  <si>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</si>
  <si>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</si>
  <si>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</si>
  <si>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</si>
  <si>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</si>
  <si>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</si>
  <si>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</si>
  <si>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</si>
  <si>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</si>
  <si>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</si>
  <si>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</si>
  <si>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</si>
  <si>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</si>
  <si>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</si>
  <si>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</si>
  <si>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</si>
  <si>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</si>
  <si>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</si>
  <si>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</si>
  <si>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</si>
  <si>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</si>
  <si>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</si>
  <si>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</si>
  <si>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</si>
  <si>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</si>
  <si>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</si>
  <si>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</si>
  <si>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</si>
  <si>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</si>
  <si>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</si>
  <si>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</si>
  <si>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</si>
  <si>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</si>
  <si>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</si>
  <si>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</si>
  <si>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</si>
  <si>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</si>
  <si>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</si>
  <si>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</si>
  <si>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</si>
  <si>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</si>
  <si>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</si>
  <si>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</si>
  <si>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</si>
  <si>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</si>
  <si>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</si>
  <si>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</si>
  <si>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</si>
  <si>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</si>
  <si>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</si>
  <si>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</si>
  <si>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</si>
  <si>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</si>
  <si>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</si>
  <si>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</si>
  <si>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</si>
  <si>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</si>
  <si>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</si>
  <si>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</si>
  <si>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</si>
  <si>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</si>
  <si>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</si>
  <si>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</si>
  <si>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</si>
  <si>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</si>
  <si>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</si>
  <si>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</si>
  <si>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</si>
  <si>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</si>
  <si>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</si>
  <si>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</si>
  <si>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</si>
  <si>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</si>
  <si>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</si>
  <si>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</si>
  <si>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</si>
  <si>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</si>
  <si>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</si>
  <si>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</si>
  <si>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</si>
  <si>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</si>
  <si>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</si>
  <si>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</si>
  <si>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</si>
  <si>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</si>
  <si>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</si>
  <si>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</si>
  <si>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</si>
  <si>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</si>
  <si>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</si>
  <si>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</si>
  <si>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</si>
  <si>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</si>
  <si>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</si>
  <si>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</si>
  <si>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</si>
  <si>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</si>
  <si>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</si>
  <si>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</si>
  <si>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</si>
  <si>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</si>
  <si>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</si>
  <si>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</si>
  <si>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</si>
  <si>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</si>
  <si>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</si>
  <si>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</si>
  <si>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</si>
  <si>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</si>
  <si>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</si>
  <si>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</si>
  <si>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</si>
  <si>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</si>
  <si>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</si>
  <si>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</si>
  <si>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</si>
  <si>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</si>
  <si>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</si>
  <si>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</si>
  <si>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</si>
  <si>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</si>
  <si>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</si>
  <si>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</si>
  <si>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</si>
  <si>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</si>
  <si>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</si>
  <si>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</si>
  <si>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</si>
  <si>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</si>
  <si>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</si>
  <si>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</si>
  <si>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</si>
  <si>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</si>
  <si>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</si>
  <si>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</si>
  <si>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</si>
  <si>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</si>
  <si>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</si>
  <si>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</si>
  <si>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</si>
  <si>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</si>
  <si>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</si>
  <si>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</si>
  <si>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</si>
  <si>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</si>
  <si>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</si>
  <si>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</si>
  <si>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</si>
  <si>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</si>
  <si>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</si>
  <si>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</si>
  <si>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</si>
  <si>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</si>
  <si>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</si>
  <si>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</si>
  <si>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</si>
  <si>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</si>
  <si>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</si>
  <si>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</si>
  <si>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</si>
  <si>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</si>
  <si>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</si>
  <si>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</si>
  <si>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</si>
  <si>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</si>
  <si>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</si>
  <si>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</si>
  <si>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</si>
  <si>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</si>
  <si>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</si>
  <si>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</si>
  <si>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</si>
  <si>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</si>
  <si>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</si>
  <si>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</si>
  <si>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</si>
  <si>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</si>
  <si>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</si>
  <si>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</si>
  <si>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</si>
  <si>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</si>
  <si>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</si>
  <si>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</si>
  <si>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</si>
  <si>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</si>
  <si>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</si>
  <si>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</si>
  <si>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</si>
  <si>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</si>
  <si>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</si>
  <si>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</si>
  <si>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</si>
  <si>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</si>
  <si>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</si>
  <si>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</si>
  <si>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</si>
  <si>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</si>
  <si>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</si>
  <si>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</si>
  <si>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</si>
  <si>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</si>
  <si>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</si>
  <si>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</si>
  <si>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</si>
  <si>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</si>
  <si>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</si>
  <si>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</si>
  <si>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</si>
  <si>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</si>
  <si>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</si>
  <si>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</si>
  <si>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</si>
  <si>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</si>
  <si>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</si>
  <si>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</si>
  <si>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</si>
  <si>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</si>
  <si>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</si>
  <si>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</si>
  <si>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</si>
  <si>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</si>
  <si>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</si>
  <si>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</si>
  <si>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</si>
  <si>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</si>
  <si>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</si>
  <si>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</si>
  <si>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</si>
  <si>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</si>
  <si>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</si>
  <si>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</si>
  <si>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</si>
  <si>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</si>
  <si>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</si>
  <si>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</si>
  <si>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</si>
  <si>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</si>
  <si>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</si>
  <si>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</si>
  <si>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</si>
  <si>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</si>
  <si>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</si>
  <si>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</si>
  <si>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</si>
  <si>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</si>
  <si>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</si>
  <si>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</si>
  <si>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</si>
  <si>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</si>
  <si>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</si>
  <si>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</si>
  <si>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</si>
  <si>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</si>
  <si>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</si>
  <si>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</si>
  <si>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</si>
  <si>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</si>
  <si>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</si>
  <si>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</si>
  <si>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</si>
  <si>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</si>
  <si>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</si>
  <si>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</si>
  <si>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</si>
  <si>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</si>
  <si>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</si>
  <si>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</si>
  <si>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</si>
  <si>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</si>
  <si>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</si>
  <si>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</si>
  <si>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</si>
  <si>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</si>
  <si>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</si>
  <si>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</si>
  <si>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</si>
  <si>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</si>
  <si>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</si>
  <si>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</si>
  <si>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</si>
  <si>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</si>
  <si>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</si>
  <si>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</si>
  <si>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</si>
  <si>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</si>
  <si>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</si>
  <si>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</si>
  <si>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</si>
  <si>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</si>
  <si>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</si>
  <si>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</si>
  <si>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</si>
  <si>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</si>
  <si>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</si>
  <si>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</si>
  <si>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</si>
  <si>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</si>
  <si>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</si>
  <si>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</si>
  <si>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</si>
  <si>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</si>
  <si>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</si>
  <si>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</si>
  <si>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</si>
  <si>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</si>
  <si>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</si>
  <si>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</si>
  <si>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</si>
  <si>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</si>
  <si>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</si>
  <si>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</si>
  <si>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</si>
  <si>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</si>
  <si>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</si>
  <si>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</si>
  <si>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</si>
  <si>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</si>
  <si>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</si>
  <si>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</si>
  <si>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</si>
  <si>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</si>
  <si>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</si>
  <si>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</si>
  <si>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</si>
  <si>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</si>
  <si>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</si>
  <si>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</si>
  <si>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</si>
  <si>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</si>
  <si>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</si>
  <si>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</si>
  <si>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</si>
  <si>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</si>
  <si>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</si>
  <si>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</si>
  <si>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</si>
  <si>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</si>
  <si>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</si>
  <si>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</si>
  <si>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</si>
  <si>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</si>
  <si>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</si>
  <si>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</si>
  <si>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</si>
  <si>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</si>
  <si>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</si>
  <si>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</si>
  <si>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</si>
  <si>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</si>
  <si>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</si>
  <si>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</si>
  <si>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</si>
  <si>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</si>
  <si>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</si>
  <si>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</si>
  <si>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</si>
  <si>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</si>
  <si>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</si>
  <si>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</si>
  <si>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</si>
  <si>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</si>
  <si>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</si>
  <si>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</si>
  <si>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</si>
  <si>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</si>
  <si>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</si>
  <si>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</si>
  <si>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</si>
  <si>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</si>
  <si>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</si>
  <si>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</si>
  <si>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</si>
  <si>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</si>
  <si>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</si>
  <si>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</si>
  <si>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</si>
  <si>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</si>
  <si>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</si>
  <si>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</si>
  <si>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</si>
  <si>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</si>
  <si>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</si>
  <si>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</si>
  <si>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</si>
  <si>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</si>
  <si>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</si>
  <si>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</si>
  <si>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</si>
  <si>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</si>
  <si>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</si>
  <si>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</si>
  <si>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</si>
  <si>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</si>
  <si>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</si>
  <si>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</si>
  <si>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</si>
  <si>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</si>
  <si>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</si>
  <si>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</si>
  <si>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</si>
  <si>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</si>
  <si>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</si>
  <si>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</si>
  <si>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</si>
  <si>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</si>
  <si>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</si>
  <si>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</si>
  <si>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</si>
  <si>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</si>
  <si>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</si>
  <si>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</si>
  <si>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</si>
  <si>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</si>
  <si>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</si>
  <si>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</si>
  <si>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</si>
  <si>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</si>
  <si>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</si>
  <si>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</si>
  <si>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</si>
  <si>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</si>
  <si>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</si>
  <si>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</si>
  <si>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</si>
  <si>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</si>
  <si>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</si>
  <si>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</si>
  <si>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</si>
  <si>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</si>
  <si>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</si>
  <si>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</si>
  <si>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</si>
  <si>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</si>
  <si>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</si>
  <si>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</si>
  <si>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</si>
  <si>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</si>
  <si>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</si>
  <si>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</si>
  <si>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</si>
  <si>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</si>
  <si>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</si>
  <si>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</si>
  <si>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</si>
  <si>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</si>
  <si>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</si>
  <si>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</si>
  <si>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</si>
  <si>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</si>
  <si>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</si>
  <si>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</si>
  <si>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</si>
  <si>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</si>
  <si>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</si>
  <si>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</si>
  <si>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</si>
  <si>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</si>
  <si>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</si>
  <si>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</si>
  <si>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</si>
  <si>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</si>
  <si>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</si>
  <si>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</si>
  <si>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</si>
  <si>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</si>
  <si>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</si>
  <si>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</si>
  <si>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</si>
  <si>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</si>
  <si>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</si>
  <si>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</si>
  <si>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</si>
  <si>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</si>
  <si>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</si>
  <si>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</si>
  <si>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</si>
  <si>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</si>
  <si>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</si>
  <si>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</si>
  <si>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</si>
  <si>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</si>
  <si>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</si>
  <si>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</si>
  <si>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</si>
  <si>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</si>
  <si>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</si>
  <si>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</si>
  <si>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</si>
  <si>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</si>
  <si>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</si>
  <si>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</si>
  <si>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</si>
  <si>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</si>
  <si>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</si>
  <si>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</si>
  <si>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</si>
  <si>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</si>
  <si>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</si>
  <si>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</si>
  <si>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</si>
  <si>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</si>
  <si>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</si>
  <si>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</si>
  <si>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</si>
  <si>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</si>
  <si>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</si>
  <si>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</si>
  <si>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</si>
  <si>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</si>
  <si>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</si>
  <si>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</si>
  <si>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</si>
  <si>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</si>
  <si>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</si>
  <si>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</si>
  <si>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</si>
  <si>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</si>
  <si>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</si>
  <si>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</si>
  <si>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</si>
  <si>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</si>
  <si>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</si>
  <si>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</si>
  <si>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</si>
  <si>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</si>
  <si>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</si>
  <si>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</si>
  <si>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</si>
  <si>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</si>
  <si>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</si>
  <si>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</si>
  <si>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</si>
  <si>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</si>
  <si>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</si>
  <si>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</si>
  <si>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</si>
  <si>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</si>
  <si>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</si>
  <si>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</si>
  <si>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</si>
  <si>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</si>
  <si>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</si>
  <si>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</si>
  <si>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</si>
  <si>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</si>
  <si>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</si>
  <si>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</si>
  <si>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</si>
  <si>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</si>
  <si>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</si>
  <si>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</si>
  <si>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</si>
  <si>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</si>
  <si>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</si>
  <si>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</si>
  <si>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</si>
  <si>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</si>
  <si>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</si>
  <si>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</si>
  <si>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</si>
  <si>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</si>
  <si>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</si>
  <si>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</si>
  <si>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</si>
  <si>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</si>
  <si>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</si>
  <si>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</si>
  <si>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</si>
  <si>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</si>
  <si>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</si>
  <si>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</si>
  <si>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</si>
  <si>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</si>
  <si>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</si>
  <si>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</si>
  <si>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</si>
  <si>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</si>
  <si>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</si>
  <si>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</si>
  <si>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</si>
  <si>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</si>
  <si>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</si>
  <si>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</si>
  <si>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</si>
  <si>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</si>
  <si>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</si>
  <si>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</si>
  <si>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</si>
  <si>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</si>
  <si>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</si>
  <si>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</si>
  <si>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</si>
  <si>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</si>
  <si>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</si>
  <si>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</si>
  <si>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</si>
  <si>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</si>
  <si>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</si>
  <si>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</si>
  <si>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</si>
  <si>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</si>
  <si>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</si>
  <si>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</si>
  <si>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</si>
  <si>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</si>
  <si>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</si>
  <si>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</si>
  <si>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</si>
  <si>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</si>
  <si>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</si>
  <si>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</si>
  <si>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</si>
  <si>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</si>
  <si>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</si>
  <si>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</si>
  <si>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</si>
  <si>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</si>
  <si>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</si>
  <si>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</si>
  <si>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</si>
  <si>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</si>
  <si>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</si>
  <si>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</si>
  <si>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</si>
  <si>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</si>
  <si>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</si>
  <si>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</si>
  <si>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</si>
  <si>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</si>
  <si>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</si>
  <si>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</si>
  <si>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</si>
  <si>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</si>
  <si>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</si>
  <si>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</si>
  <si>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</si>
  <si>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</si>
  <si>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</si>
  <si>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</si>
  <si>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</si>
  <si>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</si>
  <si>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</si>
  <si>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</si>
  <si>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</si>
  <si>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</si>
  <si>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</si>
  <si>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</si>
  <si>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</si>
  <si>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</si>
  <si>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</si>
  <si>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</si>
  <si>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</si>
  <si>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</si>
  <si>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</si>
  <si>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</si>
  <si>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</si>
  <si>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</si>
  <si>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</si>
  <si>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</si>
  <si>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</si>
  <si>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</si>
  <si>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</si>
  <si>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</si>
  <si>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</si>
  <si>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</si>
  <si>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</si>
  <si>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</si>
  <si>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</si>
  <si>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</si>
  <si>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</si>
  <si>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</si>
  <si>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</si>
  <si>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</si>
  <si>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</si>
  <si>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</si>
  <si>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</si>
  <si>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</si>
  <si>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</si>
  <si>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</si>
  <si>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</si>
  <si>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</si>
  <si>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</si>
  <si>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</si>
  <si>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</si>
  <si>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</si>
  <si>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</si>
  <si>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</si>
  <si>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</si>
  <si>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</si>
  <si>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</si>
  <si>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</si>
  <si>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</si>
  <si>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</si>
  <si>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</si>
  <si>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</si>
  <si>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</si>
  <si>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</si>
  <si>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</si>
  <si>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</si>
  <si>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</si>
  <si>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</si>
  <si>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</si>
  <si>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</si>
  <si>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</si>
  <si>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</si>
  <si>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</si>
  <si>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</si>
  <si>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</si>
  <si>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</si>
  <si>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</si>
  <si>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</si>
  <si>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</si>
  <si>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</si>
  <si>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</si>
  <si>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</si>
  <si>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</si>
  <si>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</si>
  <si>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</si>
  <si>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</si>
  <si>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</si>
  <si>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</si>
  <si>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</si>
  <si>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</si>
  <si>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</si>
  <si>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</si>
  <si>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</si>
  <si>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</si>
  <si>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</si>
  <si>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</si>
  <si>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</si>
  <si>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</si>
  <si>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</si>
  <si>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</si>
  <si>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</si>
  <si>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</si>
  <si>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</si>
  <si>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</si>
  <si>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</si>
  <si>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</si>
  <si>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</si>
  <si>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</si>
  <si>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</si>
  <si>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</si>
  <si>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</si>
  <si>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</si>
  <si>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</si>
  <si>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</si>
  <si>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</si>
  <si>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</si>
  <si>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</si>
  <si>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</si>
  <si>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</si>
  <si>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</si>
  <si>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</si>
  <si>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</si>
  <si>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</si>
  <si>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</si>
  <si>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</si>
  <si>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</si>
  <si>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</si>
  <si>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</si>
  <si>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</si>
  <si>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</si>
  <si>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</si>
  <si>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</si>
  <si>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</si>
  <si>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</si>
  <si>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</si>
  <si>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</si>
  <si>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</si>
  <si>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</si>
  <si>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</si>
  <si>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</si>
  <si>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</si>
  <si>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</si>
  <si>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</si>
  <si>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</si>
  <si>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</si>
  <si>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</si>
  <si>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</si>
  <si>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</si>
  <si>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</si>
  <si>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</si>
  <si>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</si>
  <si>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</si>
  <si>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</si>
  <si>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</si>
  <si>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</si>
  <si>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</si>
  <si>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</si>
  <si>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</si>
  <si>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</si>
  <si>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</si>
  <si>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</si>
  <si>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</si>
  <si>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</si>
  <si>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</si>
  <si>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</si>
  <si>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</si>
  <si>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</si>
  <si>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</si>
  <si>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</si>
  <si>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</si>
  <si>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</si>
  <si>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</si>
  <si>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</si>
  <si>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</si>
  <si>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</si>
  <si>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</si>
  <si>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</si>
  <si>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</si>
  <si>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</si>
  <si>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</si>
  <si>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</si>
  <si>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</si>
  <si>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</si>
  <si>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</si>
  <si>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</si>
  <si>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</si>
  <si>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</si>
  <si>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</si>
  <si>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</si>
  <si>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</si>
  <si>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</si>
  <si>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</si>
  <si>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</si>
  <si>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</si>
  <si>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</si>
  <si>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</si>
  <si>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</si>
  <si>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</si>
  <si>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</si>
  <si>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</si>
  <si>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</si>
  <si>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</si>
  <si>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</si>
  <si>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</si>
  <si>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</si>
  <si>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</si>
  <si>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</si>
  <si>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</si>
  <si>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</si>
  <si>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</si>
  <si>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</si>
  <si>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</si>
  <si>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</si>
  <si>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</si>
  <si>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</si>
  <si>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</si>
  <si>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</si>
  <si>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</si>
  <si>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</si>
  <si>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</si>
  <si>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</si>
  <si>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</si>
  <si>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</si>
  <si>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</si>
  <si>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</si>
  <si>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</si>
  <si>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</si>
  <si>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</si>
  <si>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</si>
  <si>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</si>
  <si>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</si>
  <si>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</si>
  <si>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</si>
  <si>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</si>
  <si>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</si>
  <si>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</si>
  <si>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</si>
  <si>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</si>
  <si>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</si>
  <si>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</si>
  <si>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</si>
  <si>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</si>
  <si>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</si>
  <si>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</si>
  <si>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</si>
  <si>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</si>
  <si>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</si>
  <si>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</si>
  <si>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</si>
  <si>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</si>
  <si>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</si>
  <si>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</si>
  <si>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</si>
  <si>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</si>
  <si>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</si>
  <si>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</si>
  <si>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</si>
  <si>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</si>
  <si>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</si>
  <si>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</si>
  <si>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</si>
  <si>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</si>
  <si>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</si>
  <si>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</si>
  <si>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</si>
  <si>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</si>
  <si>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</si>
  <si>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</si>
  <si>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</si>
  <si>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</si>
  <si>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</si>
  <si>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</si>
  <si>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</si>
  <si>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</si>
  <si>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</si>
  <si>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</si>
  <si>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</si>
  <si>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</si>
  <si>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</si>
  <si>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</si>
  <si>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</si>
  <si>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</si>
  <si>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</si>
  <si>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</si>
  <si>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</si>
  <si>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</si>
  <si>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</si>
  <si>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</si>
  <si>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</si>
  <si>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</si>
  <si>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</si>
  <si>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</si>
  <si>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</si>
  <si>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</si>
  <si>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</si>
  <si>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</si>
  <si>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</si>
  <si>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</si>
  <si>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</si>
  <si>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</si>
  <si>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</si>
  <si>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</si>
  <si>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</si>
  <si>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</si>
  <si>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</si>
  <si>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</si>
  <si>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</si>
  <si>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</si>
  <si>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</si>
  <si>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</si>
  <si>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</si>
  <si>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</si>
  <si>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</si>
  <si>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</si>
  <si>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</si>
  <si>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</si>
  <si>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</si>
  <si>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</si>
  <si>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</si>
  <si>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</si>
  <si>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</si>
  <si>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</si>
  <si>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</si>
  <si>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</si>
  <si>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</si>
  <si>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</si>
  <si>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</si>
  <si>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</si>
  <si>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</si>
  <si>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</si>
  <si>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</si>
  <si>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</si>
  <si>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</si>
  <si>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</si>
  <si>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</si>
  <si>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</si>
  <si>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</si>
  <si>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</si>
  <si>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</si>
  <si>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</si>
  <si>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</si>
  <si>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</si>
  <si>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</si>
  <si>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</si>
  <si>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</si>
  <si>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</si>
  <si>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</si>
  <si>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</si>
  <si>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</si>
  <si>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</si>
  <si>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</si>
  <si>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</si>
  <si>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</si>
  <si>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</si>
  <si>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</si>
  <si>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</si>
  <si>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</si>
  <si>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</si>
  <si>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</si>
  <si>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</si>
  <si>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</si>
  <si>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</si>
  <si>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</si>
  <si>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</si>
  <si>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</si>
  <si>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</si>
  <si>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</si>
  <si>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</si>
  <si>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</si>
  <si>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</si>
  <si>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</si>
  <si>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</si>
  <si>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</si>
  <si>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</si>
  <si>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</si>
  <si>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</si>
  <si>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</si>
  <si>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</si>
  <si>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</si>
  <si>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</si>
  <si>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</si>
  <si>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</si>
  <si>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</si>
  <si>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</si>
  <si>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</si>
  <si>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</si>
  <si>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</si>
  <si>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</si>
  <si>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</si>
  <si>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</si>
  <si>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</si>
  <si>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</si>
  <si>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</si>
  <si>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</si>
  <si>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</si>
  <si>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</si>
  <si>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</si>
  <si>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</si>
  <si>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</si>
  <si>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</si>
  <si>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</si>
  <si>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</si>
  <si>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</si>
  <si>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</si>
  <si>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</si>
  <si>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</si>
  <si>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</si>
  <si>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</si>
  <si>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</si>
  <si>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</si>
  <si>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</si>
  <si>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</si>
  <si>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</si>
  <si>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</si>
  <si>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</si>
  <si>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</si>
  <si>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</si>
  <si>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</si>
  <si>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</si>
  <si>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</si>
  <si>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</si>
  <si>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</si>
  <si>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</si>
  <si>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</si>
  <si>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</si>
  <si>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</si>
  <si>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</si>
  <si>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</si>
  <si>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</si>
  <si>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</si>
  <si>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</si>
  <si>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</si>
  <si>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</si>
  <si>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</si>
  <si>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</si>
  <si>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</si>
  <si>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</si>
  <si>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</si>
  <si>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</si>
  <si>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</si>
  <si>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</si>
  <si>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</si>
  <si>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</si>
  <si>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</si>
  <si>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</si>
  <si>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</si>
  <si>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</si>
  <si>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</si>
  <si>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</si>
  <si>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</si>
  <si>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</si>
  <si>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</si>
  <si>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</si>
  <si>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</si>
  <si>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</si>
  <si>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</si>
  <si>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</si>
  <si>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</si>
  <si>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</si>
  <si>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</si>
  <si>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</si>
  <si>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</si>
  <si>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</si>
  <si>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</si>
  <si>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</si>
  <si>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</si>
  <si>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</si>
  <si>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</si>
  <si>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</si>
  <si>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</si>
  <si>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</si>
  <si>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</si>
  <si>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</si>
  <si>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</si>
  <si>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</si>
  <si>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</si>
  <si>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</si>
  <si>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</si>
  <si>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</si>
  <si>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</si>
  <si>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</si>
  <si>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</si>
  <si>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</si>
  <si>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</si>
  <si>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</si>
  <si>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</si>
  <si>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</si>
  <si>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</si>
  <si>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</si>
  <si>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</si>
  <si>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</si>
  <si>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</si>
  <si>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</si>
  <si>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</si>
  <si>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</si>
  <si>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</si>
  <si>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</si>
  <si>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</si>
  <si>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</si>
  <si>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</si>
  <si>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</si>
  <si>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</si>
  <si>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</si>
  <si>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</si>
  <si>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</si>
  <si>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</si>
  <si>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</si>
  <si>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</si>
  <si>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</si>
  <si>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</si>
  <si>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</si>
  <si>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</si>
  <si>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</si>
  <si>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</si>
  <si>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</si>
  <si>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</si>
  <si>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</si>
  <si>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</si>
  <si>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</si>
  <si>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</si>
  <si>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</si>
  <si>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</si>
  <si>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</si>
  <si>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</si>
  <si>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</si>
  <si>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</si>
  <si>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</si>
  <si>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</si>
  <si>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</si>
  <si>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</si>
  <si>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</si>
  <si>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</si>
  <si>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</si>
  <si>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</si>
  <si>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</si>
  <si>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</si>
  <si>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</si>
  <si>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</si>
  <si>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</si>
  <si>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</si>
  <si>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</si>
  <si>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</si>
  <si>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</si>
  <si>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</si>
  <si>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</si>
  <si>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</si>
  <si>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</si>
  <si>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</si>
  <si>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</si>
  <si>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</si>
  <si>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</si>
  <si>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</si>
  <si>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</si>
  <si>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</si>
  <si>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</si>
  <si>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</si>
  <si>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</si>
  <si>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</si>
  <si>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</si>
  <si>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</si>
  <si>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</si>
  <si>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</si>
  <si>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</si>
  <si>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</si>
  <si>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</si>
  <si>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</si>
  <si>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</si>
  <si>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</si>
  <si>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</si>
  <si>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</si>
  <si>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</si>
  <si>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</si>
  <si>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</si>
  <si>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</si>
  <si>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</si>
  <si>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</si>
  <si>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</si>
  <si>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</si>
  <si>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</si>
  <si>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</si>
  <si>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</si>
  <si>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</si>
  <si>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</si>
  <si>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</si>
  <si>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</si>
  <si>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</si>
  <si>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</si>
  <si>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</si>
  <si>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</si>
  <si>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</si>
  <si>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</si>
  <si>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</si>
  <si>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</si>
  <si>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</si>
  <si>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</si>
  <si>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</si>
  <si>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</si>
  <si>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</si>
  <si>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</si>
  <si>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</si>
  <si>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</si>
  <si>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</si>
  <si>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</si>
  <si>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</si>
  <si>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</si>
  <si>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</si>
  <si>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</si>
  <si>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</si>
  <si>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</si>
  <si>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</si>
  <si>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</si>
  <si>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</si>
  <si>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</si>
  <si>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</si>
  <si>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</si>
  <si>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</si>
  <si>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</si>
  <si>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</si>
  <si>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</si>
  <si>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</si>
  <si>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</si>
  <si>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</si>
  <si>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</si>
  <si>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</si>
  <si>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</si>
  <si>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</si>
  <si>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</si>
  <si>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</si>
  <si>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</si>
  <si>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</si>
  <si>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</si>
  <si>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</si>
  <si>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</si>
  <si>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</si>
  <si>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</si>
  <si>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</si>
  <si>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</si>
  <si>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</si>
  <si>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</si>
  <si>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</si>
  <si>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</si>
  <si>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</si>
  <si>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</si>
  <si>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</si>
  <si>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</si>
  <si>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</si>
  <si>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</si>
  <si>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</si>
  <si>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</si>
  <si>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</si>
  <si>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</si>
  <si>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</si>
  <si>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</si>
  <si>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</si>
  <si>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</si>
  <si>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</si>
  <si>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</si>
  <si>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</si>
  <si>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</si>
  <si>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</si>
  <si>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</si>
  <si>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</si>
  <si>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</si>
  <si>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</si>
  <si>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</si>
  <si>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</si>
  <si>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</si>
  <si>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</si>
  <si>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</si>
  <si>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</si>
  <si>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</si>
  <si>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</si>
  <si>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</si>
  <si>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</si>
  <si>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</si>
  <si>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</si>
  <si>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</si>
  <si>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</si>
  <si>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</si>
  <si>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</si>
  <si>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</si>
  <si>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</si>
  <si>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</si>
  <si>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</si>
  <si>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</si>
  <si>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</si>
  <si>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</si>
  <si>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</si>
  <si>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</si>
  <si>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</si>
  <si>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</si>
  <si>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</si>
  <si>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</si>
  <si>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</si>
  <si>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</si>
  <si>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</si>
  <si>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</si>
  <si>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</si>
  <si>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</si>
  <si>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</si>
  <si>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</si>
  <si>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</si>
  <si>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</si>
  <si>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</si>
  <si>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</si>
  <si>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</si>
  <si>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</si>
  <si>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</si>
  <si>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</si>
  <si>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</si>
  <si>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</si>
  <si>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</si>
  <si>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</si>
  <si>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</si>
  <si>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</si>
  <si>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</si>
  <si>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</si>
  <si>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</si>
  <si>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</si>
  <si>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</si>
  <si>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</si>
  <si>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</si>
  <si>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</si>
  <si>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</si>
  <si>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</si>
  <si>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</si>
  <si>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</si>
  <si>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</si>
  <si>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</si>
  <si>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</si>
  <si>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</si>
  <si>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</si>
  <si>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</si>
  <si>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</si>
  <si>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</si>
  <si>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</si>
  <si>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</si>
  <si>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</si>
  <si>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</si>
  <si>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</si>
  <si>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</si>
  <si>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</si>
  <si>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</si>
  <si>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</si>
  <si>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</si>
  <si>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</si>
  <si>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</si>
  <si>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</si>
  <si>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</si>
  <si>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</si>
  <si>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</si>
  <si>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</si>
  <si>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</si>
  <si>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</si>
  <si>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</si>
  <si>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</si>
  <si>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</si>
  <si>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</si>
  <si>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</si>
  <si>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</si>
  <si>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</si>
  <si>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</si>
  <si>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</si>
  <si>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</si>
  <si>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</si>
  <si>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</si>
  <si>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</si>
  <si>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</si>
  <si>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</si>
  <si>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</si>
  <si>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</si>
  <si>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</si>
  <si>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</si>
  <si>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</si>
  <si>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</si>
  <si>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</si>
  <si>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</si>
  <si>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</si>
  <si>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</si>
  <si>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</si>
  <si>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</si>
  <si>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</si>
  <si>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</si>
  <si>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</si>
  <si>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</si>
  <si>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</si>
  <si>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</si>
  <si>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</si>
  <si>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</si>
  <si>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</si>
  <si>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</si>
  <si>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</si>
  <si>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</si>
  <si>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</si>
  <si>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</si>
  <si>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</si>
  <si>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</si>
  <si>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</si>
  <si>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</si>
  <si>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</si>
  <si>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</si>
  <si>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</si>
  <si>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</si>
  <si>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</si>
  <si>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</si>
  <si>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</si>
  <si>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</si>
  <si>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</si>
  <si>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</si>
  <si>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</si>
  <si>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</si>
  <si>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</si>
  <si>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</si>
  <si>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</si>
  <si>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</si>
  <si>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</si>
  <si>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</si>
  <si>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</si>
  <si>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</si>
  <si>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</si>
  <si>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</si>
  <si>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</si>
  <si>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</si>
  <si>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</si>
  <si>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</si>
  <si>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</si>
  <si>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</si>
  <si>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</si>
  <si>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</si>
  <si>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</si>
  <si>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</si>
  <si>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</si>
  <si>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</si>
  <si>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</si>
  <si>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</si>
  <si>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</si>
  <si>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</si>
  <si>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</si>
  <si>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</si>
  <si>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</si>
  <si>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</si>
  <si>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</si>
  <si>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</si>
  <si>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</si>
  <si>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</si>
  <si>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</si>
  <si>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</si>
  <si>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</si>
  <si>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</si>
  <si>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</si>
  <si>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</si>
  <si>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</si>
  <si>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</si>
  <si>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</si>
  <si>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</si>
  <si>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</si>
  <si>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</si>
  <si>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</si>
  <si>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</si>
  <si>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</si>
  <si>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</si>
  <si>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</si>
  <si>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</si>
  <si>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</si>
  <si>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</si>
  <si>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</si>
  <si>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</si>
  <si>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</si>
  <si>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</si>
  <si>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</si>
  <si>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</si>
  <si>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</si>
  <si>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</si>
  <si>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</si>
  <si>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</si>
  <si>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</si>
  <si>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</si>
  <si>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</si>
  <si>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</si>
  <si>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</si>
  <si>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</si>
  <si>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</si>
  <si>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</si>
  <si>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</si>
  <si>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</si>
  <si>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</si>
  <si>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</si>
  <si>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</si>
  <si>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</si>
  <si>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</si>
  <si>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</si>
  <si>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</si>
  <si>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</si>
  <si>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</si>
  <si>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</si>
  <si>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</si>
  <si>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</si>
  <si>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</si>
  <si>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</si>
  <si>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</si>
  <si>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</si>
  <si>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</si>
  <si>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</si>
  <si>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</si>
  <si>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</si>
  <si>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</si>
  <si>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</si>
  <si>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</si>
  <si>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</si>
  <si>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</si>
  <si>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</si>
  <si>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</si>
  <si>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</si>
  <si>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</si>
  <si>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</si>
  <si>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</si>
  <si>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</si>
  <si>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</si>
  <si>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</si>
  <si>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</si>
  <si>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</si>
  <si>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</si>
  <si>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</si>
  <si>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</si>
  <si>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</si>
  <si>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</si>
  <si>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</si>
  <si>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</si>
  <si>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</si>
  <si>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</si>
  <si>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</si>
  <si>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</si>
  <si>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</si>
  <si>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</si>
  <si>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</si>
  <si>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</si>
  <si>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</si>
  <si>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</si>
  <si>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</si>
  <si>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</si>
  <si>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</si>
  <si>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</si>
  <si>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</si>
  <si>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</si>
  <si>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</si>
  <si>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</si>
  <si>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</si>
  <si>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</si>
  <si>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</si>
  <si>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</si>
  <si>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</si>
  <si>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</si>
  <si>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</si>
  <si>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</si>
  <si>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</si>
  <si>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</si>
  <si>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</si>
  <si>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</si>
  <si>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</si>
  <si>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</si>
  <si>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</si>
  <si>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</si>
  <si>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</si>
  <si>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</si>
  <si>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</si>
  <si>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</si>
  <si>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</si>
  <si>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</si>
  <si>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</si>
  <si>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</si>
  <si>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</si>
  <si>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</si>
  <si>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</si>
  <si>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</si>
  <si>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</si>
  <si>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</si>
  <si>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</si>
  <si>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</si>
  <si>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</si>
  <si>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</si>
  <si>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</si>
  <si>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</si>
  <si>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</si>
  <si>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</si>
  <si>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</si>
  <si>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</si>
  <si>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</si>
  <si>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</si>
  <si>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</si>
  <si>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</si>
  <si>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</si>
  <si>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</si>
  <si>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</si>
  <si>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</si>
  <si>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</si>
  <si>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</si>
  <si>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</si>
  <si>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</si>
  <si>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</si>
  <si>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</si>
  <si>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</si>
  <si>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</si>
  <si>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</si>
  <si>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</si>
  <si>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</si>
  <si>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</si>
  <si>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</si>
  <si>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</si>
  <si>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</si>
  <si>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</si>
  <si>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</si>
  <si>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</si>
  <si>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</si>
  <si>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</si>
  <si>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</si>
  <si>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</si>
  <si>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</si>
  <si>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</si>
  <si>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</si>
  <si>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</si>
  <si>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</si>
  <si>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</si>
  <si>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</si>
  <si>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</si>
  <si>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</si>
  <si>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</si>
  <si>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</si>
  <si>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</si>
  <si>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</si>
  <si>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</si>
  <si>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</si>
  <si>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</si>
  <si>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</si>
  <si>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</si>
  <si>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</si>
  <si>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</si>
  <si>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</si>
  <si>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</si>
  <si>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</si>
  <si>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</si>
  <si>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</si>
  <si>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</si>
  <si>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</si>
  <si>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</si>
  <si>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</si>
  <si>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</si>
  <si>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</si>
  <si>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</si>
  <si>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</si>
  <si>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</si>
  <si>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</si>
  <si>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</si>
  <si>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</si>
  <si>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</si>
  <si>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</si>
  <si>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</si>
  <si>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</si>
  <si>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</si>
  <si>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</si>
  <si>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</si>
  <si>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</si>
  <si>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</si>
  <si>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</si>
  <si>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</si>
  <si>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</si>
  <si>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</si>
  <si>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</si>
  <si>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</si>
  <si>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</si>
  <si>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</si>
  <si>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</si>
  <si>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</si>
  <si>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</si>
  <si>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</si>
  <si>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</si>
  <si>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</si>
  <si>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</si>
  <si>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</si>
  <si>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</si>
  <si>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</si>
  <si>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</si>
  <si>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</si>
  <si>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</si>
  <si>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</si>
  <si>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</si>
  <si>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</si>
  <si>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</si>
  <si>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</si>
  <si>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</si>
  <si>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</si>
  <si>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</si>
  <si>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</si>
  <si>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</si>
  <si>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</si>
  <si>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</si>
  <si>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</si>
  <si>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</si>
  <si>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</si>
  <si>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</si>
  <si>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</si>
  <si>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</si>
  <si>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</si>
  <si>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</si>
  <si>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</si>
  <si>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</si>
  <si>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</si>
  <si>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</si>
  <si>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</si>
  <si>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</si>
  <si>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</si>
  <si>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</si>
  <si>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</si>
  <si>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</si>
  <si>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</si>
  <si>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</si>
  <si>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</si>
  <si>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</si>
  <si>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</si>
  <si>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</si>
  <si>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</si>
  <si>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</si>
  <si>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</si>
  <si>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</si>
  <si>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</si>
  <si>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</si>
  <si>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</si>
  <si>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</si>
  <si>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</si>
  <si>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</si>
  <si>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</si>
  <si>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</si>
  <si>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</si>
  <si>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</si>
  <si>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</si>
  <si>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</si>
  <si>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</si>
  <si>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</si>
  <si>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</si>
  <si>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</si>
  <si>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</si>
  <si>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</si>
  <si>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</si>
  <si>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</si>
  <si>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</si>
  <si>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</si>
  <si>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</si>
  <si>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</si>
  <si>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</si>
  <si>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</si>
  <si>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</si>
  <si>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</si>
  <si>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</si>
  <si>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</si>
  <si>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</si>
  <si>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</si>
  <si>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</si>
  <si>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</si>
  <si>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</si>
  <si>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</si>
  <si>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</si>
  <si>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</si>
  <si>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</si>
  <si>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</si>
  <si>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</si>
  <si>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</si>
  <si>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</si>
  <si>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</si>
  <si>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</si>
  <si>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</si>
  <si>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</si>
  <si>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</si>
  <si>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</si>
  <si>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</si>
  <si>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</si>
  <si>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</si>
  <si>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</si>
  <si>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</si>
  <si>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</si>
  <si>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</si>
  <si>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</si>
  <si>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</si>
  <si>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</si>
  <si>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</si>
  <si>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</si>
  <si>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</si>
  <si>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</si>
  <si>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</si>
  <si>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</si>
  <si>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</si>
  <si>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</si>
  <si>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</si>
  <si>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</si>
  <si>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</si>
  <si>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</si>
  <si>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</si>
  <si>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</si>
  <si>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</si>
  <si>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</si>
  <si>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</si>
  <si>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</si>
  <si>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</si>
  <si>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</si>
  <si>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</si>
  <si>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</si>
  <si>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</si>
  <si>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</si>
  <si>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</si>
  <si>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</si>
  <si>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</si>
  <si>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</si>
  <si>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</si>
  <si>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</si>
  <si>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</si>
  <si>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</si>
  <si>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</si>
  <si>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</si>
  <si>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</si>
  <si>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</si>
  <si>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</si>
  <si>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</si>
  <si>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</si>
  <si>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</si>
  <si>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</si>
  <si>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</si>
  <si>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</si>
  <si>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</si>
  <si>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</si>
  <si>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</si>
  <si>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</si>
  <si>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</si>
  <si>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</si>
  <si>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</si>
  <si>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</si>
  <si>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</si>
  <si>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</si>
  <si>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</si>
  <si>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</si>
  <si>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</si>
  <si>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</si>
  <si>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</si>
  <si>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</si>
  <si>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</si>
  <si>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</si>
  <si>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</si>
  <si>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</si>
  <si>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</si>
  <si>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</si>
  <si>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</si>
  <si>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</si>
  <si>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</si>
  <si>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</si>
  <si>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</si>
  <si>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</si>
  <si>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</si>
  <si>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</si>
  <si>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</si>
  <si>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</si>
  <si>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</si>
  <si>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</si>
  <si>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</si>
  <si>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</si>
  <si>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</si>
  <si>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</si>
  <si>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</si>
  <si>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</si>
  <si>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</si>
  <si>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</si>
  <si>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</si>
  <si>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</si>
  <si>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</si>
  <si>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</si>
  <si>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</si>
  <si>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</si>
  <si>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</si>
  <si>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</si>
  <si>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</si>
  <si>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</si>
  <si>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</si>
  <si>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</si>
  <si>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</si>
  <si>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</si>
  <si>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</si>
  <si>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</si>
  <si>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</si>
  <si>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</si>
  <si>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</si>
  <si>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</si>
  <si>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</si>
  <si>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</si>
  <si>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</si>
  <si>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</si>
  <si>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</si>
  <si>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</si>
  <si>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</si>
  <si>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</si>
  <si>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</si>
  <si>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</si>
  <si>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</si>
  <si>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</si>
  <si>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</si>
  <si>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</si>
  <si>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</si>
  <si>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</si>
  <si>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</si>
  <si>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</si>
  <si>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</si>
  <si>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</si>
  <si>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</si>
  <si>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</si>
  <si>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</si>
  <si>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</si>
  <si>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</si>
  <si>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</si>
  <si>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</si>
  <si>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</si>
  <si>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</si>
  <si>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</si>
  <si>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</si>
  <si>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</si>
  <si>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</si>
  <si>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</si>
  <si>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</si>
  <si>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</si>
  <si>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</si>
  <si>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</si>
  <si>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</si>
  <si>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</si>
  <si>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</si>
  <si>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</si>
  <si>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</si>
  <si>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</si>
  <si>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</si>
  <si>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</si>
  <si>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</si>
  <si>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</si>
  <si>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</si>
  <si>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</si>
  <si>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</si>
  <si>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</si>
  <si>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</si>
  <si>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</si>
  <si>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</si>
  <si>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</si>
  <si>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</si>
  <si>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</si>
  <si>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</si>
  <si>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</si>
  <si>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</si>
  <si>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</si>
  <si>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</si>
  <si>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</si>
  <si>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</si>
  <si>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</si>
  <si>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</si>
  <si>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</si>
  <si>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</si>
  <si>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</si>
  <si>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</si>
  <si>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</si>
  <si>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</si>
  <si>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</si>
  <si>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</si>
  <si>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</si>
  <si>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</si>
  <si>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</si>
  <si>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</si>
  <si>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</si>
  <si>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</si>
  <si>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</si>
  <si>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</si>
  <si>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</si>
  <si>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</si>
  <si>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</si>
  <si>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</si>
  <si>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</si>
  <si>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</si>
  <si>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</si>
  <si>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</si>
  <si>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</si>
  <si>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</si>
  <si>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</si>
  <si>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</si>
  <si>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</si>
  <si>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</si>
  <si>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</si>
  <si>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</si>
  <si>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</si>
  <si>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</si>
  <si>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</si>
  <si>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</si>
  <si>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</si>
  <si>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</si>
  <si>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</si>
  <si>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</si>
  <si>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</si>
  <si>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</si>
  <si>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</si>
  <si>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</si>
  <si>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</si>
  <si>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</si>
  <si>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</si>
  <si>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</si>
  <si>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</si>
  <si>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</si>
  <si>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</si>
  <si>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</si>
  <si>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</si>
  <si>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</si>
  <si>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</si>
  <si>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</si>
  <si>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</si>
  <si>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</si>
  <si>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</si>
  <si>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</si>
  <si>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</si>
  <si>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</si>
  <si>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</si>
  <si>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</si>
  <si>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</si>
  <si>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</si>
  <si>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</si>
  <si>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</si>
  <si>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</si>
  <si>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</si>
  <si>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</si>
  <si>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</si>
  <si>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</si>
  <si>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</si>
  <si>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</si>
  <si>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</si>
  <si>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</si>
  <si>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</si>
  <si>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</si>
  <si>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</si>
  <si>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</si>
  <si>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</si>
  <si>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</si>
  <si>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</si>
  <si>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</si>
  <si>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</si>
  <si>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</si>
  <si>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</si>
  <si>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</si>
  <si>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</si>
  <si>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</si>
  <si>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</si>
  <si>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</si>
  <si>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</si>
  <si>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</si>
  <si>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</si>
  <si>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</si>
  <si>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</si>
  <si>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</si>
  <si>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</si>
  <si>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</si>
  <si>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</si>
  <si>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</si>
  <si>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</si>
  <si>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</si>
  <si>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</si>
  <si>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</si>
  <si>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</si>
  <si>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</si>
  <si>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</si>
  <si>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</si>
  <si>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</si>
  <si>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</si>
  <si>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</si>
  <si>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</si>
  <si>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</si>
  <si>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</si>
  <si>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</si>
  <si>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</si>
  <si>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</si>
  <si>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</si>
  <si>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</si>
  <si>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</si>
  <si>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</si>
  <si>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</si>
  <si>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</si>
  <si>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</si>
  <si>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</si>
  <si>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</si>
  <si>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</si>
  <si>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</si>
  <si>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</si>
  <si>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</si>
  <si>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</si>
  <si>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</si>
  <si>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</si>
  <si>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</si>
  <si>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</si>
  <si>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</si>
  <si>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</si>
  <si>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</si>
  <si>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</si>
  <si>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</si>
  <si>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</si>
  <si>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</si>
  <si>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</si>
  <si>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</si>
  <si>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</si>
  <si>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</si>
  <si>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</si>
  <si>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</si>
  <si>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</si>
  <si>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</si>
  <si>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</si>
  <si>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</si>
  <si>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</si>
  <si>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</si>
  <si>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</si>
  <si>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</si>
  <si>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</si>
  <si>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</si>
  <si>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</si>
  <si>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</si>
  <si>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</si>
  <si>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</si>
  <si>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</si>
  <si>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</si>
  <si>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</si>
  <si>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</si>
  <si>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</si>
  <si>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</si>
  <si>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</si>
  <si>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</si>
  <si>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</si>
  <si>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</si>
  <si>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</si>
  <si>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</si>
  <si>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</si>
  <si>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</si>
  <si>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</si>
  <si>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</si>
  <si>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</si>
  <si>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</si>
  <si>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</si>
  <si>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</si>
  <si>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</si>
  <si>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</si>
  <si>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</si>
  <si>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</si>
  <si>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</si>
  <si>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</si>
  <si>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</si>
  <si>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</si>
  <si>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</si>
  <si>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</si>
  <si>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</si>
  <si>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</si>
  <si>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</si>
  <si>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</si>
  <si>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</si>
  <si>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</si>
  <si>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</si>
  <si>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</si>
  <si>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</si>
  <si>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</si>
  <si>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</si>
  <si>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</si>
  <si>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</si>
  <si>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</si>
  <si>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</si>
  <si>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</si>
  <si>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</si>
  <si>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</si>
  <si>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</si>
  <si>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</si>
  <si>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</si>
  <si>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</si>
  <si>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</si>
  <si>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</si>
  <si>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</si>
  <si>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</si>
  <si>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</si>
  <si>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</si>
  <si>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</si>
  <si>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</si>
  <si>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</si>
  <si>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</si>
  <si>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</si>
  <si>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</si>
  <si>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</si>
  <si>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</si>
  <si>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</si>
  <si>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</si>
  <si>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</si>
  <si>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</si>
  <si>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</si>
  <si>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</si>
  <si>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</si>
  <si>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</si>
  <si>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</si>
  <si>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</si>
  <si>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</si>
  <si>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</si>
  <si>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</si>
  <si>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</si>
  <si>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</si>
  <si>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</si>
  <si>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</si>
  <si>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</si>
  <si>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</si>
  <si>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</si>
  <si>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</si>
  <si>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</si>
  <si>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</si>
  <si>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</si>
  <si>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</si>
  <si>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</si>
  <si>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</si>
  <si>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</si>
  <si>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</si>
  <si>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</si>
  <si>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</si>
  <si>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</si>
  <si>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</si>
  <si>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</si>
  <si>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</si>
  <si>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</si>
  <si>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</si>
  <si>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</si>
  <si>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</si>
  <si>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</si>
  <si>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</si>
  <si>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</si>
  <si>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</si>
  <si>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</si>
  <si>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</si>
  <si>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</si>
  <si>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</si>
  <si>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</si>
  <si>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</si>
  <si>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</si>
  <si>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</si>
  <si>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</si>
  <si>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</si>
  <si>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</si>
  <si>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</si>
  <si>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</si>
  <si>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</si>
  <si>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</si>
  <si>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</si>
  <si>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</si>
  <si>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</si>
  <si>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</si>
  <si>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</si>
  <si>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</si>
  <si>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</si>
  <si>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</si>
  <si>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</si>
  <si>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</si>
  <si>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</si>
  <si>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</si>
  <si>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</si>
  <si>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</si>
  <si>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</si>
  <si>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</si>
  <si>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</si>
  <si>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</si>
  <si>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</si>
  <si>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</si>
  <si>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</si>
  <si>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</si>
  <si>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</si>
  <si>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</si>
  <si>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</si>
  <si>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</si>
  <si>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</si>
  <si>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</si>
  <si>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</si>
  <si>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</si>
  <si>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</si>
  <si>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</si>
  <si>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</si>
  <si>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</si>
  <si>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</si>
  <si>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</si>
  <si>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</si>
  <si>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</si>
  <si>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</si>
  <si>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</si>
  <si>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</si>
  <si>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</si>
  <si>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</si>
  <si>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</si>
  <si>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</si>
  <si>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</si>
  <si>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</si>
  <si>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</si>
  <si>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</si>
  <si>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</si>
  <si>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</si>
  <si>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</si>
  <si>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</si>
  <si>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</si>
  <si>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</si>
  <si>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</si>
  <si>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</si>
  <si>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</si>
  <si>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</si>
  <si>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</si>
  <si>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</si>
  <si>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</si>
  <si>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</si>
  <si>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</si>
  <si>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</si>
  <si>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</si>
  <si>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</si>
  <si>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</si>
  <si>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</si>
  <si>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</si>
  <si>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</si>
  <si>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</si>
  <si>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</si>
  <si>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</si>
  <si>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</si>
  <si>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</si>
  <si>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</si>
  <si>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</si>
  <si>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</si>
  <si>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</si>
  <si>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</si>
  <si>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</si>
  <si>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</si>
  <si>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</si>
  <si>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</si>
  <si>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</si>
  <si>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</si>
  <si>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</si>
  <si>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</si>
  <si>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</si>
  <si>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</si>
  <si>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</si>
  <si>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</si>
  <si>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</si>
  <si>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</si>
  <si>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</si>
  <si>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</si>
  <si>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</si>
  <si>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</si>
  <si>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</si>
  <si>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</si>
  <si>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</si>
  <si>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</si>
  <si>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</si>
  <si>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</si>
  <si>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</si>
  <si>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</si>
  <si>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</si>
  <si>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</si>
  <si>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</si>
  <si>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</si>
  <si>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</si>
  <si>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</si>
  <si>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</si>
  <si>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</si>
  <si>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</si>
  <si>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</si>
  <si>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</si>
  <si>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</si>
  <si>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</si>
  <si>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</si>
  <si>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</si>
  <si>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</si>
  <si>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</si>
  <si>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</si>
  <si>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</si>
  <si>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</si>
  <si>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</si>
  <si>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</si>
  <si>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</si>
  <si>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</si>
  <si>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</si>
  <si>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</si>
  <si>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</si>
  <si>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</si>
  <si>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</si>
  <si>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</si>
  <si>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</si>
  <si>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</si>
  <si>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</si>
  <si>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</si>
  <si>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</si>
  <si>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</si>
  <si>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</si>
  <si>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</si>
  <si>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</si>
  <si>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</si>
  <si>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</si>
  <si>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</si>
  <si>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</si>
  <si>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</si>
  <si>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</si>
  <si>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</si>
  <si>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</si>
  <si>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</si>
  <si>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</si>
  <si>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</si>
  <si>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</si>
  <si>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</si>
  <si>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</si>
  <si>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</si>
  <si>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</si>
  <si>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</si>
  <si>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</si>
  <si>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</si>
  <si>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</si>
  <si>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</si>
  <si>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</si>
  <si>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</si>
  <si>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</si>
  <si>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</si>
  <si>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</si>
  <si>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</si>
  <si>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</si>
  <si>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</si>
  <si>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</si>
  <si>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</si>
  <si>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</si>
  <si>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</si>
  <si>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</si>
  <si>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</si>
  <si>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</si>
  <si>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</si>
  <si>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</si>
  <si>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</si>
  <si>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</si>
  <si>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</si>
  <si>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</si>
  <si>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</si>
  <si>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</si>
  <si>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</si>
  <si>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</si>
  <si>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</si>
  <si>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</si>
  <si>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</si>
  <si>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</si>
  <si>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</si>
  <si>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</si>
  <si>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</si>
  <si>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</si>
  <si>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</si>
  <si>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</si>
  <si>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</si>
  <si>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</si>
  <si>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</si>
  <si>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</si>
  <si>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</si>
  <si>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</si>
  <si>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</si>
  <si>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</si>
  <si>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</si>
  <si>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</si>
  <si>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</si>
  <si>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</si>
  <si>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</si>
  <si>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</si>
  <si>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</si>
  <si>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</si>
  <si>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</si>
  <si>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</si>
  <si>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</si>
  <si>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</si>
  <si>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</si>
  <si>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</si>
  <si>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</si>
  <si>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</si>
  <si>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</si>
  <si>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</si>
  <si>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</si>
  <si>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</si>
  <si>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</si>
  <si>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</si>
  <si>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</si>
  <si>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</si>
  <si>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</si>
  <si>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</si>
  <si>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</si>
  <si>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</si>
  <si>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</si>
  <si>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</si>
  <si>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</si>
  <si>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</si>
  <si>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</si>
  <si>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</si>
  <si>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</si>
  <si>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</si>
  <si>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</si>
  <si>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</si>
  <si>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</si>
  <si>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</si>
  <si>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</si>
  <si>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</si>
  <si>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</si>
  <si>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</si>
  <si>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</si>
  <si>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</si>
  <si>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</si>
  <si>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</si>
  <si>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</si>
  <si>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</si>
  <si>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</si>
  <si>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</si>
  <si>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</si>
  <si>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</si>
  <si>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</si>
  <si>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</si>
  <si>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</si>
  <si>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</si>
  <si>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</si>
  <si>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</si>
  <si>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</si>
  <si>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</si>
  <si>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</si>
  <si>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</si>
  <si>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</si>
  <si>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</si>
  <si>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</si>
  <si>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</si>
  <si>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</si>
  <si>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</si>
  <si>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</si>
  <si>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</si>
  <si>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</si>
  <si>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</si>
  <si>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</si>
  <si>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</si>
  <si>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</si>
  <si>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</si>
  <si>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</si>
  <si>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</si>
  <si>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</si>
  <si>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</si>
  <si>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</si>
  <si>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</si>
  <si>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</si>
  <si>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</si>
  <si>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</si>
  <si>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</si>
  <si>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</si>
  <si>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</si>
  <si>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</si>
  <si>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</si>
  <si>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</si>
  <si>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</si>
  <si>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</si>
  <si>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</si>
  <si>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</si>
  <si>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</si>
  <si>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</si>
  <si>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</si>
  <si>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</si>
  <si>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</si>
  <si>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</si>
  <si>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</si>
  <si>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</si>
  <si>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</si>
  <si>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</si>
  <si>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</si>
  <si>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</si>
  <si>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</si>
  <si>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</si>
  <si>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</si>
  <si>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</si>
  <si>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</si>
  <si>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</si>
  <si>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</si>
  <si>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</si>
  <si>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</si>
  <si>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</si>
  <si>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</si>
  <si>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</si>
  <si>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</si>
  <si>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</si>
  <si>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</si>
  <si>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</si>
  <si>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</si>
  <si>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</si>
  <si>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</si>
  <si>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</si>
  <si>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</si>
  <si>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</si>
  <si>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</si>
  <si>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</si>
  <si>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</si>
  <si>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</si>
  <si>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</si>
  <si>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</si>
  <si>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</si>
  <si>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</si>
  <si>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</si>
  <si>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</si>
  <si>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</si>
  <si>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</si>
  <si>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</si>
  <si>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</si>
  <si>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</si>
  <si>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</si>
  <si>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</si>
  <si>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</si>
  <si>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</si>
  <si>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</si>
  <si>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</si>
  <si>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</si>
  <si>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</si>
  <si>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</si>
  <si>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</si>
  <si>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</si>
  <si>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</si>
  <si>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</si>
  <si>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</si>
  <si>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</si>
  <si>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</si>
  <si>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</si>
  <si>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</si>
  <si>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</si>
  <si>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</si>
  <si>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</si>
  <si>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</si>
  <si>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</si>
  <si>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</si>
  <si>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</si>
  <si>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</si>
  <si>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</si>
  <si>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</si>
  <si>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</si>
  <si>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</si>
  <si>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</si>
  <si>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</si>
  <si>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</si>
  <si>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</si>
  <si>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</si>
  <si>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</si>
  <si>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</si>
  <si>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</si>
  <si>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</si>
  <si>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</si>
  <si>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</si>
  <si>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</si>
  <si>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</si>
  <si>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</si>
  <si>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</si>
  <si>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</si>
  <si>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</si>
  <si>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</si>
  <si>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</si>
  <si>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</si>
  <si>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</si>
  <si>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</si>
  <si>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</si>
  <si>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</si>
  <si>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</si>
  <si>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</si>
  <si>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</si>
  <si>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</si>
  <si>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</si>
  <si>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</si>
  <si>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</si>
  <si>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</si>
  <si>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</si>
  <si>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</si>
  <si>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</si>
  <si>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</si>
  <si>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</si>
  <si>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</si>
  <si>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</si>
  <si>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</si>
  <si>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</si>
  <si>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</si>
  <si>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</si>
  <si>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</si>
  <si>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</si>
  <si>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</si>
  <si>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</si>
  <si>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</si>
  <si>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</si>
  <si>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</si>
  <si>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</si>
  <si>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</si>
  <si>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</si>
  <si>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</si>
  <si>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</si>
  <si>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</si>
  <si>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</si>
  <si>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</si>
  <si>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</si>
  <si>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</si>
  <si>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</si>
  <si>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</si>
  <si>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</si>
  <si>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</si>
  <si>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</si>
  <si>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</si>
  <si>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</si>
  <si>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</si>
  <si>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</si>
  <si>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</si>
  <si>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</si>
  <si>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</si>
  <si>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</si>
  <si>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</si>
  <si>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</si>
  <si>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</si>
  <si>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</si>
  <si>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</si>
  <si>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</si>
  <si>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</si>
  <si>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</si>
  <si>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</si>
  <si>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</si>
  <si>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</si>
  <si>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</si>
  <si>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</si>
  <si>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</si>
  <si>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</si>
  <si>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</si>
  <si>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</si>
  <si>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</si>
  <si>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</si>
  <si>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</si>
  <si>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</si>
  <si>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</si>
  <si>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</si>
  <si>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</si>
  <si>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</si>
  <si>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</si>
  <si>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</si>
  <si>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</si>
  <si>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</si>
  <si>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</si>
  <si>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</si>
  <si>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</si>
  <si>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</si>
  <si>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</si>
  <si>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</si>
  <si>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</si>
  <si>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</si>
  <si>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</si>
  <si>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</si>
  <si>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</si>
  <si>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</si>
  <si>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</si>
  <si>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</si>
  <si>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</si>
  <si>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</si>
  <si>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</si>
  <si>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</si>
  <si>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</si>
  <si>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</si>
  <si>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</si>
  <si>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</si>
  <si>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</si>
  <si>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</si>
  <si>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</si>
  <si>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</si>
  <si>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</si>
  <si>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</si>
  <si>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</si>
  <si>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</si>
  <si>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</si>
  <si>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</si>
  <si>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</si>
  <si>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</si>
  <si>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</si>
  <si>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</si>
  <si>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</si>
  <si>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</si>
  <si>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</si>
  <si>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</si>
  <si>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</si>
  <si>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</si>
  <si>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</si>
  <si>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</si>
  <si>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</si>
  <si>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</si>
  <si>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</si>
  <si>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</si>
  <si>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</si>
  <si>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</si>
  <si>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</si>
  <si>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</si>
  <si>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</si>
  <si>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</si>
  <si>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</si>
  <si>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</si>
  <si>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</si>
  <si>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</si>
  <si>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</si>
  <si>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</si>
  <si>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</si>
  <si>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</si>
  <si>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</si>
  <si>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</si>
  <si>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</si>
  <si>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</si>
  <si>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</si>
  <si>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</si>
  <si>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</si>
  <si>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</si>
  <si>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</si>
  <si>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</si>
  <si>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</si>
  <si>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</si>
  <si>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</si>
  <si>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</si>
  <si>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</si>
  <si>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</si>
  <si>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</si>
  <si>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</si>
  <si>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</si>
  <si>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</si>
  <si>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</si>
  <si>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</si>
  <si>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</si>
  <si>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</si>
  <si>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</si>
  <si>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</si>
  <si>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</si>
  <si>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</si>
  <si>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</si>
  <si>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</si>
  <si>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</si>
  <si>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</si>
  <si>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</si>
  <si>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</si>
  <si>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</si>
  <si>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</si>
  <si>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</si>
  <si>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</si>
  <si>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</si>
  <si>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</si>
  <si>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</si>
  <si>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</si>
  <si>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</si>
  <si>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</si>
  <si>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</si>
  <si>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</si>
  <si>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</si>
  <si>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</si>
  <si>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</si>
  <si>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</si>
  <si>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</si>
  <si>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</si>
  <si>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</si>
  <si>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</si>
  <si>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</si>
  <si>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</si>
  <si>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</si>
  <si>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</si>
  <si>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</si>
  <si>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</si>
  <si>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</si>
  <si>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</si>
  <si>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</si>
  <si>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</si>
  <si>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</si>
  <si>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</si>
  <si>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</si>
  <si>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</si>
  <si>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</si>
  <si>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</si>
  <si>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</si>
  <si>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</si>
  <si>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</si>
  <si>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</si>
  <si>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</si>
  <si>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</si>
  <si>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</si>
  <si>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</si>
  <si>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</si>
  <si>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</si>
  <si>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</si>
  <si>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</si>
  <si>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</si>
  <si>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</si>
  <si>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</si>
  <si>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</si>
  <si>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</si>
  <si>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</si>
  <si>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</si>
  <si>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</si>
  <si>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</si>
  <si>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</si>
  <si>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</si>
  <si>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</si>
  <si>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</si>
  <si>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</si>
  <si>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</si>
  <si>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</si>
  <si>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</si>
  <si>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</si>
  <si>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</si>
  <si>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</si>
  <si>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</si>
  <si>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</si>
  <si>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</si>
  <si>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</si>
  <si>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</si>
  <si>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</si>
  <si>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</si>
  <si>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</si>
  <si>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</si>
  <si>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</si>
  <si>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</si>
  <si>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</si>
  <si>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</si>
  <si>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</si>
  <si>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</si>
  <si>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</si>
  <si>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</si>
  <si>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</si>
  <si>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</si>
  <si>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</si>
  <si>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</si>
  <si>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</si>
  <si>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</si>
  <si>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</si>
  <si>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</si>
  <si>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</si>
  <si>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</si>
  <si>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</si>
  <si>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</si>
  <si>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</si>
  <si>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</si>
  <si>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</si>
  <si>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</si>
  <si>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</si>
  <si>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</si>
  <si>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</si>
  <si>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</si>
  <si>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</si>
  <si>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</si>
  <si>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</si>
  <si>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</si>
  <si>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</si>
  <si>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</si>
  <si>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</si>
  <si>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</si>
  <si>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</si>
  <si>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</si>
  <si>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</si>
  <si>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</si>
  <si>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</si>
  <si>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</si>
  <si>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</si>
  <si>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</si>
  <si>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</si>
  <si>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</si>
  <si>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</si>
  <si>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</si>
  <si>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</si>
  <si>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</si>
  <si>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</si>
  <si>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</si>
  <si>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</si>
  <si>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</si>
  <si>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</si>
  <si>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</si>
  <si>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</si>
  <si>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</si>
  <si>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</si>
  <si>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</si>
  <si>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</si>
  <si>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</si>
  <si>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</si>
  <si>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</si>
  <si>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</si>
  <si>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</si>
  <si>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</si>
  <si>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</si>
  <si>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</si>
  <si>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</si>
  <si>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</si>
  <si>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</si>
  <si>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</si>
  <si>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</si>
  <si>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</si>
  <si>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</si>
  <si>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</si>
  <si>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</si>
  <si>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</si>
  <si>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</si>
  <si>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</si>
  <si>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</si>
  <si>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</si>
  <si>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</si>
  <si>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</si>
  <si>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</si>
  <si>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</si>
  <si>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</si>
  <si>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</si>
  <si>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</si>
  <si>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</si>
  <si>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</si>
  <si>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</si>
  <si>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</si>
  <si>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</si>
  <si>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</si>
  <si>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</si>
  <si>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</si>
  <si>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</si>
  <si>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</si>
  <si>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</si>
  <si>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</si>
  <si>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</si>
  <si>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</si>
  <si>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</si>
  <si>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</si>
  <si>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</si>
  <si>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</si>
  <si>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</si>
  <si>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</si>
  <si>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</si>
  <si>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</si>
  <si>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</si>
  <si>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</si>
  <si>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</si>
  <si>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</si>
  <si>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</si>
  <si>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</si>
  <si>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</si>
  <si>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</si>
  <si>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</si>
  <si>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</si>
  <si>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</si>
  <si>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</si>
  <si>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</si>
  <si>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</si>
  <si>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</si>
  <si>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</si>
  <si>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</si>
  <si>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</si>
  <si>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</si>
  <si>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</si>
  <si>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</si>
  <si>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</si>
  <si>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</si>
  <si>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</si>
  <si>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</si>
  <si>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</si>
  <si>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</si>
  <si>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</si>
  <si>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</si>
  <si>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</si>
  <si>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</si>
  <si>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</si>
  <si>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</si>
  <si>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</si>
  <si>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</si>
  <si>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</si>
  <si>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</si>
  <si>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</si>
  <si>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</si>
  <si>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</si>
  <si>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</si>
  <si>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</si>
  <si>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</si>
  <si>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</si>
  <si>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</si>
  <si>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</si>
  <si>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</si>
  <si>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</si>
  <si>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</si>
  <si>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</si>
  <si>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</si>
  <si>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</si>
  <si>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</si>
  <si>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</si>
  <si>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</si>
  <si>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</si>
  <si>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</si>
  <si>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</si>
  <si>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</si>
  <si>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</si>
  <si>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</si>
  <si>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</si>
  <si>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</si>
  <si>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</si>
  <si>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</si>
  <si>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</si>
  <si>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</si>
  <si>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</si>
  <si>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</si>
  <si>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</si>
  <si>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</si>
  <si>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</si>
  <si>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</si>
  <si>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</si>
  <si>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</si>
  <si>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</si>
  <si>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</si>
  <si>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</si>
  <si>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</si>
  <si>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</si>
  <si>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</si>
  <si>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</si>
  <si>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</si>
  <si>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</si>
  <si>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</si>
  <si>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</si>
  <si>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</si>
  <si>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</si>
  <si>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</si>
  <si>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</si>
  <si>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</si>
  <si>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</si>
  <si>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</si>
  <si>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</si>
  <si>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</si>
  <si>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</si>
  <si>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</si>
  <si>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</si>
  <si>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</si>
  <si>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</si>
  <si>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</si>
  <si>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</si>
  <si>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</si>
  <si>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</si>
  <si>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</si>
  <si>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</si>
  <si>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</si>
  <si>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</si>
  <si>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</si>
  <si>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</si>
  <si>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</si>
  <si>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</si>
  <si>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</si>
  <si>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</si>
  <si>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</si>
  <si>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</si>
  <si>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</si>
  <si>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</si>
  <si>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</si>
  <si>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</si>
  <si>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</si>
  <si>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</si>
  <si>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</si>
  <si>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</si>
  <si>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</si>
  <si>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</si>
  <si>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</si>
  <si>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</si>
  <si>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</si>
  <si>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</si>
  <si>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</si>
  <si>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</si>
  <si>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</si>
  <si>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</si>
  <si>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</si>
  <si>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</si>
  <si>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</si>
  <si>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</si>
  <si>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</si>
  <si>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</si>
  <si>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</si>
  <si>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</si>
  <si>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</si>
  <si>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</si>
  <si>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</si>
  <si>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</si>
  <si>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</si>
  <si>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</si>
  <si>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</si>
  <si>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</si>
  <si>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</si>
  <si>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</si>
  <si>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</si>
  <si>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</si>
  <si>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</si>
  <si>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</si>
  <si>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</si>
  <si>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</si>
  <si>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</si>
  <si>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</si>
  <si>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</si>
  <si>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</si>
  <si>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</si>
  <si>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</si>
  <si>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</si>
  <si>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</si>
  <si>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</si>
  <si>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</si>
  <si>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</si>
  <si>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</si>
  <si>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</si>
  <si>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</si>
  <si>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</si>
  <si>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</si>
  <si>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</si>
  <si>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</si>
  <si>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</si>
  <si>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</si>
  <si>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</si>
  <si>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</si>
  <si>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</si>
  <si>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</si>
  <si>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</si>
  <si>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</si>
  <si>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</si>
  <si>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</si>
  <si>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</si>
  <si>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</si>
  <si>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</si>
  <si>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</si>
  <si>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</si>
  <si>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</si>
  <si>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</si>
  <si>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</si>
  <si>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</si>
  <si>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</si>
  <si>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</si>
  <si>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</si>
  <si>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</si>
  <si>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</si>
  <si>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</si>
  <si>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</si>
  <si>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</si>
  <si>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</si>
  <si>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</si>
  <si>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</si>
  <si>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</si>
  <si>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</si>
  <si>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</si>
  <si>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</si>
  <si>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</si>
  <si>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</si>
  <si>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</si>
  <si>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</si>
  <si>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</si>
  <si>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</si>
  <si>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</si>
  <si>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</si>
  <si>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</si>
  <si>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</si>
  <si>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</si>
  <si>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</si>
  <si>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</si>
  <si>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</si>
  <si>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</si>
  <si>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</si>
  <si>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</si>
  <si>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</si>
  <si>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</si>
  <si>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</si>
  <si>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</si>
  <si>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</si>
  <si>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</si>
  <si>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</si>
  <si>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</si>
  <si>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</si>
  <si>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</si>
  <si>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</si>
  <si>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</si>
  <si>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</si>
  <si>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</si>
  <si>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</si>
  <si>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</si>
  <si>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</si>
  <si>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</si>
  <si>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</si>
  <si>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</si>
  <si>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</si>
  <si>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</si>
  <si>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</si>
  <si>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</si>
  <si>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</si>
  <si>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</si>
  <si>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</si>
  <si>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</si>
  <si>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</si>
  <si>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</si>
  <si>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</si>
  <si>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</si>
  <si>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</si>
  <si>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</si>
  <si>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</si>
  <si>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</si>
  <si>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</si>
  <si>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</si>
  <si>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</si>
  <si>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</si>
  <si>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</si>
  <si>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</si>
  <si>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</si>
  <si>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</si>
  <si>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</si>
  <si>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</si>
  <si>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</si>
  <si>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</si>
  <si>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</si>
  <si>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</si>
  <si>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</si>
  <si>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</si>
  <si>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</si>
  <si>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</si>
  <si>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</si>
  <si>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</si>
  <si>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</si>
  <si>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</si>
  <si>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</si>
  <si>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</si>
  <si>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</si>
  <si>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</si>
  <si>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</si>
  <si>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</si>
  <si>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</si>
  <si>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</si>
  <si>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</si>
  <si>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</si>
  <si>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</si>
  <si>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</si>
  <si>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</si>
  <si>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</si>
  <si>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</si>
  <si>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</si>
  <si>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</si>
  <si>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</si>
  <si>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</si>
  <si>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</si>
  <si>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</si>
  <si>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</si>
  <si>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</si>
  <si>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</si>
  <si>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</si>
  <si>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</si>
  <si>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</si>
  <si>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</si>
  <si>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</si>
  <si>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</si>
  <si>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</si>
  <si>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</si>
  <si>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</si>
  <si>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</si>
  <si>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</si>
  <si>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</si>
  <si>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</si>
  <si>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</si>
  <si>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</si>
  <si>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</si>
  <si>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</si>
  <si>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</si>
  <si>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</si>
  <si>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</si>
  <si>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</si>
  <si>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</si>
  <si>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</si>
  <si>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</si>
  <si>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</si>
  <si>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</si>
  <si>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</si>
  <si>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</si>
  <si>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</si>
  <si>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</si>
  <si>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</si>
  <si>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</si>
  <si>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</si>
  <si>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</si>
  <si>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</si>
  <si>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</si>
  <si>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</si>
  <si>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</si>
  <si>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</si>
  <si>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</si>
  <si>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</si>
  <si>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</si>
  <si>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</si>
  <si>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</si>
  <si>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</si>
  <si>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</si>
  <si>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</si>
  <si>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</si>
  <si>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</si>
  <si>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</si>
  <si>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</si>
  <si>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</si>
  <si>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</si>
  <si>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</si>
  <si>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</si>
  <si>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</si>
  <si>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</si>
  <si>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</si>
  <si>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</si>
  <si>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</si>
  <si>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</si>
  <si>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</si>
  <si>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</si>
  <si>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</si>
  <si>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</si>
  <si>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</si>
  <si>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</si>
  <si>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</si>
  <si>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</si>
  <si>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</si>
  <si>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</si>
  <si>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</si>
  <si>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</si>
  <si>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</si>
  <si>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</si>
  <si>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</si>
  <si>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</si>
  <si>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</si>
  <si>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</si>
  <si>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</si>
  <si>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</si>
  <si>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</si>
  <si>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</si>
  <si>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</si>
  <si>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</si>
  <si>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</si>
  <si>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</si>
  <si>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</si>
  <si>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</si>
  <si>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</si>
  <si>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</si>
  <si>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</si>
  <si>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</si>
  <si>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</si>
  <si>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</si>
  <si>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</si>
  <si>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</si>
  <si>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</si>
  <si>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</si>
  <si>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</si>
  <si>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</si>
  <si>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</si>
  <si>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</si>
  <si>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</si>
  <si>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</si>
  <si>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</si>
  <si>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</si>
  <si>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</si>
  <si>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</si>
  <si>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</si>
  <si>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</si>
  <si>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</si>
  <si>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</si>
  <si>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</si>
  <si>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</si>
  <si>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</si>
  <si>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</si>
  <si>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</si>
  <si>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</si>
  <si>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</si>
  <si>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</si>
  <si>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</si>
  <si>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</si>
  <si>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</si>
  <si>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</si>
  <si>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</si>
  <si>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</si>
  <si>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</si>
  <si>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</si>
  <si>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</si>
  <si>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</si>
  <si>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</si>
  <si>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</si>
  <si>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</si>
  <si>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</si>
  <si>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</si>
  <si>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</si>
  <si>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</si>
  <si>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</si>
  <si>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</si>
  <si>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</si>
  <si>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</si>
  <si>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</si>
  <si>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</si>
  <si>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</si>
  <si>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</si>
  <si>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</si>
  <si>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</si>
  <si>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</si>
  <si>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</si>
  <si>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</si>
  <si>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</si>
  <si>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</si>
  <si>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</si>
  <si>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</si>
  <si>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</si>
  <si>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</si>
  <si>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</si>
  <si>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</si>
  <si>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</si>
  <si>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</si>
  <si>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</si>
  <si>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</si>
  <si>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</si>
  <si>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</si>
  <si>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</si>
  <si>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</si>
  <si>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</si>
  <si>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</si>
  <si>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</si>
  <si>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</si>
  <si>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</si>
  <si>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</si>
  <si>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</si>
  <si>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</si>
  <si>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</si>
  <si>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</si>
  <si>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</si>
  <si>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</si>
  <si>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</si>
  <si>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</si>
  <si>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</si>
  <si>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</si>
  <si>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</si>
  <si>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</si>
  <si>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</si>
  <si>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</si>
  <si>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</si>
  <si>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</si>
  <si>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</si>
  <si>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</si>
  <si>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</si>
  <si>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</si>
  <si>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</si>
  <si>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</si>
  <si>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</si>
  <si>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</si>
  <si>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</si>
  <si>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</si>
  <si>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</si>
  <si>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</si>
  <si>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</si>
  <si>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</si>
  <si>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</si>
  <si>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</si>
  <si>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</si>
  <si>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</si>
  <si>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</si>
  <si>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</si>
  <si>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</si>
  <si>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</si>
  <si>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</si>
  <si>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</si>
  <si>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</si>
  <si>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</si>
  <si>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</si>
  <si>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</si>
  <si>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</si>
  <si>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</si>
  <si>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</si>
  <si>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</si>
  <si>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</si>
  <si>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</si>
  <si>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</si>
  <si>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</si>
  <si>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</si>
  <si>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</si>
  <si>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</si>
  <si>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</si>
  <si>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</si>
  <si>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</si>
  <si>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</si>
  <si>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</si>
  <si>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</si>
  <si>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</si>
  <si>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</si>
  <si>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</si>
  <si>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</si>
  <si>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</si>
  <si>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</si>
  <si>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</si>
  <si>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</si>
  <si>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</si>
  <si>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</si>
  <si>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</si>
  <si>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</si>
  <si>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</si>
  <si>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</si>
  <si>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</si>
  <si>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</si>
  <si>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</si>
  <si>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</si>
  <si>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</si>
  <si>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</si>
  <si>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</si>
  <si>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</si>
  <si>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</si>
  <si>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</si>
  <si>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</si>
  <si>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</si>
  <si>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</si>
  <si>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</si>
  <si>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</si>
  <si>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</si>
  <si>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</si>
  <si>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</si>
  <si>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</si>
  <si>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</si>
  <si>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</si>
  <si>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</si>
  <si>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</si>
  <si>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</si>
  <si>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</si>
  <si>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</si>
  <si>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</si>
  <si>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</si>
  <si>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</si>
  <si>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</si>
  <si>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</si>
  <si>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</si>
  <si>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</si>
  <si>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</si>
  <si>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</si>
  <si>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</si>
  <si>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</si>
  <si>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</si>
  <si>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</si>
  <si>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</si>
  <si>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</si>
  <si>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</si>
  <si>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</si>
  <si>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</si>
  <si>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</si>
  <si>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</si>
  <si>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</si>
  <si>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</si>
  <si>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</si>
  <si>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</si>
  <si>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</si>
  <si>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</si>
  <si>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</si>
  <si>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</si>
  <si>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</si>
  <si>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</si>
  <si>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</si>
  <si>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</si>
  <si>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</si>
  <si>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</si>
  <si>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</si>
  <si>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</si>
  <si>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</si>
  <si>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</si>
  <si>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</si>
  <si>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</si>
  <si>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</si>
  <si>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</si>
  <si>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</si>
  <si>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</si>
  <si>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</si>
  <si>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</si>
  <si>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</si>
  <si>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</si>
  <si>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</si>
  <si>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</si>
  <si>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</si>
  <si>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</si>
  <si>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</si>
  <si>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</si>
  <si>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</si>
  <si>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</si>
  <si>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</si>
  <si>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</si>
  <si>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</si>
  <si>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</si>
  <si>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</si>
  <si>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</si>
  <si>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</si>
  <si>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</si>
  <si>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</si>
  <si>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</si>
  <si>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</si>
  <si>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</si>
  <si>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</si>
  <si>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</si>
  <si>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</si>
  <si>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</si>
  <si>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</si>
  <si>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</si>
  <si>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</si>
  <si>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</si>
  <si>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</si>
  <si>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</si>
  <si>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</si>
  <si>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</si>
  <si>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</si>
  <si>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</si>
  <si>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</si>
  <si>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</si>
  <si>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</si>
  <si>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</si>
  <si>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</si>
  <si>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</si>
  <si>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</si>
  <si>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</si>
  <si>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</si>
  <si>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</si>
  <si>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</si>
  <si>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</si>
  <si>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</si>
  <si>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</si>
  <si>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</si>
  <si>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</si>
  <si>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</si>
  <si>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</si>
  <si>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</si>
  <si>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</si>
  <si>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</si>
  <si>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</si>
  <si>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</si>
  <si>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</si>
  <si>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</si>
  <si>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</si>
  <si>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</si>
  <si>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</si>
  <si>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</si>
  <si>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</si>
  <si>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</si>
  <si>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</si>
  <si>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</si>
  <si>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</si>
  <si>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</si>
  <si>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</si>
  <si>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</si>
  <si>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</si>
  <si>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</si>
  <si>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</si>
  <si>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</si>
  <si>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</si>
  <si>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</si>
  <si>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</si>
  <si>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</si>
  <si>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</si>
  <si>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</si>
  <si>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</si>
  <si>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</si>
  <si>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</si>
  <si>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</si>
  <si>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</si>
  <si>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</si>
  <si>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</si>
  <si>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</si>
  <si>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</si>
  <si>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</si>
  <si>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</si>
  <si>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</si>
  <si>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</si>
  <si>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</si>
  <si>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</si>
  <si>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</si>
  <si>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</si>
  <si>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</si>
  <si>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</si>
  <si>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</si>
  <si>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</si>
  <si>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</si>
  <si>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</si>
  <si>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</si>
  <si>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</si>
  <si>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</si>
  <si>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</si>
  <si>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</si>
  <si>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</si>
  <si>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</si>
  <si>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</si>
  <si>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</si>
  <si>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</si>
  <si>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</si>
  <si>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</si>
  <si>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</si>
  <si>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</si>
  <si>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</si>
  <si>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</si>
  <si>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</si>
  <si>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</si>
  <si>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</si>
  <si>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</si>
  <si>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</si>
  <si>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</si>
  <si>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</si>
  <si>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</si>
  <si>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</si>
  <si>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</si>
  <si>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</si>
  <si>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</si>
  <si>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</si>
  <si>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</si>
  <si>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</si>
  <si>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</si>
  <si>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</si>
  <si>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</si>
  <si>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</si>
  <si>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</si>
  <si>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</si>
  <si>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</si>
  <si>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</si>
  <si>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</si>
  <si>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</si>
  <si>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</si>
  <si>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</si>
  <si>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</si>
  <si>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</si>
  <si>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</si>
  <si>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</si>
  <si>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</si>
  <si>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</si>
  <si>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</si>
  <si>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</si>
  <si>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</si>
  <si>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</si>
  <si>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</si>
  <si>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</si>
  <si>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</si>
  <si>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</si>
  <si>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</si>
  <si>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</si>
  <si>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</si>
  <si>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</si>
  <si>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</si>
  <si>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</si>
  <si>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</si>
  <si>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</si>
  <si>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</si>
  <si>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</si>
  <si>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</si>
  <si>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</si>
  <si>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</si>
  <si>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</si>
  <si>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</si>
  <si>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</si>
  <si>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</si>
  <si>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</si>
  <si>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</si>
  <si>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</si>
  <si>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</si>
  <si>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</si>
  <si>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</si>
  <si>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</si>
  <si>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</si>
  <si>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</si>
  <si>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</si>
  <si>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</si>
  <si>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</si>
  <si>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</si>
  <si>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</si>
  <si>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</si>
  <si>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</si>
  <si>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</si>
  <si>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</si>
  <si>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</si>
  <si>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</si>
  <si>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</si>
  <si>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</si>
  <si>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</si>
  <si>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</si>
  <si>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</si>
  <si>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</si>
  <si>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</si>
  <si>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</si>
  <si>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</si>
  <si>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</si>
  <si>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</si>
  <si>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</si>
  <si>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</si>
  <si>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</si>
  <si>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</si>
  <si>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</si>
  <si>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</si>
  <si>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</si>
  <si>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</si>
  <si>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</si>
  <si>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</si>
  <si>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</si>
  <si>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</si>
  <si>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</si>
  <si>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</si>
  <si>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</si>
  <si>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</si>
  <si>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</si>
  <si>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</si>
  <si>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</si>
  <si>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</si>
  <si>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</si>
  <si>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</si>
  <si>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</si>
  <si>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</si>
  <si>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</si>
  <si>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</si>
  <si>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</si>
  <si>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</si>
  <si>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</si>
  <si>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</si>
  <si>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</si>
  <si>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</si>
  <si>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</si>
  <si>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</si>
  <si>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</si>
  <si>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</si>
  <si>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</si>
  <si>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</si>
  <si>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</si>
  <si>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</si>
  <si>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</si>
  <si>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</si>
  <si>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</si>
  <si>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</si>
  <si>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</si>
  <si>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</si>
  <si>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</si>
  <si>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</si>
  <si>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</si>
  <si>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</si>
  <si>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</si>
  <si>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</si>
  <si>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</si>
  <si>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</si>
  <si>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</si>
  <si>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</si>
  <si>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</si>
  <si>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</si>
  <si>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</si>
  <si>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</si>
  <si>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</si>
  <si>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</si>
  <si>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</si>
  <si>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</si>
  <si>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</si>
  <si>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</si>
  <si>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</si>
  <si>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</si>
  <si>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</si>
  <si>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</si>
  <si>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</si>
  <si>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</si>
  <si>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</si>
  <si>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</si>
  <si>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</si>
  <si>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</si>
  <si>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</si>
  <si>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</si>
  <si>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</si>
  <si>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</si>
  <si>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</si>
  <si>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</si>
  <si>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</si>
  <si>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</si>
  <si>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</si>
  <si>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</si>
  <si>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</si>
  <si>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</si>
  <si>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</si>
  <si>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</si>
  <si>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</si>
  <si>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</si>
  <si>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</si>
  <si>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</si>
  <si>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</si>
  <si>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</si>
  <si>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</si>
  <si>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</si>
  <si>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</si>
  <si>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</si>
  <si>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</si>
  <si>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</si>
  <si>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</si>
  <si>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</si>
  <si>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</si>
  <si>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</si>
  <si>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</si>
  <si>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</si>
  <si>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</si>
  <si>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</si>
  <si>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</si>
  <si>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</si>
  <si>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</si>
  <si>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</si>
  <si>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</si>
  <si>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</si>
  <si>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</si>
  <si>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</si>
  <si>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</si>
  <si>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</si>
  <si>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</si>
  <si>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</si>
  <si>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</si>
  <si>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</si>
  <si>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</si>
  <si>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</si>
  <si>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</si>
  <si>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</si>
  <si>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</si>
  <si>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</si>
  <si>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</si>
  <si>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</si>
  <si>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</si>
  <si>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</si>
  <si>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</si>
  <si>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</si>
  <si>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</si>
  <si>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</si>
  <si>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</si>
  <si>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</si>
  <si>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</si>
  <si>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</si>
  <si>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</si>
  <si>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</si>
  <si>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</si>
  <si>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</si>
  <si>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</si>
  <si>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</si>
  <si>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</si>
  <si>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</si>
  <si>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</si>
  <si>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</si>
  <si>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</si>
  <si>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</si>
  <si>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</si>
  <si>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</si>
  <si>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</si>
  <si>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</si>
  <si>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</si>
  <si>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</si>
  <si>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</si>
  <si>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</si>
  <si>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</si>
  <si>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</si>
  <si>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</si>
  <si>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</si>
  <si>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</si>
  <si>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</si>
  <si>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</si>
  <si>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</si>
  <si>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</si>
  <si>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</si>
  <si>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</si>
  <si>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</si>
  <si>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</si>
  <si>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</si>
  <si>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</si>
  <si>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</si>
  <si>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</si>
  <si>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</si>
  <si>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</si>
  <si>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</si>
  <si>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</si>
  <si>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</si>
  <si>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</si>
  <si>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</si>
  <si>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</si>
  <si>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</si>
  <si>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</si>
  <si>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</si>
  <si>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</si>
  <si>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</si>
  <si>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</si>
  <si>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</si>
  <si>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</si>
  <si>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</si>
  <si>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</si>
  <si>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</si>
  <si>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</si>
  <si>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</si>
  <si>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</si>
  <si>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</si>
  <si>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</si>
  <si>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</si>
  <si>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</si>
  <si>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</si>
  <si>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</si>
  <si>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</si>
  <si>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</si>
  <si>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</si>
  <si>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</si>
  <si>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</si>
  <si>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</si>
  <si>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</si>
  <si>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</si>
  <si>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</si>
  <si>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</si>
  <si>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</si>
  <si>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</si>
  <si>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</si>
  <si>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</si>
  <si>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</si>
  <si>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</si>
  <si>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</si>
  <si>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</si>
  <si>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</si>
  <si>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</si>
  <si>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</si>
  <si>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</si>
  <si>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</si>
  <si>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</si>
  <si>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</si>
  <si>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</si>
  <si>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</si>
  <si>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</si>
  <si>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</si>
  <si>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</si>
  <si>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</si>
  <si>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</si>
  <si>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</si>
  <si>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</si>
  <si>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</si>
  <si>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</si>
  <si>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</si>
  <si>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</si>
  <si>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</si>
  <si>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</si>
  <si>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</si>
  <si>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</si>
  <si>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</si>
  <si>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</si>
  <si>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</si>
  <si>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</si>
  <si>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</si>
  <si>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</si>
  <si>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</si>
  <si>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</si>
  <si>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</si>
  <si>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</si>
  <si>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</si>
  <si>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</si>
  <si>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</si>
  <si>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</si>
  <si>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</si>
  <si>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</si>
  <si>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</si>
  <si>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</si>
  <si>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</si>
  <si>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</si>
  <si>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</si>
  <si>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</si>
  <si>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</si>
  <si>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</si>
  <si>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</si>
  <si>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</si>
  <si>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</si>
  <si>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</si>
  <si>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</si>
  <si>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</si>
  <si>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</si>
  <si>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</si>
  <si>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</si>
  <si>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</si>
  <si>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</si>
  <si>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</si>
  <si>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</si>
  <si>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</si>
  <si>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</si>
  <si>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</si>
  <si>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</si>
  <si>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</si>
  <si>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</si>
  <si>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</si>
  <si>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</si>
  <si>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</si>
  <si>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</si>
  <si>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</si>
  <si>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</si>
  <si>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Hitchhiker's Guide to the family</t>
  </si>
  <si>
    <t>Goal</t>
  </si>
  <si>
    <t>Pledged</t>
  </si>
  <si>
    <t xml:space="preserve">   </t>
  </si>
  <si>
    <t xml:space="preserve">Successful </t>
  </si>
  <si>
    <t>Failed</t>
  </si>
  <si>
    <t>Mean Goal</t>
  </si>
  <si>
    <t>Median Goal</t>
  </si>
  <si>
    <t>Mean Pledged</t>
  </si>
  <si>
    <t>Median Pledged</t>
  </si>
  <si>
    <t xml:space="preserve">Musicals: </t>
  </si>
  <si>
    <t>Outcome is the same. Those that failes asked for too high of a price</t>
  </si>
  <si>
    <t>Plays:</t>
  </si>
  <si>
    <t>Standard Deviation of goal</t>
  </si>
  <si>
    <t>Upper Quartile of Goal</t>
  </si>
  <si>
    <t>Lower Quartile of Goal</t>
  </si>
  <si>
    <t>IQR of goal</t>
  </si>
  <si>
    <t>Lower Quartile of Pledged</t>
  </si>
  <si>
    <t>Standard Deviation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</si>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</sst>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;\-&quot;$&quot;#,##0"/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7193044619422574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C-48D3-8B3B-EE06C504BF8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C-48D3-8B3B-EE06C504BF8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C-48D3-8B3B-EE06C504BF8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FC-48D3-8B3B-EE06C504B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8538032"/>
        <c:axId val="2078537200"/>
      </c:barChart>
      <c:catAx>
        <c:axId val="207853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37200"/>
        <c:crosses val="autoZero"/>
        <c:auto val="1"/>
        <c:lblAlgn val="ctr"/>
        <c:lblOffset val="100"/>
        <c:noMultiLvlLbl val="0"/>
      </c:catAx>
      <c:valAx>
        <c:axId val="20785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3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B-4FBA-8AAB-B1C70D0AB83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B-4FBA-8AAB-B1C70D0AB83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Sheet3!$D$6:$D$7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B-4FBA-8AAB-B1C70D0AB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9233632"/>
        <c:axId val="2079236960"/>
      </c:barChart>
      <c:catAx>
        <c:axId val="207923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36960"/>
        <c:crosses val="autoZero"/>
        <c:auto val="1"/>
        <c:lblAlgn val="ctr"/>
        <c:lblOffset val="100"/>
        <c:noMultiLvlLbl val="0"/>
      </c:catAx>
      <c:valAx>
        <c:axId val="207923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3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95885</xdr:rowOff>
    </xdr:from>
    <xdr:to>
      <xdr:col>13</xdr:col>
      <xdr:colOff>426720</xdr:colOff>
      <xdr:row>15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E243AA-D127-4B39-86BD-664A71B4E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95885</xdr:rowOff>
    </xdr:from>
    <xdr:to>
      <xdr:col>13</xdr:col>
      <xdr:colOff>548640</xdr:colOff>
      <xdr:row>17</xdr:row>
      <xdr:rowOff>80645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892CD-C1F7-4158-9059-400EF16DD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 Liu" refreshedDate="44790.60770763889" createdVersion="7" refreshedVersion="7" minRefreshableVersion="3" recordCount="4114" xr:uid="{215BFE17-18F7-4735-A9B8-8BBED977603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MixedTypes="1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 Liu" refreshedDate="44790.686101041669" createdVersion="7" refreshedVersion="7" minRefreshableVersion="3" recordCount="4114" xr:uid="{87188B0A-C79F-4591-A992-1AB706ECB9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MixedTypes="1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s v=" "/>
    <n v="11633"/>
    <x v="0"/>
    <x v="0"/>
    <s v="USD"/>
    <n v="1437620400"/>
    <n v="1434931811"/>
    <b v="0"/>
    <n v="182"/>
    <b v="1"/>
    <s v="film &amp; video/television"/>
    <e v="#VALUE!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s v=" "/>
    <n v="11633"/>
    <x v="0"/>
    <s v="US"/>
    <s v="USD"/>
    <n v="1437620400"/>
    <n v="1434931811"/>
    <b v="0"/>
    <n v="182"/>
    <b v="1"/>
    <s v="film &amp; video/television"/>
    <e v="#VALUE!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7DDB6-C94D-449F-9154-EC4C90B678C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916F5-202C-4D0D-88E6-A20D2629FF2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CDFFB-D5F9-4D8E-A6A1-09E8E56DDB3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A5F6-9933-421B-8DD5-B50276AB32FA}">
  <dimension ref="A1:F13"/>
  <sheetViews>
    <sheetView workbookViewId="0">
      <selection activeCell="H22" sqref="H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</cols>
  <sheetData>
    <row r="1" spans="1:6" x14ac:dyDescent="0.35">
      <c r="A1" s="11" t="s">
        <v>8222</v>
      </c>
      <c r="B1" t="s">
        <v>8224</v>
      </c>
    </row>
    <row r="3" spans="1:6" x14ac:dyDescent="0.35">
      <c r="A3" s="11" t="s">
        <v>8365</v>
      </c>
      <c r="B3" s="11" t="s">
        <v>8361</v>
      </c>
    </row>
    <row r="4" spans="1:6" x14ac:dyDescent="0.3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2" t="s">
        <v>8309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35">
      <c r="A6" s="12" t="s">
        <v>8335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35">
      <c r="A7" s="12" t="s">
        <v>8332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35">
      <c r="A8" s="12" t="s">
        <v>8324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35">
      <c r="A9" s="12" t="s">
        <v>8337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35">
      <c r="A10" s="12" t="s">
        <v>8321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35">
      <c r="A11" s="12" t="s">
        <v>8318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35">
      <c r="A12" s="12" t="s">
        <v>8316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35">
      <c r="A13" s="12" t="s">
        <v>8362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3ADFA-23DC-4341-BDB0-170E749BE8E4}">
  <dimension ref="A1:E7"/>
  <sheetViews>
    <sheetView workbookViewId="0">
      <selection activeCell="D29" sqref="D29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3.81640625" bestFit="1" customWidth="1"/>
    <col min="4" max="4" width="9.2695312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8364</v>
      </c>
    </row>
    <row r="2" spans="1:5" x14ac:dyDescent="0.35">
      <c r="A2" s="11" t="s">
        <v>8359</v>
      </c>
      <c r="B2" t="s">
        <v>8316</v>
      </c>
    </row>
    <row r="4" spans="1:5" x14ac:dyDescent="0.35">
      <c r="A4" s="11" t="s">
        <v>8365</v>
      </c>
      <c r="B4" s="11" t="s">
        <v>8361</v>
      </c>
    </row>
    <row r="5" spans="1:5" x14ac:dyDescent="0.3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2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8362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68A46-5EAF-4E7D-B49D-8EB829818F7A}">
  <dimension ref="A1:F18"/>
  <sheetViews>
    <sheetView workbookViewId="0">
      <selection activeCell="E10" sqref="E10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11" t="s">
        <v>8359</v>
      </c>
      <c r="B1" t="s">
        <v>8316</v>
      </c>
    </row>
    <row r="2" spans="1:6" x14ac:dyDescent="0.35">
      <c r="A2" s="11" t="s">
        <v>8380</v>
      </c>
      <c r="B2" t="s">
        <v>8364</v>
      </c>
    </row>
    <row r="4" spans="1:6" x14ac:dyDescent="0.35">
      <c r="A4" s="11" t="s">
        <v>8365</v>
      </c>
      <c r="B4" s="11" t="s">
        <v>8361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3778" zoomScale="95" zoomScaleNormal="95" workbookViewId="0">
      <selection sqref="A1:T378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7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7" max="17" width="14.453125" bestFit="1" customWidth="1"/>
    <col min="18" max="18" width="15.6328125" bestFit="1" customWidth="1"/>
    <col min="19" max="19" width="22" style="1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4" t="s">
        <v>8366</v>
      </c>
      <c r="T1" s="1" t="s">
        <v>8367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7" t="s">
        <v>8306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e">
        <f>ROUND((E2/D2)*100,0)</f>
        <v>#VALUE!</v>
      </c>
      <c r="P2">
        <f>IFERROR(ROUND(E2/L2,2),0)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>
        <f t="shared" ref="P2819:P2843" si="177">IFERROR(ROUND(E2819/L2819,2),0)</f>
        <v>23.64</v>
      </c>
      <c r="Q2819" s="10" t="s">
        <v>8316</v>
      </c>
      <c r="R2819" t="s">
        <v>8317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>IFERROR(ROUND(E2844/L2844,2),"N/A")</f>
        <v>N/A</v>
      </c>
      <c r="Q2844" s="10" t="s">
        <v>8316</v>
      </c>
      <c r="R2844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ref="P2845:P2859" si="180">IFERROR(ROUND(E2845/L2845,2),"N/A")</f>
        <v>N/A</v>
      </c>
      <c r="Q2845" s="10" t="s">
        <v>8316</v>
      </c>
      <c r="R2845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0" t="s">
        <v>8316</v>
      </c>
      <c r="R2846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8316</v>
      </c>
      <c r="R2847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80"/>
        <v>N/A</v>
      </c>
      <c r="Q2848" s="10" t="s">
        <v>8316</v>
      </c>
      <c r="R2848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80"/>
        <v>N/A</v>
      </c>
      <c r="Q2849" s="10" t="s">
        <v>8316</v>
      </c>
      <c r="R2849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8316</v>
      </c>
      <c r="R2850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8316</v>
      </c>
      <c r="R285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8316</v>
      </c>
      <c r="R2852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80"/>
        <v>N/A</v>
      </c>
      <c r="Q2853" s="10" t="s">
        <v>8316</v>
      </c>
      <c r="R2853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8316</v>
      </c>
      <c r="R2854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80"/>
        <v>N/A</v>
      </c>
      <c r="Q2855" s="10" t="s">
        <v>8316</v>
      </c>
      <c r="R2855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8316</v>
      </c>
      <c r="R2856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8316</v>
      </c>
      <c r="R2857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8316</v>
      </c>
      <c r="R2858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8316</v>
      </c>
      <c r="R2859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>IFERROR(ROUND(E2860/L2860,2),0)</f>
        <v>0</v>
      </c>
      <c r="Q2860" s="10" t="s">
        <v>8316</v>
      </c>
      <c r="R2860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ref="P2861:P2924" si="181">IFERROR(ROUND(E2861/L2861,2),0)</f>
        <v>35</v>
      </c>
      <c r="Q2861" s="10" t="s">
        <v>8316</v>
      </c>
      <c r="R286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1"/>
        <v>29.56</v>
      </c>
      <c r="Q2862" s="10" t="s">
        <v>8316</v>
      </c>
      <c r="R2862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1"/>
        <v>26.67</v>
      </c>
      <c r="Q2863" s="10" t="s">
        <v>8316</v>
      </c>
      <c r="R2863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1"/>
        <v>18.329999999999998</v>
      </c>
      <c r="Q2864" s="10" t="s">
        <v>8316</v>
      </c>
      <c r="R2864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1"/>
        <v>20</v>
      </c>
      <c r="Q2865" s="10" t="s">
        <v>8316</v>
      </c>
      <c r="R2865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1"/>
        <v>13.33</v>
      </c>
      <c r="Q2866" s="10" t="s">
        <v>8316</v>
      </c>
      <c r="R2866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1"/>
        <v>0</v>
      </c>
      <c r="Q2867" s="10" t="s">
        <v>8316</v>
      </c>
      <c r="R2867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1"/>
        <v>22.5</v>
      </c>
      <c r="Q2868" s="10" t="s">
        <v>8316</v>
      </c>
      <c r="R2868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1"/>
        <v>50.4</v>
      </c>
      <c r="Q2869" s="10" t="s">
        <v>8316</v>
      </c>
      <c r="R2869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1"/>
        <v>105.03</v>
      </c>
      <c r="Q2870" s="10" t="s">
        <v>8316</v>
      </c>
      <c r="R2870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1"/>
        <v>35.4</v>
      </c>
      <c r="Q2871" s="10" t="s">
        <v>8316</v>
      </c>
      <c r="R287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1"/>
        <v>83.33</v>
      </c>
      <c r="Q2872" s="10" t="s">
        <v>8316</v>
      </c>
      <c r="R2872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1"/>
        <v>35.92</v>
      </c>
      <c r="Q2873" s="10" t="s">
        <v>8316</v>
      </c>
      <c r="R2873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1"/>
        <v>0</v>
      </c>
      <c r="Q2874" s="10" t="s">
        <v>8316</v>
      </c>
      <c r="R2874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1"/>
        <v>119.13</v>
      </c>
      <c r="Q2875" s="10" t="s">
        <v>8316</v>
      </c>
      <c r="R2875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1"/>
        <v>90.33</v>
      </c>
      <c r="Q2876" s="10" t="s">
        <v>8316</v>
      </c>
      <c r="R2876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1"/>
        <v>2.33</v>
      </c>
      <c r="Q2877" s="10" t="s">
        <v>8316</v>
      </c>
      <c r="R2877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1"/>
        <v>0</v>
      </c>
      <c r="Q2878" s="10" t="s">
        <v>8316</v>
      </c>
      <c r="R2878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1"/>
        <v>108.33</v>
      </c>
      <c r="Q2879" s="10" t="s">
        <v>8316</v>
      </c>
      <c r="R2879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1"/>
        <v>15.75</v>
      </c>
      <c r="Q2880" s="10" t="s">
        <v>8316</v>
      </c>
      <c r="R2880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1"/>
        <v>29</v>
      </c>
      <c r="Q2881" s="10" t="s">
        <v>8316</v>
      </c>
      <c r="R288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81"/>
        <v>96.55</v>
      </c>
      <c r="Q2882" s="10" t="s">
        <v>8316</v>
      </c>
      <c r="R2882" t="s">
        <v>8317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2">ROUND((E2883/D2883)*100,0)</f>
        <v>0</v>
      </c>
      <c r="P2883">
        <f t="shared" si="181"/>
        <v>0</v>
      </c>
      <c r="Q2883" s="10" t="s">
        <v>8316</v>
      </c>
      <c r="R2883" t="s">
        <v>8317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34</v>
      </c>
      <c r="P2884">
        <f t="shared" si="181"/>
        <v>63</v>
      </c>
      <c r="Q2884" s="10" t="s">
        <v>8316</v>
      </c>
      <c r="R2884" t="s">
        <v>8317</v>
      </c>
      <c r="S2884" s="15">
        <f t="shared" si="183"/>
        <v>42461.596273148149</v>
      </c>
      <c r="T2884" s="15">
        <f t="shared" si="184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19</v>
      </c>
      <c r="P2885">
        <f t="shared" si="181"/>
        <v>381.6</v>
      </c>
      <c r="Q2885" s="10" t="s">
        <v>8316</v>
      </c>
      <c r="R2885" t="s">
        <v>8317</v>
      </c>
      <c r="S2885" s="15">
        <f t="shared" si="183"/>
        <v>42370.90320601852</v>
      </c>
      <c r="T2885" s="15">
        <f t="shared" si="184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0</v>
      </c>
      <c r="P2886">
        <f t="shared" si="181"/>
        <v>46.25</v>
      </c>
      <c r="Q2886" s="10" t="s">
        <v>8316</v>
      </c>
      <c r="R2886" t="s">
        <v>8317</v>
      </c>
      <c r="S2886" s="15">
        <f t="shared" si="183"/>
        <v>41948.727256944447</v>
      </c>
      <c r="T2886" s="15">
        <f t="shared" si="184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33</v>
      </c>
      <c r="P2887">
        <f t="shared" si="181"/>
        <v>26</v>
      </c>
      <c r="Q2887" s="10" t="s">
        <v>8316</v>
      </c>
      <c r="R2887" t="s">
        <v>8317</v>
      </c>
      <c r="S2887" s="15">
        <f t="shared" si="183"/>
        <v>42047.07640046296</v>
      </c>
      <c r="T2887" s="15">
        <f t="shared" si="184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5</v>
      </c>
      <c r="P2888">
        <f t="shared" si="181"/>
        <v>10</v>
      </c>
      <c r="Q2888" s="10" t="s">
        <v>8316</v>
      </c>
      <c r="R2888" t="s">
        <v>8317</v>
      </c>
      <c r="S2888" s="15">
        <f t="shared" si="183"/>
        <v>42261.632916666669</v>
      </c>
      <c r="T2888" s="15">
        <f t="shared" si="184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0</v>
      </c>
      <c r="P2889">
        <f t="shared" si="181"/>
        <v>5</v>
      </c>
      <c r="Q2889" s="10" t="s">
        <v>8316</v>
      </c>
      <c r="R2889" t="s">
        <v>8317</v>
      </c>
      <c r="S2889" s="15">
        <f t="shared" si="183"/>
        <v>41985.427361111113</v>
      </c>
      <c r="T2889" s="15">
        <f t="shared" si="184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0</v>
      </c>
      <c r="P2890">
        <f t="shared" si="181"/>
        <v>0</v>
      </c>
      <c r="Q2890" s="10" t="s">
        <v>8316</v>
      </c>
      <c r="R2890" t="s">
        <v>8317</v>
      </c>
      <c r="S2890" s="15">
        <f t="shared" si="183"/>
        <v>41922.535185185188</v>
      </c>
      <c r="T2890" s="15">
        <f t="shared" si="184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81"/>
        <v>81.569999999999993</v>
      </c>
      <c r="Q2891" s="10" t="s">
        <v>8316</v>
      </c>
      <c r="R2891" t="s">
        <v>8317</v>
      </c>
      <c r="S2891" s="15">
        <f t="shared" si="183"/>
        <v>41850.863252314812</v>
      </c>
      <c r="T2891" s="15">
        <f t="shared" si="184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81"/>
        <v>7</v>
      </c>
      <c r="Q2892" s="10" t="s">
        <v>8316</v>
      </c>
      <c r="R2892" t="s">
        <v>8317</v>
      </c>
      <c r="S2892" s="15">
        <f t="shared" si="183"/>
        <v>41831.742962962962</v>
      </c>
      <c r="T2892" s="15">
        <f t="shared" si="184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81"/>
        <v>27.3</v>
      </c>
      <c r="Q2893" s="10" t="s">
        <v>8316</v>
      </c>
      <c r="R2893" t="s">
        <v>8317</v>
      </c>
      <c r="S2893" s="15">
        <f t="shared" si="183"/>
        <v>42415.883425925931</v>
      </c>
      <c r="T2893" s="15">
        <f t="shared" si="184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81"/>
        <v>29.41</v>
      </c>
      <c r="Q2894" s="10" t="s">
        <v>8316</v>
      </c>
      <c r="R2894" t="s">
        <v>8317</v>
      </c>
      <c r="S2894" s="15">
        <f t="shared" si="183"/>
        <v>41869.714166666665</v>
      </c>
      <c r="T2894" s="15">
        <f t="shared" si="184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81"/>
        <v>12.5</v>
      </c>
      <c r="Q2895" s="10" t="s">
        <v>8316</v>
      </c>
      <c r="R2895" t="s">
        <v>8317</v>
      </c>
      <c r="S2895" s="15">
        <f t="shared" si="183"/>
        <v>41953.773090277777</v>
      </c>
      <c r="T2895" s="15">
        <f t="shared" si="184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>
        <f t="shared" si="181"/>
        <v>0</v>
      </c>
      <c r="Q2896" s="10" t="s">
        <v>8316</v>
      </c>
      <c r="R2896" t="s">
        <v>8317</v>
      </c>
      <c r="S2896" s="15">
        <f t="shared" si="183"/>
        <v>42037.986284722225</v>
      </c>
      <c r="T2896" s="15">
        <f t="shared" si="184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81"/>
        <v>5.75</v>
      </c>
      <c r="Q2897" s="10" t="s">
        <v>8316</v>
      </c>
      <c r="R2897" t="s">
        <v>8317</v>
      </c>
      <c r="S2897" s="15">
        <f t="shared" si="183"/>
        <v>41811.555462962962</v>
      </c>
      <c r="T2897" s="15">
        <f t="shared" si="184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81"/>
        <v>52.08</v>
      </c>
      <c r="Q2898" s="10" t="s">
        <v>8316</v>
      </c>
      <c r="R2898" t="s">
        <v>8317</v>
      </c>
      <c r="S2898" s="15">
        <f t="shared" si="183"/>
        <v>42701.908807870372</v>
      </c>
      <c r="T2898" s="15">
        <f t="shared" si="184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81"/>
        <v>183.33</v>
      </c>
      <c r="Q2899" s="10" t="s">
        <v>8316</v>
      </c>
      <c r="R2899" t="s">
        <v>8317</v>
      </c>
      <c r="S2899" s="15">
        <f t="shared" si="183"/>
        <v>42258.646504629629</v>
      </c>
      <c r="T2899" s="15">
        <f t="shared" si="184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81"/>
        <v>26.33</v>
      </c>
      <c r="Q2900" s="10" t="s">
        <v>8316</v>
      </c>
      <c r="R2900" t="s">
        <v>8317</v>
      </c>
      <c r="S2900" s="15">
        <f t="shared" si="183"/>
        <v>42278.664965277778</v>
      </c>
      <c r="T2900" s="15">
        <f t="shared" si="184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>
        <f t="shared" si="181"/>
        <v>0</v>
      </c>
      <c r="Q2901" s="10" t="s">
        <v>8316</v>
      </c>
      <c r="R2901" t="s">
        <v>8317</v>
      </c>
      <c r="S2901" s="15">
        <f t="shared" si="183"/>
        <v>42515.078217592592</v>
      </c>
      <c r="T2901" s="15">
        <f t="shared" si="184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81"/>
        <v>486.43</v>
      </c>
      <c r="Q2902" s="10" t="s">
        <v>8316</v>
      </c>
      <c r="R2902" t="s">
        <v>8317</v>
      </c>
      <c r="S2902" s="15">
        <f t="shared" si="183"/>
        <v>41830.234166666669</v>
      </c>
      <c r="T2902" s="15">
        <f t="shared" si="184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81"/>
        <v>3</v>
      </c>
      <c r="Q2903" s="10" t="s">
        <v>8316</v>
      </c>
      <c r="R2903" t="s">
        <v>8317</v>
      </c>
      <c r="S2903" s="15">
        <f t="shared" si="183"/>
        <v>41982.904386574075</v>
      </c>
      <c r="T2903" s="15">
        <f t="shared" si="184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81"/>
        <v>25</v>
      </c>
      <c r="Q2904" s="10" t="s">
        <v>8316</v>
      </c>
      <c r="R2904" t="s">
        <v>8317</v>
      </c>
      <c r="S2904" s="15">
        <f t="shared" si="183"/>
        <v>42210.439768518518</v>
      </c>
      <c r="T2904" s="15">
        <f t="shared" si="184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81"/>
        <v>9.75</v>
      </c>
      <c r="Q2905" s="10" t="s">
        <v>8316</v>
      </c>
      <c r="R2905" t="s">
        <v>8317</v>
      </c>
      <c r="S2905" s="15">
        <f t="shared" si="183"/>
        <v>42196.166874999995</v>
      </c>
      <c r="T2905" s="15">
        <f t="shared" si="184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81"/>
        <v>18.75</v>
      </c>
      <c r="Q2906" s="10" t="s">
        <v>8316</v>
      </c>
      <c r="R2906" t="s">
        <v>8317</v>
      </c>
      <c r="S2906" s="15">
        <f t="shared" si="183"/>
        <v>41940.967951388891</v>
      </c>
      <c r="T2906" s="15">
        <f t="shared" si="184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81"/>
        <v>36.590000000000003</v>
      </c>
      <c r="Q2907" s="10" t="s">
        <v>8316</v>
      </c>
      <c r="R2907" t="s">
        <v>8317</v>
      </c>
      <c r="S2907" s="15">
        <f t="shared" si="183"/>
        <v>42606.056863425925</v>
      </c>
      <c r="T2907" s="15">
        <f t="shared" si="184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81"/>
        <v>80.709999999999994</v>
      </c>
      <c r="Q2908" s="10" t="s">
        <v>8316</v>
      </c>
      <c r="R2908" t="s">
        <v>8317</v>
      </c>
      <c r="S2908" s="15">
        <f t="shared" si="183"/>
        <v>42199.648912037039</v>
      </c>
      <c r="T2908" s="15">
        <f t="shared" si="184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81"/>
        <v>1</v>
      </c>
      <c r="Q2909" s="10" t="s">
        <v>8316</v>
      </c>
      <c r="R2909" t="s">
        <v>8317</v>
      </c>
      <c r="S2909" s="15">
        <f t="shared" si="183"/>
        <v>42444.877743055549</v>
      </c>
      <c r="T2909" s="15">
        <f t="shared" si="184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81"/>
        <v>52.8</v>
      </c>
      <c r="Q2910" s="10" t="s">
        <v>8316</v>
      </c>
      <c r="R2910" t="s">
        <v>8317</v>
      </c>
      <c r="S2910" s="15">
        <f t="shared" si="183"/>
        <v>42499.731701388882</v>
      </c>
      <c r="T2910" s="15">
        <f t="shared" si="184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81"/>
        <v>20</v>
      </c>
      <c r="Q2911" s="10" t="s">
        <v>8316</v>
      </c>
      <c r="R2911" t="s">
        <v>8317</v>
      </c>
      <c r="S2911" s="15">
        <f t="shared" si="183"/>
        <v>41929.266215277778</v>
      </c>
      <c r="T2911" s="15">
        <f t="shared" si="184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81"/>
        <v>1</v>
      </c>
      <c r="Q2912" s="10" t="s">
        <v>8316</v>
      </c>
      <c r="R2912" t="s">
        <v>8317</v>
      </c>
      <c r="S2912" s="15">
        <f t="shared" si="183"/>
        <v>42107.841284722221</v>
      </c>
      <c r="T2912" s="15">
        <f t="shared" si="184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81"/>
        <v>46.93</v>
      </c>
      <c r="Q2913" s="10" t="s">
        <v>8316</v>
      </c>
      <c r="R2913" t="s">
        <v>8317</v>
      </c>
      <c r="S2913" s="15">
        <f t="shared" si="183"/>
        <v>42142.768819444449</v>
      </c>
      <c r="T2913" s="15">
        <f t="shared" si="184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81"/>
        <v>78.08</v>
      </c>
      <c r="Q2914" s="10" t="s">
        <v>8316</v>
      </c>
      <c r="R2914" t="s">
        <v>8317</v>
      </c>
      <c r="S2914" s="15">
        <f t="shared" si="183"/>
        <v>42354.131643518514</v>
      </c>
      <c r="T2914" s="15">
        <f t="shared" si="184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81"/>
        <v>1</v>
      </c>
      <c r="Q2915" s="10" t="s">
        <v>8316</v>
      </c>
      <c r="R2915" t="s">
        <v>8317</v>
      </c>
      <c r="S2915" s="15">
        <f t="shared" si="183"/>
        <v>41828.922905092593</v>
      </c>
      <c r="T2915" s="15">
        <f t="shared" si="184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81"/>
        <v>1</v>
      </c>
      <c r="Q2916" s="10" t="s">
        <v>8316</v>
      </c>
      <c r="R2916" t="s">
        <v>8317</v>
      </c>
      <c r="S2916" s="15">
        <f t="shared" si="183"/>
        <v>42017.907337962963</v>
      </c>
      <c r="T2916" s="15">
        <f t="shared" si="184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81"/>
        <v>203.67</v>
      </c>
      <c r="Q2917" s="10" t="s">
        <v>8316</v>
      </c>
      <c r="R2917" t="s">
        <v>8317</v>
      </c>
      <c r="S2917" s="15">
        <f t="shared" si="183"/>
        <v>42415.398032407407</v>
      </c>
      <c r="T2917" s="15">
        <f t="shared" si="184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81"/>
        <v>20.71</v>
      </c>
      <c r="Q2918" s="10" t="s">
        <v>8316</v>
      </c>
      <c r="R2918" t="s">
        <v>8317</v>
      </c>
      <c r="S2918" s="15">
        <f t="shared" si="183"/>
        <v>41755.476724537039</v>
      </c>
      <c r="T2918" s="15">
        <f t="shared" si="184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81"/>
        <v>48.56</v>
      </c>
      <c r="Q2919" s="10" t="s">
        <v>8316</v>
      </c>
      <c r="R2919" t="s">
        <v>8317</v>
      </c>
      <c r="S2919" s="15">
        <f t="shared" si="183"/>
        <v>42245.234340277777</v>
      </c>
      <c r="T2919" s="15">
        <f t="shared" si="184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81"/>
        <v>68.099999999999994</v>
      </c>
      <c r="Q2920" s="10" t="s">
        <v>8316</v>
      </c>
      <c r="R2920" t="s">
        <v>8317</v>
      </c>
      <c r="S2920" s="15">
        <f t="shared" si="183"/>
        <v>42278.629710648151</v>
      </c>
      <c r="T2920" s="15">
        <f t="shared" si="184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81"/>
        <v>8.5</v>
      </c>
      <c r="Q2921" s="10" t="s">
        <v>8316</v>
      </c>
      <c r="R2921" t="s">
        <v>8317</v>
      </c>
      <c r="S2921" s="15">
        <f t="shared" si="183"/>
        <v>41826.61954861111</v>
      </c>
      <c r="T2921" s="15">
        <f t="shared" si="184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81"/>
        <v>51.62</v>
      </c>
      <c r="Q2922" s="10" t="s">
        <v>8316</v>
      </c>
      <c r="R2922" t="s">
        <v>8317</v>
      </c>
      <c r="S2922" s="15">
        <f t="shared" si="183"/>
        <v>42058.792476851857</v>
      </c>
      <c r="T2922" s="15">
        <f t="shared" si="184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81"/>
        <v>43</v>
      </c>
      <c r="Q2923" s="10" t="s">
        <v>8316</v>
      </c>
      <c r="R2923" t="s">
        <v>8358</v>
      </c>
      <c r="S2923" s="15">
        <f t="shared" si="183"/>
        <v>41877.886620370373</v>
      </c>
      <c r="T2923" s="15">
        <f t="shared" si="184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81"/>
        <v>83.33</v>
      </c>
      <c r="Q2924" s="10" t="s">
        <v>8316</v>
      </c>
      <c r="R2924" t="s">
        <v>8358</v>
      </c>
      <c r="S2924" s="15">
        <f t="shared" si="183"/>
        <v>42097.874155092592</v>
      </c>
      <c r="T2924" s="15">
        <f t="shared" si="18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ref="P2925:P2988" si="185">IFERROR(ROUND(E2925/L2925,2),0)</f>
        <v>30</v>
      </c>
      <c r="Q2925" s="10" t="s">
        <v>8316</v>
      </c>
      <c r="R2925" t="s">
        <v>8358</v>
      </c>
      <c r="S2925" s="15">
        <f t="shared" si="183"/>
        <v>42013.15253472222</v>
      </c>
      <c r="T2925" s="15">
        <f t="shared" si="18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85"/>
        <v>175.51</v>
      </c>
      <c r="Q2926" s="10" t="s">
        <v>8316</v>
      </c>
      <c r="R2926" t="s">
        <v>8358</v>
      </c>
      <c r="S2926" s="15">
        <f t="shared" si="183"/>
        <v>42103.556828703702</v>
      </c>
      <c r="T2926" s="15">
        <f t="shared" si="18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85"/>
        <v>231.66</v>
      </c>
      <c r="Q2927" s="10" t="s">
        <v>8316</v>
      </c>
      <c r="R2927" t="s">
        <v>8358</v>
      </c>
      <c r="S2927" s="15">
        <f t="shared" si="183"/>
        <v>41863.584120370368</v>
      </c>
      <c r="T2927" s="15">
        <f t="shared" si="18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85"/>
        <v>75</v>
      </c>
      <c r="Q2928" s="10" t="s">
        <v>8316</v>
      </c>
      <c r="R2928" t="s">
        <v>8358</v>
      </c>
      <c r="S2928" s="15">
        <f t="shared" si="183"/>
        <v>42044.765960648147</v>
      </c>
      <c r="T2928" s="15">
        <f t="shared" si="18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85"/>
        <v>112.14</v>
      </c>
      <c r="Q2929" s="10" t="s">
        <v>8316</v>
      </c>
      <c r="R2929" t="s">
        <v>8358</v>
      </c>
      <c r="S2929" s="15">
        <f t="shared" si="183"/>
        <v>41806.669317129628</v>
      </c>
      <c r="T2929" s="15">
        <f t="shared" si="18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85"/>
        <v>41.67</v>
      </c>
      <c r="Q2930" s="10" t="s">
        <v>8316</v>
      </c>
      <c r="R2930" t="s">
        <v>8358</v>
      </c>
      <c r="S2930" s="15">
        <f t="shared" si="183"/>
        <v>42403.998217592598</v>
      </c>
      <c r="T2930" s="15">
        <f t="shared" si="18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85"/>
        <v>255.17</v>
      </c>
      <c r="Q2931" s="10" t="s">
        <v>8316</v>
      </c>
      <c r="R2931" t="s">
        <v>8358</v>
      </c>
      <c r="S2931" s="15">
        <f t="shared" si="183"/>
        <v>41754.564328703702</v>
      </c>
      <c r="T2931" s="15">
        <f t="shared" si="184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85"/>
        <v>162.77000000000001</v>
      </c>
      <c r="Q2932" s="10" t="s">
        <v>8316</v>
      </c>
      <c r="R2932" t="s">
        <v>8358</v>
      </c>
      <c r="S2932" s="15">
        <f t="shared" si="183"/>
        <v>42101.584074074075</v>
      </c>
      <c r="T2932" s="15">
        <f t="shared" si="184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85"/>
        <v>88.33</v>
      </c>
      <c r="Q2933" s="10" t="s">
        <v>8316</v>
      </c>
      <c r="R2933" t="s">
        <v>8358</v>
      </c>
      <c r="S2933" s="15">
        <f t="shared" si="183"/>
        <v>41872.291238425925</v>
      </c>
      <c r="T2933" s="15">
        <f t="shared" si="184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85"/>
        <v>85.74</v>
      </c>
      <c r="Q2934" s="10" t="s">
        <v>8316</v>
      </c>
      <c r="R2934" t="s">
        <v>8358</v>
      </c>
      <c r="S2934" s="15">
        <f t="shared" si="183"/>
        <v>42025.164780092593</v>
      </c>
      <c r="T2934" s="15">
        <f t="shared" si="184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85"/>
        <v>47.57</v>
      </c>
      <c r="Q2935" s="10" t="s">
        <v>8316</v>
      </c>
      <c r="R2935" t="s">
        <v>8358</v>
      </c>
      <c r="S2935" s="15">
        <f t="shared" si="183"/>
        <v>42495.956631944442</v>
      </c>
      <c r="T2935" s="15">
        <f t="shared" si="184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85"/>
        <v>72.97</v>
      </c>
      <c r="Q2936" s="10" t="s">
        <v>8316</v>
      </c>
      <c r="R2936" t="s">
        <v>8358</v>
      </c>
      <c r="S2936" s="15">
        <f t="shared" si="183"/>
        <v>41775.636157407411</v>
      </c>
      <c r="T2936" s="15">
        <f t="shared" si="18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85"/>
        <v>90.54</v>
      </c>
      <c r="Q2937" s="10" t="s">
        <v>8316</v>
      </c>
      <c r="R2937" t="s">
        <v>8358</v>
      </c>
      <c r="S2937" s="15">
        <f t="shared" si="183"/>
        <v>42553.583425925928</v>
      </c>
      <c r="T2937" s="15">
        <f t="shared" si="18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128</v>
      </c>
      <c r="P2938">
        <f t="shared" si="185"/>
        <v>37.65</v>
      </c>
      <c r="Q2938" s="10" t="s">
        <v>8316</v>
      </c>
      <c r="R2938" t="s">
        <v>8358</v>
      </c>
      <c r="S2938" s="15">
        <f t="shared" si="183"/>
        <v>41912.650729166664</v>
      </c>
      <c r="T2938" s="15">
        <f t="shared" si="184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133</v>
      </c>
      <c r="P2939">
        <f t="shared" si="185"/>
        <v>36.36</v>
      </c>
      <c r="Q2939" s="10" t="s">
        <v>8316</v>
      </c>
      <c r="R2939" t="s">
        <v>8358</v>
      </c>
      <c r="S2939" s="15">
        <f t="shared" si="183"/>
        <v>41803.457326388889</v>
      </c>
      <c r="T2939" s="15">
        <f t="shared" si="18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101</v>
      </c>
      <c r="P2940">
        <f t="shared" si="185"/>
        <v>126.72</v>
      </c>
      <c r="Q2940" s="10" t="s">
        <v>8316</v>
      </c>
      <c r="R2940" t="s">
        <v>8358</v>
      </c>
      <c r="S2940" s="15">
        <f t="shared" si="183"/>
        <v>42004.703865740739</v>
      </c>
      <c r="T2940" s="15">
        <f t="shared" si="18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103</v>
      </c>
      <c r="P2941">
        <f t="shared" si="185"/>
        <v>329.2</v>
      </c>
      <c r="Q2941" s="10" t="s">
        <v>8316</v>
      </c>
      <c r="R2941" t="s">
        <v>8358</v>
      </c>
      <c r="S2941" s="15">
        <f t="shared" si="183"/>
        <v>41845.809166666666</v>
      </c>
      <c r="T2941" s="15">
        <f t="shared" si="18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107</v>
      </c>
      <c r="P2942">
        <f t="shared" si="185"/>
        <v>81.239999999999995</v>
      </c>
      <c r="Q2942" s="10" t="s">
        <v>8316</v>
      </c>
      <c r="R2942" t="s">
        <v>8358</v>
      </c>
      <c r="S2942" s="15">
        <f t="shared" si="183"/>
        <v>41982.773356481484</v>
      </c>
      <c r="T2942" s="15">
        <f t="shared" si="184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0</v>
      </c>
      <c r="P2943">
        <f t="shared" si="185"/>
        <v>1</v>
      </c>
      <c r="Q2943" s="10" t="s">
        <v>8316</v>
      </c>
      <c r="R2943" t="s">
        <v>8356</v>
      </c>
      <c r="S2943" s="15">
        <f t="shared" si="183"/>
        <v>42034.960127314815</v>
      </c>
      <c r="T2943" s="15">
        <f t="shared" si="184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</v>
      </c>
      <c r="P2944">
        <f t="shared" si="185"/>
        <v>202.23</v>
      </c>
      <c r="Q2944" s="10" t="s">
        <v>8316</v>
      </c>
      <c r="R2944" t="s">
        <v>8356</v>
      </c>
      <c r="S2944" s="15">
        <f t="shared" si="183"/>
        <v>42334.803923611107</v>
      </c>
      <c r="T2944" s="15">
        <f t="shared" si="184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0</v>
      </c>
      <c r="P2945">
        <f t="shared" si="185"/>
        <v>0</v>
      </c>
      <c r="Q2945" s="10" t="s">
        <v>8316</v>
      </c>
      <c r="R2945" t="s">
        <v>8356</v>
      </c>
      <c r="S2945" s="15">
        <f t="shared" si="183"/>
        <v>42077.129398148143</v>
      </c>
      <c r="T2945" s="15">
        <f t="shared" si="184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1</v>
      </c>
      <c r="P2946">
        <f t="shared" si="185"/>
        <v>100</v>
      </c>
      <c r="Q2946" s="10" t="s">
        <v>8316</v>
      </c>
      <c r="R2946" t="s">
        <v>8356</v>
      </c>
      <c r="S2946" s="15">
        <f t="shared" si="183"/>
        <v>42132.9143287037</v>
      </c>
      <c r="T2946" s="15">
        <f t="shared" si="184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6">ROUND((E2947/D2947)*100,0)</f>
        <v>0</v>
      </c>
      <c r="P2947">
        <f t="shared" si="185"/>
        <v>0</v>
      </c>
      <c r="Q2947" s="10" t="s">
        <v>8316</v>
      </c>
      <c r="R2947" t="s">
        <v>8356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>
        <f t="shared" si="185"/>
        <v>1</v>
      </c>
      <c r="Q2948" s="10" t="s">
        <v>8316</v>
      </c>
      <c r="R2948" t="s">
        <v>8356</v>
      </c>
      <c r="S2948" s="15">
        <f t="shared" si="187"/>
        <v>42567.531157407408</v>
      </c>
      <c r="T2948" s="15">
        <f t="shared" si="188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>
        <f t="shared" si="185"/>
        <v>82.46</v>
      </c>
      <c r="Q2949" s="10" t="s">
        <v>8316</v>
      </c>
      <c r="R2949" t="s">
        <v>8356</v>
      </c>
      <c r="S2949" s="15">
        <f t="shared" si="187"/>
        <v>42649.562118055561</v>
      </c>
      <c r="T2949" s="15">
        <f t="shared" si="188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>
        <f t="shared" si="185"/>
        <v>2.67</v>
      </c>
      <c r="Q2950" s="10" t="s">
        <v>8316</v>
      </c>
      <c r="R2950" t="s">
        <v>8356</v>
      </c>
      <c r="S2950" s="15">
        <f t="shared" si="187"/>
        <v>42097.649224537032</v>
      </c>
      <c r="T2950" s="15">
        <f t="shared" si="188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5"/>
        <v>12.5</v>
      </c>
      <c r="Q2951" s="10" t="s">
        <v>8316</v>
      </c>
      <c r="R2951" t="s">
        <v>8356</v>
      </c>
      <c r="S2951" s="15">
        <f t="shared" si="187"/>
        <v>42297.823113425926</v>
      </c>
      <c r="T2951" s="15">
        <f t="shared" si="188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>
        <f t="shared" si="185"/>
        <v>0</v>
      </c>
      <c r="Q2952" s="10" t="s">
        <v>8316</v>
      </c>
      <c r="R2952" t="s">
        <v>8356</v>
      </c>
      <c r="S2952" s="15">
        <f t="shared" si="187"/>
        <v>42362.36518518519</v>
      </c>
      <c r="T2952" s="15">
        <f t="shared" si="188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>
        <f t="shared" si="185"/>
        <v>18.899999999999999</v>
      </c>
      <c r="Q2953" s="10" t="s">
        <v>8316</v>
      </c>
      <c r="R2953" t="s">
        <v>8356</v>
      </c>
      <c r="S2953" s="15">
        <f t="shared" si="187"/>
        <v>41872.802928240737</v>
      </c>
      <c r="T2953" s="15">
        <f t="shared" si="188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>
        <f t="shared" si="185"/>
        <v>200.63</v>
      </c>
      <c r="Q2954" s="10" t="s">
        <v>8316</v>
      </c>
      <c r="R2954" t="s">
        <v>8356</v>
      </c>
      <c r="S2954" s="15">
        <f t="shared" si="187"/>
        <v>42628.690266203703</v>
      </c>
      <c r="T2954" s="15">
        <f t="shared" si="188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5"/>
        <v>201.67</v>
      </c>
      <c r="Q2955" s="10" t="s">
        <v>8316</v>
      </c>
      <c r="R2955" t="s">
        <v>8356</v>
      </c>
      <c r="S2955" s="15">
        <f t="shared" si="187"/>
        <v>42255.791909722218</v>
      </c>
      <c r="T2955" s="15">
        <f t="shared" si="188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>
        <f t="shared" si="185"/>
        <v>0</v>
      </c>
      <c r="Q2956" s="10" t="s">
        <v>8316</v>
      </c>
      <c r="R2956" t="s">
        <v>8356</v>
      </c>
      <c r="S2956" s="15">
        <f t="shared" si="187"/>
        <v>42790.583368055552</v>
      </c>
      <c r="T2956" s="15">
        <f t="shared" si="188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5"/>
        <v>65</v>
      </c>
      <c r="Q2957" s="10" t="s">
        <v>8316</v>
      </c>
      <c r="R2957" t="s">
        <v>8356</v>
      </c>
      <c r="S2957" s="15">
        <f t="shared" si="187"/>
        <v>42141.741307870368</v>
      </c>
      <c r="T2957" s="15">
        <f t="shared" si="188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5"/>
        <v>66.099999999999994</v>
      </c>
      <c r="Q2958" s="10" t="s">
        <v>8316</v>
      </c>
      <c r="R2958" t="s">
        <v>8356</v>
      </c>
      <c r="S2958" s="15">
        <f t="shared" si="187"/>
        <v>42464.958912037036</v>
      </c>
      <c r="T2958" s="15">
        <f t="shared" si="188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5"/>
        <v>93.33</v>
      </c>
      <c r="Q2959" s="10" t="s">
        <v>8316</v>
      </c>
      <c r="R2959" t="s">
        <v>8356</v>
      </c>
      <c r="S2959" s="15">
        <f t="shared" si="187"/>
        <v>42031.011249999996</v>
      </c>
      <c r="T2959" s="15">
        <f t="shared" si="188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>
        <f t="shared" si="185"/>
        <v>0</v>
      </c>
      <c r="Q2960" s="10" t="s">
        <v>8316</v>
      </c>
      <c r="R2960" t="s">
        <v>8356</v>
      </c>
      <c r="S2960" s="15">
        <f t="shared" si="187"/>
        <v>42438.779131944444</v>
      </c>
      <c r="T2960" s="15">
        <f t="shared" si="188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>
        <f t="shared" si="185"/>
        <v>0</v>
      </c>
      <c r="Q2961" s="10" t="s">
        <v>8316</v>
      </c>
      <c r="R2961" t="s">
        <v>8356</v>
      </c>
      <c r="S2961" s="15">
        <f t="shared" si="187"/>
        <v>42498.008391203708</v>
      </c>
      <c r="T2961" s="15">
        <f t="shared" si="188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>
        <f t="shared" si="185"/>
        <v>0</v>
      </c>
      <c r="Q2962" s="10" t="s">
        <v>8316</v>
      </c>
      <c r="R2962" t="s">
        <v>8356</v>
      </c>
      <c r="S2962" s="15">
        <f t="shared" si="187"/>
        <v>41863.757210648146</v>
      </c>
      <c r="T2962" s="15">
        <f t="shared" si="188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5"/>
        <v>50.75</v>
      </c>
      <c r="Q2963" s="10" t="s">
        <v>8316</v>
      </c>
      <c r="R2963" t="s">
        <v>8317</v>
      </c>
      <c r="S2963" s="15">
        <f t="shared" si="187"/>
        <v>42061.212488425925</v>
      </c>
      <c r="T2963" s="15">
        <f t="shared" si="188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5"/>
        <v>60.9</v>
      </c>
      <c r="Q2964" s="10" t="s">
        <v>8316</v>
      </c>
      <c r="R2964" t="s">
        <v>8317</v>
      </c>
      <c r="S2964" s="15">
        <f t="shared" si="187"/>
        <v>42036.24428240741</v>
      </c>
      <c r="T2964" s="15">
        <f t="shared" si="188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5"/>
        <v>109.03</v>
      </c>
      <c r="Q2965" s="10" t="s">
        <v>8316</v>
      </c>
      <c r="R2965" t="s">
        <v>8317</v>
      </c>
      <c r="S2965" s="15">
        <f t="shared" si="187"/>
        <v>42157.470185185186</v>
      </c>
      <c r="T2965" s="15">
        <f t="shared" si="188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5"/>
        <v>25.69</v>
      </c>
      <c r="Q2966" s="10" t="s">
        <v>8316</v>
      </c>
      <c r="R2966" t="s">
        <v>8317</v>
      </c>
      <c r="S2966" s="15">
        <f t="shared" si="187"/>
        <v>41827.909942129627</v>
      </c>
      <c r="T2966" s="15">
        <f t="shared" si="188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5"/>
        <v>41.92</v>
      </c>
      <c r="Q2967" s="10" t="s">
        <v>8316</v>
      </c>
      <c r="R2967" t="s">
        <v>8317</v>
      </c>
      <c r="S2967" s="15">
        <f t="shared" si="187"/>
        <v>42162.729548611111</v>
      </c>
      <c r="T2967" s="15">
        <f t="shared" si="188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5"/>
        <v>88.77</v>
      </c>
      <c r="Q2968" s="10" t="s">
        <v>8316</v>
      </c>
      <c r="R2968" t="s">
        <v>8317</v>
      </c>
      <c r="S2968" s="15">
        <f t="shared" si="187"/>
        <v>42233.738564814819</v>
      </c>
      <c r="T2968" s="15">
        <f t="shared" si="188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5"/>
        <v>80.23</v>
      </c>
      <c r="Q2969" s="10" t="s">
        <v>8316</v>
      </c>
      <c r="R2969" t="s">
        <v>8317</v>
      </c>
      <c r="S2969" s="15">
        <f t="shared" si="187"/>
        <v>42042.197824074072</v>
      </c>
      <c r="T2969" s="15">
        <f t="shared" si="188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5"/>
        <v>78.94</v>
      </c>
      <c r="Q2970" s="10" t="s">
        <v>8316</v>
      </c>
      <c r="R2970" t="s">
        <v>8317</v>
      </c>
      <c r="S2970" s="15">
        <f t="shared" si="187"/>
        <v>42585.523842592593</v>
      </c>
      <c r="T2970" s="15">
        <f t="shared" si="188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5"/>
        <v>95.59</v>
      </c>
      <c r="Q2971" s="10" t="s">
        <v>8316</v>
      </c>
      <c r="R2971" t="s">
        <v>8317</v>
      </c>
      <c r="S2971" s="15">
        <f t="shared" si="187"/>
        <v>42097.786493055552</v>
      </c>
      <c r="T2971" s="15">
        <f t="shared" si="188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5"/>
        <v>69.89</v>
      </c>
      <c r="Q2972" s="10" t="s">
        <v>8316</v>
      </c>
      <c r="R2972" t="s">
        <v>8317</v>
      </c>
      <c r="S2972" s="15">
        <f t="shared" si="187"/>
        <v>41808.669571759259</v>
      </c>
      <c r="T2972" s="15">
        <f t="shared" si="188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5"/>
        <v>74.53</v>
      </c>
      <c r="Q2973" s="10" t="s">
        <v>8316</v>
      </c>
      <c r="R2973" t="s">
        <v>8317</v>
      </c>
      <c r="S2973" s="15">
        <f t="shared" si="187"/>
        <v>41852.658310185187</v>
      </c>
      <c r="T2973" s="15">
        <f t="shared" si="188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5"/>
        <v>123.94</v>
      </c>
      <c r="Q2974" s="10" t="s">
        <v>8316</v>
      </c>
      <c r="R2974" t="s">
        <v>8317</v>
      </c>
      <c r="S2974" s="15">
        <f t="shared" si="187"/>
        <v>42694.110185185185</v>
      </c>
      <c r="T2974" s="15">
        <f t="shared" si="188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5"/>
        <v>264.85000000000002</v>
      </c>
      <c r="Q2975" s="10" t="s">
        <v>8316</v>
      </c>
      <c r="R2975" t="s">
        <v>8317</v>
      </c>
      <c r="S2975" s="15">
        <f t="shared" si="187"/>
        <v>42341.818379629629</v>
      </c>
      <c r="T2975" s="15">
        <f t="shared" si="188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5"/>
        <v>58.62</v>
      </c>
      <c r="Q2976" s="10" t="s">
        <v>8316</v>
      </c>
      <c r="R2976" t="s">
        <v>8317</v>
      </c>
      <c r="S2976" s="15">
        <f t="shared" si="187"/>
        <v>41880.061006944445</v>
      </c>
      <c r="T2976" s="15">
        <f t="shared" si="188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5"/>
        <v>70.88</v>
      </c>
      <c r="Q2977" s="10" t="s">
        <v>8316</v>
      </c>
      <c r="R2977" t="s">
        <v>8317</v>
      </c>
      <c r="S2977" s="15">
        <f t="shared" si="187"/>
        <v>41941.683865740742</v>
      </c>
      <c r="T2977" s="15">
        <f t="shared" si="188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5"/>
        <v>8.57</v>
      </c>
      <c r="Q2978" s="10" t="s">
        <v>8316</v>
      </c>
      <c r="R2978" t="s">
        <v>8317</v>
      </c>
      <c r="S2978" s="15">
        <f t="shared" si="187"/>
        <v>42425.730671296296</v>
      </c>
      <c r="T2978" s="15">
        <f t="shared" si="188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5"/>
        <v>113.57</v>
      </c>
      <c r="Q2979" s="10" t="s">
        <v>8316</v>
      </c>
      <c r="R2979" t="s">
        <v>8317</v>
      </c>
      <c r="S2979" s="15">
        <f t="shared" si="187"/>
        <v>42026.88118055556</v>
      </c>
      <c r="T2979" s="15">
        <f t="shared" si="188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5"/>
        <v>60.69</v>
      </c>
      <c r="Q2980" s="10" t="s">
        <v>8316</v>
      </c>
      <c r="R2980" t="s">
        <v>8317</v>
      </c>
      <c r="S2980" s="15">
        <f t="shared" si="187"/>
        <v>41922.640590277777</v>
      </c>
      <c r="T2980" s="15">
        <f t="shared" si="188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5"/>
        <v>110.22</v>
      </c>
      <c r="Q2981" s="10" t="s">
        <v>8316</v>
      </c>
      <c r="R2981" t="s">
        <v>8317</v>
      </c>
      <c r="S2981" s="15">
        <f t="shared" si="187"/>
        <v>41993.824340277773</v>
      </c>
      <c r="T2981" s="15">
        <f t="shared" si="188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5"/>
        <v>136.46</v>
      </c>
      <c r="Q2982" s="10" t="s">
        <v>8316</v>
      </c>
      <c r="R2982" t="s">
        <v>8317</v>
      </c>
      <c r="S2982" s="15">
        <f t="shared" si="187"/>
        <v>42219.915856481486</v>
      </c>
      <c r="T2982" s="15">
        <f t="shared" si="188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5"/>
        <v>53.16</v>
      </c>
      <c r="Q2983" s="10" t="s">
        <v>8316</v>
      </c>
      <c r="R2983" t="s">
        <v>8356</v>
      </c>
      <c r="S2983" s="15">
        <f t="shared" si="187"/>
        <v>42225.559675925921</v>
      </c>
      <c r="T2983" s="15">
        <f t="shared" si="188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5"/>
        <v>86.49</v>
      </c>
      <c r="Q2984" s="10" t="s">
        <v>8316</v>
      </c>
      <c r="R2984" t="s">
        <v>8356</v>
      </c>
      <c r="S2984" s="15">
        <f t="shared" si="187"/>
        <v>42381.686840277776</v>
      </c>
      <c r="T2984" s="15">
        <f t="shared" si="188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5"/>
        <v>155.24</v>
      </c>
      <c r="Q2985" s="10" t="s">
        <v>8316</v>
      </c>
      <c r="R2985" t="s">
        <v>8356</v>
      </c>
      <c r="S2985" s="15">
        <f t="shared" si="187"/>
        <v>41894.632361111115</v>
      </c>
      <c r="T2985" s="15">
        <f t="shared" si="188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5"/>
        <v>115.08</v>
      </c>
      <c r="Q2986" s="10" t="s">
        <v>8316</v>
      </c>
      <c r="R2986" t="s">
        <v>8356</v>
      </c>
      <c r="S2986" s="15">
        <f t="shared" si="187"/>
        <v>42576.278715277775</v>
      </c>
      <c r="T2986" s="15">
        <f t="shared" si="188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5"/>
        <v>109.59</v>
      </c>
      <c r="Q2987" s="10" t="s">
        <v>8316</v>
      </c>
      <c r="R2987" t="s">
        <v>8356</v>
      </c>
      <c r="S2987" s="15">
        <f t="shared" si="187"/>
        <v>42654.973703703698</v>
      </c>
      <c r="T2987" s="15">
        <f t="shared" si="188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5"/>
        <v>45.21</v>
      </c>
      <c r="Q2988" s="10" t="s">
        <v>8316</v>
      </c>
      <c r="R2988" t="s">
        <v>8356</v>
      </c>
      <c r="S2988" s="15">
        <f t="shared" si="187"/>
        <v>42431.500069444446</v>
      </c>
      <c r="T2988" s="15">
        <f t="shared" si="188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ref="P2989:P3052" si="189">IFERROR(ROUND(E2989/L2989,2),0)</f>
        <v>104.15</v>
      </c>
      <c r="Q2989" s="10" t="s">
        <v>8316</v>
      </c>
      <c r="R2989" t="s">
        <v>8356</v>
      </c>
      <c r="S2989" s="15">
        <f t="shared" si="187"/>
        <v>42627.307303240741</v>
      </c>
      <c r="T2989" s="15">
        <f t="shared" si="188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9"/>
        <v>35.71</v>
      </c>
      <c r="Q2990" s="10" t="s">
        <v>8316</v>
      </c>
      <c r="R2990" t="s">
        <v>8356</v>
      </c>
      <c r="S2990" s="15">
        <f t="shared" si="187"/>
        <v>42511.362048611118</v>
      </c>
      <c r="T2990" s="15">
        <f t="shared" si="188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9"/>
        <v>97</v>
      </c>
      <c r="Q2991" s="10" t="s">
        <v>8316</v>
      </c>
      <c r="R2991" t="s">
        <v>8356</v>
      </c>
      <c r="S2991" s="15">
        <f t="shared" si="187"/>
        <v>42337.02039351852</v>
      </c>
      <c r="T2991" s="15">
        <f t="shared" si="188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9"/>
        <v>370.37</v>
      </c>
      <c r="Q2992" s="10" t="s">
        <v>8316</v>
      </c>
      <c r="R2992" t="s">
        <v>8356</v>
      </c>
      <c r="S2992" s="15">
        <f t="shared" si="187"/>
        <v>42341.57430555555</v>
      </c>
      <c r="T2992" s="15">
        <f t="shared" si="188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9"/>
        <v>94.41</v>
      </c>
      <c r="Q2993" s="10" t="s">
        <v>8316</v>
      </c>
      <c r="R2993" t="s">
        <v>8356</v>
      </c>
      <c r="S2993" s="15">
        <f t="shared" si="187"/>
        <v>42740.837152777778</v>
      </c>
      <c r="T2993" s="15">
        <f t="shared" si="188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9"/>
        <v>48.98</v>
      </c>
      <c r="Q2994" s="10" t="s">
        <v>8316</v>
      </c>
      <c r="R2994" t="s">
        <v>8356</v>
      </c>
      <c r="S2994" s="15">
        <f t="shared" si="187"/>
        <v>42622.767476851848</v>
      </c>
      <c r="T2994" s="15">
        <f t="shared" si="188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9"/>
        <v>45.59</v>
      </c>
      <c r="Q2995" s="10" t="s">
        <v>8316</v>
      </c>
      <c r="R2995" t="s">
        <v>8356</v>
      </c>
      <c r="S2995" s="15">
        <f t="shared" si="187"/>
        <v>42390.838738425926</v>
      </c>
      <c r="T2995" s="15">
        <f t="shared" si="188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9"/>
        <v>23.28</v>
      </c>
      <c r="Q2996" s="10" t="s">
        <v>8316</v>
      </c>
      <c r="R2996" t="s">
        <v>8356</v>
      </c>
      <c r="S2996" s="15">
        <f t="shared" si="187"/>
        <v>41885.478842592594</v>
      </c>
      <c r="T2996" s="15">
        <f t="shared" si="188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9"/>
        <v>63.23</v>
      </c>
      <c r="Q2997" s="10" t="s">
        <v>8316</v>
      </c>
      <c r="R2997" t="s">
        <v>8356</v>
      </c>
      <c r="S2997" s="15">
        <f t="shared" si="187"/>
        <v>42724.665173611109</v>
      </c>
      <c r="T2997" s="15">
        <f t="shared" si="188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9"/>
        <v>153.52000000000001</v>
      </c>
      <c r="Q2998" s="10" t="s">
        <v>8316</v>
      </c>
      <c r="R2998" t="s">
        <v>8356</v>
      </c>
      <c r="S2998" s="15">
        <f t="shared" si="187"/>
        <v>42090.912500000006</v>
      </c>
      <c r="T2998" s="15">
        <f t="shared" si="188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9"/>
        <v>90.2</v>
      </c>
      <c r="Q2999" s="10" t="s">
        <v>8316</v>
      </c>
      <c r="R2999" t="s">
        <v>8356</v>
      </c>
      <c r="S2999" s="15">
        <f t="shared" si="187"/>
        <v>42775.733715277776</v>
      </c>
      <c r="T2999" s="15">
        <f t="shared" si="188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9"/>
        <v>118.97</v>
      </c>
      <c r="Q3000" s="10" t="s">
        <v>8316</v>
      </c>
      <c r="R3000" t="s">
        <v>8356</v>
      </c>
      <c r="S3000" s="15">
        <f t="shared" si="187"/>
        <v>41778.193622685183</v>
      </c>
      <c r="T3000" s="15">
        <f t="shared" si="188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9"/>
        <v>80.25</v>
      </c>
      <c r="Q3001" s="10" t="s">
        <v>8316</v>
      </c>
      <c r="R3001" t="s">
        <v>8356</v>
      </c>
      <c r="S3001" s="15">
        <f t="shared" si="187"/>
        <v>42780.740277777775</v>
      </c>
      <c r="T3001" s="15">
        <f t="shared" si="188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>
        <f t="shared" si="189"/>
        <v>62.5</v>
      </c>
      <c r="Q3002" s="10" t="s">
        <v>8316</v>
      </c>
      <c r="R3002" t="s">
        <v>8356</v>
      </c>
      <c r="S3002" s="15">
        <f t="shared" si="187"/>
        <v>42752.827199074076</v>
      </c>
      <c r="T3002" s="15">
        <f t="shared" si="188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>
        <f t="shared" si="189"/>
        <v>131.38</v>
      </c>
      <c r="Q3003" s="10" t="s">
        <v>8316</v>
      </c>
      <c r="R3003" t="s">
        <v>8356</v>
      </c>
      <c r="S3003" s="15">
        <f t="shared" si="187"/>
        <v>42534.895625000005</v>
      </c>
      <c r="T3003" s="15">
        <f t="shared" si="188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>
        <f t="shared" si="189"/>
        <v>73.03</v>
      </c>
      <c r="Q3004" s="10" t="s">
        <v>8316</v>
      </c>
      <c r="R3004" t="s">
        <v>8356</v>
      </c>
      <c r="S3004" s="15">
        <f t="shared" si="187"/>
        <v>41239.83625</v>
      </c>
      <c r="T3004" s="15">
        <f t="shared" si="188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>
        <f t="shared" si="189"/>
        <v>178.53</v>
      </c>
      <c r="Q3005" s="10" t="s">
        <v>8316</v>
      </c>
      <c r="R3005" t="s">
        <v>8356</v>
      </c>
      <c r="S3005" s="15">
        <f t="shared" si="187"/>
        <v>42398.849259259259</v>
      </c>
      <c r="T3005" s="15">
        <f t="shared" si="188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>
        <f t="shared" si="189"/>
        <v>162.91</v>
      </c>
      <c r="Q3006" s="10" t="s">
        <v>8316</v>
      </c>
      <c r="R3006" t="s">
        <v>8356</v>
      </c>
      <c r="S3006" s="15">
        <f t="shared" si="187"/>
        <v>41928.881064814814</v>
      </c>
      <c r="T3006" s="15">
        <f t="shared" si="188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>
        <f t="shared" si="189"/>
        <v>108.24</v>
      </c>
      <c r="Q3007" s="10" t="s">
        <v>8316</v>
      </c>
      <c r="R3007" t="s">
        <v>8356</v>
      </c>
      <c r="S3007" s="15">
        <f t="shared" si="187"/>
        <v>41888.674826388888</v>
      </c>
      <c r="T3007" s="15">
        <f t="shared" si="188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>
        <f t="shared" si="189"/>
        <v>88.87</v>
      </c>
      <c r="Q3008" s="10" t="s">
        <v>8316</v>
      </c>
      <c r="R3008" t="s">
        <v>8356</v>
      </c>
      <c r="S3008" s="15">
        <f t="shared" si="187"/>
        <v>41957.756840277783</v>
      </c>
      <c r="T3008" s="15">
        <f t="shared" si="188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>
        <f t="shared" si="189"/>
        <v>54</v>
      </c>
      <c r="Q3009" s="10" t="s">
        <v>8316</v>
      </c>
      <c r="R3009" t="s">
        <v>8356</v>
      </c>
      <c r="S3009" s="15">
        <f t="shared" si="187"/>
        <v>42098.216238425928</v>
      </c>
      <c r="T3009" s="15">
        <f t="shared" si="188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101</v>
      </c>
      <c r="P3010">
        <f t="shared" si="189"/>
        <v>116.73</v>
      </c>
      <c r="Q3010" s="10" t="s">
        <v>8316</v>
      </c>
      <c r="R3010" t="s">
        <v>8356</v>
      </c>
      <c r="S3010" s="15">
        <f t="shared" si="187"/>
        <v>42360.212025462963</v>
      </c>
      <c r="T3010" s="15">
        <f t="shared" si="188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0">ROUND((E3011/D3011)*100,0)</f>
        <v>120</v>
      </c>
      <c r="P3011">
        <f t="shared" si="189"/>
        <v>233.9</v>
      </c>
      <c r="Q3011" s="10" t="s">
        <v>8316</v>
      </c>
      <c r="R3011" t="s">
        <v>8356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>
        <f t="shared" si="189"/>
        <v>158</v>
      </c>
      <c r="Q3012" s="10" t="s">
        <v>8316</v>
      </c>
      <c r="R3012" t="s">
        <v>8356</v>
      </c>
      <c r="S3012" s="15">
        <f t="shared" si="191"/>
        <v>41996.832395833335</v>
      </c>
      <c r="T3012" s="15">
        <f t="shared" si="192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>
        <f t="shared" si="189"/>
        <v>14.84</v>
      </c>
      <c r="Q3013" s="10" t="s">
        <v>8316</v>
      </c>
      <c r="R3013" t="s">
        <v>8356</v>
      </c>
      <c r="S3013" s="15">
        <f t="shared" si="191"/>
        <v>42334.468935185185</v>
      </c>
      <c r="T3013" s="15">
        <f t="shared" si="192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>
        <f t="shared" si="189"/>
        <v>85.18</v>
      </c>
      <c r="Q3014" s="10" t="s">
        <v>8316</v>
      </c>
      <c r="R3014" t="s">
        <v>8356</v>
      </c>
      <c r="S3014" s="15">
        <f t="shared" si="191"/>
        <v>42024.702893518523</v>
      </c>
      <c r="T3014" s="15">
        <f t="shared" si="192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>
        <f t="shared" si="189"/>
        <v>146.69</v>
      </c>
      <c r="Q3015" s="10" t="s">
        <v>8316</v>
      </c>
      <c r="R3015" t="s">
        <v>8356</v>
      </c>
      <c r="S3015" s="15">
        <f t="shared" si="191"/>
        <v>42146.836215277777</v>
      </c>
      <c r="T3015" s="15">
        <f t="shared" si="192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>
        <f t="shared" si="189"/>
        <v>50.76</v>
      </c>
      <c r="Q3016" s="10" t="s">
        <v>8316</v>
      </c>
      <c r="R3016" t="s">
        <v>8356</v>
      </c>
      <c r="S3016" s="15">
        <f t="shared" si="191"/>
        <v>41920.123611111114</v>
      </c>
      <c r="T3016" s="15">
        <f t="shared" si="192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>
        <f t="shared" si="189"/>
        <v>87.7</v>
      </c>
      <c r="Q3017" s="10" t="s">
        <v>8316</v>
      </c>
      <c r="R3017" t="s">
        <v>8356</v>
      </c>
      <c r="S3017" s="15">
        <f t="shared" si="191"/>
        <v>41785.72729166667</v>
      </c>
      <c r="T3017" s="15">
        <f t="shared" si="192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>
        <f t="shared" si="189"/>
        <v>242.28</v>
      </c>
      <c r="Q3018" s="10" t="s">
        <v>8316</v>
      </c>
      <c r="R3018" t="s">
        <v>8356</v>
      </c>
      <c r="S3018" s="15">
        <f t="shared" si="191"/>
        <v>41778.548055555555</v>
      </c>
      <c r="T3018" s="15">
        <f t="shared" si="192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89"/>
        <v>146.44999999999999</v>
      </c>
      <c r="Q3019" s="10" t="s">
        <v>8316</v>
      </c>
      <c r="R3019" t="s">
        <v>8356</v>
      </c>
      <c r="S3019" s="15">
        <f t="shared" si="191"/>
        <v>41841.850034722222</v>
      </c>
      <c r="T3019" s="15">
        <f t="shared" si="192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89"/>
        <v>103.17</v>
      </c>
      <c r="Q3020" s="10" t="s">
        <v>8316</v>
      </c>
      <c r="R3020" t="s">
        <v>8356</v>
      </c>
      <c r="S3020" s="15">
        <f t="shared" si="191"/>
        <v>42163.29833333334</v>
      </c>
      <c r="T3020" s="15">
        <f t="shared" si="192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89"/>
        <v>80.459999999999994</v>
      </c>
      <c r="Q3021" s="10" t="s">
        <v>8316</v>
      </c>
      <c r="R3021" t="s">
        <v>8356</v>
      </c>
      <c r="S3021" s="15">
        <f t="shared" si="191"/>
        <v>41758.833564814813</v>
      </c>
      <c r="T3021" s="15">
        <f t="shared" si="192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89"/>
        <v>234.67</v>
      </c>
      <c r="Q3022" s="10" t="s">
        <v>8316</v>
      </c>
      <c r="R3022" t="s">
        <v>8356</v>
      </c>
      <c r="S3022" s="15">
        <f t="shared" si="191"/>
        <v>42170.846446759257</v>
      </c>
      <c r="T3022" s="15">
        <f t="shared" si="192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89"/>
        <v>50.69</v>
      </c>
      <c r="Q3023" s="10" t="s">
        <v>8316</v>
      </c>
      <c r="R3023" t="s">
        <v>8356</v>
      </c>
      <c r="S3023" s="15">
        <f t="shared" si="191"/>
        <v>42660.618854166663</v>
      </c>
      <c r="T3023" s="15">
        <f t="shared" si="192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89"/>
        <v>162.71</v>
      </c>
      <c r="Q3024" s="10" t="s">
        <v>8316</v>
      </c>
      <c r="R3024" t="s">
        <v>8356</v>
      </c>
      <c r="S3024" s="15">
        <f t="shared" si="191"/>
        <v>42564.95380787037</v>
      </c>
      <c r="T3024" s="15">
        <f t="shared" si="192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89"/>
        <v>120.17</v>
      </c>
      <c r="Q3025" s="10" t="s">
        <v>8316</v>
      </c>
      <c r="R3025" t="s">
        <v>8356</v>
      </c>
      <c r="S3025" s="15">
        <f t="shared" si="191"/>
        <v>42121.675763888896</v>
      </c>
      <c r="T3025" s="15">
        <f t="shared" si="192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89"/>
        <v>67.7</v>
      </c>
      <c r="Q3026" s="10" t="s">
        <v>8316</v>
      </c>
      <c r="R3026" t="s">
        <v>8356</v>
      </c>
      <c r="S3026" s="15">
        <f t="shared" si="191"/>
        <v>41158.993923611109</v>
      </c>
      <c r="T3026" s="15">
        <f t="shared" si="192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89"/>
        <v>52.1</v>
      </c>
      <c r="Q3027" s="10" t="s">
        <v>8316</v>
      </c>
      <c r="R3027" t="s">
        <v>8356</v>
      </c>
      <c r="S3027" s="15">
        <f t="shared" si="191"/>
        <v>41761.509409722225</v>
      </c>
      <c r="T3027" s="15">
        <f t="shared" si="192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89"/>
        <v>51.6</v>
      </c>
      <c r="Q3028" s="10" t="s">
        <v>8316</v>
      </c>
      <c r="R3028" t="s">
        <v>8356</v>
      </c>
      <c r="S3028" s="15">
        <f t="shared" si="191"/>
        <v>42783.459398148145</v>
      </c>
      <c r="T3028" s="15">
        <f t="shared" si="192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89"/>
        <v>164.3</v>
      </c>
      <c r="Q3029" s="10" t="s">
        <v>8316</v>
      </c>
      <c r="R3029" t="s">
        <v>8356</v>
      </c>
      <c r="S3029" s="15">
        <f t="shared" si="191"/>
        <v>42053.704293981486</v>
      </c>
      <c r="T3029" s="15">
        <f t="shared" si="192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89"/>
        <v>84.86</v>
      </c>
      <c r="Q3030" s="10" t="s">
        <v>8316</v>
      </c>
      <c r="R3030" t="s">
        <v>8356</v>
      </c>
      <c r="S3030" s="15">
        <f t="shared" si="191"/>
        <v>42567.264178240745</v>
      </c>
      <c r="T3030" s="15">
        <f t="shared" si="192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89"/>
        <v>94.55</v>
      </c>
      <c r="Q3031" s="10" t="s">
        <v>8316</v>
      </c>
      <c r="R3031" t="s">
        <v>8356</v>
      </c>
      <c r="S3031" s="15">
        <f t="shared" si="191"/>
        <v>41932.708877314813</v>
      </c>
      <c r="T3031" s="15">
        <f t="shared" si="192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89"/>
        <v>45.54</v>
      </c>
      <c r="Q3032" s="10" t="s">
        <v>8316</v>
      </c>
      <c r="R3032" t="s">
        <v>8356</v>
      </c>
      <c r="S3032" s="15">
        <f t="shared" si="191"/>
        <v>42233.747349537036</v>
      </c>
      <c r="T3032" s="15">
        <f t="shared" si="192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89"/>
        <v>51.72</v>
      </c>
      <c r="Q3033" s="10" t="s">
        <v>8316</v>
      </c>
      <c r="R3033" t="s">
        <v>8356</v>
      </c>
      <c r="S3033" s="15">
        <f t="shared" si="191"/>
        <v>42597.882488425923</v>
      </c>
      <c r="T3033" s="15">
        <f t="shared" si="192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89"/>
        <v>50.88</v>
      </c>
      <c r="Q3034" s="10" t="s">
        <v>8316</v>
      </c>
      <c r="R3034" t="s">
        <v>8356</v>
      </c>
      <c r="S3034" s="15">
        <f t="shared" si="191"/>
        <v>42228.044664351852</v>
      </c>
      <c r="T3034" s="15">
        <f t="shared" si="192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89"/>
        <v>191.13</v>
      </c>
      <c r="Q3035" s="10" t="s">
        <v>8316</v>
      </c>
      <c r="R3035" t="s">
        <v>8356</v>
      </c>
      <c r="S3035" s="15">
        <f t="shared" si="191"/>
        <v>42570.110243055555</v>
      </c>
      <c r="T3035" s="15">
        <f t="shared" si="192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89"/>
        <v>89.31</v>
      </c>
      <c r="Q3036" s="10" t="s">
        <v>8316</v>
      </c>
      <c r="R3036" t="s">
        <v>8356</v>
      </c>
      <c r="S3036" s="15">
        <f t="shared" si="191"/>
        <v>42644.535358796296</v>
      </c>
      <c r="T3036" s="15">
        <f t="shared" si="192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89"/>
        <v>88.59</v>
      </c>
      <c r="Q3037" s="10" t="s">
        <v>8316</v>
      </c>
      <c r="R3037" t="s">
        <v>8356</v>
      </c>
      <c r="S3037" s="15">
        <f t="shared" si="191"/>
        <v>41368.560289351852</v>
      </c>
      <c r="T3037" s="15">
        <f t="shared" si="192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89"/>
        <v>96.3</v>
      </c>
      <c r="Q3038" s="10" t="s">
        <v>8316</v>
      </c>
      <c r="R3038" t="s">
        <v>8356</v>
      </c>
      <c r="S3038" s="15">
        <f t="shared" si="191"/>
        <v>41466.785231481481</v>
      </c>
      <c r="T3038" s="15">
        <f t="shared" si="192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89"/>
        <v>33.31</v>
      </c>
      <c r="Q3039" s="10" t="s">
        <v>8316</v>
      </c>
      <c r="R3039" t="s">
        <v>8356</v>
      </c>
      <c r="S3039" s="15">
        <f t="shared" si="191"/>
        <v>40378.893206018518</v>
      </c>
      <c r="T3039" s="15">
        <f t="shared" si="192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89"/>
        <v>37.22</v>
      </c>
      <c r="Q3040" s="10" t="s">
        <v>8316</v>
      </c>
      <c r="R3040" t="s">
        <v>8356</v>
      </c>
      <c r="S3040" s="15">
        <f t="shared" si="191"/>
        <v>42373.252280092594</v>
      </c>
      <c r="T3040" s="15">
        <f t="shared" si="192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89"/>
        <v>92.13</v>
      </c>
      <c r="Q3041" s="10" t="s">
        <v>8316</v>
      </c>
      <c r="R3041" t="s">
        <v>8356</v>
      </c>
      <c r="S3041" s="15">
        <f t="shared" si="191"/>
        <v>41610.794421296298</v>
      </c>
      <c r="T3041" s="15">
        <f t="shared" si="192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89"/>
        <v>76.790000000000006</v>
      </c>
      <c r="Q3042" s="10" t="s">
        <v>8316</v>
      </c>
      <c r="R3042" t="s">
        <v>8356</v>
      </c>
      <c r="S3042" s="15">
        <f t="shared" si="191"/>
        <v>42177.791909722218</v>
      </c>
      <c r="T3042" s="15">
        <f t="shared" si="192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89"/>
        <v>96.53</v>
      </c>
      <c r="Q3043" s="10" t="s">
        <v>8316</v>
      </c>
      <c r="R3043" t="s">
        <v>8356</v>
      </c>
      <c r="S3043" s="15">
        <f t="shared" si="191"/>
        <v>42359.868611111116</v>
      </c>
      <c r="T3043" s="15">
        <f t="shared" si="192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89"/>
        <v>51.89</v>
      </c>
      <c r="Q3044" s="10" t="s">
        <v>8316</v>
      </c>
      <c r="R3044" t="s">
        <v>8356</v>
      </c>
      <c r="S3044" s="15">
        <f t="shared" si="191"/>
        <v>42253.688043981485</v>
      </c>
      <c r="T3044" s="15">
        <f t="shared" si="192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89"/>
        <v>128.91</v>
      </c>
      <c r="Q3045" s="10" t="s">
        <v>8316</v>
      </c>
      <c r="R3045" t="s">
        <v>8356</v>
      </c>
      <c r="S3045" s="15">
        <f t="shared" si="191"/>
        <v>42083.070590277777</v>
      </c>
      <c r="T3045" s="15">
        <f t="shared" si="192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89"/>
        <v>84.11</v>
      </c>
      <c r="Q3046" s="10" t="s">
        <v>8316</v>
      </c>
      <c r="R3046" t="s">
        <v>8356</v>
      </c>
      <c r="S3046" s="15">
        <f t="shared" si="191"/>
        <v>42387.7268287037</v>
      </c>
      <c r="T3046" s="15">
        <f t="shared" si="192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89"/>
        <v>82.94</v>
      </c>
      <c r="Q3047" s="10" t="s">
        <v>8316</v>
      </c>
      <c r="R3047" t="s">
        <v>8356</v>
      </c>
      <c r="S3047" s="15">
        <f t="shared" si="191"/>
        <v>41843.155729166669</v>
      </c>
      <c r="T3047" s="15">
        <f t="shared" si="192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89"/>
        <v>259.95</v>
      </c>
      <c r="Q3048" s="10" t="s">
        <v>8316</v>
      </c>
      <c r="R3048" t="s">
        <v>8356</v>
      </c>
      <c r="S3048" s="15">
        <f t="shared" si="191"/>
        <v>41862.803078703706</v>
      </c>
      <c r="T3048" s="15">
        <f t="shared" si="192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89"/>
        <v>37.25</v>
      </c>
      <c r="Q3049" s="10" t="s">
        <v>8316</v>
      </c>
      <c r="R3049" t="s">
        <v>8356</v>
      </c>
      <c r="S3049" s="15">
        <f t="shared" si="191"/>
        <v>42443.989050925928</v>
      </c>
      <c r="T3049" s="15">
        <f t="shared" si="192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89"/>
        <v>177.02</v>
      </c>
      <c r="Q3050" s="10" t="s">
        <v>8316</v>
      </c>
      <c r="R3050" t="s">
        <v>8356</v>
      </c>
      <c r="S3050" s="15">
        <f t="shared" si="191"/>
        <v>41975.901180555549</v>
      </c>
      <c r="T3050" s="15">
        <f t="shared" si="192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89"/>
        <v>74.069999999999993</v>
      </c>
      <c r="Q3051" s="10" t="s">
        <v>8316</v>
      </c>
      <c r="R3051" t="s">
        <v>8356</v>
      </c>
      <c r="S3051" s="15">
        <f t="shared" si="191"/>
        <v>42139.014525462961</v>
      </c>
      <c r="T3051" s="15">
        <f t="shared" si="192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89"/>
        <v>70.67</v>
      </c>
      <c r="Q3052" s="10" t="s">
        <v>8316</v>
      </c>
      <c r="R3052" t="s">
        <v>8356</v>
      </c>
      <c r="S3052" s="15">
        <f t="shared" si="191"/>
        <v>42465.16851851852</v>
      </c>
      <c r="T3052" s="15">
        <f t="shared" si="192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ref="P3053:P3116" si="193">IFERROR(ROUND(E3053/L3053,2),0)</f>
        <v>23.63</v>
      </c>
      <c r="Q3053" s="10" t="s">
        <v>8316</v>
      </c>
      <c r="R3053" t="s">
        <v>8356</v>
      </c>
      <c r="S3053" s="15">
        <f t="shared" si="191"/>
        <v>42744.416030092587</v>
      </c>
      <c r="T3053" s="15">
        <f t="shared" si="192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93"/>
        <v>37.5</v>
      </c>
      <c r="Q3054" s="10" t="s">
        <v>8316</v>
      </c>
      <c r="R3054" t="s">
        <v>8356</v>
      </c>
      <c r="S3054" s="15">
        <f t="shared" si="191"/>
        <v>42122.670069444444</v>
      </c>
      <c r="T3054" s="15">
        <f t="shared" si="192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93"/>
        <v>13.33</v>
      </c>
      <c r="Q3055" s="10" t="s">
        <v>8316</v>
      </c>
      <c r="R3055" t="s">
        <v>8356</v>
      </c>
      <c r="S3055" s="15">
        <f t="shared" si="191"/>
        <v>41862.761724537035</v>
      </c>
      <c r="T3055" s="15">
        <f t="shared" si="192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>
        <f t="shared" si="193"/>
        <v>0</v>
      </c>
      <c r="Q3056" s="10" t="s">
        <v>8316</v>
      </c>
      <c r="R3056" t="s">
        <v>8356</v>
      </c>
      <c r="S3056" s="15">
        <f t="shared" si="191"/>
        <v>42027.832800925928</v>
      </c>
      <c r="T3056" s="15">
        <f t="shared" si="192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93"/>
        <v>1</v>
      </c>
      <c r="Q3057" s="10" t="s">
        <v>8316</v>
      </c>
      <c r="R3057" t="s">
        <v>8356</v>
      </c>
      <c r="S3057" s="15">
        <f t="shared" si="191"/>
        <v>41953.95821759259</v>
      </c>
      <c r="T3057" s="15">
        <f t="shared" si="192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>
        <f t="shared" si="193"/>
        <v>0</v>
      </c>
      <c r="Q3058" s="10" t="s">
        <v>8316</v>
      </c>
      <c r="R3058" t="s">
        <v>8356</v>
      </c>
      <c r="S3058" s="15">
        <f t="shared" si="191"/>
        <v>41851.636388888888</v>
      </c>
      <c r="T3058" s="15">
        <f t="shared" si="192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>
        <f t="shared" si="193"/>
        <v>0</v>
      </c>
      <c r="Q3059" s="10" t="s">
        <v>8316</v>
      </c>
      <c r="R3059" t="s">
        <v>8356</v>
      </c>
      <c r="S3059" s="15">
        <f t="shared" si="191"/>
        <v>42433.650590277779</v>
      </c>
      <c r="T3059" s="15">
        <f t="shared" si="192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93"/>
        <v>1</v>
      </c>
      <c r="Q3060" s="10" t="s">
        <v>8316</v>
      </c>
      <c r="R3060" t="s">
        <v>8356</v>
      </c>
      <c r="S3060" s="15">
        <f t="shared" si="191"/>
        <v>42460.374305555553</v>
      </c>
      <c r="T3060" s="15">
        <f t="shared" si="192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93"/>
        <v>41</v>
      </c>
      <c r="Q3061" s="10" t="s">
        <v>8316</v>
      </c>
      <c r="R3061" t="s">
        <v>8356</v>
      </c>
      <c r="S3061" s="15">
        <f t="shared" si="191"/>
        <v>41829.935717592591</v>
      </c>
      <c r="T3061" s="15">
        <f t="shared" si="192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93"/>
        <v>55.83</v>
      </c>
      <c r="Q3062" s="10" t="s">
        <v>8316</v>
      </c>
      <c r="R3062" t="s">
        <v>8356</v>
      </c>
      <c r="S3062" s="15">
        <f t="shared" si="191"/>
        <v>42245.274699074071</v>
      </c>
      <c r="T3062" s="15">
        <f t="shared" si="192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>
        <f t="shared" si="193"/>
        <v>0</v>
      </c>
      <c r="Q3063" s="10" t="s">
        <v>8316</v>
      </c>
      <c r="R3063" t="s">
        <v>8356</v>
      </c>
      <c r="S3063" s="15">
        <f t="shared" si="191"/>
        <v>41834.784120370372</v>
      </c>
      <c r="T3063" s="15">
        <f t="shared" si="192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93"/>
        <v>99.76</v>
      </c>
      <c r="Q3064" s="10" t="s">
        <v>8316</v>
      </c>
      <c r="R3064" t="s">
        <v>8356</v>
      </c>
      <c r="S3064" s="15">
        <f t="shared" si="191"/>
        <v>42248.535787037035</v>
      </c>
      <c r="T3064" s="15">
        <f t="shared" si="192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93"/>
        <v>25.52</v>
      </c>
      <c r="Q3065" s="10" t="s">
        <v>8316</v>
      </c>
      <c r="R3065" t="s">
        <v>8356</v>
      </c>
      <c r="S3065" s="15">
        <f t="shared" si="191"/>
        <v>42630.922893518517</v>
      </c>
      <c r="T3065" s="15">
        <f t="shared" si="192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>
        <f t="shared" si="193"/>
        <v>117.65</v>
      </c>
      <c r="Q3066" s="10" t="s">
        <v>8316</v>
      </c>
      <c r="R3066" t="s">
        <v>8356</v>
      </c>
      <c r="S3066" s="15">
        <f t="shared" si="191"/>
        <v>42299.130162037036</v>
      </c>
      <c r="T3066" s="15">
        <f t="shared" si="192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93"/>
        <v>5</v>
      </c>
      <c r="Q3067" s="10" t="s">
        <v>8316</v>
      </c>
      <c r="R3067" t="s">
        <v>8356</v>
      </c>
      <c r="S3067" s="15">
        <f t="shared" si="191"/>
        <v>41825.055231481485</v>
      </c>
      <c r="T3067" s="15">
        <f t="shared" si="192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>
        <f t="shared" si="193"/>
        <v>2796.67</v>
      </c>
      <c r="Q3068" s="10" t="s">
        <v>8316</v>
      </c>
      <c r="R3068" t="s">
        <v>8356</v>
      </c>
      <c r="S3068" s="15">
        <f t="shared" si="191"/>
        <v>42531.228437500002</v>
      </c>
      <c r="T3068" s="15">
        <f t="shared" si="192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>
        <f t="shared" si="193"/>
        <v>200</v>
      </c>
      <c r="Q3069" s="10" t="s">
        <v>8316</v>
      </c>
      <c r="R3069" t="s">
        <v>8356</v>
      </c>
      <c r="S3069" s="15">
        <f t="shared" si="191"/>
        <v>42226.938414351855</v>
      </c>
      <c r="T3069" s="15">
        <f t="shared" si="192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93"/>
        <v>87.5</v>
      </c>
      <c r="Q3070" s="10" t="s">
        <v>8316</v>
      </c>
      <c r="R3070" t="s">
        <v>8356</v>
      </c>
      <c r="S3070" s="15">
        <f t="shared" si="191"/>
        <v>42263.691574074073</v>
      </c>
      <c r="T3070" s="15">
        <f t="shared" si="192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>
        <f t="shared" si="193"/>
        <v>20.14</v>
      </c>
      <c r="Q3071" s="10" t="s">
        <v>8316</v>
      </c>
      <c r="R3071" t="s">
        <v>8356</v>
      </c>
      <c r="S3071" s="15">
        <f t="shared" si="191"/>
        <v>41957.833726851852</v>
      </c>
      <c r="T3071" s="15">
        <f t="shared" si="192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>
        <f t="shared" si="193"/>
        <v>20.88</v>
      </c>
      <c r="Q3072" s="10" t="s">
        <v>8316</v>
      </c>
      <c r="R3072" t="s">
        <v>8356</v>
      </c>
      <c r="S3072" s="15">
        <f t="shared" si="191"/>
        <v>42690.733437499999</v>
      </c>
      <c r="T3072" s="15">
        <f t="shared" si="192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>
        <f t="shared" si="193"/>
        <v>61.31</v>
      </c>
      <c r="Q3073" s="10" t="s">
        <v>8316</v>
      </c>
      <c r="R3073" t="s">
        <v>8356</v>
      </c>
      <c r="S3073" s="15">
        <f t="shared" si="191"/>
        <v>42097.732418981483</v>
      </c>
      <c r="T3073" s="15">
        <f t="shared" si="192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0</v>
      </c>
      <c r="P3074">
        <f t="shared" si="193"/>
        <v>1</v>
      </c>
      <c r="Q3074" s="10" t="s">
        <v>8316</v>
      </c>
      <c r="R3074" t="s">
        <v>8356</v>
      </c>
      <c r="S3074" s="15">
        <f t="shared" si="191"/>
        <v>42658.690532407403</v>
      </c>
      <c r="T3074" s="15">
        <f t="shared" si="192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4">ROUND((E3075/D3075)*100,0)</f>
        <v>0</v>
      </c>
      <c r="P3075">
        <f t="shared" si="193"/>
        <v>92.14</v>
      </c>
      <c r="Q3075" s="10" t="s">
        <v>8316</v>
      </c>
      <c r="R3075" t="s">
        <v>8356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3"/>
        <v>7.33</v>
      </c>
      <c r="Q3076" s="10" t="s">
        <v>8316</v>
      </c>
      <c r="R3076" t="s">
        <v>8356</v>
      </c>
      <c r="S3076" s="15">
        <f t="shared" si="195"/>
        <v>42409.571284722217</v>
      </c>
      <c r="T3076" s="15">
        <f t="shared" si="19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3"/>
        <v>64.8</v>
      </c>
      <c r="Q3077" s="10" t="s">
        <v>8316</v>
      </c>
      <c r="R3077" t="s">
        <v>8356</v>
      </c>
      <c r="S3077" s="15">
        <f t="shared" si="195"/>
        <v>42551.102314814809</v>
      </c>
      <c r="T3077" s="15">
        <f t="shared" si="19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3"/>
        <v>30.12</v>
      </c>
      <c r="Q3078" s="10" t="s">
        <v>8316</v>
      </c>
      <c r="R3078" t="s">
        <v>8356</v>
      </c>
      <c r="S3078" s="15">
        <f t="shared" si="195"/>
        <v>42226.651886574073</v>
      </c>
      <c r="T3078" s="15">
        <f t="shared" si="19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3"/>
        <v>52.5</v>
      </c>
      <c r="Q3079" s="10" t="s">
        <v>8316</v>
      </c>
      <c r="R3079" t="s">
        <v>8356</v>
      </c>
      <c r="S3079" s="15">
        <f t="shared" si="195"/>
        <v>42766.956921296296</v>
      </c>
      <c r="T3079" s="15">
        <f t="shared" si="19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3"/>
        <v>23.67</v>
      </c>
      <c r="Q3080" s="10" t="s">
        <v>8316</v>
      </c>
      <c r="R3080" t="s">
        <v>8356</v>
      </c>
      <c r="S3080" s="15">
        <f t="shared" si="195"/>
        <v>42031.138831018514</v>
      </c>
      <c r="T3080" s="15">
        <f t="shared" si="19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3"/>
        <v>415.78</v>
      </c>
      <c r="Q3081" s="10" t="s">
        <v>8316</v>
      </c>
      <c r="R3081" t="s">
        <v>8356</v>
      </c>
      <c r="S3081" s="15">
        <f t="shared" si="195"/>
        <v>42055.713368055556</v>
      </c>
      <c r="T3081" s="15">
        <f t="shared" si="19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3"/>
        <v>53.71</v>
      </c>
      <c r="Q3082" s="10" t="s">
        <v>8316</v>
      </c>
      <c r="R3082" t="s">
        <v>8356</v>
      </c>
      <c r="S3082" s="15">
        <f t="shared" si="195"/>
        <v>41940.028287037036</v>
      </c>
      <c r="T3082" s="15">
        <f t="shared" si="19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3"/>
        <v>420.6</v>
      </c>
      <c r="Q3083" s="10" t="s">
        <v>8316</v>
      </c>
      <c r="R3083" t="s">
        <v>8356</v>
      </c>
      <c r="S3083" s="15">
        <f t="shared" si="195"/>
        <v>42237.181608796294</v>
      </c>
      <c r="T3083" s="15">
        <f t="shared" si="19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3"/>
        <v>0</v>
      </c>
      <c r="Q3084" s="10" t="s">
        <v>8316</v>
      </c>
      <c r="R3084" t="s">
        <v>8356</v>
      </c>
      <c r="S3084" s="15">
        <f t="shared" si="195"/>
        <v>42293.922986111109</v>
      </c>
      <c r="T3084" s="15">
        <f t="shared" si="19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3"/>
        <v>18.670000000000002</v>
      </c>
      <c r="Q3085" s="10" t="s">
        <v>8316</v>
      </c>
      <c r="R3085" t="s">
        <v>8356</v>
      </c>
      <c r="S3085" s="15">
        <f t="shared" si="195"/>
        <v>41853.563402777778</v>
      </c>
      <c r="T3085" s="15">
        <f t="shared" si="19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3"/>
        <v>78.33</v>
      </c>
      <c r="Q3086" s="10" t="s">
        <v>8316</v>
      </c>
      <c r="R3086" t="s">
        <v>8356</v>
      </c>
      <c r="S3086" s="15">
        <f t="shared" si="195"/>
        <v>42100.723738425921</v>
      </c>
      <c r="T3086" s="15">
        <f t="shared" si="19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3"/>
        <v>67.78</v>
      </c>
      <c r="Q3087" s="10" t="s">
        <v>8316</v>
      </c>
      <c r="R3087" t="s">
        <v>8356</v>
      </c>
      <c r="S3087" s="15">
        <f t="shared" si="195"/>
        <v>42246.883784722217</v>
      </c>
      <c r="T3087" s="15">
        <f t="shared" si="19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3"/>
        <v>16.670000000000002</v>
      </c>
      <c r="Q3088" s="10" t="s">
        <v>8316</v>
      </c>
      <c r="R3088" t="s">
        <v>8356</v>
      </c>
      <c r="S3088" s="15">
        <f t="shared" si="195"/>
        <v>42173.67082175926</v>
      </c>
      <c r="T3088" s="15">
        <f t="shared" si="19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3"/>
        <v>62.5</v>
      </c>
      <c r="Q3089" s="10" t="s">
        <v>8316</v>
      </c>
      <c r="R3089" t="s">
        <v>8356</v>
      </c>
      <c r="S3089" s="15">
        <f t="shared" si="195"/>
        <v>42665.150347222225</v>
      </c>
      <c r="T3089" s="15">
        <f t="shared" si="19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3"/>
        <v>42</v>
      </c>
      <c r="Q3090" s="10" t="s">
        <v>8316</v>
      </c>
      <c r="R3090" t="s">
        <v>8356</v>
      </c>
      <c r="S3090" s="15">
        <f t="shared" si="195"/>
        <v>41981.57230324074</v>
      </c>
      <c r="T3090" s="15">
        <f t="shared" si="19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3"/>
        <v>130.09</v>
      </c>
      <c r="Q3091" s="10" t="s">
        <v>8316</v>
      </c>
      <c r="R3091" t="s">
        <v>8356</v>
      </c>
      <c r="S3091" s="15">
        <f t="shared" si="195"/>
        <v>42528.542627314819</v>
      </c>
      <c r="T3091" s="15">
        <f t="shared" si="19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3"/>
        <v>1270.22</v>
      </c>
      <c r="Q3092" s="10" t="s">
        <v>8316</v>
      </c>
      <c r="R3092" t="s">
        <v>8356</v>
      </c>
      <c r="S3092" s="15">
        <f t="shared" si="195"/>
        <v>42065.818807870368</v>
      </c>
      <c r="T3092" s="15">
        <f t="shared" si="19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3"/>
        <v>88.44</v>
      </c>
      <c r="Q3093" s="10" t="s">
        <v>8316</v>
      </c>
      <c r="R3093" t="s">
        <v>8356</v>
      </c>
      <c r="S3093" s="15">
        <f t="shared" si="195"/>
        <v>42566.948414351849</v>
      </c>
      <c r="T3093" s="15">
        <f t="shared" si="19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3"/>
        <v>56.34</v>
      </c>
      <c r="Q3094" s="10" t="s">
        <v>8316</v>
      </c>
      <c r="R3094" t="s">
        <v>8356</v>
      </c>
      <c r="S3094" s="15">
        <f t="shared" si="195"/>
        <v>42255.619351851856</v>
      </c>
      <c r="T3094" s="15">
        <f t="shared" si="19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3"/>
        <v>53.53</v>
      </c>
      <c r="Q3095" s="10" t="s">
        <v>8316</v>
      </c>
      <c r="R3095" t="s">
        <v>8356</v>
      </c>
      <c r="S3095" s="15">
        <f t="shared" si="195"/>
        <v>41760.909039351849</v>
      </c>
      <c r="T3095" s="15">
        <f t="shared" si="19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3"/>
        <v>25</v>
      </c>
      <c r="Q3096" s="10" t="s">
        <v>8316</v>
      </c>
      <c r="R3096" t="s">
        <v>8356</v>
      </c>
      <c r="S3096" s="15">
        <f t="shared" si="195"/>
        <v>42207.795787037037</v>
      </c>
      <c r="T3096" s="15">
        <f t="shared" si="19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3"/>
        <v>50</v>
      </c>
      <c r="Q3097" s="10" t="s">
        <v>8316</v>
      </c>
      <c r="R3097" t="s">
        <v>8356</v>
      </c>
      <c r="S3097" s="15">
        <f t="shared" si="195"/>
        <v>42523.025231481486</v>
      </c>
      <c r="T3097" s="15">
        <f t="shared" si="19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3"/>
        <v>56.79</v>
      </c>
      <c r="Q3098" s="10" t="s">
        <v>8316</v>
      </c>
      <c r="R3098" t="s">
        <v>8356</v>
      </c>
      <c r="S3098" s="15">
        <f t="shared" si="195"/>
        <v>42114.825532407413</v>
      </c>
      <c r="T3098" s="15">
        <f t="shared" si="19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3"/>
        <v>40.83</v>
      </c>
      <c r="Q3099" s="10" t="s">
        <v>8316</v>
      </c>
      <c r="R3099" t="s">
        <v>8356</v>
      </c>
      <c r="S3099" s="15">
        <f t="shared" si="195"/>
        <v>42629.503483796296</v>
      </c>
      <c r="T3099" s="15">
        <f t="shared" si="19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3"/>
        <v>65.11</v>
      </c>
      <c r="Q3100" s="10" t="s">
        <v>8316</v>
      </c>
      <c r="R3100" t="s">
        <v>8356</v>
      </c>
      <c r="S3100" s="15">
        <f t="shared" si="195"/>
        <v>42359.792233796295</v>
      </c>
      <c r="T3100" s="15">
        <f t="shared" si="19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3"/>
        <v>55.6</v>
      </c>
      <c r="Q3101" s="10" t="s">
        <v>8316</v>
      </c>
      <c r="R3101" t="s">
        <v>8356</v>
      </c>
      <c r="S3101" s="15">
        <f t="shared" si="195"/>
        <v>42382.189710648148</v>
      </c>
      <c r="T3101" s="15">
        <f t="shared" si="19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3"/>
        <v>140.54</v>
      </c>
      <c r="Q3102" s="10" t="s">
        <v>8316</v>
      </c>
      <c r="R3102" t="s">
        <v>8356</v>
      </c>
      <c r="S3102" s="15">
        <f t="shared" si="195"/>
        <v>41902.622395833336</v>
      </c>
      <c r="T3102" s="15">
        <f t="shared" si="19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3"/>
        <v>25</v>
      </c>
      <c r="Q3103" s="10" t="s">
        <v>8316</v>
      </c>
      <c r="R3103" t="s">
        <v>8356</v>
      </c>
      <c r="S3103" s="15">
        <f t="shared" si="195"/>
        <v>42171.383530092593</v>
      </c>
      <c r="T3103" s="15">
        <f t="shared" si="19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3"/>
        <v>69.53</v>
      </c>
      <c r="Q3104" s="10" t="s">
        <v>8316</v>
      </c>
      <c r="R3104" t="s">
        <v>8356</v>
      </c>
      <c r="S3104" s="15">
        <f t="shared" si="195"/>
        <v>42555.340486111112</v>
      </c>
      <c r="T3104" s="15">
        <f t="shared" si="19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3"/>
        <v>5.5</v>
      </c>
      <c r="Q3105" s="10" t="s">
        <v>8316</v>
      </c>
      <c r="R3105" t="s">
        <v>8356</v>
      </c>
      <c r="S3105" s="15">
        <f t="shared" si="195"/>
        <v>42107.156319444446</v>
      </c>
      <c r="T3105" s="15">
        <f t="shared" si="19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3"/>
        <v>237</v>
      </c>
      <c r="Q3106" s="10" t="s">
        <v>8316</v>
      </c>
      <c r="R3106" t="s">
        <v>8356</v>
      </c>
      <c r="S3106" s="15">
        <f t="shared" si="195"/>
        <v>42006.908692129626</v>
      </c>
      <c r="T3106" s="15">
        <f t="shared" si="19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3"/>
        <v>79.87</v>
      </c>
      <c r="Q3107" s="10" t="s">
        <v>8316</v>
      </c>
      <c r="R3107" t="s">
        <v>8356</v>
      </c>
      <c r="S3107" s="15">
        <f t="shared" si="195"/>
        <v>41876.718935185185</v>
      </c>
      <c r="T3107" s="15">
        <f t="shared" si="19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3"/>
        <v>10.25</v>
      </c>
      <c r="Q3108" s="10" t="s">
        <v>8316</v>
      </c>
      <c r="R3108" t="s">
        <v>8356</v>
      </c>
      <c r="S3108" s="15">
        <f t="shared" si="195"/>
        <v>42241.429120370376</v>
      </c>
      <c r="T3108" s="15">
        <f t="shared" si="19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3"/>
        <v>272.58999999999997</v>
      </c>
      <c r="Q3109" s="10" t="s">
        <v>8316</v>
      </c>
      <c r="R3109" t="s">
        <v>8356</v>
      </c>
      <c r="S3109" s="15">
        <f t="shared" si="195"/>
        <v>42128.814247685179</v>
      </c>
      <c r="T3109" s="15">
        <f t="shared" si="19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3"/>
        <v>13</v>
      </c>
      <c r="Q3110" s="10" t="s">
        <v>8316</v>
      </c>
      <c r="R3110" t="s">
        <v>8356</v>
      </c>
      <c r="S3110" s="15">
        <f t="shared" si="195"/>
        <v>42062.680486111116</v>
      </c>
      <c r="T3110" s="15">
        <f t="shared" si="19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3"/>
        <v>58.18</v>
      </c>
      <c r="Q3111" s="10" t="s">
        <v>8316</v>
      </c>
      <c r="R3111" t="s">
        <v>8356</v>
      </c>
      <c r="S3111" s="15">
        <f t="shared" si="195"/>
        <v>41844.125115740739</v>
      </c>
      <c r="T3111" s="15">
        <f t="shared" si="19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3"/>
        <v>10</v>
      </c>
      <c r="Q3112" s="10" t="s">
        <v>8316</v>
      </c>
      <c r="R3112" t="s">
        <v>8356</v>
      </c>
      <c r="S3112" s="15">
        <f t="shared" si="195"/>
        <v>42745.031469907408</v>
      </c>
      <c r="T3112" s="15">
        <f t="shared" si="19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3"/>
        <v>70.11</v>
      </c>
      <c r="Q3113" s="10" t="s">
        <v>8316</v>
      </c>
      <c r="R3113" t="s">
        <v>8356</v>
      </c>
      <c r="S3113" s="15">
        <f t="shared" si="195"/>
        <v>41885.595138888886</v>
      </c>
      <c r="T3113" s="15">
        <f t="shared" si="19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3"/>
        <v>57.89</v>
      </c>
      <c r="Q3114" s="10" t="s">
        <v>8316</v>
      </c>
      <c r="R3114" t="s">
        <v>8356</v>
      </c>
      <c r="S3114" s="15">
        <f t="shared" si="195"/>
        <v>42615.121921296297</v>
      </c>
      <c r="T3114" s="15">
        <f t="shared" si="19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3"/>
        <v>125.27</v>
      </c>
      <c r="Q3115" s="10" t="s">
        <v>8316</v>
      </c>
      <c r="R3115" t="s">
        <v>8356</v>
      </c>
      <c r="S3115" s="15">
        <f t="shared" si="195"/>
        <v>42081.731273148151</v>
      </c>
      <c r="T3115" s="15">
        <f t="shared" si="19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>
        <f t="shared" si="193"/>
        <v>0</v>
      </c>
      <c r="Q3116" s="10" t="s">
        <v>8316</v>
      </c>
      <c r="R3116" t="s">
        <v>8356</v>
      </c>
      <c r="S3116" s="15">
        <f t="shared" si="195"/>
        <v>41843.632523148146</v>
      </c>
      <c r="T3116" s="15">
        <f t="shared" si="19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ref="P3117:P3180" si="197">IFERROR(ROUND(E3117/L3117,2),0)</f>
        <v>300</v>
      </c>
      <c r="Q3117" s="10" t="s">
        <v>8316</v>
      </c>
      <c r="R3117" t="s">
        <v>8356</v>
      </c>
      <c r="S3117" s="15">
        <f t="shared" si="195"/>
        <v>42496.447071759263</v>
      </c>
      <c r="T3117" s="15">
        <f t="shared" si="19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7"/>
        <v>43</v>
      </c>
      <c r="Q3118" s="10" t="s">
        <v>8316</v>
      </c>
      <c r="R3118" t="s">
        <v>8356</v>
      </c>
      <c r="S3118" s="15">
        <f t="shared" si="195"/>
        <v>42081.515335648146</v>
      </c>
      <c r="T3118" s="15">
        <f t="shared" si="19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7"/>
        <v>1</v>
      </c>
      <c r="Q3119" s="10" t="s">
        <v>8316</v>
      </c>
      <c r="R3119" t="s">
        <v>8356</v>
      </c>
      <c r="S3119" s="15">
        <f t="shared" si="195"/>
        <v>42509.374537037031</v>
      </c>
      <c r="T3119" s="15">
        <f t="shared" si="19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7"/>
        <v>775</v>
      </c>
      <c r="Q3120" s="10" t="s">
        <v>8316</v>
      </c>
      <c r="R3120" t="s">
        <v>8356</v>
      </c>
      <c r="S3120" s="15">
        <f t="shared" si="195"/>
        <v>42534.649571759262</v>
      </c>
      <c r="T3120" s="15">
        <f t="shared" si="19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7"/>
        <v>5</v>
      </c>
      <c r="Q3121" s="10" t="s">
        <v>8316</v>
      </c>
      <c r="R3121" t="s">
        <v>8356</v>
      </c>
      <c r="S3121" s="15">
        <f t="shared" si="195"/>
        <v>42060.04550925926</v>
      </c>
      <c r="T3121" s="15">
        <f t="shared" si="19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7"/>
        <v>12.8</v>
      </c>
      <c r="Q3122" s="10" t="s">
        <v>8316</v>
      </c>
      <c r="R3122" t="s">
        <v>8356</v>
      </c>
      <c r="S3122" s="15">
        <f t="shared" si="195"/>
        <v>42435.942083333335</v>
      </c>
      <c r="T3122" s="15">
        <f t="shared" si="19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7"/>
        <v>10</v>
      </c>
      <c r="Q3123" s="10" t="s">
        <v>8316</v>
      </c>
      <c r="R3123" t="s">
        <v>8356</v>
      </c>
      <c r="S3123" s="15">
        <f t="shared" si="195"/>
        <v>41848.679803240739</v>
      </c>
      <c r="T3123" s="15">
        <f t="shared" si="19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7"/>
        <v>58</v>
      </c>
      <c r="Q3124" s="10" t="s">
        <v>8316</v>
      </c>
      <c r="R3124" t="s">
        <v>8356</v>
      </c>
      <c r="S3124" s="15">
        <f t="shared" si="195"/>
        <v>42678.932083333333</v>
      </c>
      <c r="T3124" s="15">
        <f t="shared" si="19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7"/>
        <v>244.8</v>
      </c>
      <c r="Q3125" s="10" t="s">
        <v>8316</v>
      </c>
      <c r="R3125" t="s">
        <v>8356</v>
      </c>
      <c r="S3125" s="15">
        <f t="shared" si="195"/>
        <v>42530.993032407408</v>
      </c>
      <c r="T3125" s="15">
        <f t="shared" si="19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7"/>
        <v>6.5</v>
      </c>
      <c r="Q3126" s="10" t="s">
        <v>8316</v>
      </c>
      <c r="R3126" t="s">
        <v>8356</v>
      </c>
      <c r="S3126" s="15">
        <f t="shared" si="195"/>
        <v>41977.780104166668</v>
      </c>
      <c r="T3126" s="15">
        <f t="shared" si="19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>
        <f t="shared" si="197"/>
        <v>0</v>
      </c>
      <c r="Q3127" s="10" t="s">
        <v>8316</v>
      </c>
      <c r="R3127" t="s">
        <v>8356</v>
      </c>
      <c r="S3127" s="15">
        <f t="shared" si="195"/>
        <v>42346.20685185185</v>
      </c>
      <c r="T3127" s="15">
        <f t="shared" si="19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7"/>
        <v>61.18</v>
      </c>
      <c r="Q3128" s="10" t="s">
        <v>8316</v>
      </c>
      <c r="R3128" t="s">
        <v>8356</v>
      </c>
      <c r="S3128" s="15">
        <f t="shared" si="195"/>
        <v>42427.01807870371</v>
      </c>
      <c r="T3128" s="15">
        <f t="shared" si="19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7"/>
        <v>0</v>
      </c>
      <c r="Q3129" s="10" t="s">
        <v>8316</v>
      </c>
      <c r="R3129" t="s">
        <v>8356</v>
      </c>
      <c r="S3129" s="15">
        <f t="shared" si="195"/>
        <v>42034.856817129628</v>
      </c>
      <c r="T3129" s="15">
        <f t="shared" si="19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7"/>
        <v>139.24</v>
      </c>
      <c r="Q3130" s="10" t="s">
        <v>8316</v>
      </c>
      <c r="R3130" t="s">
        <v>8317</v>
      </c>
      <c r="S3130" s="15">
        <f t="shared" si="195"/>
        <v>42780.825706018513</v>
      </c>
      <c r="T3130" s="15">
        <f t="shared" si="19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7"/>
        <v>10</v>
      </c>
      <c r="Q3131" s="10" t="s">
        <v>8316</v>
      </c>
      <c r="R3131" t="s">
        <v>8317</v>
      </c>
      <c r="S3131" s="15">
        <f t="shared" si="195"/>
        <v>42803.842812499999</v>
      </c>
      <c r="T3131" s="15">
        <f t="shared" si="19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7"/>
        <v>93.75</v>
      </c>
      <c r="Q3132" s="10" t="s">
        <v>8316</v>
      </c>
      <c r="R3132" t="s">
        <v>8317</v>
      </c>
      <c r="S3132" s="15">
        <f t="shared" si="195"/>
        <v>42808.640231481477</v>
      </c>
      <c r="T3132" s="15">
        <f t="shared" si="19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si="197"/>
        <v>53.75</v>
      </c>
      <c r="Q3133" s="10" t="s">
        <v>8316</v>
      </c>
      <c r="R3133" t="s">
        <v>8317</v>
      </c>
      <c r="S3133" s="15">
        <f t="shared" si="195"/>
        <v>42803.579224537039</v>
      </c>
      <c r="T3133" s="15">
        <f t="shared" si="19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7"/>
        <v>10</v>
      </c>
      <c r="Q3134" s="10" t="s">
        <v>8316</v>
      </c>
      <c r="R3134" t="s">
        <v>8317</v>
      </c>
      <c r="S3134" s="15">
        <f t="shared" si="195"/>
        <v>42786.350231481483</v>
      </c>
      <c r="T3134" s="15">
        <f t="shared" si="19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7"/>
        <v>33.75</v>
      </c>
      <c r="Q3135" s="10" t="s">
        <v>8316</v>
      </c>
      <c r="R3135" t="s">
        <v>8317</v>
      </c>
      <c r="S3135" s="15">
        <f t="shared" si="195"/>
        <v>42788.565208333333</v>
      </c>
      <c r="T3135" s="15">
        <f t="shared" si="19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7"/>
        <v>18.75</v>
      </c>
      <c r="Q3136" s="10" t="s">
        <v>8316</v>
      </c>
      <c r="R3136" t="s">
        <v>8317</v>
      </c>
      <c r="S3136" s="15">
        <f t="shared" si="195"/>
        <v>42800.720127314817</v>
      </c>
      <c r="T3136" s="15">
        <f t="shared" si="19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7"/>
        <v>23.14</v>
      </c>
      <c r="Q3137" s="10" t="s">
        <v>8316</v>
      </c>
      <c r="R3137" t="s">
        <v>8317</v>
      </c>
      <c r="S3137" s="15">
        <f t="shared" si="195"/>
        <v>42807.151863425926</v>
      </c>
      <c r="T3137" s="15">
        <f t="shared" si="19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128</v>
      </c>
      <c r="P3138">
        <f t="shared" si="197"/>
        <v>29.05</v>
      </c>
      <c r="Q3138" s="10" t="s">
        <v>8316</v>
      </c>
      <c r="R3138" t="s">
        <v>8317</v>
      </c>
      <c r="S3138" s="15">
        <f t="shared" si="195"/>
        <v>42789.462430555555</v>
      </c>
      <c r="T3138" s="15">
        <f t="shared" si="19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8">ROUND((E3139/D3139)*100,0)</f>
        <v>3</v>
      </c>
      <c r="P3139">
        <f t="shared" si="197"/>
        <v>50</v>
      </c>
      <c r="Q3139" s="10" t="s">
        <v>8316</v>
      </c>
      <c r="R3139" t="s">
        <v>8317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>
        <f t="shared" si="197"/>
        <v>0</v>
      </c>
      <c r="Q3140" s="10" t="s">
        <v>8316</v>
      </c>
      <c r="R3140" t="s">
        <v>8317</v>
      </c>
      <c r="S3140" s="15">
        <f t="shared" si="199"/>
        <v>42809.645914351851</v>
      </c>
      <c r="T3140" s="15">
        <f t="shared" si="200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>
        <f t="shared" si="197"/>
        <v>450</v>
      </c>
      <c r="Q3141" s="10" t="s">
        <v>8316</v>
      </c>
      <c r="R3141" t="s">
        <v>8317</v>
      </c>
      <c r="S3141" s="15">
        <f t="shared" si="199"/>
        <v>42785.270370370374</v>
      </c>
      <c r="T3141" s="15">
        <f t="shared" si="200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>
        <f t="shared" si="197"/>
        <v>24</v>
      </c>
      <c r="Q3142" s="10" t="s">
        <v>8316</v>
      </c>
      <c r="R3142" t="s">
        <v>8317</v>
      </c>
      <c r="S3142" s="15">
        <f t="shared" si="199"/>
        <v>42802.718784722223</v>
      </c>
      <c r="T3142" s="15">
        <f t="shared" si="200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>
        <f t="shared" si="197"/>
        <v>32.25</v>
      </c>
      <c r="Q3143" s="10" t="s">
        <v>8316</v>
      </c>
      <c r="R3143" t="s">
        <v>8317</v>
      </c>
      <c r="S3143" s="15">
        <f t="shared" si="199"/>
        <v>42800.753333333334</v>
      </c>
      <c r="T3143" s="15">
        <f t="shared" si="200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>
        <f t="shared" si="197"/>
        <v>15</v>
      </c>
      <c r="Q3144" s="10" t="s">
        <v>8316</v>
      </c>
      <c r="R3144" t="s">
        <v>8317</v>
      </c>
      <c r="S3144" s="15">
        <f t="shared" si="199"/>
        <v>42783.513182870374</v>
      </c>
      <c r="T3144" s="15">
        <f t="shared" si="200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>
        <f t="shared" si="197"/>
        <v>0</v>
      </c>
      <c r="Q3145" s="10" t="s">
        <v>8316</v>
      </c>
      <c r="R3145" t="s">
        <v>8317</v>
      </c>
      <c r="S3145" s="15">
        <f t="shared" si="199"/>
        <v>42808.358287037037</v>
      </c>
      <c r="T3145" s="15">
        <f t="shared" si="200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>
        <f t="shared" si="197"/>
        <v>251.33</v>
      </c>
      <c r="Q3146" s="10" t="s">
        <v>8316</v>
      </c>
      <c r="R3146" t="s">
        <v>8317</v>
      </c>
      <c r="S3146" s="15">
        <f t="shared" si="199"/>
        <v>42796.538275462968</v>
      </c>
      <c r="T3146" s="15">
        <f t="shared" si="200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>
        <f t="shared" si="197"/>
        <v>0</v>
      </c>
      <c r="Q3147" s="10" t="s">
        <v>8316</v>
      </c>
      <c r="R3147" t="s">
        <v>8317</v>
      </c>
      <c r="S3147" s="15">
        <f t="shared" si="199"/>
        <v>42762.040902777779</v>
      </c>
      <c r="T3147" s="15">
        <f t="shared" si="200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7"/>
        <v>437.5</v>
      </c>
      <c r="Q3148" s="10" t="s">
        <v>8316</v>
      </c>
      <c r="R3148" t="s">
        <v>8317</v>
      </c>
      <c r="S3148" s="15">
        <f t="shared" si="199"/>
        <v>42796.682476851856</v>
      </c>
      <c r="T3148" s="15">
        <f t="shared" si="200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7"/>
        <v>110.35</v>
      </c>
      <c r="Q3149" s="10" t="s">
        <v>8316</v>
      </c>
      <c r="R3149" t="s">
        <v>8317</v>
      </c>
      <c r="S3149" s="15">
        <f t="shared" si="199"/>
        <v>41909.969386574077</v>
      </c>
      <c r="T3149" s="15">
        <f t="shared" si="200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7"/>
        <v>41.42</v>
      </c>
      <c r="Q3150" s="10" t="s">
        <v>8316</v>
      </c>
      <c r="R3150" t="s">
        <v>8317</v>
      </c>
      <c r="S3150" s="15">
        <f t="shared" si="199"/>
        <v>41891.665324074071</v>
      </c>
      <c r="T3150" s="15">
        <f t="shared" si="200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7"/>
        <v>52</v>
      </c>
      <c r="Q3151" s="10" t="s">
        <v>8316</v>
      </c>
      <c r="R3151" t="s">
        <v>8317</v>
      </c>
      <c r="S3151" s="15">
        <f t="shared" si="199"/>
        <v>41226.017361111109</v>
      </c>
      <c r="T3151" s="15">
        <f t="shared" si="200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7"/>
        <v>33.99</v>
      </c>
      <c r="Q3152" s="10" t="s">
        <v>8316</v>
      </c>
      <c r="R3152" t="s">
        <v>8317</v>
      </c>
      <c r="S3152" s="15">
        <f t="shared" si="199"/>
        <v>40478.263923611114</v>
      </c>
      <c r="T3152" s="15">
        <f t="shared" si="200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7"/>
        <v>103.35</v>
      </c>
      <c r="Q3153" s="10" t="s">
        <v>8316</v>
      </c>
      <c r="R3153" t="s">
        <v>8317</v>
      </c>
      <c r="S3153" s="15">
        <f t="shared" si="199"/>
        <v>41862.83997685185</v>
      </c>
      <c r="T3153" s="15">
        <f t="shared" si="200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7"/>
        <v>34.79</v>
      </c>
      <c r="Q3154" s="10" t="s">
        <v>8316</v>
      </c>
      <c r="R3154" t="s">
        <v>8317</v>
      </c>
      <c r="S3154" s="15">
        <f t="shared" si="199"/>
        <v>41550.867673611108</v>
      </c>
      <c r="T3154" s="15">
        <f t="shared" si="200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7"/>
        <v>41.77</v>
      </c>
      <c r="Q3155" s="10" t="s">
        <v>8316</v>
      </c>
      <c r="R3155" t="s">
        <v>8317</v>
      </c>
      <c r="S3155" s="15">
        <f t="shared" si="199"/>
        <v>40633.154363425929</v>
      </c>
      <c r="T3155" s="15">
        <f t="shared" si="200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7"/>
        <v>64.27</v>
      </c>
      <c r="Q3156" s="10" t="s">
        <v>8316</v>
      </c>
      <c r="R3156" t="s">
        <v>8317</v>
      </c>
      <c r="S3156" s="15">
        <f t="shared" si="199"/>
        <v>40970.875671296293</v>
      </c>
      <c r="T3156" s="15">
        <f t="shared" si="200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7"/>
        <v>31.21</v>
      </c>
      <c r="Q3157" s="10" t="s">
        <v>8316</v>
      </c>
      <c r="R3157" t="s">
        <v>8317</v>
      </c>
      <c r="S3157" s="15">
        <f t="shared" si="199"/>
        <v>41233.499131944445</v>
      </c>
      <c r="T3157" s="15">
        <f t="shared" si="200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7"/>
        <v>62.92</v>
      </c>
      <c r="Q3158" s="10" t="s">
        <v>8316</v>
      </c>
      <c r="R3158" t="s">
        <v>8317</v>
      </c>
      <c r="S3158" s="15">
        <f t="shared" si="199"/>
        <v>41026.953055555554</v>
      </c>
      <c r="T3158" s="15">
        <f t="shared" si="200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7"/>
        <v>98.54</v>
      </c>
      <c r="Q3159" s="10" t="s">
        <v>8316</v>
      </c>
      <c r="R3159" t="s">
        <v>8317</v>
      </c>
      <c r="S3159" s="15">
        <f t="shared" si="199"/>
        <v>41829.788252314815</v>
      </c>
      <c r="T3159" s="15">
        <f t="shared" si="200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7"/>
        <v>82.61</v>
      </c>
      <c r="Q3160" s="10" t="s">
        <v>8316</v>
      </c>
      <c r="R3160" t="s">
        <v>8317</v>
      </c>
      <c r="S3160" s="15">
        <f t="shared" si="199"/>
        <v>41447.839722222219</v>
      </c>
      <c r="T3160" s="15">
        <f t="shared" si="200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7"/>
        <v>38.5</v>
      </c>
      <c r="Q3161" s="10" t="s">
        <v>8316</v>
      </c>
      <c r="R3161" t="s">
        <v>8317</v>
      </c>
      <c r="S3161" s="15">
        <f t="shared" si="199"/>
        <v>40884.066678240742</v>
      </c>
      <c r="T3161" s="15">
        <f t="shared" si="200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>
        <f>IFERROR(ROUND(E3162/L3162,2),0)</f>
        <v>80.16</v>
      </c>
      <c r="Q3162" s="10" t="s">
        <v>8316</v>
      </c>
      <c r="R3162" t="s">
        <v>8317</v>
      </c>
      <c r="S3162" s="15">
        <f t="shared" si="199"/>
        <v>41841.26489583333</v>
      </c>
      <c r="T3162" s="15">
        <f t="shared" si="200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>
        <f>IFERROR(ROUND(E3163/L3163,2),0)</f>
        <v>28.41</v>
      </c>
      <c r="Q3163" s="10" t="s">
        <v>8316</v>
      </c>
      <c r="R3163" t="s">
        <v>8317</v>
      </c>
      <c r="S3163" s="15">
        <f t="shared" si="199"/>
        <v>41897.536134259259</v>
      </c>
      <c r="T3163" s="15">
        <f t="shared" si="200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>
        <f t="shared" si="197"/>
        <v>80.73</v>
      </c>
      <c r="Q3164" s="10" t="s">
        <v>8316</v>
      </c>
      <c r="R3164" t="s">
        <v>8317</v>
      </c>
      <c r="S3164" s="15">
        <f t="shared" si="199"/>
        <v>41799.685902777775</v>
      </c>
      <c r="T3164" s="15">
        <f t="shared" si="200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>
        <f t="shared" si="197"/>
        <v>200.69</v>
      </c>
      <c r="Q3165" s="10" t="s">
        <v>8316</v>
      </c>
      <c r="R3165" t="s">
        <v>8317</v>
      </c>
      <c r="S3165" s="15">
        <f t="shared" si="199"/>
        <v>41775.753761574073</v>
      </c>
      <c r="T3165" s="15">
        <f t="shared" si="200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>
        <f t="shared" si="197"/>
        <v>37.590000000000003</v>
      </c>
      <c r="Q3166" s="10" t="s">
        <v>8316</v>
      </c>
      <c r="R3166" t="s">
        <v>8317</v>
      </c>
      <c r="S3166" s="15">
        <f t="shared" si="199"/>
        <v>41766.80572916667</v>
      </c>
      <c r="T3166" s="15">
        <f t="shared" si="200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>
        <f t="shared" si="197"/>
        <v>58.1</v>
      </c>
      <c r="Q3167" s="10" t="s">
        <v>8316</v>
      </c>
      <c r="R3167" t="s">
        <v>8317</v>
      </c>
      <c r="S3167" s="15">
        <f t="shared" si="199"/>
        <v>40644.159259259257</v>
      </c>
      <c r="T3167" s="15">
        <f t="shared" si="200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>
        <f t="shared" si="197"/>
        <v>60.3</v>
      </c>
      <c r="Q3168" s="10" t="s">
        <v>8316</v>
      </c>
      <c r="R3168" t="s">
        <v>8317</v>
      </c>
      <c r="S3168" s="15">
        <f t="shared" si="199"/>
        <v>41940.69158564815</v>
      </c>
      <c r="T3168" s="15">
        <f t="shared" si="200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>
        <f t="shared" si="197"/>
        <v>63.36</v>
      </c>
      <c r="Q3169" s="10" t="s">
        <v>8316</v>
      </c>
      <c r="R3169" t="s">
        <v>8317</v>
      </c>
      <c r="S3169" s="15">
        <f t="shared" si="199"/>
        <v>41839.175706018519</v>
      </c>
      <c r="T3169" s="15">
        <f t="shared" si="200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>
        <f t="shared" si="197"/>
        <v>50.9</v>
      </c>
      <c r="Q3170" s="10" t="s">
        <v>8316</v>
      </c>
      <c r="R3170" t="s">
        <v>8317</v>
      </c>
      <c r="S3170" s="15">
        <f t="shared" si="199"/>
        <v>41772.105937500004</v>
      </c>
      <c r="T3170" s="15">
        <f t="shared" si="200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>
        <f t="shared" si="197"/>
        <v>100.5</v>
      </c>
      <c r="Q3171" s="10" t="s">
        <v>8316</v>
      </c>
      <c r="R3171" t="s">
        <v>8317</v>
      </c>
      <c r="S3171" s="15">
        <f t="shared" si="199"/>
        <v>41591.737974537034</v>
      </c>
      <c r="T3171" s="15">
        <f t="shared" si="200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>
        <f t="shared" si="197"/>
        <v>31.62</v>
      </c>
      <c r="Q3172" s="10" t="s">
        <v>8316</v>
      </c>
      <c r="R3172" t="s">
        <v>8317</v>
      </c>
      <c r="S3172" s="15">
        <f t="shared" si="199"/>
        <v>41789.080370370371</v>
      </c>
      <c r="T3172" s="15">
        <f t="shared" si="200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>
        <f t="shared" si="197"/>
        <v>65.099999999999994</v>
      </c>
      <c r="Q3173" s="10" t="s">
        <v>8316</v>
      </c>
      <c r="R3173" t="s">
        <v>8317</v>
      </c>
      <c r="S3173" s="15">
        <f t="shared" si="199"/>
        <v>42466.608310185184</v>
      </c>
      <c r="T3173" s="15">
        <f t="shared" si="200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>
        <f t="shared" si="197"/>
        <v>79.31</v>
      </c>
      <c r="Q3174" s="10" t="s">
        <v>8316</v>
      </c>
      <c r="R3174" t="s">
        <v>8317</v>
      </c>
      <c r="S3174" s="15">
        <f t="shared" si="199"/>
        <v>40923.729953703703</v>
      </c>
      <c r="T3174" s="15">
        <f t="shared" si="200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>
        <f t="shared" si="197"/>
        <v>139.19</v>
      </c>
      <c r="Q3175" s="10" t="s">
        <v>8316</v>
      </c>
      <c r="R3175" t="s">
        <v>8317</v>
      </c>
      <c r="S3175" s="15">
        <f t="shared" si="199"/>
        <v>41878.878379629627</v>
      </c>
      <c r="T3175" s="15">
        <f t="shared" si="200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>
        <f t="shared" si="197"/>
        <v>131.91</v>
      </c>
      <c r="Q3176" s="10" t="s">
        <v>8316</v>
      </c>
      <c r="R3176" t="s">
        <v>8317</v>
      </c>
      <c r="S3176" s="15">
        <f t="shared" si="199"/>
        <v>41862.864675925928</v>
      </c>
      <c r="T3176" s="15">
        <f t="shared" si="200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>
        <f t="shared" si="197"/>
        <v>91.3</v>
      </c>
      <c r="Q3177" s="10" t="s">
        <v>8316</v>
      </c>
      <c r="R3177" t="s">
        <v>8317</v>
      </c>
      <c r="S3177" s="15">
        <f t="shared" si="199"/>
        <v>40531.886886574073</v>
      </c>
      <c r="T3177" s="15">
        <f t="shared" si="200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>
        <f t="shared" si="197"/>
        <v>39.67</v>
      </c>
      <c r="Q3178" s="10" t="s">
        <v>8316</v>
      </c>
      <c r="R3178" t="s">
        <v>8317</v>
      </c>
      <c r="S3178" s="15">
        <f t="shared" si="199"/>
        <v>41477.930914351848</v>
      </c>
      <c r="T3178" s="15">
        <f t="shared" si="200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>
        <f t="shared" si="197"/>
        <v>57.55</v>
      </c>
      <c r="Q3179" s="10" t="s">
        <v>8316</v>
      </c>
      <c r="R3179" t="s">
        <v>8317</v>
      </c>
      <c r="S3179" s="15">
        <f t="shared" si="199"/>
        <v>41781.666770833333</v>
      </c>
      <c r="T3179" s="15">
        <f t="shared" si="200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>
        <f t="shared" si="197"/>
        <v>33.03</v>
      </c>
      <c r="Q3180" s="10" t="s">
        <v>8316</v>
      </c>
      <c r="R3180" t="s">
        <v>8317</v>
      </c>
      <c r="S3180" s="15">
        <f t="shared" si="199"/>
        <v>41806.605034722219</v>
      </c>
      <c r="T3180" s="15">
        <f t="shared" si="200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>
        <f t="shared" ref="P3181:P3244" si="201">IFERROR(ROUND(E3181/L3181,2),0)</f>
        <v>77.34</v>
      </c>
      <c r="Q3181" s="10" t="s">
        <v>8316</v>
      </c>
      <c r="R3181" t="s">
        <v>8317</v>
      </c>
      <c r="S3181" s="15">
        <f t="shared" si="199"/>
        <v>41375.702210648145</v>
      </c>
      <c r="T3181" s="15">
        <f t="shared" si="200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>
        <f t="shared" si="201"/>
        <v>31.93</v>
      </c>
      <c r="Q3182" s="10" t="s">
        <v>8316</v>
      </c>
      <c r="R3182" t="s">
        <v>8317</v>
      </c>
      <c r="S3182" s="15">
        <f t="shared" si="199"/>
        <v>41780.412604166668</v>
      </c>
      <c r="T3182" s="15">
        <f t="shared" si="200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>
        <f t="shared" si="201"/>
        <v>36.33</v>
      </c>
      <c r="Q3183" s="10" t="s">
        <v>8316</v>
      </c>
      <c r="R3183" t="s">
        <v>8317</v>
      </c>
      <c r="S3183" s="15">
        <f t="shared" si="199"/>
        <v>41779.310034722221</v>
      </c>
      <c r="T3183" s="15">
        <f t="shared" si="200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>
        <f t="shared" si="201"/>
        <v>46.77</v>
      </c>
      <c r="Q3184" s="10" t="s">
        <v>8316</v>
      </c>
      <c r="R3184" t="s">
        <v>8317</v>
      </c>
      <c r="S3184" s="15">
        <f t="shared" si="199"/>
        <v>40883.949317129627</v>
      </c>
      <c r="T3184" s="15">
        <f t="shared" si="200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>
        <f t="shared" si="201"/>
        <v>40.07</v>
      </c>
      <c r="Q3185" s="10" t="s">
        <v>8316</v>
      </c>
      <c r="R3185" t="s">
        <v>8317</v>
      </c>
      <c r="S3185" s="15">
        <f t="shared" si="199"/>
        <v>41491.79478009259</v>
      </c>
      <c r="T3185" s="15">
        <f t="shared" si="200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>
        <f t="shared" si="201"/>
        <v>100.22</v>
      </c>
      <c r="Q3186" s="10" t="s">
        <v>8316</v>
      </c>
      <c r="R3186" t="s">
        <v>8317</v>
      </c>
      <c r="S3186" s="15">
        <f t="shared" si="199"/>
        <v>41791.993414351848</v>
      </c>
      <c r="T3186" s="15">
        <f t="shared" si="200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>
        <f t="shared" si="201"/>
        <v>41.67</v>
      </c>
      <c r="Q3187" s="10" t="s">
        <v>8316</v>
      </c>
      <c r="R3187" t="s">
        <v>8317</v>
      </c>
      <c r="S3187" s="15">
        <f t="shared" si="199"/>
        <v>41829.977326388893</v>
      </c>
      <c r="T3187" s="15">
        <f t="shared" si="200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>
        <f t="shared" si="201"/>
        <v>46.71</v>
      </c>
      <c r="Q3188" s="10" t="s">
        <v>8316</v>
      </c>
      <c r="R3188" t="s">
        <v>8317</v>
      </c>
      <c r="S3188" s="15">
        <f t="shared" si="199"/>
        <v>41868.924050925925</v>
      </c>
      <c r="T3188" s="15">
        <f t="shared" si="200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>
        <f t="shared" si="201"/>
        <v>71.489999999999995</v>
      </c>
      <c r="Q3189" s="10" t="s">
        <v>8316</v>
      </c>
      <c r="R3189" t="s">
        <v>8317</v>
      </c>
      <c r="S3189" s="15">
        <f t="shared" si="199"/>
        <v>41835.666354166664</v>
      </c>
      <c r="T3189" s="15">
        <f t="shared" si="200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65</v>
      </c>
      <c r="P3190">
        <f t="shared" si="201"/>
        <v>14.44</v>
      </c>
      <c r="Q3190" s="10" t="s">
        <v>8316</v>
      </c>
      <c r="R3190" t="s">
        <v>8358</v>
      </c>
      <c r="S3190" s="15">
        <f t="shared" si="199"/>
        <v>42144.415532407409</v>
      </c>
      <c r="T3190" s="15">
        <f t="shared" si="200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>
        <f t="shared" si="201"/>
        <v>356.84</v>
      </c>
      <c r="Q3191" s="10" t="s">
        <v>8316</v>
      </c>
      <c r="R3191" t="s">
        <v>8358</v>
      </c>
      <c r="S3191" s="15">
        <f t="shared" si="199"/>
        <v>42118.346435185187</v>
      </c>
      <c r="T3191" s="15">
        <f t="shared" si="200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>
        <f t="shared" si="201"/>
        <v>0</v>
      </c>
      <c r="Q3192" s="10" t="s">
        <v>8316</v>
      </c>
      <c r="R3192" t="s">
        <v>8358</v>
      </c>
      <c r="S3192" s="15">
        <f t="shared" si="199"/>
        <v>42683.151331018518</v>
      </c>
      <c r="T3192" s="15">
        <f t="shared" si="200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>
        <f t="shared" si="201"/>
        <v>37.75</v>
      </c>
      <c r="Q3193" s="10" t="s">
        <v>8316</v>
      </c>
      <c r="R3193" t="s">
        <v>8358</v>
      </c>
      <c r="S3193" s="15">
        <f t="shared" si="199"/>
        <v>42538.755428240736</v>
      </c>
      <c r="T3193" s="15">
        <f t="shared" si="200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1</v>
      </c>
      <c r="P3194">
        <f t="shared" si="201"/>
        <v>12.75</v>
      </c>
      <c r="Q3194" s="10" t="s">
        <v>8316</v>
      </c>
      <c r="R3194" t="s">
        <v>8358</v>
      </c>
      <c r="S3194" s="15">
        <f t="shared" si="199"/>
        <v>42018.94049768518</v>
      </c>
      <c r="T3194" s="15">
        <f t="shared" si="200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12</v>
      </c>
      <c r="P3195">
        <f t="shared" si="201"/>
        <v>24.46</v>
      </c>
      <c r="Q3195" s="10" t="s">
        <v>8316</v>
      </c>
      <c r="R3195" t="s">
        <v>8358</v>
      </c>
      <c r="S3195" s="15">
        <f t="shared" si="199"/>
        <v>42010.968240740738</v>
      </c>
      <c r="T3195" s="15">
        <f t="shared" si="200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0</v>
      </c>
      <c r="P3196">
        <f t="shared" si="201"/>
        <v>0</v>
      </c>
      <c r="Q3196" s="10" t="s">
        <v>8316</v>
      </c>
      <c r="R3196" t="s">
        <v>8358</v>
      </c>
      <c r="S3196" s="15">
        <f t="shared" si="199"/>
        <v>42182.062476851846</v>
      </c>
      <c r="T3196" s="15">
        <f t="shared" si="200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59</v>
      </c>
      <c r="P3197">
        <f t="shared" si="201"/>
        <v>53.08</v>
      </c>
      <c r="Q3197" s="10" t="s">
        <v>8316</v>
      </c>
      <c r="R3197" t="s">
        <v>8358</v>
      </c>
      <c r="S3197" s="15">
        <f t="shared" si="199"/>
        <v>42017.594236111108</v>
      </c>
      <c r="T3197" s="15">
        <f t="shared" si="200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0</v>
      </c>
      <c r="P3198">
        <f t="shared" si="201"/>
        <v>300</v>
      </c>
      <c r="Q3198" s="10" t="s">
        <v>8316</v>
      </c>
      <c r="R3198" t="s">
        <v>8358</v>
      </c>
      <c r="S3198" s="15">
        <f t="shared" si="199"/>
        <v>42157.598090277781</v>
      </c>
      <c r="T3198" s="15">
        <f t="shared" si="200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11</v>
      </c>
      <c r="P3199">
        <f t="shared" si="201"/>
        <v>286.25</v>
      </c>
      <c r="Q3199" s="10" t="s">
        <v>8316</v>
      </c>
      <c r="R3199" t="s">
        <v>8358</v>
      </c>
      <c r="S3199" s="15">
        <f t="shared" si="199"/>
        <v>42009.493263888886</v>
      </c>
      <c r="T3199" s="15">
        <f t="shared" si="200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0</v>
      </c>
      <c r="P3200">
        <f t="shared" si="201"/>
        <v>36.67</v>
      </c>
      <c r="Q3200" s="10" t="s">
        <v>8316</v>
      </c>
      <c r="R3200" t="s">
        <v>8358</v>
      </c>
      <c r="S3200" s="15">
        <f t="shared" si="199"/>
        <v>42013.424502314811</v>
      </c>
      <c r="T3200" s="15">
        <f t="shared" si="200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52</v>
      </c>
      <c r="P3201">
        <f t="shared" si="201"/>
        <v>49.21</v>
      </c>
      <c r="Q3201" s="10" t="s">
        <v>8316</v>
      </c>
      <c r="R3201" t="s">
        <v>8358</v>
      </c>
      <c r="S3201" s="15">
        <f t="shared" si="199"/>
        <v>41858.761782407404</v>
      </c>
      <c r="T3201" s="15">
        <f t="shared" si="200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8"/>
        <v>0</v>
      </c>
      <c r="P3202">
        <f t="shared" si="201"/>
        <v>1</v>
      </c>
      <c r="Q3202" s="10" t="s">
        <v>8316</v>
      </c>
      <c r="R3202" t="s">
        <v>8358</v>
      </c>
      <c r="S3202" s="15">
        <f t="shared" si="199"/>
        <v>42460.320613425924</v>
      </c>
      <c r="T3202" s="15">
        <f t="shared" si="200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2">ROUND((E3203/D3203)*100,0)</f>
        <v>1</v>
      </c>
      <c r="P3203">
        <f t="shared" si="201"/>
        <v>12.5</v>
      </c>
      <c r="Q3203" s="10" t="s">
        <v>8316</v>
      </c>
      <c r="R3203" t="s">
        <v>8358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1"/>
        <v>109.04</v>
      </c>
      <c r="Q3204" s="10" t="s">
        <v>8316</v>
      </c>
      <c r="R3204" t="s">
        <v>8358</v>
      </c>
      <c r="S3204" s="15">
        <f t="shared" si="203"/>
        <v>42293.853541666671</v>
      </c>
      <c r="T3204" s="15">
        <f t="shared" si="204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1"/>
        <v>41.67</v>
      </c>
      <c r="Q3205" s="10" t="s">
        <v>8316</v>
      </c>
      <c r="R3205" t="s">
        <v>8358</v>
      </c>
      <c r="S3205" s="15">
        <f t="shared" si="203"/>
        <v>42242.988680555558</v>
      </c>
      <c r="T3205" s="15">
        <f t="shared" si="204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>
        <f t="shared" si="201"/>
        <v>0</v>
      </c>
      <c r="Q3206" s="10" t="s">
        <v>8316</v>
      </c>
      <c r="R3206" t="s">
        <v>8358</v>
      </c>
      <c r="S3206" s="15">
        <f t="shared" si="203"/>
        <v>42172.686099537037</v>
      </c>
      <c r="T3206" s="15">
        <f t="shared" si="204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1"/>
        <v>22.75</v>
      </c>
      <c r="Q3207" s="10" t="s">
        <v>8316</v>
      </c>
      <c r="R3207" t="s">
        <v>8358</v>
      </c>
      <c r="S3207" s="15">
        <f t="shared" si="203"/>
        <v>42095.374675925923</v>
      </c>
      <c r="T3207" s="15">
        <f t="shared" si="204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>
        <f t="shared" si="201"/>
        <v>0</v>
      </c>
      <c r="Q3208" s="10" t="s">
        <v>8316</v>
      </c>
      <c r="R3208" t="s">
        <v>8358</v>
      </c>
      <c r="S3208" s="15">
        <f t="shared" si="203"/>
        <v>42236.276053240741</v>
      </c>
      <c r="T3208" s="15">
        <f t="shared" si="204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1"/>
        <v>70.83</v>
      </c>
      <c r="Q3209" s="10" t="s">
        <v>8316</v>
      </c>
      <c r="R3209" t="s">
        <v>8358</v>
      </c>
      <c r="S3209" s="15">
        <f t="shared" si="203"/>
        <v>42057.277858796297</v>
      </c>
      <c r="T3209" s="15">
        <f t="shared" si="204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1"/>
        <v>63.11</v>
      </c>
      <c r="Q3210" s="10" t="s">
        <v>8316</v>
      </c>
      <c r="R3210" t="s">
        <v>8317</v>
      </c>
      <c r="S3210" s="15">
        <f t="shared" si="203"/>
        <v>41827.605057870373</v>
      </c>
      <c r="T3210" s="15">
        <f t="shared" si="204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1"/>
        <v>50.16</v>
      </c>
      <c r="Q3211" s="10" t="s">
        <v>8316</v>
      </c>
      <c r="R3211" t="s">
        <v>8317</v>
      </c>
      <c r="S3211" s="15">
        <f t="shared" si="203"/>
        <v>41778.637245370373</v>
      </c>
      <c r="T3211" s="15">
        <f t="shared" si="204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1"/>
        <v>62.88</v>
      </c>
      <c r="Q3212" s="10" t="s">
        <v>8316</v>
      </c>
      <c r="R3212" t="s">
        <v>8317</v>
      </c>
      <c r="S3212" s="15">
        <f t="shared" si="203"/>
        <v>41013.936562499999</v>
      </c>
      <c r="T3212" s="15">
        <f t="shared" si="204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1"/>
        <v>85.53</v>
      </c>
      <c r="Q3213" s="10" t="s">
        <v>8316</v>
      </c>
      <c r="R3213" t="s">
        <v>8317</v>
      </c>
      <c r="S3213" s="15">
        <f t="shared" si="203"/>
        <v>41834.586574074077</v>
      </c>
      <c r="T3213" s="15">
        <f t="shared" si="204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1"/>
        <v>53.72</v>
      </c>
      <c r="Q3214" s="10" t="s">
        <v>8316</v>
      </c>
      <c r="R3214" t="s">
        <v>8317</v>
      </c>
      <c r="S3214" s="15">
        <f t="shared" si="203"/>
        <v>41829.795729166668</v>
      </c>
      <c r="T3214" s="15">
        <f t="shared" si="204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1"/>
        <v>127.81</v>
      </c>
      <c r="Q3215" s="10" t="s">
        <v>8316</v>
      </c>
      <c r="R3215" t="s">
        <v>8317</v>
      </c>
      <c r="S3215" s="15">
        <f t="shared" si="203"/>
        <v>42171.763414351852</v>
      </c>
      <c r="T3215" s="15">
        <f t="shared" si="204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1"/>
        <v>106.57</v>
      </c>
      <c r="Q3216" s="10" t="s">
        <v>8316</v>
      </c>
      <c r="R3216" t="s">
        <v>8317</v>
      </c>
      <c r="S3216" s="15">
        <f t="shared" si="203"/>
        <v>42337.792511574073</v>
      </c>
      <c r="T3216" s="15">
        <f t="shared" si="204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1"/>
        <v>262.11</v>
      </c>
      <c r="Q3217" s="10" t="s">
        <v>8316</v>
      </c>
      <c r="R3217" t="s">
        <v>8317</v>
      </c>
      <c r="S3217" s="15">
        <f t="shared" si="203"/>
        <v>42219.665173611109</v>
      </c>
      <c r="T3217" s="15">
        <f t="shared" si="204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1"/>
        <v>57.17</v>
      </c>
      <c r="Q3218" s="10" t="s">
        <v>8316</v>
      </c>
      <c r="R3218" t="s">
        <v>8317</v>
      </c>
      <c r="S3218" s="15">
        <f t="shared" si="203"/>
        <v>42165.462627314817</v>
      </c>
      <c r="T3218" s="15">
        <f t="shared" si="204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1"/>
        <v>50.2</v>
      </c>
      <c r="Q3219" s="10" t="s">
        <v>8316</v>
      </c>
      <c r="R3219" t="s">
        <v>8317</v>
      </c>
      <c r="S3219" s="15">
        <f t="shared" si="203"/>
        <v>42648.546111111107</v>
      </c>
      <c r="T3219" s="15">
        <f t="shared" si="204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1"/>
        <v>66.59</v>
      </c>
      <c r="Q3220" s="10" t="s">
        <v>8316</v>
      </c>
      <c r="R3220" t="s">
        <v>8317</v>
      </c>
      <c r="S3220" s="15">
        <f t="shared" si="203"/>
        <v>41971.002152777779</v>
      </c>
      <c r="T3220" s="15">
        <f t="shared" si="204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1"/>
        <v>168.25</v>
      </c>
      <c r="Q3221" s="10" t="s">
        <v>8316</v>
      </c>
      <c r="R3221" t="s">
        <v>8317</v>
      </c>
      <c r="S3221" s="15">
        <f t="shared" si="203"/>
        <v>42050.983182870375</v>
      </c>
      <c r="T3221" s="15">
        <f t="shared" si="204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1"/>
        <v>256.37</v>
      </c>
      <c r="Q3222" s="10" t="s">
        <v>8316</v>
      </c>
      <c r="R3222" t="s">
        <v>8317</v>
      </c>
      <c r="S3222" s="15">
        <f t="shared" si="203"/>
        <v>42772.833379629628</v>
      </c>
      <c r="T3222" s="15">
        <f t="shared" si="204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1"/>
        <v>36.61</v>
      </c>
      <c r="Q3223" s="10" t="s">
        <v>8316</v>
      </c>
      <c r="R3223" t="s">
        <v>8317</v>
      </c>
      <c r="S3223" s="15">
        <f t="shared" si="203"/>
        <v>42155.696793981479</v>
      </c>
      <c r="T3223" s="15">
        <f t="shared" si="204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1"/>
        <v>37.14</v>
      </c>
      <c r="Q3224" s="10" t="s">
        <v>8316</v>
      </c>
      <c r="R3224" t="s">
        <v>8317</v>
      </c>
      <c r="S3224" s="15">
        <f t="shared" si="203"/>
        <v>42270.582141203704</v>
      </c>
      <c r="T3224" s="15">
        <f t="shared" si="204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1"/>
        <v>45.88</v>
      </c>
      <c r="Q3225" s="10" t="s">
        <v>8316</v>
      </c>
      <c r="R3225" t="s">
        <v>8317</v>
      </c>
      <c r="S3225" s="15">
        <f t="shared" si="203"/>
        <v>42206.835370370376</v>
      </c>
      <c r="T3225" s="15">
        <f t="shared" si="204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1"/>
        <v>141.71</v>
      </c>
      <c r="Q3226" s="10" t="s">
        <v>8316</v>
      </c>
      <c r="R3226" t="s">
        <v>8317</v>
      </c>
      <c r="S3226" s="15">
        <f t="shared" si="203"/>
        <v>42697.850844907407</v>
      </c>
      <c r="T3226" s="15">
        <f t="shared" si="204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1"/>
        <v>52.49</v>
      </c>
      <c r="Q3227" s="10" t="s">
        <v>8316</v>
      </c>
      <c r="R3227" t="s">
        <v>8317</v>
      </c>
      <c r="S3227" s="15">
        <f t="shared" si="203"/>
        <v>42503.559467592597</v>
      </c>
      <c r="T3227" s="15">
        <f t="shared" si="204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1"/>
        <v>59.52</v>
      </c>
      <c r="Q3228" s="10" t="s">
        <v>8316</v>
      </c>
      <c r="R3228" t="s">
        <v>8317</v>
      </c>
      <c r="S3228" s="15">
        <f t="shared" si="203"/>
        <v>42277.583472222221</v>
      </c>
      <c r="T3228" s="15">
        <f t="shared" si="204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1"/>
        <v>50</v>
      </c>
      <c r="Q3229" s="10" t="s">
        <v>8316</v>
      </c>
      <c r="R3229" t="s">
        <v>8317</v>
      </c>
      <c r="S3229" s="15">
        <f t="shared" si="203"/>
        <v>42722.882361111115</v>
      </c>
      <c r="T3229" s="15">
        <f t="shared" si="204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1"/>
        <v>193.62</v>
      </c>
      <c r="Q3230" s="10" t="s">
        <v>8316</v>
      </c>
      <c r="R3230" t="s">
        <v>8317</v>
      </c>
      <c r="S3230" s="15">
        <f t="shared" si="203"/>
        <v>42323.70930555556</v>
      </c>
      <c r="T3230" s="15">
        <f t="shared" si="204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1"/>
        <v>106.8</v>
      </c>
      <c r="Q3231" s="10" t="s">
        <v>8316</v>
      </c>
      <c r="R3231" t="s">
        <v>8317</v>
      </c>
      <c r="S3231" s="15">
        <f t="shared" si="203"/>
        <v>41933.291643518518</v>
      </c>
      <c r="T3231" s="15">
        <f t="shared" si="204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1"/>
        <v>77.22</v>
      </c>
      <c r="Q3232" s="10" t="s">
        <v>8316</v>
      </c>
      <c r="R3232" t="s">
        <v>8317</v>
      </c>
      <c r="S3232" s="15">
        <f t="shared" si="203"/>
        <v>41898.168125000004</v>
      </c>
      <c r="T3232" s="15">
        <f t="shared" si="204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1"/>
        <v>57.5</v>
      </c>
      <c r="Q3233" s="10" t="s">
        <v>8316</v>
      </c>
      <c r="R3233" t="s">
        <v>8317</v>
      </c>
      <c r="S3233" s="15">
        <f t="shared" si="203"/>
        <v>42446.943831018521</v>
      </c>
      <c r="T3233" s="15">
        <f t="shared" si="204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1"/>
        <v>50.46</v>
      </c>
      <c r="Q3234" s="10" t="s">
        <v>8316</v>
      </c>
      <c r="R3234" t="s">
        <v>8317</v>
      </c>
      <c r="S3234" s="15">
        <f t="shared" si="203"/>
        <v>42463.81385416667</v>
      </c>
      <c r="T3234" s="15">
        <f t="shared" si="204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1"/>
        <v>97.38</v>
      </c>
      <c r="Q3235" s="10" t="s">
        <v>8316</v>
      </c>
      <c r="R3235" t="s">
        <v>8317</v>
      </c>
      <c r="S3235" s="15">
        <f t="shared" si="203"/>
        <v>42766.805034722223</v>
      </c>
      <c r="T3235" s="15">
        <f t="shared" si="204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1"/>
        <v>34.92</v>
      </c>
      <c r="Q3236" s="10" t="s">
        <v>8316</v>
      </c>
      <c r="R3236" t="s">
        <v>8317</v>
      </c>
      <c r="S3236" s="15">
        <f t="shared" si="203"/>
        <v>42734.789444444439</v>
      </c>
      <c r="T3236" s="15">
        <f t="shared" si="204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1"/>
        <v>85.53</v>
      </c>
      <c r="Q3237" s="10" t="s">
        <v>8316</v>
      </c>
      <c r="R3237" t="s">
        <v>8317</v>
      </c>
      <c r="S3237" s="15">
        <f t="shared" si="203"/>
        <v>42522.347812499997</v>
      </c>
      <c r="T3237" s="15">
        <f t="shared" si="204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1"/>
        <v>182.91</v>
      </c>
      <c r="Q3238" s="10" t="s">
        <v>8316</v>
      </c>
      <c r="R3238" t="s">
        <v>8317</v>
      </c>
      <c r="S3238" s="15">
        <f t="shared" si="203"/>
        <v>42702.917048611111</v>
      </c>
      <c r="T3238" s="15">
        <f t="shared" si="204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1"/>
        <v>131.13999999999999</v>
      </c>
      <c r="Q3239" s="10" t="s">
        <v>8316</v>
      </c>
      <c r="R3239" t="s">
        <v>8317</v>
      </c>
      <c r="S3239" s="15">
        <f t="shared" si="203"/>
        <v>42252.474351851852</v>
      </c>
      <c r="T3239" s="15">
        <f t="shared" si="204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1"/>
        <v>39.81</v>
      </c>
      <c r="Q3240" s="10" t="s">
        <v>8316</v>
      </c>
      <c r="R3240" t="s">
        <v>8317</v>
      </c>
      <c r="S3240" s="15">
        <f t="shared" si="203"/>
        <v>42156.510393518518</v>
      </c>
      <c r="T3240" s="15">
        <f t="shared" si="204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1"/>
        <v>59.7</v>
      </c>
      <c r="Q3241" s="10" t="s">
        <v>8316</v>
      </c>
      <c r="R3241" t="s">
        <v>8317</v>
      </c>
      <c r="S3241" s="15">
        <f t="shared" si="203"/>
        <v>42278.089039351849</v>
      </c>
      <c r="T3241" s="15">
        <f t="shared" si="204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1"/>
        <v>88.74</v>
      </c>
      <c r="Q3242" s="10" t="s">
        <v>8316</v>
      </c>
      <c r="R3242" t="s">
        <v>8317</v>
      </c>
      <c r="S3242" s="15">
        <f t="shared" si="203"/>
        <v>42754.693842592591</v>
      </c>
      <c r="T3242" s="15">
        <f t="shared" si="204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1"/>
        <v>58.69</v>
      </c>
      <c r="Q3243" s="10" t="s">
        <v>8316</v>
      </c>
      <c r="R3243" t="s">
        <v>8317</v>
      </c>
      <c r="S3243" s="15">
        <f t="shared" si="203"/>
        <v>41893.324884259258</v>
      </c>
      <c r="T3243" s="15">
        <f t="shared" si="204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1"/>
        <v>69.569999999999993</v>
      </c>
      <c r="Q3244" s="10" t="s">
        <v>8316</v>
      </c>
      <c r="R3244" t="s">
        <v>8317</v>
      </c>
      <c r="S3244" s="15">
        <f t="shared" si="203"/>
        <v>41871.755694444444</v>
      </c>
      <c r="T3244" s="15">
        <f t="shared" si="204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ref="P3245:P3308" si="205">IFERROR(ROUND(E3245/L3245,2),0)</f>
        <v>115.87</v>
      </c>
      <c r="Q3245" s="10" t="s">
        <v>8316</v>
      </c>
      <c r="R3245" t="s">
        <v>8317</v>
      </c>
      <c r="S3245" s="15">
        <f t="shared" si="203"/>
        <v>42262.096782407403</v>
      </c>
      <c r="T3245" s="15">
        <f t="shared" si="204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5"/>
        <v>23.87</v>
      </c>
      <c r="Q3246" s="10" t="s">
        <v>8316</v>
      </c>
      <c r="R3246" t="s">
        <v>8317</v>
      </c>
      <c r="S3246" s="15">
        <f t="shared" si="203"/>
        <v>42675.694236111114</v>
      </c>
      <c r="T3246" s="15">
        <f t="shared" si="204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5"/>
        <v>81.13</v>
      </c>
      <c r="Q3247" s="10" t="s">
        <v>8316</v>
      </c>
      <c r="R3247" t="s">
        <v>8317</v>
      </c>
      <c r="S3247" s="15">
        <f t="shared" si="203"/>
        <v>42135.60020833333</v>
      </c>
      <c r="T3247" s="15">
        <f t="shared" si="204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5"/>
        <v>57.63</v>
      </c>
      <c r="Q3248" s="10" t="s">
        <v>8316</v>
      </c>
      <c r="R3248" t="s">
        <v>8317</v>
      </c>
      <c r="S3248" s="15">
        <f t="shared" si="203"/>
        <v>42230.472222222219</v>
      </c>
      <c r="T3248" s="15">
        <f t="shared" si="204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5"/>
        <v>46.43</v>
      </c>
      <c r="Q3249" s="10" t="s">
        <v>8316</v>
      </c>
      <c r="R3249" t="s">
        <v>8317</v>
      </c>
      <c r="S3249" s="15">
        <f t="shared" si="203"/>
        <v>42167.434166666666</v>
      </c>
      <c r="T3249" s="15">
        <f t="shared" si="204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5"/>
        <v>60.48</v>
      </c>
      <c r="Q3250" s="10" t="s">
        <v>8316</v>
      </c>
      <c r="R3250" t="s">
        <v>8317</v>
      </c>
      <c r="S3250" s="15">
        <f t="shared" si="203"/>
        <v>42068.888391203705</v>
      </c>
      <c r="T3250" s="15">
        <f t="shared" si="204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5"/>
        <v>65.58</v>
      </c>
      <c r="Q3251" s="10" t="s">
        <v>8316</v>
      </c>
      <c r="R3251" t="s">
        <v>8317</v>
      </c>
      <c r="S3251" s="15">
        <f t="shared" si="203"/>
        <v>42145.746689814812</v>
      </c>
      <c r="T3251" s="15">
        <f t="shared" si="204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5"/>
        <v>119.19</v>
      </c>
      <c r="Q3252" s="10" t="s">
        <v>8316</v>
      </c>
      <c r="R3252" t="s">
        <v>8317</v>
      </c>
      <c r="S3252" s="15">
        <f t="shared" si="203"/>
        <v>41918.742175925923</v>
      </c>
      <c r="T3252" s="15">
        <f t="shared" si="204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5"/>
        <v>83.05</v>
      </c>
      <c r="Q3253" s="10" t="s">
        <v>8316</v>
      </c>
      <c r="R3253" t="s">
        <v>8317</v>
      </c>
      <c r="S3253" s="15">
        <f t="shared" si="203"/>
        <v>42146.731087962966</v>
      </c>
      <c r="T3253" s="15">
        <f t="shared" si="204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5"/>
        <v>57.52</v>
      </c>
      <c r="Q3254" s="10" t="s">
        <v>8316</v>
      </c>
      <c r="R3254" t="s">
        <v>8317</v>
      </c>
      <c r="S3254" s="15">
        <f t="shared" si="203"/>
        <v>42590.472685185188</v>
      </c>
      <c r="T3254" s="15">
        <f t="shared" si="204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5"/>
        <v>177.09</v>
      </c>
      <c r="Q3255" s="10" t="s">
        <v>8316</v>
      </c>
      <c r="R3255" t="s">
        <v>8317</v>
      </c>
      <c r="S3255" s="15">
        <f t="shared" si="203"/>
        <v>42602.576712962968</v>
      </c>
      <c r="T3255" s="15">
        <f t="shared" si="204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5"/>
        <v>70.77</v>
      </c>
      <c r="Q3256" s="10" t="s">
        <v>8316</v>
      </c>
      <c r="R3256" t="s">
        <v>8317</v>
      </c>
      <c r="S3256" s="15">
        <f t="shared" si="203"/>
        <v>42059.085752314815</v>
      </c>
      <c r="T3256" s="15">
        <f t="shared" si="204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5"/>
        <v>29.17</v>
      </c>
      <c r="Q3257" s="10" t="s">
        <v>8316</v>
      </c>
      <c r="R3257" t="s">
        <v>8317</v>
      </c>
      <c r="S3257" s="15">
        <f t="shared" si="203"/>
        <v>41889.768229166664</v>
      </c>
      <c r="T3257" s="15">
        <f t="shared" si="204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5"/>
        <v>72.760000000000005</v>
      </c>
      <c r="Q3258" s="10" t="s">
        <v>8316</v>
      </c>
      <c r="R3258" t="s">
        <v>8317</v>
      </c>
      <c r="S3258" s="15">
        <f t="shared" si="203"/>
        <v>42144.573807870373</v>
      </c>
      <c r="T3258" s="15">
        <f t="shared" si="204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5"/>
        <v>51.85</v>
      </c>
      <c r="Q3259" s="10" t="s">
        <v>8316</v>
      </c>
      <c r="R3259" t="s">
        <v>8317</v>
      </c>
      <c r="S3259" s="15">
        <f t="shared" si="203"/>
        <v>42758.559629629628</v>
      </c>
      <c r="T3259" s="15">
        <f t="shared" si="204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5"/>
        <v>98.2</v>
      </c>
      <c r="Q3260" s="10" t="s">
        <v>8316</v>
      </c>
      <c r="R3260" t="s">
        <v>8317</v>
      </c>
      <c r="S3260" s="15">
        <f t="shared" si="203"/>
        <v>41982.887280092589</v>
      </c>
      <c r="T3260" s="15">
        <f t="shared" si="204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si="205"/>
        <v>251.74</v>
      </c>
      <c r="Q3261" s="10" t="s">
        <v>8316</v>
      </c>
      <c r="R3261" t="s">
        <v>8317</v>
      </c>
      <c r="S3261" s="15">
        <f t="shared" si="203"/>
        <v>42614.760937500003</v>
      </c>
      <c r="T3261" s="15">
        <f t="shared" si="204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5"/>
        <v>74.819999999999993</v>
      </c>
      <c r="Q3262" s="10" t="s">
        <v>8316</v>
      </c>
      <c r="R3262" t="s">
        <v>8317</v>
      </c>
      <c r="S3262" s="15">
        <f t="shared" si="203"/>
        <v>42303.672662037032</v>
      </c>
      <c r="T3262" s="15">
        <f t="shared" si="204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5"/>
        <v>67.650000000000006</v>
      </c>
      <c r="Q3263" s="10" t="s">
        <v>8316</v>
      </c>
      <c r="R3263" t="s">
        <v>8317</v>
      </c>
      <c r="S3263" s="15">
        <f t="shared" si="203"/>
        <v>42171.725416666668</v>
      </c>
      <c r="T3263" s="15">
        <f t="shared" si="204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5"/>
        <v>93.81</v>
      </c>
      <c r="Q3264" s="10" t="s">
        <v>8316</v>
      </c>
      <c r="R3264" t="s">
        <v>8317</v>
      </c>
      <c r="S3264" s="15">
        <f t="shared" si="203"/>
        <v>41964.315532407403</v>
      </c>
      <c r="T3264" s="15">
        <f t="shared" si="204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5"/>
        <v>41.24</v>
      </c>
      <c r="Q3265" s="10" t="s">
        <v>8316</v>
      </c>
      <c r="R3265" t="s">
        <v>8317</v>
      </c>
      <c r="S3265" s="15">
        <f t="shared" si="203"/>
        <v>42284.516064814816</v>
      </c>
      <c r="T3265" s="15">
        <f t="shared" si="204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2"/>
        <v>103</v>
      </c>
      <c r="P3266">
        <f t="shared" si="205"/>
        <v>52.55</v>
      </c>
      <c r="Q3266" s="10" t="s">
        <v>8316</v>
      </c>
      <c r="R3266" t="s">
        <v>8317</v>
      </c>
      <c r="S3266" s="15">
        <f t="shared" si="203"/>
        <v>42016.800208333334</v>
      </c>
      <c r="T3266" s="15">
        <f t="shared" si="204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6">ROUND((E3267/D3267)*100,0)</f>
        <v>164</v>
      </c>
      <c r="P3267">
        <f t="shared" si="205"/>
        <v>70.290000000000006</v>
      </c>
      <c r="Q3267" s="10" t="s">
        <v>8316</v>
      </c>
      <c r="R3267" t="s">
        <v>8317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5"/>
        <v>48.33</v>
      </c>
      <c r="Q3268" s="10" t="s">
        <v>8316</v>
      </c>
      <c r="R3268" t="s">
        <v>8317</v>
      </c>
      <c r="S3268" s="15">
        <f t="shared" si="207"/>
        <v>42136.536134259266</v>
      </c>
      <c r="T3268" s="15">
        <f t="shared" si="208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5"/>
        <v>53.18</v>
      </c>
      <c r="Q3269" s="10" t="s">
        <v>8316</v>
      </c>
      <c r="R3269" t="s">
        <v>8317</v>
      </c>
      <c r="S3269" s="15">
        <f t="shared" si="207"/>
        <v>42172.757638888885</v>
      </c>
      <c r="T3269" s="15">
        <f t="shared" si="208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5"/>
        <v>60.95</v>
      </c>
      <c r="Q3270" s="10" t="s">
        <v>8316</v>
      </c>
      <c r="R3270" t="s">
        <v>8317</v>
      </c>
      <c r="S3270" s="15">
        <f t="shared" si="207"/>
        <v>42590.90425925926</v>
      </c>
      <c r="T3270" s="15">
        <f t="shared" si="208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5"/>
        <v>116</v>
      </c>
      <c r="Q3271" s="10" t="s">
        <v>8316</v>
      </c>
      <c r="R3271" t="s">
        <v>8317</v>
      </c>
      <c r="S3271" s="15">
        <f t="shared" si="207"/>
        <v>42137.395798611105</v>
      </c>
      <c r="T3271" s="15">
        <f t="shared" si="208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5"/>
        <v>61</v>
      </c>
      <c r="Q3272" s="10" t="s">
        <v>8316</v>
      </c>
      <c r="R3272" t="s">
        <v>8317</v>
      </c>
      <c r="S3272" s="15">
        <f t="shared" si="207"/>
        <v>42167.533159722225</v>
      </c>
      <c r="T3272" s="15">
        <f t="shared" si="208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5"/>
        <v>38.24</v>
      </c>
      <c r="Q3273" s="10" t="s">
        <v>8316</v>
      </c>
      <c r="R3273" t="s">
        <v>8317</v>
      </c>
      <c r="S3273" s="15">
        <f t="shared" si="207"/>
        <v>41915.437210648146</v>
      </c>
      <c r="T3273" s="15">
        <f t="shared" si="208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5"/>
        <v>106.5</v>
      </c>
      <c r="Q3274" s="10" t="s">
        <v>8316</v>
      </c>
      <c r="R3274" t="s">
        <v>8317</v>
      </c>
      <c r="S3274" s="15">
        <f t="shared" si="207"/>
        <v>42284.500104166669</v>
      </c>
      <c r="T3274" s="15">
        <f t="shared" si="208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5"/>
        <v>204.57</v>
      </c>
      <c r="Q3275" s="10" t="s">
        <v>8316</v>
      </c>
      <c r="R3275" t="s">
        <v>8317</v>
      </c>
      <c r="S3275" s="15">
        <f t="shared" si="207"/>
        <v>42611.801412037035</v>
      </c>
      <c r="T3275" s="15">
        <f t="shared" si="208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5"/>
        <v>54.91</v>
      </c>
      <c r="Q3276" s="10" t="s">
        <v>8316</v>
      </c>
      <c r="R3276" t="s">
        <v>8317</v>
      </c>
      <c r="S3276" s="15">
        <f t="shared" si="207"/>
        <v>42400.704537037032</v>
      </c>
      <c r="T3276" s="15">
        <f t="shared" si="208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5"/>
        <v>150.41999999999999</v>
      </c>
      <c r="Q3277" s="10" t="s">
        <v>8316</v>
      </c>
      <c r="R3277" t="s">
        <v>8317</v>
      </c>
      <c r="S3277" s="15">
        <f t="shared" si="207"/>
        <v>42017.88045138889</v>
      </c>
      <c r="T3277" s="15">
        <f t="shared" si="208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5"/>
        <v>52.58</v>
      </c>
      <c r="Q3278" s="10" t="s">
        <v>8316</v>
      </c>
      <c r="R3278" t="s">
        <v>8317</v>
      </c>
      <c r="S3278" s="15">
        <f t="shared" si="207"/>
        <v>42426.949988425928</v>
      </c>
      <c r="T3278" s="15">
        <f t="shared" si="208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5"/>
        <v>54.3</v>
      </c>
      <c r="Q3279" s="10" t="s">
        <v>8316</v>
      </c>
      <c r="R3279" t="s">
        <v>8317</v>
      </c>
      <c r="S3279" s="15">
        <f t="shared" si="207"/>
        <v>41931.682939814818</v>
      </c>
      <c r="T3279" s="15">
        <f t="shared" si="208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5"/>
        <v>76.03</v>
      </c>
      <c r="Q3280" s="10" t="s">
        <v>8316</v>
      </c>
      <c r="R3280" t="s">
        <v>8317</v>
      </c>
      <c r="S3280" s="15">
        <f t="shared" si="207"/>
        <v>42124.848414351851</v>
      </c>
      <c r="T3280" s="15">
        <f t="shared" si="208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5"/>
        <v>105.21</v>
      </c>
      <c r="Q3281" s="10" t="s">
        <v>8316</v>
      </c>
      <c r="R3281" t="s">
        <v>8317</v>
      </c>
      <c r="S3281" s="15">
        <f t="shared" si="207"/>
        <v>42431.102534722217</v>
      </c>
      <c r="T3281" s="15">
        <f t="shared" si="208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5"/>
        <v>68.67</v>
      </c>
      <c r="Q3282" s="10" t="s">
        <v>8316</v>
      </c>
      <c r="R3282" t="s">
        <v>8317</v>
      </c>
      <c r="S3282" s="15">
        <f t="shared" si="207"/>
        <v>42121.756921296299</v>
      </c>
      <c r="T3282" s="15">
        <f t="shared" si="208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5"/>
        <v>129.36000000000001</v>
      </c>
      <c r="Q3283" s="10" t="s">
        <v>8316</v>
      </c>
      <c r="R3283" t="s">
        <v>8317</v>
      </c>
      <c r="S3283" s="15">
        <f t="shared" si="207"/>
        <v>42219.019733796296</v>
      </c>
      <c r="T3283" s="15">
        <f t="shared" si="208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5"/>
        <v>134.26</v>
      </c>
      <c r="Q3284" s="10" t="s">
        <v>8316</v>
      </c>
      <c r="R3284" t="s">
        <v>8317</v>
      </c>
      <c r="S3284" s="15">
        <f t="shared" si="207"/>
        <v>42445.19430555556</v>
      </c>
      <c r="T3284" s="15">
        <f t="shared" si="208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5"/>
        <v>17.829999999999998</v>
      </c>
      <c r="Q3285" s="10" t="s">
        <v>8316</v>
      </c>
      <c r="R3285" t="s">
        <v>8317</v>
      </c>
      <c r="S3285" s="15">
        <f t="shared" si="207"/>
        <v>42379.74418981481</v>
      </c>
      <c r="T3285" s="15">
        <f t="shared" si="208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5"/>
        <v>203.2</v>
      </c>
      <c r="Q3286" s="10" t="s">
        <v>8316</v>
      </c>
      <c r="R3286" t="s">
        <v>8317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5"/>
        <v>69.19</v>
      </c>
      <c r="Q3287" s="10" t="s">
        <v>8316</v>
      </c>
      <c r="R3287" t="s">
        <v>8317</v>
      </c>
      <c r="S3287" s="15">
        <f t="shared" si="207"/>
        <v>42762.942430555559</v>
      </c>
      <c r="T3287" s="15">
        <f t="shared" si="208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5"/>
        <v>125.12</v>
      </c>
      <c r="Q3288" s="10" t="s">
        <v>8316</v>
      </c>
      <c r="R3288" t="s">
        <v>8317</v>
      </c>
      <c r="S3288" s="15">
        <f t="shared" si="207"/>
        <v>42567.840069444443</v>
      </c>
      <c r="T3288" s="15">
        <f t="shared" si="208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5"/>
        <v>73.53</v>
      </c>
      <c r="Q3289" s="10" t="s">
        <v>8316</v>
      </c>
      <c r="R3289" t="s">
        <v>8317</v>
      </c>
      <c r="S3289" s="15">
        <f t="shared" si="207"/>
        <v>42311.750324074077</v>
      </c>
      <c r="T3289" s="15">
        <f t="shared" si="208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5"/>
        <v>48.44</v>
      </c>
      <c r="Q3290" s="10" t="s">
        <v>8316</v>
      </c>
      <c r="R3290" t="s">
        <v>8317</v>
      </c>
      <c r="S3290" s="15">
        <f t="shared" si="207"/>
        <v>42505.774479166663</v>
      </c>
      <c r="T3290" s="15">
        <f t="shared" si="208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5"/>
        <v>26.61</v>
      </c>
      <c r="Q3291" s="10" t="s">
        <v>8316</v>
      </c>
      <c r="R3291" t="s">
        <v>8317</v>
      </c>
      <c r="S3291" s="15">
        <f t="shared" si="207"/>
        <v>42758.368078703701</v>
      </c>
      <c r="T3291" s="15">
        <f t="shared" si="208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5"/>
        <v>33.67</v>
      </c>
      <c r="Q3292" s="10" t="s">
        <v>8316</v>
      </c>
      <c r="R3292" t="s">
        <v>8317</v>
      </c>
      <c r="S3292" s="15">
        <f t="shared" si="207"/>
        <v>42775.51494212963</v>
      </c>
      <c r="T3292" s="15">
        <f t="shared" si="208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5"/>
        <v>40.71</v>
      </c>
      <c r="Q3293" s="10" t="s">
        <v>8316</v>
      </c>
      <c r="R3293" t="s">
        <v>8317</v>
      </c>
      <c r="S3293" s="15">
        <f t="shared" si="207"/>
        <v>42232.702546296292</v>
      </c>
      <c r="T3293" s="15">
        <f t="shared" si="208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5"/>
        <v>19.27</v>
      </c>
      <c r="Q3294" s="10" t="s">
        <v>8316</v>
      </c>
      <c r="R3294" t="s">
        <v>8317</v>
      </c>
      <c r="S3294" s="15">
        <f t="shared" si="207"/>
        <v>42282.770231481481</v>
      </c>
      <c r="T3294" s="15">
        <f t="shared" si="208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5"/>
        <v>84.29</v>
      </c>
      <c r="Q3295" s="10" t="s">
        <v>8316</v>
      </c>
      <c r="R3295" t="s">
        <v>8317</v>
      </c>
      <c r="S3295" s="15">
        <f t="shared" si="207"/>
        <v>42768.425370370373</v>
      </c>
      <c r="T3295" s="15">
        <f t="shared" si="208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5"/>
        <v>29.58</v>
      </c>
      <c r="Q3296" s="10" t="s">
        <v>8316</v>
      </c>
      <c r="R3296" t="s">
        <v>8317</v>
      </c>
      <c r="S3296" s="15">
        <f t="shared" si="207"/>
        <v>42141.541134259256</v>
      </c>
      <c r="T3296" s="15">
        <f t="shared" si="208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5"/>
        <v>26.67</v>
      </c>
      <c r="Q3297" s="10" t="s">
        <v>8316</v>
      </c>
      <c r="R3297" t="s">
        <v>8317</v>
      </c>
      <c r="S3297" s="15">
        <f t="shared" si="207"/>
        <v>42609.442465277782</v>
      </c>
      <c r="T3297" s="15">
        <f t="shared" si="208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5"/>
        <v>45.98</v>
      </c>
      <c r="Q3298" s="10" t="s">
        <v>8316</v>
      </c>
      <c r="R3298" t="s">
        <v>8317</v>
      </c>
      <c r="S3298" s="15">
        <f t="shared" si="207"/>
        <v>42309.756620370375</v>
      </c>
      <c r="T3298" s="15">
        <f t="shared" si="208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5"/>
        <v>125.09</v>
      </c>
      <c r="Q3299" s="10" t="s">
        <v>8316</v>
      </c>
      <c r="R3299" t="s">
        <v>8317</v>
      </c>
      <c r="S3299" s="15">
        <f t="shared" si="207"/>
        <v>42193.771481481483</v>
      </c>
      <c r="T3299" s="15">
        <f t="shared" si="208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5"/>
        <v>141.29</v>
      </c>
      <c r="Q3300" s="10" t="s">
        <v>8316</v>
      </c>
      <c r="R3300" t="s">
        <v>8317</v>
      </c>
      <c r="S3300" s="15">
        <f t="shared" si="207"/>
        <v>42239.957962962959</v>
      </c>
      <c r="T3300" s="15">
        <f t="shared" si="208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5"/>
        <v>55.33</v>
      </c>
      <c r="Q3301" s="10" t="s">
        <v>8316</v>
      </c>
      <c r="R3301" t="s">
        <v>8317</v>
      </c>
      <c r="S3301" s="15">
        <f t="shared" si="207"/>
        <v>42261.917395833334</v>
      </c>
      <c r="T3301" s="15">
        <f t="shared" si="208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5"/>
        <v>46.42</v>
      </c>
      <c r="Q3302" s="10" t="s">
        <v>8316</v>
      </c>
      <c r="R3302" t="s">
        <v>8317</v>
      </c>
      <c r="S3302" s="15">
        <f t="shared" si="207"/>
        <v>42102.743773148148</v>
      </c>
      <c r="T3302" s="15">
        <f t="shared" si="208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5"/>
        <v>57.2</v>
      </c>
      <c r="Q3303" s="10" t="s">
        <v>8316</v>
      </c>
      <c r="R3303" t="s">
        <v>8317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5"/>
        <v>173.7</v>
      </c>
      <c r="Q3304" s="10" t="s">
        <v>8316</v>
      </c>
      <c r="R3304" t="s">
        <v>8317</v>
      </c>
      <c r="S3304" s="15">
        <f t="shared" si="207"/>
        <v>42681.35157407407</v>
      </c>
      <c r="T3304" s="15">
        <f t="shared" si="208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5"/>
        <v>59.6</v>
      </c>
      <c r="Q3305" s="10" t="s">
        <v>8316</v>
      </c>
      <c r="R3305" t="s">
        <v>8317</v>
      </c>
      <c r="S3305" s="15">
        <f t="shared" si="207"/>
        <v>42056.65143518518</v>
      </c>
      <c r="T3305" s="15">
        <f t="shared" si="208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5"/>
        <v>89.59</v>
      </c>
      <c r="Q3306" s="10" t="s">
        <v>8316</v>
      </c>
      <c r="R3306" t="s">
        <v>8317</v>
      </c>
      <c r="S3306" s="15">
        <f t="shared" si="207"/>
        <v>42696.624444444446</v>
      </c>
      <c r="T3306" s="15">
        <f t="shared" si="208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5"/>
        <v>204.05</v>
      </c>
      <c r="Q3307" s="10" t="s">
        <v>8316</v>
      </c>
      <c r="R3307" t="s">
        <v>8317</v>
      </c>
      <c r="S3307" s="15">
        <f t="shared" si="207"/>
        <v>42186.855879629627</v>
      </c>
      <c r="T3307" s="15">
        <f t="shared" si="208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5"/>
        <v>48.7</v>
      </c>
      <c r="Q3308" s="10" t="s">
        <v>8316</v>
      </c>
      <c r="R3308" t="s">
        <v>8317</v>
      </c>
      <c r="S3308" s="15">
        <f t="shared" si="207"/>
        <v>42493.219236111108</v>
      </c>
      <c r="T3308" s="15">
        <f t="shared" si="208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ref="P3309:P3372" si="209">IFERROR(ROUND(E3309/L3309,2),0)</f>
        <v>53.34</v>
      </c>
      <c r="Q3309" s="10" t="s">
        <v>8316</v>
      </c>
      <c r="R3309" t="s">
        <v>8317</v>
      </c>
      <c r="S3309" s="15">
        <f t="shared" si="207"/>
        <v>42475.057164351849</v>
      </c>
      <c r="T3309" s="15">
        <f t="shared" si="208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9"/>
        <v>75.09</v>
      </c>
      <c r="Q3310" s="10" t="s">
        <v>8316</v>
      </c>
      <c r="R3310" t="s">
        <v>8317</v>
      </c>
      <c r="S3310" s="15">
        <f t="shared" si="207"/>
        <v>42452.876909722225</v>
      </c>
      <c r="T3310" s="15">
        <f t="shared" si="208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9"/>
        <v>18</v>
      </c>
      <c r="Q3311" s="10" t="s">
        <v>8316</v>
      </c>
      <c r="R3311" t="s">
        <v>8317</v>
      </c>
      <c r="S3311" s="15">
        <f t="shared" si="207"/>
        <v>42628.650208333333</v>
      </c>
      <c r="T3311" s="15">
        <f t="shared" si="208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9"/>
        <v>209.84</v>
      </c>
      <c r="Q3312" s="10" t="s">
        <v>8316</v>
      </c>
      <c r="R3312" t="s">
        <v>8317</v>
      </c>
      <c r="S3312" s="15">
        <f t="shared" si="207"/>
        <v>42253.928530092591</v>
      </c>
      <c r="T3312" s="15">
        <f t="shared" si="208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9"/>
        <v>61.02</v>
      </c>
      <c r="Q3313" s="10" t="s">
        <v>8316</v>
      </c>
      <c r="R3313" t="s">
        <v>8317</v>
      </c>
      <c r="S3313" s="15">
        <f t="shared" si="207"/>
        <v>42264.29178240741</v>
      </c>
      <c r="T3313" s="15">
        <f t="shared" si="208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9"/>
        <v>61</v>
      </c>
      <c r="Q3314" s="10" t="s">
        <v>8316</v>
      </c>
      <c r="R3314" t="s">
        <v>8317</v>
      </c>
      <c r="S3314" s="15">
        <f t="shared" si="207"/>
        <v>42664.809560185182</v>
      </c>
      <c r="T3314" s="15">
        <f t="shared" si="208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9"/>
        <v>80.03</v>
      </c>
      <c r="Q3315" s="10" t="s">
        <v>8316</v>
      </c>
      <c r="R3315" t="s">
        <v>8317</v>
      </c>
      <c r="S3315" s="15">
        <f t="shared" si="207"/>
        <v>42382.244409722218</v>
      </c>
      <c r="T3315" s="15">
        <f t="shared" si="208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9"/>
        <v>29.07</v>
      </c>
      <c r="Q3316" s="10" t="s">
        <v>8316</v>
      </c>
      <c r="R3316" t="s">
        <v>8317</v>
      </c>
      <c r="S3316" s="15">
        <f t="shared" si="207"/>
        <v>42105.267488425925</v>
      </c>
      <c r="T3316" s="15">
        <f t="shared" si="208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9"/>
        <v>49.44</v>
      </c>
      <c r="Q3317" s="10" t="s">
        <v>8316</v>
      </c>
      <c r="R3317" t="s">
        <v>8317</v>
      </c>
      <c r="S3317" s="15">
        <f t="shared" si="207"/>
        <v>42466.303715277783</v>
      </c>
      <c r="T3317" s="15">
        <f t="shared" si="208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9"/>
        <v>93.98</v>
      </c>
      <c r="Q3318" s="10" t="s">
        <v>8316</v>
      </c>
      <c r="R3318" t="s">
        <v>8317</v>
      </c>
      <c r="S3318" s="15">
        <f t="shared" si="207"/>
        <v>41826.871238425927</v>
      </c>
      <c r="T3318" s="15">
        <f t="shared" si="208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9"/>
        <v>61.94</v>
      </c>
      <c r="Q3319" s="10" t="s">
        <v>8316</v>
      </c>
      <c r="R3319" t="s">
        <v>8317</v>
      </c>
      <c r="S3319" s="15">
        <f t="shared" si="207"/>
        <v>42499.039629629624</v>
      </c>
      <c r="T3319" s="15">
        <f t="shared" si="208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9"/>
        <v>78.5</v>
      </c>
      <c r="Q3320" s="10" t="s">
        <v>8316</v>
      </c>
      <c r="R3320" t="s">
        <v>8317</v>
      </c>
      <c r="S3320" s="15">
        <f t="shared" si="207"/>
        <v>42431.302002314813</v>
      </c>
      <c r="T3320" s="15">
        <f t="shared" si="208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9"/>
        <v>33.75</v>
      </c>
      <c r="Q3321" s="10" t="s">
        <v>8316</v>
      </c>
      <c r="R3321" t="s">
        <v>8317</v>
      </c>
      <c r="S3321" s="15">
        <f t="shared" si="207"/>
        <v>41990.585486111115</v>
      </c>
      <c r="T3321" s="15">
        <f t="shared" si="208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9"/>
        <v>66.45</v>
      </c>
      <c r="Q3322" s="10" t="s">
        <v>8316</v>
      </c>
      <c r="R3322" t="s">
        <v>8317</v>
      </c>
      <c r="S3322" s="15">
        <f t="shared" si="207"/>
        <v>42513.045798611114</v>
      </c>
      <c r="T3322" s="15">
        <f t="shared" si="208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9"/>
        <v>35.799999999999997</v>
      </c>
      <c r="Q3323" s="10" t="s">
        <v>8316</v>
      </c>
      <c r="R3323" t="s">
        <v>8317</v>
      </c>
      <c r="S3323" s="15">
        <f t="shared" si="207"/>
        <v>41914.100289351853</v>
      </c>
      <c r="T3323" s="15">
        <f t="shared" si="208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9"/>
        <v>145.65</v>
      </c>
      <c r="Q3324" s="10" t="s">
        <v>8316</v>
      </c>
      <c r="R3324" t="s">
        <v>8317</v>
      </c>
      <c r="S3324" s="15">
        <f t="shared" si="207"/>
        <v>42521.010370370372</v>
      </c>
      <c r="T3324" s="15">
        <f t="shared" si="208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si="209"/>
        <v>25.69</v>
      </c>
      <c r="Q3325" s="10" t="s">
        <v>8316</v>
      </c>
      <c r="R3325" t="s">
        <v>8317</v>
      </c>
      <c r="S3325" s="15">
        <f t="shared" si="207"/>
        <v>42608.36583333333</v>
      </c>
      <c r="T3325" s="15">
        <f t="shared" si="208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9"/>
        <v>152.5</v>
      </c>
      <c r="Q3326" s="10" t="s">
        <v>8316</v>
      </c>
      <c r="R3326" t="s">
        <v>8317</v>
      </c>
      <c r="S3326" s="15">
        <f t="shared" si="207"/>
        <v>42512.58321759259</v>
      </c>
      <c r="T3326" s="15">
        <f t="shared" si="208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9"/>
        <v>30</v>
      </c>
      <c r="Q3327" s="10" t="s">
        <v>8316</v>
      </c>
      <c r="R3327" t="s">
        <v>8317</v>
      </c>
      <c r="S3327" s="15">
        <f t="shared" si="207"/>
        <v>42064.785613425927</v>
      </c>
      <c r="T3327" s="15">
        <f t="shared" si="208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9"/>
        <v>142.28</v>
      </c>
      <c r="Q3328" s="10" t="s">
        <v>8316</v>
      </c>
      <c r="R3328" t="s">
        <v>8317</v>
      </c>
      <c r="S3328" s="15">
        <f t="shared" si="207"/>
        <v>42041.714178240742</v>
      </c>
      <c r="T3328" s="15">
        <f t="shared" si="208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9"/>
        <v>24.55</v>
      </c>
      <c r="Q3329" s="10" t="s">
        <v>8316</v>
      </c>
      <c r="R3329" t="s">
        <v>8317</v>
      </c>
      <c r="S3329" s="15">
        <f t="shared" si="207"/>
        <v>42468.374606481477</v>
      </c>
      <c r="T3329" s="15">
        <f t="shared" si="208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6"/>
        <v>146</v>
      </c>
      <c r="P3330">
        <f t="shared" si="209"/>
        <v>292.77999999999997</v>
      </c>
      <c r="Q3330" s="10" t="s">
        <v>8316</v>
      </c>
      <c r="R3330" t="s">
        <v>8317</v>
      </c>
      <c r="S3330" s="15">
        <f t="shared" si="207"/>
        <v>41822.57503472222</v>
      </c>
      <c r="T3330" s="15">
        <f t="shared" si="208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0">ROUND((E3331/D3331)*100,0)</f>
        <v>117</v>
      </c>
      <c r="P3331">
        <f t="shared" si="209"/>
        <v>44.92</v>
      </c>
      <c r="Q3331" s="10" t="s">
        <v>8316</v>
      </c>
      <c r="R3331" t="s">
        <v>8317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09"/>
        <v>23.1</v>
      </c>
      <c r="Q3332" s="10" t="s">
        <v>8316</v>
      </c>
      <c r="R3332" t="s">
        <v>8317</v>
      </c>
      <c r="S3332" s="15">
        <f t="shared" si="211"/>
        <v>42065.887361111112</v>
      </c>
      <c r="T3332" s="15">
        <f t="shared" si="212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09"/>
        <v>80.400000000000006</v>
      </c>
      <c r="Q3333" s="10" t="s">
        <v>8316</v>
      </c>
      <c r="R3333" t="s">
        <v>8317</v>
      </c>
      <c r="S3333" s="15">
        <f t="shared" si="211"/>
        <v>42248.697754629626</v>
      </c>
      <c r="T3333" s="15">
        <f t="shared" si="212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09"/>
        <v>72.290000000000006</v>
      </c>
      <c r="Q3334" s="10" t="s">
        <v>8316</v>
      </c>
      <c r="R3334" t="s">
        <v>8317</v>
      </c>
      <c r="S3334" s="15">
        <f t="shared" si="211"/>
        <v>41809.860300925924</v>
      </c>
      <c r="T3334" s="15">
        <f t="shared" si="212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09"/>
        <v>32.97</v>
      </c>
      <c r="Q3335" s="10" t="s">
        <v>8316</v>
      </c>
      <c r="R3335" t="s">
        <v>8317</v>
      </c>
      <c r="S3335" s="15">
        <f t="shared" si="211"/>
        <v>42148.676851851851</v>
      </c>
      <c r="T3335" s="15">
        <f t="shared" si="212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09"/>
        <v>116.65</v>
      </c>
      <c r="Q3336" s="10" t="s">
        <v>8316</v>
      </c>
      <c r="R3336" t="s">
        <v>8317</v>
      </c>
      <c r="S3336" s="15">
        <f t="shared" si="211"/>
        <v>42185.521087962959</v>
      </c>
      <c r="T3336" s="15">
        <f t="shared" si="212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09"/>
        <v>79.62</v>
      </c>
      <c r="Q3337" s="10" t="s">
        <v>8316</v>
      </c>
      <c r="R3337" t="s">
        <v>8317</v>
      </c>
      <c r="S3337" s="15">
        <f t="shared" si="211"/>
        <v>41827.674143518518</v>
      </c>
      <c r="T3337" s="15">
        <f t="shared" si="212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09"/>
        <v>27.78</v>
      </c>
      <c r="Q3338" s="10" t="s">
        <v>8316</v>
      </c>
      <c r="R3338" t="s">
        <v>8317</v>
      </c>
      <c r="S3338" s="15">
        <f t="shared" si="211"/>
        <v>42437.398680555561</v>
      </c>
      <c r="T3338" s="15">
        <f t="shared" si="212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09"/>
        <v>81.03</v>
      </c>
      <c r="Q3339" s="10" t="s">
        <v>8316</v>
      </c>
      <c r="R3339" t="s">
        <v>8317</v>
      </c>
      <c r="S3339" s="15">
        <f t="shared" si="211"/>
        <v>41901.282025462962</v>
      </c>
      <c r="T3339" s="15">
        <f t="shared" si="212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09"/>
        <v>136.85</v>
      </c>
      <c r="Q3340" s="10" t="s">
        <v>8316</v>
      </c>
      <c r="R3340" t="s">
        <v>8317</v>
      </c>
      <c r="S3340" s="15">
        <f t="shared" si="211"/>
        <v>42769.574999999997</v>
      </c>
      <c r="T3340" s="15">
        <f t="shared" si="212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09"/>
        <v>177.62</v>
      </c>
      <c r="Q3341" s="10" t="s">
        <v>8316</v>
      </c>
      <c r="R3341" t="s">
        <v>8317</v>
      </c>
      <c r="S3341" s="15">
        <f t="shared" si="211"/>
        <v>42549.665717592594</v>
      </c>
      <c r="T3341" s="15">
        <f t="shared" si="212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09"/>
        <v>109.08</v>
      </c>
      <c r="Q3342" s="10" t="s">
        <v>8316</v>
      </c>
      <c r="R3342" t="s">
        <v>8317</v>
      </c>
      <c r="S3342" s="15">
        <f t="shared" si="211"/>
        <v>42685.974004629628</v>
      </c>
      <c r="T3342" s="15">
        <f t="shared" si="212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09"/>
        <v>119.64</v>
      </c>
      <c r="Q3343" s="10" t="s">
        <v>8316</v>
      </c>
      <c r="R3343" t="s">
        <v>8317</v>
      </c>
      <c r="S3343" s="15">
        <f t="shared" si="211"/>
        <v>42510.798854166671</v>
      </c>
      <c r="T3343" s="15">
        <f t="shared" si="212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09"/>
        <v>78.209999999999994</v>
      </c>
      <c r="Q3344" s="10" t="s">
        <v>8316</v>
      </c>
      <c r="R3344" t="s">
        <v>8317</v>
      </c>
      <c r="S3344" s="15">
        <f t="shared" si="211"/>
        <v>42062.296412037031</v>
      </c>
      <c r="T3344" s="15">
        <f t="shared" si="212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09"/>
        <v>52.17</v>
      </c>
      <c r="Q3345" s="10" t="s">
        <v>8316</v>
      </c>
      <c r="R3345" t="s">
        <v>8317</v>
      </c>
      <c r="S3345" s="15">
        <f t="shared" si="211"/>
        <v>42452.916481481487</v>
      </c>
      <c r="T3345" s="15">
        <f t="shared" si="212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09"/>
        <v>114.13</v>
      </c>
      <c r="Q3346" s="10" t="s">
        <v>8316</v>
      </c>
      <c r="R3346" t="s">
        <v>8317</v>
      </c>
      <c r="S3346" s="15">
        <f t="shared" si="211"/>
        <v>41851.200150462959</v>
      </c>
      <c r="T3346" s="15">
        <f t="shared" si="212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09"/>
        <v>50</v>
      </c>
      <c r="Q3347" s="10" t="s">
        <v>8316</v>
      </c>
      <c r="R3347" t="s">
        <v>8317</v>
      </c>
      <c r="S3347" s="15">
        <f t="shared" si="211"/>
        <v>42053.106111111112</v>
      </c>
      <c r="T3347" s="15">
        <f t="shared" si="212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09"/>
        <v>91.67</v>
      </c>
      <c r="Q3348" s="10" t="s">
        <v>8316</v>
      </c>
      <c r="R3348" t="s">
        <v>8317</v>
      </c>
      <c r="S3348" s="15">
        <f t="shared" si="211"/>
        <v>42054.024421296301</v>
      </c>
      <c r="T3348" s="15">
        <f t="shared" si="212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09"/>
        <v>108.59</v>
      </c>
      <c r="Q3349" s="10" t="s">
        <v>8316</v>
      </c>
      <c r="R3349" t="s">
        <v>8317</v>
      </c>
      <c r="S3349" s="15">
        <f t="shared" si="211"/>
        <v>42484.551550925928</v>
      </c>
      <c r="T3349" s="15">
        <f t="shared" si="212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09"/>
        <v>69.819999999999993</v>
      </c>
      <c r="Q3350" s="10" t="s">
        <v>8316</v>
      </c>
      <c r="R3350" t="s">
        <v>8317</v>
      </c>
      <c r="S3350" s="15">
        <f t="shared" si="211"/>
        <v>42466.558796296296</v>
      </c>
      <c r="T3350" s="15">
        <f t="shared" si="212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09"/>
        <v>109.57</v>
      </c>
      <c r="Q3351" s="10" t="s">
        <v>8316</v>
      </c>
      <c r="R3351" t="s">
        <v>8317</v>
      </c>
      <c r="S3351" s="15">
        <f t="shared" si="211"/>
        <v>42513.110787037032</v>
      </c>
      <c r="T3351" s="15">
        <f t="shared" si="212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09"/>
        <v>71.67</v>
      </c>
      <c r="Q3352" s="10" t="s">
        <v>8316</v>
      </c>
      <c r="R3352" t="s">
        <v>8317</v>
      </c>
      <c r="S3352" s="15">
        <f t="shared" si="211"/>
        <v>42302.701516203699</v>
      </c>
      <c r="T3352" s="15">
        <f t="shared" si="212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09"/>
        <v>93.61</v>
      </c>
      <c r="Q3353" s="10" t="s">
        <v>8316</v>
      </c>
      <c r="R3353" t="s">
        <v>8317</v>
      </c>
      <c r="S3353" s="15">
        <f t="shared" si="211"/>
        <v>41806.395428240743</v>
      </c>
      <c r="T3353" s="15">
        <f t="shared" si="212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09"/>
        <v>76.8</v>
      </c>
      <c r="Q3354" s="10" t="s">
        <v>8316</v>
      </c>
      <c r="R3354" t="s">
        <v>8317</v>
      </c>
      <c r="S3354" s="15">
        <f t="shared" si="211"/>
        <v>42495.992800925931</v>
      </c>
      <c r="T3354" s="15">
        <f t="shared" si="212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09"/>
        <v>35.799999999999997</v>
      </c>
      <c r="Q3355" s="10" t="s">
        <v>8316</v>
      </c>
      <c r="R3355" t="s">
        <v>8317</v>
      </c>
      <c r="S3355" s="15">
        <f t="shared" si="211"/>
        <v>42479.432291666672</v>
      </c>
      <c r="T3355" s="15">
        <f t="shared" si="212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09"/>
        <v>55.6</v>
      </c>
      <c r="Q3356" s="10" t="s">
        <v>8316</v>
      </c>
      <c r="R3356" t="s">
        <v>8317</v>
      </c>
      <c r="S3356" s="15">
        <f t="shared" si="211"/>
        <v>42270.7269212963</v>
      </c>
      <c r="T3356" s="15">
        <f t="shared" si="212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09"/>
        <v>147.33000000000001</v>
      </c>
      <c r="Q3357" s="10" t="s">
        <v>8316</v>
      </c>
      <c r="R3357" t="s">
        <v>8317</v>
      </c>
      <c r="S3357" s="15">
        <f t="shared" si="211"/>
        <v>42489.619525462964</v>
      </c>
      <c r="T3357" s="15">
        <f t="shared" si="212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09"/>
        <v>56.33</v>
      </c>
      <c r="Q3358" s="10" t="s">
        <v>8316</v>
      </c>
      <c r="R3358" t="s">
        <v>8317</v>
      </c>
      <c r="S3358" s="15">
        <f t="shared" si="211"/>
        <v>42536.815648148149</v>
      </c>
      <c r="T3358" s="15">
        <f t="shared" si="212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09"/>
        <v>96.19</v>
      </c>
      <c r="Q3359" s="10" t="s">
        <v>8316</v>
      </c>
      <c r="R3359" t="s">
        <v>8317</v>
      </c>
      <c r="S3359" s="15">
        <f t="shared" si="211"/>
        <v>41822.417939814812</v>
      </c>
      <c r="T3359" s="15">
        <f t="shared" si="212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09"/>
        <v>63.57</v>
      </c>
      <c r="Q3360" s="10" t="s">
        <v>8316</v>
      </c>
      <c r="R3360" t="s">
        <v>8317</v>
      </c>
      <c r="S3360" s="15">
        <f t="shared" si="211"/>
        <v>41932.311099537037</v>
      </c>
      <c r="T3360" s="15">
        <f t="shared" si="212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09"/>
        <v>184.78</v>
      </c>
      <c r="Q3361" s="10" t="s">
        <v>8316</v>
      </c>
      <c r="R3361" t="s">
        <v>8317</v>
      </c>
      <c r="S3361" s="15">
        <f t="shared" si="211"/>
        <v>42746.057106481487</v>
      </c>
      <c r="T3361" s="15">
        <f t="shared" si="212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09"/>
        <v>126.72</v>
      </c>
      <c r="Q3362" s="10" t="s">
        <v>8316</v>
      </c>
      <c r="R3362" t="s">
        <v>8317</v>
      </c>
      <c r="S3362" s="15">
        <f t="shared" si="211"/>
        <v>42697.082673611112</v>
      </c>
      <c r="T3362" s="15">
        <f t="shared" si="212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09"/>
        <v>83.43</v>
      </c>
      <c r="Q3363" s="10" t="s">
        <v>8316</v>
      </c>
      <c r="R3363" t="s">
        <v>8317</v>
      </c>
      <c r="S3363" s="15">
        <f t="shared" si="211"/>
        <v>41866.025347222225</v>
      </c>
      <c r="T3363" s="15">
        <f t="shared" si="212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09"/>
        <v>54.5</v>
      </c>
      <c r="Q3364" s="10" t="s">
        <v>8316</v>
      </c>
      <c r="R3364" t="s">
        <v>8317</v>
      </c>
      <c r="S3364" s="15">
        <f t="shared" si="211"/>
        <v>42056.091631944444</v>
      </c>
      <c r="T3364" s="15">
        <f t="shared" si="212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09"/>
        <v>302.31</v>
      </c>
      <c r="Q3365" s="10" t="s">
        <v>8316</v>
      </c>
      <c r="R3365" t="s">
        <v>8317</v>
      </c>
      <c r="S3365" s="15">
        <f t="shared" si="211"/>
        <v>41851.771354166667</v>
      </c>
      <c r="T3365" s="15">
        <f t="shared" si="212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09"/>
        <v>44.14</v>
      </c>
      <c r="Q3366" s="10" t="s">
        <v>8316</v>
      </c>
      <c r="R3366" t="s">
        <v>8317</v>
      </c>
      <c r="S3366" s="15">
        <f t="shared" si="211"/>
        <v>42422.977418981478</v>
      </c>
      <c r="T3366" s="15">
        <f t="shared" si="212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09"/>
        <v>866.67</v>
      </c>
      <c r="Q3367" s="10" t="s">
        <v>8316</v>
      </c>
      <c r="R3367" t="s">
        <v>8317</v>
      </c>
      <c r="S3367" s="15">
        <f t="shared" si="211"/>
        <v>42321.101759259262</v>
      </c>
      <c r="T3367" s="15">
        <f t="shared" si="212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09"/>
        <v>61.39</v>
      </c>
      <c r="Q3368" s="10" t="s">
        <v>8316</v>
      </c>
      <c r="R3368" t="s">
        <v>8317</v>
      </c>
      <c r="S3368" s="15">
        <f t="shared" si="211"/>
        <v>42107.067557870367</v>
      </c>
      <c r="T3368" s="15">
        <f t="shared" si="212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09"/>
        <v>29.67</v>
      </c>
      <c r="Q3369" s="10" t="s">
        <v>8316</v>
      </c>
      <c r="R3369" t="s">
        <v>8317</v>
      </c>
      <c r="S3369" s="15">
        <f t="shared" si="211"/>
        <v>42192.933958333335</v>
      </c>
      <c r="T3369" s="15">
        <f t="shared" si="212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09"/>
        <v>45.48</v>
      </c>
      <c r="Q3370" s="10" t="s">
        <v>8316</v>
      </c>
      <c r="R3370" t="s">
        <v>8317</v>
      </c>
      <c r="S3370" s="15">
        <f t="shared" si="211"/>
        <v>41969.199756944443</v>
      </c>
      <c r="T3370" s="15">
        <f t="shared" si="212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09"/>
        <v>96.2</v>
      </c>
      <c r="Q3371" s="10" t="s">
        <v>8316</v>
      </c>
      <c r="R3371" t="s">
        <v>8317</v>
      </c>
      <c r="S3371" s="15">
        <f t="shared" si="211"/>
        <v>42690.041435185187</v>
      </c>
      <c r="T3371" s="15">
        <f t="shared" si="212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09"/>
        <v>67.92</v>
      </c>
      <c r="Q3372" s="10" t="s">
        <v>8316</v>
      </c>
      <c r="R3372" t="s">
        <v>8317</v>
      </c>
      <c r="S3372" s="15">
        <f t="shared" si="211"/>
        <v>42690.334317129629</v>
      </c>
      <c r="T3372" s="15">
        <f t="shared" si="212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ref="P3373:P3436" si="213">IFERROR(ROUND(E3373/L3373,2),0)</f>
        <v>30.78</v>
      </c>
      <c r="Q3373" s="10" t="s">
        <v>8316</v>
      </c>
      <c r="R3373" t="s">
        <v>8317</v>
      </c>
      <c r="S3373" s="15">
        <f t="shared" si="211"/>
        <v>42312.874594907407</v>
      </c>
      <c r="T3373" s="15">
        <f t="shared" si="212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3"/>
        <v>38.33</v>
      </c>
      <c r="Q3374" s="10" t="s">
        <v>8316</v>
      </c>
      <c r="R3374" t="s">
        <v>8317</v>
      </c>
      <c r="S3374" s="15">
        <f t="shared" si="211"/>
        <v>41855.548101851848</v>
      </c>
      <c r="T3374" s="15">
        <f t="shared" si="212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3"/>
        <v>66.83</v>
      </c>
      <c r="Q3375" s="10" t="s">
        <v>8316</v>
      </c>
      <c r="R3375" t="s">
        <v>8317</v>
      </c>
      <c r="S3375" s="15">
        <f t="shared" si="211"/>
        <v>42179.854629629626</v>
      </c>
      <c r="T3375" s="15">
        <f t="shared" si="212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3"/>
        <v>71.73</v>
      </c>
      <c r="Q3376" s="10" t="s">
        <v>8316</v>
      </c>
      <c r="R3376" t="s">
        <v>8317</v>
      </c>
      <c r="S3376" s="15">
        <f t="shared" si="211"/>
        <v>42275.731666666667</v>
      </c>
      <c r="T3376" s="15">
        <f t="shared" si="212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3"/>
        <v>176.47</v>
      </c>
      <c r="Q3377" s="10" t="s">
        <v>8316</v>
      </c>
      <c r="R3377" t="s">
        <v>8317</v>
      </c>
      <c r="S3377" s="15">
        <f t="shared" si="211"/>
        <v>41765.610798611109</v>
      </c>
      <c r="T3377" s="15">
        <f t="shared" si="212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3"/>
        <v>421.11</v>
      </c>
      <c r="Q3378" s="10" t="s">
        <v>8316</v>
      </c>
      <c r="R3378" t="s">
        <v>8317</v>
      </c>
      <c r="S3378" s="15">
        <f t="shared" si="211"/>
        <v>42059.701319444444</v>
      </c>
      <c r="T3378" s="15">
        <f t="shared" si="212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3"/>
        <v>104.99</v>
      </c>
      <c r="Q3379" s="10" t="s">
        <v>8316</v>
      </c>
      <c r="R3379" t="s">
        <v>8317</v>
      </c>
      <c r="S3379" s="15">
        <f t="shared" si="211"/>
        <v>42053.732627314821</v>
      </c>
      <c r="T3379" s="15">
        <f t="shared" si="212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3"/>
        <v>28.19</v>
      </c>
      <c r="Q3380" s="10" t="s">
        <v>8316</v>
      </c>
      <c r="R3380" t="s">
        <v>8317</v>
      </c>
      <c r="S3380" s="15">
        <f t="shared" si="211"/>
        <v>41858.355393518519</v>
      </c>
      <c r="T3380" s="15">
        <f t="shared" si="212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3"/>
        <v>54.55</v>
      </c>
      <c r="Q3381" s="10" t="s">
        <v>8316</v>
      </c>
      <c r="R3381" t="s">
        <v>8317</v>
      </c>
      <c r="S3381" s="15">
        <f t="shared" si="211"/>
        <v>42225.513888888891</v>
      </c>
      <c r="T3381" s="15">
        <f t="shared" si="212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3"/>
        <v>111.89</v>
      </c>
      <c r="Q3382" s="10" t="s">
        <v>8316</v>
      </c>
      <c r="R3382" t="s">
        <v>8317</v>
      </c>
      <c r="S3382" s="15">
        <f t="shared" si="211"/>
        <v>41937.95344907407</v>
      </c>
      <c r="T3382" s="15">
        <f t="shared" si="212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3"/>
        <v>85.21</v>
      </c>
      <c r="Q3383" s="10" t="s">
        <v>8316</v>
      </c>
      <c r="R3383" t="s">
        <v>8317</v>
      </c>
      <c r="S3383" s="15">
        <f t="shared" si="211"/>
        <v>42044.184988425928</v>
      </c>
      <c r="T3383" s="15">
        <f t="shared" si="212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3"/>
        <v>76.650000000000006</v>
      </c>
      <c r="Q3384" s="10" t="s">
        <v>8316</v>
      </c>
      <c r="R3384" t="s">
        <v>8317</v>
      </c>
      <c r="S3384" s="15">
        <f t="shared" si="211"/>
        <v>42559.431203703702</v>
      </c>
      <c r="T3384" s="15">
        <f t="shared" si="212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3"/>
        <v>65.17</v>
      </c>
      <c r="Q3385" s="10" t="s">
        <v>8316</v>
      </c>
      <c r="R3385" t="s">
        <v>8317</v>
      </c>
      <c r="S3385" s="15">
        <f t="shared" si="211"/>
        <v>42524.782638888893</v>
      </c>
      <c r="T3385" s="15">
        <f t="shared" si="212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13"/>
        <v>93.76</v>
      </c>
      <c r="Q3386" s="10" t="s">
        <v>8316</v>
      </c>
      <c r="R3386" t="s">
        <v>8317</v>
      </c>
      <c r="S3386" s="15">
        <f t="shared" si="211"/>
        <v>42292.087592592594</v>
      </c>
      <c r="T3386" s="15">
        <f t="shared" si="212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13"/>
        <v>133.33000000000001</v>
      </c>
      <c r="Q3387" s="10" t="s">
        <v>8316</v>
      </c>
      <c r="R3387" t="s">
        <v>8317</v>
      </c>
      <c r="S3387" s="15">
        <f t="shared" si="211"/>
        <v>41953.8675</v>
      </c>
      <c r="T3387" s="15">
        <f t="shared" si="212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13"/>
        <v>51.22</v>
      </c>
      <c r="Q3388" s="10" t="s">
        <v>8316</v>
      </c>
      <c r="R3388" t="s">
        <v>8317</v>
      </c>
      <c r="S3388" s="15">
        <f t="shared" si="211"/>
        <v>41946.644745370373</v>
      </c>
      <c r="T3388" s="15">
        <f t="shared" si="212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si="213"/>
        <v>100.17</v>
      </c>
      <c r="Q3389" s="10" t="s">
        <v>8316</v>
      </c>
      <c r="R3389" t="s">
        <v>8317</v>
      </c>
      <c r="S3389" s="15">
        <f t="shared" si="211"/>
        <v>41947.762592592589</v>
      </c>
      <c r="T3389" s="15">
        <f t="shared" si="212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3"/>
        <v>34.6</v>
      </c>
      <c r="Q3390" s="10" t="s">
        <v>8316</v>
      </c>
      <c r="R3390" t="s">
        <v>8317</v>
      </c>
      <c r="S3390" s="15">
        <f t="shared" si="211"/>
        <v>42143.461122685185</v>
      </c>
      <c r="T3390" s="15">
        <f t="shared" si="212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3"/>
        <v>184.68</v>
      </c>
      <c r="Q3391" s="10" t="s">
        <v>8316</v>
      </c>
      <c r="R3391" t="s">
        <v>8317</v>
      </c>
      <c r="S3391" s="15">
        <f t="shared" si="211"/>
        <v>42494.563449074078</v>
      </c>
      <c r="T3391" s="15">
        <f t="shared" si="212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3"/>
        <v>69.819999999999993</v>
      </c>
      <c r="Q3392" s="10" t="s">
        <v>8316</v>
      </c>
      <c r="R3392" t="s">
        <v>8317</v>
      </c>
      <c r="S3392" s="15">
        <f t="shared" si="211"/>
        <v>41815.774826388886</v>
      </c>
      <c r="T3392" s="15">
        <f t="shared" si="212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3"/>
        <v>61.94</v>
      </c>
      <c r="Q3393" s="10" t="s">
        <v>8316</v>
      </c>
      <c r="R3393" t="s">
        <v>8317</v>
      </c>
      <c r="S3393" s="15">
        <f t="shared" si="211"/>
        <v>41830.545694444445</v>
      </c>
      <c r="T3393" s="15">
        <f t="shared" si="212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0"/>
        <v>100</v>
      </c>
      <c r="P3394">
        <f t="shared" si="213"/>
        <v>41.67</v>
      </c>
      <c r="Q3394" s="10" t="s">
        <v>8316</v>
      </c>
      <c r="R3394" t="s">
        <v>8317</v>
      </c>
      <c r="S3394" s="15">
        <f t="shared" si="211"/>
        <v>42446.845543981486</v>
      </c>
      <c r="T3394" s="15">
        <f t="shared" si="212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4">ROUND((E3395/D3395)*100,0)</f>
        <v>106</v>
      </c>
      <c r="P3395">
        <f t="shared" si="213"/>
        <v>36.07</v>
      </c>
      <c r="Q3395" s="10" t="s">
        <v>8316</v>
      </c>
      <c r="R3395" t="s">
        <v>8317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3"/>
        <v>29</v>
      </c>
      <c r="Q3396" s="10" t="s">
        <v>8316</v>
      </c>
      <c r="R3396" t="s">
        <v>8317</v>
      </c>
      <c r="S3396" s="15">
        <f t="shared" si="215"/>
        <v>41817.59542824074</v>
      </c>
      <c r="T3396" s="15">
        <f t="shared" si="216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3"/>
        <v>24.21</v>
      </c>
      <c r="Q3397" s="10" t="s">
        <v>8316</v>
      </c>
      <c r="R3397" t="s">
        <v>8317</v>
      </c>
      <c r="S3397" s="15">
        <f t="shared" si="215"/>
        <v>42140.712314814817</v>
      </c>
      <c r="T3397" s="15">
        <f t="shared" si="216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3"/>
        <v>55.89</v>
      </c>
      <c r="Q3398" s="10" t="s">
        <v>8316</v>
      </c>
      <c r="R3398" t="s">
        <v>8317</v>
      </c>
      <c r="S3398" s="15">
        <f t="shared" si="215"/>
        <v>41764.44663194444</v>
      </c>
      <c r="T3398" s="15">
        <f t="shared" si="216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3"/>
        <v>11.67</v>
      </c>
      <c r="Q3399" s="10" t="s">
        <v>8316</v>
      </c>
      <c r="R3399" t="s">
        <v>8317</v>
      </c>
      <c r="S3399" s="15">
        <f t="shared" si="215"/>
        <v>42378.478344907402</v>
      </c>
      <c r="T3399" s="15">
        <f t="shared" si="216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3"/>
        <v>68.349999999999994</v>
      </c>
      <c r="Q3400" s="10" t="s">
        <v>8316</v>
      </c>
      <c r="R3400" t="s">
        <v>8317</v>
      </c>
      <c r="S3400" s="15">
        <f t="shared" si="215"/>
        <v>41941.75203703704</v>
      </c>
      <c r="T3400" s="15">
        <f t="shared" si="216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3"/>
        <v>27.07</v>
      </c>
      <c r="Q3401" s="10" t="s">
        <v>8316</v>
      </c>
      <c r="R3401" t="s">
        <v>8317</v>
      </c>
      <c r="S3401" s="15">
        <f t="shared" si="215"/>
        <v>42026.920428240745</v>
      </c>
      <c r="T3401" s="15">
        <f t="shared" si="216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3"/>
        <v>118.13</v>
      </c>
      <c r="Q3402" s="10" t="s">
        <v>8316</v>
      </c>
      <c r="R3402" t="s">
        <v>8317</v>
      </c>
      <c r="S3402" s="15">
        <f t="shared" si="215"/>
        <v>41834.953865740739</v>
      </c>
      <c r="T3402" s="15">
        <f t="shared" si="216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3"/>
        <v>44.76</v>
      </c>
      <c r="Q3403" s="10" t="s">
        <v>8316</v>
      </c>
      <c r="R3403" t="s">
        <v>8317</v>
      </c>
      <c r="S3403" s="15">
        <f t="shared" si="215"/>
        <v>42193.723912037036</v>
      </c>
      <c r="T3403" s="15">
        <f t="shared" si="216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3"/>
        <v>99.79</v>
      </c>
      <c r="Q3404" s="10" t="s">
        <v>8316</v>
      </c>
      <c r="R3404" t="s">
        <v>8317</v>
      </c>
      <c r="S3404" s="15">
        <f t="shared" si="215"/>
        <v>42290.61855324074</v>
      </c>
      <c r="T3404" s="15">
        <f t="shared" si="216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3"/>
        <v>117.65</v>
      </c>
      <c r="Q3405" s="10" t="s">
        <v>8316</v>
      </c>
      <c r="R3405" t="s">
        <v>8317</v>
      </c>
      <c r="S3405" s="15">
        <f t="shared" si="215"/>
        <v>42150.462083333332</v>
      </c>
      <c r="T3405" s="15">
        <f t="shared" si="216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3"/>
        <v>203.33</v>
      </c>
      <c r="Q3406" s="10" t="s">
        <v>8316</v>
      </c>
      <c r="R3406" t="s">
        <v>8317</v>
      </c>
      <c r="S3406" s="15">
        <f t="shared" si="215"/>
        <v>42152.503495370373</v>
      </c>
      <c r="T3406" s="15">
        <f t="shared" si="216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3"/>
        <v>28.32</v>
      </c>
      <c r="Q3407" s="10" t="s">
        <v>8316</v>
      </c>
      <c r="R3407" t="s">
        <v>8317</v>
      </c>
      <c r="S3407" s="15">
        <f t="shared" si="215"/>
        <v>42410.017199074078</v>
      </c>
      <c r="T3407" s="15">
        <f t="shared" si="216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3"/>
        <v>110.23</v>
      </c>
      <c r="Q3408" s="10" t="s">
        <v>8316</v>
      </c>
      <c r="R3408" t="s">
        <v>8317</v>
      </c>
      <c r="S3408" s="15">
        <f t="shared" si="215"/>
        <v>41791.492777777778</v>
      </c>
      <c r="T3408" s="15">
        <f t="shared" si="216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3"/>
        <v>31.97</v>
      </c>
      <c r="Q3409" s="10" t="s">
        <v>8316</v>
      </c>
      <c r="R3409" t="s">
        <v>8317</v>
      </c>
      <c r="S3409" s="15">
        <f t="shared" si="215"/>
        <v>41796.422326388885</v>
      </c>
      <c r="T3409" s="15">
        <f t="shared" si="216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3"/>
        <v>58.61</v>
      </c>
      <c r="Q3410" s="10" t="s">
        <v>8316</v>
      </c>
      <c r="R3410" t="s">
        <v>8317</v>
      </c>
      <c r="S3410" s="15">
        <f t="shared" si="215"/>
        <v>41808.991944444446</v>
      </c>
      <c r="T3410" s="15">
        <f t="shared" si="216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3"/>
        <v>29.43</v>
      </c>
      <c r="Q3411" s="10" t="s">
        <v>8316</v>
      </c>
      <c r="R3411" t="s">
        <v>8317</v>
      </c>
      <c r="S3411" s="15">
        <f t="shared" si="215"/>
        <v>42544.814328703709</v>
      </c>
      <c r="T3411" s="15">
        <f t="shared" si="216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3"/>
        <v>81.38</v>
      </c>
      <c r="Q3412" s="10" t="s">
        <v>8316</v>
      </c>
      <c r="R3412" t="s">
        <v>8317</v>
      </c>
      <c r="S3412" s="15">
        <f t="shared" si="215"/>
        <v>42500.041550925926</v>
      </c>
      <c r="T3412" s="15">
        <f t="shared" si="216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3"/>
        <v>199.17</v>
      </c>
      <c r="Q3413" s="10" t="s">
        <v>8316</v>
      </c>
      <c r="R3413" t="s">
        <v>8317</v>
      </c>
      <c r="S3413" s="15">
        <f t="shared" si="215"/>
        <v>42265.022824074069</v>
      </c>
      <c r="T3413" s="15">
        <f t="shared" si="216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3"/>
        <v>115.38</v>
      </c>
      <c r="Q3414" s="10" t="s">
        <v>8316</v>
      </c>
      <c r="R3414" t="s">
        <v>8317</v>
      </c>
      <c r="S3414" s="15">
        <f t="shared" si="215"/>
        <v>41879.959050925929</v>
      </c>
      <c r="T3414" s="15">
        <f t="shared" si="216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3"/>
        <v>46.43</v>
      </c>
      <c r="Q3415" s="10" t="s">
        <v>8316</v>
      </c>
      <c r="R3415" t="s">
        <v>8317</v>
      </c>
      <c r="S3415" s="15">
        <f t="shared" si="215"/>
        <v>42053.733078703706</v>
      </c>
      <c r="T3415" s="15">
        <f t="shared" si="216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3"/>
        <v>70.569999999999993</v>
      </c>
      <c r="Q3416" s="10" t="s">
        <v>8316</v>
      </c>
      <c r="R3416" t="s">
        <v>8317</v>
      </c>
      <c r="S3416" s="15">
        <f t="shared" si="215"/>
        <v>42675.832465277781</v>
      </c>
      <c r="T3416" s="15">
        <f t="shared" si="216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3"/>
        <v>22.22</v>
      </c>
      <c r="Q3417" s="10" t="s">
        <v>8316</v>
      </c>
      <c r="R3417" t="s">
        <v>8317</v>
      </c>
      <c r="S3417" s="15">
        <f t="shared" si="215"/>
        <v>42467.144166666665</v>
      </c>
      <c r="T3417" s="15">
        <f t="shared" si="216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3"/>
        <v>159.47</v>
      </c>
      <c r="Q3418" s="10" t="s">
        <v>8316</v>
      </c>
      <c r="R3418" t="s">
        <v>8317</v>
      </c>
      <c r="S3418" s="15">
        <f t="shared" si="215"/>
        <v>42089.412557870368</v>
      </c>
      <c r="T3418" s="15">
        <f t="shared" si="216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3"/>
        <v>37.78</v>
      </c>
      <c r="Q3419" s="10" t="s">
        <v>8316</v>
      </c>
      <c r="R3419" t="s">
        <v>8317</v>
      </c>
      <c r="S3419" s="15">
        <f t="shared" si="215"/>
        <v>41894.91375</v>
      </c>
      <c r="T3419" s="15">
        <f t="shared" si="216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3"/>
        <v>72.05</v>
      </c>
      <c r="Q3420" s="10" t="s">
        <v>8316</v>
      </c>
      <c r="R3420" t="s">
        <v>8317</v>
      </c>
      <c r="S3420" s="15">
        <f t="shared" si="215"/>
        <v>41752.83457175926</v>
      </c>
      <c r="T3420" s="15">
        <f t="shared" si="216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3"/>
        <v>63.7</v>
      </c>
      <c r="Q3421" s="10" t="s">
        <v>8316</v>
      </c>
      <c r="R3421" t="s">
        <v>8317</v>
      </c>
      <c r="S3421" s="15">
        <f t="shared" si="215"/>
        <v>42448.821585648147</v>
      </c>
      <c r="T3421" s="15">
        <f t="shared" si="216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3"/>
        <v>28.41</v>
      </c>
      <c r="Q3422" s="10" t="s">
        <v>8316</v>
      </c>
      <c r="R3422" t="s">
        <v>8317</v>
      </c>
      <c r="S3422" s="15">
        <f t="shared" si="215"/>
        <v>42405.090300925927</v>
      </c>
      <c r="T3422" s="15">
        <f t="shared" si="216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3"/>
        <v>103.21</v>
      </c>
      <c r="Q3423" s="10" t="s">
        <v>8316</v>
      </c>
      <c r="R3423" t="s">
        <v>8317</v>
      </c>
      <c r="S3423" s="15">
        <f t="shared" si="215"/>
        <v>42037.791238425925</v>
      </c>
      <c r="T3423" s="15">
        <f t="shared" si="216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3"/>
        <v>71.150000000000006</v>
      </c>
      <c r="Q3424" s="10" t="s">
        <v>8316</v>
      </c>
      <c r="R3424" t="s">
        <v>8317</v>
      </c>
      <c r="S3424" s="15">
        <f t="shared" si="215"/>
        <v>42323.562222222223</v>
      </c>
      <c r="T3424" s="15">
        <f t="shared" si="216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3"/>
        <v>35</v>
      </c>
      <c r="Q3425" s="10" t="s">
        <v>8316</v>
      </c>
      <c r="R3425" t="s">
        <v>8317</v>
      </c>
      <c r="S3425" s="15">
        <f t="shared" si="215"/>
        <v>42088.911354166667</v>
      </c>
      <c r="T3425" s="15">
        <f t="shared" si="216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3"/>
        <v>81.78</v>
      </c>
      <c r="Q3426" s="10" t="s">
        <v>8316</v>
      </c>
      <c r="R3426" t="s">
        <v>8317</v>
      </c>
      <c r="S3426" s="15">
        <f t="shared" si="215"/>
        <v>42018.676898148144</v>
      </c>
      <c r="T3426" s="15">
        <f t="shared" si="216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3"/>
        <v>297.02999999999997</v>
      </c>
      <c r="Q3427" s="10" t="s">
        <v>8316</v>
      </c>
      <c r="R3427" t="s">
        <v>8317</v>
      </c>
      <c r="S3427" s="15">
        <f t="shared" si="215"/>
        <v>41884.617314814815</v>
      </c>
      <c r="T3427" s="15">
        <f t="shared" si="216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3"/>
        <v>46.61</v>
      </c>
      <c r="Q3428" s="10" t="s">
        <v>8316</v>
      </c>
      <c r="R3428" t="s">
        <v>8317</v>
      </c>
      <c r="S3428" s="15">
        <f t="shared" si="215"/>
        <v>41884.056747685187</v>
      </c>
      <c r="T3428" s="15">
        <f t="shared" si="216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3"/>
        <v>51.72</v>
      </c>
      <c r="Q3429" s="10" t="s">
        <v>8316</v>
      </c>
      <c r="R3429" t="s">
        <v>8317</v>
      </c>
      <c r="S3429" s="15">
        <f t="shared" si="215"/>
        <v>41792.645277777774</v>
      </c>
      <c r="T3429" s="15">
        <f t="shared" si="216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3"/>
        <v>40.29</v>
      </c>
      <c r="Q3430" s="10" t="s">
        <v>8316</v>
      </c>
      <c r="R3430" t="s">
        <v>8317</v>
      </c>
      <c r="S3430" s="15">
        <f t="shared" si="215"/>
        <v>42038.720451388886</v>
      </c>
      <c r="T3430" s="15">
        <f t="shared" si="216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3"/>
        <v>16.25</v>
      </c>
      <c r="Q3431" s="10" t="s">
        <v>8316</v>
      </c>
      <c r="R3431" t="s">
        <v>8317</v>
      </c>
      <c r="S3431" s="15">
        <f t="shared" si="215"/>
        <v>42662.021539351852</v>
      </c>
      <c r="T3431" s="15">
        <f t="shared" si="216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3"/>
        <v>30.15</v>
      </c>
      <c r="Q3432" s="10" t="s">
        <v>8316</v>
      </c>
      <c r="R3432" t="s">
        <v>8317</v>
      </c>
      <c r="S3432" s="15">
        <f t="shared" si="215"/>
        <v>41820.945613425924</v>
      </c>
      <c r="T3432" s="15">
        <f t="shared" si="216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3"/>
        <v>95.24</v>
      </c>
      <c r="Q3433" s="10" t="s">
        <v>8316</v>
      </c>
      <c r="R3433" t="s">
        <v>8317</v>
      </c>
      <c r="S3433" s="15">
        <f t="shared" si="215"/>
        <v>41839.730937500004</v>
      </c>
      <c r="T3433" s="15">
        <f t="shared" si="216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3"/>
        <v>52.21</v>
      </c>
      <c r="Q3434" s="10" t="s">
        <v>8316</v>
      </c>
      <c r="R3434" t="s">
        <v>8317</v>
      </c>
      <c r="S3434" s="15">
        <f t="shared" si="215"/>
        <v>42380.581180555557</v>
      </c>
      <c r="T3434" s="15">
        <f t="shared" si="216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3"/>
        <v>134.15</v>
      </c>
      <c r="Q3435" s="10" t="s">
        <v>8316</v>
      </c>
      <c r="R3435" t="s">
        <v>8317</v>
      </c>
      <c r="S3435" s="15">
        <f t="shared" si="215"/>
        <v>41776.063136574077</v>
      </c>
      <c r="T3435" s="15">
        <f t="shared" si="216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3"/>
        <v>62.83</v>
      </c>
      <c r="Q3436" s="10" t="s">
        <v>8316</v>
      </c>
      <c r="R3436" t="s">
        <v>8317</v>
      </c>
      <c r="S3436" s="15">
        <f t="shared" si="215"/>
        <v>41800.380428240744</v>
      </c>
      <c r="T3436" s="15">
        <f t="shared" si="216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ref="P3437:P3500" si="217">IFERROR(ROUND(E3437/L3437,2),0)</f>
        <v>58.95</v>
      </c>
      <c r="Q3437" s="10" t="s">
        <v>8316</v>
      </c>
      <c r="R3437" t="s">
        <v>8317</v>
      </c>
      <c r="S3437" s="15">
        <f t="shared" si="215"/>
        <v>42572.61681712963</v>
      </c>
      <c r="T3437" s="15">
        <f t="shared" si="216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7"/>
        <v>143.11000000000001</v>
      </c>
      <c r="Q3438" s="10" t="s">
        <v>8316</v>
      </c>
      <c r="R3438" t="s">
        <v>8317</v>
      </c>
      <c r="S3438" s="15">
        <f t="shared" si="215"/>
        <v>41851.541585648149</v>
      </c>
      <c r="T3438" s="15">
        <f t="shared" si="216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7"/>
        <v>84.17</v>
      </c>
      <c r="Q3439" s="10" t="s">
        <v>8316</v>
      </c>
      <c r="R3439" t="s">
        <v>8317</v>
      </c>
      <c r="S3439" s="15">
        <f t="shared" si="215"/>
        <v>42205.710879629631</v>
      </c>
      <c r="T3439" s="15">
        <f t="shared" si="216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7"/>
        <v>186.07</v>
      </c>
      <c r="Q3440" s="10" t="s">
        <v>8316</v>
      </c>
      <c r="R3440" t="s">
        <v>8317</v>
      </c>
      <c r="S3440" s="15">
        <f t="shared" si="215"/>
        <v>42100.927858796291</v>
      </c>
      <c r="T3440" s="15">
        <f t="shared" si="216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7"/>
        <v>89.79</v>
      </c>
      <c r="Q3441" s="10" t="s">
        <v>8316</v>
      </c>
      <c r="R3441" t="s">
        <v>8317</v>
      </c>
      <c r="S3441" s="15">
        <f t="shared" si="215"/>
        <v>42374.911226851851</v>
      </c>
      <c r="T3441" s="15">
        <f t="shared" si="216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7"/>
        <v>64.16</v>
      </c>
      <c r="Q3442" s="10" t="s">
        <v>8316</v>
      </c>
      <c r="R3442" t="s">
        <v>8317</v>
      </c>
      <c r="S3442" s="15">
        <f t="shared" si="215"/>
        <v>41809.12300925926</v>
      </c>
      <c r="T3442" s="15">
        <f t="shared" si="216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7"/>
        <v>59.65</v>
      </c>
      <c r="Q3443" s="10" t="s">
        <v>8316</v>
      </c>
      <c r="R3443" t="s">
        <v>8317</v>
      </c>
      <c r="S3443" s="15">
        <f t="shared" si="215"/>
        <v>42294.429641203707</v>
      </c>
      <c r="T3443" s="15">
        <f t="shared" si="216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7"/>
        <v>31.25</v>
      </c>
      <c r="Q3444" s="10" t="s">
        <v>8316</v>
      </c>
      <c r="R3444" t="s">
        <v>8317</v>
      </c>
      <c r="S3444" s="15">
        <f t="shared" si="215"/>
        <v>42124.841111111105</v>
      </c>
      <c r="T3444" s="15">
        <f t="shared" si="216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7"/>
        <v>41.22</v>
      </c>
      <c r="Q3445" s="10" t="s">
        <v>8316</v>
      </c>
      <c r="R3445" t="s">
        <v>8317</v>
      </c>
      <c r="S3445" s="15">
        <f t="shared" si="215"/>
        <v>41861.524837962963</v>
      </c>
      <c r="T3445" s="15">
        <f t="shared" si="216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7"/>
        <v>43.35</v>
      </c>
      <c r="Q3446" s="10" t="s">
        <v>8316</v>
      </c>
      <c r="R3446" t="s">
        <v>8317</v>
      </c>
      <c r="S3446" s="15">
        <f t="shared" si="215"/>
        <v>42521.291504629626</v>
      </c>
      <c r="T3446" s="15">
        <f t="shared" si="216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7"/>
        <v>64.52</v>
      </c>
      <c r="Q3447" s="10" t="s">
        <v>8316</v>
      </c>
      <c r="R3447" t="s">
        <v>8317</v>
      </c>
      <c r="S3447" s="15">
        <f t="shared" si="215"/>
        <v>42272.530509259261</v>
      </c>
      <c r="T3447" s="15">
        <f t="shared" si="216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7"/>
        <v>43.28</v>
      </c>
      <c r="Q3448" s="10" t="s">
        <v>8316</v>
      </c>
      <c r="R3448" t="s">
        <v>8317</v>
      </c>
      <c r="S3448" s="15">
        <f t="shared" si="215"/>
        <v>42016.832465277781</v>
      </c>
      <c r="T3448" s="15">
        <f t="shared" si="216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7"/>
        <v>77</v>
      </c>
      <c r="Q3449" s="10" t="s">
        <v>8316</v>
      </c>
      <c r="R3449" t="s">
        <v>8317</v>
      </c>
      <c r="S3449" s="15">
        <f t="shared" si="215"/>
        <v>42402.889027777783</v>
      </c>
      <c r="T3449" s="15">
        <f t="shared" si="216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7"/>
        <v>51.22</v>
      </c>
      <c r="Q3450" s="10" t="s">
        <v>8316</v>
      </c>
      <c r="R3450" t="s">
        <v>8317</v>
      </c>
      <c r="S3450" s="15">
        <f t="shared" si="215"/>
        <v>41960.119085648148</v>
      </c>
      <c r="T3450" s="15">
        <f t="shared" si="216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7"/>
        <v>68.25</v>
      </c>
      <c r="Q3451" s="10" t="s">
        <v>8316</v>
      </c>
      <c r="R3451" t="s">
        <v>8317</v>
      </c>
      <c r="S3451" s="15">
        <f t="shared" si="215"/>
        <v>42532.052523148144</v>
      </c>
      <c r="T3451" s="15">
        <f t="shared" si="216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7"/>
        <v>19.489999999999998</v>
      </c>
      <c r="Q3452" s="10" t="s">
        <v>8316</v>
      </c>
      <c r="R3452" t="s">
        <v>8317</v>
      </c>
      <c r="S3452" s="15">
        <f t="shared" si="215"/>
        <v>42036.704525462963</v>
      </c>
      <c r="T3452" s="15">
        <f t="shared" si="216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si="217"/>
        <v>41.13</v>
      </c>
      <c r="Q3453" s="10" t="s">
        <v>8316</v>
      </c>
      <c r="R3453" t="s">
        <v>8317</v>
      </c>
      <c r="S3453" s="15">
        <f t="shared" si="215"/>
        <v>42088.723692129628</v>
      </c>
      <c r="T3453" s="15">
        <f t="shared" si="216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7"/>
        <v>41.41</v>
      </c>
      <c r="Q3454" s="10" t="s">
        <v>8316</v>
      </c>
      <c r="R3454" t="s">
        <v>8317</v>
      </c>
      <c r="S3454" s="15">
        <f t="shared" si="215"/>
        <v>41820.639189814814</v>
      </c>
      <c r="T3454" s="15">
        <f t="shared" si="216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7"/>
        <v>27.5</v>
      </c>
      <c r="Q3455" s="10" t="s">
        <v>8316</v>
      </c>
      <c r="R3455" t="s">
        <v>8317</v>
      </c>
      <c r="S3455" s="15">
        <f t="shared" si="215"/>
        <v>42535.97865740741</v>
      </c>
      <c r="T3455" s="15">
        <f t="shared" si="216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7"/>
        <v>33.57</v>
      </c>
      <c r="Q3456" s="10" t="s">
        <v>8316</v>
      </c>
      <c r="R3456" t="s">
        <v>8317</v>
      </c>
      <c r="S3456" s="15">
        <f t="shared" si="215"/>
        <v>41821.698599537034</v>
      </c>
      <c r="T3456" s="15">
        <f t="shared" si="216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7"/>
        <v>145.87</v>
      </c>
      <c r="Q3457" s="10" t="s">
        <v>8316</v>
      </c>
      <c r="R3457" t="s">
        <v>8317</v>
      </c>
      <c r="S3457" s="15">
        <f t="shared" si="215"/>
        <v>42626.7503125</v>
      </c>
      <c r="T3457" s="15">
        <f t="shared" si="216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4"/>
        <v>191</v>
      </c>
      <c r="P3458">
        <f t="shared" si="217"/>
        <v>358.69</v>
      </c>
      <c r="Q3458" s="10" t="s">
        <v>8316</v>
      </c>
      <c r="R3458" t="s">
        <v>8317</v>
      </c>
      <c r="S3458" s="15">
        <f t="shared" si="215"/>
        <v>41821.205636574072</v>
      </c>
      <c r="T3458" s="15">
        <f t="shared" si="216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8">ROUND((E3459/D3459)*100,0)</f>
        <v>140</v>
      </c>
      <c r="P3459">
        <f t="shared" si="217"/>
        <v>50.98</v>
      </c>
      <c r="Q3459" s="10" t="s">
        <v>8316</v>
      </c>
      <c r="R3459" t="s">
        <v>8317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7"/>
        <v>45.04</v>
      </c>
      <c r="Q3460" s="10" t="s">
        <v>8316</v>
      </c>
      <c r="R3460" t="s">
        <v>8317</v>
      </c>
      <c r="S3460" s="15">
        <f t="shared" si="219"/>
        <v>42011.202581018515</v>
      </c>
      <c r="T3460" s="15">
        <f t="shared" si="220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7"/>
        <v>17.53</v>
      </c>
      <c r="Q3461" s="10" t="s">
        <v>8316</v>
      </c>
      <c r="R3461" t="s">
        <v>8317</v>
      </c>
      <c r="S3461" s="15">
        <f t="shared" si="219"/>
        <v>42480.479861111111</v>
      </c>
      <c r="T3461" s="15">
        <f t="shared" si="220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7"/>
        <v>50</v>
      </c>
      <c r="Q3462" s="10" t="s">
        <v>8316</v>
      </c>
      <c r="R3462" t="s">
        <v>8317</v>
      </c>
      <c r="S3462" s="15">
        <f t="shared" si="219"/>
        <v>41852.527222222219</v>
      </c>
      <c r="T3462" s="15">
        <f t="shared" si="220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7"/>
        <v>57.92</v>
      </c>
      <c r="Q3463" s="10" t="s">
        <v>8316</v>
      </c>
      <c r="R3463" t="s">
        <v>8317</v>
      </c>
      <c r="S3463" s="15">
        <f t="shared" si="219"/>
        <v>42643.632858796293</v>
      </c>
      <c r="T3463" s="15">
        <f t="shared" si="220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7"/>
        <v>29.71</v>
      </c>
      <c r="Q3464" s="10" t="s">
        <v>8316</v>
      </c>
      <c r="R3464" t="s">
        <v>8317</v>
      </c>
      <c r="S3464" s="15">
        <f t="shared" si="219"/>
        <v>42179.898472222223</v>
      </c>
      <c r="T3464" s="15">
        <f t="shared" si="220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7"/>
        <v>90.68</v>
      </c>
      <c r="Q3465" s="10" t="s">
        <v>8316</v>
      </c>
      <c r="R3465" t="s">
        <v>8317</v>
      </c>
      <c r="S3465" s="15">
        <f t="shared" si="219"/>
        <v>42612.918807870374</v>
      </c>
      <c r="T3465" s="15">
        <f t="shared" si="220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7"/>
        <v>55.01</v>
      </c>
      <c r="Q3466" s="10" t="s">
        <v>8316</v>
      </c>
      <c r="R3466" t="s">
        <v>8317</v>
      </c>
      <c r="S3466" s="15">
        <f t="shared" si="219"/>
        <v>42575.130057870367</v>
      </c>
      <c r="T3466" s="15">
        <f t="shared" si="220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7"/>
        <v>57.22</v>
      </c>
      <c r="Q3467" s="10" t="s">
        <v>8316</v>
      </c>
      <c r="R3467" t="s">
        <v>8317</v>
      </c>
      <c r="S3467" s="15">
        <f t="shared" si="219"/>
        <v>42200.625833333332</v>
      </c>
      <c r="T3467" s="15">
        <f t="shared" si="220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7"/>
        <v>72.95</v>
      </c>
      <c r="Q3468" s="10" t="s">
        <v>8316</v>
      </c>
      <c r="R3468" t="s">
        <v>8317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7"/>
        <v>64.47</v>
      </c>
      <c r="Q3469" s="10" t="s">
        <v>8316</v>
      </c>
      <c r="R3469" t="s">
        <v>8317</v>
      </c>
      <c r="S3469" s="15">
        <f t="shared" si="219"/>
        <v>42053.671666666662</v>
      </c>
      <c r="T3469" s="15">
        <f t="shared" si="220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7"/>
        <v>716.35</v>
      </c>
      <c r="Q3470" s="10" t="s">
        <v>8316</v>
      </c>
      <c r="R3470" t="s">
        <v>8317</v>
      </c>
      <c r="S3470" s="15">
        <f t="shared" si="219"/>
        <v>42605.765381944439</v>
      </c>
      <c r="T3470" s="15">
        <f t="shared" si="220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7"/>
        <v>50.4</v>
      </c>
      <c r="Q3471" s="10" t="s">
        <v>8316</v>
      </c>
      <c r="R3471" t="s">
        <v>8317</v>
      </c>
      <c r="S3471" s="15">
        <f t="shared" si="219"/>
        <v>42458.641724537039</v>
      </c>
      <c r="T3471" s="15">
        <f t="shared" si="220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7"/>
        <v>41.67</v>
      </c>
      <c r="Q3472" s="10" t="s">
        <v>8316</v>
      </c>
      <c r="R3472" t="s">
        <v>8317</v>
      </c>
      <c r="S3472" s="15">
        <f t="shared" si="219"/>
        <v>42529.022013888884</v>
      </c>
      <c r="T3472" s="15">
        <f t="shared" si="220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7"/>
        <v>35.770000000000003</v>
      </c>
      <c r="Q3473" s="10" t="s">
        <v>8316</v>
      </c>
      <c r="R3473" t="s">
        <v>8317</v>
      </c>
      <c r="S3473" s="15">
        <f t="shared" si="219"/>
        <v>41841.820486111108</v>
      </c>
      <c r="T3473" s="15">
        <f t="shared" si="220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7"/>
        <v>88.74</v>
      </c>
      <c r="Q3474" s="10" t="s">
        <v>8316</v>
      </c>
      <c r="R3474" t="s">
        <v>8317</v>
      </c>
      <c r="S3474" s="15">
        <f t="shared" si="219"/>
        <v>41928.170497685183</v>
      </c>
      <c r="T3474" s="15">
        <f t="shared" si="220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7"/>
        <v>148.47999999999999</v>
      </c>
      <c r="Q3475" s="10" t="s">
        <v>8316</v>
      </c>
      <c r="R3475" t="s">
        <v>8317</v>
      </c>
      <c r="S3475" s="15">
        <f t="shared" si="219"/>
        <v>42062.834444444445</v>
      </c>
      <c r="T3475" s="15">
        <f t="shared" si="220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7"/>
        <v>51.79</v>
      </c>
      <c r="Q3476" s="10" t="s">
        <v>8316</v>
      </c>
      <c r="R3476" t="s">
        <v>8317</v>
      </c>
      <c r="S3476" s="15">
        <f t="shared" si="219"/>
        <v>42541.501516203702</v>
      </c>
      <c r="T3476" s="15">
        <f t="shared" si="220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7"/>
        <v>20</v>
      </c>
      <c r="Q3477" s="10" t="s">
        <v>8316</v>
      </c>
      <c r="R3477" t="s">
        <v>8317</v>
      </c>
      <c r="S3477" s="15">
        <f t="shared" si="219"/>
        <v>41918.880833333329</v>
      </c>
      <c r="T3477" s="15">
        <f t="shared" si="220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7"/>
        <v>52</v>
      </c>
      <c r="Q3478" s="10" t="s">
        <v>8316</v>
      </c>
      <c r="R3478" t="s">
        <v>8317</v>
      </c>
      <c r="S3478" s="15">
        <f t="shared" si="219"/>
        <v>41921.279976851853</v>
      </c>
      <c r="T3478" s="15">
        <f t="shared" si="220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7"/>
        <v>53.23</v>
      </c>
      <c r="Q3479" s="10" t="s">
        <v>8316</v>
      </c>
      <c r="R3479" t="s">
        <v>8317</v>
      </c>
      <c r="S3479" s="15">
        <f t="shared" si="219"/>
        <v>42128.736608796295</v>
      </c>
      <c r="T3479" s="15">
        <f t="shared" si="220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7"/>
        <v>39.6</v>
      </c>
      <c r="Q3480" s="10" t="s">
        <v>8316</v>
      </c>
      <c r="R3480" t="s">
        <v>8317</v>
      </c>
      <c r="S3480" s="15">
        <f t="shared" si="219"/>
        <v>42053.916921296302</v>
      </c>
      <c r="T3480" s="15">
        <f t="shared" si="220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7"/>
        <v>34.25</v>
      </c>
      <c r="Q3481" s="10" t="s">
        <v>8316</v>
      </c>
      <c r="R3481" t="s">
        <v>8317</v>
      </c>
      <c r="S3481" s="15">
        <f t="shared" si="219"/>
        <v>41781.855092592588</v>
      </c>
      <c r="T3481" s="15">
        <f t="shared" si="220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7"/>
        <v>164.62</v>
      </c>
      <c r="Q3482" s="10" t="s">
        <v>8316</v>
      </c>
      <c r="R3482" t="s">
        <v>8317</v>
      </c>
      <c r="S3482" s="15">
        <f t="shared" si="219"/>
        <v>42171.317442129628</v>
      </c>
      <c r="T3482" s="15">
        <f t="shared" si="220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7"/>
        <v>125.05</v>
      </c>
      <c r="Q3483" s="10" t="s">
        <v>8316</v>
      </c>
      <c r="R3483" t="s">
        <v>8317</v>
      </c>
      <c r="S3483" s="15">
        <f t="shared" si="219"/>
        <v>41989.24754629629</v>
      </c>
      <c r="T3483" s="15">
        <f t="shared" si="220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7"/>
        <v>51.88</v>
      </c>
      <c r="Q3484" s="10" t="s">
        <v>8316</v>
      </c>
      <c r="R3484" t="s">
        <v>8317</v>
      </c>
      <c r="S3484" s="15">
        <f t="shared" si="219"/>
        <v>41796.771597222221</v>
      </c>
      <c r="T3484" s="15">
        <f t="shared" si="220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7"/>
        <v>40.29</v>
      </c>
      <c r="Q3485" s="10" t="s">
        <v>8316</v>
      </c>
      <c r="R3485" t="s">
        <v>8317</v>
      </c>
      <c r="S3485" s="15">
        <f t="shared" si="219"/>
        <v>41793.668761574074</v>
      </c>
      <c r="T3485" s="15">
        <f t="shared" si="220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7"/>
        <v>64.91</v>
      </c>
      <c r="Q3486" s="10" t="s">
        <v>8316</v>
      </c>
      <c r="R3486" t="s">
        <v>8317</v>
      </c>
      <c r="S3486" s="15">
        <f t="shared" si="219"/>
        <v>42506.760405092587</v>
      </c>
      <c r="T3486" s="15">
        <f t="shared" si="220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7"/>
        <v>55.33</v>
      </c>
      <c r="Q3487" s="10" t="s">
        <v>8316</v>
      </c>
      <c r="R3487" t="s">
        <v>8317</v>
      </c>
      <c r="S3487" s="15">
        <f t="shared" si="219"/>
        <v>42372.693055555559</v>
      </c>
      <c r="T3487" s="15">
        <f t="shared" si="220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7"/>
        <v>83.14</v>
      </c>
      <c r="Q3488" s="10" t="s">
        <v>8316</v>
      </c>
      <c r="R3488" t="s">
        <v>8317</v>
      </c>
      <c r="S3488" s="15">
        <f t="shared" si="219"/>
        <v>42126.87501157407</v>
      </c>
      <c r="T3488" s="15">
        <f t="shared" si="220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7"/>
        <v>38.71</v>
      </c>
      <c r="Q3489" s="10" t="s">
        <v>8316</v>
      </c>
      <c r="R3489" t="s">
        <v>8317</v>
      </c>
      <c r="S3489" s="15">
        <f t="shared" si="219"/>
        <v>42149.940416666665</v>
      </c>
      <c r="T3489" s="15">
        <f t="shared" si="220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7"/>
        <v>125.38</v>
      </c>
      <c r="Q3490" s="10" t="s">
        <v>8316</v>
      </c>
      <c r="R3490" t="s">
        <v>8317</v>
      </c>
      <c r="S3490" s="15">
        <f t="shared" si="219"/>
        <v>42087.768055555556</v>
      </c>
      <c r="T3490" s="15">
        <f t="shared" si="220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7"/>
        <v>78.260000000000005</v>
      </c>
      <c r="Q3491" s="10" t="s">
        <v>8316</v>
      </c>
      <c r="R3491" t="s">
        <v>8317</v>
      </c>
      <c r="S3491" s="15">
        <f t="shared" si="219"/>
        <v>41753.635775462964</v>
      </c>
      <c r="T3491" s="15">
        <f t="shared" si="220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7"/>
        <v>47.22</v>
      </c>
      <c r="Q3492" s="10" t="s">
        <v>8316</v>
      </c>
      <c r="R3492" t="s">
        <v>8317</v>
      </c>
      <c r="S3492" s="15">
        <f t="shared" si="219"/>
        <v>42443.802361111113</v>
      </c>
      <c r="T3492" s="15">
        <f t="shared" si="220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7"/>
        <v>79.099999999999994</v>
      </c>
      <c r="Q3493" s="10" t="s">
        <v>8316</v>
      </c>
      <c r="R3493" t="s">
        <v>8317</v>
      </c>
      <c r="S3493" s="15">
        <f t="shared" si="219"/>
        <v>42121.249814814815</v>
      </c>
      <c r="T3493" s="15">
        <f t="shared" si="220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7"/>
        <v>114.29</v>
      </c>
      <c r="Q3494" s="10" t="s">
        <v>8316</v>
      </c>
      <c r="R3494" t="s">
        <v>8317</v>
      </c>
      <c r="S3494" s="15">
        <f t="shared" si="219"/>
        <v>42268.009224537032</v>
      </c>
      <c r="T3494" s="15">
        <f t="shared" si="220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7"/>
        <v>51.72</v>
      </c>
      <c r="Q3495" s="10" t="s">
        <v>8316</v>
      </c>
      <c r="R3495" t="s">
        <v>8317</v>
      </c>
      <c r="S3495" s="15">
        <f t="shared" si="219"/>
        <v>41848.866157407407</v>
      </c>
      <c r="T3495" s="15">
        <f t="shared" si="220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7"/>
        <v>30.77</v>
      </c>
      <c r="Q3496" s="10" t="s">
        <v>8316</v>
      </c>
      <c r="R3496" t="s">
        <v>8317</v>
      </c>
      <c r="S3496" s="15">
        <f t="shared" si="219"/>
        <v>42689.214988425927</v>
      </c>
      <c r="T3496" s="15">
        <f t="shared" si="220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7"/>
        <v>74.209999999999994</v>
      </c>
      <c r="Q3497" s="10" t="s">
        <v>8316</v>
      </c>
      <c r="R3497" t="s">
        <v>8317</v>
      </c>
      <c r="S3497" s="15">
        <f t="shared" si="219"/>
        <v>41915.762835648151</v>
      </c>
      <c r="T3497" s="15">
        <f t="shared" si="220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7"/>
        <v>47.85</v>
      </c>
      <c r="Q3498" s="10" t="s">
        <v>8316</v>
      </c>
      <c r="R3498" t="s">
        <v>8317</v>
      </c>
      <c r="S3498" s="15">
        <f t="shared" si="219"/>
        <v>42584.846828703703</v>
      </c>
      <c r="T3498" s="15">
        <f t="shared" si="220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7"/>
        <v>34.409999999999997</v>
      </c>
      <c r="Q3499" s="10" t="s">
        <v>8316</v>
      </c>
      <c r="R3499" t="s">
        <v>8317</v>
      </c>
      <c r="S3499" s="15">
        <f t="shared" si="219"/>
        <v>42511.741944444439</v>
      </c>
      <c r="T3499" s="15">
        <f t="shared" si="220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7"/>
        <v>40.24</v>
      </c>
      <c r="Q3500" s="10" t="s">
        <v>8316</v>
      </c>
      <c r="R3500" t="s">
        <v>8317</v>
      </c>
      <c r="S3500" s="15">
        <f t="shared" si="219"/>
        <v>42459.15861111111</v>
      </c>
      <c r="T3500" s="15">
        <f t="shared" si="220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ref="P3501:P3564" si="221">IFERROR(ROUND(E3501/L3501,2),0)</f>
        <v>60.29</v>
      </c>
      <c r="Q3501" s="10" t="s">
        <v>8316</v>
      </c>
      <c r="R3501" t="s">
        <v>8317</v>
      </c>
      <c r="S3501" s="15">
        <f t="shared" si="219"/>
        <v>42132.036168981482</v>
      </c>
      <c r="T3501" s="15">
        <f t="shared" si="220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21"/>
        <v>25.31</v>
      </c>
      <c r="Q3502" s="10" t="s">
        <v>8316</v>
      </c>
      <c r="R3502" t="s">
        <v>8317</v>
      </c>
      <c r="S3502" s="15">
        <f t="shared" si="219"/>
        <v>42419.91942129629</v>
      </c>
      <c r="T3502" s="15">
        <f t="shared" si="220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21"/>
        <v>35.950000000000003</v>
      </c>
      <c r="Q3503" s="10" t="s">
        <v>8316</v>
      </c>
      <c r="R3503" t="s">
        <v>8317</v>
      </c>
      <c r="S3503" s="15">
        <f t="shared" si="219"/>
        <v>42233.763831018514</v>
      </c>
      <c r="T3503" s="15">
        <f t="shared" si="220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21"/>
        <v>136</v>
      </c>
      <c r="Q3504" s="10" t="s">
        <v>8316</v>
      </c>
      <c r="R3504" t="s">
        <v>8317</v>
      </c>
      <c r="S3504" s="15">
        <f t="shared" si="219"/>
        <v>42430.839398148149</v>
      </c>
      <c r="T3504" s="15">
        <f t="shared" si="220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21"/>
        <v>70.760000000000005</v>
      </c>
      <c r="Q3505" s="10" t="s">
        <v>8316</v>
      </c>
      <c r="R3505" t="s">
        <v>8317</v>
      </c>
      <c r="S3505" s="15">
        <f t="shared" si="219"/>
        <v>42545.478333333333</v>
      </c>
      <c r="T3505" s="15">
        <f t="shared" si="220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21"/>
        <v>125</v>
      </c>
      <c r="Q3506" s="10" t="s">
        <v>8316</v>
      </c>
      <c r="R3506" t="s">
        <v>8317</v>
      </c>
      <c r="S3506" s="15">
        <f t="shared" si="219"/>
        <v>42297.748738425929</v>
      </c>
      <c r="T3506" s="15">
        <f t="shared" si="220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21"/>
        <v>66.510000000000005</v>
      </c>
      <c r="Q3507" s="10" t="s">
        <v>8316</v>
      </c>
      <c r="R3507" t="s">
        <v>8317</v>
      </c>
      <c r="S3507" s="15">
        <f t="shared" si="219"/>
        <v>41760.935706018521</v>
      </c>
      <c r="T3507" s="15">
        <f t="shared" si="220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21"/>
        <v>105</v>
      </c>
      <c r="Q3508" s="10" t="s">
        <v>8316</v>
      </c>
      <c r="R3508" t="s">
        <v>8317</v>
      </c>
      <c r="S3508" s="15">
        <f t="shared" si="219"/>
        <v>41829.734259259261</v>
      </c>
      <c r="T3508" s="15">
        <f t="shared" si="220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21"/>
        <v>145</v>
      </c>
      <c r="Q3509" s="10" t="s">
        <v>8316</v>
      </c>
      <c r="R3509" t="s">
        <v>8317</v>
      </c>
      <c r="S3509" s="15">
        <f t="shared" si="219"/>
        <v>42491.92288194444</v>
      </c>
      <c r="T3509" s="15">
        <f t="shared" si="220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21"/>
        <v>12</v>
      </c>
      <c r="Q3510" s="10" t="s">
        <v>8316</v>
      </c>
      <c r="R3510" t="s">
        <v>8317</v>
      </c>
      <c r="S3510" s="15">
        <f t="shared" si="219"/>
        <v>42477.729780092588</v>
      </c>
      <c r="T3510" s="15">
        <f t="shared" si="220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21"/>
        <v>96.67</v>
      </c>
      <c r="Q3511" s="10" t="s">
        <v>8316</v>
      </c>
      <c r="R3511" t="s">
        <v>8317</v>
      </c>
      <c r="S3511" s="15">
        <f t="shared" si="219"/>
        <v>41950.859560185185</v>
      </c>
      <c r="T3511" s="15">
        <f t="shared" si="220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21"/>
        <v>60.33</v>
      </c>
      <c r="Q3512" s="10" t="s">
        <v>8316</v>
      </c>
      <c r="R3512" t="s">
        <v>8317</v>
      </c>
      <c r="S3512" s="15">
        <f t="shared" si="219"/>
        <v>41802.62090277778</v>
      </c>
      <c r="T3512" s="15">
        <f t="shared" si="220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21"/>
        <v>79.89</v>
      </c>
      <c r="Q3513" s="10" t="s">
        <v>8316</v>
      </c>
      <c r="R3513" t="s">
        <v>8317</v>
      </c>
      <c r="S3513" s="15">
        <f t="shared" si="219"/>
        <v>41927.873784722222</v>
      </c>
      <c r="T3513" s="15">
        <f t="shared" si="220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21"/>
        <v>58.82</v>
      </c>
      <c r="Q3514" s="10" t="s">
        <v>8316</v>
      </c>
      <c r="R3514" t="s">
        <v>8317</v>
      </c>
      <c r="S3514" s="15">
        <f t="shared" si="219"/>
        <v>42057.536944444444</v>
      </c>
      <c r="T3514" s="15">
        <f t="shared" si="220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21"/>
        <v>75.34</v>
      </c>
      <c r="Q3515" s="10" t="s">
        <v>8316</v>
      </c>
      <c r="R3515" t="s">
        <v>8317</v>
      </c>
      <c r="S3515" s="15">
        <f t="shared" si="219"/>
        <v>41781.096203703702</v>
      </c>
      <c r="T3515" s="15">
        <f t="shared" si="220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21"/>
        <v>55</v>
      </c>
      <c r="Q3516" s="10" t="s">
        <v>8316</v>
      </c>
      <c r="R3516" t="s">
        <v>8317</v>
      </c>
      <c r="S3516" s="15">
        <f t="shared" si="219"/>
        <v>42020.846666666665</v>
      </c>
      <c r="T3516" s="15">
        <f t="shared" si="220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si="221"/>
        <v>66.959999999999994</v>
      </c>
      <c r="Q3517" s="10" t="s">
        <v>8316</v>
      </c>
      <c r="R3517" t="s">
        <v>8317</v>
      </c>
      <c r="S3517" s="15">
        <f t="shared" si="219"/>
        <v>42125.772812499999</v>
      </c>
      <c r="T3517" s="15">
        <f t="shared" si="220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21"/>
        <v>227.27</v>
      </c>
      <c r="Q3518" s="10" t="s">
        <v>8316</v>
      </c>
      <c r="R3518" t="s">
        <v>8317</v>
      </c>
      <c r="S3518" s="15">
        <f t="shared" si="219"/>
        <v>41856.010069444441</v>
      </c>
      <c r="T3518" s="15">
        <f t="shared" si="220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21"/>
        <v>307.69</v>
      </c>
      <c r="Q3519" s="10" t="s">
        <v>8316</v>
      </c>
      <c r="R3519" t="s">
        <v>8317</v>
      </c>
      <c r="S3519" s="15">
        <f t="shared" si="219"/>
        <v>41794.817523148151</v>
      </c>
      <c r="T3519" s="15">
        <f t="shared" si="220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21"/>
        <v>50.02</v>
      </c>
      <c r="Q3520" s="10" t="s">
        <v>8316</v>
      </c>
      <c r="R3520" t="s">
        <v>8317</v>
      </c>
      <c r="S3520" s="15">
        <f t="shared" si="219"/>
        <v>41893.783553240741</v>
      </c>
      <c r="T3520" s="15">
        <f t="shared" si="220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21"/>
        <v>72.39</v>
      </c>
      <c r="Q3521" s="10" t="s">
        <v>8316</v>
      </c>
      <c r="R3521" t="s">
        <v>8317</v>
      </c>
      <c r="S3521" s="15">
        <f t="shared" si="219"/>
        <v>42037.598958333328</v>
      </c>
      <c r="T3521" s="15">
        <f t="shared" si="220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8"/>
        <v>101</v>
      </c>
      <c r="P3522">
        <f t="shared" si="221"/>
        <v>95.95</v>
      </c>
      <c r="Q3522" s="10" t="s">
        <v>8316</v>
      </c>
      <c r="R3522" t="s">
        <v>8317</v>
      </c>
      <c r="S3522" s="15">
        <f t="shared" si="219"/>
        <v>42227.824212962965</v>
      </c>
      <c r="T3522" s="15">
        <f t="shared" si="220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2">ROUND((E3523/D3523)*100,0)</f>
        <v>169</v>
      </c>
      <c r="P3523">
        <f t="shared" si="221"/>
        <v>45.62</v>
      </c>
      <c r="Q3523" s="10" t="s">
        <v>8316</v>
      </c>
      <c r="R3523" t="s">
        <v>8317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1"/>
        <v>41.03</v>
      </c>
      <c r="Q3524" s="10" t="s">
        <v>8316</v>
      </c>
      <c r="R3524" t="s">
        <v>8317</v>
      </c>
      <c r="S3524" s="15">
        <f t="shared" si="223"/>
        <v>42234.789884259255</v>
      </c>
      <c r="T3524" s="15">
        <f t="shared" si="224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1"/>
        <v>56.83</v>
      </c>
      <c r="Q3525" s="10" t="s">
        <v>8316</v>
      </c>
      <c r="R3525" t="s">
        <v>8317</v>
      </c>
      <c r="S3525" s="15">
        <f t="shared" si="223"/>
        <v>42581.397546296299</v>
      </c>
      <c r="T3525" s="15">
        <f t="shared" si="224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1"/>
        <v>137.24</v>
      </c>
      <c r="Q3526" s="10" t="s">
        <v>8316</v>
      </c>
      <c r="R3526" t="s">
        <v>8317</v>
      </c>
      <c r="S3526" s="15">
        <f t="shared" si="223"/>
        <v>41880.76357638889</v>
      </c>
      <c r="T3526" s="15">
        <f t="shared" si="224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1"/>
        <v>75.709999999999994</v>
      </c>
      <c r="Q3527" s="10" t="s">
        <v>8316</v>
      </c>
      <c r="R3527" t="s">
        <v>8317</v>
      </c>
      <c r="S3527" s="15">
        <f t="shared" si="223"/>
        <v>42214.6956712963</v>
      </c>
      <c r="T3527" s="15">
        <f t="shared" si="224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1"/>
        <v>99</v>
      </c>
      <c r="Q3528" s="10" t="s">
        <v>8316</v>
      </c>
      <c r="R3528" t="s">
        <v>8317</v>
      </c>
      <c r="S3528" s="15">
        <f t="shared" si="223"/>
        <v>42460.335312499999</v>
      </c>
      <c r="T3528" s="15">
        <f t="shared" si="224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1"/>
        <v>81.569999999999993</v>
      </c>
      <c r="Q3529" s="10" t="s">
        <v>8316</v>
      </c>
      <c r="R3529" t="s">
        <v>8317</v>
      </c>
      <c r="S3529" s="15">
        <f t="shared" si="223"/>
        <v>42167.023206018523</v>
      </c>
      <c r="T3529" s="15">
        <f t="shared" si="224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1"/>
        <v>45.11</v>
      </c>
      <c r="Q3530" s="10" t="s">
        <v>8316</v>
      </c>
      <c r="R3530" t="s">
        <v>8317</v>
      </c>
      <c r="S3530" s="15">
        <f t="shared" si="223"/>
        <v>42733.50136574074</v>
      </c>
      <c r="T3530" s="15">
        <f t="shared" si="224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1"/>
        <v>36.67</v>
      </c>
      <c r="Q3531" s="10" t="s">
        <v>8316</v>
      </c>
      <c r="R3531" t="s">
        <v>8317</v>
      </c>
      <c r="S3531" s="15">
        <f t="shared" si="223"/>
        <v>42177.761782407411</v>
      </c>
      <c r="T3531" s="15">
        <f t="shared" si="224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1"/>
        <v>125</v>
      </c>
      <c r="Q3532" s="10" t="s">
        <v>8316</v>
      </c>
      <c r="R3532" t="s">
        <v>8317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1"/>
        <v>49.23</v>
      </c>
      <c r="Q3533" s="10" t="s">
        <v>8316</v>
      </c>
      <c r="R3533" t="s">
        <v>8317</v>
      </c>
      <c r="S3533" s="15">
        <f t="shared" si="223"/>
        <v>42521.654328703706</v>
      </c>
      <c r="T3533" s="15">
        <f t="shared" si="224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1"/>
        <v>42.3</v>
      </c>
      <c r="Q3534" s="10" t="s">
        <v>8316</v>
      </c>
      <c r="R3534" t="s">
        <v>8317</v>
      </c>
      <c r="S3534" s="15">
        <f t="shared" si="223"/>
        <v>41884.599849537037</v>
      </c>
      <c r="T3534" s="15">
        <f t="shared" si="224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1"/>
        <v>78.88</v>
      </c>
      <c r="Q3535" s="10" t="s">
        <v>8316</v>
      </c>
      <c r="R3535" t="s">
        <v>8317</v>
      </c>
      <c r="S3535" s="15">
        <f t="shared" si="223"/>
        <v>42289.761192129634</v>
      </c>
      <c r="T3535" s="15">
        <f t="shared" si="224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1"/>
        <v>38.28</v>
      </c>
      <c r="Q3536" s="10" t="s">
        <v>8316</v>
      </c>
      <c r="R3536" t="s">
        <v>8317</v>
      </c>
      <c r="S3536" s="15">
        <f t="shared" si="223"/>
        <v>42243.6252662037</v>
      </c>
      <c r="T3536" s="15">
        <f t="shared" si="224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1"/>
        <v>44.85</v>
      </c>
      <c r="Q3537" s="10" t="s">
        <v>8316</v>
      </c>
      <c r="R3537" t="s">
        <v>8317</v>
      </c>
      <c r="S3537" s="15">
        <f t="shared" si="223"/>
        <v>42248.640162037031</v>
      </c>
      <c r="T3537" s="15">
        <f t="shared" si="224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1"/>
        <v>13.53</v>
      </c>
      <c r="Q3538" s="10" t="s">
        <v>8316</v>
      </c>
      <c r="R3538" t="s">
        <v>8317</v>
      </c>
      <c r="S3538" s="15">
        <f t="shared" si="223"/>
        <v>42328.727141203708</v>
      </c>
      <c r="T3538" s="15">
        <f t="shared" si="224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1"/>
        <v>43.5</v>
      </c>
      <c r="Q3539" s="10" t="s">
        <v>8316</v>
      </c>
      <c r="R3539" t="s">
        <v>8317</v>
      </c>
      <c r="S3539" s="15">
        <f t="shared" si="223"/>
        <v>41923.354351851849</v>
      </c>
      <c r="T3539" s="15">
        <f t="shared" si="224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1"/>
        <v>30.95</v>
      </c>
      <c r="Q3540" s="10" t="s">
        <v>8316</v>
      </c>
      <c r="R3540" t="s">
        <v>8317</v>
      </c>
      <c r="S3540" s="15">
        <f t="shared" si="223"/>
        <v>42571.420601851853</v>
      </c>
      <c r="T3540" s="15">
        <f t="shared" si="224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1"/>
        <v>55.23</v>
      </c>
      <c r="Q3541" s="10" t="s">
        <v>8316</v>
      </c>
      <c r="R3541" t="s">
        <v>8317</v>
      </c>
      <c r="S3541" s="15">
        <f t="shared" si="223"/>
        <v>42600.756041666667</v>
      </c>
      <c r="T3541" s="15">
        <f t="shared" si="224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1"/>
        <v>46.13</v>
      </c>
      <c r="Q3542" s="10" t="s">
        <v>8316</v>
      </c>
      <c r="R3542" t="s">
        <v>8317</v>
      </c>
      <c r="S3542" s="15">
        <f t="shared" si="223"/>
        <v>42517.003368055557</v>
      </c>
      <c r="T3542" s="15">
        <f t="shared" si="224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1"/>
        <v>39.380000000000003</v>
      </c>
      <c r="Q3543" s="10" t="s">
        <v>8316</v>
      </c>
      <c r="R3543" t="s">
        <v>8317</v>
      </c>
      <c r="S3543" s="15">
        <f t="shared" si="223"/>
        <v>42222.730034722219</v>
      </c>
      <c r="T3543" s="15">
        <f t="shared" si="224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1"/>
        <v>66.150000000000006</v>
      </c>
      <c r="Q3544" s="10" t="s">
        <v>8316</v>
      </c>
      <c r="R3544" t="s">
        <v>8317</v>
      </c>
      <c r="S3544" s="15">
        <f t="shared" si="223"/>
        <v>41829.599791666667</v>
      </c>
      <c r="T3544" s="15">
        <f t="shared" si="224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1"/>
        <v>54.14</v>
      </c>
      <c r="Q3545" s="10" t="s">
        <v>8316</v>
      </c>
      <c r="R3545" t="s">
        <v>8317</v>
      </c>
      <c r="S3545" s="15">
        <f t="shared" si="223"/>
        <v>42150.755312499998</v>
      </c>
      <c r="T3545" s="15">
        <f t="shared" si="224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1"/>
        <v>104.17</v>
      </c>
      <c r="Q3546" s="10" t="s">
        <v>8316</v>
      </c>
      <c r="R3546" t="s">
        <v>8317</v>
      </c>
      <c r="S3546" s="15">
        <f t="shared" si="223"/>
        <v>42040.831678240742</v>
      </c>
      <c r="T3546" s="15">
        <f t="shared" si="224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1"/>
        <v>31.38</v>
      </c>
      <c r="Q3547" s="10" t="s">
        <v>8316</v>
      </c>
      <c r="R3547" t="s">
        <v>8317</v>
      </c>
      <c r="S3547" s="15">
        <f t="shared" si="223"/>
        <v>42075.807395833333</v>
      </c>
      <c r="T3547" s="15">
        <f t="shared" si="224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1"/>
        <v>59.21</v>
      </c>
      <c r="Q3548" s="10" t="s">
        <v>8316</v>
      </c>
      <c r="R3548" t="s">
        <v>8317</v>
      </c>
      <c r="S3548" s="15">
        <f t="shared" si="223"/>
        <v>42073.660694444443</v>
      </c>
      <c r="T3548" s="15">
        <f t="shared" si="224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1"/>
        <v>119.18</v>
      </c>
      <c r="Q3549" s="10" t="s">
        <v>8316</v>
      </c>
      <c r="R3549" t="s">
        <v>8317</v>
      </c>
      <c r="S3549" s="15">
        <f t="shared" si="223"/>
        <v>42480.078715277778</v>
      </c>
      <c r="T3549" s="15">
        <f t="shared" si="224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1"/>
        <v>164.62</v>
      </c>
      <c r="Q3550" s="10" t="s">
        <v>8316</v>
      </c>
      <c r="R3550" t="s">
        <v>8317</v>
      </c>
      <c r="S3550" s="15">
        <f t="shared" si="223"/>
        <v>42411.942291666666</v>
      </c>
      <c r="T3550" s="15">
        <f t="shared" si="224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1"/>
        <v>24.29</v>
      </c>
      <c r="Q3551" s="10" t="s">
        <v>8316</v>
      </c>
      <c r="R3551" t="s">
        <v>8317</v>
      </c>
      <c r="S3551" s="15">
        <f t="shared" si="223"/>
        <v>42223.394363425927</v>
      </c>
      <c r="T3551" s="15">
        <f t="shared" si="224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1"/>
        <v>40.94</v>
      </c>
      <c r="Q3552" s="10" t="s">
        <v>8316</v>
      </c>
      <c r="R3552" t="s">
        <v>8317</v>
      </c>
      <c r="S3552" s="15">
        <f t="shared" si="223"/>
        <v>42462.893495370372</v>
      </c>
      <c r="T3552" s="15">
        <f t="shared" si="224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1"/>
        <v>61.1</v>
      </c>
      <c r="Q3553" s="10" t="s">
        <v>8316</v>
      </c>
      <c r="R3553" t="s">
        <v>8317</v>
      </c>
      <c r="S3553" s="15">
        <f t="shared" si="223"/>
        <v>41753.515856481477</v>
      </c>
      <c r="T3553" s="15">
        <f t="shared" si="224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1"/>
        <v>38.65</v>
      </c>
      <c r="Q3554" s="10" t="s">
        <v>8316</v>
      </c>
      <c r="R3554" t="s">
        <v>8317</v>
      </c>
      <c r="S3554" s="15">
        <f t="shared" si="223"/>
        <v>41788.587083333332</v>
      </c>
      <c r="T3554" s="15">
        <f t="shared" si="224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1"/>
        <v>56.2</v>
      </c>
      <c r="Q3555" s="10" t="s">
        <v>8316</v>
      </c>
      <c r="R3555" t="s">
        <v>8317</v>
      </c>
      <c r="S3555" s="15">
        <f t="shared" si="223"/>
        <v>42196.028703703705</v>
      </c>
      <c r="T3555" s="15">
        <f t="shared" si="224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1"/>
        <v>107</v>
      </c>
      <c r="Q3556" s="10" t="s">
        <v>8316</v>
      </c>
      <c r="R3556" t="s">
        <v>8317</v>
      </c>
      <c r="S3556" s="15">
        <f t="shared" si="223"/>
        <v>42016.050451388888</v>
      </c>
      <c r="T3556" s="15">
        <f t="shared" si="224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1"/>
        <v>171.43</v>
      </c>
      <c r="Q3557" s="10" t="s">
        <v>8316</v>
      </c>
      <c r="R3557" t="s">
        <v>8317</v>
      </c>
      <c r="S3557" s="15">
        <f t="shared" si="223"/>
        <v>42661.442060185189</v>
      </c>
      <c r="T3557" s="15">
        <f t="shared" si="224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1"/>
        <v>110.5</v>
      </c>
      <c r="Q3558" s="10" t="s">
        <v>8316</v>
      </c>
      <c r="R3558" t="s">
        <v>8317</v>
      </c>
      <c r="S3558" s="15">
        <f t="shared" si="223"/>
        <v>41808.649583333332</v>
      </c>
      <c r="T3558" s="15">
        <f t="shared" si="224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1"/>
        <v>179.28</v>
      </c>
      <c r="Q3559" s="10" t="s">
        <v>8316</v>
      </c>
      <c r="R3559" t="s">
        <v>8317</v>
      </c>
      <c r="S3559" s="15">
        <f t="shared" si="223"/>
        <v>41730.276747685188</v>
      </c>
      <c r="T3559" s="15">
        <f t="shared" si="224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1"/>
        <v>22.91</v>
      </c>
      <c r="Q3560" s="10" t="s">
        <v>8316</v>
      </c>
      <c r="R3560" t="s">
        <v>8317</v>
      </c>
      <c r="S3560" s="15">
        <f t="shared" si="223"/>
        <v>42139.816840277781</v>
      </c>
      <c r="T3560" s="15">
        <f t="shared" si="224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1"/>
        <v>43.13</v>
      </c>
      <c r="Q3561" s="10" t="s">
        <v>8316</v>
      </c>
      <c r="R3561" t="s">
        <v>8317</v>
      </c>
      <c r="S3561" s="15">
        <f t="shared" si="223"/>
        <v>42194.096157407403</v>
      </c>
      <c r="T3561" s="15">
        <f t="shared" si="224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1"/>
        <v>46.89</v>
      </c>
      <c r="Q3562" s="10" t="s">
        <v>8316</v>
      </c>
      <c r="R3562" t="s">
        <v>8317</v>
      </c>
      <c r="S3562" s="15">
        <f t="shared" si="223"/>
        <v>42115.889652777783</v>
      </c>
      <c r="T3562" s="15">
        <f t="shared" si="224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1"/>
        <v>47.41</v>
      </c>
      <c r="Q3563" s="10" t="s">
        <v>8316</v>
      </c>
      <c r="R3563" t="s">
        <v>8317</v>
      </c>
      <c r="S3563" s="15">
        <f t="shared" si="223"/>
        <v>42203.680300925931</v>
      </c>
      <c r="T3563" s="15">
        <f t="shared" si="224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1"/>
        <v>15.13</v>
      </c>
      <c r="Q3564" s="10" t="s">
        <v>8316</v>
      </c>
      <c r="R3564" t="s">
        <v>8317</v>
      </c>
      <c r="S3564" s="15">
        <f t="shared" si="223"/>
        <v>42433.761886574073</v>
      </c>
      <c r="T3564" s="15">
        <f t="shared" si="224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ref="P3565:P3628" si="225">IFERROR(ROUND(E3565/L3565,2),0)</f>
        <v>21.1</v>
      </c>
      <c r="Q3565" s="10" t="s">
        <v>8316</v>
      </c>
      <c r="R3565" t="s">
        <v>8317</v>
      </c>
      <c r="S3565" s="15">
        <f t="shared" si="223"/>
        <v>42555.671944444446</v>
      </c>
      <c r="T3565" s="15">
        <f t="shared" si="224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5"/>
        <v>59.12</v>
      </c>
      <c r="Q3566" s="10" t="s">
        <v>8316</v>
      </c>
      <c r="R3566" t="s">
        <v>8317</v>
      </c>
      <c r="S3566" s="15">
        <f t="shared" si="223"/>
        <v>42236.623252314821</v>
      </c>
      <c r="T3566" s="15">
        <f t="shared" si="224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5"/>
        <v>97.92</v>
      </c>
      <c r="Q3567" s="10" t="s">
        <v>8316</v>
      </c>
      <c r="R3567" t="s">
        <v>8317</v>
      </c>
      <c r="S3567" s="15">
        <f t="shared" si="223"/>
        <v>41974.743148148147</v>
      </c>
      <c r="T3567" s="15">
        <f t="shared" si="224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5"/>
        <v>55.13</v>
      </c>
      <c r="Q3568" s="10" t="s">
        <v>8316</v>
      </c>
      <c r="R3568" t="s">
        <v>8317</v>
      </c>
      <c r="S3568" s="15">
        <f t="shared" si="223"/>
        <v>41997.507905092592</v>
      </c>
      <c r="T3568" s="15">
        <f t="shared" si="224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5"/>
        <v>26.54</v>
      </c>
      <c r="Q3569" s="10" t="s">
        <v>8316</v>
      </c>
      <c r="R3569" t="s">
        <v>8317</v>
      </c>
      <c r="S3569" s="15">
        <f t="shared" si="223"/>
        <v>42135.810694444444</v>
      </c>
      <c r="T3569" s="15">
        <f t="shared" si="224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5"/>
        <v>58.42</v>
      </c>
      <c r="Q3570" s="10" t="s">
        <v>8316</v>
      </c>
      <c r="R3570" t="s">
        <v>8317</v>
      </c>
      <c r="S3570" s="15">
        <f t="shared" si="223"/>
        <v>41869.740671296298</v>
      </c>
      <c r="T3570" s="15">
        <f t="shared" si="224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5"/>
        <v>122.54</v>
      </c>
      <c r="Q3571" s="10" t="s">
        <v>8316</v>
      </c>
      <c r="R3571" t="s">
        <v>8317</v>
      </c>
      <c r="S3571" s="15">
        <f t="shared" si="223"/>
        <v>41982.688611111109</v>
      </c>
      <c r="T3571" s="15">
        <f t="shared" si="224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5"/>
        <v>87.96</v>
      </c>
      <c r="Q3572" s="10" t="s">
        <v>8316</v>
      </c>
      <c r="R3572" t="s">
        <v>8317</v>
      </c>
      <c r="S3572" s="15">
        <f t="shared" si="223"/>
        <v>41976.331979166673</v>
      </c>
      <c r="T3572" s="15">
        <f t="shared" si="224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5"/>
        <v>73.239999999999995</v>
      </c>
      <c r="Q3573" s="10" t="s">
        <v>8316</v>
      </c>
      <c r="R3573" t="s">
        <v>8317</v>
      </c>
      <c r="S3573" s="15">
        <f t="shared" si="223"/>
        <v>41912.858946759261</v>
      </c>
      <c r="T3573" s="15">
        <f t="shared" si="224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5"/>
        <v>55.56</v>
      </c>
      <c r="Q3574" s="10" t="s">
        <v>8316</v>
      </c>
      <c r="R3574" t="s">
        <v>8317</v>
      </c>
      <c r="S3574" s="15">
        <f t="shared" si="223"/>
        <v>42146.570393518516</v>
      </c>
      <c r="T3574" s="15">
        <f t="shared" si="224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5"/>
        <v>39.54</v>
      </c>
      <c r="Q3575" s="10" t="s">
        <v>8316</v>
      </c>
      <c r="R3575" t="s">
        <v>8317</v>
      </c>
      <c r="S3575" s="15">
        <f t="shared" si="223"/>
        <v>41921.375532407408</v>
      </c>
      <c r="T3575" s="15">
        <f t="shared" si="224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5"/>
        <v>136.78</v>
      </c>
      <c r="Q3576" s="10" t="s">
        <v>8316</v>
      </c>
      <c r="R3576" t="s">
        <v>8317</v>
      </c>
      <c r="S3576" s="15">
        <f t="shared" si="223"/>
        <v>41926.942685185182</v>
      </c>
      <c r="T3576" s="15">
        <f t="shared" si="224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5"/>
        <v>99.34</v>
      </c>
      <c r="Q3577" s="10" t="s">
        <v>8316</v>
      </c>
      <c r="R3577" t="s">
        <v>8317</v>
      </c>
      <c r="S3577" s="15">
        <f t="shared" si="223"/>
        <v>42561.783877314811</v>
      </c>
      <c r="T3577" s="15">
        <f t="shared" si="224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5"/>
        <v>20</v>
      </c>
      <c r="Q3578" s="10" t="s">
        <v>8316</v>
      </c>
      <c r="R3578" t="s">
        <v>8317</v>
      </c>
      <c r="S3578" s="15">
        <f t="shared" si="223"/>
        <v>42649.54923611111</v>
      </c>
      <c r="T3578" s="15">
        <f t="shared" si="224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5"/>
        <v>28.89</v>
      </c>
      <c r="Q3579" s="10" t="s">
        <v>8316</v>
      </c>
      <c r="R3579" t="s">
        <v>8317</v>
      </c>
      <c r="S3579" s="15">
        <f t="shared" si="223"/>
        <v>42093.786840277782</v>
      </c>
      <c r="T3579" s="15">
        <f t="shared" si="224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5"/>
        <v>40.549999999999997</v>
      </c>
      <c r="Q3580" s="10" t="s">
        <v>8316</v>
      </c>
      <c r="R3580" t="s">
        <v>8317</v>
      </c>
      <c r="S3580" s="15">
        <f t="shared" si="223"/>
        <v>42460.733530092592</v>
      </c>
      <c r="T3580" s="15">
        <f t="shared" si="224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si="225"/>
        <v>35.71</v>
      </c>
      <c r="Q3581" s="10" t="s">
        <v>8316</v>
      </c>
      <c r="R3581" t="s">
        <v>8317</v>
      </c>
      <c r="S3581" s="15">
        <f t="shared" si="223"/>
        <v>42430.762222222227</v>
      </c>
      <c r="T3581" s="15">
        <f t="shared" si="224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5"/>
        <v>37.96</v>
      </c>
      <c r="Q3582" s="10" t="s">
        <v>8316</v>
      </c>
      <c r="R3582" t="s">
        <v>8317</v>
      </c>
      <c r="S3582" s="15">
        <f t="shared" si="223"/>
        <v>42026.176180555558</v>
      </c>
      <c r="T3582" s="15">
        <f t="shared" si="224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5"/>
        <v>33.33</v>
      </c>
      <c r="Q3583" s="10" t="s">
        <v>8316</v>
      </c>
      <c r="R3583" t="s">
        <v>8317</v>
      </c>
      <c r="S3583" s="15">
        <f t="shared" si="223"/>
        <v>41836.471180555556</v>
      </c>
      <c r="T3583" s="15">
        <f t="shared" si="224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5"/>
        <v>58.57</v>
      </c>
      <c r="Q3584" s="10" t="s">
        <v>8316</v>
      </c>
      <c r="R3584" t="s">
        <v>8317</v>
      </c>
      <c r="S3584" s="15">
        <f t="shared" si="223"/>
        <v>42451.095856481479</v>
      </c>
      <c r="T3584" s="15">
        <f t="shared" si="224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5"/>
        <v>135.63</v>
      </c>
      <c r="Q3585" s="10" t="s">
        <v>8316</v>
      </c>
      <c r="R3585" t="s">
        <v>8317</v>
      </c>
      <c r="S3585" s="15">
        <f t="shared" si="223"/>
        <v>42418.425983796296</v>
      </c>
      <c r="T3585" s="15">
        <f t="shared" si="224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2"/>
        <v>116</v>
      </c>
      <c r="P3586">
        <f t="shared" si="225"/>
        <v>30.94</v>
      </c>
      <c r="Q3586" s="10" t="s">
        <v>8316</v>
      </c>
      <c r="R3586" t="s">
        <v>8317</v>
      </c>
      <c r="S3586" s="15">
        <f t="shared" si="223"/>
        <v>42168.316481481481</v>
      </c>
      <c r="T3586" s="15">
        <f t="shared" si="224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6">ROUND((E3587/D3587)*100,0)</f>
        <v>119</v>
      </c>
      <c r="P3587">
        <f t="shared" si="225"/>
        <v>176.09</v>
      </c>
      <c r="Q3587" s="10" t="s">
        <v>8316</v>
      </c>
      <c r="R3587" t="s">
        <v>8317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5"/>
        <v>151.97999999999999</v>
      </c>
      <c r="Q3588" s="10" t="s">
        <v>8316</v>
      </c>
      <c r="R3588" t="s">
        <v>8317</v>
      </c>
      <c r="S3588" s="15">
        <f t="shared" si="227"/>
        <v>42576.697569444441</v>
      </c>
      <c r="T3588" s="15">
        <f t="shared" si="228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5"/>
        <v>22.61</v>
      </c>
      <c r="Q3589" s="10" t="s">
        <v>8316</v>
      </c>
      <c r="R3589" t="s">
        <v>8317</v>
      </c>
      <c r="S3589" s="15">
        <f t="shared" si="227"/>
        <v>42503.539976851855</v>
      </c>
      <c r="T3589" s="15">
        <f t="shared" si="228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5"/>
        <v>18.27</v>
      </c>
      <c r="Q3590" s="10" t="s">
        <v>8316</v>
      </c>
      <c r="R3590" t="s">
        <v>8317</v>
      </c>
      <c r="S3590" s="15">
        <f t="shared" si="227"/>
        <v>42101.828819444447</v>
      </c>
      <c r="T3590" s="15">
        <f t="shared" si="228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5"/>
        <v>82.26</v>
      </c>
      <c r="Q3591" s="10" t="s">
        <v>8316</v>
      </c>
      <c r="R3591" t="s">
        <v>8317</v>
      </c>
      <c r="S3591" s="15">
        <f t="shared" si="227"/>
        <v>42125.647534722222</v>
      </c>
      <c r="T3591" s="15">
        <f t="shared" si="228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5"/>
        <v>68.53</v>
      </c>
      <c r="Q3592" s="10" t="s">
        <v>8316</v>
      </c>
      <c r="R3592" t="s">
        <v>8317</v>
      </c>
      <c r="S3592" s="15">
        <f t="shared" si="227"/>
        <v>41902.333726851852</v>
      </c>
      <c r="T3592" s="15">
        <f t="shared" si="228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5"/>
        <v>68.06</v>
      </c>
      <c r="Q3593" s="10" t="s">
        <v>8316</v>
      </c>
      <c r="R3593" t="s">
        <v>8317</v>
      </c>
      <c r="S3593" s="15">
        <f t="shared" si="227"/>
        <v>42003.948425925926</v>
      </c>
      <c r="T3593" s="15">
        <f t="shared" si="228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5"/>
        <v>72.709999999999994</v>
      </c>
      <c r="Q3594" s="10" t="s">
        <v>8316</v>
      </c>
      <c r="R3594" t="s">
        <v>8317</v>
      </c>
      <c r="S3594" s="15">
        <f t="shared" si="227"/>
        <v>41988.829942129625</v>
      </c>
      <c r="T3594" s="15">
        <f t="shared" si="228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5"/>
        <v>77.19</v>
      </c>
      <c r="Q3595" s="10" t="s">
        <v>8316</v>
      </c>
      <c r="R3595" t="s">
        <v>8317</v>
      </c>
      <c r="S3595" s="15">
        <f t="shared" si="227"/>
        <v>41974.898599537039</v>
      </c>
      <c r="T3595" s="15">
        <f t="shared" si="228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5"/>
        <v>55.97</v>
      </c>
      <c r="Q3596" s="10" t="s">
        <v>8316</v>
      </c>
      <c r="R3596" t="s">
        <v>8317</v>
      </c>
      <c r="S3596" s="15">
        <f t="shared" si="227"/>
        <v>42592.066921296297</v>
      </c>
      <c r="T3596" s="15">
        <f t="shared" si="228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5"/>
        <v>49.69</v>
      </c>
      <c r="Q3597" s="10" t="s">
        <v>8316</v>
      </c>
      <c r="R3597" t="s">
        <v>8317</v>
      </c>
      <c r="S3597" s="15">
        <f t="shared" si="227"/>
        <v>42050.008368055554</v>
      </c>
      <c r="T3597" s="15">
        <f t="shared" si="228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5"/>
        <v>79</v>
      </c>
      <c r="Q3598" s="10" t="s">
        <v>8316</v>
      </c>
      <c r="R3598" t="s">
        <v>8317</v>
      </c>
      <c r="S3598" s="15">
        <f t="shared" si="227"/>
        <v>41856.715069444443</v>
      </c>
      <c r="T3598" s="15">
        <f t="shared" si="228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5"/>
        <v>77.73</v>
      </c>
      <c r="Q3599" s="10" t="s">
        <v>8316</v>
      </c>
      <c r="R3599" t="s">
        <v>8317</v>
      </c>
      <c r="S3599" s="15">
        <f t="shared" si="227"/>
        <v>42417.585532407407</v>
      </c>
      <c r="T3599" s="15">
        <f t="shared" si="228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5"/>
        <v>40.78</v>
      </c>
      <c r="Q3600" s="10" t="s">
        <v>8316</v>
      </c>
      <c r="R3600" t="s">
        <v>8317</v>
      </c>
      <c r="S3600" s="15">
        <f t="shared" si="227"/>
        <v>41866.79886574074</v>
      </c>
      <c r="T3600" s="15">
        <f t="shared" si="228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5"/>
        <v>59.41</v>
      </c>
      <c r="Q3601" s="10" t="s">
        <v>8316</v>
      </c>
      <c r="R3601" t="s">
        <v>8317</v>
      </c>
      <c r="S3601" s="15">
        <f t="shared" si="227"/>
        <v>42220.79487268519</v>
      </c>
      <c r="T3601" s="15">
        <f t="shared" si="228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5"/>
        <v>3.25</v>
      </c>
      <c r="Q3602" s="10" t="s">
        <v>8316</v>
      </c>
      <c r="R3602" t="s">
        <v>8317</v>
      </c>
      <c r="S3602" s="15">
        <f t="shared" si="227"/>
        <v>42628.849120370374</v>
      </c>
      <c r="T3602" s="15">
        <f t="shared" si="228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5"/>
        <v>39.380000000000003</v>
      </c>
      <c r="Q3603" s="10" t="s">
        <v>8316</v>
      </c>
      <c r="R3603" t="s">
        <v>8317</v>
      </c>
      <c r="S3603" s="15">
        <f t="shared" si="227"/>
        <v>41990.99863425926</v>
      </c>
      <c r="T3603" s="15">
        <f t="shared" si="228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5"/>
        <v>81.67</v>
      </c>
      <c r="Q3604" s="10" t="s">
        <v>8316</v>
      </c>
      <c r="R3604" t="s">
        <v>8317</v>
      </c>
      <c r="S3604" s="15">
        <f t="shared" si="227"/>
        <v>42447.894432870366</v>
      </c>
      <c r="T3604" s="15">
        <f t="shared" si="228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5"/>
        <v>44.91</v>
      </c>
      <c r="Q3605" s="10" t="s">
        <v>8316</v>
      </c>
      <c r="R3605" t="s">
        <v>8317</v>
      </c>
      <c r="S3605" s="15">
        <f t="shared" si="227"/>
        <v>42283.864351851851</v>
      </c>
      <c r="T3605" s="15">
        <f t="shared" si="228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5"/>
        <v>49.06</v>
      </c>
      <c r="Q3606" s="10" t="s">
        <v>8316</v>
      </c>
      <c r="R3606" t="s">
        <v>8317</v>
      </c>
      <c r="S3606" s="15">
        <f t="shared" si="227"/>
        <v>42483.015694444446</v>
      </c>
      <c r="T3606" s="15">
        <f t="shared" si="228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5"/>
        <v>30.67</v>
      </c>
      <c r="Q3607" s="10" t="s">
        <v>8316</v>
      </c>
      <c r="R3607" t="s">
        <v>8317</v>
      </c>
      <c r="S3607" s="15">
        <f t="shared" si="227"/>
        <v>42383.793124999997</v>
      </c>
      <c r="T3607" s="15">
        <f t="shared" si="228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5"/>
        <v>61.06</v>
      </c>
      <c r="Q3608" s="10" t="s">
        <v>8316</v>
      </c>
      <c r="R3608" t="s">
        <v>8317</v>
      </c>
      <c r="S3608" s="15">
        <f t="shared" si="227"/>
        <v>42566.604826388888</v>
      </c>
      <c r="T3608" s="15">
        <f t="shared" si="228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5"/>
        <v>29</v>
      </c>
      <c r="Q3609" s="10" t="s">
        <v>8316</v>
      </c>
      <c r="R3609" t="s">
        <v>8317</v>
      </c>
      <c r="S3609" s="15">
        <f t="shared" si="227"/>
        <v>42338.963912037041</v>
      </c>
      <c r="T3609" s="15">
        <f t="shared" si="228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5"/>
        <v>29.63</v>
      </c>
      <c r="Q3610" s="10" t="s">
        <v>8316</v>
      </c>
      <c r="R3610" t="s">
        <v>8317</v>
      </c>
      <c r="S3610" s="15">
        <f t="shared" si="227"/>
        <v>42506.709375000006</v>
      </c>
      <c r="T3610" s="15">
        <f t="shared" si="228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5"/>
        <v>143.1</v>
      </c>
      <c r="Q3611" s="10" t="s">
        <v>8316</v>
      </c>
      <c r="R3611" t="s">
        <v>8317</v>
      </c>
      <c r="S3611" s="15">
        <f t="shared" si="227"/>
        <v>42429.991724537031</v>
      </c>
      <c r="T3611" s="15">
        <f t="shared" si="228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5"/>
        <v>52.35</v>
      </c>
      <c r="Q3612" s="10" t="s">
        <v>8316</v>
      </c>
      <c r="R3612" t="s">
        <v>8317</v>
      </c>
      <c r="S3612" s="15">
        <f t="shared" si="227"/>
        <v>42203.432129629626</v>
      </c>
      <c r="T3612" s="15">
        <f t="shared" si="228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5"/>
        <v>66.67</v>
      </c>
      <c r="Q3613" s="10" t="s">
        <v>8316</v>
      </c>
      <c r="R3613" t="s">
        <v>8317</v>
      </c>
      <c r="S3613" s="15">
        <f t="shared" si="227"/>
        <v>42072.370381944449</v>
      </c>
      <c r="T3613" s="15">
        <f t="shared" si="228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5"/>
        <v>126.67</v>
      </c>
      <c r="Q3614" s="10" t="s">
        <v>8316</v>
      </c>
      <c r="R3614" t="s">
        <v>8317</v>
      </c>
      <c r="S3614" s="15">
        <f t="shared" si="227"/>
        <v>41789.726979166669</v>
      </c>
      <c r="T3614" s="15">
        <f t="shared" si="228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5"/>
        <v>62.5</v>
      </c>
      <c r="Q3615" s="10" t="s">
        <v>8316</v>
      </c>
      <c r="R3615" t="s">
        <v>8317</v>
      </c>
      <c r="S3615" s="15">
        <f t="shared" si="227"/>
        <v>41788.58997685185</v>
      </c>
      <c r="T3615" s="15">
        <f t="shared" si="228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5"/>
        <v>35.49</v>
      </c>
      <c r="Q3616" s="10" t="s">
        <v>8316</v>
      </c>
      <c r="R3616" t="s">
        <v>8317</v>
      </c>
      <c r="S3616" s="15">
        <f t="shared" si="227"/>
        <v>42144.041851851856</v>
      </c>
      <c r="T3616" s="15">
        <f t="shared" si="228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5"/>
        <v>37.08</v>
      </c>
      <c r="Q3617" s="10" t="s">
        <v>8316</v>
      </c>
      <c r="R3617" t="s">
        <v>8317</v>
      </c>
      <c r="S3617" s="15">
        <f t="shared" si="227"/>
        <v>42318.593703703707</v>
      </c>
      <c r="T3617" s="15">
        <f t="shared" si="228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5"/>
        <v>69.33</v>
      </c>
      <c r="Q3618" s="10" t="s">
        <v>8316</v>
      </c>
      <c r="R3618" t="s">
        <v>8317</v>
      </c>
      <c r="S3618" s="15">
        <f t="shared" si="227"/>
        <v>42052.949814814812</v>
      </c>
      <c r="T3618" s="15">
        <f t="shared" si="228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5"/>
        <v>17.25</v>
      </c>
      <c r="Q3619" s="10" t="s">
        <v>8316</v>
      </c>
      <c r="R3619" t="s">
        <v>8317</v>
      </c>
      <c r="S3619" s="15">
        <f t="shared" si="227"/>
        <v>42779.610289351855</v>
      </c>
      <c r="T3619" s="15">
        <f t="shared" si="228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5"/>
        <v>36.07</v>
      </c>
      <c r="Q3620" s="10" t="s">
        <v>8316</v>
      </c>
      <c r="R3620" t="s">
        <v>8317</v>
      </c>
      <c r="S3620" s="15">
        <f t="shared" si="227"/>
        <v>42128.627893518518</v>
      </c>
      <c r="T3620" s="15">
        <f t="shared" si="228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5"/>
        <v>66.47</v>
      </c>
      <c r="Q3621" s="10" t="s">
        <v>8316</v>
      </c>
      <c r="R3621" t="s">
        <v>8317</v>
      </c>
      <c r="S3621" s="15">
        <f t="shared" si="227"/>
        <v>42661.132245370376</v>
      </c>
      <c r="T3621" s="15">
        <f t="shared" si="228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5"/>
        <v>56.07</v>
      </c>
      <c r="Q3622" s="10" t="s">
        <v>8316</v>
      </c>
      <c r="R3622" t="s">
        <v>8317</v>
      </c>
      <c r="S3622" s="15">
        <f t="shared" si="227"/>
        <v>42037.938206018516</v>
      </c>
      <c r="T3622" s="15">
        <f t="shared" si="228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5"/>
        <v>47.03</v>
      </c>
      <c r="Q3623" s="10" t="s">
        <v>8316</v>
      </c>
      <c r="R3623" t="s">
        <v>8317</v>
      </c>
      <c r="S3623" s="15">
        <f t="shared" si="227"/>
        <v>42619.935694444444</v>
      </c>
      <c r="T3623" s="15">
        <f t="shared" si="228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5"/>
        <v>47.67</v>
      </c>
      <c r="Q3624" s="10" t="s">
        <v>8316</v>
      </c>
      <c r="R3624" t="s">
        <v>8317</v>
      </c>
      <c r="S3624" s="15">
        <f t="shared" si="227"/>
        <v>41877.221886574072</v>
      </c>
      <c r="T3624" s="15">
        <f t="shared" si="228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5"/>
        <v>88.24</v>
      </c>
      <c r="Q3625" s="10" t="s">
        <v>8316</v>
      </c>
      <c r="R3625" t="s">
        <v>8317</v>
      </c>
      <c r="S3625" s="15">
        <f t="shared" si="227"/>
        <v>41828.736921296295</v>
      </c>
      <c r="T3625" s="15">
        <f t="shared" si="228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5"/>
        <v>80.72</v>
      </c>
      <c r="Q3626" s="10" t="s">
        <v>8316</v>
      </c>
      <c r="R3626" t="s">
        <v>8317</v>
      </c>
      <c r="S3626" s="15">
        <f t="shared" si="227"/>
        <v>42545.774189814809</v>
      </c>
      <c r="T3626" s="15">
        <f t="shared" si="228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5"/>
        <v>39.49</v>
      </c>
      <c r="Q3627" s="10" t="s">
        <v>8316</v>
      </c>
      <c r="R3627" t="s">
        <v>8317</v>
      </c>
      <c r="S3627" s="15">
        <f t="shared" si="227"/>
        <v>42157.652511574073</v>
      </c>
      <c r="T3627" s="15">
        <f t="shared" si="228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5"/>
        <v>84.85</v>
      </c>
      <c r="Q3628" s="10" t="s">
        <v>8316</v>
      </c>
      <c r="R3628" t="s">
        <v>8317</v>
      </c>
      <c r="S3628" s="15">
        <f t="shared" si="227"/>
        <v>41846.667326388888</v>
      </c>
      <c r="T3628" s="15">
        <f t="shared" si="228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ref="P3629:P3692" si="229">IFERROR(ROUND(E3629/L3629,2),0)</f>
        <v>68.97</v>
      </c>
      <c r="Q3629" s="10" t="s">
        <v>8316</v>
      </c>
      <c r="R3629" t="s">
        <v>8317</v>
      </c>
      <c r="S3629" s="15">
        <f t="shared" si="227"/>
        <v>42460.741747685184</v>
      </c>
      <c r="T3629" s="15">
        <f t="shared" si="228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>
        <f t="shared" si="229"/>
        <v>0</v>
      </c>
      <c r="Q3630" s="10" t="s">
        <v>8316</v>
      </c>
      <c r="R3630" t="s">
        <v>8358</v>
      </c>
      <c r="S3630" s="15">
        <f t="shared" si="227"/>
        <v>42291.833287037036</v>
      </c>
      <c r="T3630" s="15">
        <f t="shared" si="228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9"/>
        <v>1</v>
      </c>
      <c r="Q3631" s="10" t="s">
        <v>8316</v>
      </c>
      <c r="R3631" t="s">
        <v>8358</v>
      </c>
      <c r="S3631" s="15">
        <f t="shared" si="227"/>
        <v>42437.094490740739</v>
      </c>
      <c r="T3631" s="15">
        <f t="shared" si="228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9"/>
        <v>1</v>
      </c>
      <c r="Q3632" s="10" t="s">
        <v>8316</v>
      </c>
      <c r="R3632" t="s">
        <v>8358</v>
      </c>
      <c r="S3632" s="15">
        <f t="shared" si="227"/>
        <v>41942.84710648148</v>
      </c>
      <c r="T3632" s="15">
        <f t="shared" si="228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9"/>
        <v>147.88</v>
      </c>
      <c r="Q3633" s="10" t="s">
        <v>8316</v>
      </c>
      <c r="R3633" t="s">
        <v>8358</v>
      </c>
      <c r="S3633" s="15">
        <f t="shared" si="227"/>
        <v>41880.753437499996</v>
      </c>
      <c r="T3633" s="15">
        <f t="shared" si="228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9"/>
        <v>100</v>
      </c>
      <c r="Q3634" s="10" t="s">
        <v>8316</v>
      </c>
      <c r="R3634" t="s">
        <v>8358</v>
      </c>
      <c r="S3634" s="15">
        <f t="shared" si="227"/>
        <v>41946.936909722222</v>
      </c>
      <c r="T3634" s="15">
        <f t="shared" si="228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9"/>
        <v>56.84</v>
      </c>
      <c r="Q3635" s="10" t="s">
        <v>8316</v>
      </c>
      <c r="R3635" t="s">
        <v>8358</v>
      </c>
      <c r="S3635" s="15">
        <f t="shared" si="227"/>
        <v>42649.623460648145</v>
      </c>
      <c r="T3635" s="15">
        <f t="shared" si="228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9"/>
        <v>176.94</v>
      </c>
      <c r="Q3636" s="10" t="s">
        <v>8316</v>
      </c>
      <c r="R3636" t="s">
        <v>8358</v>
      </c>
      <c r="S3636" s="15">
        <f t="shared" si="227"/>
        <v>42701.166365740741</v>
      </c>
      <c r="T3636" s="15">
        <f t="shared" si="228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9"/>
        <v>127.6</v>
      </c>
      <c r="Q3637" s="10" t="s">
        <v>8316</v>
      </c>
      <c r="R3637" t="s">
        <v>8358</v>
      </c>
      <c r="S3637" s="15">
        <f t="shared" si="227"/>
        <v>42450.88282407407</v>
      </c>
      <c r="T3637" s="15">
        <f t="shared" si="228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>
        <f t="shared" si="229"/>
        <v>0</v>
      </c>
      <c r="Q3638" s="10" t="s">
        <v>8316</v>
      </c>
      <c r="R3638" t="s">
        <v>8358</v>
      </c>
      <c r="S3638" s="15">
        <f t="shared" si="227"/>
        <v>42226.694780092599</v>
      </c>
      <c r="T3638" s="15">
        <f t="shared" si="228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9"/>
        <v>66.14</v>
      </c>
      <c r="Q3639" s="10" t="s">
        <v>8316</v>
      </c>
      <c r="R3639" t="s">
        <v>8358</v>
      </c>
      <c r="S3639" s="15">
        <f t="shared" si="227"/>
        <v>41975.700636574074</v>
      </c>
      <c r="T3639" s="15">
        <f t="shared" si="228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9"/>
        <v>108</v>
      </c>
      <c r="Q3640" s="10" t="s">
        <v>8316</v>
      </c>
      <c r="R3640" t="s">
        <v>8358</v>
      </c>
      <c r="S3640" s="15">
        <f t="shared" si="227"/>
        <v>42053.672824074078</v>
      </c>
      <c r="T3640" s="15">
        <f t="shared" si="228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9"/>
        <v>1</v>
      </c>
      <c r="Q3641" s="10" t="s">
        <v>8316</v>
      </c>
      <c r="R3641" t="s">
        <v>8358</v>
      </c>
      <c r="S3641" s="15">
        <f t="shared" si="227"/>
        <v>42590.677152777775</v>
      </c>
      <c r="T3641" s="15">
        <f t="shared" si="228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9"/>
        <v>18.329999999999998</v>
      </c>
      <c r="Q3642" s="10" t="s">
        <v>8316</v>
      </c>
      <c r="R3642" t="s">
        <v>8358</v>
      </c>
      <c r="S3642" s="15">
        <f t="shared" si="227"/>
        <v>42104.781597222223</v>
      </c>
      <c r="T3642" s="15">
        <f t="shared" si="228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>
        <f t="shared" si="229"/>
        <v>0</v>
      </c>
      <c r="Q3643" s="10" t="s">
        <v>8316</v>
      </c>
      <c r="R3643" t="s">
        <v>8358</v>
      </c>
      <c r="S3643" s="15">
        <f t="shared" si="227"/>
        <v>41899.627071759263</v>
      </c>
      <c r="T3643" s="15">
        <f t="shared" si="228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9"/>
        <v>7.5</v>
      </c>
      <c r="Q3644" s="10" t="s">
        <v>8316</v>
      </c>
      <c r="R3644" t="s">
        <v>8358</v>
      </c>
      <c r="S3644" s="15">
        <f t="shared" si="227"/>
        <v>42297.816284722227</v>
      </c>
      <c r="T3644" s="15">
        <f t="shared" si="228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>
        <f t="shared" si="229"/>
        <v>0</v>
      </c>
      <c r="Q3645" s="10" t="s">
        <v>8316</v>
      </c>
      <c r="R3645" t="s">
        <v>8358</v>
      </c>
      <c r="S3645" s="15">
        <f t="shared" si="227"/>
        <v>42285.143969907411</v>
      </c>
      <c r="T3645" s="15">
        <f t="shared" si="228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9"/>
        <v>68.42</v>
      </c>
      <c r="Q3646" s="10" t="s">
        <v>8316</v>
      </c>
      <c r="R3646" t="s">
        <v>8358</v>
      </c>
      <c r="S3646" s="15">
        <f t="shared" si="227"/>
        <v>42409.241747685184</v>
      </c>
      <c r="T3646" s="15">
        <f t="shared" si="228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9"/>
        <v>1</v>
      </c>
      <c r="Q3647" s="10" t="s">
        <v>8316</v>
      </c>
      <c r="R3647" t="s">
        <v>8358</v>
      </c>
      <c r="S3647" s="15">
        <f t="shared" si="227"/>
        <v>42665.970347222217</v>
      </c>
      <c r="T3647" s="15">
        <f t="shared" si="228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9"/>
        <v>60.13</v>
      </c>
      <c r="Q3648" s="10" t="s">
        <v>8316</v>
      </c>
      <c r="R3648" t="s">
        <v>8358</v>
      </c>
      <c r="S3648" s="15">
        <f t="shared" si="227"/>
        <v>42140.421319444446</v>
      </c>
      <c r="T3648" s="15">
        <f t="shared" si="228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9"/>
        <v>15</v>
      </c>
      <c r="Q3649" s="10" t="s">
        <v>8316</v>
      </c>
      <c r="R3649" t="s">
        <v>8358</v>
      </c>
      <c r="S3649" s="15">
        <f t="shared" si="227"/>
        <v>42598.749155092592</v>
      </c>
      <c r="T3649" s="15">
        <f t="shared" si="228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6"/>
        <v>100</v>
      </c>
      <c r="P3650">
        <f t="shared" si="229"/>
        <v>550.04</v>
      </c>
      <c r="Q3650" s="10" t="s">
        <v>8316</v>
      </c>
      <c r="R3650" t="s">
        <v>8317</v>
      </c>
      <c r="S3650" s="15">
        <f t="shared" si="227"/>
        <v>41887.292187500003</v>
      </c>
      <c r="T3650" s="15">
        <f t="shared" si="228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ROUND((E3651/D3651)*100,0)</f>
        <v>104</v>
      </c>
      <c r="P3651">
        <f t="shared" si="229"/>
        <v>97.5</v>
      </c>
      <c r="Q3651" s="10" t="s">
        <v>8316</v>
      </c>
      <c r="R3651" t="s">
        <v>8317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29"/>
        <v>29.41</v>
      </c>
      <c r="Q3652" s="10" t="s">
        <v>8316</v>
      </c>
      <c r="R3652" t="s">
        <v>8317</v>
      </c>
      <c r="S3652" s="15">
        <f t="shared" si="231"/>
        <v>42381.478981481487</v>
      </c>
      <c r="T3652" s="15">
        <f t="shared" si="232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29"/>
        <v>57.78</v>
      </c>
      <c r="Q3653" s="10" t="s">
        <v>8316</v>
      </c>
      <c r="R3653" t="s">
        <v>8317</v>
      </c>
      <c r="S3653" s="15">
        <f t="shared" si="231"/>
        <v>41828.646319444444</v>
      </c>
      <c r="T3653" s="15">
        <f t="shared" si="232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29"/>
        <v>44.24</v>
      </c>
      <c r="Q3654" s="10" t="s">
        <v>8316</v>
      </c>
      <c r="R3654" t="s">
        <v>8317</v>
      </c>
      <c r="S3654" s="15">
        <f t="shared" si="231"/>
        <v>42596.644699074073</v>
      </c>
      <c r="T3654" s="15">
        <f t="shared" si="232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29"/>
        <v>60.91</v>
      </c>
      <c r="Q3655" s="10" t="s">
        <v>8316</v>
      </c>
      <c r="R3655" t="s">
        <v>8317</v>
      </c>
      <c r="S3655" s="15">
        <f t="shared" si="231"/>
        <v>42191.363506944443</v>
      </c>
      <c r="T3655" s="15">
        <f t="shared" si="232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29"/>
        <v>68.84</v>
      </c>
      <c r="Q3656" s="10" t="s">
        <v>8316</v>
      </c>
      <c r="R3656" t="s">
        <v>8317</v>
      </c>
      <c r="S3656" s="15">
        <f t="shared" si="231"/>
        <v>42440.416504629626</v>
      </c>
      <c r="T3656" s="15">
        <f t="shared" si="232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29"/>
        <v>73.58</v>
      </c>
      <c r="Q3657" s="10" t="s">
        <v>8316</v>
      </c>
      <c r="R3657" t="s">
        <v>8317</v>
      </c>
      <c r="S3657" s="15">
        <f t="shared" si="231"/>
        <v>42173.803217592591</v>
      </c>
      <c r="T3657" s="15">
        <f t="shared" si="232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29"/>
        <v>115.02</v>
      </c>
      <c r="Q3658" s="10" t="s">
        <v>8316</v>
      </c>
      <c r="R3658" t="s">
        <v>8317</v>
      </c>
      <c r="S3658" s="15">
        <f t="shared" si="231"/>
        <v>42737.910138888896</v>
      </c>
      <c r="T3658" s="15">
        <f t="shared" si="232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29"/>
        <v>110.75</v>
      </c>
      <c r="Q3659" s="10" t="s">
        <v>8316</v>
      </c>
      <c r="R3659" t="s">
        <v>8317</v>
      </c>
      <c r="S3659" s="15">
        <f t="shared" si="231"/>
        <v>42499.629849537043</v>
      </c>
      <c r="T3659" s="15">
        <f t="shared" si="232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29"/>
        <v>75.5</v>
      </c>
      <c r="Q3660" s="10" t="s">
        <v>8316</v>
      </c>
      <c r="R3660" t="s">
        <v>8317</v>
      </c>
      <c r="S3660" s="15">
        <f t="shared" si="231"/>
        <v>41775.858564814815</v>
      </c>
      <c r="T3660" s="15">
        <f t="shared" si="232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29"/>
        <v>235.46</v>
      </c>
      <c r="Q3661" s="10" t="s">
        <v>8316</v>
      </c>
      <c r="R3661" t="s">
        <v>8317</v>
      </c>
      <c r="S3661" s="15">
        <f t="shared" si="231"/>
        <v>42055.277199074073</v>
      </c>
      <c r="T3661" s="15">
        <f t="shared" si="232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29"/>
        <v>11.36</v>
      </c>
      <c r="Q3662" s="10" t="s">
        <v>8316</v>
      </c>
      <c r="R3662" t="s">
        <v>8317</v>
      </c>
      <c r="S3662" s="15">
        <f t="shared" si="231"/>
        <v>41971.881076388891</v>
      </c>
      <c r="T3662" s="15">
        <f t="shared" si="232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29"/>
        <v>92.5</v>
      </c>
      <c r="Q3663" s="10" t="s">
        <v>8316</v>
      </c>
      <c r="R3663" t="s">
        <v>8317</v>
      </c>
      <c r="S3663" s="15">
        <f t="shared" si="231"/>
        <v>42447.896666666667</v>
      </c>
      <c r="T3663" s="15">
        <f t="shared" si="232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29"/>
        <v>202.85</v>
      </c>
      <c r="Q3664" s="10" t="s">
        <v>8316</v>
      </c>
      <c r="R3664" t="s">
        <v>8317</v>
      </c>
      <c r="S3664" s="15">
        <f t="shared" si="231"/>
        <v>42064.220069444447</v>
      </c>
      <c r="T3664" s="15">
        <f t="shared" si="232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29"/>
        <v>26</v>
      </c>
      <c r="Q3665" s="10" t="s">
        <v>8316</v>
      </c>
      <c r="R3665" t="s">
        <v>8317</v>
      </c>
      <c r="S3665" s="15">
        <f t="shared" si="231"/>
        <v>42665.451736111107</v>
      </c>
      <c r="T3665" s="15">
        <f t="shared" si="232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29"/>
        <v>46.05</v>
      </c>
      <c r="Q3666" s="10" t="s">
        <v>8316</v>
      </c>
      <c r="R3666" t="s">
        <v>8317</v>
      </c>
      <c r="S3666" s="15">
        <f t="shared" si="231"/>
        <v>42523.248715277776</v>
      </c>
      <c r="T3666" s="15">
        <f t="shared" si="232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29"/>
        <v>51</v>
      </c>
      <c r="Q3667" s="10" t="s">
        <v>8316</v>
      </c>
      <c r="R3667" t="s">
        <v>8317</v>
      </c>
      <c r="S3667" s="15">
        <f t="shared" si="231"/>
        <v>42294.808124999996</v>
      </c>
      <c r="T3667" s="15">
        <f t="shared" si="232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29"/>
        <v>31.58</v>
      </c>
      <c r="Q3668" s="10" t="s">
        <v>8316</v>
      </c>
      <c r="R3668" t="s">
        <v>8317</v>
      </c>
      <c r="S3668" s="15">
        <f t="shared" si="231"/>
        <v>41822.90488425926</v>
      </c>
      <c r="T3668" s="15">
        <f t="shared" si="232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29"/>
        <v>53.36</v>
      </c>
      <c r="Q3669" s="10" t="s">
        <v>8316</v>
      </c>
      <c r="R3669" t="s">
        <v>8317</v>
      </c>
      <c r="S3669" s="15">
        <f t="shared" si="231"/>
        <v>42173.970127314817</v>
      </c>
      <c r="T3669" s="15">
        <f t="shared" si="232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29"/>
        <v>36.96</v>
      </c>
      <c r="Q3670" s="10" t="s">
        <v>8316</v>
      </c>
      <c r="R3670" t="s">
        <v>8317</v>
      </c>
      <c r="S3670" s="15">
        <f t="shared" si="231"/>
        <v>42185.556157407409</v>
      </c>
      <c r="T3670" s="15">
        <f t="shared" si="232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29"/>
        <v>81.290000000000006</v>
      </c>
      <c r="Q3671" s="10" t="s">
        <v>8316</v>
      </c>
      <c r="R3671" t="s">
        <v>8317</v>
      </c>
      <c r="S3671" s="15">
        <f t="shared" si="231"/>
        <v>42136.675196759257</v>
      </c>
      <c r="T3671" s="15">
        <f t="shared" si="232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29"/>
        <v>20.079999999999998</v>
      </c>
      <c r="Q3672" s="10" t="s">
        <v>8316</v>
      </c>
      <c r="R3672" t="s">
        <v>8317</v>
      </c>
      <c r="S3672" s="15">
        <f t="shared" si="231"/>
        <v>42142.514016203699</v>
      </c>
      <c r="T3672" s="15">
        <f t="shared" si="232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29"/>
        <v>88.25</v>
      </c>
      <c r="Q3673" s="10" t="s">
        <v>8316</v>
      </c>
      <c r="R3673" t="s">
        <v>8317</v>
      </c>
      <c r="S3673" s="15">
        <f t="shared" si="231"/>
        <v>41820.62809027778</v>
      </c>
      <c r="T3673" s="15">
        <f t="shared" si="232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29"/>
        <v>53.44</v>
      </c>
      <c r="Q3674" s="10" t="s">
        <v>8316</v>
      </c>
      <c r="R3674" t="s">
        <v>8317</v>
      </c>
      <c r="S3674" s="15">
        <f t="shared" si="231"/>
        <v>41878.946574074071</v>
      </c>
      <c r="T3674" s="15">
        <f t="shared" si="232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29"/>
        <v>39.869999999999997</v>
      </c>
      <c r="Q3675" s="10" t="s">
        <v>8316</v>
      </c>
      <c r="R3675" t="s">
        <v>8317</v>
      </c>
      <c r="S3675" s="15">
        <f t="shared" si="231"/>
        <v>41914.295104166667</v>
      </c>
      <c r="T3675" s="15">
        <f t="shared" si="232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29"/>
        <v>145.16</v>
      </c>
      <c r="Q3676" s="10" t="s">
        <v>8316</v>
      </c>
      <c r="R3676" t="s">
        <v>8317</v>
      </c>
      <c r="S3676" s="15">
        <f t="shared" si="231"/>
        <v>42556.873020833329</v>
      </c>
      <c r="T3676" s="15">
        <f t="shared" si="232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29"/>
        <v>23.33</v>
      </c>
      <c r="Q3677" s="10" t="s">
        <v>8316</v>
      </c>
      <c r="R3677" t="s">
        <v>8317</v>
      </c>
      <c r="S3677" s="15">
        <f t="shared" si="231"/>
        <v>42493.597013888888</v>
      </c>
      <c r="T3677" s="15">
        <f t="shared" si="232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29"/>
        <v>64.38</v>
      </c>
      <c r="Q3678" s="10" t="s">
        <v>8316</v>
      </c>
      <c r="R3678" t="s">
        <v>8317</v>
      </c>
      <c r="S3678" s="15">
        <f t="shared" si="231"/>
        <v>41876.815787037034</v>
      </c>
      <c r="T3678" s="15">
        <f t="shared" si="232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29"/>
        <v>62.05</v>
      </c>
      <c r="Q3679" s="10" t="s">
        <v>8316</v>
      </c>
      <c r="R3679" t="s">
        <v>8317</v>
      </c>
      <c r="S3679" s="15">
        <f t="shared" si="231"/>
        <v>41802.574282407404</v>
      </c>
      <c r="T3679" s="15">
        <f t="shared" si="232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29"/>
        <v>66.13</v>
      </c>
      <c r="Q3680" s="10" t="s">
        <v>8316</v>
      </c>
      <c r="R3680" t="s">
        <v>8317</v>
      </c>
      <c r="S3680" s="15">
        <f t="shared" si="231"/>
        <v>42120.531226851846</v>
      </c>
      <c r="T3680" s="15">
        <f t="shared" si="232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29"/>
        <v>73.400000000000006</v>
      </c>
      <c r="Q3681" s="10" t="s">
        <v>8316</v>
      </c>
      <c r="R3681" t="s">
        <v>8317</v>
      </c>
      <c r="S3681" s="15">
        <f t="shared" si="231"/>
        <v>41786.761354166665</v>
      </c>
      <c r="T3681" s="15">
        <f t="shared" si="232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29"/>
        <v>99.5</v>
      </c>
      <c r="Q3682" s="10" t="s">
        <v>8316</v>
      </c>
      <c r="R3682" t="s">
        <v>8317</v>
      </c>
      <c r="S3682" s="15">
        <f t="shared" si="231"/>
        <v>42627.454097222217</v>
      </c>
      <c r="T3682" s="15">
        <f t="shared" si="232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29"/>
        <v>62.17</v>
      </c>
      <c r="Q3683" s="10" t="s">
        <v>8316</v>
      </c>
      <c r="R3683" t="s">
        <v>8317</v>
      </c>
      <c r="S3683" s="15">
        <f t="shared" si="231"/>
        <v>42374.651504629626</v>
      </c>
      <c r="T3683" s="15">
        <f t="shared" si="232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29"/>
        <v>62.33</v>
      </c>
      <c r="Q3684" s="10" t="s">
        <v>8316</v>
      </c>
      <c r="R3684" t="s">
        <v>8317</v>
      </c>
      <c r="S3684" s="15">
        <f t="shared" si="231"/>
        <v>41772.685393518521</v>
      </c>
      <c r="T3684" s="15">
        <f t="shared" si="232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29"/>
        <v>58.79</v>
      </c>
      <c r="Q3685" s="10" t="s">
        <v>8316</v>
      </c>
      <c r="R3685" t="s">
        <v>8317</v>
      </c>
      <c r="S3685" s="15">
        <f t="shared" si="231"/>
        <v>42633.116851851853</v>
      </c>
      <c r="T3685" s="15">
        <f t="shared" si="232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29"/>
        <v>45.35</v>
      </c>
      <c r="Q3686" s="10" t="s">
        <v>8316</v>
      </c>
      <c r="R3686" t="s">
        <v>8317</v>
      </c>
      <c r="S3686" s="15">
        <f t="shared" si="231"/>
        <v>42219.180393518516</v>
      </c>
      <c r="T3686" s="15">
        <f t="shared" si="232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29"/>
        <v>41.94</v>
      </c>
      <c r="Q3687" s="10" t="s">
        <v>8316</v>
      </c>
      <c r="R3687" t="s">
        <v>8317</v>
      </c>
      <c r="S3687" s="15">
        <f t="shared" si="231"/>
        <v>41753.593275462961</v>
      </c>
      <c r="T3687" s="15">
        <f t="shared" si="232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29"/>
        <v>59.17</v>
      </c>
      <c r="Q3688" s="10" t="s">
        <v>8316</v>
      </c>
      <c r="R3688" t="s">
        <v>8317</v>
      </c>
      <c r="S3688" s="15">
        <f t="shared" si="231"/>
        <v>42230.662731481483</v>
      </c>
      <c r="T3688" s="15">
        <f t="shared" si="232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29"/>
        <v>200.49</v>
      </c>
      <c r="Q3689" s="10" t="s">
        <v>8316</v>
      </c>
      <c r="R3689" t="s">
        <v>8317</v>
      </c>
      <c r="S3689" s="15">
        <f t="shared" si="231"/>
        <v>41787.218229166669</v>
      </c>
      <c r="T3689" s="15">
        <f t="shared" si="232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29"/>
        <v>83.97</v>
      </c>
      <c r="Q3690" s="10" t="s">
        <v>8316</v>
      </c>
      <c r="R3690" t="s">
        <v>8317</v>
      </c>
      <c r="S3690" s="15">
        <f t="shared" si="231"/>
        <v>41829.787083333329</v>
      </c>
      <c r="T3690" s="15">
        <f t="shared" si="232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29"/>
        <v>57.26</v>
      </c>
      <c r="Q3691" s="10" t="s">
        <v>8316</v>
      </c>
      <c r="R3691" t="s">
        <v>8317</v>
      </c>
      <c r="S3691" s="15">
        <f t="shared" si="231"/>
        <v>42147.826840277776</v>
      </c>
      <c r="T3691" s="15">
        <f t="shared" si="232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29"/>
        <v>58.06</v>
      </c>
      <c r="Q3692" s="10" t="s">
        <v>8316</v>
      </c>
      <c r="R3692" t="s">
        <v>8317</v>
      </c>
      <c r="S3692" s="15">
        <f t="shared" si="231"/>
        <v>41940.598182870373</v>
      </c>
      <c r="T3692" s="15">
        <f t="shared" si="232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ref="P3693:P3756" si="233">IFERROR(ROUND(E3693/L3693,2),0)</f>
        <v>186.8</v>
      </c>
      <c r="Q3693" s="10" t="s">
        <v>8316</v>
      </c>
      <c r="R3693" t="s">
        <v>8317</v>
      </c>
      <c r="S3693" s="15">
        <f t="shared" si="231"/>
        <v>42020.700567129628</v>
      </c>
      <c r="T3693" s="15">
        <f t="shared" si="232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33"/>
        <v>74.12</v>
      </c>
      <c r="Q3694" s="10" t="s">
        <v>8316</v>
      </c>
      <c r="R3694" t="s">
        <v>8317</v>
      </c>
      <c r="S3694" s="15">
        <f t="shared" si="231"/>
        <v>41891.96503472222</v>
      </c>
      <c r="T3694" s="15">
        <f t="shared" si="232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33"/>
        <v>30.71</v>
      </c>
      <c r="Q3695" s="10" t="s">
        <v>8316</v>
      </c>
      <c r="R3695" t="s">
        <v>8317</v>
      </c>
      <c r="S3695" s="15">
        <f t="shared" si="231"/>
        <v>42309.191307870366</v>
      </c>
      <c r="T3695" s="15">
        <f t="shared" si="232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33"/>
        <v>62.67</v>
      </c>
      <c r="Q3696" s="10" t="s">
        <v>8316</v>
      </c>
      <c r="R3696" t="s">
        <v>8317</v>
      </c>
      <c r="S3696" s="15">
        <f t="shared" si="231"/>
        <v>42490.133877314816</v>
      </c>
      <c r="T3696" s="15">
        <f t="shared" si="232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33"/>
        <v>121.36</v>
      </c>
      <c r="Q3697" s="10" t="s">
        <v>8316</v>
      </c>
      <c r="R3697" t="s">
        <v>8317</v>
      </c>
      <c r="S3697" s="15">
        <f t="shared" si="231"/>
        <v>41995.870486111111</v>
      </c>
      <c r="T3697" s="15">
        <f t="shared" si="232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33"/>
        <v>39.74</v>
      </c>
      <c r="Q3698" s="10" t="s">
        <v>8316</v>
      </c>
      <c r="R3698" t="s">
        <v>8317</v>
      </c>
      <c r="S3698" s="15">
        <f t="shared" si="231"/>
        <v>41988.617083333331</v>
      </c>
      <c r="T3698" s="15">
        <f t="shared" si="232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33"/>
        <v>72</v>
      </c>
      <c r="Q3699" s="10" t="s">
        <v>8316</v>
      </c>
      <c r="R3699" t="s">
        <v>8317</v>
      </c>
      <c r="S3699" s="15">
        <f t="shared" si="231"/>
        <v>42479.465833333335</v>
      </c>
      <c r="T3699" s="15">
        <f t="shared" si="232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33"/>
        <v>40.630000000000003</v>
      </c>
      <c r="Q3700" s="10" t="s">
        <v>8316</v>
      </c>
      <c r="R3700" t="s">
        <v>8317</v>
      </c>
      <c r="S3700" s="15">
        <f t="shared" si="231"/>
        <v>42401.806562500002</v>
      </c>
      <c r="T3700" s="15">
        <f t="shared" si="232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33"/>
        <v>63</v>
      </c>
      <c r="Q3701" s="10" t="s">
        <v>8316</v>
      </c>
      <c r="R3701" t="s">
        <v>8317</v>
      </c>
      <c r="S3701" s="15">
        <f t="shared" si="231"/>
        <v>41897.602037037039</v>
      </c>
      <c r="T3701" s="15">
        <f t="shared" si="232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33"/>
        <v>33.67</v>
      </c>
      <c r="Q3702" s="10" t="s">
        <v>8316</v>
      </c>
      <c r="R3702" t="s">
        <v>8317</v>
      </c>
      <c r="S3702" s="15">
        <f t="shared" si="231"/>
        <v>41882.585648148146</v>
      </c>
      <c r="T3702" s="15">
        <f t="shared" si="232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33"/>
        <v>38.590000000000003</v>
      </c>
      <c r="Q3703" s="10" t="s">
        <v>8316</v>
      </c>
      <c r="R3703" t="s">
        <v>8317</v>
      </c>
      <c r="S3703" s="15">
        <f t="shared" si="231"/>
        <v>42129.541585648149</v>
      </c>
      <c r="T3703" s="15">
        <f t="shared" si="232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33"/>
        <v>155.94999999999999</v>
      </c>
      <c r="Q3704" s="10" t="s">
        <v>8316</v>
      </c>
      <c r="R3704" t="s">
        <v>8317</v>
      </c>
      <c r="S3704" s="15">
        <f t="shared" si="231"/>
        <v>42524.53800925926</v>
      </c>
      <c r="T3704" s="15">
        <f t="shared" si="232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33"/>
        <v>43.2</v>
      </c>
      <c r="Q3705" s="10" t="s">
        <v>8316</v>
      </c>
      <c r="R3705" t="s">
        <v>8317</v>
      </c>
      <c r="S3705" s="15">
        <f t="shared" si="231"/>
        <v>42556.504490740743</v>
      </c>
      <c r="T3705" s="15">
        <f t="shared" si="232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33"/>
        <v>15.15</v>
      </c>
      <c r="Q3706" s="10" t="s">
        <v>8316</v>
      </c>
      <c r="R3706" t="s">
        <v>8317</v>
      </c>
      <c r="S3706" s="15">
        <f t="shared" si="231"/>
        <v>42461.689745370371</v>
      </c>
      <c r="T3706" s="15">
        <f t="shared" si="232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33"/>
        <v>83.57</v>
      </c>
      <c r="Q3707" s="10" t="s">
        <v>8316</v>
      </c>
      <c r="R3707" t="s">
        <v>8317</v>
      </c>
      <c r="S3707" s="15">
        <f t="shared" si="231"/>
        <v>41792.542986111112</v>
      </c>
      <c r="T3707" s="15">
        <f t="shared" si="232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33"/>
        <v>140</v>
      </c>
      <c r="Q3708" s="10" t="s">
        <v>8316</v>
      </c>
      <c r="R3708" t="s">
        <v>8317</v>
      </c>
      <c r="S3708" s="15">
        <f t="shared" si="231"/>
        <v>41879.913761574076</v>
      </c>
      <c r="T3708" s="15">
        <f t="shared" si="232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si="233"/>
        <v>80.87</v>
      </c>
      <c r="Q3709" s="10" t="s">
        <v>8316</v>
      </c>
      <c r="R3709" t="s">
        <v>8317</v>
      </c>
      <c r="S3709" s="15">
        <f t="shared" si="231"/>
        <v>42552.048356481479</v>
      </c>
      <c r="T3709" s="15">
        <f t="shared" si="232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3"/>
        <v>53.85</v>
      </c>
      <c r="Q3710" s="10" t="s">
        <v>8316</v>
      </c>
      <c r="R3710" t="s">
        <v>8317</v>
      </c>
      <c r="S3710" s="15">
        <f t="shared" si="231"/>
        <v>41810.142199074071</v>
      </c>
      <c r="T3710" s="15">
        <f t="shared" si="232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3"/>
        <v>30.93</v>
      </c>
      <c r="Q3711" s="10" t="s">
        <v>8316</v>
      </c>
      <c r="R3711" t="s">
        <v>8317</v>
      </c>
      <c r="S3711" s="15">
        <f t="shared" si="231"/>
        <v>41785.707708333335</v>
      </c>
      <c r="T3711" s="15">
        <f t="shared" si="232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3"/>
        <v>67.959999999999994</v>
      </c>
      <c r="Q3712" s="10" t="s">
        <v>8316</v>
      </c>
      <c r="R3712" t="s">
        <v>8317</v>
      </c>
      <c r="S3712" s="15">
        <f t="shared" si="231"/>
        <v>42072.576249999998</v>
      </c>
      <c r="T3712" s="15">
        <f t="shared" si="232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3"/>
        <v>27.14</v>
      </c>
      <c r="Q3713" s="10" t="s">
        <v>8316</v>
      </c>
      <c r="R3713" t="s">
        <v>8317</v>
      </c>
      <c r="S3713" s="15">
        <f t="shared" si="231"/>
        <v>41779.724224537036</v>
      </c>
      <c r="T3713" s="15">
        <f t="shared" si="232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154</v>
      </c>
      <c r="P3714">
        <f t="shared" si="233"/>
        <v>110.87</v>
      </c>
      <c r="Q3714" s="10" t="s">
        <v>8316</v>
      </c>
      <c r="R3714" t="s">
        <v>8317</v>
      </c>
      <c r="S3714" s="15">
        <f t="shared" si="231"/>
        <v>42134.172071759262</v>
      </c>
      <c r="T3714" s="15">
        <f t="shared" si="232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ROUND((E3715/D3715)*100,0)</f>
        <v>102</v>
      </c>
      <c r="P3715">
        <f t="shared" si="233"/>
        <v>106.84</v>
      </c>
      <c r="Q3715" s="10" t="s">
        <v>8316</v>
      </c>
      <c r="R3715" t="s">
        <v>8317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3"/>
        <v>105.52</v>
      </c>
      <c r="Q3716" s="10" t="s">
        <v>8316</v>
      </c>
      <c r="R3716" t="s">
        <v>8317</v>
      </c>
      <c r="S3716" s="15">
        <f t="shared" si="235"/>
        <v>42118.556331018524</v>
      </c>
      <c r="T3716" s="15">
        <f t="shared" si="23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3"/>
        <v>132.96</v>
      </c>
      <c r="Q3717" s="10" t="s">
        <v>8316</v>
      </c>
      <c r="R3717" t="s">
        <v>8317</v>
      </c>
      <c r="S3717" s="15">
        <f t="shared" si="235"/>
        <v>42036.995590277773</v>
      </c>
      <c r="T3717" s="15">
        <f t="shared" si="23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3"/>
        <v>51.92</v>
      </c>
      <c r="Q3718" s="10" t="s">
        <v>8316</v>
      </c>
      <c r="R3718" t="s">
        <v>8317</v>
      </c>
      <c r="S3718" s="15">
        <f t="shared" si="235"/>
        <v>42360.887835648144</v>
      </c>
      <c r="T3718" s="15">
        <f t="shared" si="23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3"/>
        <v>310</v>
      </c>
      <c r="Q3719" s="10" t="s">
        <v>8316</v>
      </c>
      <c r="R3719" t="s">
        <v>8317</v>
      </c>
      <c r="S3719" s="15">
        <f t="shared" si="235"/>
        <v>42102.866307870368</v>
      </c>
      <c r="T3719" s="15">
        <f t="shared" si="23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3"/>
        <v>26.02</v>
      </c>
      <c r="Q3720" s="10" t="s">
        <v>8316</v>
      </c>
      <c r="R3720" t="s">
        <v>8317</v>
      </c>
      <c r="S3720" s="15">
        <f t="shared" si="235"/>
        <v>42032.716145833328</v>
      </c>
      <c r="T3720" s="15">
        <f t="shared" si="23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3"/>
        <v>105</v>
      </c>
      <c r="Q3721" s="10" t="s">
        <v>8316</v>
      </c>
      <c r="R3721" t="s">
        <v>8317</v>
      </c>
      <c r="S3721" s="15">
        <f t="shared" si="235"/>
        <v>42147.729930555557</v>
      </c>
      <c r="T3721" s="15">
        <f t="shared" si="23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3"/>
        <v>86.23</v>
      </c>
      <c r="Q3722" s="10" t="s">
        <v>8316</v>
      </c>
      <c r="R3722" t="s">
        <v>8317</v>
      </c>
      <c r="S3722" s="15">
        <f t="shared" si="235"/>
        <v>42165.993125000001</v>
      </c>
      <c r="T3722" s="15">
        <f t="shared" si="23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3"/>
        <v>114.55</v>
      </c>
      <c r="Q3723" s="10" t="s">
        <v>8316</v>
      </c>
      <c r="R3723" t="s">
        <v>8317</v>
      </c>
      <c r="S3723" s="15">
        <f t="shared" si="235"/>
        <v>41927.936157407406</v>
      </c>
      <c r="T3723" s="15">
        <f t="shared" si="23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3"/>
        <v>47.66</v>
      </c>
      <c r="Q3724" s="10" t="s">
        <v>8316</v>
      </c>
      <c r="R3724" t="s">
        <v>8317</v>
      </c>
      <c r="S3724" s="15">
        <f t="shared" si="235"/>
        <v>42381.671840277777</v>
      </c>
      <c r="T3724" s="15">
        <f t="shared" si="23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3"/>
        <v>72.89</v>
      </c>
      <c r="Q3725" s="10" t="s">
        <v>8316</v>
      </c>
      <c r="R3725" t="s">
        <v>8317</v>
      </c>
      <c r="S3725" s="15">
        <f t="shared" si="235"/>
        <v>41943.753032407411</v>
      </c>
      <c r="T3725" s="15">
        <f t="shared" si="23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3"/>
        <v>49.55</v>
      </c>
      <c r="Q3726" s="10" t="s">
        <v>8316</v>
      </c>
      <c r="R3726" t="s">
        <v>8317</v>
      </c>
      <c r="S3726" s="15">
        <f t="shared" si="235"/>
        <v>42465.491435185191</v>
      </c>
      <c r="T3726" s="15">
        <f t="shared" si="23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3"/>
        <v>25.4</v>
      </c>
      <c r="Q3727" s="10" t="s">
        <v>8316</v>
      </c>
      <c r="R3727" t="s">
        <v>8317</v>
      </c>
      <c r="S3727" s="15">
        <f t="shared" si="235"/>
        <v>42401.945219907408</v>
      </c>
      <c r="T3727" s="15">
        <f t="shared" si="23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3"/>
        <v>62.59</v>
      </c>
      <c r="Q3728" s="10" t="s">
        <v>8316</v>
      </c>
      <c r="R3728" t="s">
        <v>8317</v>
      </c>
      <c r="S3728" s="15">
        <f t="shared" si="235"/>
        <v>42462.140868055561</v>
      </c>
      <c r="T3728" s="15">
        <f t="shared" si="23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3"/>
        <v>61.06</v>
      </c>
      <c r="Q3729" s="10" t="s">
        <v>8316</v>
      </c>
      <c r="R3729" t="s">
        <v>8317</v>
      </c>
      <c r="S3729" s="15">
        <f t="shared" si="235"/>
        <v>42632.348310185189</v>
      </c>
      <c r="T3729" s="15">
        <f t="shared" si="23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3"/>
        <v>60.06</v>
      </c>
      <c r="Q3730" s="10" t="s">
        <v>8316</v>
      </c>
      <c r="R3730" t="s">
        <v>8317</v>
      </c>
      <c r="S3730" s="15">
        <f t="shared" si="235"/>
        <v>42205.171018518522</v>
      </c>
      <c r="T3730" s="15">
        <f t="shared" si="236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3"/>
        <v>72.400000000000006</v>
      </c>
      <c r="Q3731" s="10" t="s">
        <v>8316</v>
      </c>
      <c r="R3731" t="s">
        <v>8317</v>
      </c>
      <c r="S3731" s="15">
        <f t="shared" si="235"/>
        <v>42041.205000000002</v>
      </c>
      <c r="T3731" s="15">
        <f t="shared" si="23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3"/>
        <v>100</v>
      </c>
      <c r="Q3732" s="10" t="s">
        <v>8316</v>
      </c>
      <c r="R3732" t="s">
        <v>8317</v>
      </c>
      <c r="S3732" s="15">
        <f t="shared" si="235"/>
        <v>42203.677766203706</v>
      </c>
      <c r="T3732" s="15">
        <f t="shared" si="23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3"/>
        <v>51.67</v>
      </c>
      <c r="Q3733" s="10" t="s">
        <v>8316</v>
      </c>
      <c r="R3733" t="s">
        <v>8317</v>
      </c>
      <c r="S3733" s="15">
        <f t="shared" si="235"/>
        <v>41983.752847222218</v>
      </c>
      <c r="T3733" s="15">
        <f t="shared" si="23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3"/>
        <v>32.75</v>
      </c>
      <c r="Q3734" s="10" t="s">
        <v>8316</v>
      </c>
      <c r="R3734" t="s">
        <v>8317</v>
      </c>
      <c r="S3734" s="15">
        <f t="shared" si="235"/>
        <v>41968.677465277782</v>
      </c>
      <c r="T3734" s="15">
        <f t="shared" si="23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>
        <f t="shared" si="233"/>
        <v>0</v>
      </c>
      <c r="Q3735" s="10" t="s">
        <v>8316</v>
      </c>
      <c r="R3735" t="s">
        <v>8317</v>
      </c>
      <c r="S3735" s="15">
        <f t="shared" si="235"/>
        <v>42103.024398148147</v>
      </c>
      <c r="T3735" s="15">
        <f t="shared" si="236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3"/>
        <v>61</v>
      </c>
      <c r="Q3736" s="10" t="s">
        <v>8316</v>
      </c>
      <c r="R3736" t="s">
        <v>8317</v>
      </c>
      <c r="S3736" s="15">
        <f t="shared" si="235"/>
        <v>42089.901574074072</v>
      </c>
      <c r="T3736" s="15">
        <f t="shared" si="23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3"/>
        <v>10</v>
      </c>
      <c r="Q3737" s="10" t="s">
        <v>8316</v>
      </c>
      <c r="R3737" t="s">
        <v>8317</v>
      </c>
      <c r="S3737" s="15">
        <f t="shared" si="235"/>
        <v>42122.693159722221</v>
      </c>
      <c r="T3737" s="15">
        <f t="shared" si="23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3"/>
        <v>10</v>
      </c>
      <c r="Q3738" s="10" t="s">
        <v>8316</v>
      </c>
      <c r="R3738" t="s">
        <v>8317</v>
      </c>
      <c r="S3738" s="15">
        <f t="shared" si="235"/>
        <v>42048.711724537032</v>
      </c>
      <c r="T3738" s="15">
        <f t="shared" si="236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3"/>
        <v>37.5</v>
      </c>
      <c r="Q3739" s="10" t="s">
        <v>8316</v>
      </c>
      <c r="R3739" t="s">
        <v>8317</v>
      </c>
      <c r="S3739" s="15">
        <f t="shared" si="235"/>
        <v>42297.691006944442</v>
      </c>
      <c r="T3739" s="15">
        <f t="shared" si="23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3"/>
        <v>45</v>
      </c>
      <c r="Q3740" s="10" t="s">
        <v>8316</v>
      </c>
      <c r="R3740" t="s">
        <v>8317</v>
      </c>
      <c r="S3740" s="15">
        <f t="shared" si="235"/>
        <v>41813.938715277778</v>
      </c>
      <c r="T3740" s="15">
        <f t="shared" si="23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3"/>
        <v>100.63</v>
      </c>
      <c r="Q3741" s="10" t="s">
        <v>8316</v>
      </c>
      <c r="R3741" t="s">
        <v>8317</v>
      </c>
      <c r="S3741" s="15">
        <f t="shared" si="235"/>
        <v>42548.449861111112</v>
      </c>
      <c r="T3741" s="15">
        <f t="shared" si="23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3"/>
        <v>25.57</v>
      </c>
      <c r="Q3742" s="10" t="s">
        <v>8316</v>
      </c>
      <c r="R3742" t="s">
        <v>8317</v>
      </c>
      <c r="S3742" s="15">
        <f t="shared" si="235"/>
        <v>41833.089756944442</v>
      </c>
      <c r="T3742" s="15">
        <f t="shared" si="23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>
        <f t="shared" si="233"/>
        <v>0</v>
      </c>
      <c r="Q3743" s="10" t="s">
        <v>8316</v>
      </c>
      <c r="R3743" t="s">
        <v>8317</v>
      </c>
      <c r="S3743" s="15">
        <f t="shared" si="235"/>
        <v>42325.920717592591</v>
      </c>
      <c r="T3743" s="15">
        <f t="shared" si="23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3"/>
        <v>25</v>
      </c>
      <c r="Q3744" s="10" t="s">
        <v>8316</v>
      </c>
      <c r="R3744" t="s">
        <v>8317</v>
      </c>
      <c r="S3744" s="15">
        <f t="shared" si="235"/>
        <v>41858.214629629627</v>
      </c>
      <c r="T3744" s="15">
        <f t="shared" si="236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>
        <f t="shared" si="233"/>
        <v>0</v>
      </c>
      <c r="Q3745" s="10" t="s">
        <v>8316</v>
      </c>
      <c r="R3745" t="s">
        <v>8317</v>
      </c>
      <c r="S3745" s="15">
        <f t="shared" si="235"/>
        <v>41793.710231481484</v>
      </c>
      <c r="T3745" s="15">
        <f t="shared" si="236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>
        <f t="shared" si="233"/>
        <v>0</v>
      </c>
      <c r="Q3746" s="10" t="s">
        <v>8316</v>
      </c>
      <c r="R3746" t="s">
        <v>8317</v>
      </c>
      <c r="S3746" s="15">
        <f t="shared" si="235"/>
        <v>41793.814259259263</v>
      </c>
      <c r="T3746" s="15">
        <f t="shared" si="236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3"/>
        <v>10</v>
      </c>
      <c r="Q3747" s="10" t="s">
        <v>8316</v>
      </c>
      <c r="R3747" t="s">
        <v>8317</v>
      </c>
      <c r="S3747" s="15">
        <f t="shared" si="235"/>
        <v>41831.697939814818</v>
      </c>
      <c r="T3747" s="15">
        <f t="shared" si="236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3"/>
        <v>202</v>
      </c>
      <c r="Q3748" s="10" t="s">
        <v>8316</v>
      </c>
      <c r="R3748" t="s">
        <v>8317</v>
      </c>
      <c r="S3748" s="15">
        <f t="shared" si="235"/>
        <v>42621.389340277776</v>
      </c>
      <c r="T3748" s="15">
        <f t="shared" si="23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3"/>
        <v>25</v>
      </c>
      <c r="Q3749" s="10" t="s">
        <v>8316</v>
      </c>
      <c r="R3749" t="s">
        <v>8317</v>
      </c>
      <c r="S3749" s="15">
        <f t="shared" si="235"/>
        <v>42164.299722222218</v>
      </c>
      <c r="T3749" s="15">
        <f t="shared" si="23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3"/>
        <v>99.54</v>
      </c>
      <c r="Q3750" s="10" t="s">
        <v>8316</v>
      </c>
      <c r="R3750" t="s">
        <v>8358</v>
      </c>
      <c r="S3750" s="15">
        <f t="shared" si="235"/>
        <v>42395.706435185188</v>
      </c>
      <c r="T3750" s="15">
        <f t="shared" si="23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3"/>
        <v>75</v>
      </c>
      <c r="Q3751" s="10" t="s">
        <v>8316</v>
      </c>
      <c r="R3751" t="s">
        <v>8358</v>
      </c>
      <c r="S3751" s="15">
        <f t="shared" si="235"/>
        <v>42458.127175925925</v>
      </c>
      <c r="T3751" s="15">
        <f t="shared" si="23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3"/>
        <v>215.25</v>
      </c>
      <c r="Q3752" s="10" t="s">
        <v>8316</v>
      </c>
      <c r="R3752" t="s">
        <v>8358</v>
      </c>
      <c r="S3752" s="15">
        <f t="shared" si="235"/>
        <v>42016.981574074074</v>
      </c>
      <c r="T3752" s="15">
        <f t="shared" si="23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3"/>
        <v>120.55</v>
      </c>
      <c r="Q3753" s="10" t="s">
        <v>8316</v>
      </c>
      <c r="R3753" t="s">
        <v>8358</v>
      </c>
      <c r="S3753" s="15">
        <f t="shared" si="235"/>
        <v>42403.035567129627</v>
      </c>
      <c r="T3753" s="15">
        <f t="shared" si="236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3"/>
        <v>37.67</v>
      </c>
      <c r="Q3754" s="10" t="s">
        <v>8316</v>
      </c>
      <c r="R3754" t="s">
        <v>8358</v>
      </c>
      <c r="S3754" s="15">
        <f t="shared" si="235"/>
        <v>42619.802488425921</v>
      </c>
      <c r="T3754" s="15">
        <f t="shared" si="23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3"/>
        <v>172.23</v>
      </c>
      <c r="Q3755" s="10" t="s">
        <v>8316</v>
      </c>
      <c r="R3755" t="s">
        <v>8358</v>
      </c>
      <c r="S3755" s="15">
        <f t="shared" si="235"/>
        <v>42128.824074074073</v>
      </c>
      <c r="T3755" s="15">
        <f t="shared" si="23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3"/>
        <v>111.11</v>
      </c>
      <c r="Q3756" s="10" t="s">
        <v>8316</v>
      </c>
      <c r="R3756" t="s">
        <v>8358</v>
      </c>
      <c r="S3756" s="15">
        <f t="shared" si="235"/>
        <v>41808.881215277775</v>
      </c>
      <c r="T3756" s="15">
        <f t="shared" si="236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ref="P3757:P3820" si="237">IFERROR(ROUND(E3757/L3757,2),0)</f>
        <v>25.46</v>
      </c>
      <c r="Q3757" s="10" t="s">
        <v>8316</v>
      </c>
      <c r="R3757" t="s">
        <v>8358</v>
      </c>
      <c r="S3757" s="15">
        <f t="shared" si="235"/>
        <v>42445.866979166662</v>
      </c>
      <c r="T3757" s="15">
        <f t="shared" si="23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7"/>
        <v>267.64999999999998</v>
      </c>
      <c r="Q3758" s="10" t="s">
        <v>8316</v>
      </c>
      <c r="R3758" t="s">
        <v>8358</v>
      </c>
      <c r="S3758" s="15">
        <f t="shared" si="235"/>
        <v>41771.814791666664</v>
      </c>
      <c r="T3758" s="15">
        <f t="shared" si="23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7"/>
        <v>75.959999999999994</v>
      </c>
      <c r="Q3759" s="10" t="s">
        <v>8316</v>
      </c>
      <c r="R3759" t="s">
        <v>8358</v>
      </c>
      <c r="S3759" s="15">
        <f t="shared" si="235"/>
        <v>41954.850868055553</v>
      </c>
      <c r="T3759" s="15">
        <f t="shared" si="23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7"/>
        <v>59.04</v>
      </c>
      <c r="Q3760" s="10" t="s">
        <v>8316</v>
      </c>
      <c r="R3760" t="s">
        <v>8358</v>
      </c>
      <c r="S3760" s="15">
        <f t="shared" si="235"/>
        <v>41747.471504629626</v>
      </c>
      <c r="T3760" s="15">
        <f t="shared" si="23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7"/>
        <v>50.11</v>
      </c>
      <c r="Q3761" s="10" t="s">
        <v>8316</v>
      </c>
      <c r="R3761" t="s">
        <v>8358</v>
      </c>
      <c r="S3761" s="15">
        <f t="shared" si="235"/>
        <v>42182.108252314814</v>
      </c>
      <c r="T3761" s="15">
        <f t="shared" si="23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7"/>
        <v>55.5</v>
      </c>
      <c r="Q3762" s="10" t="s">
        <v>8316</v>
      </c>
      <c r="R3762" t="s">
        <v>8358</v>
      </c>
      <c r="S3762" s="15">
        <f t="shared" si="235"/>
        <v>41739.525300925925</v>
      </c>
      <c r="T3762" s="15">
        <f t="shared" si="236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7"/>
        <v>166.67</v>
      </c>
      <c r="Q3763" s="10" t="s">
        <v>8316</v>
      </c>
      <c r="R3763" t="s">
        <v>8358</v>
      </c>
      <c r="S3763" s="15">
        <f t="shared" si="235"/>
        <v>42173.466863425929</v>
      </c>
      <c r="T3763" s="15">
        <f t="shared" si="236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7"/>
        <v>47.43</v>
      </c>
      <c r="Q3764" s="10" t="s">
        <v>8316</v>
      </c>
      <c r="R3764" t="s">
        <v>8358</v>
      </c>
      <c r="S3764" s="15">
        <f t="shared" si="235"/>
        <v>42193.813530092593</v>
      </c>
      <c r="T3764" s="15">
        <f t="shared" si="23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7"/>
        <v>64.94</v>
      </c>
      <c r="Q3765" s="10" t="s">
        <v>8316</v>
      </c>
      <c r="R3765" t="s">
        <v>8358</v>
      </c>
      <c r="S3765" s="15">
        <f t="shared" si="235"/>
        <v>42065.750300925924</v>
      </c>
      <c r="T3765" s="15">
        <f t="shared" si="23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7"/>
        <v>55.56</v>
      </c>
      <c r="Q3766" s="10" t="s">
        <v>8316</v>
      </c>
      <c r="R3766" t="s">
        <v>8358</v>
      </c>
      <c r="S3766" s="15">
        <f t="shared" si="235"/>
        <v>42499.842962962968</v>
      </c>
      <c r="T3766" s="15">
        <f t="shared" si="23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7"/>
        <v>74.22</v>
      </c>
      <c r="Q3767" s="10" t="s">
        <v>8316</v>
      </c>
      <c r="R3767" t="s">
        <v>8358</v>
      </c>
      <c r="S3767" s="15">
        <f t="shared" si="235"/>
        <v>41820.776412037041</v>
      </c>
      <c r="T3767" s="15">
        <f t="shared" si="23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7"/>
        <v>106.93</v>
      </c>
      <c r="Q3768" s="10" t="s">
        <v>8316</v>
      </c>
      <c r="R3768" t="s">
        <v>8358</v>
      </c>
      <c r="S3768" s="15">
        <f t="shared" si="235"/>
        <v>41788.167187500003</v>
      </c>
      <c r="T3768" s="15">
        <f t="shared" si="23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7"/>
        <v>41.7</v>
      </c>
      <c r="Q3769" s="10" t="s">
        <v>8316</v>
      </c>
      <c r="R3769" t="s">
        <v>8358</v>
      </c>
      <c r="S3769" s="15">
        <f t="shared" si="235"/>
        <v>42050.019641203704</v>
      </c>
      <c r="T3769" s="15">
        <f t="shared" si="23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7"/>
        <v>74.239999999999995</v>
      </c>
      <c r="Q3770" s="10" t="s">
        <v>8316</v>
      </c>
      <c r="R3770" t="s">
        <v>8358</v>
      </c>
      <c r="S3770" s="15">
        <f t="shared" si="235"/>
        <v>41772.727893518517</v>
      </c>
      <c r="T3770" s="15">
        <f t="shared" si="23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7"/>
        <v>73.33</v>
      </c>
      <c r="Q3771" s="10" t="s">
        <v>8316</v>
      </c>
      <c r="R3771" t="s">
        <v>8358</v>
      </c>
      <c r="S3771" s="15">
        <f t="shared" si="235"/>
        <v>42445.598136574074</v>
      </c>
      <c r="T3771" s="15">
        <f t="shared" si="236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7"/>
        <v>100</v>
      </c>
      <c r="Q3772" s="10" t="s">
        <v>8316</v>
      </c>
      <c r="R3772" t="s">
        <v>8358</v>
      </c>
      <c r="S3772" s="15">
        <f t="shared" si="235"/>
        <v>42138.930671296301</v>
      </c>
      <c r="T3772" s="15">
        <f t="shared" si="23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si="237"/>
        <v>38.42</v>
      </c>
      <c r="Q3773" s="10" t="s">
        <v>8316</v>
      </c>
      <c r="R3773" t="s">
        <v>8358</v>
      </c>
      <c r="S3773" s="15">
        <f t="shared" si="235"/>
        <v>42493.857083333336</v>
      </c>
      <c r="T3773" s="15">
        <f t="shared" si="23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7"/>
        <v>166.97</v>
      </c>
      <c r="Q3774" s="10" t="s">
        <v>8316</v>
      </c>
      <c r="R3774" t="s">
        <v>8358</v>
      </c>
      <c r="S3774" s="15">
        <f t="shared" si="235"/>
        <v>42682.616967592592</v>
      </c>
      <c r="T3774" s="15">
        <f t="shared" si="23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7"/>
        <v>94.91</v>
      </c>
      <c r="Q3775" s="10" t="s">
        <v>8316</v>
      </c>
      <c r="R3775" t="s">
        <v>8358</v>
      </c>
      <c r="S3775" s="15">
        <f t="shared" si="235"/>
        <v>42656.005173611105</v>
      </c>
      <c r="T3775" s="15">
        <f t="shared" si="23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7"/>
        <v>100</v>
      </c>
      <c r="Q3776" s="10" t="s">
        <v>8316</v>
      </c>
      <c r="R3776" t="s">
        <v>8358</v>
      </c>
      <c r="S3776" s="15">
        <f t="shared" si="235"/>
        <v>42087.792303240742</v>
      </c>
      <c r="T3776" s="15">
        <f t="shared" si="23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7"/>
        <v>143.21</v>
      </c>
      <c r="Q3777" s="10" t="s">
        <v>8316</v>
      </c>
      <c r="R3777" t="s">
        <v>8358</v>
      </c>
      <c r="S3777" s="15">
        <f t="shared" si="235"/>
        <v>42075.942627314813</v>
      </c>
      <c r="T3777" s="15">
        <f t="shared" si="23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107</v>
      </c>
      <c r="P3778">
        <f t="shared" si="237"/>
        <v>90.82</v>
      </c>
      <c r="Q3778" s="10" t="s">
        <v>8316</v>
      </c>
      <c r="R3778" t="s">
        <v>8358</v>
      </c>
      <c r="S3778" s="15">
        <f t="shared" si="235"/>
        <v>41814.367800925924</v>
      </c>
      <c r="T3778" s="15">
        <f t="shared" si="236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ROUND((E3779/D3779)*100,0)</f>
        <v>143</v>
      </c>
      <c r="P3779">
        <f t="shared" si="237"/>
        <v>48.54</v>
      </c>
      <c r="Q3779" s="10" t="s">
        <v>8316</v>
      </c>
      <c r="R3779" t="s">
        <v>8358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7"/>
        <v>70.03</v>
      </c>
      <c r="Q3780" s="10" t="s">
        <v>8316</v>
      </c>
      <c r="R3780" t="s">
        <v>8358</v>
      </c>
      <c r="S3780" s="15">
        <f t="shared" si="239"/>
        <v>41989.819212962961</v>
      </c>
      <c r="T3780" s="15">
        <f t="shared" si="240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7"/>
        <v>135.63</v>
      </c>
      <c r="Q3781" s="10" t="s">
        <v>8316</v>
      </c>
      <c r="R3781" t="s">
        <v>8358</v>
      </c>
      <c r="S3781" s="15">
        <f t="shared" si="239"/>
        <v>42425.735416666663</v>
      </c>
      <c r="T3781" s="15">
        <f t="shared" si="240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7"/>
        <v>100</v>
      </c>
      <c r="Q3782" s="10" t="s">
        <v>8316</v>
      </c>
      <c r="R3782" t="s">
        <v>8358</v>
      </c>
      <c r="S3782" s="15">
        <f t="shared" si="239"/>
        <v>42166.219733796301</v>
      </c>
      <c r="T3782" s="15">
        <f t="shared" si="240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7"/>
        <v>94.9</v>
      </c>
      <c r="Q3783" s="10" t="s">
        <v>8316</v>
      </c>
      <c r="R3783" t="s">
        <v>8358</v>
      </c>
      <c r="S3783" s="15">
        <f t="shared" si="239"/>
        <v>41865.882928240739</v>
      </c>
      <c r="T3783" s="15">
        <f t="shared" si="240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7"/>
        <v>75.37</v>
      </c>
      <c r="Q3784" s="10" t="s">
        <v>8316</v>
      </c>
      <c r="R3784" t="s">
        <v>8358</v>
      </c>
      <c r="S3784" s="15">
        <f t="shared" si="239"/>
        <v>42546.862233796302</v>
      </c>
      <c r="T3784" s="15">
        <f t="shared" si="240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7"/>
        <v>64.459999999999994</v>
      </c>
      <c r="Q3785" s="10" t="s">
        <v>8316</v>
      </c>
      <c r="R3785" t="s">
        <v>8358</v>
      </c>
      <c r="S3785" s="15">
        <f t="shared" si="239"/>
        <v>42420.140277777777</v>
      </c>
      <c r="T3785" s="15">
        <f t="shared" si="240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7"/>
        <v>115</v>
      </c>
      <c r="Q3786" s="10" t="s">
        <v>8316</v>
      </c>
      <c r="R3786" t="s">
        <v>8358</v>
      </c>
      <c r="S3786" s="15">
        <f t="shared" si="239"/>
        <v>42531.980694444443</v>
      </c>
      <c r="T3786" s="15">
        <f t="shared" si="240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7"/>
        <v>100.5</v>
      </c>
      <c r="Q3787" s="10" t="s">
        <v>8316</v>
      </c>
      <c r="R3787" t="s">
        <v>8358</v>
      </c>
      <c r="S3787" s="15">
        <f t="shared" si="239"/>
        <v>42548.63853009259</v>
      </c>
      <c r="T3787" s="15">
        <f t="shared" si="240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7"/>
        <v>93.77</v>
      </c>
      <c r="Q3788" s="10" t="s">
        <v>8316</v>
      </c>
      <c r="R3788" t="s">
        <v>8358</v>
      </c>
      <c r="S3788" s="15">
        <f t="shared" si="239"/>
        <v>42487.037905092591</v>
      </c>
      <c r="T3788" s="15">
        <f t="shared" si="240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7"/>
        <v>35.1</v>
      </c>
      <c r="Q3789" s="10" t="s">
        <v>8316</v>
      </c>
      <c r="R3789" t="s">
        <v>8358</v>
      </c>
      <c r="S3789" s="15">
        <f t="shared" si="239"/>
        <v>42167.534791666665</v>
      </c>
      <c r="T3789" s="15">
        <f t="shared" si="240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7"/>
        <v>500</v>
      </c>
      <c r="Q3790" s="10" t="s">
        <v>8316</v>
      </c>
      <c r="R3790" t="s">
        <v>8358</v>
      </c>
      <c r="S3790" s="15">
        <f t="shared" si="239"/>
        <v>42333.695821759262</v>
      </c>
      <c r="T3790" s="15">
        <f t="shared" si="240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7"/>
        <v>29</v>
      </c>
      <c r="Q3791" s="10" t="s">
        <v>8316</v>
      </c>
      <c r="R3791" t="s">
        <v>8358</v>
      </c>
      <c r="S3791" s="15">
        <f t="shared" si="239"/>
        <v>42138.798819444448</v>
      </c>
      <c r="T3791" s="15">
        <f t="shared" si="240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7"/>
        <v>0</v>
      </c>
      <c r="Q3792" s="10" t="s">
        <v>8316</v>
      </c>
      <c r="R3792" t="s">
        <v>8358</v>
      </c>
      <c r="S3792" s="15">
        <f t="shared" si="239"/>
        <v>42666.666932870372</v>
      </c>
      <c r="T3792" s="15">
        <f t="shared" si="240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7"/>
        <v>0</v>
      </c>
      <c r="Q3793" s="10" t="s">
        <v>8316</v>
      </c>
      <c r="R3793" t="s">
        <v>8358</v>
      </c>
      <c r="S3793" s="15">
        <f t="shared" si="239"/>
        <v>41766.692037037035</v>
      </c>
      <c r="T3793" s="15">
        <f t="shared" si="240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7"/>
        <v>17.5</v>
      </c>
      <c r="Q3794" s="10" t="s">
        <v>8316</v>
      </c>
      <c r="R3794" t="s">
        <v>8358</v>
      </c>
      <c r="S3794" s="15">
        <f t="shared" si="239"/>
        <v>42170.447013888886</v>
      </c>
      <c r="T3794" s="15">
        <f t="shared" si="240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7"/>
        <v>174</v>
      </c>
      <c r="Q3795" s="10" t="s">
        <v>8316</v>
      </c>
      <c r="R3795" t="s">
        <v>8358</v>
      </c>
      <c r="S3795" s="15">
        <f t="shared" si="239"/>
        <v>41968.938993055555</v>
      </c>
      <c r="T3795" s="15">
        <f t="shared" si="240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7"/>
        <v>50</v>
      </c>
      <c r="Q3796" s="10" t="s">
        <v>8316</v>
      </c>
      <c r="R3796" t="s">
        <v>8358</v>
      </c>
      <c r="S3796" s="15">
        <f t="shared" si="239"/>
        <v>42132.58048611111</v>
      </c>
      <c r="T3796" s="15">
        <f t="shared" si="240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7"/>
        <v>5</v>
      </c>
      <c r="Q3797" s="10" t="s">
        <v>8316</v>
      </c>
      <c r="R3797" t="s">
        <v>8358</v>
      </c>
      <c r="S3797" s="15">
        <f t="shared" si="239"/>
        <v>42201.436226851853</v>
      </c>
      <c r="T3797" s="15">
        <f t="shared" si="240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7"/>
        <v>1</v>
      </c>
      <c r="Q3798" s="10" t="s">
        <v>8316</v>
      </c>
      <c r="R3798" t="s">
        <v>8358</v>
      </c>
      <c r="S3798" s="15">
        <f t="shared" si="239"/>
        <v>42689.029583333337</v>
      </c>
      <c r="T3798" s="15">
        <f t="shared" si="240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7"/>
        <v>145.41</v>
      </c>
      <c r="Q3799" s="10" t="s">
        <v>8316</v>
      </c>
      <c r="R3799" t="s">
        <v>8358</v>
      </c>
      <c r="S3799" s="15">
        <f t="shared" si="239"/>
        <v>42084.881539351853</v>
      </c>
      <c r="T3799" s="15">
        <f t="shared" si="240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7"/>
        <v>205</v>
      </c>
      <c r="Q3800" s="10" t="s">
        <v>8316</v>
      </c>
      <c r="R3800" t="s">
        <v>8358</v>
      </c>
      <c r="S3800" s="15">
        <f t="shared" si="239"/>
        <v>41831.722777777781</v>
      </c>
      <c r="T3800" s="15">
        <f t="shared" si="240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7"/>
        <v>100.5</v>
      </c>
      <c r="Q3801" s="10" t="s">
        <v>8316</v>
      </c>
      <c r="R3801" t="s">
        <v>8358</v>
      </c>
      <c r="S3801" s="15">
        <f t="shared" si="239"/>
        <v>42410.93105324074</v>
      </c>
      <c r="T3801" s="15">
        <f t="shared" si="240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7"/>
        <v>55.06</v>
      </c>
      <c r="Q3802" s="10" t="s">
        <v>8316</v>
      </c>
      <c r="R3802" t="s">
        <v>8358</v>
      </c>
      <c r="S3802" s="15">
        <f t="shared" si="239"/>
        <v>41982.737071759257</v>
      </c>
      <c r="T3802" s="15">
        <f t="shared" si="240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7"/>
        <v>47.33</v>
      </c>
      <c r="Q3803" s="10" t="s">
        <v>8316</v>
      </c>
      <c r="R3803" t="s">
        <v>8358</v>
      </c>
      <c r="S3803" s="15">
        <f t="shared" si="239"/>
        <v>41975.676111111112</v>
      </c>
      <c r="T3803" s="15">
        <f t="shared" si="240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7"/>
        <v>0</v>
      </c>
      <c r="Q3804" s="10" t="s">
        <v>8316</v>
      </c>
      <c r="R3804" t="s">
        <v>8358</v>
      </c>
      <c r="S3804" s="15">
        <f t="shared" si="239"/>
        <v>42269.126226851848</v>
      </c>
      <c r="T3804" s="15">
        <f t="shared" si="240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7"/>
        <v>58.95</v>
      </c>
      <c r="Q3805" s="10" t="s">
        <v>8316</v>
      </c>
      <c r="R3805" t="s">
        <v>8358</v>
      </c>
      <c r="S3805" s="15">
        <f t="shared" si="239"/>
        <v>42403.971851851849</v>
      </c>
      <c r="T3805" s="15">
        <f t="shared" si="240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7"/>
        <v>0</v>
      </c>
      <c r="Q3806" s="10" t="s">
        <v>8316</v>
      </c>
      <c r="R3806" t="s">
        <v>8358</v>
      </c>
      <c r="S3806" s="15">
        <f t="shared" si="239"/>
        <v>42527.00953703704</v>
      </c>
      <c r="T3806" s="15">
        <f t="shared" si="240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7"/>
        <v>1.5</v>
      </c>
      <c r="Q3807" s="10" t="s">
        <v>8316</v>
      </c>
      <c r="R3807" t="s">
        <v>8358</v>
      </c>
      <c r="S3807" s="15">
        <f t="shared" si="239"/>
        <v>41849.887037037035</v>
      </c>
      <c r="T3807" s="15">
        <f t="shared" si="240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7"/>
        <v>5</v>
      </c>
      <c r="Q3808" s="10" t="s">
        <v>8316</v>
      </c>
      <c r="R3808" t="s">
        <v>8358</v>
      </c>
      <c r="S3808" s="15">
        <f t="shared" si="239"/>
        <v>41799.259039351848</v>
      </c>
      <c r="T3808" s="15">
        <f t="shared" si="240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7"/>
        <v>50.56</v>
      </c>
      <c r="Q3809" s="10" t="s">
        <v>8316</v>
      </c>
      <c r="R3809" t="s">
        <v>8358</v>
      </c>
      <c r="S3809" s="15">
        <f t="shared" si="239"/>
        <v>42090.909016203703</v>
      </c>
      <c r="T3809" s="15">
        <f t="shared" si="240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7"/>
        <v>41.67</v>
      </c>
      <c r="Q3810" s="10" t="s">
        <v>8316</v>
      </c>
      <c r="R3810" t="s">
        <v>8317</v>
      </c>
      <c r="S3810" s="15">
        <f t="shared" si="239"/>
        <v>42059.453923611116</v>
      </c>
      <c r="T3810" s="15">
        <f t="shared" si="240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7"/>
        <v>53.29</v>
      </c>
      <c r="Q3811" s="10" t="s">
        <v>8316</v>
      </c>
      <c r="R3811" t="s">
        <v>8317</v>
      </c>
      <c r="S3811" s="15">
        <f t="shared" si="239"/>
        <v>41800.526701388888</v>
      </c>
      <c r="T3811" s="15">
        <f t="shared" si="240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7"/>
        <v>70.23</v>
      </c>
      <c r="Q3812" s="10" t="s">
        <v>8316</v>
      </c>
      <c r="R3812" t="s">
        <v>8317</v>
      </c>
      <c r="S3812" s="15">
        <f t="shared" si="239"/>
        <v>42054.849050925928</v>
      </c>
      <c r="T3812" s="15">
        <f t="shared" si="240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7"/>
        <v>43.42</v>
      </c>
      <c r="Q3813" s="10" t="s">
        <v>8316</v>
      </c>
      <c r="R3813" t="s">
        <v>8317</v>
      </c>
      <c r="S3813" s="15">
        <f t="shared" si="239"/>
        <v>42487.62700231481</v>
      </c>
      <c r="T3813" s="15">
        <f t="shared" si="240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7"/>
        <v>199.18</v>
      </c>
      <c r="Q3814" s="10" t="s">
        <v>8316</v>
      </c>
      <c r="R3814" t="s">
        <v>8317</v>
      </c>
      <c r="S3814" s="15">
        <f t="shared" si="239"/>
        <v>42109.751250000001</v>
      </c>
      <c r="T3814" s="15">
        <f t="shared" si="240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7"/>
        <v>78.52</v>
      </c>
      <c r="Q3815" s="10" t="s">
        <v>8316</v>
      </c>
      <c r="R3815" t="s">
        <v>8317</v>
      </c>
      <c r="S3815" s="15">
        <f t="shared" si="239"/>
        <v>42497.275706018518</v>
      </c>
      <c r="T3815" s="15">
        <f t="shared" si="240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7"/>
        <v>61.82</v>
      </c>
      <c r="Q3816" s="10" t="s">
        <v>8316</v>
      </c>
      <c r="R3816" t="s">
        <v>8317</v>
      </c>
      <c r="S3816" s="15">
        <f t="shared" si="239"/>
        <v>42058.904074074075</v>
      </c>
      <c r="T3816" s="15">
        <f t="shared" si="240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7"/>
        <v>50</v>
      </c>
      <c r="Q3817" s="10" t="s">
        <v>8316</v>
      </c>
      <c r="R3817" t="s">
        <v>8317</v>
      </c>
      <c r="S3817" s="15">
        <f t="shared" si="239"/>
        <v>42207.259918981479</v>
      </c>
      <c r="T3817" s="15">
        <f t="shared" si="240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7"/>
        <v>48.34</v>
      </c>
      <c r="Q3818" s="10" t="s">
        <v>8316</v>
      </c>
      <c r="R3818" t="s">
        <v>8317</v>
      </c>
      <c r="S3818" s="15">
        <f t="shared" si="239"/>
        <v>41807.690081018518</v>
      </c>
      <c r="T3818" s="15">
        <f t="shared" si="240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7"/>
        <v>107.25</v>
      </c>
      <c r="Q3819" s="10" t="s">
        <v>8316</v>
      </c>
      <c r="R3819" t="s">
        <v>8317</v>
      </c>
      <c r="S3819" s="15">
        <f t="shared" si="239"/>
        <v>42284.69694444444</v>
      </c>
      <c r="T3819" s="15">
        <f t="shared" si="240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7"/>
        <v>57</v>
      </c>
      <c r="Q3820" s="10" t="s">
        <v>8316</v>
      </c>
      <c r="R3820" t="s">
        <v>8317</v>
      </c>
      <c r="S3820" s="15">
        <f t="shared" si="239"/>
        <v>42045.84238425926</v>
      </c>
      <c r="T3820" s="15">
        <f t="shared" si="240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ref="P3821:P3884" si="241">IFERROR(ROUND(E3821/L3821,2),0)</f>
        <v>40.92</v>
      </c>
      <c r="Q3821" s="10" t="s">
        <v>8316</v>
      </c>
      <c r="R3821" t="s">
        <v>8317</v>
      </c>
      <c r="S3821" s="15">
        <f t="shared" si="239"/>
        <v>42184.209537037037</v>
      </c>
      <c r="T3821" s="15">
        <f t="shared" si="240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41"/>
        <v>21.5</v>
      </c>
      <c r="Q3822" s="10" t="s">
        <v>8316</v>
      </c>
      <c r="R3822" t="s">
        <v>8317</v>
      </c>
      <c r="S3822" s="15">
        <f t="shared" si="239"/>
        <v>42160.651817129634</v>
      </c>
      <c r="T3822" s="15">
        <f t="shared" si="240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41"/>
        <v>79.540000000000006</v>
      </c>
      <c r="Q3823" s="10" t="s">
        <v>8316</v>
      </c>
      <c r="R3823" t="s">
        <v>8317</v>
      </c>
      <c r="S3823" s="15">
        <f t="shared" si="239"/>
        <v>42341.180636574078</v>
      </c>
      <c r="T3823" s="15">
        <f t="shared" si="240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41"/>
        <v>72.38</v>
      </c>
      <c r="Q3824" s="10" t="s">
        <v>8316</v>
      </c>
      <c r="R3824" t="s">
        <v>8317</v>
      </c>
      <c r="S3824" s="15">
        <f t="shared" si="239"/>
        <v>42329.838159722218</v>
      </c>
      <c r="T3824" s="15">
        <f t="shared" si="240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41"/>
        <v>64.63</v>
      </c>
      <c r="Q3825" s="10" t="s">
        <v>8316</v>
      </c>
      <c r="R3825" t="s">
        <v>8317</v>
      </c>
      <c r="S3825" s="15">
        <f t="shared" si="239"/>
        <v>42170.910231481481</v>
      </c>
      <c r="T3825" s="15">
        <f t="shared" si="240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41"/>
        <v>38.57</v>
      </c>
      <c r="Q3826" s="10" t="s">
        <v>8316</v>
      </c>
      <c r="R3826" t="s">
        <v>8317</v>
      </c>
      <c r="S3826" s="15">
        <f t="shared" si="239"/>
        <v>42571.626192129625</v>
      </c>
      <c r="T3826" s="15">
        <f t="shared" si="240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41"/>
        <v>107.57</v>
      </c>
      <c r="Q3827" s="10" t="s">
        <v>8316</v>
      </c>
      <c r="R3827" t="s">
        <v>8317</v>
      </c>
      <c r="S3827" s="15">
        <f t="shared" si="239"/>
        <v>42151.069606481484</v>
      </c>
      <c r="T3827" s="15">
        <f t="shared" si="240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41"/>
        <v>27.5</v>
      </c>
      <c r="Q3828" s="10" t="s">
        <v>8316</v>
      </c>
      <c r="R3828" t="s">
        <v>8317</v>
      </c>
      <c r="S3828" s="15">
        <f t="shared" si="239"/>
        <v>42101.423541666663</v>
      </c>
      <c r="T3828" s="15">
        <f t="shared" si="240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41"/>
        <v>70.459999999999994</v>
      </c>
      <c r="Q3829" s="10" t="s">
        <v>8316</v>
      </c>
      <c r="R3829" t="s">
        <v>8317</v>
      </c>
      <c r="S3829" s="15">
        <f t="shared" si="239"/>
        <v>42034.928252314814</v>
      </c>
      <c r="T3829" s="15">
        <f t="shared" si="240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41"/>
        <v>178.57</v>
      </c>
      <c r="Q3830" s="10" t="s">
        <v>8316</v>
      </c>
      <c r="R3830" t="s">
        <v>8317</v>
      </c>
      <c r="S3830" s="15">
        <f t="shared" si="239"/>
        <v>41944.527627314819</v>
      </c>
      <c r="T3830" s="15">
        <f t="shared" si="240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41"/>
        <v>62.63</v>
      </c>
      <c r="Q3831" s="10" t="s">
        <v>8316</v>
      </c>
      <c r="R3831" t="s">
        <v>8317</v>
      </c>
      <c r="S3831" s="15">
        <f t="shared" si="239"/>
        <v>42593.865405092598</v>
      </c>
      <c r="T3831" s="15">
        <f t="shared" si="240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41"/>
        <v>75</v>
      </c>
      <c r="Q3832" s="10" t="s">
        <v>8316</v>
      </c>
      <c r="R3832" t="s">
        <v>8317</v>
      </c>
      <c r="S3832" s="15">
        <f t="shared" si="239"/>
        <v>42503.740868055553</v>
      </c>
      <c r="T3832" s="15">
        <f t="shared" si="240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41"/>
        <v>58.9</v>
      </c>
      <c r="Q3833" s="10" t="s">
        <v>8316</v>
      </c>
      <c r="R3833" t="s">
        <v>8317</v>
      </c>
      <c r="S3833" s="15">
        <f t="shared" si="239"/>
        <v>41927.848900462966</v>
      </c>
      <c r="T3833" s="15">
        <f t="shared" si="240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41"/>
        <v>139.56</v>
      </c>
      <c r="Q3834" s="10" t="s">
        <v>8316</v>
      </c>
      <c r="R3834" t="s">
        <v>8317</v>
      </c>
      <c r="S3834" s="15">
        <f t="shared" si="239"/>
        <v>42375.114988425921</v>
      </c>
      <c r="T3834" s="15">
        <f t="shared" si="240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41"/>
        <v>70</v>
      </c>
      <c r="Q3835" s="10" t="s">
        <v>8316</v>
      </c>
      <c r="R3835" t="s">
        <v>8317</v>
      </c>
      <c r="S3835" s="15">
        <f t="shared" si="239"/>
        <v>41963.872361111105</v>
      </c>
      <c r="T3835" s="15">
        <f t="shared" si="240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41"/>
        <v>57.39</v>
      </c>
      <c r="Q3836" s="10" t="s">
        <v>8316</v>
      </c>
      <c r="R3836" t="s">
        <v>8317</v>
      </c>
      <c r="S3836" s="15">
        <f t="shared" si="239"/>
        <v>42143.445219907408</v>
      </c>
      <c r="T3836" s="15">
        <f t="shared" si="240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41"/>
        <v>40</v>
      </c>
      <c r="Q3837" s="10" t="s">
        <v>8316</v>
      </c>
      <c r="R3837" t="s">
        <v>8317</v>
      </c>
      <c r="S3837" s="15">
        <f t="shared" si="239"/>
        <v>42460.94222222222</v>
      </c>
      <c r="T3837" s="15">
        <f t="shared" si="240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41"/>
        <v>64.290000000000006</v>
      </c>
      <c r="Q3838" s="10" t="s">
        <v>8316</v>
      </c>
      <c r="R3838" t="s">
        <v>8317</v>
      </c>
      <c r="S3838" s="15">
        <f t="shared" si="239"/>
        <v>42553.926527777774</v>
      </c>
      <c r="T3838" s="15">
        <f t="shared" si="240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41"/>
        <v>120.12</v>
      </c>
      <c r="Q3839" s="10" t="s">
        <v>8316</v>
      </c>
      <c r="R3839" t="s">
        <v>8317</v>
      </c>
      <c r="S3839" s="15">
        <f t="shared" si="239"/>
        <v>42152.765717592592</v>
      </c>
      <c r="T3839" s="15">
        <f t="shared" si="240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41"/>
        <v>1008.24</v>
      </c>
      <c r="Q3840" s="10" t="s">
        <v>8316</v>
      </c>
      <c r="R3840" t="s">
        <v>8317</v>
      </c>
      <c r="S3840" s="15">
        <f t="shared" si="239"/>
        <v>42116.710752314815</v>
      </c>
      <c r="T3840" s="15">
        <f t="shared" si="240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41"/>
        <v>63.28</v>
      </c>
      <c r="Q3841" s="10" t="s">
        <v>8316</v>
      </c>
      <c r="R3841" t="s">
        <v>8317</v>
      </c>
      <c r="S3841" s="15">
        <f t="shared" si="239"/>
        <v>42155.142638888887</v>
      </c>
      <c r="T3841" s="15">
        <f t="shared" si="240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41"/>
        <v>21.67</v>
      </c>
      <c r="Q3842" s="10" t="s">
        <v>8316</v>
      </c>
      <c r="R3842" t="s">
        <v>8317</v>
      </c>
      <c r="S3842" s="15">
        <f t="shared" si="239"/>
        <v>42432.701724537037</v>
      </c>
      <c r="T3842" s="15">
        <f t="shared" si="240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2">ROUND((E3843/D3843)*100,0)</f>
        <v>9</v>
      </c>
      <c r="P3843">
        <f t="shared" si="241"/>
        <v>25.65</v>
      </c>
      <c r="Q3843" s="10" t="s">
        <v>8316</v>
      </c>
      <c r="R3843" t="s">
        <v>8317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1"/>
        <v>47.7</v>
      </c>
      <c r="Q3844" s="10" t="s">
        <v>8316</v>
      </c>
      <c r="R3844" t="s">
        <v>8317</v>
      </c>
      <c r="S3844" s="15">
        <f t="shared" si="243"/>
        <v>41740.493657407409</v>
      </c>
      <c r="T3844" s="15">
        <f t="shared" si="244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1"/>
        <v>56.05</v>
      </c>
      <c r="Q3845" s="10" t="s">
        <v>8316</v>
      </c>
      <c r="R3845" t="s">
        <v>8317</v>
      </c>
      <c r="S3845" s="15">
        <f t="shared" si="243"/>
        <v>41766.072500000002</v>
      </c>
      <c r="T3845" s="15">
        <f t="shared" si="244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1"/>
        <v>81.319999999999993</v>
      </c>
      <c r="Q3846" s="10" t="s">
        <v>8316</v>
      </c>
      <c r="R3846" t="s">
        <v>8317</v>
      </c>
      <c r="S3846" s="15">
        <f t="shared" si="243"/>
        <v>41766.617291666669</v>
      </c>
      <c r="T3846" s="15">
        <f t="shared" si="244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1"/>
        <v>70.17</v>
      </c>
      <c r="Q3847" s="10" t="s">
        <v>8316</v>
      </c>
      <c r="R3847" t="s">
        <v>8317</v>
      </c>
      <c r="S3847" s="15">
        <f t="shared" si="243"/>
        <v>42248.627013888887</v>
      </c>
      <c r="T3847" s="15">
        <f t="shared" si="244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1"/>
        <v>23.63</v>
      </c>
      <c r="Q3848" s="10" t="s">
        <v>8316</v>
      </c>
      <c r="R3848" t="s">
        <v>8317</v>
      </c>
      <c r="S3848" s="15">
        <f t="shared" si="243"/>
        <v>41885.221550925926</v>
      </c>
      <c r="T3848" s="15">
        <f t="shared" si="244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1"/>
        <v>188.56</v>
      </c>
      <c r="Q3849" s="10" t="s">
        <v>8316</v>
      </c>
      <c r="R3849" t="s">
        <v>8317</v>
      </c>
      <c r="S3849" s="15">
        <f t="shared" si="243"/>
        <v>42159.224432870367</v>
      </c>
      <c r="T3849" s="15">
        <f t="shared" si="244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1"/>
        <v>49.51</v>
      </c>
      <c r="Q3850" s="10" t="s">
        <v>8316</v>
      </c>
      <c r="R3850" t="s">
        <v>8317</v>
      </c>
      <c r="S3850" s="15">
        <f t="shared" si="243"/>
        <v>42265.817002314812</v>
      </c>
      <c r="T3850" s="15">
        <f t="shared" si="244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1"/>
        <v>75.459999999999994</v>
      </c>
      <c r="Q3851" s="10" t="s">
        <v>8316</v>
      </c>
      <c r="R3851" t="s">
        <v>8317</v>
      </c>
      <c r="S3851" s="15">
        <f t="shared" si="243"/>
        <v>42136.767175925925</v>
      </c>
      <c r="T3851" s="15">
        <f t="shared" si="244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1"/>
        <v>9.5</v>
      </c>
      <c r="Q3852" s="10" t="s">
        <v>8316</v>
      </c>
      <c r="R3852" t="s">
        <v>8317</v>
      </c>
      <c r="S3852" s="15">
        <f t="shared" si="243"/>
        <v>41975.124340277776</v>
      </c>
      <c r="T3852" s="15">
        <f t="shared" si="244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1"/>
        <v>35.5</v>
      </c>
      <c r="Q3853" s="10" t="s">
        <v>8316</v>
      </c>
      <c r="R3853" t="s">
        <v>8317</v>
      </c>
      <c r="S3853" s="15">
        <f t="shared" si="243"/>
        <v>42172.439571759256</v>
      </c>
      <c r="T3853" s="15">
        <f t="shared" si="244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1"/>
        <v>10</v>
      </c>
      <c r="Q3854" s="10" t="s">
        <v>8316</v>
      </c>
      <c r="R3854" t="s">
        <v>8317</v>
      </c>
      <c r="S3854" s="15">
        <f t="shared" si="243"/>
        <v>42065.190694444449</v>
      </c>
      <c r="T3854" s="15">
        <f t="shared" si="244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1"/>
        <v>13</v>
      </c>
      <c r="Q3855" s="10" t="s">
        <v>8316</v>
      </c>
      <c r="R3855" t="s">
        <v>8317</v>
      </c>
      <c r="S3855" s="15">
        <f t="shared" si="243"/>
        <v>41848.84002314815</v>
      </c>
      <c r="T3855" s="15">
        <f t="shared" si="244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1"/>
        <v>89.4</v>
      </c>
      <c r="Q3856" s="10" t="s">
        <v>8316</v>
      </c>
      <c r="R3856" t="s">
        <v>8317</v>
      </c>
      <c r="S3856" s="15">
        <f t="shared" si="243"/>
        <v>42103.884930555556</v>
      </c>
      <c r="T3856" s="15">
        <f t="shared" si="244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1"/>
        <v>25</v>
      </c>
      <c r="Q3857" s="10" t="s">
        <v>8316</v>
      </c>
      <c r="R3857" t="s">
        <v>8317</v>
      </c>
      <c r="S3857" s="15">
        <f t="shared" si="243"/>
        <v>42059.970729166671</v>
      </c>
      <c r="T3857" s="15">
        <f t="shared" si="244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1"/>
        <v>1</v>
      </c>
      <c r="Q3858" s="10" t="s">
        <v>8316</v>
      </c>
      <c r="R3858" t="s">
        <v>8317</v>
      </c>
      <c r="S3858" s="15">
        <f t="shared" si="243"/>
        <v>42041.743090277778</v>
      </c>
      <c r="T3858" s="15">
        <f t="shared" si="244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1"/>
        <v>65</v>
      </c>
      <c r="Q3859" s="10" t="s">
        <v>8316</v>
      </c>
      <c r="R3859" t="s">
        <v>8317</v>
      </c>
      <c r="S3859" s="15">
        <f t="shared" si="243"/>
        <v>41829.73715277778</v>
      </c>
      <c r="T3859" s="15">
        <f t="shared" si="244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1"/>
        <v>10</v>
      </c>
      <c r="Q3860" s="10" t="s">
        <v>8316</v>
      </c>
      <c r="R3860" t="s">
        <v>8317</v>
      </c>
      <c r="S3860" s="15">
        <f t="shared" si="243"/>
        <v>42128.431064814817</v>
      </c>
      <c r="T3860" s="15">
        <f t="shared" si="244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1"/>
        <v>1</v>
      </c>
      <c r="Q3861" s="10" t="s">
        <v>8316</v>
      </c>
      <c r="R3861" t="s">
        <v>8317</v>
      </c>
      <c r="S3861" s="15">
        <f t="shared" si="243"/>
        <v>41789.893599537041</v>
      </c>
      <c r="T3861" s="15">
        <f t="shared" si="244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1"/>
        <v>81.540000000000006</v>
      </c>
      <c r="Q3862" s="10" t="s">
        <v>8316</v>
      </c>
      <c r="R3862" t="s">
        <v>8317</v>
      </c>
      <c r="S3862" s="15">
        <f t="shared" si="243"/>
        <v>41833.660995370366</v>
      </c>
      <c r="T3862" s="15">
        <f t="shared" si="244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1"/>
        <v>100</v>
      </c>
      <c r="Q3863" s="10" t="s">
        <v>8316</v>
      </c>
      <c r="R3863" t="s">
        <v>8317</v>
      </c>
      <c r="S3863" s="15">
        <f t="shared" si="243"/>
        <v>41914.590011574073</v>
      </c>
      <c r="T3863" s="15">
        <f t="shared" si="244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1"/>
        <v>1</v>
      </c>
      <c r="Q3864" s="10" t="s">
        <v>8316</v>
      </c>
      <c r="R3864" t="s">
        <v>8317</v>
      </c>
      <c r="S3864" s="15">
        <f t="shared" si="243"/>
        <v>42611.261064814811</v>
      </c>
      <c r="T3864" s="15">
        <f t="shared" si="244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>
        <f t="shared" si="241"/>
        <v>0</v>
      </c>
      <c r="Q3865" s="10" t="s">
        <v>8316</v>
      </c>
      <c r="R3865" t="s">
        <v>8317</v>
      </c>
      <c r="S3865" s="15">
        <f t="shared" si="243"/>
        <v>42253.633159722223</v>
      </c>
      <c r="T3865" s="15">
        <f t="shared" si="244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1"/>
        <v>20</v>
      </c>
      <c r="Q3866" s="10" t="s">
        <v>8316</v>
      </c>
      <c r="R3866" t="s">
        <v>8317</v>
      </c>
      <c r="S3866" s="15">
        <f t="shared" si="243"/>
        <v>42295.891828703709</v>
      </c>
      <c r="T3866" s="15">
        <f t="shared" si="244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si="241"/>
        <v>46.43</v>
      </c>
      <c r="Q3867" s="10" t="s">
        <v>8316</v>
      </c>
      <c r="R3867" t="s">
        <v>8317</v>
      </c>
      <c r="S3867" s="15">
        <f t="shared" si="243"/>
        <v>41841.651597222226</v>
      </c>
      <c r="T3867" s="15">
        <f t="shared" si="244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1"/>
        <v>5.5</v>
      </c>
      <c r="Q3868" s="10" t="s">
        <v>8316</v>
      </c>
      <c r="R3868" t="s">
        <v>8317</v>
      </c>
      <c r="S3868" s="15">
        <f t="shared" si="243"/>
        <v>42402.947002314817</v>
      </c>
      <c r="T3868" s="15">
        <f t="shared" si="244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1"/>
        <v>50.2</v>
      </c>
      <c r="Q3869" s="10" t="s">
        <v>8316</v>
      </c>
      <c r="R3869" t="s">
        <v>8317</v>
      </c>
      <c r="S3869" s="15">
        <f t="shared" si="243"/>
        <v>42509.814108796301</v>
      </c>
      <c r="T3869" s="15">
        <f t="shared" si="244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1"/>
        <v>10</v>
      </c>
      <c r="Q3870" s="10" t="s">
        <v>8316</v>
      </c>
      <c r="R3870" t="s">
        <v>8358</v>
      </c>
      <c r="S3870" s="15">
        <f t="shared" si="243"/>
        <v>41865.659780092588</v>
      </c>
      <c r="T3870" s="15">
        <f t="shared" si="244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1"/>
        <v>30.13</v>
      </c>
      <c r="Q3871" s="10" t="s">
        <v>8316</v>
      </c>
      <c r="R3871" t="s">
        <v>8358</v>
      </c>
      <c r="S3871" s="15">
        <f t="shared" si="243"/>
        <v>42047.724444444444</v>
      </c>
      <c r="T3871" s="15">
        <f t="shared" si="244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1"/>
        <v>150</v>
      </c>
      <c r="Q3872" s="10" t="s">
        <v>8316</v>
      </c>
      <c r="R3872" t="s">
        <v>8358</v>
      </c>
      <c r="S3872" s="15">
        <f t="shared" si="243"/>
        <v>41793.17219907407</v>
      </c>
      <c r="T3872" s="15">
        <f t="shared" si="244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1"/>
        <v>13.33</v>
      </c>
      <c r="Q3873" s="10" t="s">
        <v>8316</v>
      </c>
      <c r="R3873" t="s">
        <v>8358</v>
      </c>
      <c r="S3873" s="15">
        <f t="shared" si="243"/>
        <v>42763.780671296292</v>
      </c>
      <c r="T3873" s="15">
        <f t="shared" si="244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>
        <f t="shared" si="241"/>
        <v>0</v>
      </c>
      <c r="Q3874" s="10" t="s">
        <v>8316</v>
      </c>
      <c r="R3874" t="s">
        <v>8358</v>
      </c>
      <c r="S3874" s="15">
        <f t="shared" si="243"/>
        <v>42180.145787037036</v>
      </c>
      <c r="T3874" s="15">
        <f t="shared" si="244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>
        <f t="shared" si="241"/>
        <v>0</v>
      </c>
      <c r="Q3875" s="10" t="s">
        <v>8316</v>
      </c>
      <c r="R3875" t="s">
        <v>8358</v>
      </c>
      <c r="S3875" s="15">
        <f t="shared" si="243"/>
        <v>42255.696006944447</v>
      </c>
      <c r="T3875" s="15">
        <f t="shared" si="244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>
        <f t="shared" si="241"/>
        <v>0</v>
      </c>
      <c r="Q3876" s="10" t="s">
        <v>8316</v>
      </c>
      <c r="R3876" t="s">
        <v>8358</v>
      </c>
      <c r="S3876" s="15">
        <f t="shared" si="243"/>
        <v>42007.016458333332</v>
      </c>
      <c r="T3876" s="15">
        <f t="shared" si="244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>
        <f t="shared" si="241"/>
        <v>0</v>
      </c>
      <c r="Q3877" s="10" t="s">
        <v>8316</v>
      </c>
      <c r="R3877" t="s">
        <v>8358</v>
      </c>
      <c r="S3877" s="15">
        <f t="shared" si="243"/>
        <v>42615.346817129626</v>
      </c>
      <c r="T3877" s="15">
        <f t="shared" si="244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1"/>
        <v>44.76</v>
      </c>
      <c r="Q3878" s="10" t="s">
        <v>8316</v>
      </c>
      <c r="R3878" t="s">
        <v>8358</v>
      </c>
      <c r="S3878" s="15">
        <f t="shared" si="243"/>
        <v>42372.624166666668</v>
      </c>
      <c r="T3878" s="15">
        <f t="shared" si="244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1"/>
        <v>88.64</v>
      </c>
      <c r="Q3879" s="10" t="s">
        <v>8316</v>
      </c>
      <c r="R3879" t="s">
        <v>8358</v>
      </c>
      <c r="S3879" s="15">
        <f t="shared" si="243"/>
        <v>42682.67768518519</v>
      </c>
      <c r="T3879" s="15">
        <f t="shared" si="244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1"/>
        <v>10</v>
      </c>
      <c r="Q3880" s="10" t="s">
        <v>8316</v>
      </c>
      <c r="R3880" t="s">
        <v>8358</v>
      </c>
      <c r="S3880" s="15">
        <f t="shared" si="243"/>
        <v>42154.818819444445</v>
      </c>
      <c r="T3880" s="15">
        <f t="shared" si="244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>
        <f t="shared" si="241"/>
        <v>0</v>
      </c>
      <c r="Q3881" s="10" t="s">
        <v>8316</v>
      </c>
      <c r="R3881" t="s">
        <v>8358</v>
      </c>
      <c r="S3881" s="15">
        <f t="shared" si="243"/>
        <v>41999.861064814817</v>
      </c>
      <c r="T3881" s="15">
        <f t="shared" si="244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1"/>
        <v>57.65</v>
      </c>
      <c r="Q3882" s="10" t="s">
        <v>8316</v>
      </c>
      <c r="R3882" t="s">
        <v>8358</v>
      </c>
      <c r="S3882" s="15">
        <f t="shared" si="243"/>
        <v>41815.815046296295</v>
      </c>
      <c r="T3882" s="15">
        <f t="shared" si="244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1"/>
        <v>25</v>
      </c>
      <c r="Q3883" s="10" t="s">
        <v>8316</v>
      </c>
      <c r="R3883" t="s">
        <v>8358</v>
      </c>
      <c r="S3883" s="15">
        <f t="shared" si="243"/>
        <v>42756.018506944441</v>
      </c>
      <c r="T3883" s="15">
        <f t="shared" si="244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>
        <f t="shared" si="241"/>
        <v>0</v>
      </c>
      <c r="Q3884" s="10" t="s">
        <v>8316</v>
      </c>
      <c r="R3884" t="s">
        <v>8358</v>
      </c>
      <c r="S3884" s="15">
        <f t="shared" si="243"/>
        <v>42373.983449074076</v>
      </c>
      <c r="T3884" s="15">
        <f t="shared" si="244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>
        <f t="shared" ref="P3885:P3948" si="245">IFERROR(ROUND(E3885/L3885,2),0)</f>
        <v>0</v>
      </c>
      <c r="Q3885" s="10" t="s">
        <v>8316</v>
      </c>
      <c r="R3885" t="s">
        <v>8358</v>
      </c>
      <c r="S3885" s="15">
        <f t="shared" si="243"/>
        <v>41854.602650462963</v>
      </c>
      <c r="T3885" s="15">
        <f t="shared" si="244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>
        <f t="shared" si="245"/>
        <v>0</v>
      </c>
      <c r="Q3886" s="10" t="s">
        <v>8316</v>
      </c>
      <c r="R3886" t="s">
        <v>8358</v>
      </c>
      <c r="S3886" s="15">
        <f t="shared" si="243"/>
        <v>42065.791574074072</v>
      </c>
      <c r="T3886" s="15">
        <f t="shared" si="244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>
        <f t="shared" si="245"/>
        <v>0</v>
      </c>
      <c r="Q3887" s="10" t="s">
        <v>8316</v>
      </c>
      <c r="R3887" t="s">
        <v>8358</v>
      </c>
      <c r="S3887" s="15">
        <f t="shared" si="243"/>
        <v>42469.951284722221</v>
      </c>
      <c r="T3887" s="15">
        <f t="shared" si="244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>
        <f t="shared" si="245"/>
        <v>0</v>
      </c>
      <c r="Q3888" s="10" t="s">
        <v>8316</v>
      </c>
      <c r="R3888" t="s">
        <v>8358</v>
      </c>
      <c r="S3888" s="15">
        <f t="shared" si="243"/>
        <v>41954.228032407409</v>
      </c>
      <c r="T3888" s="15">
        <f t="shared" si="244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5"/>
        <v>17.5</v>
      </c>
      <c r="Q3889" s="10" t="s">
        <v>8316</v>
      </c>
      <c r="R3889" t="s">
        <v>8358</v>
      </c>
      <c r="S3889" s="15">
        <f t="shared" si="243"/>
        <v>42079.857974537037</v>
      </c>
      <c r="T3889" s="15">
        <f t="shared" si="244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5"/>
        <v>38.71</v>
      </c>
      <c r="Q3890" s="10" t="s">
        <v>8316</v>
      </c>
      <c r="R3890" t="s">
        <v>8317</v>
      </c>
      <c r="S3890" s="15">
        <f t="shared" si="243"/>
        <v>42762.545810185184</v>
      </c>
      <c r="T3890" s="15">
        <f t="shared" si="244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5"/>
        <v>13.11</v>
      </c>
      <c r="Q3891" s="10" t="s">
        <v>8316</v>
      </c>
      <c r="R3891" t="s">
        <v>8317</v>
      </c>
      <c r="S3891" s="15">
        <f t="shared" si="243"/>
        <v>41977.004976851851</v>
      </c>
      <c r="T3891" s="15">
        <f t="shared" si="244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5"/>
        <v>315.5</v>
      </c>
      <c r="Q3892" s="10" t="s">
        <v>8316</v>
      </c>
      <c r="R3892" t="s">
        <v>8317</v>
      </c>
      <c r="S3892" s="15">
        <f t="shared" si="243"/>
        <v>42171.758611111116</v>
      </c>
      <c r="T3892" s="15">
        <f t="shared" si="244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5"/>
        <v>37.14</v>
      </c>
      <c r="Q3893" s="10" t="s">
        <v>8316</v>
      </c>
      <c r="R3893" t="s">
        <v>8317</v>
      </c>
      <c r="S3893" s="15">
        <f t="shared" si="243"/>
        <v>42056.1324537037</v>
      </c>
      <c r="T3893" s="15">
        <f t="shared" si="244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>
        <f t="shared" si="245"/>
        <v>0</v>
      </c>
      <c r="Q3894" s="10" t="s">
        <v>8316</v>
      </c>
      <c r="R3894" t="s">
        <v>8317</v>
      </c>
      <c r="S3894" s="15">
        <f t="shared" si="243"/>
        <v>41867.652280092596</v>
      </c>
      <c r="T3894" s="15">
        <f t="shared" si="244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5"/>
        <v>128.27000000000001</v>
      </c>
      <c r="Q3895" s="10" t="s">
        <v>8316</v>
      </c>
      <c r="R3895" t="s">
        <v>8317</v>
      </c>
      <c r="S3895" s="15">
        <f t="shared" si="243"/>
        <v>41779.657870370371</v>
      </c>
      <c r="T3895" s="15">
        <f t="shared" si="244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5"/>
        <v>47.27</v>
      </c>
      <c r="Q3896" s="10" t="s">
        <v>8316</v>
      </c>
      <c r="R3896" t="s">
        <v>8317</v>
      </c>
      <c r="S3896" s="15">
        <f t="shared" si="243"/>
        <v>42679.958472222221</v>
      </c>
      <c r="T3896" s="15">
        <f t="shared" si="244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5"/>
        <v>50</v>
      </c>
      <c r="Q3897" s="10" t="s">
        <v>8316</v>
      </c>
      <c r="R3897" t="s">
        <v>8317</v>
      </c>
      <c r="S3897" s="15">
        <f t="shared" si="243"/>
        <v>42032.250208333338</v>
      </c>
      <c r="T3897" s="15">
        <f t="shared" si="244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>
        <f t="shared" si="245"/>
        <v>42.5</v>
      </c>
      <c r="Q3898" s="10" t="s">
        <v>8316</v>
      </c>
      <c r="R3898" t="s">
        <v>8317</v>
      </c>
      <c r="S3898" s="15">
        <f t="shared" si="243"/>
        <v>41793.191875000004</v>
      </c>
      <c r="T3898" s="15">
        <f t="shared" si="244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>
        <f t="shared" si="245"/>
        <v>44</v>
      </c>
      <c r="Q3899" s="10" t="s">
        <v>8316</v>
      </c>
      <c r="R3899" t="s">
        <v>8317</v>
      </c>
      <c r="S3899" s="15">
        <f t="shared" si="243"/>
        <v>41982.87364583333</v>
      </c>
      <c r="T3899" s="15">
        <f t="shared" si="244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>
        <f t="shared" si="245"/>
        <v>50.88</v>
      </c>
      <c r="Q3900" s="10" t="s">
        <v>8316</v>
      </c>
      <c r="R3900" t="s">
        <v>8317</v>
      </c>
      <c r="S3900" s="15">
        <f t="shared" si="243"/>
        <v>42193.482291666667</v>
      </c>
      <c r="T3900" s="15">
        <f t="shared" si="244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>
        <f t="shared" si="245"/>
        <v>62.5</v>
      </c>
      <c r="Q3901" s="10" t="s">
        <v>8316</v>
      </c>
      <c r="R3901" t="s">
        <v>8317</v>
      </c>
      <c r="S3901" s="15">
        <f t="shared" si="243"/>
        <v>41843.775011574071</v>
      </c>
      <c r="T3901" s="15">
        <f t="shared" si="244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>
        <f t="shared" si="245"/>
        <v>27</v>
      </c>
      <c r="Q3902" s="10" t="s">
        <v>8316</v>
      </c>
      <c r="R3902" t="s">
        <v>8317</v>
      </c>
      <c r="S3902" s="15">
        <f t="shared" si="243"/>
        <v>42136.092488425929</v>
      </c>
      <c r="T3902" s="15">
        <f t="shared" si="244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>
        <f t="shared" si="245"/>
        <v>25</v>
      </c>
      <c r="Q3903" s="10" t="s">
        <v>8316</v>
      </c>
      <c r="R3903" t="s">
        <v>8317</v>
      </c>
      <c r="S3903" s="15">
        <f t="shared" si="243"/>
        <v>42317.826377314821</v>
      </c>
      <c r="T3903" s="15">
        <f t="shared" si="244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>
        <f t="shared" si="245"/>
        <v>47.26</v>
      </c>
      <c r="Q3904" s="10" t="s">
        <v>8316</v>
      </c>
      <c r="R3904" t="s">
        <v>8317</v>
      </c>
      <c r="S3904" s="15">
        <f t="shared" si="243"/>
        <v>42663.468078703707</v>
      </c>
      <c r="T3904" s="15">
        <f t="shared" si="244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>
        <f t="shared" si="245"/>
        <v>0</v>
      </c>
      <c r="Q3905" s="10" t="s">
        <v>8316</v>
      </c>
      <c r="R3905" t="s">
        <v>8317</v>
      </c>
      <c r="S3905" s="15">
        <f t="shared" si="243"/>
        <v>42186.01116898148</v>
      </c>
      <c r="T3905" s="15">
        <f t="shared" si="244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2"/>
        <v>0</v>
      </c>
      <c r="P3906">
        <f t="shared" si="245"/>
        <v>1.5</v>
      </c>
      <c r="Q3906" s="10" t="s">
        <v>8316</v>
      </c>
      <c r="R3906" t="s">
        <v>8317</v>
      </c>
      <c r="S3906" s="15">
        <f t="shared" si="243"/>
        <v>42095.229166666672</v>
      </c>
      <c r="T3906" s="15">
        <f t="shared" si="244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ROUND((E3907/D3907)*100,0)</f>
        <v>12</v>
      </c>
      <c r="P3907">
        <f t="shared" si="245"/>
        <v>24.71</v>
      </c>
      <c r="Q3907" s="10" t="s">
        <v>8316</v>
      </c>
      <c r="R3907" t="s">
        <v>8317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5"/>
        <v>63.13</v>
      </c>
      <c r="Q3908" s="10" t="s">
        <v>8316</v>
      </c>
      <c r="R3908" t="s">
        <v>8317</v>
      </c>
      <c r="S3908" s="15">
        <f t="shared" si="247"/>
        <v>42143.917743055557</v>
      </c>
      <c r="T3908" s="15">
        <f t="shared" si="248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5"/>
        <v>38.25</v>
      </c>
      <c r="Q3909" s="10" t="s">
        <v>8316</v>
      </c>
      <c r="R3909" t="s">
        <v>8317</v>
      </c>
      <c r="S3909" s="15">
        <f t="shared" si="247"/>
        <v>41906.819513888891</v>
      </c>
      <c r="T3909" s="15">
        <f t="shared" si="248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5"/>
        <v>16.25</v>
      </c>
      <c r="Q3910" s="10" t="s">
        <v>8316</v>
      </c>
      <c r="R3910" t="s">
        <v>8317</v>
      </c>
      <c r="S3910" s="15">
        <f t="shared" si="247"/>
        <v>41834.135370370372</v>
      </c>
      <c r="T3910" s="15">
        <f t="shared" si="248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5"/>
        <v>33.75</v>
      </c>
      <c r="Q3911" s="10" t="s">
        <v>8316</v>
      </c>
      <c r="R3911" t="s">
        <v>8317</v>
      </c>
      <c r="S3911" s="15">
        <f t="shared" si="247"/>
        <v>41863.359282407408</v>
      </c>
      <c r="T3911" s="15">
        <f t="shared" si="248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5"/>
        <v>61.67</v>
      </c>
      <c r="Q3912" s="10" t="s">
        <v>8316</v>
      </c>
      <c r="R3912" t="s">
        <v>8317</v>
      </c>
      <c r="S3912" s="15">
        <f t="shared" si="247"/>
        <v>42224.756909722222</v>
      </c>
      <c r="T3912" s="15">
        <f t="shared" si="248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5"/>
        <v>83.14</v>
      </c>
      <c r="Q3913" s="10" t="s">
        <v>8316</v>
      </c>
      <c r="R3913" t="s">
        <v>8317</v>
      </c>
      <c r="S3913" s="15">
        <f t="shared" si="247"/>
        <v>41939.8122337963</v>
      </c>
      <c r="T3913" s="15">
        <f t="shared" si="248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5"/>
        <v>1</v>
      </c>
      <c r="Q3914" s="10" t="s">
        <v>8316</v>
      </c>
      <c r="R3914" t="s">
        <v>8317</v>
      </c>
      <c r="S3914" s="15">
        <f t="shared" si="247"/>
        <v>42059.270023148143</v>
      </c>
      <c r="T3914" s="15">
        <f t="shared" si="248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5"/>
        <v>142.86000000000001</v>
      </c>
      <c r="Q3915" s="10" t="s">
        <v>8316</v>
      </c>
      <c r="R3915" t="s">
        <v>8317</v>
      </c>
      <c r="S3915" s="15">
        <f t="shared" si="247"/>
        <v>42308.211215277777</v>
      </c>
      <c r="T3915" s="15">
        <f t="shared" si="248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5"/>
        <v>33.67</v>
      </c>
      <c r="Q3916" s="10" t="s">
        <v>8316</v>
      </c>
      <c r="R3916" t="s">
        <v>8317</v>
      </c>
      <c r="S3916" s="15">
        <f t="shared" si="247"/>
        <v>42114.818935185183</v>
      </c>
      <c r="T3916" s="15">
        <f t="shared" si="248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5"/>
        <v>5</v>
      </c>
      <c r="Q3917" s="10" t="s">
        <v>8316</v>
      </c>
      <c r="R3917" t="s">
        <v>8317</v>
      </c>
      <c r="S3917" s="15">
        <f t="shared" si="247"/>
        <v>42492.98505787037</v>
      </c>
      <c r="T3917" s="15">
        <f t="shared" si="248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>
        <f t="shared" si="245"/>
        <v>0</v>
      </c>
      <c r="Q3918" s="10" t="s">
        <v>8316</v>
      </c>
      <c r="R3918" t="s">
        <v>8317</v>
      </c>
      <c r="S3918" s="15">
        <f t="shared" si="247"/>
        <v>42494.471666666665</v>
      </c>
      <c r="T3918" s="15">
        <f t="shared" si="248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5"/>
        <v>10</v>
      </c>
      <c r="Q3919" s="10" t="s">
        <v>8316</v>
      </c>
      <c r="R3919" t="s">
        <v>8317</v>
      </c>
      <c r="S3919" s="15">
        <f t="shared" si="247"/>
        <v>41863.527326388888</v>
      </c>
      <c r="T3919" s="15">
        <f t="shared" si="248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5"/>
        <v>40</v>
      </c>
      <c r="Q3920" s="10" t="s">
        <v>8316</v>
      </c>
      <c r="R3920" t="s">
        <v>8317</v>
      </c>
      <c r="S3920" s="15">
        <f t="shared" si="247"/>
        <v>41843.664618055554</v>
      </c>
      <c r="T3920" s="15">
        <f t="shared" si="248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5"/>
        <v>30</v>
      </c>
      <c r="Q3921" s="10" t="s">
        <v>8316</v>
      </c>
      <c r="R3921" t="s">
        <v>8317</v>
      </c>
      <c r="S3921" s="15">
        <f t="shared" si="247"/>
        <v>42358.684872685189</v>
      </c>
      <c r="T3921" s="15">
        <f t="shared" si="248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5"/>
        <v>45</v>
      </c>
      <c r="Q3922" s="10" t="s">
        <v>8316</v>
      </c>
      <c r="R3922" t="s">
        <v>8317</v>
      </c>
      <c r="S3922" s="15">
        <f t="shared" si="247"/>
        <v>42657.38726851852</v>
      </c>
      <c r="T3922" s="15">
        <f t="shared" si="248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5"/>
        <v>0</v>
      </c>
      <c r="Q3923" s="10" t="s">
        <v>8316</v>
      </c>
      <c r="R3923" t="s">
        <v>8317</v>
      </c>
      <c r="S3923" s="15">
        <f t="shared" si="247"/>
        <v>41926.542303240742</v>
      </c>
      <c r="T3923" s="15">
        <f t="shared" si="248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5"/>
        <v>10.17</v>
      </c>
      <c r="Q3924" s="10" t="s">
        <v>8316</v>
      </c>
      <c r="R3924" t="s">
        <v>8317</v>
      </c>
      <c r="S3924" s="15">
        <f t="shared" si="247"/>
        <v>42020.768634259264</v>
      </c>
      <c r="T3924" s="15">
        <f t="shared" si="248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5"/>
        <v>81.41</v>
      </c>
      <c r="Q3925" s="10" t="s">
        <v>8316</v>
      </c>
      <c r="R3925" t="s">
        <v>8317</v>
      </c>
      <c r="S3925" s="15">
        <f t="shared" si="247"/>
        <v>42075.979988425926</v>
      </c>
      <c r="T3925" s="15">
        <f t="shared" si="248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5"/>
        <v>57.25</v>
      </c>
      <c r="Q3926" s="10" t="s">
        <v>8316</v>
      </c>
      <c r="R3926" t="s">
        <v>8317</v>
      </c>
      <c r="S3926" s="15">
        <f t="shared" si="247"/>
        <v>41786.959745370368</v>
      </c>
      <c r="T3926" s="15">
        <f t="shared" si="248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5"/>
        <v>5</v>
      </c>
      <c r="Q3927" s="10" t="s">
        <v>8316</v>
      </c>
      <c r="R3927" t="s">
        <v>8317</v>
      </c>
      <c r="S3927" s="15">
        <f t="shared" si="247"/>
        <v>41820.870821759258</v>
      </c>
      <c r="T3927" s="15">
        <f t="shared" si="248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5"/>
        <v>15</v>
      </c>
      <c r="Q3928" s="10" t="s">
        <v>8316</v>
      </c>
      <c r="R3928" t="s">
        <v>8317</v>
      </c>
      <c r="S3928" s="15">
        <f t="shared" si="247"/>
        <v>41970.085046296299</v>
      </c>
      <c r="T3928" s="15">
        <f t="shared" si="248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5"/>
        <v>12.5</v>
      </c>
      <c r="Q3929" s="10" t="s">
        <v>8316</v>
      </c>
      <c r="R3929" t="s">
        <v>8317</v>
      </c>
      <c r="S3929" s="15">
        <f t="shared" si="247"/>
        <v>41830.267407407409</v>
      </c>
      <c r="T3929" s="15">
        <f t="shared" si="248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5"/>
        <v>93</v>
      </c>
      <c r="Q3930" s="10" t="s">
        <v>8316</v>
      </c>
      <c r="R3930" t="s">
        <v>8317</v>
      </c>
      <c r="S3930" s="15">
        <f t="shared" si="247"/>
        <v>42265.683182870373</v>
      </c>
      <c r="T3930" s="15">
        <f t="shared" si="248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5"/>
        <v>32.36</v>
      </c>
      <c r="Q3931" s="10" t="s">
        <v>8316</v>
      </c>
      <c r="R3931" t="s">
        <v>8317</v>
      </c>
      <c r="S3931" s="15">
        <f t="shared" si="247"/>
        <v>42601.827141203699</v>
      </c>
      <c r="T3931" s="15">
        <f t="shared" si="248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5"/>
        <v>0</v>
      </c>
      <c r="Q3932" s="10" t="s">
        <v>8316</v>
      </c>
      <c r="R3932" t="s">
        <v>8317</v>
      </c>
      <c r="S3932" s="15">
        <f t="shared" si="247"/>
        <v>42433.338749999995</v>
      </c>
      <c r="T3932" s="15">
        <f t="shared" si="248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>
        <f t="shared" si="245"/>
        <v>0</v>
      </c>
      <c r="Q3933" s="10" t="s">
        <v>8316</v>
      </c>
      <c r="R3933" t="s">
        <v>8317</v>
      </c>
      <c r="S3933" s="15">
        <f t="shared" si="247"/>
        <v>42228.151701388888</v>
      </c>
      <c r="T3933" s="15">
        <f t="shared" si="248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5"/>
        <v>1</v>
      </c>
      <c r="Q3934" s="10" t="s">
        <v>8316</v>
      </c>
      <c r="R3934" t="s">
        <v>8317</v>
      </c>
      <c r="S3934" s="15">
        <f t="shared" si="247"/>
        <v>42415.168564814812</v>
      </c>
      <c r="T3934" s="15">
        <f t="shared" si="248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5"/>
        <v>91.83</v>
      </c>
      <c r="Q3935" s="10" t="s">
        <v>8316</v>
      </c>
      <c r="R3935" t="s">
        <v>8317</v>
      </c>
      <c r="S3935" s="15">
        <f t="shared" si="247"/>
        <v>42538.968310185184</v>
      </c>
      <c r="T3935" s="15">
        <f t="shared" si="248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5"/>
        <v>45.83</v>
      </c>
      <c r="Q3936" s="10" t="s">
        <v>8316</v>
      </c>
      <c r="R3936" t="s">
        <v>8317</v>
      </c>
      <c r="S3936" s="15">
        <f t="shared" si="247"/>
        <v>42233.671747685185</v>
      </c>
      <c r="T3936" s="15">
        <f t="shared" si="248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5"/>
        <v>57.17</v>
      </c>
      <c r="Q3937" s="10" t="s">
        <v>8316</v>
      </c>
      <c r="R3937" t="s">
        <v>8317</v>
      </c>
      <c r="S3937" s="15">
        <f t="shared" si="247"/>
        <v>42221.656782407401</v>
      </c>
      <c r="T3937" s="15">
        <f t="shared" si="248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5"/>
        <v>0</v>
      </c>
      <c r="Q3938" s="10" t="s">
        <v>8316</v>
      </c>
      <c r="R3938" t="s">
        <v>8317</v>
      </c>
      <c r="S3938" s="15">
        <f t="shared" si="247"/>
        <v>42675.262962962966</v>
      </c>
      <c r="T3938" s="15">
        <f t="shared" si="248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5"/>
        <v>248.5</v>
      </c>
      <c r="Q3939" s="10" t="s">
        <v>8316</v>
      </c>
      <c r="R3939" t="s">
        <v>8317</v>
      </c>
      <c r="S3939" s="15">
        <f t="shared" si="247"/>
        <v>42534.631481481483</v>
      </c>
      <c r="T3939" s="15">
        <f t="shared" si="248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5"/>
        <v>79.400000000000006</v>
      </c>
      <c r="Q3940" s="10" t="s">
        <v>8316</v>
      </c>
      <c r="R3940" t="s">
        <v>8317</v>
      </c>
      <c r="S3940" s="15">
        <f t="shared" si="247"/>
        <v>42151.905717592599</v>
      </c>
      <c r="T3940" s="15">
        <f t="shared" si="248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5"/>
        <v>5</v>
      </c>
      <c r="Q3941" s="10" t="s">
        <v>8316</v>
      </c>
      <c r="R3941" t="s">
        <v>8317</v>
      </c>
      <c r="S3941" s="15">
        <f t="shared" si="247"/>
        <v>41915.400219907409</v>
      </c>
      <c r="T3941" s="15">
        <f t="shared" si="248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5"/>
        <v>5.5</v>
      </c>
      <c r="Q3942" s="10" t="s">
        <v>8316</v>
      </c>
      <c r="R3942" t="s">
        <v>8317</v>
      </c>
      <c r="S3942" s="15">
        <f t="shared" si="247"/>
        <v>41961.492488425924</v>
      </c>
      <c r="T3942" s="15">
        <f t="shared" si="248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5"/>
        <v>25</v>
      </c>
      <c r="Q3943" s="10" t="s">
        <v>8316</v>
      </c>
      <c r="R3943" t="s">
        <v>8317</v>
      </c>
      <c r="S3943" s="15">
        <f t="shared" si="247"/>
        <v>41940.587233796294</v>
      </c>
      <c r="T3943" s="15">
        <f t="shared" si="248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5"/>
        <v>0</v>
      </c>
      <c r="Q3944" s="10" t="s">
        <v>8316</v>
      </c>
      <c r="R3944" t="s">
        <v>8317</v>
      </c>
      <c r="S3944" s="15">
        <f t="shared" si="247"/>
        <v>42111.904097222221</v>
      </c>
      <c r="T3944" s="15">
        <f t="shared" si="248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5"/>
        <v>137.08000000000001</v>
      </c>
      <c r="Q3945" s="10" t="s">
        <v>8316</v>
      </c>
      <c r="R3945" t="s">
        <v>8317</v>
      </c>
      <c r="S3945" s="15">
        <f t="shared" si="247"/>
        <v>42279.778564814813</v>
      </c>
      <c r="T3945" s="15">
        <f t="shared" si="248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>
        <f t="shared" si="245"/>
        <v>0</v>
      </c>
      <c r="Q3946" s="10" t="s">
        <v>8316</v>
      </c>
      <c r="R3946" t="s">
        <v>8317</v>
      </c>
      <c r="S3946" s="15">
        <f t="shared" si="247"/>
        <v>42213.662905092591</v>
      </c>
      <c r="T3946" s="15">
        <f t="shared" si="248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5"/>
        <v>5</v>
      </c>
      <c r="Q3947" s="10" t="s">
        <v>8316</v>
      </c>
      <c r="R3947" t="s">
        <v>8317</v>
      </c>
      <c r="S3947" s="15">
        <f t="shared" si="247"/>
        <v>42109.801712962959</v>
      </c>
      <c r="T3947" s="15">
        <f t="shared" si="248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5"/>
        <v>39</v>
      </c>
      <c r="Q3948" s="10" t="s">
        <v>8316</v>
      </c>
      <c r="R3948" t="s">
        <v>8317</v>
      </c>
      <c r="S3948" s="15">
        <f t="shared" si="247"/>
        <v>42031.833587962959</v>
      </c>
      <c r="T3948" s="15">
        <f t="shared" si="248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ref="P3949:P4012" si="249">IFERROR(ROUND(E3949/L3949,2),0)</f>
        <v>50.5</v>
      </c>
      <c r="Q3949" s="10" t="s">
        <v>8316</v>
      </c>
      <c r="R3949" t="s">
        <v>8317</v>
      </c>
      <c r="S3949" s="15">
        <f t="shared" si="247"/>
        <v>42615.142870370371</v>
      </c>
      <c r="T3949" s="15">
        <f t="shared" si="248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>
        <f t="shared" si="249"/>
        <v>0</v>
      </c>
      <c r="Q3950" s="10" t="s">
        <v>8316</v>
      </c>
      <c r="R3950" t="s">
        <v>8317</v>
      </c>
      <c r="S3950" s="15">
        <f t="shared" si="247"/>
        <v>41829.325497685182</v>
      </c>
      <c r="T3950" s="15">
        <f t="shared" si="248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9"/>
        <v>49.28</v>
      </c>
      <c r="Q3951" s="10" t="s">
        <v>8316</v>
      </c>
      <c r="R3951" t="s">
        <v>8317</v>
      </c>
      <c r="S3951" s="15">
        <f t="shared" si="247"/>
        <v>42016.120613425926</v>
      </c>
      <c r="T3951" s="15">
        <f t="shared" si="248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9"/>
        <v>25</v>
      </c>
      <c r="Q3952" s="10" t="s">
        <v>8316</v>
      </c>
      <c r="R3952" t="s">
        <v>8317</v>
      </c>
      <c r="S3952" s="15">
        <f t="shared" si="247"/>
        <v>42439.702314814815</v>
      </c>
      <c r="T3952" s="15">
        <f t="shared" si="248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9"/>
        <v>1</v>
      </c>
      <c r="Q3953" s="10" t="s">
        <v>8316</v>
      </c>
      <c r="R3953" t="s">
        <v>8317</v>
      </c>
      <c r="S3953" s="15">
        <f t="shared" si="247"/>
        <v>42433.825717592597</v>
      </c>
      <c r="T3953" s="15">
        <f t="shared" si="248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9"/>
        <v>25</v>
      </c>
      <c r="Q3954" s="10" t="s">
        <v>8316</v>
      </c>
      <c r="R3954" t="s">
        <v>8317</v>
      </c>
      <c r="S3954" s="15">
        <f t="shared" si="247"/>
        <v>42243.790393518517</v>
      </c>
      <c r="T3954" s="15">
        <f t="shared" si="248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>
        <f t="shared" si="249"/>
        <v>0</v>
      </c>
      <c r="Q3955" s="10" t="s">
        <v>8316</v>
      </c>
      <c r="R3955" t="s">
        <v>8317</v>
      </c>
      <c r="S3955" s="15">
        <f t="shared" si="247"/>
        <v>42550.048449074078</v>
      </c>
      <c r="T3955" s="15">
        <f t="shared" si="248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>
        <f t="shared" si="249"/>
        <v>0</v>
      </c>
      <c r="Q3956" s="10" t="s">
        <v>8316</v>
      </c>
      <c r="R3956" t="s">
        <v>8317</v>
      </c>
      <c r="S3956" s="15">
        <f t="shared" si="247"/>
        <v>41774.651203703703</v>
      </c>
      <c r="T3956" s="15">
        <f t="shared" si="248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9"/>
        <v>53.13</v>
      </c>
      <c r="Q3957" s="10" t="s">
        <v>8316</v>
      </c>
      <c r="R3957" t="s">
        <v>8317</v>
      </c>
      <c r="S3957" s="15">
        <f t="shared" si="247"/>
        <v>42306.848854166667</v>
      </c>
      <c r="T3957" s="15">
        <f t="shared" si="248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>
        <f t="shared" si="249"/>
        <v>0</v>
      </c>
      <c r="Q3958" s="10" t="s">
        <v>8316</v>
      </c>
      <c r="R3958" t="s">
        <v>8317</v>
      </c>
      <c r="S3958" s="15">
        <f t="shared" si="247"/>
        <v>42457.932025462964</v>
      </c>
      <c r="T3958" s="15">
        <f t="shared" si="248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9"/>
        <v>7</v>
      </c>
      <c r="Q3959" s="10" t="s">
        <v>8316</v>
      </c>
      <c r="R3959" t="s">
        <v>8317</v>
      </c>
      <c r="S3959" s="15">
        <f t="shared" si="247"/>
        <v>42513.976319444439</v>
      </c>
      <c r="T3959" s="15">
        <f t="shared" si="248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9"/>
        <v>40.06</v>
      </c>
      <c r="Q3960" s="10" t="s">
        <v>8316</v>
      </c>
      <c r="R3960" t="s">
        <v>8317</v>
      </c>
      <c r="S3960" s="15">
        <f t="shared" si="247"/>
        <v>41816.950370370374</v>
      </c>
      <c r="T3960" s="15">
        <f t="shared" si="248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9"/>
        <v>24.33</v>
      </c>
      <c r="Q3961" s="10" t="s">
        <v>8316</v>
      </c>
      <c r="R3961" t="s">
        <v>8317</v>
      </c>
      <c r="S3961" s="15">
        <f t="shared" si="247"/>
        <v>41880.788842592592</v>
      </c>
      <c r="T3961" s="15">
        <f t="shared" si="248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9"/>
        <v>11.25</v>
      </c>
      <c r="Q3962" s="10" t="s">
        <v>8316</v>
      </c>
      <c r="R3962" t="s">
        <v>8317</v>
      </c>
      <c r="S3962" s="15">
        <f t="shared" si="247"/>
        <v>42342.845555555556</v>
      </c>
      <c r="T3962" s="15">
        <f t="shared" si="248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9"/>
        <v>10.5</v>
      </c>
      <c r="Q3963" s="10" t="s">
        <v>8316</v>
      </c>
      <c r="R3963" t="s">
        <v>8317</v>
      </c>
      <c r="S3963" s="15">
        <f t="shared" si="247"/>
        <v>41745.891319444447</v>
      </c>
      <c r="T3963" s="15">
        <f t="shared" si="248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9"/>
        <v>15</v>
      </c>
      <c r="Q3964" s="10" t="s">
        <v>8316</v>
      </c>
      <c r="R3964" t="s">
        <v>8317</v>
      </c>
      <c r="S3964" s="15">
        <f t="shared" si="247"/>
        <v>42311.621458333335</v>
      </c>
      <c r="T3964" s="15">
        <f t="shared" si="248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>
        <f t="shared" si="249"/>
        <v>0</v>
      </c>
      <c r="Q3965" s="10" t="s">
        <v>8316</v>
      </c>
      <c r="R3965" t="s">
        <v>8317</v>
      </c>
      <c r="S3965" s="15">
        <f t="shared" si="247"/>
        <v>42296.154131944444</v>
      </c>
      <c r="T3965" s="15">
        <f t="shared" si="248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9"/>
        <v>42</v>
      </c>
      <c r="Q3966" s="10" t="s">
        <v>8316</v>
      </c>
      <c r="R3966" t="s">
        <v>8317</v>
      </c>
      <c r="S3966" s="15">
        <f t="shared" si="247"/>
        <v>42053.722060185188</v>
      </c>
      <c r="T3966" s="15">
        <f t="shared" si="248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9"/>
        <v>71.25</v>
      </c>
      <c r="Q3967" s="10" t="s">
        <v>8316</v>
      </c>
      <c r="R3967" t="s">
        <v>8317</v>
      </c>
      <c r="S3967" s="15">
        <f t="shared" si="247"/>
        <v>42414.235879629632</v>
      </c>
      <c r="T3967" s="15">
        <f t="shared" si="248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9"/>
        <v>22.5</v>
      </c>
      <c r="Q3968" s="10" t="s">
        <v>8316</v>
      </c>
      <c r="R3968" t="s">
        <v>8317</v>
      </c>
      <c r="S3968" s="15">
        <f t="shared" si="247"/>
        <v>41801.711550925924</v>
      </c>
      <c r="T3968" s="15">
        <f t="shared" si="248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9"/>
        <v>41</v>
      </c>
      <c r="Q3969" s="10" t="s">
        <v>8316</v>
      </c>
      <c r="R3969" t="s">
        <v>8317</v>
      </c>
      <c r="S3969" s="15">
        <f t="shared" si="247"/>
        <v>42770.290590277778</v>
      </c>
      <c r="T3969" s="15">
        <f t="shared" si="248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11</v>
      </c>
      <c r="P3970">
        <f t="shared" si="249"/>
        <v>47.91</v>
      </c>
      <c r="Q3970" s="10" t="s">
        <v>8316</v>
      </c>
      <c r="R3970" t="s">
        <v>8317</v>
      </c>
      <c r="S3970" s="15">
        <f t="shared" si="247"/>
        <v>42452.815659722226</v>
      </c>
      <c r="T3970" s="15">
        <f t="shared" si="248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0">ROUND((E3971/D3971)*100,0)</f>
        <v>7</v>
      </c>
      <c r="P3971">
        <f t="shared" si="249"/>
        <v>35.17</v>
      </c>
      <c r="Q3971" s="10" t="s">
        <v>8316</v>
      </c>
      <c r="R3971" t="s">
        <v>8317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>
        <f t="shared" si="249"/>
        <v>5.5</v>
      </c>
      <c r="Q3972" s="10" t="s">
        <v>8316</v>
      </c>
      <c r="R3972" t="s">
        <v>8317</v>
      </c>
      <c r="S3972" s="15">
        <f t="shared" si="251"/>
        <v>42447.863553240735</v>
      </c>
      <c r="T3972" s="15">
        <f t="shared" si="252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>
        <f t="shared" si="249"/>
        <v>22.67</v>
      </c>
      <c r="Q3973" s="10" t="s">
        <v>8316</v>
      </c>
      <c r="R3973" t="s">
        <v>8317</v>
      </c>
      <c r="S3973" s="15">
        <f t="shared" si="251"/>
        <v>41811.536180555559</v>
      </c>
      <c r="T3973" s="15">
        <f t="shared" si="252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>
        <f t="shared" si="249"/>
        <v>26.38</v>
      </c>
      <c r="Q3974" s="10" t="s">
        <v>8316</v>
      </c>
      <c r="R3974" t="s">
        <v>8317</v>
      </c>
      <c r="S3974" s="15">
        <f t="shared" si="251"/>
        <v>41981.067523148144</v>
      </c>
      <c r="T3974" s="15">
        <f t="shared" si="252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>
        <f t="shared" si="249"/>
        <v>105.54</v>
      </c>
      <c r="Q3975" s="10" t="s">
        <v>8316</v>
      </c>
      <c r="R3975" t="s">
        <v>8317</v>
      </c>
      <c r="S3975" s="15">
        <f t="shared" si="251"/>
        <v>42469.68414351852</v>
      </c>
      <c r="T3975" s="15">
        <f t="shared" si="252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>
        <f t="shared" si="249"/>
        <v>29.09</v>
      </c>
      <c r="Q3976" s="10" t="s">
        <v>8316</v>
      </c>
      <c r="R3976" t="s">
        <v>8317</v>
      </c>
      <c r="S3976" s="15">
        <f t="shared" si="251"/>
        <v>42493.546851851846</v>
      </c>
      <c r="T3976" s="15">
        <f t="shared" si="252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>
        <f t="shared" si="249"/>
        <v>0</v>
      </c>
      <c r="Q3977" s="10" t="s">
        <v>8316</v>
      </c>
      <c r="R3977" t="s">
        <v>8317</v>
      </c>
      <c r="S3977" s="15">
        <f t="shared" si="251"/>
        <v>42534.866875</v>
      </c>
      <c r="T3977" s="15">
        <f t="shared" si="252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>
        <f t="shared" si="249"/>
        <v>62</v>
      </c>
      <c r="Q3978" s="10" t="s">
        <v>8316</v>
      </c>
      <c r="R3978" t="s">
        <v>8317</v>
      </c>
      <c r="S3978" s="15">
        <f t="shared" si="251"/>
        <v>41830.858344907407</v>
      </c>
      <c r="T3978" s="15">
        <f t="shared" si="252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>
        <f t="shared" si="249"/>
        <v>217.5</v>
      </c>
      <c r="Q3979" s="10" t="s">
        <v>8316</v>
      </c>
      <c r="R3979" t="s">
        <v>8317</v>
      </c>
      <c r="S3979" s="15">
        <f t="shared" si="251"/>
        <v>42543.788564814815</v>
      </c>
      <c r="T3979" s="15">
        <f t="shared" si="252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>
        <f t="shared" si="249"/>
        <v>26.75</v>
      </c>
      <c r="Q3980" s="10" t="s">
        <v>8316</v>
      </c>
      <c r="R3980" t="s">
        <v>8317</v>
      </c>
      <c r="S3980" s="15">
        <f t="shared" si="251"/>
        <v>41975.642974537041</v>
      </c>
      <c r="T3980" s="15">
        <f t="shared" si="252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>
        <f t="shared" si="249"/>
        <v>18.329999999999998</v>
      </c>
      <c r="Q3981" s="10" t="s">
        <v>8316</v>
      </c>
      <c r="R3981" t="s">
        <v>8317</v>
      </c>
      <c r="S3981" s="15">
        <f t="shared" si="251"/>
        <v>42069.903437500005</v>
      </c>
      <c r="T3981" s="15">
        <f t="shared" si="252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>
        <f t="shared" si="249"/>
        <v>64.290000000000006</v>
      </c>
      <c r="Q3982" s="10" t="s">
        <v>8316</v>
      </c>
      <c r="R3982" t="s">
        <v>8317</v>
      </c>
      <c r="S3982" s="15">
        <f t="shared" si="251"/>
        <v>41795.598923611113</v>
      </c>
      <c r="T3982" s="15">
        <f t="shared" si="252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>
        <f t="shared" si="249"/>
        <v>175</v>
      </c>
      <c r="Q3983" s="10" t="s">
        <v>8316</v>
      </c>
      <c r="R3983" t="s">
        <v>8317</v>
      </c>
      <c r="S3983" s="15">
        <f t="shared" si="251"/>
        <v>42508.179965277777</v>
      </c>
      <c r="T3983" s="15">
        <f t="shared" si="252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>
        <f t="shared" si="249"/>
        <v>34</v>
      </c>
      <c r="Q3984" s="10" t="s">
        <v>8316</v>
      </c>
      <c r="R3984" t="s">
        <v>8317</v>
      </c>
      <c r="S3984" s="15">
        <f t="shared" si="251"/>
        <v>42132.809953703705</v>
      </c>
      <c r="T3984" s="15">
        <f t="shared" si="252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>
        <f t="shared" si="249"/>
        <v>84.28</v>
      </c>
      <c r="Q3985" s="10" t="s">
        <v>8316</v>
      </c>
      <c r="R3985" t="s">
        <v>8317</v>
      </c>
      <c r="S3985" s="15">
        <f t="shared" si="251"/>
        <v>41747.86986111111</v>
      </c>
      <c r="T3985" s="15">
        <f t="shared" si="252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>
        <f t="shared" si="249"/>
        <v>9.5</v>
      </c>
      <c r="Q3986" s="10" t="s">
        <v>8316</v>
      </c>
      <c r="R3986" t="s">
        <v>8317</v>
      </c>
      <c r="S3986" s="15">
        <f t="shared" si="251"/>
        <v>41920.963472222218</v>
      </c>
      <c r="T3986" s="15">
        <f t="shared" si="252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>
        <f t="shared" si="249"/>
        <v>33.74</v>
      </c>
      <c r="Q3987" s="10" t="s">
        <v>8316</v>
      </c>
      <c r="R3987" t="s">
        <v>8317</v>
      </c>
      <c r="S3987" s="15">
        <f t="shared" si="251"/>
        <v>42399.707407407404</v>
      </c>
      <c r="T3987" s="15">
        <f t="shared" si="252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>
        <f t="shared" si="249"/>
        <v>37.54</v>
      </c>
      <c r="Q3988" s="10" t="s">
        <v>8316</v>
      </c>
      <c r="R3988" t="s">
        <v>8317</v>
      </c>
      <c r="S3988" s="15">
        <f t="shared" si="251"/>
        <v>42467.548541666663</v>
      </c>
      <c r="T3988" s="15">
        <f t="shared" si="252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>
        <f t="shared" si="249"/>
        <v>11.62</v>
      </c>
      <c r="Q3989" s="10" t="s">
        <v>8316</v>
      </c>
      <c r="R3989" t="s">
        <v>8317</v>
      </c>
      <c r="S3989" s="15">
        <f t="shared" si="251"/>
        <v>41765.92465277778</v>
      </c>
      <c r="T3989" s="15">
        <f t="shared" si="252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>
        <f t="shared" si="249"/>
        <v>8</v>
      </c>
      <c r="Q3990" s="10" t="s">
        <v>8316</v>
      </c>
      <c r="R3990" t="s">
        <v>8317</v>
      </c>
      <c r="S3990" s="15">
        <f t="shared" si="251"/>
        <v>42230.08116898148</v>
      </c>
      <c r="T3990" s="15">
        <f t="shared" si="252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>
        <f t="shared" si="249"/>
        <v>0</v>
      </c>
      <c r="Q3991" s="10" t="s">
        <v>8316</v>
      </c>
      <c r="R3991" t="s">
        <v>8317</v>
      </c>
      <c r="S3991" s="15">
        <f t="shared" si="251"/>
        <v>42286.749780092592</v>
      </c>
      <c r="T3991" s="15">
        <f t="shared" si="252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>
        <f t="shared" si="249"/>
        <v>23</v>
      </c>
      <c r="Q3992" s="10" t="s">
        <v>8316</v>
      </c>
      <c r="R3992" t="s">
        <v>8317</v>
      </c>
      <c r="S3992" s="15">
        <f t="shared" si="251"/>
        <v>42401.672372685185</v>
      </c>
      <c r="T3992" s="15">
        <f t="shared" si="252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>
        <f t="shared" si="249"/>
        <v>100</v>
      </c>
      <c r="Q3993" s="10" t="s">
        <v>8316</v>
      </c>
      <c r="R3993" t="s">
        <v>8317</v>
      </c>
      <c r="S3993" s="15">
        <f t="shared" si="251"/>
        <v>42125.644467592589</v>
      </c>
      <c r="T3993" s="15">
        <f t="shared" si="252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>
        <f t="shared" si="249"/>
        <v>60.11</v>
      </c>
      <c r="Q3994" s="10" t="s">
        <v>8316</v>
      </c>
      <c r="R3994" t="s">
        <v>8317</v>
      </c>
      <c r="S3994" s="15">
        <f t="shared" si="251"/>
        <v>42289.94049768518</v>
      </c>
      <c r="T3994" s="15">
        <f t="shared" si="252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>
        <f t="shared" si="249"/>
        <v>3</v>
      </c>
      <c r="Q3995" s="10" t="s">
        <v>8316</v>
      </c>
      <c r="R3995" t="s">
        <v>8317</v>
      </c>
      <c r="S3995" s="15">
        <f t="shared" si="251"/>
        <v>42107.864722222221</v>
      </c>
      <c r="T3995" s="15">
        <f t="shared" si="252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>
        <f t="shared" si="249"/>
        <v>5</v>
      </c>
      <c r="Q3996" s="10" t="s">
        <v>8316</v>
      </c>
      <c r="R3996" t="s">
        <v>8317</v>
      </c>
      <c r="S3996" s="15">
        <f t="shared" si="251"/>
        <v>41809.389930555553</v>
      </c>
      <c r="T3996" s="15">
        <f t="shared" si="252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>
        <f t="shared" si="249"/>
        <v>17.5</v>
      </c>
      <c r="Q3997" s="10" t="s">
        <v>8316</v>
      </c>
      <c r="R3997" t="s">
        <v>8317</v>
      </c>
      <c r="S3997" s="15">
        <f t="shared" si="251"/>
        <v>42019.683761574073</v>
      </c>
      <c r="T3997" s="15">
        <f t="shared" si="252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>
        <f t="shared" si="249"/>
        <v>29.24</v>
      </c>
      <c r="Q3998" s="10" t="s">
        <v>8316</v>
      </c>
      <c r="R3998" t="s">
        <v>8317</v>
      </c>
      <c r="S3998" s="15">
        <f t="shared" si="251"/>
        <v>41950.26694444444</v>
      </c>
      <c r="T3998" s="15">
        <f t="shared" si="252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>
        <f t="shared" si="249"/>
        <v>0</v>
      </c>
      <c r="Q3999" s="10" t="s">
        <v>8316</v>
      </c>
      <c r="R3999" t="s">
        <v>8317</v>
      </c>
      <c r="S3999" s="15">
        <f t="shared" si="251"/>
        <v>42069.391446759255</v>
      </c>
      <c r="T3999" s="15">
        <f t="shared" si="252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>
        <f t="shared" si="249"/>
        <v>59.58</v>
      </c>
      <c r="Q4000" s="10" t="s">
        <v>8316</v>
      </c>
      <c r="R4000" t="s">
        <v>8317</v>
      </c>
      <c r="S4000" s="15">
        <f t="shared" si="251"/>
        <v>42061.963263888887</v>
      </c>
      <c r="T4000" s="15">
        <f t="shared" si="252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>
        <f t="shared" si="249"/>
        <v>82.57</v>
      </c>
      <c r="Q4001" s="10" t="s">
        <v>8316</v>
      </c>
      <c r="R4001" t="s">
        <v>8317</v>
      </c>
      <c r="S4001" s="15">
        <f t="shared" si="251"/>
        <v>41842.828680555554</v>
      </c>
      <c r="T4001" s="15">
        <f t="shared" si="252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>
        <f t="shared" si="249"/>
        <v>10</v>
      </c>
      <c r="Q4002" s="10" t="s">
        <v>8316</v>
      </c>
      <c r="R4002" t="s">
        <v>8317</v>
      </c>
      <c r="S4002" s="15">
        <f t="shared" si="251"/>
        <v>42437.64534722222</v>
      </c>
      <c r="T4002" s="15">
        <f t="shared" si="252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>
        <f t="shared" si="249"/>
        <v>32.36</v>
      </c>
      <c r="Q4003" s="10" t="s">
        <v>8316</v>
      </c>
      <c r="R4003" t="s">
        <v>8317</v>
      </c>
      <c r="S4003" s="15">
        <f t="shared" si="251"/>
        <v>42775.964212962965</v>
      </c>
      <c r="T4003" s="15">
        <f t="shared" si="252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>
        <f t="shared" si="249"/>
        <v>5.75</v>
      </c>
      <c r="Q4004" s="10" t="s">
        <v>8316</v>
      </c>
      <c r="R4004" t="s">
        <v>8317</v>
      </c>
      <c r="S4004" s="15">
        <f t="shared" si="251"/>
        <v>41879.043530092589</v>
      </c>
      <c r="T4004" s="15">
        <f t="shared" si="252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>
        <f t="shared" si="249"/>
        <v>100.5</v>
      </c>
      <c r="Q4005" s="10" t="s">
        <v>8316</v>
      </c>
      <c r="R4005" t="s">
        <v>8317</v>
      </c>
      <c r="S4005" s="15">
        <f t="shared" si="251"/>
        <v>42020.587349537032</v>
      </c>
      <c r="T4005" s="15">
        <f t="shared" si="252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>
        <f t="shared" si="249"/>
        <v>1</v>
      </c>
      <c r="Q4006" s="10" t="s">
        <v>8316</v>
      </c>
      <c r="R4006" t="s">
        <v>8317</v>
      </c>
      <c r="S4006" s="15">
        <f t="shared" si="251"/>
        <v>41890.16269675926</v>
      </c>
      <c r="T4006" s="15">
        <f t="shared" si="252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>
        <f t="shared" si="249"/>
        <v>20</v>
      </c>
      <c r="Q4007" s="10" t="s">
        <v>8316</v>
      </c>
      <c r="R4007" t="s">
        <v>8317</v>
      </c>
      <c r="S4007" s="15">
        <f t="shared" si="251"/>
        <v>41872.807696759257</v>
      </c>
      <c r="T4007" s="15">
        <f t="shared" si="252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>
        <f t="shared" si="249"/>
        <v>2</v>
      </c>
      <c r="Q4008" s="10" t="s">
        <v>8316</v>
      </c>
      <c r="R4008" t="s">
        <v>8317</v>
      </c>
      <c r="S4008" s="15">
        <f t="shared" si="251"/>
        <v>42391.772997685184</v>
      </c>
      <c r="T4008" s="15">
        <f t="shared" si="252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>
        <f t="shared" si="249"/>
        <v>5</v>
      </c>
      <c r="Q4009" s="10" t="s">
        <v>8316</v>
      </c>
      <c r="R4009" t="s">
        <v>8317</v>
      </c>
      <c r="S4009" s="15">
        <f t="shared" si="251"/>
        <v>41848.772928240738</v>
      </c>
      <c r="T4009" s="15">
        <f t="shared" si="252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>
        <f t="shared" si="249"/>
        <v>15</v>
      </c>
      <c r="Q4010" s="10" t="s">
        <v>8316</v>
      </c>
      <c r="R4010" t="s">
        <v>8317</v>
      </c>
      <c r="S4010" s="15">
        <f t="shared" si="251"/>
        <v>42177.964201388888</v>
      </c>
      <c r="T4010" s="15">
        <f t="shared" si="252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>
        <f t="shared" si="249"/>
        <v>25</v>
      </c>
      <c r="Q4011" s="10" t="s">
        <v>8316</v>
      </c>
      <c r="R4011" t="s">
        <v>8317</v>
      </c>
      <c r="S4011" s="15">
        <f t="shared" si="251"/>
        <v>41851.700925925928</v>
      </c>
      <c r="T4011" s="15">
        <f t="shared" si="252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>
        <f t="shared" si="249"/>
        <v>45.84</v>
      </c>
      <c r="Q4012" s="10" t="s">
        <v>8316</v>
      </c>
      <c r="R4012" t="s">
        <v>8317</v>
      </c>
      <c r="S4012" s="15">
        <f t="shared" si="251"/>
        <v>41921.770439814813</v>
      </c>
      <c r="T4012" s="15">
        <f t="shared" si="252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>
        <f t="shared" ref="P4013:P4076" si="253">IFERROR(ROUND(E4013/L4013,2),0)</f>
        <v>4.75</v>
      </c>
      <c r="Q4013" s="10" t="s">
        <v>8316</v>
      </c>
      <c r="R4013" t="s">
        <v>8317</v>
      </c>
      <c r="S4013" s="15">
        <f t="shared" si="251"/>
        <v>42002.54488425926</v>
      </c>
      <c r="T4013" s="15">
        <f t="shared" si="252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>
        <f t="shared" si="253"/>
        <v>0</v>
      </c>
      <c r="Q4014" s="10" t="s">
        <v>8316</v>
      </c>
      <c r="R4014" t="s">
        <v>8317</v>
      </c>
      <c r="S4014" s="15">
        <f t="shared" si="251"/>
        <v>42096.544548611113</v>
      </c>
      <c r="T4014" s="15">
        <f t="shared" si="252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>
        <f t="shared" si="253"/>
        <v>13</v>
      </c>
      <c r="Q4015" s="10" t="s">
        <v>8316</v>
      </c>
      <c r="R4015" t="s">
        <v>8317</v>
      </c>
      <c r="S4015" s="15">
        <f t="shared" si="251"/>
        <v>42021.301192129627</v>
      </c>
      <c r="T4015" s="15">
        <f t="shared" si="252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>
        <f t="shared" si="253"/>
        <v>0</v>
      </c>
      <c r="Q4016" s="10" t="s">
        <v>8316</v>
      </c>
      <c r="R4016" t="s">
        <v>8317</v>
      </c>
      <c r="S4016" s="15">
        <f t="shared" si="251"/>
        <v>42419.246168981481</v>
      </c>
      <c r="T4016" s="15">
        <f t="shared" si="252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>
        <f t="shared" si="253"/>
        <v>1</v>
      </c>
      <c r="Q4017" s="10" t="s">
        <v>8316</v>
      </c>
      <c r="R4017" t="s">
        <v>8317</v>
      </c>
      <c r="S4017" s="15">
        <f t="shared" si="251"/>
        <v>42174.780821759254</v>
      </c>
      <c r="T4017" s="15">
        <f t="shared" si="252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>
        <f t="shared" si="253"/>
        <v>10</v>
      </c>
      <c r="Q4018" s="10" t="s">
        <v>8316</v>
      </c>
      <c r="R4018" t="s">
        <v>8317</v>
      </c>
      <c r="S4018" s="15">
        <f t="shared" si="251"/>
        <v>41869.872685185182</v>
      </c>
      <c r="T4018" s="15">
        <f t="shared" si="252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>
        <f t="shared" si="253"/>
        <v>52.5</v>
      </c>
      <c r="Q4019" s="10" t="s">
        <v>8316</v>
      </c>
      <c r="R4019" t="s">
        <v>8317</v>
      </c>
      <c r="S4019" s="15">
        <f t="shared" si="251"/>
        <v>41856.672152777777</v>
      </c>
      <c r="T4019" s="15">
        <f t="shared" si="252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>
        <f t="shared" si="253"/>
        <v>32.5</v>
      </c>
      <c r="Q4020" s="10" t="s">
        <v>8316</v>
      </c>
      <c r="R4020" t="s">
        <v>8317</v>
      </c>
      <c r="S4020" s="15">
        <f t="shared" si="251"/>
        <v>42620.91097222222</v>
      </c>
      <c r="T4020" s="15">
        <f t="shared" si="252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>
        <f t="shared" si="253"/>
        <v>7.25</v>
      </c>
      <c r="Q4021" s="10" t="s">
        <v>8316</v>
      </c>
      <c r="R4021" t="s">
        <v>8317</v>
      </c>
      <c r="S4021" s="15">
        <f t="shared" si="251"/>
        <v>42417.675879629634</v>
      </c>
      <c r="T4021" s="15">
        <f t="shared" si="252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>
        <f t="shared" si="253"/>
        <v>33.33</v>
      </c>
      <c r="Q4022" s="10" t="s">
        <v>8316</v>
      </c>
      <c r="R4022" t="s">
        <v>8317</v>
      </c>
      <c r="S4022" s="15">
        <f t="shared" si="251"/>
        <v>42057.190960648149</v>
      </c>
      <c r="T4022" s="15">
        <f t="shared" si="252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>
        <f t="shared" si="253"/>
        <v>62.5</v>
      </c>
      <c r="Q4023" s="10" t="s">
        <v>8316</v>
      </c>
      <c r="R4023" t="s">
        <v>8317</v>
      </c>
      <c r="S4023" s="15">
        <f t="shared" si="251"/>
        <v>41878.911550925928</v>
      </c>
      <c r="T4023" s="15">
        <f t="shared" si="252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>
        <f t="shared" si="253"/>
        <v>63.56</v>
      </c>
      <c r="Q4024" s="10" t="s">
        <v>8316</v>
      </c>
      <c r="R4024" t="s">
        <v>8317</v>
      </c>
      <c r="S4024" s="15">
        <f t="shared" si="251"/>
        <v>41990.584108796291</v>
      </c>
      <c r="T4024" s="15">
        <f t="shared" si="252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>
        <f t="shared" si="253"/>
        <v>0</v>
      </c>
      <c r="Q4025" s="10" t="s">
        <v>8316</v>
      </c>
      <c r="R4025" t="s">
        <v>8317</v>
      </c>
      <c r="S4025" s="15">
        <f t="shared" si="251"/>
        <v>42408.999571759254</v>
      </c>
      <c r="T4025" s="15">
        <f t="shared" si="252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1</v>
      </c>
      <c r="P4026">
        <f t="shared" si="253"/>
        <v>10</v>
      </c>
      <c r="Q4026" s="10" t="s">
        <v>8316</v>
      </c>
      <c r="R4026" t="s">
        <v>8317</v>
      </c>
      <c r="S4026" s="15">
        <f t="shared" si="251"/>
        <v>42217.670104166667</v>
      </c>
      <c r="T4026" s="15">
        <f t="shared" si="252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5</v>
      </c>
      <c r="P4027">
        <f t="shared" si="253"/>
        <v>62.5</v>
      </c>
      <c r="Q4027" s="10" t="s">
        <v>8316</v>
      </c>
      <c r="R4027" t="s">
        <v>8317</v>
      </c>
      <c r="S4027" s="15">
        <f t="shared" si="251"/>
        <v>42151.237685185188</v>
      </c>
      <c r="T4027" s="15">
        <f t="shared" si="252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0</v>
      </c>
      <c r="P4028">
        <f t="shared" si="253"/>
        <v>0</v>
      </c>
      <c r="Q4028" s="10" t="s">
        <v>8316</v>
      </c>
      <c r="R4028" t="s">
        <v>8317</v>
      </c>
      <c r="S4028" s="15">
        <f t="shared" si="251"/>
        <v>42282.655543981484</v>
      </c>
      <c r="T4028" s="15">
        <f t="shared" si="252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7</v>
      </c>
      <c r="P4029">
        <f t="shared" si="253"/>
        <v>30.71</v>
      </c>
      <c r="Q4029" s="10" t="s">
        <v>8316</v>
      </c>
      <c r="R4029" t="s">
        <v>8317</v>
      </c>
      <c r="S4029" s="15">
        <f t="shared" si="251"/>
        <v>42768.97084490741</v>
      </c>
      <c r="T4029" s="15">
        <f t="shared" si="252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28</v>
      </c>
      <c r="P4030">
        <f t="shared" si="253"/>
        <v>51</v>
      </c>
      <c r="Q4030" s="10" t="s">
        <v>8316</v>
      </c>
      <c r="R4030" t="s">
        <v>8317</v>
      </c>
      <c r="S4030" s="15">
        <f t="shared" si="251"/>
        <v>41765.938657407409</v>
      </c>
      <c r="T4030" s="15">
        <f t="shared" si="252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0</v>
      </c>
      <c r="P4031">
        <f t="shared" si="253"/>
        <v>0</v>
      </c>
      <c r="Q4031" s="10" t="s">
        <v>8316</v>
      </c>
      <c r="R4031" t="s">
        <v>8317</v>
      </c>
      <c r="S4031" s="15">
        <f t="shared" si="251"/>
        <v>42322.025115740747</v>
      </c>
      <c r="T4031" s="15">
        <f t="shared" si="252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16</v>
      </c>
      <c r="P4032">
        <f t="shared" si="253"/>
        <v>66.67</v>
      </c>
      <c r="Q4032" s="10" t="s">
        <v>8316</v>
      </c>
      <c r="R4032" t="s">
        <v>8317</v>
      </c>
      <c r="S4032" s="15">
        <f t="shared" si="251"/>
        <v>42374.655081018514</v>
      </c>
      <c r="T4032" s="15">
        <f t="shared" si="252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0</v>
      </c>
      <c r="P4033">
        <f t="shared" si="253"/>
        <v>0</v>
      </c>
      <c r="Q4033" s="10" t="s">
        <v>8316</v>
      </c>
      <c r="R4033" t="s">
        <v>8317</v>
      </c>
      <c r="S4033" s="15">
        <f t="shared" si="251"/>
        <v>41941.585231481484</v>
      </c>
      <c r="T4033" s="15">
        <f t="shared" si="252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0"/>
        <v>7</v>
      </c>
      <c r="P4034">
        <f t="shared" si="253"/>
        <v>59</v>
      </c>
      <c r="Q4034" s="10" t="s">
        <v>8316</v>
      </c>
      <c r="R4034" t="s">
        <v>8317</v>
      </c>
      <c r="S4034" s="15">
        <f t="shared" si="251"/>
        <v>42293.809212962966</v>
      </c>
      <c r="T4034" s="15">
        <f t="shared" si="252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4">ROUND((E4035/D4035)*100,0)</f>
        <v>26</v>
      </c>
      <c r="P4035">
        <f t="shared" si="253"/>
        <v>65.34</v>
      </c>
      <c r="Q4035" s="10" t="s">
        <v>8316</v>
      </c>
      <c r="R4035" t="s">
        <v>8317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>
        <f t="shared" si="253"/>
        <v>100</v>
      </c>
      <c r="Q4036" s="10" t="s">
        <v>8316</v>
      </c>
      <c r="R4036" t="s">
        <v>8317</v>
      </c>
      <c r="S4036" s="15">
        <f t="shared" si="255"/>
        <v>42067.947337962964</v>
      </c>
      <c r="T4036" s="15">
        <f t="shared" si="256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>
        <f t="shared" si="253"/>
        <v>147.4</v>
      </c>
      <c r="Q4037" s="10" t="s">
        <v>8316</v>
      </c>
      <c r="R4037" t="s">
        <v>8317</v>
      </c>
      <c r="S4037" s="15">
        <f t="shared" si="255"/>
        <v>41903.882951388885</v>
      </c>
      <c r="T4037" s="15">
        <f t="shared" si="256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>
        <f t="shared" si="253"/>
        <v>166.06</v>
      </c>
      <c r="Q4038" s="10" t="s">
        <v>8316</v>
      </c>
      <c r="R4038" t="s">
        <v>8317</v>
      </c>
      <c r="S4038" s="15">
        <f t="shared" si="255"/>
        <v>41804.937083333331</v>
      </c>
      <c r="T4038" s="15">
        <f t="shared" si="256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>
        <f t="shared" si="253"/>
        <v>40</v>
      </c>
      <c r="Q4039" s="10" t="s">
        <v>8316</v>
      </c>
      <c r="R4039" t="s">
        <v>8317</v>
      </c>
      <c r="S4039" s="15">
        <f t="shared" si="255"/>
        <v>42497.070775462969</v>
      </c>
      <c r="T4039" s="15">
        <f t="shared" si="256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>
        <f t="shared" si="253"/>
        <v>75.25</v>
      </c>
      <c r="Q4040" s="10" t="s">
        <v>8316</v>
      </c>
      <c r="R4040" t="s">
        <v>8317</v>
      </c>
      <c r="S4040" s="15">
        <f t="shared" si="255"/>
        <v>41869.798726851855</v>
      </c>
      <c r="T4040" s="15">
        <f t="shared" si="256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>
        <f t="shared" si="253"/>
        <v>60</v>
      </c>
      <c r="Q4041" s="10" t="s">
        <v>8316</v>
      </c>
      <c r="R4041" t="s">
        <v>8317</v>
      </c>
      <c r="S4041" s="15">
        <f t="shared" si="255"/>
        <v>42305.670914351853</v>
      </c>
      <c r="T4041" s="15">
        <f t="shared" si="256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>
        <f t="shared" si="253"/>
        <v>1250</v>
      </c>
      <c r="Q4042" s="10" t="s">
        <v>8316</v>
      </c>
      <c r="R4042" t="s">
        <v>8317</v>
      </c>
      <c r="S4042" s="15">
        <f t="shared" si="255"/>
        <v>42144.231527777782</v>
      </c>
      <c r="T4042" s="15">
        <f t="shared" si="256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>
        <f t="shared" si="253"/>
        <v>10.5</v>
      </c>
      <c r="Q4043" s="10" t="s">
        <v>8316</v>
      </c>
      <c r="R4043" t="s">
        <v>8317</v>
      </c>
      <c r="S4043" s="15">
        <f t="shared" si="255"/>
        <v>42559.474004629628</v>
      </c>
      <c r="T4043" s="15">
        <f t="shared" si="256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>
        <f t="shared" si="253"/>
        <v>7</v>
      </c>
      <c r="Q4044" s="10" t="s">
        <v>8316</v>
      </c>
      <c r="R4044" t="s">
        <v>8317</v>
      </c>
      <c r="S4044" s="15">
        <f t="shared" si="255"/>
        <v>41995.084074074075</v>
      </c>
      <c r="T4044" s="15">
        <f t="shared" si="256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>
        <f t="shared" si="253"/>
        <v>0</v>
      </c>
      <c r="Q4045" s="10" t="s">
        <v>8316</v>
      </c>
      <c r="R4045" t="s">
        <v>8317</v>
      </c>
      <c r="S4045" s="15">
        <f t="shared" si="255"/>
        <v>41948.957465277781</v>
      </c>
      <c r="T4045" s="15">
        <f t="shared" si="256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>
        <f t="shared" si="253"/>
        <v>56.25</v>
      </c>
      <c r="Q4046" s="10" t="s">
        <v>8316</v>
      </c>
      <c r="R4046" t="s">
        <v>8317</v>
      </c>
      <c r="S4046" s="15">
        <f t="shared" si="255"/>
        <v>42074.219699074078</v>
      </c>
      <c r="T4046" s="15">
        <f t="shared" si="256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3"/>
        <v>1</v>
      </c>
      <c r="Q4047" s="10" t="s">
        <v>8316</v>
      </c>
      <c r="R4047" t="s">
        <v>8317</v>
      </c>
      <c r="S4047" s="15">
        <f t="shared" si="255"/>
        <v>41842.201261574075</v>
      </c>
      <c r="T4047" s="15">
        <f t="shared" si="256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>
        <f t="shared" si="253"/>
        <v>38.33</v>
      </c>
      <c r="Q4048" s="10" t="s">
        <v>8316</v>
      </c>
      <c r="R4048" t="s">
        <v>8317</v>
      </c>
      <c r="S4048" s="15">
        <f t="shared" si="255"/>
        <v>41904.650578703702</v>
      </c>
      <c r="T4048" s="15">
        <f t="shared" si="256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>
        <f t="shared" si="253"/>
        <v>27.5</v>
      </c>
      <c r="Q4049" s="10" t="s">
        <v>8316</v>
      </c>
      <c r="R4049" t="s">
        <v>8317</v>
      </c>
      <c r="S4049" s="15">
        <f t="shared" si="255"/>
        <v>41991.022488425922</v>
      </c>
      <c r="T4049" s="15">
        <f t="shared" si="256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>
        <f t="shared" si="253"/>
        <v>32.979999999999997</v>
      </c>
      <c r="Q4050" s="10" t="s">
        <v>8316</v>
      </c>
      <c r="R4050" t="s">
        <v>8317</v>
      </c>
      <c r="S4050" s="15">
        <f t="shared" si="255"/>
        <v>42436.509108796294</v>
      </c>
      <c r="T4050" s="15">
        <f t="shared" si="256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>
        <f t="shared" si="253"/>
        <v>16</v>
      </c>
      <c r="Q4051" s="10" t="s">
        <v>8316</v>
      </c>
      <c r="R4051" t="s">
        <v>8317</v>
      </c>
      <c r="S4051" s="15">
        <f t="shared" si="255"/>
        <v>42169.958506944444</v>
      </c>
      <c r="T4051" s="15">
        <f t="shared" si="256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>
        <f t="shared" si="253"/>
        <v>1</v>
      </c>
      <c r="Q4052" s="10" t="s">
        <v>8316</v>
      </c>
      <c r="R4052" t="s">
        <v>8317</v>
      </c>
      <c r="S4052" s="15">
        <f t="shared" si="255"/>
        <v>41905.636469907404</v>
      </c>
      <c r="T4052" s="15">
        <f t="shared" si="256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>
        <f t="shared" si="253"/>
        <v>0</v>
      </c>
      <c r="Q4053" s="10" t="s">
        <v>8316</v>
      </c>
      <c r="R4053" t="s">
        <v>8317</v>
      </c>
      <c r="S4053" s="15">
        <f t="shared" si="255"/>
        <v>41761.810150462967</v>
      </c>
      <c r="T4053" s="15">
        <f t="shared" si="256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>
        <f t="shared" si="253"/>
        <v>86.62</v>
      </c>
      <c r="Q4054" s="10" t="s">
        <v>8316</v>
      </c>
      <c r="R4054" t="s">
        <v>8317</v>
      </c>
      <c r="S4054" s="15">
        <f t="shared" si="255"/>
        <v>41865.878657407404</v>
      </c>
      <c r="T4054" s="15">
        <f t="shared" si="256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>
        <f t="shared" si="253"/>
        <v>55</v>
      </c>
      <c r="Q4055" s="10" t="s">
        <v>8316</v>
      </c>
      <c r="R4055" t="s">
        <v>8317</v>
      </c>
      <c r="S4055" s="15">
        <f t="shared" si="255"/>
        <v>41928.690138888887</v>
      </c>
      <c r="T4055" s="15">
        <f t="shared" si="256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>
        <f t="shared" si="253"/>
        <v>0</v>
      </c>
      <c r="Q4056" s="10" t="s">
        <v>8316</v>
      </c>
      <c r="R4056" t="s">
        <v>8317</v>
      </c>
      <c r="S4056" s="15">
        <f t="shared" si="255"/>
        <v>42613.841261574074</v>
      </c>
      <c r="T4056" s="15">
        <f t="shared" si="256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>
        <f t="shared" si="253"/>
        <v>41.95</v>
      </c>
      <c r="Q4057" s="10" t="s">
        <v>8316</v>
      </c>
      <c r="R4057" t="s">
        <v>8317</v>
      </c>
      <c r="S4057" s="15">
        <f t="shared" si="255"/>
        <v>41779.648506944446</v>
      </c>
      <c r="T4057" s="15">
        <f t="shared" si="256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>
        <f t="shared" si="253"/>
        <v>88.33</v>
      </c>
      <c r="Q4058" s="10" t="s">
        <v>8316</v>
      </c>
      <c r="R4058" t="s">
        <v>8317</v>
      </c>
      <c r="S4058" s="15">
        <f t="shared" si="255"/>
        <v>42534.933321759265</v>
      </c>
      <c r="T4058" s="15">
        <f t="shared" si="256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>
        <f t="shared" si="253"/>
        <v>129.16999999999999</v>
      </c>
      <c r="Q4059" s="10" t="s">
        <v>8316</v>
      </c>
      <c r="R4059" t="s">
        <v>8317</v>
      </c>
      <c r="S4059" s="15">
        <f t="shared" si="255"/>
        <v>42310.968518518523</v>
      </c>
      <c r="T4059" s="15">
        <f t="shared" si="256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>
        <f t="shared" si="253"/>
        <v>23.75</v>
      </c>
      <c r="Q4060" s="10" t="s">
        <v>8316</v>
      </c>
      <c r="R4060" t="s">
        <v>8317</v>
      </c>
      <c r="S4060" s="15">
        <f t="shared" si="255"/>
        <v>42446.060694444444</v>
      </c>
      <c r="T4060" s="15">
        <f t="shared" si="256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>
        <f t="shared" si="253"/>
        <v>35.71</v>
      </c>
      <c r="Q4061" s="10" t="s">
        <v>8316</v>
      </c>
      <c r="R4061" t="s">
        <v>8317</v>
      </c>
      <c r="S4061" s="15">
        <f t="shared" si="255"/>
        <v>41866.640648148146</v>
      </c>
      <c r="T4061" s="15">
        <f t="shared" si="256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>
        <f t="shared" si="253"/>
        <v>57</v>
      </c>
      <c r="Q4062" s="10" t="s">
        <v>8316</v>
      </c>
      <c r="R4062" t="s">
        <v>8317</v>
      </c>
      <c r="S4062" s="15">
        <f t="shared" si="255"/>
        <v>41779.695092592592</v>
      </c>
      <c r="T4062" s="15">
        <f t="shared" si="256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>
        <f t="shared" si="253"/>
        <v>0</v>
      </c>
      <c r="Q4063" s="10" t="s">
        <v>8316</v>
      </c>
      <c r="R4063" t="s">
        <v>8317</v>
      </c>
      <c r="S4063" s="15">
        <f t="shared" si="255"/>
        <v>42421.141469907408</v>
      </c>
      <c r="T4063" s="15">
        <f t="shared" si="256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>
        <f t="shared" si="253"/>
        <v>163.33000000000001</v>
      </c>
      <c r="Q4064" s="10" t="s">
        <v>8316</v>
      </c>
      <c r="R4064" t="s">
        <v>8317</v>
      </c>
      <c r="S4064" s="15">
        <f t="shared" si="255"/>
        <v>42523.739212962959</v>
      </c>
      <c r="T4064" s="15">
        <f t="shared" si="256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>
        <f t="shared" si="253"/>
        <v>15</v>
      </c>
      <c r="Q4065" s="10" t="s">
        <v>8316</v>
      </c>
      <c r="R4065" t="s">
        <v>8317</v>
      </c>
      <c r="S4065" s="15">
        <f t="shared" si="255"/>
        <v>41787.681527777779</v>
      </c>
      <c r="T4065" s="15">
        <f t="shared" si="256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>
        <f t="shared" si="253"/>
        <v>64.17</v>
      </c>
      <c r="Q4066" s="10" t="s">
        <v>8316</v>
      </c>
      <c r="R4066" t="s">
        <v>8317</v>
      </c>
      <c r="S4066" s="15">
        <f t="shared" si="255"/>
        <v>42093.588263888887</v>
      </c>
      <c r="T4066" s="15">
        <f t="shared" si="256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>
        <f t="shared" si="253"/>
        <v>6.75</v>
      </c>
      <c r="Q4067" s="10" t="s">
        <v>8316</v>
      </c>
      <c r="R4067" t="s">
        <v>8317</v>
      </c>
      <c r="S4067" s="15">
        <f t="shared" si="255"/>
        <v>41833.951516203706</v>
      </c>
      <c r="T4067" s="15">
        <f t="shared" si="256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>
        <f t="shared" si="253"/>
        <v>25</v>
      </c>
      <c r="Q4068" s="10" t="s">
        <v>8316</v>
      </c>
      <c r="R4068" t="s">
        <v>8317</v>
      </c>
      <c r="S4068" s="15">
        <f t="shared" si="255"/>
        <v>42479.039212962962</v>
      </c>
      <c r="T4068" s="15">
        <f t="shared" si="256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>
        <f t="shared" si="253"/>
        <v>179.12</v>
      </c>
      <c r="Q4069" s="10" t="s">
        <v>8316</v>
      </c>
      <c r="R4069" t="s">
        <v>8317</v>
      </c>
      <c r="S4069" s="15">
        <f t="shared" si="255"/>
        <v>42235.117476851854</v>
      </c>
      <c r="T4069" s="15">
        <f t="shared" si="256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>
        <f t="shared" si="253"/>
        <v>34.950000000000003</v>
      </c>
      <c r="Q4070" s="10" t="s">
        <v>8316</v>
      </c>
      <c r="R4070" t="s">
        <v>8317</v>
      </c>
      <c r="S4070" s="15">
        <f t="shared" si="255"/>
        <v>42718.963599537034</v>
      </c>
      <c r="T4070" s="15">
        <f t="shared" si="256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>
        <f t="shared" si="253"/>
        <v>33.08</v>
      </c>
      <c r="Q4071" s="10" t="s">
        <v>8316</v>
      </c>
      <c r="R4071" t="s">
        <v>8317</v>
      </c>
      <c r="S4071" s="15">
        <f t="shared" si="255"/>
        <v>42022.661527777775</v>
      </c>
      <c r="T4071" s="15">
        <f t="shared" si="256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>
        <f t="shared" si="253"/>
        <v>27.5</v>
      </c>
      <c r="Q4072" s="10" t="s">
        <v>8316</v>
      </c>
      <c r="R4072" t="s">
        <v>8317</v>
      </c>
      <c r="S4072" s="15">
        <f t="shared" si="255"/>
        <v>42031.666898148149</v>
      </c>
      <c r="T4072" s="15">
        <f t="shared" si="256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>
        <f t="shared" si="253"/>
        <v>0</v>
      </c>
      <c r="Q4073" s="10" t="s">
        <v>8316</v>
      </c>
      <c r="R4073" t="s">
        <v>8317</v>
      </c>
      <c r="S4073" s="15">
        <f t="shared" si="255"/>
        <v>42700.804756944446</v>
      </c>
      <c r="T4073" s="15">
        <f t="shared" si="256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>
        <f t="shared" si="253"/>
        <v>2</v>
      </c>
      <c r="Q4074" s="10" t="s">
        <v>8316</v>
      </c>
      <c r="R4074" t="s">
        <v>8317</v>
      </c>
      <c r="S4074" s="15">
        <f t="shared" si="255"/>
        <v>41812.77443287037</v>
      </c>
      <c r="T4074" s="15">
        <f t="shared" si="256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>
        <f t="shared" si="253"/>
        <v>18.5</v>
      </c>
      <c r="Q4075" s="10" t="s">
        <v>8316</v>
      </c>
      <c r="R4075" t="s">
        <v>8317</v>
      </c>
      <c r="S4075" s="15">
        <f t="shared" si="255"/>
        <v>42078.34520833334</v>
      </c>
      <c r="T4075" s="15">
        <f t="shared" si="256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>
        <f t="shared" si="253"/>
        <v>35</v>
      </c>
      <c r="Q4076" s="10" t="s">
        <v>8316</v>
      </c>
      <c r="R4076" t="s">
        <v>8317</v>
      </c>
      <c r="S4076" s="15">
        <f t="shared" si="255"/>
        <v>42283.552951388891</v>
      </c>
      <c r="T4076" s="15">
        <f t="shared" si="256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>
        <f t="shared" ref="P4077:P4115" si="257">IFERROR(ROUND(E4077/L4077,2),0)</f>
        <v>44.31</v>
      </c>
      <c r="Q4077" s="10" t="s">
        <v>8316</v>
      </c>
      <c r="R4077" t="s">
        <v>8317</v>
      </c>
      <c r="S4077" s="15">
        <f t="shared" si="255"/>
        <v>41779.045937499999</v>
      </c>
      <c r="T4077" s="15">
        <f t="shared" si="256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>
        <f t="shared" si="257"/>
        <v>0</v>
      </c>
      <c r="Q4078" s="10" t="s">
        <v>8316</v>
      </c>
      <c r="R4078" t="s">
        <v>8317</v>
      </c>
      <c r="S4078" s="15">
        <f t="shared" si="255"/>
        <v>41905.795706018522</v>
      </c>
      <c r="T4078" s="15">
        <f t="shared" si="256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>
        <f t="shared" si="257"/>
        <v>222.5</v>
      </c>
      <c r="Q4079" s="10" t="s">
        <v>8316</v>
      </c>
      <c r="R4079" t="s">
        <v>8317</v>
      </c>
      <c r="S4079" s="15">
        <f t="shared" si="255"/>
        <v>42695.7105787037</v>
      </c>
      <c r="T4079" s="15">
        <f t="shared" si="256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>
        <f t="shared" si="257"/>
        <v>0</v>
      </c>
      <c r="Q4080" s="10" t="s">
        <v>8316</v>
      </c>
      <c r="R4080" t="s">
        <v>8317</v>
      </c>
      <c r="S4080" s="15">
        <f t="shared" si="255"/>
        <v>42732.787523148145</v>
      </c>
      <c r="T4080" s="15">
        <f t="shared" si="256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7"/>
        <v>5</v>
      </c>
      <c r="Q4081" s="10" t="s">
        <v>8316</v>
      </c>
      <c r="R4081" t="s">
        <v>8317</v>
      </c>
      <c r="S4081" s="15">
        <f t="shared" si="255"/>
        <v>42510.938900462963</v>
      </c>
      <c r="T4081" s="15">
        <f t="shared" si="256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>
        <f t="shared" si="257"/>
        <v>0</v>
      </c>
      <c r="Q4082" s="10" t="s">
        <v>8316</v>
      </c>
      <c r="R4082" t="s">
        <v>8317</v>
      </c>
      <c r="S4082" s="15">
        <f t="shared" si="255"/>
        <v>42511.698101851856</v>
      </c>
      <c r="T4082" s="15">
        <f t="shared" si="256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>
        <f t="shared" si="257"/>
        <v>29.17</v>
      </c>
      <c r="Q4083" s="10" t="s">
        <v>8316</v>
      </c>
      <c r="R4083" t="s">
        <v>8317</v>
      </c>
      <c r="S4083" s="15">
        <f t="shared" si="255"/>
        <v>42041.581307870365</v>
      </c>
      <c r="T4083" s="15">
        <f t="shared" si="256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>
        <f t="shared" si="257"/>
        <v>1.5</v>
      </c>
      <c r="Q4084" s="10" t="s">
        <v>8316</v>
      </c>
      <c r="R4084" t="s">
        <v>8317</v>
      </c>
      <c r="S4084" s="15">
        <f t="shared" si="255"/>
        <v>42307.189270833333</v>
      </c>
      <c r="T4084" s="15">
        <f t="shared" si="256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>
        <f t="shared" si="257"/>
        <v>126.5</v>
      </c>
      <c r="Q4085" s="10" t="s">
        <v>8316</v>
      </c>
      <c r="R4085" t="s">
        <v>8317</v>
      </c>
      <c r="S4085" s="15">
        <f t="shared" si="255"/>
        <v>42353.761759259258</v>
      </c>
      <c r="T4085" s="15">
        <f t="shared" si="256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>
        <f t="shared" si="257"/>
        <v>10</v>
      </c>
      <c r="Q4086" s="10" t="s">
        <v>8316</v>
      </c>
      <c r="R4086" t="s">
        <v>8317</v>
      </c>
      <c r="S4086" s="15">
        <f t="shared" si="255"/>
        <v>42622.436412037037</v>
      </c>
      <c r="T4086" s="15">
        <f t="shared" si="256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>
        <f t="shared" si="257"/>
        <v>10</v>
      </c>
      <c r="Q4087" s="10" t="s">
        <v>8316</v>
      </c>
      <c r="R4087" t="s">
        <v>8317</v>
      </c>
      <c r="S4087" s="15">
        <f t="shared" si="255"/>
        <v>42058.603877314818</v>
      </c>
      <c r="T4087" s="15">
        <f t="shared" si="256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>
        <f t="shared" si="257"/>
        <v>9.4</v>
      </c>
      <c r="Q4088" s="10" t="s">
        <v>8316</v>
      </c>
      <c r="R4088" t="s">
        <v>8317</v>
      </c>
      <c r="S4088" s="15">
        <f t="shared" si="255"/>
        <v>42304.940960648149</v>
      </c>
      <c r="T4088" s="15">
        <f t="shared" si="256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>
        <f t="shared" si="257"/>
        <v>0</v>
      </c>
      <c r="Q4089" s="10" t="s">
        <v>8316</v>
      </c>
      <c r="R4089" t="s">
        <v>8317</v>
      </c>
      <c r="S4089" s="15">
        <f t="shared" si="255"/>
        <v>42538.742893518516</v>
      </c>
      <c r="T4089" s="15">
        <f t="shared" si="256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11</v>
      </c>
      <c r="P4090">
        <f t="shared" si="257"/>
        <v>72</v>
      </c>
      <c r="Q4090" s="10" t="s">
        <v>8316</v>
      </c>
      <c r="R4090" t="s">
        <v>8317</v>
      </c>
      <c r="S4090" s="15">
        <f t="shared" si="255"/>
        <v>41990.612546296295</v>
      </c>
      <c r="T4090" s="15">
        <f t="shared" si="256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5</v>
      </c>
      <c r="P4091">
        <f t="shared" si="257"/>
        <v>30</v>
      </c>
      <c r="Q4091" s="10" t="s">
        <v>8316</v>
      </c>
      <c r="R4091" t="s">
        <v>8317</v>
      </c>
      <c r="S4091" s="15">
        <f t="shared" si="255"/>
        <v>42122.732499999998</v>
      </c>
      <c r="T4091" s="15">
        <f t="shared" si="256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3</v>
      </c>
      <c r="P4092">
        <f t="shared" si="257"/>
        <v>10.67</v>
      </c>
      <c r="Q4092" s="10" t="s">
        <v>8316</v>
      </c>
      <c r="R4092" t="s">
        <v>8317</v>
      </c>
      <c r="S4092" s="15">
        <f t="shared" si="255"/>
        <v>42209.67288194444</v>
      </c>
      <c r="T4092" s="15">
        <f t="shared" si="256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13</v>
      </c>
      <c r="P4093">
        <f t="shared" si="257"/>
        <v>25.5</v>
      </c>
      <c r="Q4093" s="10" t="s">
        <v>8316</v>
      </c>
      <c r="R4093" t="s">
        <v>8317</v>
      </c>
      <c r="S4093" s="15">
        <f t="shared" si="255"/>
        <v>41990.506377314814</v>
      </c>
      <c r="T4093" s="15">
        <f t="shared" si="256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7"/>
        <v>20</v>
      </c>
      <c r="Q4094" s="10" t="s">
        <v>8316</v>
      </c>
      <c r="R4094" t="s">
        <v>8317</v>
      </c>
      <c r="S4094" s="15">
        <f t="shared" si="255"/>
        <v>42039.194988425923</v>
      </c>
      <c r="T4094" s="15">
        <f t="shared" si="256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</v>
      </c>
      <c r="P4095">
        <f t="shared" si="257"/>
        <v>15</v>
      </c>
      <c r="Q4095" s="10" t="s">
        <v>8316</v>
      </c>
      <c r="R4095" t="s">
        <v>8317</v>
      </c>
      <c r="S4095" s="15">
        <f t="shared" si="255"/>
        <v>42178.815891203703</v>
      </c>
      <c r="T4095" s="15">
        <f t="shared" si="256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37</v>
      </c>
      <c r="P4096">
        <f t="shared" si="257"/>
        <v>91.25</v>
      </c>
      <c r="Q4096" s="10" t="s">
        <v>8316</v>
      </c>
      <c r="R4096" t="s">
        <v>8317</v>
      </c>
      <c r="S4096" s="15">
        <f t="shared" si="255"/>
        <v>41890.086805555555</v>
      </c>
      <c r="T4096" s="15">
        <f t="shared" si="256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3</v>
      </c>
      <c r="P4097">
        <f t="shared" si="257"/>
        <v>800</v>
      </c>
      <c r="Q4097" s="10" t="s">
        <v>8316</v>
      </c>
      <c r="R4097" t="s">
        <v>8317</v>
      </c>
      <c r="S4097" s="15">
        <f t="shared" si="255"/>
        <v>42693.031828703708</v>
      </c>
      <c r="T4097" s="15">
        <f t="shared" si="256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4"/>
        <v>11</v>
      </c>
      <c r="P4098">
        <f t="shared" si="257"/>
        <v>80</v>
      </c>
      <c r="Q4098" s="10" t="s">
        <v>8316</v>
      </c>
      <c r="R4098" t="s">
        <v>8317</v>
      </c>
      <c r="S4098" s="15">
        <f t="shared" si="255"/>
        <v>42750.530312499999</v>
      </c>
      <c r="T4098" s="15">
        <f t="shared" si="256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8">ROUND((E4099/D4099)*100,0)</f>
        <v>0</v>
      </c>
      <c r="P4099">
        <f t="shared" si="257"/>
        <v>0</v>
      </c>
      <c r="Q4099" s="10" t="s">
        <v>8316</v>
      </c>
      <c r="R4099" t="s">
        <v>8317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>
        <f t="shared" si="257"/>
        <v>0</v>
      </c>
      <c r="Q4100" s="10" t="s">
        <v>8316</v>
      </c>
      <c r="R4100" t="s">
        <v>8317</v>
      </c>
      <c r="S4100" s="15">
        <f t="shared" si="259"/>
        <v>42495.722187499996</v>
      </c>
      <c r="T4100" s="15">
        <f t="shared" si="260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>
        <f t="shared" si="257"/>
        <v>50</v>
      </c>
      <c r="Q4101" s="10" t="s">
        <v>8316</v>
      </c>
      <c r="R4101" t="s">
        <v>8317</v>
      </c>
      <c r="S4101" s="15">
        <f t="shared" si="259"/>
        <v>42570.850381944445</v>
      </c>
      <c r="T4101" s="15">
        <f t="shared" si="260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>
        <f t="shared" si="257"/>
        <v>0</v>
      </c>
      <c r="Q4102" s="10" t="s">
        <v>8316</v>
      </c>
      <c r="R4102" t="s">
        <v>8317</v>
      </c>
      <c r="S4102" s="15">
        <f t="shared" si="259"/>
        <v>41927.124884259261</v>
      </c>
      <c r="T4102" s="15">
        <f t="shared" si="260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>
        <f t="shared" si="257"/>
        <v>0</v>
      </c>
      <c r="Q4103" s="10" t="s">
        <v>8316</v>
      </c>
      <c r="R4103" t="s">
        <v>8317</v>
      </c>
      <c r="S4103" s="15">
        <f t="shared" si="259"/>
        <v>42730.903726851851</v>
      </c>
      <c r="T4103" s="15">
        <f t="shared" si="260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>
        <f t="shared" si="257"/>
        <v>22.83</v>
      </c>
      <c r="Q4104" s="10" t="s">
        <v>8316</v>
      </c>
      <c r="R4104" t="s">
        <v>8317</v>
      </c>
      <c r="S4104" s="15">
        <f t="shared" si="259"/>
        <v>42475.848067129627</v>
      </c>
      <c r="T4104" s="15">
        <f t="shared" si="260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>
        <f t="shared" si="257"/>
        <v>16.670000000000002</v>
      </c>
      <c r="Q4105" s="10" t="s">
        <v>8316</v>
      </c>
      <c r="R4105" t="s">
        <v>8317</v>
      </c>
      <c r="S4105" s="15">
        <f t="shared" si="259"/>
        <v>42188.83293981482</v>
      </c>
      <c r="T4105" s="15">
        <f t="shared" si="260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>
        <f t="shared" si="257"/>
        <v>45.79</v>
      </c>
      <c r="Q4106" s="10" t="s">
        <v>8316</v>
      </c>
      <c r="R4106" t="s">
        <v>8317</v>
      </c>
      <c r="S4106" s="15">
        <f t="shared" si="259"/>
        <v>42640.278171296297</v>
      </c>
      <c r="T4106" s="15">
        <f t="shared" si="260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>
        <f t="shared" si="257"/>
        <v>383.33</v>
      </c>
      <c r="Q4107" s="10" t="s">
        <v>8316</v>
      </c>
      <c r="R4107" t="s">
        <v>8317</v>
      </c>
      <c r="S4107" s="15">
        <f t="shared" si="259"/>
        <v>42697.010520833333</v>
      </c>
      <c r="T4107" s="15">
        <f t="shared" si="260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>
        <f t="shared" si="257"/>
        <v>106.97</v>
      </c>
      <c r="Q4108" s="10" t="s">
        <v>8316</v>
      </c>
      <c r="R4108" t="s">
        <v>8317</v>
      </c>
      <c r="S4108" s="15">
        <f t="shared" si="259"/>
        <v>42053.049375000002</v>
      </c>
      <c r="T4108" s="15">
        <f t="shared" si="260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>
        <f t="shared" si="257"/>
        <v>10.25</v>
      </c>
      <c r="Q4109" s="10" t="s">
        <v>8316</v>
      </c>
      <c r="R4109" t="s">
        <v>8317</v>
      </c>
      <c r="S4109" s="15">
        <f t="shared" si="259"/>
        <v>41883.916678240741</v>
      </c>
      <c r="T4109" s="15">
        <f t="shared" si="260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>
        <f t="shared" si="257"/>
        <v>59</v>
      </c>
      <c r="Q4110" s="10" t="s">
        <v>8316</v>
      </c>
      <c r="R4110" t="s">
        <v>8317</v>
      </c>
      <c r="S4110" s="15">
        <f t="shared" si="259"/>
        <v>42767.031678240746</v>
      </c>
      <c r="T4110" s="15">
        <f t="shared" si="260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>
        <f t="shared" si="257"/>
        <v>0</v>
      </c>
      <c r="Q4111" s="10" t="s">
        <v>8316</v>
      </c>
      <c r="R4111" t="s">
        <v>8317</v>
      </c>
      <c r="S4111" s="15">
        <f t="shared" si="259"/>
        <v>42307.539398148147</v>
      </c>
      <c r="T4111" s="15">
        <f t="shared" si="260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>
        <f t="shared" si="257"/>
        <v>14.33</v>
      </c>
      <c r="Q4112" s="10" t="s">
        <v>8316</v>
      </c>
      <c r="R4112" t="s">
        <v>8317</v>
      </c>
      <c r="S4112" s="15">
        <f t="shared" si="259"/>
        <v>42512.626747685179</v>
      </c>
      <c r="T4112" s="15">
        <f t="shared" si="260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>
        <f t="shared" si="257"/>
        <v>15.67</v>
      </c>
      <c r="Q4113" s="10" t="s">
        <v>8316</v>
      </c>
      <c r="R4113" t="s">
        <v>8317</v>
      </c>
      <c r="S4113" s="15">
        <f t="shared" si="259"/>
        <v>42029.135879629626</v>
      </c>
      <c r="T4113" s="15">
        <f t="shared" si="260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7"/>
        <v>1</v>
      </c>
      <c r="Q4114" s="10" t="s">
        <v>8316</v>
      </c>
      <c r="R4114" t="s">
        <v>8317</v>
      </c>
      <c r="S4114" s="15">
        <f t="shared" si="259"/>
        <v>42400.946597222224</v>
      </c>
      <c r="T4114" s="15">
        <f t="shared" si="260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7"/>
        <v>1</v>
      </c>
      <c r="Q4115" s="10" t="s">
        <v>8316</v>
      </c>
      <c r="R4115" t="s">
        <v>8317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musical"/>
      </filters>
    </filterColumn>
  </autoFilter>
  <conditionalFormatting sqref="F1:F1048576">
    <cfRule type="cellIs" dxfId="24" priority="3" operator="equal">
      <formula>"canceled"</formula>
    </cfRule>
    <cfRule type="cellIs" dxfId="23" priority="4" operator="equal">
      <formula>"failed"</formula>
    </cfRule>
    <cfRule type="cellIs" dxfId="22" priority="5" operator="equal">
      <formula>"failed"</formula>
    </cfRule>
    <cfRule type="cellIs" dxfId="21" priority="6" operator="equal">
      <formula>"successful"</formula>
    </cfRule>
    <cfRule type="cellIs" dxfId="20" priority="7" operator="equal">
      <formula>"live"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 P1 R1:T1">
    <cfRule type="colorScale" priority="1">
      <colorScale>
        <cfvo type="min"/>
        <cfvo type="percentile" val="90"/>
        <color rgb="FFFF5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C0CB-B8CB-443D-AA5B-F00473C841B2}">
  <dimension ref="A1:T46"/>
  <sheetViews>
    <sheetView workbookViewId="0">
      <selection activeCell="I25" sqref="I25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4" t="s">
        <v>8366</v>
      </c>
      <c r="T1" s="1" t="s">
        <v>8367</v>
      </c>
    </row>
    <row r="2" spans="1:20" x14ac:dyDescent="0.35">
      <c r="A2" s="18">
        <v>2921</v>
      </c>
      <c r="B2" s="18" t="s">
        <v>2921</v>
      </c>
      <c r="C2" s="18" t="s">
        <v>7031</v>
      </c>
      <c r="D2" s="19">
        <v>100</v>
      </c>
      <c r="E2" s="20">
        <v>129</v>
      </c>
      <c r="F2" s="18" t="s">
        <v>8218</v>
      </c>
      <c r="G2" s="18" t="s">
        <v>8223</v>
      </c>
      <c r="H2" s="18" t="s">
        <v>8245</v>
      </c>
      <c r="I2" s="18">
        <v>1411679804</v>
      </c>
      <c r="J2" s="18">
        <v>1409087804</v>
      </c>
      <c r="K2" s="18" t="b">
        <v>0</v>
      </c>
      <c r="L2" s="18">
        <v>3</v>
      </c>
      <c r="M2" s="18" t="b">
        <v>1</v>
      </c>
      <c r="N2" s="18" t="s">
        <v>8303</v>
      </c>
      <c r="O2" s="18">
        <v>129</v>
      </c>
      <c r="P2" s="18">
        <v>43</v>
      </c>
      <c r="Q2" s="21" t="s">
        <v>8316</v>
      </c>
      <c r="R2" s="18" t="s">
        <v>8358</v>
      </c>
      <c r="S2" s="22">
        <v>41877.886620370373</v>
      </c>
      <c r="T2" s="22">
        <v>41907.886620370373</v>
      </c>
    </row>
    <row r="3" spans="1:20" x14ac:dyDescent="0.35">
      <c r="A3" s="18">
        <v>2923</v>
      </c>
      <c r="B3" s="18" t="s">
        <v>2923</v>
      </c>
      <c r="C3" s="18" t="s">
        <v>7033</v>
      </c>
      <c r="D3" s="19">
        <v>300</v>
      </c>
      <c r="E3" s="20">
        <v>300</v>
      </c>
      <c r="F3" s="18" t="s">
        <v>8218</v>
      </c>
      <c r="G3" s="18" t="s">
        <v>8223</v>
      </c>
      <c r="H3" s="18" t="s">
        <v>8245</v>
      </c>
      <c r="I3" s="18">
        <v>1422068400</v>
      </c>
      <c r="J3" s="18">
        <v>1420774779</v>
      </c>
      <c r="K3" s="18" t="b">
        <v>0</v>
      </c>
      <c r="L3" s="18">
        <v>10</v>
      </c>
      <c r="M3" s="18" t="b">
        <v>1</v>
      </c>
      <c r="N3" s="18" t="s">
        <v>8303</v>
      </c>
      <c r="O3" s="18">
        <v>100</v>
      </c>
      <c r="P3" s="18">
        <v>30</v>
      </c>
      <c r="Q3" s="21" t="s">
        <v>8316</v>
      </c>
      <c r="R3" s="18" t="s">
        <v>8358</v>
      </c>
      <c r="S3" s="22">
        <v>42013.15253472222</v>
      </c>
      <c r="T3" s="22">
        <v>42028.125</v>
      </c>
    </row>
    <row r="4" spans="1:20" x14ac:dyDescent="0.35">
      <c r="A4" s="18">
        <v>2924</v>
      </c>
      <c r="B4" s="18" t="s">
        <v>2924</v>
      </c>
      <c r="C4" s="18" t="s">
        <v>7034</v>
      </c>
      <c r="D4" s="19">
        <v>25000</v>
      </c>
      <c r="E4" s="20">
        <v>25800</v>
      </c>
      <c r="F4" s="18" t="s">
        <v>8218</v>
      </c>
      <c r="G4" s="18" t="s">
        <v>8223</v>
      </c>
      <c r="H4" s="18" t="s">
        <v>8245</v>
      </c>
      <c r="I4" s="18">
        <v>1431143940</v>
      </c>
      <c r="J4" s="18">
        <v>1428585710</v>
      </c>
      <c r="K4" s="18" t="b">
        <v>0</v>
      </c>
      <c r="L4" s="18">
        <v>147</v>
      </c>
      <c r="M4" s="18" t="b">
        <v>1</v>
      </c>
      <c r="N4" s="18" t="s">
        <v>8303</v>
      </c>
      <c r="O4" s="18">
        <v>103</v>
      </c>
      <c r="P4" s="18">
        <v>175.51</v>
      </c>
      <c r="Q4" s="21" t="s">
        <v>8316</v>
      </c>
      <c r="R4" s="18" t="s">
        <v>8358</v>
      </c>
      <c r="S4" s="22">
        <v>42103.556828703702</v>
      </c>
      <c r="T4" s="22">
        <v>42133.165972222225</v>
      </c>
    </row>
    <row r="5" spans="1:20" x14ac:dyDescent="0.35">
      <c r="A5" s="18">
        <v>2925</v>
      </c>
      <c r="B5" s="18" t="s">
        <v>2925</v>
      </c>
      <c r="C5" s="18" t="s">
        <v>7035</v>
      </c>
      <c r="D5" s="19">
        <v>45000</v>
      </c>
      <c r="E5" s="20">
        <v>46100.69</v>
      </c>
      <c r="F5" s="18" t="s">
        <v>8218</v>
      </c>
      <c r="G5" s="18" t="s">
        <v>8223</v>
      </c>
      <c r="H5" s="18" t="s">
        <v>8245</v>
      </c>
      <c r="I5" s="18">
        <v>1410444068</v>
      </c>
      <c r="J5" s="18">
        <v>1407852068</v>
      </c>
      <c r="K5" s="18" t="b">
        <v>0</v>
      </c>
      <c r="L5" s="18">
        <v>199</v>
      </c>
      <c r="M5" s="18" t="b">
        <v>1</v>
      </c>
      <c r="N5" s="18" t="s">
        <v>8303</v>
      </c>
      <c r="O5" s="18">
        <v>102</v>
      </c>
      <c r="P5" s="18">
        <v>231.66</v>
      </c>
      <c r="Q5" s="21" t="s">
        <v>8316</v>
      </c>
      <c r="R5" s="18" t="s">
        <v>8358</v>
      </c>
      <c r="S5" s="22">
        <v>41863.584120370368</v>
      </c>
      <c r="T5" s="22">
        <v>41893.584120370368</v>
      </c>
    </row>
    <row r="6" spans="1:20" x14ac:dyDescent="0.35">
      <c r="A6" s="18">
        <v>2926</v>
      </c>
      <c r="B6" s="18" t="s">
        <v>2926</v>
      </c>
      <c r="C6" s="18" t="s">
        <v>7036</v>
      </c>
      <c r="D6" s="19">
        <v>3000</v>
      </c>
      <c r="E6" s="20">
        <v>3750</v>
      </c>
      <c r="F6" s="18" t="s">
        <v>8218</v>
      </c>
      <c r="G6" s="18" t="s">
        <v>8223</v>
      </c>
      <c r="H6" s="18" t="s">
        <v>8245</v>
      </c>
      <c r="I6" s="18">
        <v>1424715779</v>
      </c>
      <c r="J6" s="18">
        <v>1423506179</v>
      </c>
      <c r="K6" s="18" t="b">
        <v>0</v>
      </c>
      <c r="L6" s="18">
        <v>50</v>
      </c>
      <c r="M6" s="18" t="b">
        <v>1</v>
      </c>
      <c r="N6" s="18" t="s">
        <v>8303</v>
      </c>
      <c r="O6" s="18">
        <v>125</v>
      </c>
      <c r="P6" s="18">
        <v>75</v>
      </c>
      <c r="Q6" s="21" t="s">
        <v>8316</v>
      </c>
      <c r="R6" s="18" t="s">
        <v>8358</v>
      </c>
      <c r="S6" s="22">
        <v>42044.765960648147</v>
      </c>
      <c r="T6" s="22">
        <v>42058.765960648147</v>
      </c>
    </row>
    <row r="7" spans="1:20" x14ac:dyDescent="0.35">
      <c r="A7" s="18">
        <v>2927</v>
      </c>
      <c r="B7" s="18" t="s">
        <v>2927</v>
      </c>
      <c r="C7" s="18" t="s">
        <v>7037</v>
      </c>
      <c r="D7" s="19">
        <v>1800</v>
      </c>
      <c r="E7" s="20">
        <v>2355</v>
      </c>
      <c r="F7" s="18" t="s">
        <v>8218</v>
      </c>
      <c r="G7" s="18" t="s">
        <v>8223</v>
      </c>
      <c r="H7" s="18" t="s">
        <v>8245</v>
      </c>
      <c r="I7" s="18">
        <v>1405400400</v>
      </c>
      <c r="J7" s="18">
        <v>1402934629</v>
      </c>
      <c r="K7" s="18" t="b">
        <v>0</v>
      </c>
      <c r="L7" s="18">
        <v>21</v>
      </c>
      <c r="M7" s="18" t="b">
        <v>1</v>
      </c>
      <c r="N7" s="18" t="s">
        <v>8303</v>
      </c>
      <c r="O7" s="18">
        <v>131</v>
      </c>
      <c r="P7" s="18">
        <v>112.14</v>
      </c>
      <c r="Q7" s="21" t="s">
        <v>8316</v>
      </c>
      <c r="R7" s="18" t="s">
        <v>8358</v>
      </c>
      <c r="S7" s="22">
        <v>41806.669317129628</v>
      </c>
      <c r="T7" s="22">
        <v>41835.208333333336</v>
      </c>
    </row>
    <row r="8" spans="1:20" x14ac:dyDescent="0.35">
      <c r="A8" s="18">
        <v>2928</v>
      </c>
      <c r="B8" s="18" t="s">
        <v>2928</v>
      </c>
      <c r="C8" s="18" t="s">
        <v>7038</v>
      </c>
      <c r="D8" s="19">
        <v>1000</v>
      </c>
      <c r="E8" s="20">
        <v>1000</v>
      </c>
      <c r="F8" s="18" t="s">
        <v>8218</v>
      </c>
      <c r="G8" s="18" t="s">
        <v>8223</v>
      </c>
      <c r="H8" s="18" t="s">
        <v>8245</v>
      </c>
      <c r="I8" s="18">
        <v>1457135846</v>
      </c>
      <c r="J8" s="18">
        <v>1454543846</v>
      </c>
      <c r="K8" s="18" t="b">
        <v>0</v>
      </c>
      <c r="L8" s="18">
        <v>24</v>
      </c>
      <c r="M8" s="18" t="b">
        <v>1</v>
      </c>
      <c r="N8" s="18" t="s">
        <v>8303</v>
      </c>
      <c r="O8" s="18">
        <v>100</v>
      </c>
      <c r="P8" s="18">
        <v>41.67</v>
      </c>
      <c r="Q8" s="21" t="s">
        <v>8316</v>
      </c>
      <c r="R8" s="18" t="s">
        <v>8358</v>
      </c>
      <c r="S8" s="22">
        <v>42403.998217592598</v>
      </c>
      <c r="T8" s="22">
        <v>42433.998217592598</v>
      </c>
    </row>
    <row r="9" spans="1:20" x14ac:dyDescent="0.35">
      <c r="A9" s="18">
        <v>2929</v>
      </c>
      <c r="B9" s="18" t="s">
        <v>2929</v>
      </c>
      <c r="C9" s="18" t="s">
        <v>7039</v>
      </c>
      <c r="D9" s="19">
        <v>8000</v>
      </c>
      <c r="E9" s="20">
        <v>8165.55</v>
      </c>
      <c r="F9" s="18" t="s">
        <v>8218</v>
      </c>
      <c r="G9" s="18" t="s">
        <v>8223</v>
      </c>
      <c r="H9" s="18" t="s">
        <v>8245</v>
      </c>
      <c r="I9" s="18">
        <v>1401024758</v>
      </c>
      <c r="J9" s="18">
        <v>1398432758</v>
      </c>
      <c r="K9" s="18" t="b">
        <v>0</v>
      </c>
      <c r="L9" s="18">
        <v>32</v>
      </c>
      <c r="M9" s="18" t="b">
        <v>1</v>
      </c>
      <c r="N9" s="18" t="s">
        <v>8303</v>
      </c>
      <c r="O9" s="18">
        <v>102</v>
      </c>
      <c r="P9" s="18">
        <v>255.17</v>
      </c>
      <c r="Q9" s="21" t="s">
        <v>8316</v>
      </c>
      <c r="R9" s="18" t="s">
        <v>8358</v>
      </c>
      <c r="S9" s="22">
        <v>41754.564328703702</v>
      </c>
      <c r="T9" s="22">
        <v>41784.564328703702</v>
      </c>
    </row>
    <row r="10" spans="1:20" x14ac:dyDescent="0.35">
      <c r="A10" s="18">
        <v>2933</v>
      </c>
      <c r="B10" s="18" t="s">
        <v>2933</v>
      </c>
      <c r="C10" s="18" t="s">
        <v>7043</v>
      </c>
      <c r="D10" s="19">
        <v>2500</v>
      </c>
      <c r="E10" s="20">
        <v>2569</v>
      </c>
      <c r="F10" s="18" t="s">
        <v>8218</v>
      </c>
      <c r="G10" s="18" t="s">
        <v>8223</v>
      </c>
      <c r="H10" s="18" t="s">
        <v>8245</v>
      </c>
      <c r="I10" s="18">
        <v>1465081053</v>
      </c>
      <c r="J10" s="18">
        <v>1462489053</v>
      </c>
      <c r="K10" s="18" t="b">
        <v>0</v>
      </c>
      <c r="L10" s="18">
        <v>54</v>
      </c>
      <c r="M10" s="18" t="b">
        <v>1</v>
      </c>
      <c r="N10" s="18" t="s">
        <v>8303</v>
      </c>
      <c r="O10" s="18">
        <v>103</v>
      </c>
      <c r="P10" s="18">
        <v>47.57</v>
      </c>
      <c r="Q10" s="21" t="s">
        <v>8316</v>
      </c>
      <c r="R10" s="18" t="s">
        <v>8358</v>
      </c>
      <c r="S10" s="22">
        <v>42495.956631944442</v>
      </c>
      <c r="T10" s="22">
        <v>42525.956631944442</v>
      </c>
    </row>
    <row r="11" spans="1:20" x14ac:dyDescent="0.35">
      <c r="A11" s="18">
        <v>2935</v>
      </c>
      <c r="B11" s="18" t="s">
        <v>2935</v>
      </c>
      <c r="C11" s="18" t="s">
        <v>7045</v>
      </c>
      <c r="D11" s="19">
        <v>3500</v>
      </c>
      <c r="E11" s="20">
        <v>3531</v>
      </c>
      <c r="F11" s="18" t="s">
        <v>8218</v>
      </c>
      <c r="G11" s="18" t="s">
        <v>8223</v>
      </c>
      <c r="H11" s="18" t="s">
        <v>8245</v>
      </c>
      <c r="I11" s="18">
        <v>1472490000</v>
      </c>
      <c r="J11" s="18">
        <v>1467468008</v>
      </c>
      <c r="K11" s="18" t="b">
        <v>0</v>
      </c>
      <c r="L11" s="18">
        <v>39</v>
      </c>
      <c r="M11" s="18" t="b">
        <v>1</v>
      </c>
      <c r="N11" s="18" t="s">
        <v>8303</v>
      </c>
      <c r="O11" s="18">
        <v>101</v>
      </c>
      <c r="P11" s="18">
        <v>90.54</v>
      </c>
      <c r="Q11" s="21" t="s">
        <v>8316</v>
      </c>
      <c r="R11" s="18" t="s">
        <v>8358</v>
      </c>
      <c r="S11" s="22">
        <v>42553.583425925928</v>
      </c>
      <c r="T11" s="22">
        <v>42611.708333333328</v>
      </c>
    </row>
    <row r="12" spans="1:20" x14ac:dyDescent="0.35">
      <c r="A12" s="18">
        <v>2936</v>
      </c>
      <c r="B12" s="18" t="s">
        <v>2936</v>
      </c>
      <c r="C12" s="18" t="s">
        <v>7046</v>
      </c>
      <c r="D12" s="19">
        <v>1000</v>
      </c>
      <c r="E12" s="20">
        <v>1280</v>
      </c>
      <c r="F12" s="18" t="s">
        <v>8218</v>
      </c>
      <c r="G12" s="18" t="s">
        <v>8223</v>
      </c>
      <c r="H12" s="18" t="s">
        <v>8245</v>
      </c>
      <c r="I12" s="18">
        <v>1413176340</v>
      </c>
      <c r="J12" s="18">
        <v>1412091423</v>
      </c>
      <c r="K12" s="18" t="b">
        <v>0</v>
      </c>
      <c r="L12" s="18">
        <v>34</v>
      </c>
      <c r="M12" s="18" t="b">
        <v>1</v>
      </c>
      <c r="N12" s="18" t="s">
        <v>8303</v>
      </c>
      <c r="O12" s="18">
        <v>128</v>
      </c>
      <c r="P12" s="18">
        <v>37.65</v>
      </c>
      <c r="Q12" s="21" t="s">
        <v>8316</v>
      </c>
      <c r="R12" s="18" t="s">
        <v>8358</v>
      </c>
      <c r="S12" s="22">
        <v>41912.650729166664</v>
      </c>
      <c r="T12" s="22">
        <v>41925.207638888889</v>
      </c>
    </row>
    <row r="13" spans="1:20" x14ac:dyDescent="0.35">
      <c r="A13" s="18">
        <v>2938</v>
      </c>
      <c r="B13" s="18" t="s">
        <v>2938</v>
      </c>
      <c r="C13" s="18" t="s">
        <v>7048</v>
      </c>
      <c r="D13" s="19">
        <v>4000</v>
      </c>
      <c r="E13" s="20">
        <v>4055</v>
      </c>
      <c r="F13" s="18" t="s">
        <v>8218</v>
      </c>
      <c r="G13" s="18" t="s">
        <v>8223</v>
      </c>
      <c r="H13" s="18" t="s">
        <v>8245</v>
      </c>
      <c r="I13" s="18">
        <v>1422636814</v>
      </c>
      <c r="J13" s="18">
        <v>1420044814</v>
      </c>
      <c r="K13" s="18" t="b">
        <v>0</v>
      </c>
      <c r="L13" s="18">
        <v>32</v>
      </c>
      <c r="M13" s="18" t="b">
        <v>1</v>
      </c>
      <c r="N13" s="18" t="s">
        <v>8303</v>
      </c>
      <c r="O13" s="18">
        <v>101</v>
      </c>
      <c r="P13" s="18">
        <v>126.72</v>
      </c>
      <c r="Q13" s="21" t="s">
        <v>8316</v>
      </c>
      <c r="R13" s="18" t="s">
        <v>8358</v>
      </c>
      <c r="S13" s="22">
        <v>42004.703865740739</v>
      </c>
      <c r="T13" s="22">
        <v>42034.703865740739</v>
      </c>
    </row>
    <row r="14" spans="1:20" x14ac:dyDescent="0.35">
      <c r="A14" s="18">
        <v>2939</v>
      </c>
      <c r="B14" s="18" t="s">
        <v>2939</v>
      </c>
      <c r="C14" s="18" t="s">
        <v>7049</v>
      </c>
      <c r="D14" s="19">
        <v>8000</v>
      </c>
      <c r="E14" s="20">
        <v>8230</v>
      </c>
      <c r="F14" s="18" t="s">
        <v>8218</v>
      </c>
      <c r="G14" s="18" t="s">
        <v>8223</v>
      </c>
      <c r="H14" s="18" t="s">
        <v>8245</v>
      </c>
      <c r="I14" s="18">
        <v>1409187600</v>
      </c>
      <c r="J14" s="18">
        <v>1406316312</v>
      </c>
      <c r="K14" s="18" t="b">
        <v>0</v>
      </c>
      <c r="L14" s="18">
        <v>25</v>
      </c>
      <c r="M14" s="18" t="b">
        <v>1</v>
      </c>
      <c r="N14" s="18" t="s">
        <v>8303</v>
      </c>
      <c r="O14" s="18">
        <v>103</v>
      </c>
      <c r="P14" s="18">
        <v>329.2</v>
      </c>
      <c r="Q14" s="21" t="s">
        <v>8316</v>
      </c>
      <c r="R14" s="18" t="s">
        <v>8358</v>
      </c>
      <c r="S14" s="22">
        <v>41845.809166666666</v>
      </c>
      <c r="T14" s="22">
        <v>41879.041666666664</v>
      </c>
    </row>
    <row r="15" spans="1:20" x14ac:dyDescent="0.35">
      <c r="A15" s="18">
        <v>2940</v>
      </c>
      <c r="B15" s="18" t="s">
        <v>2940</v>
      </c>
      <c r="C15" s="18" t="s">
        <v>7050</v>
      </c>
      <c r="D15" s="19">
        <v>2500</v>
      </c>
      <c r="E15" s="20">
        <v>2681</v>
      </c>
      <c r="F15" s="18" t="s">
        <v>8218</v>
      </c>
      <c r="G15" s="18" t="s">
        <v>8223</v>
      </c>
      <c r="H15" s="18" t="s">
        <v>8245</v>
      </c>
      <c r="I15" s="18">
        <v>1421606018</v>
      </c>
      <c r="J15" s="18">
        <v>1418150018</v>
      </c>
      <c r="K15" s="18" t="b">
        <v>0</v>
      </c>
      <c r="L15" s="18">
        <v>33</v>
      </c>
      <c r="M15" s="18" t="b">
        <v>1</v>
      </c>
      <c r="N15" s="18" t="s">
        <v>8303</v>
      </c>
      <c r="O15" s="18">
        <v>107</v>
      </c>
      <c r="P15" s="18">
        <v>81.239999999999995</v>
      </c>
      <c r="Q15" s="21" t="s">
        <v>8316</v>
      </c>
      <c r="R15" s="18" t="s">
        <v>8358</v>
      </c>
      <c r="S15" s="22">
        <v>41982.773356481484</v>
      </c>
      <c r="T15" s="22">
        <v>42022.773356481484</v>
      </c>
    </row>
    <row r="16" spans="1:20" x14ac:dyDescent="0.35">
      <c r="A16" s="18">
        <v>3748</v>
      </c>
      <c r="B16" s="18" t="s">
        <v>3745</v>
      </c>
      <c r="C16" s="18" t="s">
        <v>7858</v>
      </c>
      <c r="D16" s="19">
        <v>5000</v>
      </c>
      <c r="E16" s="20">
        <v>5176</v>
      </c>
      <c r="F16" s="18" t="s">
        <v>8218</v>
      </c>
      <c r="G16" s="18" t="s">
        <v>8223</v>
      </c>
      <c r="H16" s="18" t="s">
        <v>8245</v>
      </c>
      <c r="I16" s="18">
        <v>1455602340</v>
      </c>
      <c r="J16" s="18">
        <v>1453827436</v>
      </c>
      <c r="K16" s="18" t="b">
        <v>0</v>
      </c>
      <c r="L16" s="18">
        <v>52</v>
      </c>
      <c r="M16" s="18" t="b">
        <v>1</v>
      </c>
      <c r="N16" s="18" t="s">
        <v>8303</v>
      </c>
      <c r="O16" s="18">
        <v>104</v>
      </c>
      <c r="P16" s="18">
        <v>99.54</v>
      </c>
      <c r="Q16" s="21" t="s">
        <v>8316</v>
      </c>
      <c r="R16" s="18" t="s">
        <v>8358</v>
      </c>
      <c r="S16" s="22">
        <v>42395.706435185188</v>
      </c>
      <c r="T16" s="22">
        <v>42416.249305555553</v>
      </c>
    </row>
    <row r="17" spans="1:20" x14ac:dyDescent="0.35">
      <c r="A17" s="18">
        <v>3749</v>
      </c>
      <c r="B17" s="18" t="s">
        <v>3746</v>
      </c>
      <c r="C17" s="18" t="s">
        <v>7859</v>
      </c>
      <c r="D17" s="19">
        <v>500</v>
      </c>
      <c r="E17" s="20">
        <v>525</v>
      </c>
      <c r="F17" s="18" t="s">
        <v>8218</v>
      </c>
      <c r="G17" s="18" t="s">
        <v>8223</v>
      </c>
      <c r="H17" s="18" t="s">
        <v>8245</v>
      </c>
      <c r="I17" s="18">
        <v>1461902340</v>
      </c>
      <c r="J17" s="18">
        <v>1459220588</v>
      </c>
      <c r="K17" s="18" t="b">
        <v>0</v>
      </c>
      <c r="L17" s="18">
        <v>7</v>
      </c>
      <c r="M17" s="18" t="b">
        <v>1</v>
      </c>
      <c r="N17" s="18" t="s">
        <v>8303</v>
      </c>
      <c r="O17" s="18">
        <v>105</v>
      </c>
      <c r="P17" s="18">
        <v>75</v>
      </c>
      <c r="Q17" s="21" t="s">
        <v>8316</v>
      </c>
      <c r="R17" s="18" t="s">
        <v>8358</v>
      </c>
      <c r="S17" s="22">
        <v>42458.127175925925</v>
      </c>
      <c r="T17" s="22">
        <v>42489.165972222225</v>
      </c>
    </row>
    <row r="18" spans="1:20" x14ac:dyDescent="0.35">
      <c r="A18" s="18">
        <v>3750</v>
      </c>
      <c r="B18" s="18" t="s">
        <v>3747</v>
      </c>
      <c r="C18" s="18" t="s">
        <v>7860</v>
      </c>
      <c r="D18" s="19">
        <v>6000</v>
      </c>
      <c r="E18" s="20">
        <v>6027</v>
      </c>
      <c r="F18" s="18" t="s">
        <v>8218</v>
      </c>
      <c r="G18" s="18" t="s">
        <v>8223</v>
      </c>
      <c r="H18" s="18" t="s">
        <v>8245</v>
      </c>
      <c r="I18" s="18">
        <v>1423555140</v>
      </c>
      <c r="J18" s="18">
        <v>1421105608</v>
      </c>
      <c r="K18" s="18" t="b">
        <v>0</v>
      </c>
      <c r="L18" s="18">
        <v>28</v>
      </c>
      <c r="M18" s="18" t="b">
        <v>1</v>
      </c>
      <c r="N18" s="18" t="s">
        <v>8303</v>
      </c>
      <c r="O18" s="18">
        <v>100</v>
      </c>
      <c r="P18" s="18">
        <v>215.25</v>
      </c>
      <c r="Q18" s="21" t="s">
        <v>8316</v>
      </c>
      <c r="R18" s="18" t="s">
        <v>8358</v>
      </c>
      <c r="S18" s="22">
        <v>42016.981574074074</v>
      </c>
      <c r="T18" s="22">
        <v>42045.332638888889</v>
      </c>
    </row>
    <row r="19" spans="1:20" x14ac:dyDescent="0.35">
      <c r="A19" s="18">
        <v>3751</v>
      </c>
      <c r="B19" s="18" t="s">
        <v>3748</v>
      </c>
      <c r="C19" s="18" t="s">
        <v>7861</v>
      </c>
      <c r="D19" s="19">
        <v>1000</v>
      </c>
      <c r="E19" s="20">
        <v>1326</v>
      </c>
      <c r="F19" s="18" t="s">
        <v>8218</v>
      </c>
      <c r="G19" s="18" t="s">
        <v>8223</v>
      </c>
      <c r="H19" s="18" t="s">
        <v>8245</v>
      </c>
      <c r="I19" s="18">
        <v>1459641073</v>
      </c>
      <c r="J19" s="18">
        <v>1454460673</v>
      </c>
      <c r="K19" s="18" t="b">
        <v>0</v>
      </c>
      <c r="L19" s="18">
        <v>11</v>
      </c>
      <c r="M19" s="18" t="b">
        <v>1</v>
      </c>
      <c r="N19" s="18" t="s">
        <v>8303</v>
      </c>
      <c r="O19" s="18">
        <v>133</v>
      </c>
      <c r="P19" s="18">
        <v>120.55</v>
      </c>
      <c r="Q19" s="21" t="s">
        <v>8316</v>
      </c>
      <c r="R19" s="18" t="s">
        <v>8358</v>
      </c>
      <c r="S19" s="22">
        <v>42403.035567129627</v>
      </c>
      <c r="T19" s="22">
        <v>42462.993900462956</v>
      </c>
    </row>
    <row r="20" spans="1:20" x14ac:dyDescent="0.35">
      <c r="A20" s="18">
        <v>3753</v>
      </c>
      <c r="B20" s="18" t="s">
        <v>3750</v>
      </c>
      <c r="C20" s="18" t="s">
        <v>7863</v>
      </c>
      <c r="D20" s="19">
        <v>5000</v>
      </c>
      <c r="E20" s="20">
        <v>5167</v>
      </c>
      <c r="F20" s="18" t="s">
        <v>8218</v>
      </c>
      <c r="G20" s="18" t="s">
        <v>8223</v>
      </c>
      <c r="H20" s="18" t="s">
        <v>8245</v>
      </c>
      <c r="I20" s="18">
        <v>1433289600</v>
      </c>
      <c r="J20" s="18">
        <v>1430768800</v>
      </c>
      <c r="K20" s="18" t="b">
        <v>0</v>
      </c>
      <c r="L20" s="18">
        <v>30</v>
      </c>
      <c r="M20" s="18" t="b">
        <v>1</v>
      </c>
      <c r="N20" s="18" t="s">
        <v>8303</v>
      </c>
      <c r="O20" s="18">
        <v>103</v>
      </c>
      <c r="P20" s="18">
        <v>172.23</v>
      </c>
      <c r="Q20" s="21" t="s">
        <v>8316</v>
      </c>
      <c r="R20" s="18" t="s">
        <v>8358</v>
      </c>
      <c r="S20" s="22">
        <v>42128.824074074073</v>
      </c>
      <c r="T20" s="22">
        <v>42158</v>
      </c>
    </row>
    <row r="21" spans="1:20" x14ac:dyDescent="0.35">
      <c r="A21" s="18">
        <v>3754</v>
      </c>
      <c r="B21" s="18" t="s">
        <v>3751</v>
      </c>
      <c r="C21" s="18" t="s">
        <v>7864</v>
      </c>
      <c r="D21" s="19">
        <v>2500</v>
      </c>
      <c r="E21" s="20">
        <v>3000</v>
      </c>
      <c r="F21" s="18" t="s">
        <v>8218</v>
      </c>
      <c r="G21" s="18" t="s">
        <v>8223</v>
      </c>
      <c r="H21" s="18" t="s">
        <v>8245</v>
      </c>
      <c r="I21" s="18">
        <v>1406350740</v>
      </c>
      <c r="J21" s="18">
        <v>1403125737</v>
      </c>
      <c r="K21" s="18" t="b">
        <v>0</v>
      </c>
      <c r="L21" s="18">
        <v>27</v>
      </c>
      <c r="M21" s="18" t="b">
        <v>1</v>
      </c>
      <c r="N21" s="18" t="s">
        <v>8303</v>
      </c>
      <c r="O21" s="18">
        <v>120</v>
      </c>
      <c r="P21" s="18">
        <v>111.11</v>
      </c>
      <c r="Q21" s="21" t="s">
        <v>8316</v>
      </c>
      <c r="R21" s="18" t="s">
        <v>8358</v>
      </c>
      <c r="S21" s="22">
        <v>41808.881215277775</v>
      </c>
      <c r="T21" s="22">
        <v>41846.207638888889</v>
      </c>
    </row>
    <row r="22" spans="1:20" x14ac:dyDescent="0.35">
      <c r="A22" s="18">
        <v>3756</v>
      </c>
      <c r="B22" s="18" t="s">
        <v>3753</v>
      </c>
      <c r="C22" s="18" t="s">
        <v>7866</v>
      </c>
      <c r="D22" s="19">
        <v>4500</v>
      </c>
      <c r="E22" s="20">
        <v>4550</v>
      </c>
      <c r="F22" s="18" t="s">
        <v>8218</v>
      </c>
      <c r="G22" s="18" t="s">
        <v>8223</v>
      </c>
      <c r="H22" s="18" t="s">
        <v>8245</v>
      </c>
      <c r="I22" s="18">
        <v>1402515198</v>
      </c>
      <c r="J22" s="18">
        <v>1399923198</v>
      </c>
      <c r="K22" s="18" t="b">
        <v>0</v>
      </c>
      <c r="L22" s="18">
        <v>17</v>
      </c>
      <c r="M22" s="18" t="b">
        <v>1</v>
      </c>
      <c r="N22" s="18" t="s">
        <v>8303</v>
      </c>
      <c r="O22" s="18">
        <v>101</v>
      </c>
      <c r="P22" s="18">
        <v>267.64999999999998</v>
      </c>
      <c r="Q22" s="21" t="s">
        <v>8316</v>
      </c>
      <c r="R22" s="18" t="s">
        <v>8358</v>
      </c>
      <c r="S22" s="22">
        <v>41771.814791666664</v>
      </c>
      <c r="T22" s="22">
        <v>41801.814791666664</v>
      </c>
    </row>
    <row r="23" spans="1:20" x14ac:dyDescent="0.35">
      <c r="A23" s="18">
        <v>3757</v>
      </c>
      <c r="B23" s="18" t="s">
        <v>3754</v>
      </c>
      <c r="C23" s="18" t="s">
        <v>7867</v>
      </c>
      <c r="D23" s="19">
        <v>3500</v>
      </c>
      <c r="E23" s="20">
        <v>3798</v>
      </c>
      <c r="F23" s="18" t="s">
        <v>8218</v>
      </c>
      <c r="G23" s="18" t="s">
        <v>8223</v>
      </c>
      <c r="H23" s="18" t="s">
        <v>8245</v>
      </c>
      <c r="I23" s="18">
        <v>1417465515</v>
      </c>
      <c r="J23" s="18">
        <v>1415737515</v>
      </c>
      <c r="K23" s="18" t="b">
        <v>0</v>
      </c>
      <c r="L23" s="18">
        <v>50</v>
      </c>
      <c r="M23" s="18" t="b">
        <v>1</v>
      </c>
      <c r="N23" s="18" t="s">
        <v>8303</v>
      </c>
      <c r="O23" s="18">
        <v>109</v>
      </c>
      <c r="P23" s="18">
        <v>75.959999999999994</v>
      </c>
      <c r="Q23" s="21" t="s">
        <v>8316</v>
      </c>
      <c r="R23" s="18" t="s">
        <v>8358</v>
      </c>
      <c r="S23" s="22">
        <v>41954.850868055553</v>
      </c>
      <c r="T23" s="22">
        <v>41974.850868055553</v>
      </c>
    </row>
    <row r="24" spans="1:20" x14ac:dyDescent="0.35">
      <c r="A24" s="18">
        <v>3758</v>
      </c>
      <c r="B24" s="18" t="s">
        <v>3755</v>
      </c>
      <c r="C24" s="18" t="s">
        <v>7868</v>
      </c>
      <c r="D24" s="19">
        <v>1500</v>
      </c>
      <c r="E24" s="20">
        <v>1535</v>
      </c>
      <c r="F24" s="18" t="s">
        <v>8218</v>
      </c>
      <c r="G24" s="18" t="s">
        <v>8223</v>
      </c>
      <c r="H24" s="18" t="s">
        <v>8245</v>
      </c>
      <c r="I24" s="18">
        <v>1400475600</v>
      </c>
      <c r="J24" s="18">
        <v>1397819938</v>
      </c>
      <c r="K24" s="18" t="b">
        <v>0</v>
      </c>
      <c r="L24" s="18">
        <v>26</v>
      </c>
      <c r="M24" s="18" t="b">
        <v>1</v>
      </c>
      <c r="N24" s="18" t="s">
        <v>8303</v>
      </c>
      <c r="O24" s="18">
        <v>102</v>
      </c>
      <c r="P24" s="18">
        <v>59.04</v>
      </c>
      <c r="Q24" s="21" t="s">
        <v>8316</v>
      </c>
      <c r="R24" s="18" t="s">
        <v>8358</v>
      </c>
      <c r="S24" s="22">
        <v>41747.471504629626</v>
      </c>
      <c r="T24" s="22">
        <v>41778.208333333336</v>
      </c>
    </row>
    <row r="25" spans="1:20" x14ac:dyDescent="0.35">
      <c r="A25" s="18">
        <v>3759</v>
      </c>
      <c r="B25" s="18" t="s">
        <v>3756</v>
      </c>
      <c r="C25" s="18" t="s">
        <v>7869</v>
      </c>
      <c r="D25" s="19">
        <v>4000</v>
      </c>
      <c r="E25" s="20">
        <v>4409.7700000000004</v>
      </c>
      <c r="F25" s="18" t="s">
        <v>8218</v>
      </c>
      <c r="G25" s="18" t="s">
        <v>8223</v>
      </c>
      <c r="H25" s="18" t="s">
        <v>8245</v>
      </c>
      <c r="I25" s="18">
        <v>1440556553</v>
      </c>
      <c r="J25" s="18">
        <v>1435372553</v>
      </c>
      <c r="K25" s="18" t="b">
        <v>0</v>
      </c>
      <c r="L25" s="18">
        <v>88</v>
      </c>
      <c r="M25" s="18" t="b">
        <v>1</v>
      </c>
      <c r="N25" s="18" t="s">
        <v>8303</v>
      </c>
      <c r="O25" s="18">
        <v>110</v>
      </c>
      <c r="P25" s="18">
        <v>50.11</v>
      </c>
      <c r="Q25" s="21" t="s">
        <v>8316</v>
      </c>
      <c r="R25" s="18" t="s">
        <v>8358</v>
      </c>
      <c r="S25" s="22">
        <v>42182.108252314814</v>
      </c>
      <c r="T25" s="22">
        <v>42242.108252314814</v>
      </c>
    </row>
    <row r="26" spans="1:20" x14ac:dyDescent="0.35">
      <c r="A26" s="18">
        <v>3760</v>
      </c>
      <c r="B26" s="18" t="s">
        <v>3757</v>
      </c>
      <c r="C26" s="18" t="s">
        <v>7870</v>
      </c>
      <c r="D26" s="19">
        <v>5000</v>
      </c>
      <c r="E26" s="20">
        <v>5050.7700000000004</v>
      </c>
      <c r="F26" s="18" t="s">
        <v>8218</v>
      </c>
      <c r="G26" s="18" t="s">
        <v>8223</v>
      </c>
      <c r="H26" s="18" t="s">
        <v>8245</v>
      </c>
      <c r="I26" s="18">
        <v>1399293386</v>
      </c>
      <c r="J26" s="18">
        <v>1397133386</v>
      </c>
      <c r="K26" s="18" t="b">
        <v>0</v>
      </c>
      <c r="L26" s="18">
        <v>91</v>
      </c>
      <c r="M26" s="18" t="b">
        <v>1</v>
      </c>
      <c r="N26" s="18" t="s">
        <v>8303</v>
      </c>
      <c r="O26" s="18">
        <v>101</v>
      </c>
      <c r="P26" s="18">
        <v>55.5</v>
      </c>
      <c r="Q26" s="21" t="s">
        <v>8316</v>
      </c>
      <c r="R26" s="18" t="s">
        <v>8358</v>
      </c>
      <c r="S26" s="22">
        <v>41739.525300925925</v>
      </c>
      <c r="T26" s="22">
        <v>41764.525300925925</v>
      </c>
    </row>
    <row r="27" spans="1:20" x14ac:dyDescent="0.35">
      <c r="A27" s="18">
        <v>3763</v>
      </c>
      <c r="B27" s="18" t="s">
        <v>3760</v>
      </c>
      <c r="C27" s="18" t="s">
        <v>7873</v>
      </c>
      <c r="D27" s="19">
        <v>5000</v>
      </c>
      <c r="E27" s="20">
        <v>5000</v>
      </c>
      <c r="F27" s="18" t="s">
        <v>8218</v>
      </c>
      <c r="G27" s="18" t="s">
        <v>8223</v>
      </c>
      <c r="H27" s="18" t="s">
        <v>8245</v>
      </c>
      <c r="I27" s="18">
        <v>1427907626</v>
      </c>
      <c r="J27" s="18">
        <v>1425319226</v>
      </c>
      <c r="K27" s="18" t="b">
        <v>0</v>
      </c>
      <c r="L27" s="18">
        <v>77</v>
      </c>
      <c r="M27" s="18" t="b">
        <v>1</v>
      </c>
      <c r="N27" s="18" t="s">
        <v>8303</v>
      </c>
      <c r="O27" s="18">
        <v>100</v>
      </c>
      <c r="P27" s="18">
        <v>64.94</v>
      </c>
      <c r="Q27" s="21" t="s">
        <v>8316</v>
      </c>
      <c r="R27" s="18" t="s">
        <v>8358</v>
      </c>
      <c r="S27" s="22">
        <v>42065.750300925924</v>
      </c>
      <c r="T27" s="22">
        <v>42095.708634259259</v>
      </c>
    </row>
    <row r="28" spans="1:20" x14ac:dyDescent="0.35">
      <c r="A28" s="18">
        <v>3764</v>
      </c>
      <c r="B28" s="18" t="s">
        <v>3761</v>
      </c>
      <c r="C28" s="18" t="s">
        <v>7874</v>
      </c>
      <c r="D28" s="19">
        <v>1500</v>
      </c>
      <c r="E28" s="20">
        <v>1500</v>
      </c>
      <c r="F28" s="18" t="s">
        <v>8218</v>
      </c>
      <c r="G28" s="18" t="s">
        <v>8223</v>
      </c>
      <c r="H28" s="18" t="s">
        <v>8245</v>
      </c>
      <c r="I28" s="18">
        <v>1464482160</v>
      </c>
      <c r="J28" s="18">
        <v>1462824832</v>
      </c>
      <c r="K28" s="18" t="b">
        <v>0</v>
      </c>
      <c r="L28" s="18">
        <v>27</v>
      </c>
      <c r="M28" s="18" t="b">
        <v>1</v>
      </c>
      <c r="N28" s="18" t="s">
        <v>8303</v>
      </c>
      <c r="O28" s="18">
        <v>100</v>
      </c>
      <c r="P28" s="18">
        <v>55.56</v>
      </c>
      <c r="Q28" s="21" t="s">
        <v>8316</v>
      </c>
      <c r="R28" s="18" t="s">
        <v>8358</v>
      </c>
      <c r="S28" s="22">
        <v>42499.842962962968</v>
      </c>
      <c r="T28" s="22">
        <v>42519.024999999994</v>
      </c>
    </row>
    <row r="29" spans="1:20" x14ac:dyDescent="0.35">
      <c r="A29" s="18">
        <v>3765</v>
      </c>
      <c r="B29" s="18" t="s">
        <v>3762</v>
      </c>
      <c r="C29" s="18" t="s">
        <v>7875</v>
      </c>
      <c r="D29" s="19">
        <v>7000</v>
      </c>
      <c r="E29" s="20">
        <v>7942</v>
      </c>
      <c r="F29" s="18" t="s">
        <v>8218</v>
      </c>
      <c r="G29" s="18" t="s">
        <v>8223</v>
      </c>
      <c r="H29" s="18" t="s">
        <v>8245</v>
      </c>
      <c r="I29" s="18">
        <v>1406745482</v>
      </c>
      <c r="J29" s="18">
        <v>1404153482</v>
      </c>
      <c r="K29" s="18" t="b">
        <v>0</v>
      </c>
      <c r="L29" s="18">
        <v>107</v>
      </c>
      <c r="M29" s="18" t="b">
        <v>1</v>
      </c>
      <c r="N29" s="18" t="s">
        <v>8303</v>
      </c>
      <c r="O29" s="18">
        <v>113</v>
      </c>
      <c r="P29" s="18">
        <v>74.22</v>
      </c>
      <c r="Q29" s="21" t="s">
        <v>8316</v>
      </c>
      <c r="R29" s="18" t="s">
        <v>8358</v>
      </c>
      <c r="S29" s="22">
        <v>41820.776412037041</v>
      </c>
      <c r="T29" s="22">
        <v>41850.776412037041</v>
      </c>
    </row>
    <row r="30" spans="1:20" x14ac:dyDescent="0.35">
      <c r="A30" s="18">
        <v>3766</v>
      </c>
      <c r="B30" s="18" t="s">
        <v>3763</v>
      </c>
      <c r="C30" s="18" t="s">
        <v>7876</v>
      </c>
      <c r="D30" s="19">
        <v>10000</v>
      </c>
      <c r="E30" s="20">
        <v>10265.01</v>
      </c>
      <c r="F30" s="18" t="s">
        <v>8218</v>
      </c>
      <c r="G30" s="18" t="s">
        <v>8223</v>
      </c>
      <c r="H30" s="18" t="s">
        <v>8245</v>
      </c>
      <c r="I30" s="18">
        <v>1404360045</v>
      </c>
      <c r="J30" s="18">
        <v>1401336045</v>
      </c>
      <c r="K30" s="18" t="b">
        <v>0</v>
      </c>
      <c r="L30" s="18">
        <v>96</v>
      </c>
      <c r="M30" s="18" t="b">
        <v>1</v>
      </c>
      <c r="N30" s="18" t="s">
        <v>8303</v>
      </c>
      <c r="O30" s="18">
        <v>103</v>
      </c>
      <c r="P30" s="18">
        <v>106.93</v>
      </c>
      <c r="Q30" s="21" t="s">
        <v>8316</v>
      </c>
      <c r="R30" s="18" t="s">
        <v>8358</v>
      </c>
      <c r="S30" s="22">
        <v>41788.167187500003</v>
      </c>
      <c r="T30" s="22">
        <v>41823.167187500003</v>
      </c>
    </row>
    <row r="31" spans="1:20" x14ac:dyDescent="0.35">
      <c r="A31" s="18">
        <v>3767</v>
      </c>
      <c r="B31" s="18" t="s">
        <v>3764</v>
      </c>
      <c r="C31" s="18" t="s">
        <v>7877</v>
      </c>
      <c r="D31" s="19">
        <v>2000</v>
      </c>
      <c r="E31" s="20">
        <v>2335</v>
      </c>
      <c r="F31" s="18" t="s">
        <v>8218</v>
      </c>
      <c r="G31" s="18" t="s">
        <v>8223</v>
      </c>
      <c r="H31" s="18" t="s">
        <v>8245</v>
      </c>
      <c r="I31" s="18">
        <v>1425185940</v>
      </c>
      <c r="J31" s="18">
        <v>1423960097</v>
      </c>
      <c r="K31" s="18" t="b">
        <v>0</v>
      </c>
      <c r="L31" s="18">
        <v>56</v>
      </c>
      <c r="M31" s="18" t="b">
        <v>1</v>
      </c>
      <c r="N31" s="18" t="s">
        <v>8303</v>
      </c>
      <c r="O31" s="18">
        <v>117</v>
      </c>
      <c r="P31" s="18">
        <v>41.7</v>
      </c>
      <c r="Q31" s="21" t="s">
        <v>8316</v>
      </c>
      <c r="R31" s="18" t="s">
        <v>8358</v>
      </c>
      <c r="S31" s="22">
        <v>42050.019641203704</v>
      </c>
      <c r="T31" s="22">
        <v>42064.207638888889</v>
      </c>
    </row>
    <row r="32" spans="1:20" x14ac:dyDescent="0.35">
      <c r="A32" s="18">
        <v>3768</v>
      </c>
      <c r="B32" s="18" t="s">
        <v>3765</v>
      </c>
      <c r="C32" s="18" t="s">
        <v>7878</v>
      </c>
      <c r="D32" s="19">
        <v>4000</v>
      </c>
      <c r="E32" s="20">
        <v>4306.1099999999997</v>
      </c>
      <c r="F32" s="18" t="s">
        <v>8218</v>
      </c>
      <c r="G32" s="18" t="s">
        <v>8223</v>
      </c>
      <c r="H32" s="18" t="s">
        <v>8245</v>
      </c>
      <c r="I32" s="18">
        <v>1402594090</v>
      </c>
      <c r="J32" s="18">
        <v>1400002090</v>
      </c>
      <c r="K32" s="18" t="b">
        <v>0</v>
      </c>
      <c r="L32" s="18">
        <v>58</v>
      </c>
      <c r="M32" s="18" t="b">
        <v>1</v>
      </c>
      <c r="N32" s="18" t="s">
        <v>8303</v>
      </c>
      <c r="O32" s="18">
        <v>108</v>
      </c>
      <c r="P32" s="18">
        <v>74.239999999999995</v>
      </c>
      <c r="Q32" s="21" t="s">
        <v>8316</v>
      </c>
      <c r="R32" s="18" t="s">
        <v>8358</v>
      </c>
      <c r="S32" s="22">
        <v>41772.727893518517</v>
      </c>
      <c r="T32" s="22">
        <v>41802.727893518517</v>
      </c>
    </row>
    <row r="33" spans="1:20" x14ac:dyDescent="0.35">
      <c r="A33" s="18">
        <v>3769</v>
      </c>
      <c r="B33" s="18" t="s">
        <v>3766</v>
      </c>
      <c r="C33" s="18" t="s">
        <v>7879</v>
      </c>
      <c r="D33" s="19">
        <v>1100</v>
      </c>
      <c r="E33" s="20">
        <v>1100</v>
      </c>
      <c r="F33" s="18" t="s">
        <v>8218</v>
      </c>
      <c r="G33" s="18" t="s">
        <v>8223</v>
      </c>
      <c r="H33" s="18" t="s">
        <v>8245</v>
      </c>
      <c r="I33" s="18">
        <v>1460730079</v>
      </c>
      <c r="J33" s="18">
        <v>1458138079</v>
      </c>
      <c r="K33" s="18" t="b">
        <v>0</v>
      </c>
      <c r="L33" s="18">
        <v>15</v>
      </c>
      <c r="M33" s="18" t="b">
        <v>1</v>
      </c>
      <c r="N33" s="18" t="s">
        <v>8303</v>
      </c>
      <c r="O33" s="18">
        <v>100</v>
      </c>
      <c r="P33" s="18">
        <v>73.33</v>
      </c>
      <c r="Q33" s="21" t="s">
        <v>8316</v>
      </c>
      <c r="R33" s="18" t="s">
        <v>8358</v>
      </c>
      <c r="S33" s="22">
        <v>42445.598136574074</v>
      </c>
      <c r="T33" s="22">
        <v>42475.598136574074</v>
      </c>
    </row>
    <row r="34" spans="1:20" x14ac:dyDescent="0.35">
      <c r="A34" s="18">
        <v>3771</v>
      </c>
      <c r="B34" s="18" t="s">
        <v>3768</v>
      </c>
      <c r="C34" s="18" t="s">
        <v>7881</v>
      </c>
      <c r="D34" s="19">
        <v>1000</v>
      </c>
      <c r="E34" s="20">
        <v>1460</v>
      </c>
      <c r="F34" s="18" t="s">
        <v>8218</v>
      </c>
      <c r="G34" s="18" t="s">
        <v>8223</v>
      </c>
      <c r="H34" s="18" t="s">
        <v>8245</v>
      </c>
      <c r="I34" s="18">
        <v>1463529600</v>
      </c>
      <c r="J34" s="18">
        <v>1462307652</v>
      </c>
      <c r="K34" s="18" t="b">
        <v>0</v>
      </c>
      <c r="L34" s="18">
        <v>38</v>
      </c>
      <c r="M34" s="18" t="b">
        <v>1</v>
      </c>
      <c r="N34" s="18" t="s">
        <v>8303</v>
      </c>
      <c r="O34" s="18">
        <v>146</v>
      </c>
      <c r="P34" s="18">
        <v>38.42</v>
      </c>
      <c r="Q34" s="21" t="s">
        <v>8316</v>
      </c>
      <c r="R34" s="18" t="s">
        <v>8358</v>
      </c>
      <c r="S34" s="22">
        <v>42493.857083333336</v>
      </c>
      <c r="T34" s="22">
        <v>42508</v>
      </c>
    </row>
    <row r="35" spans="1:20" x14ac:dyDescent="0.35">
      <c r="A35" s="18">
        <v>3772</v>
      </c>
      <c r="B35" s="18" t="s">
        <v>3769</v>
      </c>
      <c r="C35" s="18" t="s">
        <v>7882</v>
      </c>
      <c r="D35" s="19">
        <v>5000</v>
      </c>
      <c r="E35" s="20">
        <v>5510</v>
      </c>
      <c r="F35" s="18" t="s">
        <v>8218</v>
      </c>
      <c r="G35" s="18" t="s">
        <v>8223</v>
      </c>
      <c r="H35" s="18" t="s">
        <v>8245</v>
      </c>
      <c r="I35" s="18">
        <v>1480399200</v>
      </c>
      <c r="J35" s="18">
        <v>1478616506</v>
      </c>
      <c r="K35" s="18" t="b">
        <v>0</v>
      </c>
      <c r="L35" s="18">
        <v>33</v>
      </c>
      <c r="M35" s="18" t="b">
        <v>1</v>
      </c>
      <c r="N35" s="18" t="s">
        <v>8303</v>
      </c>
      <c r="O35" s="18">
        <v>110</v>
      </c>
      <c r="P35" s="18">
        <v>166.97</v>
      </c>
      <c r="Q35" s="21" t="s">
        <v>8316</v>
      </c>
      <c r="R35" s="18" t="s">
        <v>8358</v>
      </c>
      <c r="S35" s="22">
        <v>42682.616967592592</v>
      </c>
      <c r="T35" s="22">
        <v>42703.25</v>
      </c>
    </row>
    <row r="36" spans="1:20" x14ac:dyDescent="0.35">
      <c r="A36" s="18">
        <v>3773</v>
      </c>
      <c r="B36" s="18" t="s">
        <v>3770</v>
      </c>
      <c r="C36" s="18" t="s">
        <v>7883</v>
      </c>
      <c r="D36" s="19">
        <v>5000</v>
      </c>
      <c r="E36" s="20">
        <v>5410</v>
      </c>
      <c r="F36" s="18" t="s">
        <v>8218</v>
      </c>
      <c r="G36" s="18" t="s">
        <v>8223</v>
      </c>
      <c r="H36" s="18" t="s">
        <v>8245</v>
      </c>
      <c r="I36" s="18">
        <v>1479175680</v>
      </c>
      <c r="J36" s="18">
        <v>1476317247</v>
      </c>
      <c r="K36" s="18" t="b">
        <v>0</v>
      </c>
      <c r="L36" s="18">
        <v>57</v>
      </c>
      <c r="M36" s="18" t="b">
        <v>1</v>
      </c>
      <c r="N36" s="18" t="s">
        <v>8303</v>
      </c>
      <c r="O36" s="18">
        <v>108</v>
      </c>
      <c r="P36" s="18">
        <v>94.91</v>
      </c>
      <c r="Q36" s="21" t="s">
        <v>8316</v>
      </c>
      <c r="R36" s="18" t="s">
        <v>8358</v>
      </c>
      <c r="S36" s="22">
        <v>42656.005173611105</v>
      </c>
      <c r="T36" s="22">
        <v>42689.088888888888</v>
      </c>
    </row>
    <row r="37" spans="1:20" x14ac:dyDescent="0.35">
      <c r="A37" s="18">
        <v>3775</v>
      </c>
      <c r="B37" s="18" t="s">
        <v>3772</v>
      </c>
      <c r="C37" s="18" t="s">
        <v>7885</v>
      </c>
      <c r="D37" s="19">
        <v>2000</v>
      </c>
      <c r="E37" s="20">
        <v>2005</v>
      </c>
      <c r="F37" s="18" t="s">
        <v>8218</v>
      </c>
      <c r="G37" s="18" t="s">
        <v>8223</v>
      </c>
      <c r="H37" s="18" t="s">
        <v>8245</v>
      </c>
      <c r="I37" s="18">
        <v>1428552000</v>
      </c>
      <c r="J37" s="18">
        <v>1426199843</v>
      </c>
      <c r="K37" s="18" t="b">
        <v>0</v>
      </c>
      <c r="L37" s="18">
        <v>14</v>
      </c>
      <c r="M37" s="18" t="b">
        <v>1</v>
      </c>
      <c r="N37" s="18" t="s">
        <v>8303</v>
      </c>
      <c r="O37" s="18">
        <v>100</v>
      </c>
      <c r="P37" s="18">
        <v>143.21</v>
      </c>
      <c r="Q37" s="21" t="s">
        <v>8316</v>
      </c>
      <c r="R37" s="18" t="s">
        <v>8358</v>
      </c>
      <c r="S37" s="22">
        <v>42075.942627314813</v>
      </c>
      <c r="T37" s="22">
        <v>42103.166666666672</v>
      </c>
    </row>
    <row r="38" spans="1:20" x14ac:dyDescent="0.35">
      <c r="A38" s="18">
        <v>3776</v>
      </c>
      <c r="B38" s="18" t="s">
        <v>3773</v>
      </c>
      <c r="C38" s="18" t="s">
        <v>7886</v>
      </c>
      <c r="D38" s="19">
        <v>8000</v>
      </c>
      <c r="E38" s="20">
        <v>8537</v>
      </c>
      <c r="F38" s="18" t="s">
        <v>8218</v>
      </c>
      <c r="G38" s="18" t="s">
        <v>8223</v>
      </c>
      <c r="H38" s="18" t="s">
        <v>8245</v>
      </c>
      <c r="I38" s="18">
        <v>1406854800</v>
      </c>
      <c r="J38" s="18">
        <v>1403599778</v>
      </c>
      <c r="K38" s="18" t="b">
        <v>0</v>
      </c>
      <c r="L38" s="18">
        <v>94</v>
      </c>
      <c r="M38" s="18" t="b">
        <v>1</v>
      </c>
      <c r="N38" s="18" t="s">
        <v>8303</v>
      </c>
      <c r="O38" s="18">
        <v>107</v>
      </c>
      <c r="P38" s="18">
        <v>90.82</v>
      </c>
      <c r="Q38" s="21" t="s">
        <v>8316</v>
      </c>
      <c r="R38" s="18" t="s">
        <v>8358</v>
      </c>
      <c r="S38" s="22">
        <v>41814.367800925924</v>
      </c>
      <c r="T38" s="22">
        <v>41852.041666666664</v>
      </c>
    </row>
    <row r="39" spans="1:20" x14ac:dyDescent="0.35">
      <c r="A39" s="18">
        <v>3777</v>
      </c>
      <c r="B39" s="18" t="s">
        <v>3774</v>
      </c>
      <c r="C39" s="18" t="s">
        <v>7887</v>
      </c>
      <c r="D39" s="19">
        <v>2000</v>
      </c>
      <c r="E39" s="20">
        <v>2864</v>
      </c>
      <c r="F39" s="18" t="s">
        <v>8218</v>
      </c>
      <c r="G39" s="18" t="s">
        <v>8223</v>
      </c>
      <c r="H39" s="18" t="s">
        <v>8245</v>
      </c>
      <c r="I39" s="18">
        <v>1411790400</v>
      </c>
      <c r="J39" s="18">
        <v>1409884821</v>
      </c>
      <c r="K39" s="18" t="b">
        <v>0</v>
      </c>
      <c r="L39" s="18">
        <v>59</v>
      </c>
      <c r="M39" s="18" t="b">
        <v>1</v>
      </c>
      <c r="N39" s="18" t="s">
        <v>8303</v>
      </c>
      <c r="O39" s="18">
        <v>143</v>
      </c>
      <c r="P39" s="18">
        <v>48.54</v>
      </c>
      <c r="Q39" s="21" t="s">
        <v>8316</v>
      </c>
      <c r="R39" s="18" t="s">
        <v>8358</v>
      </c>
      <c r="S39" s="22">
        <v>41887.111354166671</v>
      </c>
      <c r="T39" s="22">
        <v>41909.166666666664</v>
      </c>
    </row>
    <row r="40" spans="1:20" x14ac:dyDescent="0.35">
      <c r="A40" s="18">
        <v>3778</v>
      </c>
      <c r="B40" s="18" t="s">
        <v>3775</v>
      </c>
      <c r="C40" s="18" t="s">
        <v>7888</v>
      </c>
      <c r="D40" s="19">
        <v>2400</v>
      </c>
      <c r="E40" s="20">
        <v>2521</v>
      </c>
      <c r="F40" s="18" t="s">
        <v>8218</v>
      </c>
      <c r="G40" s="18" t="s">
        <v>8223</v>
      </c>
      <c r="H40" s="18" t="s">
        <v>8245</v>
      </c>
      <c r="I40" s="18">
        <v>1423942780</v>
      </c>
      <c r="J40" s="18">
        <v>1418758780</v>
      </c>
      <c r="K40" s="18" t="b">
        <v>0</v>
      </c>
      <c r="L40" s="18">
        <v>36</v>
      </c>
      <c r="M40" s="18" t="b">
        <v>1</v>
      </c>
      <c r="N40" s="18" t="s">
        <v>8303</v>
      </c>
      <c r="O40" s="18">
        <v>105</v>
      </c>
      <c r="P40" s="18">
        <v>70.03</v>
      </c>
      <c r="Q40" s="21" t="s">
        <v>8316</v>
      </c>
      <c r="R40" s="18" t="s">
        <v>8358</v>
      </c>
      <c r="S40" s="22">
        <v>41989.819212962961</v>
      </c>
      <c r="T40" s="22">
        <v>42049.819212962961</v>
      </c>
    </row>
    <row r="41" spans="1:20" x14ac:dyDescent="0.35">
      <c r="A41" s="18">
        <v>3779</v>
      </c>
      <c r="B41" s="18" t="s">
        <v>3776</v>
      </c>
      <c r="C41" s="18" t="s">
        <v>7889</v>
      </c>
      <c r="D41" s="19">
        <v>15000</v>
      </c>
      <c r="E41" s="20">
        <v>15597</v>
      </c>
      <c r="F41" s="18" t="s">
        <v>8218</v>
      </c>
      <c r="G41" s="18" t="s">
        <v>8223</v>
      </c>
      <c r="H41" s="18" t="s">
        <v>8245</v>
      </c>
      <c r="I41" s="18">
        <v>1459010340</v>
      </c>
      <c r="J41" s="18">
        <v>1456421940</v>
      </c>
      <c r="K41" s="18" t="b">
        <v>0</v>
      </c>
      <c r="L41" s="18">
        <v>115</v>
      </c>
      <c r="M41" s="18" t="b">
        <v>1</v>
      </c>
      <c r="N41" s="18" t="s">
        <v>8303</v>
      </c>
      <c r="O41" s="18">
        <v>104</v>
      </c>
      <c r="P41" s="18">
        <v>135.63</v>
      </c>
      <c r="Q41" s="21" t="s">
        <v>8316</v>
      </c>
      <c r="R41" s="18" t="s">
        <v>8358</v>
      </c>
      <c r="S41" s="22">
        <v>42425.735416666663</v>
      </c>
      <c r="T41" s="22">
        <v>42455.693750000006</v>
      </c>
    </row>
    <row r="42" spans="1:20" x14ac:dyDescent="0.35">
      <c r="A42" s="18">
        <v>3780</v>
      </c>
      <c r="B42" s="18" t="s">
        <v>3777</v>
      </c>
      <c r="C42" s="18" t="s">
        <v>7890</v>
      </c>
      <c r="D42" s="19">
        <v>2500</v>
      </c>
      <c r="E42" s="20">
        <v>3000</v>
      </c>
      <c r="F42" s="18" t="s">
        <v>8218</v>
      </c>
      <c r="G42" s="18" t="s">
        <v>8223</v>
      </c>
      <c r="H42" s="18" t="s">
        <v>8245</v>
      </c>
      <c r="I42" s="18">
        <v>1436817960</v>
      </c>
      <c r="J42" s="18">
        <v>1433999785</v>
      </c>
      <c r="K42" s="18" t="b">
        <v>0</v>
      </c>
      <c r="L42" s="18">
        <v>30</v>
      </c>
      <c r="M42" s="18" t="b">
        <v>1</v>
      </c>
      <c r="N42" s="18" t="s">
        <v>8303</v>
      </c>
      <c r="O42" s="18">
        <v>120</v>
      </c>
      <c r="P42" s="18">
        <v>100</v>
      </c>
      <c r="Q42" s="21" t="s">
        <v>8316</v>
      </c>
      <c r="R42" s="18" t="s">
        <v>8358</v>
      </c>
      <c r="S42" s="22">
        <v>42166.219733796301</v>
      </c>
      <c r="T42" s="22">
        <v>42198.837499999994</v>
      </c>
    </row>
    <row r="43" spans="1:20" x14ac:dyDescent="0.35">
      <c r="A43" s="18">
        <v>3781</v>
      </c>
      <c r="B43" s="18" t="s">
        <v>3778</v>
      </c>
      <c r="C43" s="18" t="s">
        <v>7891</v>
      </c>
      <c r="D43" s="19">
        <v>4500</v>
      </c>
      <c r="E43" s="20">
        <v>4935</v>
      </c>
      <c r="F43" s="18" t="s">
        <v>8218</v>
      </c>
      <c r="G43" s="18" t="s">
        <v>8223</v>
      </c>
      <c r="H43" s="18" t="s">
        <v>8245</v>
      </c>
      <c r="I43" s="18">
        <v>1410210685</v>
      </c>
      <c r="J43" s="18">
        <v>1408050685</v>
      </c>
      <c r="K43" s="18" t="b">
        <v>0</v>
      </c>
      <c r="L43" s="18">
        <v>52</v>
      </c>
      <c r="M43" s="18" t="b">
        <v>1</v>
      </c>
      <c r="N43" s="18" t="s">
        <v>8303</v>
      </c>
      <c r="O43" s="18">
        <v>110</v>
      </c>
      <c r="P43" s="18">
        <v>94.9</v>
      </c>
      <c r="Q43" s="21" t="s">
        <v>8316</v>
      </c>
      <c r="R43" s="18" t="s">
        <v>8358</v>
      </c>
      <c r="S43" s="22">
        <v>41865.882928240739</v>
      </c>
      <c r="T43" s="22">
        <v>41890.882928240739</v>
      </c>
    </row>
    <row r="44" spans="1:20" x14ac:dyDescent="0.35">
      <c r="A44" s="18">
        <v>3783</v>
      </c>
      <c r="B44" s="18" t="s">
        <v>3780</v>
      </c>
      <c r="C44" s="18" t="s">
        <v>7893</v>
      </c>
      <c r="D44" s="19">
        <v>1200</v>
      </c>
      <c r="E44" s="20">
        <v>1547</v>
      </c>
      <c r="F44" s="18" t="s">
        <v>8218</v>
      </c>
      <c r="G44" s="18" t="s">
        <v>8223</v>
      </c>
      <c r="H44" s="18" t="s">
        <v>8245</v>
      </c>
      <c r="I44" s="18">
        <v>1458057600</v>
      </c>
      <c r="J44" s="18">
        <v>1455938520</v>
      </c>
      <c r="K44" s="18" t="b">
        <v>0</v>
      </c>
      <c r="L44" s="18">
        <v>24</v>
      </c>
      <c r="M44" s="18" t="b">
        <v>1</v>
      </c>
      <c r="N44" s="18" t="s">
        <v>8303</v>
      </c>
      <c r="O44" s="18">
        <v>129</v>
      </c>
      <c r="P44" s="18">
        <v>64.459999999999994</v>
      </c>
      <c r="Q44" s="21" t="s">
        <v>8316</v>
      </c>
      <c r="R44" s="18" t="s">
        <v>8358</v>
      </c>
      <c r="S44" s="22">
        <v>42420.140277777777</v>
      </c>
      <c r="T44" s="22">
        <v>42444.666666666672</v>
      </c>
    </row>
    <row r="45" spans="1:20" x14ac:dyDescent="0.35">
      <c r="A45" s="18">
        <v>3786</v>
      </c>
      <c r="B45" s="18" t="s">
        <v>3783</v>
      </c>
      <c r="C45" s="18" t="s">
        <v>7896</v>
      </c>
      <c r="D45" s="19">
        <v>6000</v>
      </c>
      <c r="E45" s="20">
        <v>6658</v>
      </c>
      <c r="F45" s="18" t="s">
        <v>8218</v>
      </c>
      <c r="G45" s="18" t="s">
        <v>8223</v>
      </c>
      <c r="H45" s="18" t="s">
        <v>8245</v>
      </c>
      <c r="I45" s="18">
        <v>1464310475</v>
      </c>
      <c r="J45" s="18">
        <v>1461718475</v>
      </c>
      <c r="K45" s="18" t="b">
        <v>0</v>
      </c>
      <c r="L45" s="18">
        <v>71</v>
      </c>
      <c r="M45" s="18" t="b">
        <v>1</v>
      </c>
      <c r="N45" s="18" t="s">
        <v>8303</v>
      </c>
      <c r="O45" s="18">
        <v>111</v>
      </c>
      <c r="P45" s="18">
        <v>93.77</v>
      </c>
      <c r="Q45" s="21" t="s">
        <v>8316</v>
      </c>
      <c r="R45" s="18" t="s">
        <v>8358</v>
      </c>
      <c r="S45" s="22">
        <v>42487.037905092591</v>
      </c>
      <c r="T45" s="22">
        <v>42517.037905092591</v>
      </c>
    </row>
    <row r="46" spans="1:20" x14ac:dyDescent="0.35">
      <c r="A46" s="18">
        <v>3787</v>
      </c>
      <c r="B46" s="18" t="s">
        <v>3784</v>
      </c>
      <c r="C46" s="18" t="s">
        <v>7897</v>
      </c>
      <c r="D46" s="19">
        <v>350</v>
      </c>
      <c r="E46" s="20">
        <v>351</v>
      </c>
      <c r="F46" s="18" t="s">
        <v>8218</v>
      </c>
      <c r="G46" s="18" t="s">
        <v>8223</v>
      </c>
      <c r="H46" s="18" t="s">
        <v>8245</v>
      </c>
      <c r="I46" s="18">
        <v>1436587140</v>
      </c>
      <c r="J46" s="18">
        <v>1434113406</v>
      </c>
      <c r="K46" s="18" t="b">
        <v>0</v>
      </c>
      <c r="L46" s="18">
        <v>10</v>
      </c>
      <c r="M46" s="18" t="b">
        <v>1</v>
      </c>
      <c r="N46" s="18" t="s">
        <v>8303</v>
      </c>
      <c r="O46" s="18">
        <v>100</v>
      </c>
      <c r="P46" s="18">
        <v>35.1</v>
      </c>
      <c r="Q46" s="21" t="s">
        <v>8316</v>
      </c>
      <c r="R46" s="18" t="s">
        <v>8358</v>
      </c>
      <c r="S46" s="22">
        <v>42167.534791666665</v>
      </c>
      <c r="T46" s="22">
        <v>42196.165972222225</v>
      </c>
    </row>
  </sheetData>
  <conditionalFormatting sqref="F1:F4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"failed"</formula>
    </cfRule>
    <cfRule type="cellIs" dxfId="16" priority="5" operator="equal">
      <formula>"successful"</formula>
    </cfRule>
    <cfRule type="cellIs" dxfId="15" priority="6" operator="equal">
      <formula>"live"</formula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P1 O2:O46 R1:T1">
    <cfRule type="colorScale" priority="1">
      <colorScale>
        <cfvo type="min"/>
        <cfvo type="percentile" val="90"/>
        <color rgb="FFFF5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9629A-99A4-4D1F-A595-C105711937F0}">
  <dimension ref="A1:T41"/>
  <sheetViews>
    <sheetView workbookViewId="0">
      <selection activeCell="M29" sqref="M29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4" t="s">
        <v>8366</v>
      </c>
      <c r="T1" s="1" t="s">
        <v>8367</v>
      </c>
    </row>
    <row r="2" spans="1:20" x14ac:dyDescent="0.35">
      <c r="A2" s="18">
        <v>3191</v>
      </c>
      <c r="B2" s="18" t="s">
        <v>3191</v>
      </c>
      <c r="C2" s="18" t="s">
        <v>7301</v>
      </c>
      <c r="D2" s="19">
        <v>3750</v>
      </c>
      <c r="E2" s="20">
        <v>151</v>
      </c>
      <c r="F2" s="18" t="s">
        <v>8220</v>
      </c>
      <c r="G2" s="18" t="s">
        <v>8223</v>
      </c>
      <c r="H2" s="18" t="s">
        <v>8245</v>
      </c>
      <c r="I2" s="18">
        <v>1471370869</v>
      </c>
      <c r="J2" s="18">
        <v>1466186869</v>
      </c>
      <c r="K2" s="18" t="b">
        <v>0</v>
      </c>
      <c r="L2" s="18">
        <v>4</v>
      </c>
      <c r="M2" s="18" t="b">
        <v>0</v>
      </c>
      <c r="N2" s="18" t="s">
        <v>8303</v>
      </c>
      <c r="O2" s="18">
        <v>4</v>
      </c>
      <c r="P2" s="18">
        <v>37.75</v>
      </c>
      <c r="Q2" s="21" t="s">
        <v>8316</v>
      </c>
      <c r="R2" s="18" t="s">
        <v>8358</v>
      </c>
      <c r="S2" s="22">
        <v>42538.755428240736</v>
      </c>
      <c r="T2" s="22">
        <v>42598.755428240736</v>
      </c>
    </row>
    <row r="3" spans="1:20" x14ac:dyDescent="0.35">
      <c r="A3" s="18">
        <v>3194</v>
      </c>
      <c r="B3" s="18" t="s">
        <v>3194</v>
      </c>
      <c r="C3" s="18" t="s">
        <v>7304</v>
      </c>
      <c r="D3" s="19">
        <v>11000</v>
      </c>
      <c r="E3" s="20">
        <v>0</v>
      </c>
      <c r="F3" s="18" t="s">
        <v>8220</v>
      </c>
      <c r="G3" s="18" t="s">
        <v>8223</v>
      </c>
      <c r="H3" s="18" t="s">
        <v>8245</v>
      </c>
      <c r="I3" s="18">
        <v>1437960598</v>
      </c>
      <c r="J3" s="18">
        <v>1435368598</v>
      </c>
      <c r="K3" s="18" t="b">
        <v>0</v>
      </c>
      <c r="L3" s="18">
        <v>0</v>
      </c>
      <c r="M3" s="18" t="b">
        <v>0</v>
      </c>
      <c r="N3" s="18" t="s">
        <v>8303</v>
      </c>
      <c r="O3" s="18">
        <v>0</v>
      </c>
      <c r="P3" s="18">
        <v>0</v>
      </c>
      <c r="Q3" s="21" t="s">
        <v>8316</v>
      </c>
      <c r="R3" s="18" t="s">
        <v>8358</v>
      </c>
      <c r="S3" s="22">
        <v>42182.062476851846</v>
      </c>
      <c r="T3" s="22">
        <v>42212.062476851846</v>
      </c>
    </row>
    <row r="4" spans="1:20" x14ac:dyDescent="0.35">
      <c r="A4" s="18">
        <v>3195</v>
      </c>
      <c r="B4" s="18" t="s">
        <v>3195</v>
      </c>
      <c r="C4" s="18" t="s">
        <v>7305</v>
      </c>
      <c r="D4" s="19">
        <v>3500</v>
      </c>
      <c r="E4" s="20">
        <v>2070</v>
      </c>
      <c r="F4" s="18" t="s">
        <v>8220</v>
      </c>
      <c r="G4" s="18" t="s">
        <v>8223</v>
      </c>
      <c r="H4" s="18" t="s">
        <v>8245</v>
      </c>
      <c r="I4" s="18">
        <v>1423750542</v>
      </c>
      <c r="J4" s="18">
        <v>1421158542</v>
      </c>
      <c r="K4" s="18" t="b">
        <v>0</v>
      </c>
      <c r="L4" s="18">
        <v>39</v>
      </c>
      <c r="M4" s="18" t="b">
        <v>0</v>
      </c>
      <c r="N4" s="18" t="s">
        <v>8303</v>
      </c>
      <c r="O4" s="18">
        <v>59</v>
      </c>
      <c r="P4" s="18">
        <v>53.08</v>
      </c>
      <c r="Q4" s="21" t="s">
        <v>8316</v>
      </c>
      <c r="R4" s="18" t="s">
        <v>8358</v>
      </c>
      <c r="S4" s="22">
        <v>42017.594236111108</v>
      </c>
      <c r="T4" s="22">
        <v>42047.594236111108</v>
      </c>
    </row>
    <row r="5" spans="1:20" x14ac:dyDescent="0.35">
      <c r="A5" s="18">
        <v>3196</v>
      </c>
      <c r="B5" s="18" t="s">
        <v>3196</v>
      </c>
      <c r="C5" s="18" t="s">
        <v>7306</v>
      </c>
      <c r="D5" s="19">
        <v>3000000</v>
      </c>
      <c r="E5" s="20">
        <v>1800</v>
      </c>
      <c r="F5" s="18" t="s">
        <v>8220</v>
      </c>
      <c r="G5" s="18" t="s">
        <v>8223</v>
      </c>
      <c r="H5" s="18" t="s">
        <v>8245</v>
      </c>
      <c r="I5" s="18">
        <v>1438437600</v>
      </c>
      <c r="J5" s="18">
        <v>1433254875</v>
      </c>
      <c r="K5" s="18" t="b">
        <v>0</v>
      </c>
      <c r="L5" s="18">
        <v>6</v>
      </c>
      <c r="M5" s="18" t="b">
        <v>0</v>
      </c>
      <c r="N5" s="18" t="s">
        <v>8303</v>
      </c>
      <c r="O5" s="18">
        <v>0</v>
      </c>
      <c r="P5" s="18">
        <v>300</v>
      </c>
      <c r="Q5" s="21" t="s">
        <v>8316</v>
      </c>
      <c r="R5" s="18" t="s">
        <v>8358</v>
      </c>
      <c r="S5" s="22">
        <v>42157.598090277781</v>
      </c>
      <c r="T5" s="22">
        <v>42217.583333333328</v>
      </c>
    </row>
    <row r="6" spans="1:20" x14ac:dyDescent="0.35">
      <c r="A6" s="18">
        <v>3199</v>
      </c>
      <c r="B6" s="18" t="s">
        <v>3199</v>
      </c>
      <c r="C6" s="18" t="s">
        <v>7309</v>
      </c>
      <c r="D6" s="19">
        <v>5000</v>
      </c>
      <c r="E6" s="20">
        <v>2608</v>
      </c>
      <c r="F6" s="18" t="s">
        <v>8220</v>
      </c>
      <c r="G6" s="18" t="s">
        <v>8223</v>
      </c>
      <c r="H6" s="18" t="s">
        <v>8245</v>
      </c>
      <c r="I6" s="18">
        <v>1410037200</v>
      </c>
      <c r="J6" s="18">
        <v>1407435418</v>
      </c>
      <c r="K6" s="18" t="b">
        <v>0</v>
      </c>
      <c r="L6" s="18">
        <v>53</v>
      </c>
      <c r="M6" s="18" t="b">
        <v>0</v>
      </c>
      <c r="N6" s="18" t="s">
        <v>8303</v>
      </c>
      <c r="O6" s="18">
        <v>52</v>
      </c>
      <c r="P6" s="18">
        <v>49.21</v>
      </c>
      <c r="Q6" s="21" t="s">
        <v>8316</v>
      </c>
      <c r="R6" s="18" t="s">
        <v>8358</v>
      </c>
      <c r="S6" s="22">
        <v>41858.761782407404</v>
      </c>
      <c r="T6" s="22">
        <v>41888.875</v>
      </c>
    </row>
    <row r="7" spans="1:20" x14ac:dyDescent="0.35">
      <c r="A7" s="18">
        <v>3200</v>
      </c>
      <c r="B7" s="18" t="s">
        <v>3200</v>
      </c>
      <c r="C7" s="18" t="s">
        <v>7310</v>
      </c>
      <c r="D7" s="19">
        <v>50000</v>
      </c>
      <c r="E7" s="20">
        <v>1</v>
      </c>
      <c r="F7" s="18" t="s">
        <v>8220</v>
      </c>
      <c r="G7" s="18" t="s">
        <v>8223</v>
      </c>
      <c r="H7" s="18" t="s">
        <v>8245</v>
      </c>
      <c r="I7" s="18">
        <v>1461994440</v>
      </c>
      <c r="J7" s="18">
        <v>1459410101</v>
      </c>
      <c r="K7" s="18" t="b">
        <v>0</v>
      </c>
      <c r="L7" s="18">
        <v>1</v>
      </c>
      <c r="M7" s="18" t="b">
        <v>0</v>
      </c>
      <c r="N7" s="18" t="s">
        <v>8303</v>
      </c>
      <c r="O7" s="18">
        <v>0</v>
      </c>
      <c r="P7" s="18">
        <v>1</v>
      </c>
      <c r="Q7" s="21" t="s">
        <v>8316</v>
      </c>
      <c r="R7" s="18" t="s">
        <v>8358</v>
      </c>
      <c r="S7" s="22">
        <v>42460.320613425924</v>
      </c>
      <c r="T7" s="22">
        <v>42490.231944444444</v>
      </c>
    </row>
    <row r="8" spans="1:20" x14ac:dyDescent="0.35">
      <c r="A8" s="18">
        <v>3202</v>
      </c>
      <c r="B8" s="18" t="s">
        <v>3202</v>
      </c>
      <c r="C8" s="18" t="s">
        <v>7312</v>
      </c>
      <c r="D8" s="19">
        <v>5000</v>
      </c>
      <c r="E8" s="20">
        <v>2726</v>
      </c>
      <c r="F8" s="18" t="s">
        <v>8220</v>
      </c>
      <c r="G8" s="18" t="s">
        <v>8223</v>
      </c>
      <c r="H8" s="18" t="s">
        <v>8245</v>
      </c>
      <c r="I8" s="18">
        <v>1450072740</v>
      </c>
      <c r="J8" s="18">
        <v>1445027346</v>
      </c>
      <c r="K8" s="18" t="b">
        <v>0</v>
      </c>
      <c r="L8" s="18">
        <v>25</v>
      </c>
      <c r="M8" s="18" t="b">
        <v>0</v>
      </c>
      <c r="N8" s="18" t="s">
        <v>8303</v>
      </c>
      <c r="O8" s="18">
        <v>55</v>
      </c>
      <c r="P8" s="18">
        <v>109.04</v>
      </c>
      <c r="Q8" s="21" t="s">
        <v>8316</v>
      </c>
      <c r="R8" s="18" t="s">
        <v>8358</v>
      </c>
      <c r="S8" s="22">
        <v>42293.853541666671</v>
      </c>
      <c r="T8" s="22">
        <v>42352.249305555553</v>
      </c>
    </row>
    <row r="9" spans="1:20" x14ac:dyDescent="0.35">
      <c r="A9" s="18">
        <v>3203</v>
      </c>
      <c r="B9" s="18" t="s">
        <v>3203</v>
      </c>
      <c r="C9" s="18" t="s">
        <v>7313</v>
      </c>
      <c r="D9" s="19">
        <v>1000</v>
      </c>
      <c r="E9" s="20">
        <v>250</v>
      </c>
      <c r="F9" s="18" t="s">
        <v>8220</v>
      </c>
      <c r="G9" s="18" t="s">
        <v>8223</v>
      </c>
      <c r="H9" s="18" t="s">
        <v>8245</v>
      </c>
      <c r="I9" s="18">
        <v>1443224622</v>
      </c>
      <c r="J9" s="18">
        <v>1440632622</v>
      </c>
      <c r="K9" s="18" t="b">
        <v>0</v>
      </c>
      <c r="L9" s="18">
        <v>6</v>
      </c>
      <c r="M9" s="18" t="b">
        <v>0</v>
      </c>
      <c r="N9" s="18" t="s">
        <v>8303</v>
      </c>
      <c r="O9" s="18">
        <v>25</v>
      </c>
      <c r="P9" s="18">
        <v>41.67</v>
      </c>
      <c r="Q9" s="21" t="s">
        <v>8316</v>
      </c>
      <c r="R9" s="18" t="s">
        <v>8358</v>
      </c>
      <c r="S9" s="22">
        <v>42242.988680555558</v>
      </c>
      <c r="T9" s="22">
        <v>42272.988680555558</v>
      </c>
    </row>
    <row r="10" spans="1:20" x14ac:dyDescent="0.35">
      <c r="A10" s="18">
        <v>3204</v>
      </c>
      <c r="B10" s="18" t="s">
        <v>3204</v>
      </c>
      <c r="C10" s="18" t="s">
        <v>7314</v>
      </c>
      <c r="D10" s="19">
        <v>500</v>
      </c>
      <c r="E10" s="20">
        <v>0</v>
      </c>
      <c r="F10" s="18" t="s">
        <v>8220</v>
      </c>
      <c r="G10" s="18" t="s">
        <v>8223</v>
      </c>
      <c r="H10" s="18" t="s">
        <v>8245</v>
      </c>
      <c r="I10" s="18">
        <v>1437149640</v>
      </c>
      <c r="J10" s="18">
        <v>1434558479</v>
      </c>
      <c r="K10" s="18" t="b">
        <v>0</v>
      </c>
      <c r="L10" s="18">
        <v>0</v>
      </c>
      <c r="M10" s="18" t="b">
        <v>0</v>
      </c>
      <c r="N10" s="18" t="s">
        <v>8303</v>
      </c>
      <c r="O10" s="18">
        <v>0</v>
      </c>
      <c r="P10" s="18">
        <v>0</v>
      </c>
      <c r="Q10" s="21" t="s">
        <v>8316</v>
      </c>
      <c r="R10" s="18" t="s">
        <v>8358</v>
      </c>
      <c r="S10" s="22">
        <v>42172.686099537037</v>
      </c>
      <c r="T10" s="22">
        <v>42202.676388888889</v>
      </c>
    </row>
    <row r="11" spans="1:20" x14ac:dyDescent="0.35">
      <c r="A11" s="18">
        <v>3206</v>
      </c>
      <c r="B11" s="18" t="s">
        <v>3206</v>
      </c>
      <c r="C11" s="18" t="s">
        <v>7316</v>
      </c>
      <c r="D11" s="19">
        <v>5000</v>
      </c>
      <c r="E11" s="20">
        <v>0</v>
      </c>
      <c r="F11" s="18" t="s">
        <v>8220</v>
      </c>
      <c r="G11" s="18" t="s">
        <v>8223</v>
      </c>
      <c r="H11" s="18" t="s">
        <v>8245</v>
      </c>
      <c r="I11" s="18">
        <v>1442644651</v>
      </c>
      <c r="J11" s="18">
        <v>1440052651</v>
      </c>
      <c r="K11" s="18" t="b">
        <v>0</v>
      </c>
      <c r="L11" s="18">
        <v>0</v>
      </c>
      <c r="M11" s="18" t="b">
        <v>0</v>
      </c>
      <c r="N11" s="18" t="s">
        <v>8303</v>
      </c>
      <c r="O11" s="18">
        <v>0</v>
      </c>
      <c r="P11" s="18">
        <v>0</v>
      </c>
      <c r="Q11" s="21" t="s">
        <v>8316</v>
      </c>
      <c r="R11" s="18" t="s">
        <v>8358</v>
      </c>
      <c r="S11" s="22">
        <v>42236.276053240741</v>
      </c>
      <c r="T11" s="22">
        <v>42266.276053240741</v>
      </c>
    </row>
    <row r="12" spans="1:20" x14ac:dyDescent="0.35">
      <c r="A12" s="18">
        <v>3207</v>
      </c>
      <c r="B12" s="18" t="s">
        <v>3207</v>
      </c>
      <c r="C12" s="18" t="s">
        <v>7317</v>
      </c>
      <c r="D12" s="19">
        <v>5500</v>
      </c>
      <c r="E12" s="20">
        <v>2550</v>
      </c>
      <c r="F12" s="18" t="s">
        <v>8220</v>
      </c>
      <c r="G12" s="18" t="s">
        <v>8223</v>
      </c>
      <c r="H12" s="18" t="s">
        <v>8245</v>
      </c>
      <c r="I12" s="18">
        <v>1429767607</v>
      </c>
      <c r="J12" s="18">
        <v>1424587207</v>
      </c>
      <c r="K12" s="18" t="b">
        <v>0</v>
      </c>
      <c r="L12" s="18">
        <v>36</v>
      </c>
      <c r="M12" s="18" t="b">
        <v>0</v>
      </c>
      <c r="N12" s="18" t="s">
        <v>8303</v>
      </c>
      <c r="O12" s="18">
        <v>46</v>
      </c>
      <c r="P12" s="18">
        <v>70.83</v>
      </c>
      <c r="Q12" s="21" t="s">
        <v>8316</v>
      </c>
      <c r="R12" s="18" t="s">
        <v>8358</v>
      </c>
      <c r="S12" s="22">
        <v>42057.277858796297</v>
      </c>
      <c r="T12" s="22">
        <v>42117.236192129625</v>
      </c>
    </row>
    <row r="13" spans="1:20" x14ac:dyDescent="0.35">
      <c r="A13" s="18">
        <v>3628</v>
      </c>
      <c r="B13" s="18" t="s">
        <v>3626</v>
      </c>
      <c r="C13" s="18" t="s">
        <v>7738</v>
      </c>
      <c r="D13" s="19">
        <v>100000</v>
      </c>
      <c r="E13" s="20">
        <v>0</v>
      </c>
      <c r="F13" s="18" t="s">
        <v>8220</v>
      </c>
      <c r="G13" s="18" t="s">
        <v>8223</v>
      </c>
      <c r="H13" s="18" t="s">
        <v>8245</v>
      </c>
      <c r="I13" s="18">
        <v>1450040396</v>
      </c>
      <c r="J13" s="18">
        <v>1444852796</v>
      </c>
      <c r="K13" s="18" t="b">
        <v>0</v>
      </c>
      <c r="L13" s="18">
        <v>0</v>
      </c>
      <c r="M13" s="18" t="b">
        <v>0</v>
      </c>
      <c r="N13" s="18" t="s">
        <v>8303</v>
      </c>
      <c r="O13" s="18">
        <v>0</v>
      </c>
      <c r="P13" s="18">
        <v>0</v>
      </c>
      <c r="Q13" s="21" t="s">
        <v>8316</v>
      </c>
      <c r="R13" s="18" t="s">
        <v>8358</v>
      </c>
      <c r="S13" s="22">
        <v>42291.833287037036</v>
      </c>
      <c r="T13" s="22">
        <v>42351.874953703707</v>
      </c>
    </row>
    <row r="14" spans="1:20" x14ac:dyDescent="0.35">
      <c r="A14" s="18">
        <v>3629</v>
      </c>
      <c r="B14" s="18" t="s">
        <v>3627</v>
      </c>
      <c r="C14" s="18" t="s">
        <v>7739</v>
      </c>
      <c r="D14" s="19">
        <v>1000000</v>
      </c>
      <c r="E14" s="20">
        <v>2</v>
      </c>
      <c r="F14" s="18" t="s">
        <v>8220</v>
      </c>
      <c r="G14" s="18" t="s">
        <v>8223</v>
      </c>
      <c r="H14" s="18" t="s">
        <v>8245</v>
      </c>
      <c r="I14" s="18">
        <v>1462467600</v>
      </c>
      <c r="J14" s="18">
        <v>1457403364</v>
      </c>
      <c r="K14" s="18" t="b">
        <v>0</v>
      </c>
      <c r="L14" s="18">
        <v>2</v>
      </c>
      <c r="M14" s="18" t="b">
        <v>0</v>
      </c>
      <c r="N14" s="18" t="s">
        <v>8303</v>
      </c>
      <c r="O14" s="18">
        <v>0</v>
      </c>
      <c r="P14" s="18">
        <v>1</v>
      </c>
      <c r="Q14" s="21" t="s">
        <v>8316</v>
      </c>
      <c r="R14" s="18" t="s">
        <v>8358</v>
      </c>
      <c r="S14" s="22">
        <v>42437.094490740739</v>
      </c>
      <c r="T14" s="22">
        <v>42495.708333333328</v>
      </c>
    </row>
    <row r="15" spans="1:20" x14ac:dyDescent="0.35">
      <c r="A15" s="18">
        <v>3631</v>
      </c>
      <c r="B15" s="18" t="s">
        <v>3629</v>
      </c>
      <c r="C15" s="18" t="s">
        <v>7741</v>
      </c>
      <c r="D15" s="19">
        <v>17100</v>
      </c>
      <c r="E15" s="20">
        <v>8725</v>
      </c>
      <c r="F15" s="18" t="s">
        <v>8220</v>
      </c>
      <c r="G15" s="18" t="s">
        <v>8223</v>
      </c>
      <c r="H15" s="18" t="s">
        <v>8245</v>
      </c>
      <c r="I15" s="18">
        <v>1411444740</v>
      </c>
      <c r="J15" s="18">
        <v>1409335497</v>
      </c>
      <c r="K15" s="18" t="b">
        <v>0</v>
      </c>
      <c r="L15" s="18">
        <v>59</v>
      </c>
      <c r="M15" s="18" t="b">
        <v>0</v>
      </c>
      <c r="N15" s="18" t="s">
        <v>8303</v>
      </c>
      <c r="O15" s="18">
        <v>51</v>
      </c>
      <c r="P15" s="18">
        <v>147.88</v>
      </c>
      <c r="Q15" s="21" t="s">
        <v>8316</v>
      </c>
      <c r="R15" s="18" t="s">
        <v>8358</v>
      </c>
      <c r="S15" s="22">
        <v>41880.753437499996</v>
      </c>
      <c r="T15" s="22">
        <v>41905.165972222225</v>
      </c>
    </row>
    <row r="16" spans="1:20" x14ac:dyDescent="0.35">
      <c r="A16" s="18">
        <v>3633</v>
      </c>
      <c r="B16" s="18" t="s">
        <v>3631</v>
      </c>
      <c r="C16" s="18" t="s">
        <v>7743</v>
      </c>
      <c r="D16" s="19">
        <v>5000</v>
      </c>
      <c r="E16" s="20">
        <v>1762</v>
      </c>
      <c r="F16" s="18" t="s">
        <v>8220</v>
      </c>
      <c r="G16" s="18" t="s">
        <v>8223</v>
      </c>
      <c r="H16" s="18" t="s">
        <v>8245</v>
      </c>
      <c r="I16" s="18">
        <v>1479517200</v>
      </c>
      <c r="J16" s="18">
        <v>1475765867</v>
      </c>
      <c r="K16" s="18" t="b">
        <v>0</v>
      </c>
      <c r="L16" s="18">
        <v>31</v>
      </c>
      <c r="M16" s="18" t="b">
        <v>0</v>
      </c>
      <c r="N16" s="18" t="s">
        <v>8303</v>
      </c>
      <c r="O16" s="18">
        <v>35</v>
      </c>
      <c r="P16" s="18">
        <v>56.84</v>
      </c>
      <c r="Q16" s="21" t="s">
        <v>8316</v>
      </c>
      <c r="R16" s="18" t="s">
        <v>8358</v>
      </c>
      <c r="S16" s="22">
        <v>42649.623460648145</v>
      </c>
      <c r="T16" s="22">
        <v>42693.041666666672</v>
      </c>
    </row>
    <row r="17" spans="1:20" x14ac:dyDescent="0.35">
      <c r="A17" s="18">
        <v>3635</v>
      </c>
      <c r="B17" s="18" t="s">
        <v>3633</v>
      </c>
      <c r="C17" s="18" t="s">
        <v>7745</v>
      </c>
      <c r="D17" s="19">
        <v>3500</v>
      </c>
      <c r="E17" s="20">
        <v>1276</v>
      </c>
      <c r="F17" s="18" t="s">
        <v>8220</v>
      </c>
      <c r="G17" s="18" t="s">
        <v>8223</v>
      </c>
      <c r="H17" s="18" t="s">
        <v>8245</v>
      </c>
      <c r="I17" s="18">
        <v>1461186676</v>
      </c>
      <c r="J17" s="18">
        <v>1458594676</v>
      </c>
      <c r="K17" s="18" t="b">
        <v>0</v>
      </c>
      <c r="L17" s="18">
        <v>10</v>
      </c>
      <c r="M17" s="18" t="b">
        <v>0</v>
      </c>
      <c r="N17" s="18" t="s">
        <v>8303</v>
      </c>
      <c r="O17" s="18">
        <v>36</v>
      </c>
      <c r="P17" s="18">
        <v>127.6</v>
      </c>
      <c r="Q17" s="21" t="s">
        <v>8316</v>
      </c>
      <c r="R17" s="18" t="s">
        <v>8358</v>
      </c>
      <c r="S17" s="22">
        <v>42450.88282407407</v>
      </c>
      <c r="T17" s="22">
        <v>42480.88282407407</v>
      </c>
    </row>
    <row r="18" spans="1:20" x14ac:dyDescent="0.35">
      <c r="A18" s="18">
        <v>3636</v>
      </c>
      <c r="B18" s="18" t="s">
        <v>3634</v>
      </c>
      <c r="C18" s="18" t="s">
        <v>7746</v>
      </c>
      <c r="D18" s="19">
        <v>150000</v>
      </c>
      <c r="E18" s="20">
        <v>0</v>
      </c>
      <c r="F18" s="18" t="s">
        <v>8220</v>
      </c>
      <c r="G18" s="18" t="s">
        <v>8223</v>
      </c>
      <c r="H18" s="18" t="s">
        <v>8245</v>
      </c>
      <c r="I18" s="18">
        <v>1442248829</v>
      </c>
      <c r="J18" s="18">
        <v>1439224829</v>
      </c>
      <c r="K18" s="18" t="b">
        <v>0</v>
      </c>
      <c r="L18" s="18">
        <v>0</v>
      </c>
      <c r="M18" s="18" t="b">
        <v>0</v>
      </c>
      <c r="N18" s="18" t="s">
        <v>8303</v>
      </c>
      <c r="O18" s="18">
        <v>0</v>
      </c>
      <c r="P18" s="18">
        <v>0</v>
      </c>
      <c r="Q18" s="21" t="s">
        <v>8316</v>
      </c>
      <c r="R18" s="18" t="s">
        <v>8358</v>
      </c>
      <c r="S18" s="22">
        <v>42226.694780092599</v>
      </c>
      <c r="T18" s="22">
        <v>42261.694780092599</v>
      </c>
    </row>
    <row r="19" spans="1:20" x14ac:dyDescent="0.35">
      <c r="A19" s="18">
        <v>3637</v>
      </c>
      <c r="B19" s="18" t="s">
        <v>3635</v>
      </c>
      <c r="C19" s="18" t="s">
        <v>7747</v>
      </c>
      <c r="D19" s="19">
        <v>3000</v>
      </c>
      <c r="E19" s="20">
        <v>926</v>
      </c>
      <c r="F19" s="18" t="s">
        <v>8220</v>
      </c>
      <c r="G19" s="18" t="s">
        <v>8223</v>
      </c>
      <c r="H19" s="18" t="s">
        <v>8245</v>
      </c>
      <c r="I19" s="18">
        <v>1420130935</v>
      </c>
      <c r="J19" s="18">
        <v>1417538935</v>
      </c>
      <c r="K19" s="18" t="b">
        <v>0</v>
      </c>
      <c r="L19" s="18">
        <v>14</v>
      </c>
      <c r="M19" s="18" t="b">
        <v>0</v>
      </c>
      <c r="N19" s="18" t="s">
        <v>8303</v>
      </c>
      <c r="O19" s="18">
        <v>31</v>
      </c>
      <c r="P19" s="18">
        <v>66.14</v>
      </c>
      <c r="Q19" s="21" t="s">
        <v>8316</v>
      </c>
      <c r="R19" s="18" t="s">
        <v>8358</v>
      </c>
      <c r="S19" s="22">
        <v>41975.700636574074</v>
      </c>
      <c r="T19" s="22">
        <v>42005.700636574074</v>
      </c>
    </row>
    <row r="20" spans="1:20" x14ac:dyDescent="0.35">
      <c r="A20" s="18">
        <v>3639</v>
      </c>
      <c r="B20" s="18" t="s">
        <v>3637</v>
      </c>
      <c r="C20" s="18" t="s">
        <v>7749</v>
      </c>
      <c r="D20" s="19">
        <v>25000</v>
      </c>
      <c r="E20" s="20">
        <v>1</v>
      </c>
      <c r="F20" s="18" t="s">
        <v>8220</v>
      </c>
      <c r="G20" s="18" t="s">
        <v>8223</v>
      </c>
      <c r="H20" s="18" t="s">
        <v>8245</v>
      </c>
      <c r="I20" s="18">
        <v>1475853060</v>
      </c>
      <c r="J20" s="18">
        <v>1470672906</v>
      </c>
      <c r="K20" s="18" t="b">
        <v>0</v>
      </c>
      <c r="L20" s="18">
        <v>1</v>
      </c>
      <c r="M20" s="18" t="b">
        <v>0</v>
      </c>
      <c r="N20" s="18" t="s">
        <v>8303</v>
      </c>
      <c r="O20" s="18">
        <v>0</v>
      </c>
      <c r="P20" s="18">
        <v>1</v>
      </c>
      <c r="Q20" s="21" t="s">
        <v>8316</v>
      </c>
      <c r="R20" s="18" t="s">
        <v>8358</v>
      </c>
      <c r="S20" s="22">
        <v>42590.677152777775</v>
      </c>
      <c r="T20" s="22">
        <v>42650.632638888885</v>
      </c>
    </row>
    <row r="21" spans="1:20" x14ac:dyDescent="0.35">
      <c r="A21" s="18">
        <v>3640</v>
      </c>
      <c r="B21" s="18" t="s">
        <v>3638</v>
      </c>
      <c r="C21" s="18" t="s">
        <v>7750</v>
      </c>
      <c r="D21" s="19">
        <v>1000</v>
      </c>
      <c r="E21" s="20">
        <v>55</v>
      </c>
      <c r="F21" s="18" t="s">
        <v>8220</v>
      </c>
      <c r="G21" s="18" t="s">
        <v>8223</v>
      </c>
      <c r="H21" s="18" t="s">
        <v>8245</v>
      </c>
      <c r="I21" s="18">
        <v>1431283530</v>
      </c>
      <c r="J21" s="18">
        <v>1428691530</v>
      </c>
      <c r="K21" s="18" t="b">
        <v>0</v>
      </c>
      <c r="L21" s="18">
        <v>3</v>
      </c>
      <c r="M21" s="18" t="b">
        <v>0</v>
      </c>
      <c r="N21" s="18" t="s">
        <v>8303</v>
      </c>
      <c r="O21" s="18">
        <v>6</v>
      </c>
      <c r="P21" s="18">
        <v>18.329999999999998</v>
      </c>
      <c r="Q21" s="21" t="s">
        <v>8316</v>
      </c>
      <c r="R21" s="18" t="s">
        <v>8358</v>
      </c>
      <c r="S21" s="22">
        <v>42104.781597222223</v>
      </c>
      <c r="T21" s="22">
        <v>42134.781597222223</v>
      </c>
    </row>
    <row r="22" spans="1:20" x14ac:dyDescent="0.35">
      <c r="A22" s="18">
        <v>3641</v>
      </c>
      <c r="B22" s="18" t="s">
        <v>3639</v>
      </c>
      <c r="C22" s="18" t="s">
        <v>7751</v>
      </c>
      <c r="D22" s="19">
        <v>3000</v>
      </c>
      <c r="E22" s="20">
        <v>0</v>
      </c>
      <c r="F22" s="18" t="s">
        <v>8220</v>
      </c>
      <c r="G22" s="18" t="s">
        <v>8223</v>
      </c>
      <c r="H22" s="18" t="s">
        <v>8245</v>
      </c>
      <c r="I22" s="18">
        <v>1412485200</v>
      </c>
      <c r="J22" s="18">
        <v>1410966179</v>
      </c>
      <c r="K22" s="18" t="b">
        <v>0</v>
      </c>
      <c r="L22" s="18">
        <v>0</v>
      </c>
      <c r="M22" s="18" t="b">
        <v>0</v>
      </c>
      <c r="N22" s="18" t="s">
        <v>8303</v>
      </c>
      <c r="O22" s="18">
        <v>0</v>
      </c>
      <c r="P22" s="18">
        <v>0</v>
      </c>
      <c r="Q22" s="21" t="s">
        <v>8316</v>
      </c>
      <c r="R22" s="18" t="s">
        <v>8358</v>
      </c>
      <c r="S22" s="22">
        <v>41899.627071759263</v>
      </c>
      <c r="T22" s="22">
        <v>41917.208333333336</v>
      </c>
    </row>
    <row r="23" spans="1:20" x14ac:dyDescent="0.35">
      <c r="A23" s="18">
        <v>3643</v>
      </c>
      <c r="B23" s="18" t="s">
        <v>3641</v>
      </c>
      <c r="C23" s="18" t="s">
        <v>7753</v>
      </c>
      <c r="D23" s="19">
        <v>25000</v>
      </c>
      <c r="E23" s="20">
        <v>0</v>
      </c>
      <c r="F23" s="18" t="s">
        <v>8220</v>
      </c>
      <c r="G23" s="18" t="s">
        <v>8223</v>
      </c>
      <c r="H23" s="18" t="s">
        <v>8245</v>
      </c>
      <c r="I23" s="18">
        <v>1447734439</v>
      </c>
      <c r="J23" s="18">
        <v>1444274839</v>
      </c>
      <c r="K23" s="18" t="b">
        <v>0</v>
      </c>
      <c r="L23" s="18">
        <v>0</v>
      </c>
      <c r="M23" s="18" t="b">
        <v>0</v>
      </c>
      <c r="N23" s="18" t="s">
        <v>8303</v>
      </c>
      <c r="O23" s="18">
        <v>0</v>
      </c>
      <c r="P23" s="18">
        <v>0</v>
      </c>
      <c r="Q23" s="21" t="s">
        <v>8316</v>
      </c>
      <c r="R23" s="18" t="s">
        <v>8358</v>
      </c>
      <c r="S23" s="22">
        <v>42285.143969907411</v>
      </c>
      <c r="T23" s="22">
        <v>42325.185636574075</v>
      </c>
    </row>
    <row r="24" spans="1:20" x14ac:dyDescent="0.35">
      <c r="A24" s="18">
        <v>3644</v>
      </c>
      <c r="B24" s="18" t="s">
        <v>3642</v>
      </c>
      <c r="C24" s="18" t="s">
        <v>7754</v>
      </c>
      <c r="D24" s="19">
        <v>5000</v>
      </c>
      <c r="E24" s="20">
        <v>821</v>
      </c>
      <c r="F24" s="18" t="s">
        <v>8220</v>
      </c>
      <c r="G24" s="18" t="s">
        <v>8223</v>
      </c>
      <c r="H24" s="18" t="s">
        <v>8245</v>
      </c>
      <c r="I24" s="18">
        <v>1457413140</v>
      </c>
      <c r="J24" s="18">
        <v>1454996887</v>
      </c>
      <c r="K24" s="18" t="b">
        <v>0</v>
      </c>
      <c r="L24" s="18">
        <v>12</v>
      </c>
      <c r="M24" s="18" t="b">
        <v>0</v>
      </c>
      <c r="N24" s="18" t="s">
        <v>8303</v>
      </c>
      <c r="O24" s="18">
        <v>16</v>
      </c>
      <c r="P24" s="18">
        <v>68.42</v>
      </c>
      <c r="Q24" s="21" t="s">
        <v>8316</v>
      </c>
      <c r="R24" s="18" t="s">
        <v>8358</v>
      </c>
      <c r="S24" s="22">
        <v>42409.241747685184</v>
      </c>
      <c r="T24" s="22">
        <v>42437.207638888889</v>
      </c>
    </row>
    <row r="25" spans="1:20" x14ac:dyDescent="0.35">
      <c r="A25" s="18">
        <v>3646</v>
      </c>
      <c r="B25" s="18" t="s">
        <v>3644</v>
      </c>
      <c r="C25" s="18" t="s">
        <v>7756</v>
      </c>
      <c r="D25" s="19">
        <v>10000</v>
      </c>
      <c r="E25" s="20">
        <v>481</v>
      </c>
      <c r="F25" s="18" t="s">
        <v>8220</v>
      </c>
      <c r="G25" s="18" t="s">
        <v>8223</v>
      </c>
      <c r="H25" s="18" t="s">
        <v>8245</v>
      </c>
      <c r="I25" s="18">
        <v>1434497400</v>
      </c>
      <c r="J25" s="18">
        <v>1431770802</v>
      </c>
      <c r="K25" s="18" t="b">
        <v>0</v>
      </c>
      <c r="L25" s="18">
        <v>8</v>
      </c>
      <c r="M25" s="18" t="b">
        <v>0</v>
      </c>
      <c r="N25" s="18" t="s">
        <v>8303</v>
      </c>
      <c r="O25" s="18">
        <v>5</v>
      </c>
      <c r="P25" s="18">
        <v>60.13</v>
      </c>
      <c r="Q25" s="21" t="s">
        <v>8316</v>
      </c>
      <c r="R25" s="18" t="s">
        <v>8358</v>
      </c>
      <c r="S25" s="22">
        <v>42140.421319444446</v>
      </c>
      <c r="T25" s="22">
        <v>42171.979166666672</v>
      </c>
    </row>
    <row r="26" spans="1:20" x14ac:dyDescent="0.35">
      <c r="A26" s="18">
        <v>3788</v>
      </c>
      <c r="B26" s="18" t="s">
        <v>3785</v>
      </c>
      <c r="C26" s="18" t="s">
        <v>7898</v>
      </c>
      <c r="D26" s="19">
        <v>75000</v>
      </c>
      <c r="E26" s="20">
        <v>500</v>
      </c>
      <c r="F26" s="18" t="s">
        <v>8220</v>
      </c>
      <c r="G26" s="18" t="s">
        <v>8223</v>
      </c>
      <c r="H26" s="18" t="s">
        <v>8245</v>
      </c>
      <c r="I26" s="18">
        <v>1450887480</v>
      </c>
      <c r="J26" s="18">
        <v>1448469719</v>
      </c>
      <c r="K26" s="18" t="b">
        <v>0</v>
      </c>
      <c r="L26" s="18">
        <v>1</v>
      </c>
      <c r="M26" s="18" t="b">
        <v>0</v>
      </c>
      <c r="N26" s="18" t="s">
        <v>8303</v>
      </c>
      <c r="O26" s="18">
        <v>1</v>
      </c>
      <c r="P26" s="18">
        <v>500</v>
      </c>
      <c r="Q26" s="21" t="s">
        <v>8316</v>
      </c>
      <c r="R26" s="18" t="s">
        <v>8358</v>
      </c>
      <c r="S26" s="22">
        <v>42333.695821759262</v>
      </c>
      <c r="T26" s="22">
        <v>42361.679166666669</v>
      </c>
    </row>
    <row r="27" spans="1:20" x14ac:dyDescent="0.35">
      <c r="A27" s="18">
        <v>3790</v>
      </c>
      <c r="B27" s="18" t="s">
        <v>3787</v>
      </c>
      <c r="C27" s="18" t="s">
        <v>7900</v>
      </c>
      <c r="D27" s="19">
        <v>15000</v>
      </c>
      <c r="E27" s="20">
        <v>0</v>
      </c>
      <c r="F27" s="18" t="s">
        <v>8220</v>
      </c>
      <c r="G27" s="18" t="s">
        <v>8223</v>
      </c>
      <c r="H27" s="18" t="s">
        <v>8245</v>
      </c>
      <c r="I27" s="18">
        <v>1479834023</v>
      </c>
      <c r="J27" s="18">
        <v>1477238423</v>
      </c>
      <c r="K27" s="18" t="b">
        <v>0</v>
      </c>
      <c r="L27" s="18">
        <v>0</v>
      </c>
      <c r="M27" s="18" t="b">
        <v>0</v>
      </c>
      <c r="N27" s="18" t="s">
        <v>8303</v>
      </c>
      <c r="O27" s="18">
        <v>0</v>
      </c>
      <c r="P27" s="18">
        <v>0</v>
      </c>
      <c r="Q27" s="21" t="s">
        <v>8316</v>
      </c>
      <c r="R27" s="18" t="s">
        <v>8358</v>
      </c>
      <c r="S27" s="22">
        <v>42666.666932870372</v>
      </c>
      <c r="T27" s="22">
        <v>42696.708599537036</v>
      </c>
    </row>
    <row r="28" spans="1:20" x14ac:dyDescent="0.35">
      <c r="A28" s="18">
        <v>3791</v>
      </c>
      <c r="B28" s="18" t="s">
        <v>3788</v>
      </c>
      <c r="C28" s="18" t="s">
        <v>7901</v>
      </c>
      <c r="D28" s="19">
        <v>1500</v>
      </c>
      <c r="E28" s="20">
        <v>0</v>
      </c>
      <c r="F28" s="18" t="s">
        <v>8220</v>
      </c>
      <c r="G28" s="18" t="s">
        <v>8223</v>
      </c>
      <c r="H28" s="18" t="s">
        <v>8245</v>
      </c>
      <c r="I28" s="18">
        <v>1404664592</v>
      </c>
      <c r="J28" s="18">
        <v>1399480592</v>
      </c>
      <c r="K28" s="18" t="b">
        <v>0</v>
      </c>
      <c r="L28" s="18">
        <v>0</v>
      </c>
      <c r="M28" s="18" t="b">
        <v>0</v>
      </c>
      <c r="N28" s="18" t="s">
        <v>8303</v>
      </c>
      <c r="O28" s="18">
        <v>0</v>
      </c>
      <c r="P28" s="18">
        <v>0</v>
      </c>
      <c r="Q28" s="21" t="s">
        <v>8316</v>
      </c>
      <c r="R28" s="18" t="s">
        <v>8358</v>
      </c>
      <c r="S28" s="22">
        <v>41766.692037037035</v>
      </c>
      <c r="T28" s="22">
        <v>41826.692037037035</v>
      </c>
    </row>
    <row r="29" spans="1:20" x14ac:dyDescent="0.35">
      <c r="A29" s="18">
        <v>3792</v>
      </c>
      <c r="B29" s="18" t="s">
        <v>3789</v>
      </c>
      <c r="C29" s="18" t="s">
        <v>7902</v>
      </c>
      <c r="D29" s="19">
        <v>12500</v>
      </c>
      <c r="E29" s="20">
        <v>35</v>
      </c>
      <c r="F29" s="18" t="s">
        <v>8220</v>
      </c>
      <c r="G29" s="18" t="s">
        <v>8223</v>
      </c>
      <c r="H29" s="18" t="s">
        <v>8245</v>
      </c>
      <c r="I29" s="18">
        <v>1436957022</v>
      </c>
      <c r="J29" s="18">
        <v>1434365022</v>
      </c>
      <c r="K29" s="18" t="b">
        <v>0</v>
      </c>
      <c r="L29" s="18">
        <v>2</v>
      </c>
      <c r="M29" s="18" t="b">
        <v>0</v>
      </c>
      <c r="N29" s="18" t="s">
        <v>8303</v>
      </c>
      <c r="O29" s="18">
        <v>0</v>
      </c>
      <c r="P29" s="18">
        <v>17.5</v>
      </c>
      <c r="Q29" s="21" t="s">
        <v>8316</v>
      </c>
      <c r="R29" s="18" t="s">
        <v>8358</v>
      </c>
      <c r="S29" s="22">
        <v>42170.447013888886</v>
      </c>
      <c r="T29" s="22">
        <v>42200.447013888886</v>
      </c>
    </row>
    <row r="30" spans="1:20" x14ac:dyDescent="0.35">
      <c r="A30" s="18">
        <v>3793</v>
      </c>
      <c r="B30" s="18" t="s">
        <v>3790</v>
      </c>
      <c r="C30" s="18" t="s">
        <v>7903</v>
      </c>
      <c r="D30" s="19">
        <v>7000</v>
      </c>
      <c r="E30" s="20">
        <v>4176</v>
      </c>
      <c r="F30" s="18" t="s">
        <v>8220</v>
      </c>
      <c r="G30" s="18" t="s">
        <v>8223</v>
      </c>
      <c r="H30" s="18" t="s">
        <v>8245</v>
      </c>
      <c r="I30" s="18">
        <v>1418769129</v>
      </c>
      <c r="J30" s="18">
        <v>1416954729</v>
      </c>
      <c r="K30" s="18" t="b">
        <v>0</v>
      </c>
      <c r="L30" s="18">
        <v>24</v>
      </c>
      <c r="M30" s="18" t="b">
        <v>0</v>
      </c>
      <c r="N30" s="18" t="s">
        <v>8303</v>
      </c>
      <c r="O30" s="18">
        <v>60</v>
      </c>
      <c r="P30" s="18">
        <v>174</v>
      </c>
      <c r="Q30" s="21" t="s">
        <v>8316</v>
      </c>
      <c r="R30" s="18" t="s">
        <v>8358</v>
      </c>
      <c r="S30" s="22">
        <v>41968.938993055555</v>
      </c>
      <c r="T30" s="22">
        <v>41989.938993055555</v>
      </c>
    </row>
    <row r="31" spans="1:20" x14ac:dyDescent="0.35">
      <c r="A31" s="18">
        <v>3796</v>
      </c>
      <c r="B31" s="18" t="s">
        <v>3793</v>
      </c>
      <c r="C31" s="18" t="s">
        <v>7906</v>
      </c>
      <c r="D31" s="19">
        <v>22500</v>
      </c>
      <c r="E31" s="20">
        <v>1</v>
      </c>
      <c r="F31" s="18" t="s">
        <v>8220</v>
      </c>
      <c r="G31" s="18" t="s">
        <v>8223</v>
      </c>
      <c r="H31" s="18" t="s">
        <v>8245</v>
      </c>
      <c r="I31" s="18">
        <v>1484354556</v>
      </c>
      <c r="J31" s="18">
        <v>1479170556</v>
      </c>
      <c r="K31" s="18" t="b">
        <v>0</v>
      </c>
      <c r="L31" s="18">
        <v>1</v>
      </c>
      <c r="M31" s="18" t="b">
        <v>0</v>
      </c>
      <c r="N31" s="18" t="s">
        <v>8303</v>
      </c>
      <c r="O31" s="18">
        <v>0</v>
      </c>
      <c r="P31" s="18">
        <v>1</v>
      </c>
      <c r="Q31" s="21" t="s">
        <v>8316</v>
      </c>
      <c r="R31" s="18" t="s">
        <v>8358</v>
      </c>
      <c r="S31" s="22">
        <v>42689.029583333337</v>
      </c>
      <c r="T31" s="22">
        <v>42749.029583333337</v>
      </c>
    </row>
    <row r="32" spans="1:20" x14ac:dyDescent="0.35">
      <c r="A32" s="18">
        <v>3797</v>
      </c>
      <c r="B32" s="18" t="s">
        <v>3794</v>
      </c>
      <c r="C32" s="18" t="s">
        <v>7907</v>
      </c>
      <c r="D32" s="19">
        <v>6000</v>
      </c>
      <c r="E32" s="20">
        <v>5380</v>
      </c>
      <c r="F32" s="18" t="s">
        <v>8220</v>
      </c>
      <c r="G32" s="18" t="s">
        <v>8223</v>
      </c>
      <c r="H32" s="18" t="s">
        <v>8245</v>
      </c>
      <c r="I32" s="18">
        <v>1429564165</v>
      </c>
      <c r="J32" s="18">
        <v>1426972165</v>
      </c>
      <c r="K32" s="18" t="b">
        <v>0</v>
      </c>
      <c r="L32" s="18">
        <v>37</v>
      </c>
      <c r="M32" s="18" t="b">
        <v>0</v>
      </c>
      <c r="N32" s="18" t="s">
        <v>8303</v>
      </c>
      <c r="O32" s="18">
        <v>90</v>
      </c>
      <c r="P32" s="18">
        <v>145.41</v>
      </c>
      <c r="Q32" s="21" t="s">
        <v>8316</v>
      </c>
      <c r="R32" s="18" t="s">
        <v>8358</v>
      </c>
      <c r="S32" s="22">
        <v>42084.881539351853</v>
      </c>
      <c r="T32" s="22">
        <v>42114.881539351853</v>
      </c>
    </row>
    <row r="33" spans="1:20" x14ac:dyDescent="0.35">
      <c r="A33" s="18">
        <v>3798</v>
      </c>
      <c r="B33" s="18" t="s">
        <v>3795</v>
      </c>
      <c r="C33" s="18" t="s">
        <v>7908</v>
      </c>
      <c r="D33" s="19">
        <v>70000</v>
      </c>
      <c r="E33" s="20">
        <v>1025</v>
      </c>
      <c r="F33" s="18" t="s">
        <v>8220</v>
      </c>
      <c r="G33" s="18" t="s">
        <v>8223</v>
      </c>
      <c r="H33" s="18" t="s">
        <v>8245</v>
      </c>
      <c r="I33" s="18">
        <v>1407691248</v>
      </c>
      <c r="J33" s="18">
        <v>1405099248</v>
      </c>
      <c r="K33" s="18" t="b">
        <v>0</v>
      </c>
      <c r="L33" s="18">
        <v>5</v>
      </c>
      <c r="M33" s="18" t="b">
        <v>0</v>
      </c>
      <c r="N33" s="18" t="s">
        <v>8303</v>
      </c>
      <c r="O33" s="18">
        <v>1</v>
      </c>
      <c r="P33" s="18">
        <v>205</v>
      </c>
      <c r="Q33" s="21" t="s">
        <v>8316</v>
      </c>
      <c r="R33" s="18" t="s">
        <v>8358</v>
      </c>
      <c r="S33" s="22">
        <v>41831.722777777781</v>
      </c>
      <c r="T33" s="22">
        <v>41861.722777777781</v>
      </c>
    </row>
    <row r="34" spans="1:20" x14ac:dyDescent="0.35">
      <c r="A34" s="18">
        <v>3799</v>
      </c>
      <c r="B34" s="18" t="s">
        <v>3796</v>
      </c>
      <c r="C34" s="18" t="s">
        <v>7909</v>
      </c>
      <c r="D34" s="19">
        <v>10000</v>
      </c>
      <c r="E34" s="20">
        <v>402</v>
      </c>
      <c r="F34" s="18" t="s">
        <v>8220</v>
      </c>
      <c r="G34" s="18" t="s">
        <v>8223</v>
      </c>
      <c r="H34" s="18" t="s">
        <v>8245</v>
      </c>
      <c r="I34" s="18">
        <v>1457734843</v>
      </c>
      <c r="J34" s="18">
        <v>1455142843</v>
      </c>
      <c r="K34" s="18" t="b">
        <v>0</v>
      </c>
      <c r="L34" s="18">
        <v>4</v>
      </c>
      <c r="M34" s="18" t="b">
        <v>0</v>
      </c>
      <c r="N34" s="18" t="s">
        <v>8303</v>
      </c>
      <c r="O34" s="18">
        <v>4</v>
      </c>
      <c r="P34" s="18">
        <v>100.5</v>
      </c>
      <c r="Q34" s="21" t="s">
        <v>8316</v>
      </c>
      <c r="R34" s="18" t="s">
        <v>8358</v>
      </c>
      <c r="S34" s="22">
        <v>42410.93105324074</v>
      </c>
      <c r="T34" s="22">
        <v>42440.93105324074</v>
      </c>
    </row>
    <row r="35" spans="1:20" x14ac:dyDescent="0.35">
      <c r="A35" s="18">
        <v>3800</v>
      </c>
      <c r="B35" s="18" t="s">
        <v>3797</v>
      </c>
      <c r="C35" s="18" t="s">
        <v>7910</v>
      </c>
      <c r="D35" s="19">
        <v>22000</v>
      </c>
      <c r="E35" s="20">
        <v>881</v>
      </c>
      <c r="F35" s="18" t="s">
        <v>8220</v>
      </c>
      <c r="G35" s="18" t="s">
        <v>8223</v>
      </c>
      <c r="H35" s="18" t="s">
        <v>8245</v>
      </c>
      <c r="I35" s="18">
        <v>1420952340</v>
      </c>
      <c r="J35" s="18">
        <v>1418146883</v>
      </c>
      <c r="K35" s="18" t="b">
        <v>0</v>
      </c>
      <c r="L35" s="18">
        <v>16</v>
      </c>
      <c r="M35" s="18" t="b">
        <v>0</v>
      </c>
      <c r="N35" s="18" t="s">
        <v>8303</v>
      </c>
      <c r="O35" s="18">
        <v>4</v>
      </c>
      <c r="P35" s="18">
        <v>55.06</v>
      </c>
      <c r="Q35" s="21" t="s">
        <v>8316</v>
      </c>
      <c r="R35" s="18" t="s">
        <v>8358</v>
      </c>
      <c r="S35" s="22">
        <v>41982.737071759257</v>
      </c>
      <c r="T35" s="22">
        <v>42015.207638888889</v>
      </c>
    </row>
    <row r="36" spans="1:20" x14ac:dyDescent="0.35">
      <c r="A36" s="18">
        <v>3801</v>
      </c>
      <c r="B36" s="18" t="s">
        <v>3798</v>
      </c>
      <c r="C36" s="18" t="s">
        <v>7911</v>
      </c>
      <c r="D36" s="19">
        <v>5000</v>
      </c>
      <c r="E36" s="20">
        <v>426</v>
      </c>
      <c r="F36" s="18" t="s">
        <v>8220</v>
      </c>
      <c r="G36" s="18" t="s">
        <v>8223</v>
      </c>
      <c r="H36" s="18" t="s">
        <v>8245</v>
      </c>
      <c r="I36" s="18">
        <v>1420215216</v>
      </c>
      <c r="J36" s="18">
        <v>1417536816</v>
      </c>
      <c r="K36" s="18" t="b">
        <v>0</v>
      </c>
      <c r="L36" s="18">
        <v>9</v>
      </c>
      <c r="M36" s="18" t="b">
        <v>0</v>
      </c>
      <c r="N36" s="18" t="s">
        <v>8303</v>
      </c>
      <c r="O36" s="18">
        <v>9</v>
      </c>
      <c r="P36" s="18">
        <v>47.33</v>
      </c>
      <c r="Q36" s="21" t="s">
        <v>8316</v>
      </c>
      <c r="R36" s="18" t="s">
        <v>8358</v>
      </c>
      <c r="S36" s="22">
        <v>41975.676111111112</v>
      </c>
      <c r="T36" s="22">
        <v>42006.676111111112</v>
      </c>
    </row>
    <row r="37" spans="1:20" x14ac:dyDescent="0.35">
      <c r="A37" s="18">
        <v>3802</v>
      </c>
      <c r="B37" s="18" t="s">
        <v>3799</v>
      </c>
      <c r="C37" s="18" t="s">
        <v>7912</v>
      </c>
      <c r="D37" s="19">
        <v>3000</v>
      </c>
      <c r="E37" s="20">
        <v>0</v>
      </c>
      <c r="F37" s="18" t="s">
        <v>8220</v>
      </c>
      <c r="G37" s="18" t="s">
        <v>8223</v>
      </c>
      <c r="H37" s="18" t="s">
        <v>8245</v>
      </c>
      <c r="I37" s="18">
        <v>1445482906</v>
      </c>
      <c r="J37" s="18">
        <v>1442890906</v>
      </c>
      <c r="K37" s="18" t="b">
        <v>0</v>
      </c>
      <c r="L37" s="18">
        <v>0</v>
      </c>
      <c r="M37" s="18" t="b">
        <v>0</v>
      </c>
      <c r="N37" s="18" t="s">
        <v>8303</v>
      </c>
      <c r="O37" s="18">
        <v>0</v>
      </c>
      <c r="P37" s="18">
        <v>0</v>
      </c>
      <c r="Q37" s="21" t="s">
        <v>8316</v>
      </c>
      <c r="R37" s="18" t="s">
        <v>8358</v>
      </c>
      <c r="S37" s="22">
        <v>42269.126226851848</v>
      </c>
      <c r="T37" s="22">
        <v>42299.126226851848</v>
      </c>
    </row>
    <row r="38" spans="1:20" x14ac:dyDescent="0.35">
      <c r="A38" s="18">
        <v>3803</v>
      </c>
      <c r="B38" s="18" t="s">
        <v>3800</v>
      </c>
      <c r="C38" s="18" t="s">
        <v>7913</v>
      </c>
      <c r="D38" s="19">
        <v>12000</v>
      </c>
      <c r="E38" s="20">
        <v>2358</v>
      </c>
      <c r="F38" s="18" t="s">
        <v>8220</v>
      </c>
      <c r="G38" s="18" t="s">
        <v>8223</v>
      </c>
      <c r="H38" s="18" t="s">
        <v>8245</v>
      </c>
      <c r="I38" s="18">
        <v>1457133568</v>
      </c>
      <c r="J38" s="18">
        <v>1454541568</v>
      </c>
      <c r="K38" s="18" t="b">
        <v>0</v>
      </c>
      <c r="L38" s="18">
        <v>40</v>
      </c>
      <c r="M38" s="18" t="b">
        <v>0</v>
      </c>
      <c r="N38" s="18" t="s">
        <v>8303</v>
      </c>
      <c r="O38" s="18">
        <v>20</v>
      </c>
      <c r="P38" s="18">
        <v>58.95</v>
      </c>
      <c r="Q38" s="21" t="s">
        <v>8316</v>
      </c>
      <c r="R38" s="18" t="s">
        <v>8358</v>
      </c>
      <c r="S38" s="22">
        <v>42403.971851851849</v>
      </c>
      <c r="T38" s="22">
        <v>42433.971851851849</v>
      </c>
    </row>
    <row r="39" spans="1:20" x14ac:dyDescent="0.35">
      <c r="A39" s="18">
        <v>3804</v>
      </c>
      <c r="B39" s="18" t="s">
        <v>3801</v>
      </c>
      <c r="C39" s="18" t="s">
        <v>7914</v>
      </c>
      <c r="D39" s="19">
        <v>8000</v>
      </c>
      <c r="E39" s="20">
        <v>0</v>
      </c>
      <c r="F39" s="18" t="s">
        <v>8220</v>
      </c>
      <c r="G39" s="18" t="s">
        <v>8223</v>
      </c>
      <c r="H39" s="18" t="s">
        <v>8245</v>
      </c>
      <c r="I39" s="18">
        <v>1469948400</v>
      </c>
      <c r="J39" s="18">
        <v>1465172024</v>
      </c>
      <c r="K39" s="18" t="b">
        <v>0</v>
      </c>
      <c r="L39" s="18">
        <v>0</v>
      </c>
      <c r="M39" s="18" t="b">
        <v>0</v>
      </c>
      <c r="N39" s="18" t="s">
        <v>8303</v>
      </c>
      <c r="O39" s="18">
        <v>0</v>
      </c>
      <c r="P39" s="18">
        <v>0</v>
      </c>
      <c r="Q39" s="21" t="s">
        <v>8316</v>
      </c>
      <c r="R39" s="18" t="s">
        <v>8358</v>
      </c>
      <c r="S39" s="22">
        <v>42527.00953703704</v>
      </c>
      <c r="T39" s="22">
        <v>42582.291666666672</v>
      </c>
    </row>
    <row r="40" spans="1:20" x14ac:dyDescent="0.35">
      <c r="A40" s="18">
        <v>3805</v>
      </c>
      <c r="B40" s="18" t="s">
        <v>3802</v>
      </c>
      <c r="C40" s="18" t="s">
        <v>7915</v>
      </c>
      <c r="D40" s="19">
        <v>150000</v>
      </c>
      <c r="E40" s="20">
        <v>3</v>
      </c>
      <c r="F40" s="18" t="s">
        <v>8220</v>
      </c>
      <c r="G40" s="18" t="s">
        <v>8223</v>
      </c>
      <c r="H40" s="18" t="s">
        <v>8245</v>
      </c>
      <c r="I40" s="18">
        <v>1411852640</v>
      </c>
      <c r="J40" s="18">
        <v>1406668640</v>
      </c>
      <c r="K40" s="18" t="b">
        <v>0</v>
      </c>
      <c r="L40" s="18">
        <v>2</v>
      </c>
      <c r="M40" s="18" t="b">
        <v>0</v>
      </c>
      <c r="N40" s="18" t="s">
        <v>8303</v>
      </c>
      <c r="O40" s="18">
        <v>0</v>
      </c>
      <c r="P40" s="18">
        <v>1.5</v>
      </c>
      <c r="Q40" s="21" t="s">
        <v>8316</v>
      </c>
      <c r="R40" s="18" t="s">
        <v>8358</v>
      </c>
      <c r="S40" s="22">
        <v>41849.887037037035</v>
      </c>
      <c r="T40" s="22">
        <v>41909.887037037035</v>
      </c>
    </row>
    <row r="41" spans="1:20" x14ac:dyDescent="0.35">
      <c r="A41" s="18">
        <v>3807</v>
      </c>
      <c r="B41" s="18" t="s">
        <v>3804</v>
      </c>
      <c r="C41" s="18" t="s">
        <v>7917</v>
      </c>
      <c r="D41" s="19">
        <v>1500</v>
      </c>
      <c r="E41" s="20">
        <v>455</v>
      </c>
      <c r="F41" s="18" t="s">
        <v>8220</v>
      </c>
      <c r="G41" s="18" t="s">
        <v>8223</v>
      </c>
      <c r="H41" s="18" t="s">
        <v>8245</v>
      </c>
      <c r="I41" s="18">
        <v>1428097739</v>
      </c>
      <c r="J41" s="18">
        <v>1427492939</v>
      </c>
      <c r="K41" s="18" t="b">
        <v>0</v>
      </c>
      <c r="L41" s="18">
        <v>9</v>
      </c>
      <c r="M41" s="18" t="b">
        <v>0</v>
      </c>
      <c r="N41" s="18" t="s">
        <v>8303</v>
      </c>
      <c r="O41" s="18">
        <v>30</v>
      </c>
      <c r="P41" s="18">
        <v>50.56</v>
      </c>
      <c r="Q41" s="21" t="s">
        <v>8316</v>
      </c>
      <c r="R41" s="18" t="s">
        <v>8358</v>
      </c>
      <c r="S41" s="22">
        <v>42090.909016203703</v>
      </c>
      <c r="T41" s="22">
        <v>42097.909016203703</v>
      </c>
    </row>
  </sheetData>
  <conditionalFormatting sqref="F1:F41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P1 O2:O41 R1:T1">
    <cfRule type="colorScale" priority="1">
      <colorScale>
        <cfvo type="min"/>
        <cfvo type="percentile" val="90"/>
        <color rgb="FFFF505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7C0E0-420B-402F-B64F-B62B4943C014}">
  <dimension ref="A1:T251"/>
  <sheetViews>
    <sheetView workbookViewId="0">
      <selection activeCell="C10" sqref="C10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4" t="s">
        <v>8366</v>
      </c>
      <c r="T1" s="1" t="s">
        <v>8367</v>
      </c>
    </row>
    <row r="2" spans="1:20" x14ac:dyDescent="0.35">
      <c r="A2" s="18">
        <v>2843</v>
      </c>
      <c r="B2" s="18" t="s">
        <v>2843</v>
      </c>
      <c r="C2" s="18" t="s">
        <v>6953</v>
      </c>
      <c r="D2" s="19">
        <v>1200</v>
      </c>
      <c r="E2" s="20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18" t="s">
        <v>7235</v>
      </c>
      <c r="Q2" s="21" t="s">
        <v>8316</v>
      </c>
      <c r="R2" s="18" t="s">
        <v>8317</v>
      </c>
      <c r="S2" s="22">
        <v>42492.737847222219</v>
      </c>
      <c r="T2" s="22">
        <v>42534.166666666672</v>
      </c>
    </row>
    <row r="3" spans="1:20" x14ac:dyDescent="0.35">
      <c r="A3" s="18">
        <v>2845</v>
      </c>
      <c r="B3" s="18" t="s">
        <v>2845</v>
      </c>
      <c r="C3" s="18" t="s">
        <v>6955</v>
      </c>
      <c r="D3" s="19">
        <v>7500</v>
      </c>
      <c r="E3" s="20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18">
        <v>60.67</v>
      </c>
      <c r="Q3" s="21" t="s">
        <v>8316</v>
      </c>
      <c r="R3" s="18" t="s">
        <v>8317</v>
      </c>
      <c r="S3" s="22">
        <v>42103.016585648147</v>
      </c>
      <c r="T3" s="22">
        <v>42163.016585648147</v>
      </c>
    </row>
    <row r="4" spans="1:20" x14ac:dyDescent="0.35">
      <c r="A4" s="18">
        <v>2846</v>
      </c>
      <c r="B4" s="18" t="s">
        <v>2846</v>
      </c>
      <c r="C4" s="18" t="s">
        <v>6956</v>
      </c>
      <c r="D4" s="19">
        <v>8000</v>
      </c>
      <c r="E4" s="20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18" t="s">
        <v>7235</v>
      </c>
      <c r="Q4" s="21" t="s">
        <v>8316</v>
      </c>
      <c r="R4" s="18" t="s">
        <v>8317</v>
      </c>
      <c r="S4" s="22">
        <v>42108.692060185189</v>
      </c>
      <c r="T4" s="22">
        <v>42153.692060185189</v>
      </c>
    </row>
    <row r="5" spans="1:20" x14ac:dyDescent="0.35">
      <c r="A5" s="18">
        <v>2847</v>
      </c>
      <c r="B5" s="18" t="s">
        <v>2847</v>
      </c>
      <c r="C5" s="18" t="s">
        <v>6957</v>
      </c>
      <c r="D5" s="19">
        <v>2000</v>
      </c>
      <c r="E5" s="20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 t="s">
        <v>7235</v>
      </c>
      <c r="Q5" s="21" t="s">
        <v>8316</v>
      </c>
      <c r="R5" s="18" t="s">
        <v>8317</v>
      </c>
      <c r="S5" s="22">
        <v>42453.806307870371</v>
      </c>
      <c r="T5" s="22">
        <v>42513.806307870371</v>
      </c>
    </row>
    <row r="6" spans="1:20" x14ac:dyDescent="0.35">
      <c r="A6" s="18">
        <v>2848</v>
      </c>
      <c r="B6" s="18" t="s">
        <v>2848</v>
      </c>
      <c r="C6" s="18" t="s">
        <v>6958</v>
      </c>
      <c r="D6" s="19">
        <v>35000</v>
      </c>
      <c r="E6" s="20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18">
        <v>23.33</v>
      </c>
      <c r="Q6" s="21" t="s">
        <v>8316</v>
      </c>
      <c r="R6" s="18" t="s">
        <v>8317</v>
      </c>
      <c r="S6" s="22">
        <v>42123.648831018523</v>
      </c>
      <c r="T6" s="22">
        <v>42153.648831018523</v>
      </c>
    </row>
    <row r="7" spans="1:20" x14ac:dyDescent="0.35">
      <c r="A7" s="18">
        <v>2850</v>
      </c>
      <c r="B7" s="18" t="s">
        <v>2850</v>
      </c>
      <c r="C7" s="18" t="s">
        <v>6960</v>
      </c>
      <c r="D7" s="19">
        <v>8000</v>
      </c>
      <c r="E7" s="20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18">
        <v>23.92</v>
      </c>
      <c r="Q7" s="21" t="s">
        <v>8316</v>
      </c>
      <c r="R7" s="18" t="s">
        <v>8317</v>
      </c>
      <c r="S7" s="22">
        <v>41858.007071759261</v>
      </c>
      <c r="T7" s="22">
        <v>41888.007071759261</v>
      </c>
    </row>
    <row r="8" spans="1:20" x14ac:dyDescent="0.35">
      <c r="A8" s="18">
        <v>2852</v>
      </c>
      <c r="B8" s="18" t="s">
        <v>2852</v>
      </c>
      <c r="C8" s="18" t="s">
        <v>6962</v>
      </c>
      <c r="D8" s="19">
        <v>5000</v>
      </c>
      <c r="E8" s="20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18">
        <v>15.83</v>
      </c>
      <c r="Q8" s="21" t="s">
        <v>8316</v>
      </c>
      <c r="R8" s="18" t="s">
        <v>8317</v>
      </c>
      <c r="S8" s="22">
        <v>41781.045173611114</v>
      </c>
      <c r="T8" s="22">
        <v>41811.045173611114</v>
      </c>
    </row>
    <row r="9" spans="1:20" x14ac:dyDescent="0.35">
      <c r="A9" s="18">
        <v>2855</v>
      </c>
      <c r="B9" s="18" t="s">
        <v>2855</v>
      </c>
      <c r="C9" s="18" t="s">
        <v>6965</v>
      </c>
      <c r="D9" s="19">
        <v>600</v>
      </c>
      <c r="E9" s="20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18">
        <v>60</v>
      </c>
      <c r="Q9" s="21" t="s">
        <v>8316</v>
      </c>
      <c r="R9" s="18" t="s">
        <v>8317</v>
      </c>
      <c r="S9" s="22">
        <v>42370.007766203707</v>
      </c>
      <c r="T9" s="22">
        <v>42398.981944444444</v>
      </c>
    </row>
    <row r="10" spans="1:20" x14ac:dyDescent="0.35">
      <c r="A10" s="18">
        <v>2856</v>
      </c>
      <c r="B10" s="18" t="s">
        <v>2856</v>
      </c>
      <c r="C10" s="18" t="s">
        <v>6966</v>
      </c>
      <c r="D10" s="19">
        <v>3000</v>
      </c>
      <c r="E10" s="20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18">
        <v>24.33</v>
      </c>
      <c r="Q10" s="21" t="s">
        <v>8316</v>
      </c>
      <c r="R10" s="18" t="s">
        <v>8317</v>
      </c>
      <c r="S10" s="22">
        <v>42165.037581018521</v>
      </c>
      <c r="T10" s="22">
        <v>42224.898611111115</v>
      </c>
    </row>
    <row r="11" spans="1:20" x14ac:dyDescent="0.35">
      <c r="A11" s="18">
        <v>2860</v>
      </c>
      <c r="B11" s="18" t="s">
        <v>2860</v>
      </c>
      <c r="C11" s="18" t="s">
        <v>6970</v>
      </c>
      <c r="D11" s="19">
        <v>4000</v>
      </c>
      <c r="E11" s="20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18">
        <v>29.56</v>
      </c>
      <c r="Q11" s="21" t="s">
        <v>8316</v>
      </c>
      <c r="R11" s="18" t="s">
        <v>8317</v>
      </c>
      <c r="S11" s="22">
        <v>42480.800648148142</v>
      </c>
      <c r="T11" s="22">
        <v>42540.800648148142</v>
      </c>
    </row>
    <row r="12" spans="1:20" x14ac:dyDescent="0.35">
      <c r="A12" s="18">
        <v>2862</v>
      </c>
      <c r="B12" s="18" t="s">
        <v>2862</v>
      </c>
      <c r="C12" s="18" t="s">
        <v>6972</v>
      </c>
      <c r="D12" s="19">
        <v>12700</v>
      </c>
      <c r="E12" s="20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18">
        <v>18.329999999999998</v>
      </c>
      <c r="Q12" s="21" t="s">
        <v>8316</v>
      </c>
      <c r="R12" s="18" t="s">
        <v>8317</v>
      </c>
      <c r="S12" s="22">
        <v>41784.789687500001</v>
      </c>
      <c r="T12" s="22">
        <v>41814.789687500001</v>
      </c>
    </row>
    <row r="13" spans="1:20" x14ac:dyDescent="0.35">
      <c r="A13" s="18">
        <v>2863</v>
      </c>
      <c r="B13" s="18" t="s">
        <v>2863</v>
      </c>
      <c r="C13" s="18" t="s">
        <v>6973</v>
      </c>
      <c r="D13" s="19">
        <v>50000</v>
      </c>
      <c r="E13" s="20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18">
        <v>20</v>
      </c>
      <c r="Q13" s="21" t="s">
        <v>8316</v>
      </c>
      <c r="R13" s="18" t="s">
        <v>8317</v>
      </c>
      <c r="S13" s="22">
        <v>41831.675034722226</v>
      </c>
      <c r="T13" s="22">
        <v>41891.675034722226</v>
      </c>
    </row>
    <row r="14" spans="1:20" x14ac:dyDescent="0.35">
      <c r="A14" s="18">
        <v>2865</v>
      </c>
      <c r="B14" s="18" t="s">
        <v>2865</v>
      </c>
      <c r="C14" s="18" t="s">
        <v>6975</v>
      </c>
      <c r="D14" s="19">
        <v>2888</v>
      </c>
      <c r="E14" s="20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18">
        <v>0</v>
      </c>
      <c r="Q14" s="21" t="s">
        <v>8316</v>
      </c>
      <c r="R14" s="18" t="s">
        <v>8317</v>
      </c>
      <c r="S14" s="22">
        <v>41950.114108796297</v>
      </c>
      <c r="T14" s="22">
        <v>42010.114108796297</v>
      </c>
    </row>
    <row r="15" spans="1:20" x14ac:dyDescent="0.35">
      <c r="A15" s="18">
        <v>2866</v>
      </c>
      <c r="B15" s="18" t="s">
        <v>2866</v>
      </c>
      <c r="C15" s="18" t="s">
        <v>6976</v>
      </c>
      <c r="D15" s="19">
        <v>5000</v>
      </c>
      <c r="E15" s="20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18">
        <v>22.5</v>
      </c>
      <c r="Q15" s="21" t="s">
        <v>8316</v>
      </c>
      <c r="R15" s="18" t="s">
        <v>8317</v>
      </c>
      <c r="S15" s="22">
        <v>42627.955104166671</v>
      </c>
      <c r="T15" s="22">
        <v>42657.916666666672</v>
      </c>
    </row>
    <row r="16" spans="1:20" x14ac:dyDescent="0.35">
      <c r="A16" s="18">
        <v>2867</v>
      </c>
      <c r="B16" s="18" t="s">
        <v>2867</v>
      </c>
      <c r="C16" s="18" t="s">
        <v>6977</v>
      </c>
      <c r="D16" s="19">
        <v>2500</v>
      </c>
      <c r="E16" s="20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18">
        <v>50.4</v>
      </c>
      <c r="Q16" s="21" t="s">
        <v>8316</v>
      </c>
      <c r="R16" s="18" t="s">
        <v>8317</v>
      </c>
      <c r="S16" s="22">
        <v>42531.195277777777</v>
      </c>
      <c r="T16" s="22">
        <v>42555.166666666672</v>
      </c>
    </row>
    <row r="17" spans="1:20" x14ac:dyDescent="0.35">
      <c r="A17" s="18">
        <v>2868</v>
      </c>
      <c r="B17" s="18" t="s">
        <v>2868</v>
      </c>
      <c r="C17" s="18" t="s">
        <v>6978</v>
      </c>
      <c r="D17" s="19">
        <v>15000</v>
      </c>
      <c r="E17" s="20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18">
        <v>105.03</v>
      </c>
      <c r="Q17" s="21" t="s">
        <v>8316</v>
      </c>
      <c r="R17" s="18" t="s">
        <v>8317</v>
      </c>
      <c r="S17" s="22">
        <v>42618.827013888891</v>
      </c>
      <c r="T17" s="22">
        <v>42648.827013888891</v>
      </c>
    </row>
    <row r="18" spans="1:20" x14ac:dyDescent="0.35">
      <c r="A18" s="18">
        <v>2869</v>
      </c>
      <c r="B18" s="18" t="s">
        <v>2869</v>
      </c>
      <c r="C18" s="18" t="s">
        <v>6979</v>
      </c>
      <c r="D18" s="19">
        <v>20000</v>
      </c>
      <c r="E18" s="20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18">
        <v>35.4</v>
      </c>
      <c r="Q18" s="21" t="s">
        <v>8316</v>
      </c>
      <c r="R18" s="18" t="s">
        <v>8317</v>
      </c>
      <c r="S18" s="22">
        <v>42540.593530092592</v>
      </c>
      <c r="T18" s="22">
        <v>42570.593530092592</v>
      </c>
    </row>
    <row r="19" spans="1:20" x14ac:dyDescent="0.35">
      <c r="A19" s="18">
        <v>2870</v>
      </c>
      <c r="B19" s="18" t="s">
        <v>2870</v>
      </c>
      <c r="C19" s="18" t="s">
        <v>6980</v>
      </c>
      <c r="D19" s="19">
        <v>5000</v>
      </c>
      <c r="E19" s="20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18">
        <v>83.33</v>
      </c>
      <c r="Q19" s="21" t="s">
        <v>8316</v>
      </c>
      <c r="R19" s="18" t="s">
        <v>8317</v>
      </c>
      <c r="S19" s="22">
        <v>41746.189409722225</v>
      </c>
      <c r="T19" s="22">
        <v>41776.189409722225</v>
      </c>
    </row>
    <row r="20" spans="1:20" x14ac:dyDescent="0.35">
      <c r="A20" s="18">
        <v>2871</v>
      </c>
      <c r="B20" s="18" t="s">
        <v>2871</v>
      </c>
      <c r="C20" s="18" t="s">
        <v>6981</v>
      </c>
      <c r="D20" s="19">
        <v>10000</v>
      </c>
      <c r="E20" s="20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18">
        <v>35.92</v>
      </c>
      <c r="Q20" s="21" t="s">
        <v>8316</v>
      </c>
      <c r="R20" s="18" t="s">
        <v>8317</v>
      </c>
      <c r="S20" s="22">
        <v>41974.738576388889</v>
      </c>
      <c r="T20" s="22">
        <v>41994.738576388889</v>
      </c>
    </row>
    <row r="21" spans="1:20" x14ac:dyDescent="0.35">
      <c r="A21" s="18">
        <v>2872</v>
      </c>
      <c r="B21" s="18" t="s">
        <v>2872</v>
      </c>
      <c r="C21" s="18" t="s">
        <v>6982</v>
      </c>
      <c r="D21" s="19">
        <v>3000</v>
      </c>
      <c r="E21" s="20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>
        <v>0</v>
      </c>
      <c r="Q21" s="21" t="s">
        <v>8316</v>
      </c>
      <c r="R21" s="18" t="s">
        <v>8317</v>
      </c>
      <c r="S21" s="22">
        <v>42115.11618055556</v>
      </c>
      <c r="T21" s="22">
        <v>42175.11618055556</v>
      </c>
    </row>
    <row r="22" spans="1:20" x14ac:dyDescent="0.35">
      <c r="A22" s="18">
        <v>2873</v>
      </c>
      <c r="B22" s="18" t="s">
        <v>2873</v>
      </c>
      <c r="C22" s="18" t="s">
        <v>6983</v>
      </c>
      <c r="D22" s="19">
        <v>2500</v>
      </c>
      <c r="E22" s="20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18">
        <v>119.13</v>
      </c>
      <c r="Q22" s="21" t="s">
        <v>8316</v>
      </c>
      <c r="R22" s="18" t="s">
        <v>8317</v>
      </c>
      <c r="S22" s="22">
        <v>42002.817488425921</v>
      </c>
      <c r="T22" s="22">
        <v>42032.817488425921</v>
      </c>
    </row>
    <row r="23" spans="1:20" x14ac:dyDescent="0.35">
      <c r="A23" s="18">
        <v>2874</v>
      </c>
      <c r="B23" s="18" t="s">
        <v>2874</v>
      </c>
      <c r="C23" s="18" t="s">
        <v>6984</v>
      </c>
      <c r="D23" s="19">
        <v>5000</v>
      </c>
      <c r="E23" s="20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18">
        <v>90.33</v>
      </c>
      <c r="Q23" s="21" t="s">
        <v>8316</v>
      </c>
      <c r="R23" s="18" t="s">
        <v>8317</v>
      </c>
      <c r="S23" s="22">
        <v>42722.84474537037</v>
      </c>
      <c r="T23" s="22">
        <v>42752.84474537037</v>
      </c>
    </row>
    <row r="24" spans="1:20" x14ac:dyDescent="0.35">
      <c r="A24" s="18">
        <v>2875</v>
      </c>
      <c r="B24" s="18" t="s">
        <v>2875</v>
      </c>
      <c r="C24" s="18" t="s">
        <v>6985</v>
      </c>
      <c r="D24" s="19">
        <v>20000</v>
      </c>
      <c r="E24" s="20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18">
        <v>2.33</v>
      </c>
      <c r="Q24" s="21" t="s">
        <v>8316</v>
      </c>
      <c r="R24" s="18" t="s">
        <v>8317</v>
      </c>
      <c r="S24" s="22">
        <v>42465.128391203703</v>
      </c>
      <c r="T24" s="22">
        <v>42495.128391203703</v>
      </c>
    </row>
    <row r="25" spans="1:20" x14ac:dyDescent="0.35">
      <c r="A25" s="18">
        <v>2876</v>
      </c>
      <c r="B25" s="18" t="s">
        <v>2876</v>
      </c>
      <c r="C25" s="18" t="s">
        <v>6986</v>
      </c>
      <c r="D25" s="19">
        <v>150000</v>
      </c>
      <c r="E25" s="20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>
        <v>0</v>
      </c>
      <c r="Q25" s="21" t="s">
        <v>8316</v>
      </c>
      <c r="R25" s="18" t="s">
        <v>8317</v>
      </c>
      <c r="S25" s="22">
        <v>42171.743969907402</v>
      </c>
      <c r="T25" s="22">
        <v>42201.743969907402</v>
      </c>
    </row>
    <row r="26" spans="1:20" x14ac:dyDescent="0.35">
      <c r="A26" s="18">
        <v>2877</v>
      </c>
      <c r="B26" s="18" t="s">
        <v>2877</v>
      </c>
      <c r="C26" s="18" t="s">
        <v>6987</v>
      </c>
      <c r="D26" s="19">
        <v>6000</v>
      </c>
      <c r="E26" s="20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18">
        <v>108.33</v>
      </c>
      <c r="Q26" s="21" t="s">
        <v>8316</v>
      </c>
      <c r="R26" s="18" t="s">
        <v>8317</v>
      </c>
      <c r="S26" s="22">
        <v>42672.955138888887</v>
      </c>
      <c r="T26" s="22">
        <v>42704.708333333328</v>
      </c>
    </row>
    <row r="27" spans="1:20" x14ac:dyDescent="0.35">
      <c r="A27" s="18">
        <v>2879</v>
      </c>
      <c r="B27" s="18" t="s">
        <v>2879</v>
      </c>
      <c r="C27" s="18" t="s">
        <v>6989</v>
      </c>
      <c r="D27" s="19">
        <v>11200</v>
      </c>
      <c r="E27" s="20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18">
        <v>29</v>
      </c>
      <c r="Q27" s="21" t="s">
        <v>8316</v>
      </c>
      <c r="R27" s="18" t="s">
        <v>8317</v>
      </c>
      <c r="S27" s="22">
        <v>42359.725243055553</v>
      </c>
      <c r="T27" s="22">
        <v>42389.725243055553</v>
      </c>
    </row>
    <row r="28" spans="1:20" x14ac:dyDescent="0.35">
      <c r="A28" s="18">
        <v>2880</v>
      </c>
      <c r="B28" s="18" t="s">
        <v>2880</v>
      </c>
      <c r="C28" s="18" t="s">
        <v>6990</v>
      </c>
      <c r="D28" s="19">
        <v>12000</v>
      </c>
      <c r="E28" s="20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18">
        <v>96.55</v>
      </c>
      <c r="Q28" s="21" t="s">
        <v>8316</v>
      </c>
      <c r="R28" s="18" t="s">
        <v>8317</v>
      </c>
      <c r="S28" s="22">
        <v>42192.905694444446</v>
      </c>
      <c r="T28" s="22">
        <v>42236.711805555555</v>
      </c>
    </row>
    <row r="29" spans="1:20" x14ac:dyDescent="0.35">
      <c r="A29" s="18">
        <v>2881</v>
      </c>
      <c r="B29" s="18" t="s">
        <v>2881</v>
      </c>
      <c r="C29" s="18" t="s">
        <v>6991</v>
      </c>
      <c r="D29" s="19">
        <v>5500</v>
      </c>
      <c r="E29" s="20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>
        <v>0</v>
      </c>
      <c r="Q29" s="21" t="s">
        <v>8316</v>
      </c>
      <c r="R29" s="18" t="s">
        <v>8317</v>
      </c>
      <c r="S29" s="22">
        <v>41916.597638888888</v>
      </c>
      <c r="T29" s="22">
        <v>41976.639305555553</v>
      </c>
    </row>
    <row r="30" spans="1:20" x14ac:dyDescent="0.35">
      <c r="A30" s="18">
        <v>2882</v>
      </c>
      <c r="B30" s="18" t="s">
        <v>2882</v>
      </c>
      <c r="C30" s="18" t="s">
        <v>6992</v>
      </c>
      <c r="D30" s="19">
        <v>750</v>
      </c>
      <c r="E30" s="20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18">
        <v>63</v>
      </c>
      <c r="Q30" s="21" t="s">
        <v>8316</v>
      </c>
      <c r="R30" s="18" t="s">
        <v>8317</v>
      </c>
      <c r="S30" s="22">
        <v>42461.596273148149</v>
      </c>
      <c r="T30" s="22">
        <v>42491.596273148149</v>
      </c>
    </row>
    <row r="31" spans="1:20" x14ac:dyDescent="0.35">
      <c r="A31" s="18">
        <v>2883</v>
      </c>
      <c r="B31" s="18" t="s">
        <v>2883</v>
      </c>
      <c r="C31" s="18" t="s">
        <v>6993</v>
      </c>
      <c r="D31" s="19">
        <v>10000</v>
      </c>
      <c r="E31" s="20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18">
        <v>381.6</v>
      </c>
      <c r="Q31" s="21" t="s">
        <v>8316</v>
      </c>
      <c r="R31" s="18" t="s">
        <v>8317</v>
      </c>
      <c r="S31" s="22">
        <v>42370.90320601852</v>
      </c>
      <c r="T31" s="22">
        <v>42406.207638888889</v>
      </c>
    </row>
    <row r="32" spans="1:20" x14ac:dyDescent="0.35">
      <c r="A32" s="18">
        <v>2884</v>
      </c>
      <c r="B32" s="18" t="s">
        <v>2884</v>
      </c>
      <c r="C32" s="18" t="s">
        <v>6994</v>
      </c>
      <c r="D32" s="19">
        <v>45000</v>
      </c>
      <c r="E32" s="20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18">
        <v>46.25</v>
      </c>
      <c r="Q32" s="21" t="s">
        <v>8316</v>
      </c>
      <c r="R32" s="18" t="s">
        <v>8317</v>
      </c>
      <c r="S32" s="22">
        <v>41948.727256944447</v>
      </c>
      <c r="T32" s="22">
        <v>41978.727256944447</v>
      </c>
    </row>
    <row r="33" spans="1:20" x14ac:dyDescent="0.35">
      <c r="A33" s="18">
        <v>2885</v>
      </c>
      <c r="B33" s="18" t="s">
        <v>2885</v>
      </c>
      <c r="C33" s="18" t="s">
        <v>6995</v>
      </c>
      <c r="D33" s="19">
        <v>400</v>
      </c>
      <c r="E33" s="20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18">
        <v>26</v>
      </c>
      <c r="Q33" s="21" t="s">
        <v>8316</v>
      </c>
      <c r="R33" s="18" t="s">
        <v>8317</v>
      </c>
      <c r="S33" s="22">
        <v>42047.07640046296</v>
      </c>
      <c r="T33" s="22">
        <v>42077.034733796296</v>
      </c>
    </row>
    <row r="34" spans="1:20" x14ac:dyDescent="0.35">
      <c r="A34" s="18">
        <v>2886</v>
      </c>
      <c r="B34" s="18" t="s">
        <v>2886</v>
      </c>
      <c r="C34" s="18" t="s">
        <v>6996</v>
      </c>
      <c r="D34" s="19">
        <v>200</v>
      </c>
      <c r="E34" s="20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18">
        <v>10</v>
      </c>
      <c r="Q34" s="21" t="s">
        <v>8316</v>
      </c>
      <c r="R34" s="18" t="s">
        <v>8317</v>
      </c>
      <c r="S34" s="22">
        <v>42261.632916666669</v>
      </c>
      <c r="T34" s="22">
        <v>42266.165972222225</v>
      </c>
    </row>
    <row r="35" spans="1:20" x14ac:dyDescent="0.35">
      <c r="A35" s="18">
        <v>2887</v>
      </c>
      <c r="B35" s="18" t="s">
        <v>2887</v>
      </c>
      <c r="C35" s="18" t="s">
        <v>6997</v>
      </c>
      <c r="D35" s="19">
        <v>3000</v>
      </c>
      <c r="E35" s="20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18">
        <v>5</v>
      </c>
      <c r="Q35" s="21" t="s">
        <v>8316</v>
      </c>
      <c r="R35" s="18" t="s">
        <v>8317</v>
      </c>
      <c r="S35" s="22">
        <v>41985.427361111113</v>
      </c>
      <c r="T35" s="22">
        <v>42015.427361111113</v>
      </c>
    </row>
    <row r="36" spans="1:20" x14ac:dyDescent="0.35">
      <c r="A36" s="18">
        <v>2888</v>
      </c>
      <c r="B36" s="18" t="s">
        <v>2888</v>
      </c>
      <c r="C36" s="18" t="s">
        <v>6998</v>
      </c>
      <c r="D36" s="19">
        <v>30000</v>
      </c>
      <c r="E36" s="20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18">
        <v>0</v>
      </c>
      <c r="Q36" s="21" t="s">
        <v>8316</v>
      </c>
      <c r="R36" s="18" t="s">
        <v>8317</v>
      </c>
      <c r="S36" s="22">
        <v>41922.535185185188</v>
      </c>
      <c r="T36" s="22">
        <v>41930.207638888889</v>
      </c>
    </row>
    <row r="37" spans="1:20" x14ac:dyDescent="0.35">
      <c r="A37" s="18">
        <v>2889</v>
      </c>
      <c r="B37" s="18" t="s">
        <v>2889</v>
      </c>
      <c r="C37" s="18" t="s">
        <v>6999</v>
      </c>
      <c r="D37" s="19">
        <v>3000</v>
      </c>
      <c r="E37" s="20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18">
        <v>81.569999999999993</v>
      </c>
      <c r="Q37" s="21" t="s">
        <v>8316</v>
      </c>
      <c r="R37" s="18" t="s">
        <v>8317</v>
      </c>
      <c r="S37" s="22">
        <v>41850.863252314812</v>
      </c>
      <c r="T37" s="22">
        <v>41880.863252314812</v>
      </c>
    </row>
    <row r="38" spans="1:20" x14ac:dyDescent="0.35">
      <c r="A38" s="18">
        <v>2890</v>
      </c>
      <c r="B38" s="18" t="s">
        <v>2890</v>
      </c>
      <c r="C38" s="18" t="s">
        <v>7000</v>
      </c>
      <c r="D38" s="19">
        <v>2000</v>
      </c>
      <c r="E38" s="20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18">
        <v>7</v>
      </c>
      <c r="Q38" s="21" t="s">
        <v>8316</v>
      </c>
      <c r="R38" s="18" t="s">
        <v>8317</v>
      </c>
      <c r="S38" s="22">
        <v>41831.742962962962</v>
      </c>
      <c r="T38" s="22">
        <v>41860.125</v>
      </c>
    </row>
    <row r="39" spans="1:20" x14ac:dyDescent="0.35">
      <c r="A39" s="18">
        <v>2891</v>
      </c>
      <c r="B39" s="18" t="s">
        <v>2891</v>
      </c>
      <c r="C39" s="18" t="s">
        <v>7001</v>
      </c>
      <c r="D39" s="19">
        <v>10000</v>
      </c>
      <c r="E39" s="20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18">
        <v>27.3</v>
      </c>
      <c r="Q39" s="21" t="s">
        <v>8316</v>
      </c>
      <c r="R39" s="18" t="s">
        <v>8317</v>
      </c>
      <c r="S39" s="22">
        <v>42415.883425925931</v>
      </c>
      <c r="T39" s="22">
        <v>42475.84175925926</v>
      </c>
    </row>
    <row r="40" spans="1:20" x14ac:dyDescent="0.35">
      <c r="A40" s="18">
        <v>2892</v>
      </c>
      <c r="B40" s="18" t="s">
        <v>2892</v>
      </c>
      <c r="C40" s="18" t="s">
        <v>7002</v>
      </c>
      <c r="D40" s="19">
        <v>5500</v>
      </c>
      <c r="E40" s="20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18">
        <v>29.41</v>
      </c>
      <c r="Q40" s="21" t="s">
        <v>8316</v>
      </c>
      <c r="R40" s="18" t="s">
        <v>8317</v>
      </c>
      <c r="S40" s="22">
        <v>41869.714166666665</v>
      </c>
      <c r="T40" s="22">
        <v>41876.875</v>
      </c>
    </row>
    <row r="41" spans="1:20" x14ac:dyDescent="0.35">
      <c r="A41" s="18">
        <v>2893</v>
      </c>
      <c r="B41" s="18" t="s">
        <v>2893</v>
      </c>
      <c r="C41" s="18" t="s">
        <v>7003</v>
      </c>
      <c r="D41" s="19">
        <v>5000</v>
      </c>
      <c r="E41" s="20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18">
        <v>12.5</v>
      </c>
      <c r="Q41" s="21" t="s">
        <v>8316</v>
      </c>
      <c r="R41" s="18" t="s">
        <v>8317</v>
      </c>
      <c r="S41" s="22">
        <v>41953.773090277777</v>
      </c>
      <c r="T41" s="22">
        <v>42013.083333333328</v>
      </c>
    </row>
    <row r="42" spans="1:20" x14ac:dyDescent="0.35">
      <c r="A42" s="18">
        <v>2894</v>
      </c>
      <c r="B42" s="18" t="s">
        <v>2894</v>
      </c>
      <c r="C42" s="18" t="s">
        <v>7004</v>
      </c>
      <c r="D42" s="19">
        <v>50000</v>
      </c>
      <c r="E42" s="20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18">
        <v>0</v>
      </c>
      <c r="Q42" s="21" t="s">
        <v>8316</v>
      </c>
      <c r="R42" s="18" t="s">
        <v>8317</v>
      </c>
      <c r="S42" s="22">
        <v>42037.986284722225</v>
      </c>
      <c r="T42" s="22">
        <v>42097.944618055553</v>
      </c>
    </row>
    <row r="43" spans="1:20" x14ac:dyDescent="0.35">
      <c r="A43" s="18">
        <v>2895</v>
      </c>
      <c r="B43" s="18" t="s">
        <v>2895</v>
      </c>
      <c r="C43" s="18" t="s">
        <v>7005</v>
      </c>
      <c r="D43" s="19">
        <v>500</v>
      </c>
      <c r="E43" s="20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18">
        <v>5.75</v>
      </c>
      <c r="Q43" s="21" t="s">
        <v>8316</v>
      </c>
      <c r="R43" s="18" t="s">
        <v>8317</v>
      </c>
      <c r="S43" s="22">
        <v>41811.555462962962</v>
      </c>
      <c r="T43" s="22">
        <v>41812.875</v>
      </c>
    </row>
    <row r="44" spans="1:20" x14ac:dyDescent="0.35">
      <c r="A44" s="18">
        <v>2896</v>
      </c>
      <c r="B44" s="18" t="s">
        <v>2896</v>
      </c>
      <c r="C44" s="18" t="s">
        <v>7006</v>
      </c>
      <c r="D44" s="19">
        <v>3000</v>
      </c>
      <c r="E44" s="20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18">
        <v>52.08</v>
      </c>
      <c r="Q44" s="21" t="s">
        <v>8316</v>
      </c>
      <c r="R44" s="18" t="s">
        <v>8317</v>
      </c>
      <c r="S44" s="22">
        <v>42701.908807870372</v>
      </c>
      <c r="T44" s="22">
        <v>42716.25</v>
      </c>
    </row>
    <row r="45" spans="1:20" x14ac:dyDescent="0.35">
      <c r="A45" s="18">
        <v>2897</v>
      </c>
      <c r="B45" s="18" t="s">
        <v>2897</v>
      </c>
      <c r="C45" s="18" t="s">
        <v>7007</v>
      </c>
      <c r="D45" s="19">
        <v>12000</v>
      </c>
      <c r="E45" s="20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18">
        <v>183.33</v>
      </c>
      <c r="Q45" s="21" t="s">
        <v>8316</v>
      </c>
      <c r="R45" s="18" t="s">
        <v>8317</v>
      </c>
      <c r="S45" s="22">
        <v>42258.646504629629</v>
      </c>
      <c r="T45" s="22">
        <v>42288.645196759258</v>
      </c>
    </row>
    <row r="46" spans="1:20" x14ac:dyDescent="0.35">
      <c r="A46" s="18">
        <v>2898</v>
      </c>
      <c r="B46" s="18" t="s">
        <v>2898</v>
      </c>
      <c r="C46" s="18" t="s">
        <v>7008</v>
      </c>
      <c r="D46" s="19">
        <v>7500</v>
      </c>
      <c r="E46" s="20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18">
        <v>26.33</v>
      </c>
      <c r="Q46" s="21" t="s">
        <v>8316</v>
      </c>
      <c r="R46" s="18" t="s">
        <v>8317</v>
      </c>
      <c r="S46" s="22">
        <v>42278.664965277778</v>
      </c>
      <c r="T46" s="22">
        <v>42308.664965277778</v>
      </c>
    </row>
    <row r="47" spans="1:20" x14ac:dyDescent="0.35">
      <c r="A47" s="18">
        <v>2899</v>
      </c>
      <c r="B47" s="18" t="s">
        <v>2899</v>
      </c>
      <c r="C47" s="18" t="s">
        <v>7009</v>
      </c>
      <c r="D47" s="19">
        <v>10000</v>
      </c>
      <c r="E47" s="20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18">
        <v>0</v>
      </c>
      <c r="Q47" s="21" t="s">
        <v>8316</v>
      </c>
      <c r="R47" s="18" t="s">
        <v>8317</v>
      </c>
      <c r="S47" s="22">
        <v>42515.078217592592</v>
      </c>
      <c r="T47" s="22">
        <v>42575.078217592592</v>
      </c>
    </row>
    <row r="48" spans="1:20" x14ac:dyDescent="0.35">
      <c r="A48" s="18">
        <v>2900</v>
      </c>
      <c r="B48" s="18" t="s">
        <v>2900</v>
      </c>
      <c r="C48" s="18" t="s">
        <v>7010</v>
      </c>
      <c r="D48" s="19">
        <v>5500</v>
      </c>
      <c r="E48" s="20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18">
        <v>486.43</v>
      </c>
      <c r="Q48" s="21" t="s">
        <v>8316</v>
      </c>
      <c r="R48" s="18" t="s">
        <v>8317</v>
      </c>
      <c r="S48" s="22">
        <v>41830.234166666669</v>
      </c>
      <c r="T48" s="22">
        <v>41860.234166666669</v>
      </c>
    </row>
    <row r="49" spans="1:20" x14ac:dyDescent="0.35">
      <c r="A49" s="18">
        <v>2901</v>
      </c>
      <c r="B49" s="18" t="s">
        <v>2901</v>
      </c>
      <c r="C49" s="18" t="s">
        <v>7011</v>
      </c>
      <c r="D49" s="19">
        <v>750</v>
      </c>
      <c r="E49" s="20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18">
        <v>3</v>
      </c>
      <c r="Q49" s="21" t="s">
        <v>8316</v>
      </c>
      <c r="R49" s="18" t="s">
        <v>8317</v>
      </c>
      <c r="S49" s="22">
        <v>41982.904386574075</v>
      </c>
      <c r="T49" s="22">
        <v>42042.904386574075</v>
      </c>
    </row>
    <row r="50" spans="1:20" x14ac:dyDescent="0.35">
      <c r="A50" s="18">
        <v>2902</v>
      </c>
      <c r="B50" s="18" t="s">
        <v>2902</v>
      </c>
      <c r="C50" s="18" t="s">
        <v>7012</v>
      </c>
      <c r="D50" s="19">
        <v>150000</v>
      </c>
      <c r="E50" s="20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18">
        <v>25</v>
      </c>
      <c r="Q50" s="21" t="s">
        <v>8316</v>
      </c>
      <c r="R50" s="18" t="s">
        <v>8317</v>
      </c>
      <c r="S50" s="22">
        <v>42210.439768518518</v>
      </c>
      <c r="T50" s="22">
        <v>42240.439768518518</v>
      </c>
    </row>
    <row r="51" spans="1:20" x14ac:dyDescent="0.35">
      <c r="A51" s="18">
        <v>2903</v>
      </c>
      <c r="B51" s="18" t="s">
        <v>2903</v>
      </c>
      <c r="C51" s="18" t="s">
        <v>7013</v>
      </c>
      <c r="D51" s="19">
        <v>5000</v>
      </c>
      <c r="E51" s="20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18">
        <v>9.75</v>
      </c>
      <c r="Q51" s="21" t="s">
        <v>8316</v>
      </c>
      <c r="R51" s="18" t="s">
        <v>8317</v>
      </c>
      <c r="S51" s="22">
        <v>42196.166874999995</v>
      </c>
      <c r="T51" s="22">
        <v>42256.166874999995</v>
      </c>
    </row>
    <row r="52" spans="1:20" x14ac:dyDescent="0.35">
      <c r="A52" s="18">
        <v>2905</v>
      </c>
      <c r="B52" s="18" t="s">
        <v>2905</v>
      </c>
      <c r="C52" s="18" t="s">
        <v>7015</v>
      </c>
      <c r="D52" s="19">
        <v>3500</v>
      </c>
      <c r="E52" s="20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18">
        <v>36.590000000000003</v>
      </c>
      <c r="Q52" s="21" t="s">
        <v>8316</v>
      </c>
      <c r="R52" s="18" t="s">
        <v>8317</v>
      </c>
      <c r="S52" s="22">
        <v>42606.056863425925</v>
      </c>
      <c r="T52" s="22">
        <v>42620.056863425925</v>
      </c>
    </row>
    <row r="53" spans="1:20" x14ac:dyDescent="0.35">
      <c r="A53" s="18">
        <v>2906</v>
      </c>
      <c r="B53" s="18" t="s">
        <v>2906</v>
      </c>
      <c r="C53" s="18" t="s">
        <v>7016</v>
      </c>
      <c r="D53" s="19">
        <v>6000</v>
      </c>
      <c r="E53" s="20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18">
        <v>80.709999999999994</v>
      </c>
      <c r="Q53" s="21" t="s">
        <v>8316</v>
      </c>
      <c r="R53" s="18" t="s">
        <v>8317</v>
      </c>
      <c r="S53" s="22">
        <v>42199.648912037039</v>
      </c>
      <c r="T53" s="22">
        <v>42217.041666666672</v>
      </c>
    </row>
    <row r="54" spans="1:20" x14ac:dyDescent="0.35">
      <c r="A54" s="18">
        <v>2907</v>
      </c>
      <c r="B54" s="18" t="s">
        <v>2907</v>
      </c>
      <c r="C54" s="18" t="s">
        <v>7017</v>
      </c>
      <c r="D54" s="19">
        <v>2500</v>
      </c>
      <c r="E54" s="20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18">
        <v>1</v>
      </c>
      <c r="Q54" s="21" t="s">
        <v>8316</v>
      </c>
      <c r="R54" s="18" t="s">
        <v>8317</v>
      </c>
      <c r="S54" s="22">
        <v>42444.877743055549</v>
      </c>
      <c r="T54" s="22">
        <v>42504.877743055549</v>
      </c>
    </row>
    <row r="55" spans="1:20" x14ac:dyDescent="0.35">
      <c r="A55" s="18">
        <v>2908</v>
      </c>
      <c r="B55" s="18" t="s">
        <v>2908</v>
      </c>
      <c r="C55" s="18" t="s">
        <v>7018</v>
      </c>
      <c r="D55" s="19">
        <v>9600</v>
      </c>
      <c r="E55" s="20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18">
        <v>52.8</v>
      </c>
      <c r="Q55" s="21" t="s">
        <v>8316</v>
      </c>
      <c r="R55" s="18" t="s">
        <v>8317</v>
      </c>
      <c r="S55" s="22">
        <v>42499.731701388882</v>
      </c>
      <c r="T55" s="22">
        <v>42529.731701388882</v>
      </c>
    </row>
    <row r="56" spans="1:20" x14ac:dyDescent="0.35">
      <c r="A56" s="18">
        <v>2909</v>
      </c>
      <c r="B56" s="18" t="s">
        <v>2909</v>
      </c>
      <c r="C56" s="18" t="s">
        <v>7019</v>
      </c>
      <c r="D56" s="19">
        <v>180000</v>
      </c>
      <c r="E56" s="20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18">
        <v>20</v>
      </c>
      <c r="Q56" s="21" t="s">
        <v>8316</v>
      </c>
      <c r="R56" s="18" t="s">
        <v>8317</v>
      </c>
      <c r="S56" s="22">
        <v>41929.266215277778</v>
      </c>
      <c r="T56" s="22">
        <v>41968.823611111111</v>
      </c>
    </row>
    <row r="57" spans="1:20" x14ac:dyDescent="0.35">
      <c r="A57" s="18">
        <v>2911</v>
      </c>
      <c r="B57" s="18" t="s">
        <v>2911</v>
      </c>
      <c r="C57" s="18" t="s">
        <v>7021</v>
      </c>
      <c r="D57" s="19">
        <v>1800</v>
      </c>
      <c r="E57" s="20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18">
        <v>46.93</v>
      </c>
      <c r="Q57" s="21" t="s">
        <v>8316</v>
      </c>
      <c r="R57" s="18" t="s">
        <v>8317</v>
      </c>
      <c r="S57" s="22">
        <v>42142.768819444449</v>
      </c>
      <c r="T57" s="22">
        <v>42182.768819444449</v>
      </c>
    </row>
    <row r="58" spans="1:20" x14ac:dyDescent="0.35">
      <c r="A58" s="18">
        <v>2912</v>
      </c>
      <c r="B58" s="18" t="s">
        <v>2912</v>
      </c>
      <c r="C58" s="18" t="s">
        <v>7022</v>
      </c>
      <c r="D58" s="19">
        <v>14440</v>
      </c>
      <c r="E58" s="20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18">
        <v>78.08</v>
      </c>
      <c r="Q58" s="21" t="s">
        <v>8316</v>
      </c>
      <c r="R58" s="18" t="s">
        <v>8317</v>
      </c>
      <c r="S58" s="22">
        <v>42354.131643518514</v>
      </c>
      <c r="T58" s="22">
        <v>42384.131643518514</v>
      </c>
    </row>
    <row r="59" spans="1:20" x14ac:dyDescent="0.35">
      <c r="A59" s="18">
        <v>2913</v>
      </c>
      <c r="B59" s="18" t="s">
        <v>2913</v>
      </c>
      <c r="C59" s="18" t="s">
        <v>7023</v>
      </c>
      <c r="D59" s="19">
        <v>10000</v>
      </c>
      <c r="E59" s="20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18">
        <v>1</v>
      </c>
      <c r="Q59" s="21" t="s">
        <v>8316</v>
      </c>
      <c r="R59" s="18" t="s">
        <v>8317</v>
      </c>
      <c r="S59" s="22">
        <v>41828.922905092593</v>
      </c>
      <c r="T59" s="22">
        <v>41888.922905092593</v>
      </c>
    </row>
    <row r="60" spans="1:20" x14ac:dyDescent="0.35">
      <c r="A60" s="18">
        <v>2917</v>
      </c>
      <c r="B60" s="18" t="s">
        <v>2917</v>
      </c>
      <c r="C60" s="18" t="s">
        <v>7027</v>
      </c>
      <c r="D60" s="19">
        <v>2000</v>
      </c>
      <c r="E60" s="20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18">
        <v>48.56</v>
      </c>
      <c r="Q60" s="21" t="s">
        <v>8316</v>
      </c>
      <c r="R60" s="18" t="s">
        <v>8317</v>
      </c>
      <c r="S60" s="22">
        <v>42245.234340277777</v>
      </c>
      <c r="T60" s="22">
        <v>42263.234340277777</v>
      </c>
    </row>
    <row r="61" spans="1:20" x14ac:dyDescent="0.35">
      <c r="A61" s="18">
        <v>2918</v>
      </c>
      <c r="B61" s="18" t="s">
        <v>2918</v>
      </c>
      <c r="C61" s="18" t="s">
        <v>7028</v>
      </c>
      <c r="D61" s="19">
        <v>5000</v>
      </c>
      <c r="E61" s="20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18">
        <v>68.099999999999994</v>
      </c>
      <c r="Q61" s="21" t="s">
        <v>8316</v>
      </c>
      <c r="R61" s="18" t="s">
        <v>8317</v>
      </c>
      <c r="S61" s="22">
        <v>42278.629710648151</v>
      </c>
      <c r="T61" s="22">
        <v>42306.629710648151</v>
      </c>
    </row>
    <row r="62" spans="1:20" x14ac:dyDescent="0.35">
      <c r="A62" s="18">
        <v>2919</v>
      </c>
      <c r="B62" s="18" t="s">
        <v>2919</v>
      </c>
      <c r="C62" s="18" t="s">
        <v>7029</v>
      </c>
      <c r="D62" s="19">
        <v>600</v>
      </c>
      <c r="E62" s="20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18">
        <v>8.5</v>
      </c>
      <c r="Q62" s="21" t="s">
        <v>8316</v>
      </c>
      <c r="R62" s="18" t="s">
        <v>8317</v>
      </c>
      <c r="S62" s="22">
        <v>41826.61954861111</v>
      </c>
      <c r="T62" s="22">
        <v>41856.61954861111</v>
      </c>
    </row>
    <row r="63" spans="1:20" x14ac:dyDescent="0.35">
      <c r="A63" s="18">
        <v>3728</v>
      </c>
      <c r="B63" s="18" t="s">
        <v>3725</v>
      </c>
      <c r="C63" s="18" t="s">
        <v>7838</v>
      </c>
      <c r="D63" s="19">
        <v>20000</v>
      </c>
      <c r="E63" s="20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18">
        <v>60.06</v>
      </c>
      <c r="Q63" s="21" t="s">
        <v>8316</v>
      </c>
      <c r="R63" s="18" t="s">
        <v>8317</v>
      </c>
      <c r="S63" s="22">
        <v>42205.171018518522</v>
      </c>
      <c r="T63" s="22">
        <v>42235.171018518522</v>
      </c>
    </row>
    <row r="64" spans="1:20" x14ac:dyDescent="0.35">
      <c r="A64" s="18">
        <v>3729</v>
      </c>
      <c r="B64" s="18" t="s">
        <v>3726</v>
      </c>
      <c r="C64" s="18" t="s">
        <v>7839</v>
      </c>
      <c r="D64" s="19">
        <v>5000</v>
      </c>
      <c r="E64" s="20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18">
        <v>72.400000000000006</v>
      </c>
      <c r="Q64" s="21" t="s">
        <v>8316</v>
      </c>
      <c r="R64" s="18" t="s">
        <v>8317</v>
      </c>
      <c r="S64" s="22">
        <v>42041.205000000002</v>
      </c>
      <c r="T64" s="22">
        <v>42086.16333333333</v>
      </c>
    </row>
    <row r="65" spans="1:20" x14ac:dyDescent="0.35">
      <c r="A65" s="18">
        <v>3730</v>
      </c>
      <c r="B65" s="18" t="s">
        <v>3727</v>
      </c>
      <c r="C65" s="18" t="s">
        <v>7840</v>
      </c>
      <c r="D65" s="19">
        <v>1000</v>
      </c>
      <c r="E65" s="20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18">
        <v>100</v>
      </c>
      <c r="Q65" s="21" t="s">
        <v>8316</v>
      </c>
      <c r="R65" s="18" t="s">
        <v>8317</v>
      </c>
      <c r="S65" s="22">
        <v>42203.677766203706</v>
      </c>
      <c r="T65" s="22">
        <v>42233.677766203706</v>
      </c>
    </row>
    <row r="66" spans="1:20" x14ac:dyDescent="0.35">
      <c r="A66" s="18">
        <v>3731</v>
      </c>
      <c r="B66" s="18" t="s">
        <v>3728</v>
      </c>
      <c r="C66" s="18" t="s">
        <v>7841</v>
      </c>
      <c r="D66" s="19">
        <v>5500</v>
      </c>
      <c r="E66" s="20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18">
        <v>51.67</v>
      </c>
      <c r="Q66" s="21" t="s">
        <v>8316</v>
      </c>
      <c r="R66" s="18" t="s">
        <v>8317</v>
      </c>
      <c r="S66" s="22">
        <v>41983.752847222218</v>
      </c>
      <c r="T66" s="22">
        <v>42014.140972222223</v>
      </c>
    </row>
    <row r="67" spans="1:20" x14ac:dyDescent="0.35">
      <c r="A67" s="18">
        <v>3733</v>
      </c>
      <c r="B67" s="18" t="s">
        <v>3730</v>
      </c>
      <c r="C67" s="18" t="s">
        <v>7843</v>
      </c>
      <c r="D67" s="19">
        <v>1500</v>
      </c>
      <c r="E67" s="20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18">
        <v>0</v>
      </c>
      <c r="Q67" s="21" t="s">
        <v>8316</v>
      </c>
      <c r="R67" s="18" t="s">
        <v>8317</v>
      </c>
      <c r="S67" s="22">
        <v>42103.024398148147</v>
      </c>
      <c r="T67" s="22">
        <v>42112.9375</v>
      </c>
    </row>
    <row r="68" spans="1:20" x14ac:dyDescent="0.35">
      <c r="A68" s="18">
        <v>3734</v>
      </c>
      <c r="B68" s="18" t="s">
        <v>3731</v>
      </c>
      <c r="C68" s="18" t="s">
        <v>7844</v>
      </c>
      <c r="D68" s="19">
        <v>1500</v>
      </c>
      <c r="E68" s="20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18">
        <v>61</v>
      </c>
      <c r="Q68" s="21" t="s">
        <v>8316</v>
      </c>
      <c r="R68" s="18" t="s">
        <v>8317</v>
      </c>
      <c r="S68" s="22">
        <v>42089.901574074072</v>
      </c>
      <c r="T68" s="22">
        <v>42149.901574074072</v>
      </c>
    </row>
    <row r="69" spans="1:20" x14ac:dyDescent="0.35">
      <c r="A69" s="18">
        <v>3737</v>
      </c>
      <c r="B69" s="18" t="s">
        <v>3734</v>
      </c>
      <c r="C69" s="18" t="s">
        <v>7847</v>
      </c>
      <c r="D69" s="19">
        <v>700</v>
      </c>
      <c r="E69" s="20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18">
        <v>37.5</v>
      </c>
      <c r="Q69" s="21" t="s">
        <v>8316</v>
      </c>
      <c r="R69" s="18" t="s">
        <v>8317</v>
      </c>
      <c r="S69" s="22">
        <v>42297.691006944442</v>
      </c>
      <c r="T69" s="22">
        <v>42320.290972222225</v>
      </c>
    </row>
    <row r="70" spans="1:20" x14ac:dyDescent="0.35">
      <c r="A70" s="18">
        <v>3740</v>
      </c>
      <c r="B70" s="18" t="s">
        <v>3737</v>
      </c>
      <c r="C70" s="18" t="s">
        <v>7850</v>
      </c>
      <c r="D70" s="19">
        <v>2000</v>
      </c>
      <c r="E70" s="20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18">
        <v>25.57</v>
      </c>
      <c r="Q70" s="21" t="s">
        <v>8316</v>
      </c>
      <c r="R70" s="18" t="s">
        <v>8317</v>
      </c>
      <c r="S70" s="22">
        <v>41833.089756944442</v>
      </c>
      <c r="T70" s="22">
        <v>41863.079143518517</v>
      </c>
    </row>
    <row r="71" spans="1:20" x14ac:dyDescent="0.35">
      <c r="A71" s="18">
        <v>3741</v>
      </c>
      <c r="B71" s="18" t="s">
        <v>3738</v>
      </c>
      <c r="C71" s="18" t="s">
        <v>7851</v>
      </c>
      <c r="D71" s="19">
        <v>20000</v>
      </c>
      <c r="E71" s="20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18">
        <v>0</v>
      </c>
      <c r="Q71" s="21" t="s">
        <v>8316</v>
      </c>
      <c r="R71" s="18" t="s">
        <v>8317</v>
      </c>
      <c r="S71" s="22">
        <v>42325.920717592591</v>
      </c>
      <c r="T71" s="22">
        <v>42355.920717592591</v>
      </c>
    </row>
    <row r="72" spans="1:20" x14ac:dyDescent="0.35">
      <c r="A72" s="18">
        <v>3742</v>
      </c>
      <c r="B72" s="18" t="s">
        <v>3739</v>
      </c>
      <c r="C72" s="18" t="s">
        <v>7852</v>
      </c>
      <c r="D72" s="19">
        <v>5000</v>
      </c>
      <c r="E72" s="20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18">
        <v>25</v>
      </c>
      <c r="Q72" s="21" t="s">
        <v>8316</v>
      </c>
      <c r="R72" s="18" t="s">
        <v>8317</v>
      </c>
      <c r="S72" s="22">
        <v>41858.214629629627</v>
      </c>
      <c r="T72" s="22">
        <v>41888.214629629627</v>
      </c>
    </row>
    <row r="73" spans="1:20" x14ac:dyDescent="0.35">
      <c r="A73" s="18">
        <v>3743</v>
      </c>
      <c r="B73" s="18" t="s">
        <v>3740</v>
      </c>
      <c r="C73" s="18" t="s">
        <v>7853</v>
      </c>
      <c r="D73" s="19">
        <v>2200</v>
      </c>
      <c r="E73" s="20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18">
        <v>0</v>
      </c>
      <c r="Q73" s="21" t="s">
        <v>8316</v>
      </c>
      <c r="R73" s="18" t="s">
        <v>8317</v>
      </c>
      <c r="S73" s="22">
        <v>41793.710231481484</v>
      </c>
      <c r="T73" s="22">
        <v>41823.710231481484</v>
      </c>
    </row>
    <row r="74" spans="1:20" x14ac:dyDescent="0.35">
      <c r="A74" s="18">
        <v>3744</v>
      </c>
      <c r="B74" s="18" t="s">
        <v>3741</v>
      </c>
      <c r="C74" s="18" t="s">
        <v>7854</v>
      </c>
      <c r="D74" s="19">
        <v>1200</v>
      </c>
      <c r="E74" s="20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18">
        <v>0</v>
      </c>
      <c r="Q74" s="21" t="s">
        <v>8316</v>
      </c>
      <c r="R74" s="18" t="s">
        <v>8317</v>
      </c>
      <c r="S74" s="22">
        <v>41793.814259259263</v>
      </c>
      <c r="T74" s="22">
        <v>41825.165972222225</v>
      </c>
    </row>
    <row r="75" spans="1:20" x14ac:dyDescent="0.35">
      <c r="A75" s="18">
        <v>3745</v>
      </c>
      <c r="B75" s="18" t="s">
        <v>3742</v>
      </c>
      <c r="C75" s="18" t="s">
        <v>7855</v>
      </c>
      <c r="D75" s="19">
        <v>100</v>
      </c>
      <c r="E75" s="20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18">
        <v>10</v>
      </c>
      <c r="Q75" s="21" t="s">
        <v>8316</v>
      </c>
      <c r="R75" s="18" t="s">
        <v>8317</v>
      </c>
      <c r="S75" s="22">
        <v>41831.697939814818</v>
      </c>
      <c r="T75" s="22">
        <v>41861.697939814818</v>
      </c>
    </row>
    <row r="76" spans="1:20" x14ac:dyDescent="0.35">
      <c r="A76" s="18">
        <v>3746</v>
      </c>
      <c r="B76" s="18" t="s">
        <v>3743</v>
      </c>
      <c r="C76" s="18" t="s">
        <v>7856</v>
      </c>
      <c r="D76" s="19">
        <v>8500</v>
      </c>
      <c r="E76" s="20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18">
        <v>202</v>
      </c>
      <c r="Q76" s="21" t="s">
        <v>8316</v>
      </c>
      <c r="R76" s="18" t="s">
        <v>8317</v>
      </c>
      <c r="S76" s="22">
        <v>42621.389340277776</v>
      </c>
      <c r="T76" s="22">
        <v>42651.389340277776</v>
      </c>
    </row>
    <row r="77" spans="1:20" x14ac:dyDescent="0.35">
      <c r="A77" s="18">
        <v>3841</v>
      </c>
      <c r="B77" s="18" t="s">
        <v>3838</v>
      </c>
      <c r="C77" s="18" t="s">
        <v>7950</v>
      </c>
      <c r="D77" s="19">
        <v>10000</v>
      </c>
      <c r="E77" s="20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18">
        <v>25.65</v>
      </c>
      <c r="Q77" s="21" t="s">
        <v>8316</v>
      </c>
      <c r="R77" s="18" t="s">
        <v>8317</v>
      </c>
      <c r="S77" s="22">
        <v>41780.785729166666</v>
      </c>
      <c r="T77" s="22">
        <v>41840.785729166666</v>
      </c>
    </row>
    <row r="78" spans="1:20" x14ac:dyDescent="0.35">
      <c r="A78" s="18">
        <v>3843</v>
      </c>
      <c r="B78" s="18" t="s">
        <v>3840</v>
      </c>
      <c r="C78" s="18" t="s">
        <v>7952</v>
      </c>
      <c r="D78" s="19">
        <v>5000</v>
      </c>
      <c r="E78" s="20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18">
        <v>56.05</v>
      </c>
      <c r="Q78" s="21" t="s">
        <v>8316</v>
      </c>
      <c r="R78" s="18" t="s">
        <v>8317</v>
      </c>
      <c r="S78" s="22">
        <v>41766.072500000002</v>
      </c>
      <c r="T78" s="22">
        <v>41791.072500000002</v>
      </c>
    </row>
    <row r="79" spans="1:20" x14ac:dyDescent="0.35">
      <c r="A79" s="18">
        <v>3844</v>
      </c>
      <c r="B79" s="18" t="s">
        <v>3841</v>
      </c>
      <c r="C79" s="18" t="s">
        <v>7953</v>
      </c>
      <c r="D79" s="19">
        <v>9800</v>
      </c>
      <c r="E79" s="20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18">
        <v>81.319999999999993</v>
      </c>
      <c r="Q79" s="21" t="s">
        <v>8316</v>
      </c>
      <c r="R79" s="18" t="s">
        <v>8317</v>
      </c>
      <c r="S79" s="22">
        <v>41766.617291666669</v>
      </c>
      <c r="T79" s="22">
        <v>41793.290972222225</v>
      </c>
    </row>
    <row r="80" spans="1:20" x14ac:dyDescent="0.35">
      <c r="A80" s="18">
        <v>3845</v>
      </c>
      <c r="B80" s="18" t="s">
        <v>3842</v>
      </c>
      <c r="C80" s="18" t="s">
        <v>7954</v>
      </c>
      <c r="D80" s="19">
        <v>40000</v>
      </c>
      <c r="E80" s="20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18">
        <v>70.17</v>
      </c>
      <c r="Q80" s="21" t="s">
        <v>8316</v>
      </c>
      <c r="R80" s="18" t="s">
        <v>8317</v>
      </c>
      <c r="S80" s="22">
        <v>42248.627013888887</v>
      </c>
      <c r="T80" s="22">
        <v>42278.627013888887</v>
      </c>
    </row>
    <row r="81" spans="1:20" x14ac:dyDescent="0.35">
      <c r="A81" s="18">
        <v>3846</v>
      </c>
      <c r="B81" s="18" t="s">
        <v>3843</v>
      </c>
      <c r="C81" s="18" t="s">
        <v>7955</v>
      </c>
      <c r="D81" s="19">
        <v>7000</v>
      </c>
      <c r="E81" s="20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18">
        <v>23.63</v>
      </c>
      <c r="Q81" s="21" t="s">
        <v>8316</v>
      </c>
      <c r="R81" s="18" t="s">
        <v>8317</v>
      </c>
      <c r="S81" s="22">
        <v>41885.221550925926</v>
      </c>
      <c r="T81" s="22">
        <v>41916.290972222225</v>
      </c>
    </row>
    <row r="82" spans="1:20" x14ac:dyDescent="0.35">
      <c r="A82" s="18">
        <v>3847</v>
      </c>
      <c r="B82" s="18" t="s">
        <v>3844</v>
      </c>
      <c r="C82" s="18" t="s">
        <v>7956</v>
      </c>
      <c r="D82" s="19">
        <v>10500</v>
      </c>
      <c r="E82" s="20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18">
        <v>188.56</v>
      </c>
      <c r="Q82" s="21" t="s">
        <v>8316</v>
      </c>
      <c r="R82" s="18" t="s">
        <v>8317</v>
      </c>
      <c r="S82" s="22">
        <v>42159.224432870367</v>
      </c>
      <c r="T82" s="22">
        <v>42204.224432870367</v>
      </c>
    </row>
    <row r="83" spans="1:20" x14ac:dyDescent="0.35">
      <c r="A83" s="18">
        <v>3848</v>
      </c>
      <c r="B83" s="18" t="s">
        <v>3845</v>
      </c>
      <c r="C83" s="18" t="s">
        <v>7957</v>
      </c>
      <c r="D83" s="19">
        <v>13000</v>
      </c>
      <c r="E83" s="20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18">
        <v>49.51</v>
      </c>
      <c r="Q83" s="21" t="s">
        <v>8316</v>
      </c>
      <c r="R83" s="18" t="s">
        <v>8317</v>
      </c>
      <c r="S83" s="22">
        <v>42265.817002314812</v>
      </c>
      <c r="T83" s="22">
        <v>42295.817002314812</v>
      </c>
    </row>
    <row r="84" spans="1:20" x14ac:dyDescent="0.35">
      <c r="A84" s="18">
        <v>3850</v>
      </c>
      <c r="B84" s="18" t="s">
        <v>3847</v>
      </c>
      <c r="C84" s="18" t="s">
        <v>7959</v>
      </c>
      <c r="D84" s="19">
        <v>1000</v>
      </c>
      <c r="E84" s="20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18">
        <v>9.5</v>
      </c>
      <c r="Q84" s="21" t="s">
        <v>8316</v>
      </c>
      <c r="R84" s="18" t="s">
        <v>8317</v>
      </c>
      <c r="S84" s="22">
        <v>41975.124340277776</v>
      </c>
      <c r="T84" s="22">
        <v>42005.124340277776</v>
      </c>
    </row>
    <row r="85" spans="1:20" x14ac:dyDescent="0.35">
      <c r="A85" s="18">
        <v>3852</v>
      </c>
      <c r="B85" s="18" t="s">
        <v>3849</v>
      </c>
      <c r="C85" s="18" t="s">
        <v>7961</v>
      </c>
      <c r="D85" s="19">
        <v>10000</v>
      </c>
      <c r="E85" s="20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18">
        <v>10</v>
      </c>
      <c r="Q85" s="21" t="s">
        <v>8316</v>
      </c>
      <c r="R85" s="18" t="s">
        <v>8317</v>
      </c>
      <c r="S85" s="22">
        <v>42065.190694444449</v>
      </c>
      <c r="T85" s="22">
        <v>42090.149027777778</v>
      </c>
    </row>
    <row r="86" spans="1:20" x14ac:dyDescent="0.35">
      <c r="A86" s="18">
        <v>3853</v>
      </c>
      <c r="B86" s="18" t="s">
        <v>3850</v>
      </c>
      <c r="C86" s="18" t="s">
        <v>7962</v>
      </c>
      <c r="D86" s="19">
        <v>100000</v>
      </c>
      <c r="E86" s="20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18">
        <v>13</v>
      </c>
      <c r="Q86" s="21" t="s">
        <v>8316</v>
      </c>
      <c r="R86" s="18" t="s">
        <v>8317</v>
      </c>
      <c r="S86" s="22">
        <v>41848.84002314815</v>
      </c>
      <c r="T86" s="22">
        <v>41883.84002314815</v>
      </c>
    </row>
    <row r="87" spans="1:20" x14ac:dyDescent="0.35">
      <c r="A87" s="18">
        <v>3854</v>
      </c>
      <c r="B87" s="18" t="s">
        <v>3851</v>
      </c>
      <c r="C87" s="18" t="s">
        <v>7963</v>
      </c>
      <c r="D87" s="19">
        <v>11000</v>
      </c>
      <c r="E87" s="20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18">
        <v>89.4</v>
      </c>
      <c r="Q87" s="21" t="s">
        <v>8316</v>
      </c>
      <c r="R87" s="18" t="s">
        <v>8317</v>
      </c>
      <c r="S87" s="22">
        <v>42103.884930555556</v>
      </c>
      <c r="T87" s="22">
        <v>42133.884930555556</v>
      </c>
    </row>
    <row r="88" spans="1:20" x14ac:dyDescent="0.35">
      <c r="A88" s="18">
        <v>3855</v>
      </c>
      <c r="B88" s="18" t="s">
        <v>3852</v>
      </c>
      <c r="C88" s="18" t="s">
        <v>7964</v>
      </c>
      <c r="D88" s="19">
        <v>1000</v>
      </c>
      <c r="E88" s="20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18">
        <v>25</v>
      </c>
      <c r="Q88" s="21" t="s">
        <v>8316</v>
      </c>
      <c r="R88" s="18" t="s">
        <v>8317</v>
      </c>
      <c r="S88" s="22">
        <v>42059.970729166671</v>
      </c>
      <c r="T88" s="22">
        <v>42089.929062499999</v>
      </c>
    </row>
    <row r="89" spans="1:20" x14ac:dyDescent="0.35">
      <c r="A89" s="18">
        <v>3856</v>
      </c>
      <c r="B89" s="18" t="s">
        <v>3853</v>
      </c>
      <c r="C89" s="18" t="s">
        <v>7965</v>
      </c>
      <c r="D89" s="19">
        <v>5000</v>
      </c>
      <c r="E89" s="20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18">
        <v>1</v>
      </c>
      <c r="Q89" s="21" t="s">
        <v>8316</v>
      </c>
      <c r="R89" s="18" t="s">
        <v>8317</v>
      </c>
      <c r="S89" s="22">
        <v>42041.743090277778</v>
      </c>
      <c r="T89" s="22">
        <v>42071.701423611114</v>
      </c>
    </row>
    <row r="90" spans="1:20" x14ac:dyDescent="0.35">
      <c r="A90" s="18">
        <v>3857</v>
      </c>
      <c r="B90" s="18" t="s">
        <v>3854</v>
      </c>
      <c r="C90" s="18" t="s">
        <v>7966</v>
      </c>
      <c r="D90" s="19">
        <v>5000</v>
      </c>
      <c r="E90" s="20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18">
        <v>65</v>
      </c>
      <c r="Q90" s="21" t="s">
        <v>8316</v>
      </c>
      <c r="R90" s="18" t="s">
        <v>8317</v>
      </c>
      <c r="S90" s="22">
        <v>41829.73715277778</v>
      </c>
      <c r="T90" s="22">
        <v>41852.716666666667</v>
      </c>
    </row>
    <row r="91" spans="1:20" x14ac:dyDescent="0.35">
      <c r="A91" s="18">
        <v>3859</v>
      </c>
      <c r="B91" s="18" t="s">
        <v>3856</v>
      </c>
      <c r="C91" s="18" t="s">
        <v>7968</v>
      </c>
      <c r="D91" s="19">
        <v>2500</v>
      </c>
      <c r="E91" s="20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18">
        <v>1</v>
      </c>
      <c r="Q91" s="21" t="s">
        <v>8316</v>
      </c>
      <c r="R91" s="18" t="s">
        <v>8317</v>
      </c>
      <c r="S91" s="22">
        <v>41789.893599537041</v>
      </c>
      <c r="T91" s="22">
        <v>41815.875</v>
      </c>
    </row>
    <row r="92" spans="1:20" x14ac:dyDescent="0.35">
      <c r="A92" s="18">
        <v>3860</v>
      </c>
      <c r="B92" s="18" t="s">
        <v>3857</v>
      </c>
      <c r="C92" s="18" t="s">
        <v>7969</v>
      </c>
      <c r="D92" s="19">
        <v>6000</v>
      </c>
      <c r="E92" s="20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18">
        <v>81.540000000000006</v>
      </c>
      <c r="Q92" s="21" t="s">
        <v>8316</v>
      </c>
      <c r="R92" s="18" t="s">
        <v>8317</v>
      </c>
      <c r="S92" s="22">
        <v>41833.660995370366</v>
      </c>
      <c r="T92" s="22">
        <v>41863.660995370366</v>
      </c>
    </row>
    <row r="93" spans="1:20" x14ac:dyDescent="0.35">
      <c r="A93" s="18">
        <v>3861</v>
      </c>
      <c r="B93" s="18" t="s">
        <v>3858</v>
      </c>
      <c r="C93" s="18" t="s">
        <v>7970</v>
      </c>
      <c r="D93" s="19">
        <v>2000</v>
      </c>
      <c r="E93" s="20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18">
        <v>100</v>
      </c>
      <c r="Q93" s="21" t="s">
        <v>8316</v>
      </c>
      <c r="R93" s="18" t="s">
        <v>8317</v>
      </c>
      <c r="S93" s="22">
        <v>41914.590011574073</v>
      </c>
      <c r="T93" s="22">
        <v>41955.907638888893</v>
      </c>
    </row>
    <row r="94" spans="1:20" x14ac:dyDescent="0.35">
      <c r="A94" s="18">
        <v>3862</v>
      </c>
      <c r="B94" s="18" t="s">
        <v>3859</v>
      </c>
      <c r="C94" s="18" t="s">
        <v>7971</v>
      </c>
      <c r="D94" s="19">
        <v>7500</v>
      </c>
      <c r="E94" s="20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18">
        <v>1</v>
      </c>
      <c r="Q94" s="21" t="s">
        <v>8316</v>
      </c>
      <c r="R94" s="18" t="s">
        <v>8317</v>
      </c>
      <c r="S94" s="22">
        <v>42611.261064814811</v>
      </c>
      <c r="T94" s="22">
        <v>42625.707638888889</v>
      </c>
    </row>
    <row r="95" spans="1:20" x14ac:dyDescent="0.35">
      <c r="A95" s="18">
        <v>3863</v>
      </c>
      <c r="B95" s="18" t="s">
        <v>3860</v>
      </c>
      <c r="C95" s="18" t="s">
        <v>7972</v>
      </c>
      <c r="D95" s="19">
        <v>6000</v>
      </c>
      <c r="E95" s="20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18">
        <v>0</v>
      </c>
      <c r="Q95" s="21" t="s">
        <v>8316</v>
      </c>
      <c r="R95" s="18" t="s">
        <v>8317</v>
      </c>
      <c r="S95" s="22">
        <v>42253.633159722223</v>
      </c>
      <c r="T95" s="22">
        <v>42313.674826388888</v>
      </c>
    </row>
    <row r="96" spans="1:20" x14ac:dyDescent="0.35">
      <c r="A96" s="18">
        <v>3864</v>
      </c>
      <c r="B96" s="18" t="s">
        <v>3861</v>
      </c>
      <c r="C96" s="18" t="s">
        <v>7973</v>
      </c>
      <c r="D96" s="19">
        <v>5000</v>
      </c>
      <c r="E96" s="20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18">
        <v>20</v>
      </c>
      <c r="Q96" s="21" t="s">
        <v>8316</v>
      </c>
      <c r="R96" s="18" t="s">
        <v>8317</v>
      </c>
      <c r="S96" s="22">
        <v>42295.891828703709</v>
      </c>
      <c r="T96" s="22">
        <v>42325.933495370366</v>
      </c>
    </row>
    <row r="97" spans="1:20" x14ac:dyDescent="0.35">
      <c r="A97" s="18">
        <v>3866</v>
      </c>
      <c r="B97" s="18" t="s">
        <v>3863</v>
      </c>
      <c r="C97" s="18" t="s">
        <v>7975</v>
      </c>
      <c r="D97" s="19">
        <v>2000</v>
      </c>
      <c r="E97" s="20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18">
        <v>5.5</v>
      </c>
      <c r="Q97" s="21" t="s">
        <v>8316</v>
      </c>
      <c r="R97" s="18" t="s">
        <v>8317</v>
      </c>
      <c r="S97" s="22">
        <v>42402.947002314817</v>
      </c>
      <c r="T97" s="22">
        <v>42452.145138888889</v>
      </c>
    </row>
    <row r="98" spans="1:20" x14ac:dyDescent="0.35">
      <c r="A98" s="18">
        <v>3867</v>
      </c>
      <c r="B98" s="18" t="s">
        <v>3864</v>
      </c>
      <c r="C98" s="18" t="s">
        <v>7976</v>
      </c>
      <c r="D98" s="19">
        <v>2000</v>
      </c>
      <c r="E98" s="20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18">
        <v>50.2</v>
      </c>
      <c r="Q98" s="21" t="s">
        <v>8316</v>
      </c>
      <c r="R98" s="18" t="s">
        <v>8317</v>
      </c>
      <c r="S98" s="22">
        <v>42509.814108796301</v>
      </c>
      <c r="T98" s="22">
        <v>42539.814108796301</v>
      </c>
    </row>
    <row r="99" spans="1:20" x14ac:dyDescent="0.35">
      <c r="A99" s="18">
        <v>3889</v>
      </c>
      <c r="B99" s="18" t="s">
        <v>3886</v>
      </c>
      <c r="C99" s="18" t="s">
        <v>7997</v>
      </c>
      <c r="D99" s="19">
        <v>8000</v>
      </c>
      <c r="E99" s="20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18">
        <v>13.11</v>
      </c>
      <c r="Q99" s="21" t="s">
        <v>8316</v>
      </c>
      <c r="R99" s="18" t="s">
        <v>8317</v>
      </c>
      <c r="S99" s="22">
        <v>41977.004976851851</v>
      </c>
      <c r="T99" s="22">
        <v>42008.976388888885</v>
      </c>
    </row>
    <row r="100" spans="1:20" x14ac:dyDescent="0.35">
      <c r="A100" s="18">
        <v>3890</v>
      </c>
      <c r="B100" s="18" t="s">
        <v>3887</v>
      </c>
      <c r="C100" s="18" t="s">
        <v>7998</v>
      </c>
      <c r="D100" s="19">
        <v>15000</v>
      </c>
      <c r="E100" s="20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18">
        <v>315.5</v>
      </c>
      <c r="Q100" s="21" t="s">
        <v>8316</v>
      </c>
      <c r="R100" s="18" t="s">
        <v>8317</v>
      </c>
      <c r="S100" s="22">
        <v>42171.758611111116</v>
      </c>
      <c r="T100" s="22">
        <v>42231.758611111116</v>
      </c>
    </row>
    <row r="101" spans="1:20" x14ac:dyDescent="0.35">
      <c r="A101" s="18">
        <v>3891</v>
      </c>
      <c r="B101" s="18" t="s">
        <v>3888</v>
      </c>
      <c r="C101" s="18" t="s">
        <v>7999</v>
      </c>
      <c r="D101" s="19">
        <v>800</v>
      </c>
      <c r="E101" s="20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18">
        <v>37.14</v>
      </c>
      <c r="Q101" s="21" t="s">
        <v>8316</v>
      </c>
      <c r="R101" s="18" t="s">
        <v>8317</v>
      </c>
      <c r="S101" s="22">
        <v>42056.1324537037</v>
      </c>
      <c r="T101" s="22">
        <v>42086.207638888889</v>
      </c>
    </row>
    <row r="102" spans="1:20" x14ac:dyDescent="0.35">
      <c r="A102" s="18">
        <v>3892</v>
      </c>
      <c r="B102" s="18" t="s">
        <v>3889</v>
      </c>
      <c r="C102" s="18" t="s">
        <v>8000</v>
      </c>
      <c r="D102" s="19">
        <v>1000</v>
      </c>
      <c r="E102" s="20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18">
        <v>0</v>
      </c>
      <c r="Q102" s="21" t="s">
        <v>8316</v>
      </c>
      <c r="R102" s="18" t="s">
        <v>8317</v>
      </c>
      <c r="S102" s="22">
        <v>41867.652280092596</v>
      </c>
      <c r="T102" s="22">
        <v>41875.291666666664</v>
      </c>
    </row>
    <row r="103" spans="1:20" x14ac:dyDescent="0.35">
      <c r="A103" s="18">
        <v>3893</v>
      </c>
      <c r="B103" s="18" t="s">
        <v>3890</v>
      </c>
      <c r="C103" s="18" t="s">
        <v>8001</v>
      </c>
      <c r="D103" s="19">
        <v>50000</v>
      </c>
      <c r="E103" s="20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18">
        <v>128.27000000000001</v>
      </c>
      <c r="Q103" s="21" t="s">
        <v>8316</v>
      </c>
      <c r="R103" s="18" t="s">
        <v>8317</v>
      </c>
      <c r="S103" s="22">
        <v>41779.657870370371</v>
      </c>
      <c r="T103" s="22">
        <v>41821.25</v>
      </c>
    </row>
    <row r="104" spans="1:20" x14ac:dyDescent="0.35">
      <c r="A104" s="18">
        <v>3894</v>
      </c>
      <c r="B104" s="18" t="s">
        <v>3891</v>
      </c>
      <c r="C104" s="18" t="s">
        <v>8002</v>
      </c>
      <c r="D104" s="19">
        <v>15000</v>
      </c>
      <c r="E104" s="20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18">
        <v>47.27</v>
      </c>
      <c r="Q104" s="21" t="s">
        <v>8316</v>
      </c>
      <c r="R104" s="18" t="s">
        <v>8317</v>
      </c>
      <c r="S104" s="22">
        <v>42679.958472222221</v>
      </c>
      <c r="T104" s="22">
        <v>42710.207638888889</v>
      </c>
    </row>
    <row r="105" spans="1:20" x14ac:dyDescent="0.35">
      <c r="A105" s="18">
        <v>3895</v>
      </c>
      <c r="B105" s="18" t="s">
        <v>3892</v>
      </c>
      <c r="C105" s="18" t="s">
        <v>8003</v>
      </c>
      <c r="D105" s="19">
        <v>1000</v>
      </c>
      <c r="E105" s="20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18">
        <v>50</v>
      </c>
      <c r="Q105" s="21" t="s">
        <v>8316</v>
      </c>
      <c r="R105" s="18" t="s">
        <v>8317</v>
      </c>
      <c r="S105" s="22">
        <v>42032.250208333338</v>
      </c>
      <c r="T105" s="22">
        <v>42063.250208333338</v>
      </c>
    </row>
    <row r="106" spans="1:20" x14ac:dyDescent="0.35">
      <c r="A106" s="18">
        <v>3896</v>
      </c>
      <c r="B106" s="18" t="s">
        <v>3893</v>
      </c>
      <c r="C106" s="18" t="s">
        <v>8004</v>
      </c>
      <c r="D106" s="19">
        <v>1600</v>
      </c>
      <c r="E106" s="20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18">
        <v>42.5</v>
      </c>
      <c r="Q106" s="21" t="s">
        <v>8316</v>
      </c>
      <c r="R106" s="18" t="s">
        <v>8317</v>
      </c>
      <c r="S106" s="22">
        <v>41793.191875000004</v>
      </c>
      <c r="T106" s="22">
        <v>41807.191875000004</v>
      </c>
    </row>
    <row r="107" spans="1:20" x14ac:dyDescent="0.35">
      <c r="A107" s="18">
        <v>3899</v>
      </c>
      <c r="B107" s="18" t="s">
        <v>3896</v>
      </c>
      <c r="C107" s="18" t="s">
        <v>8007</v>
      </c>
      <c r="D107" s="19">
        <v>10000</v>
      </c>
      <c r="E107" s="20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18">
        <v>62.5</v>
      </c>
      <c r="Q107" s="21" t="s">
        <v>8316</v>
      </c>
      <c r="R107" s="18" t="s">
        <v>8317</v>
      </c>
      <c r="S107" s="22">
        <v>41843.775011574071</v>
      </c>
      <c r="T107" s="22">
        <v>41863.775011574071</v>
      </c>
    </row>
    <row r="108" spans="1:20" x14ac:dyDescent="0.35">
      <c r="A108" s="18">
        <v>3900</v>
      </c>
      <c r="B108" s="18" t="s">
        <v>3897</v>
      </c>
      <c r="C108" s="18" t="s">
        <v>8008</v>
      </c>
      <c r="D108" s="19">
        <v>2500</v>
      </c>
      <c r="E108" s="20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18">
        <v>27</v>
      </c>
      <c r="Q108" s="21" t="s">
        <v>8316</v>
      </c>
      <c r="R108" s="18" t="s">
        <v>8317</v>
      </c>
      <c r="S108" s="22">
        <v>42136.092488425929</v>
      </c>
      <c r="T108" s="22">
        <v>42166.092488425929</v>
      </c>
    </row>
    <row r="109" spans="1:20" x14ac:dyDescent="0.35">
      <c r="A109" s="18">
        <v>3901</v>
      </c>
      <c r="B109" s="18" t="s">
        <v>3898</v>
      </c>
      <c r="C109" s="18" t="s">
        <v>8009</v>
      </c>
      <c r="D109" s="19">
        <v>3000</v>
      </c>
      <c r="E109" s="20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18">
        <v>25</v>
      </c>
      <c r="Q109" s="21" t="s">
        <v>8316</v>
      </c>
      <c r="R109" s="18" t="s">
        <v>8317</v>
      </c>
      <c r="S109" s="22">
        <v>42317.826377314821</v>
      </c>
      <c r="T109" s="22">
        <v>42357.826377314821</v>
      </c>
    </row>
    <row r="110" spans="1:20" x14ac:dyDescent="0.35">
      <c r="A110" s="18">
        <v>3903</v>
      </c>
      <c r="B110" s="18" t="s">
        <v>3900</v>
      </c>
      <c r="C110" s="18" t="s">
        <v>8011</v>
      </c>
      <c r="D110" s="19">
        <v>1500</v>
      </c>
      <c r="E110" s="20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18">
        <v>0</v>
      </c>
      <c r="Q110" s="21" t="s">
        <v>8316</v>
      </c>
      <c r="R110" s="18" t="s">
        <v>8317</v>
      </c>
      <c r="S110" s="22">
        <v>42186.01116898148</v>
      </c>
      <c r="T110" s="22">
        <v>42230.818055555559</v>
      </c>
    </row>
    <row r="111" spans="1:20" x14ac:dyDescent="0.35">
      <c r="A111" s="18">
        <v>3904</v>
      </c>
      <c r="B111" s="18" t="s">
        <v>3901</v>
      </c>
      <c r="C111" s="18" t="s">
        <v>8012</v>
      </c>
      <c r="D111" s="19">
        <v>10000</v>
      </c>
      <c r="E111" s="20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18">
        <v>1.5</v>
      </c>
      <c r="Q111" s="21" t="s">
        <v>8316</v>
      </c>
      <c r="R111" s="18" t="s">
        <v>8317</v>
      </c>
      <c r="S111" s="22">
        <v>42095.229166666672</v>
      </c>
      <c r="T111" s="22">
        <v>42109.211111111115</v>
      </c>
    </row>
    <row r="112" spans="1:20" x14ac:dyDescent="0.35">
      <c r="A112" s="18">
        <v>3907</v>
      </c>
      <c r="B112" s="18" t="s">
        <v>3904</v>
      </c>
      <c r="C112" s="18" t="s">
        <v>8015</v>
      </c>
      <c r="D112" s="19">
        <v>1000</v>
      </c>
      <c r="E112" s="20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18">
        <v>38.25</v>
      </c>
      <c r="Q112" s="21" t="s">
        <v>8316</v>
      </c>
      <c r="R112" s="18" t="s">
        <v>8317</v>
      </c>
      <c r="S112" s="22">
        <v>41906.819513888891</v>
      </c>
      <c r="T112" s="22">
        <v>41938.838888888888</v>
      </c>
    </row>
    <row r="113" spans="1:20" x14ac:dyDescent="0.35">
      <c r="A113" s="18">
        <v>3908</v>
      </c>
      <c r="B113" s="18" t="s">
        <v>3905</v>
      </c>
      <c r="C113" s="18" t="s">
        <v>8016</v>
      </c>
      <c r="D113" s="19">
        <v>750</v>
      </c>
      <c r="E113" s="20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18">
        <v>16.25</v>
      </c>
      <c r="Q113" s="21" t="s">
        <v>8316</v>
      </c>
      <c r="R113" s="18" t="s">
        <v>8317</v>
      </c>
      <c r="S113" s="22">
        <v>41834.135370370372</v>
      </c>
      <c r="T113" s="22">
        <v>41849.135370370372</v>
      </c>
    </row>
    <row r="114" spans="1:20" x14ac:dyDescent="0.35">
      <c r="A114" s="18">
        <v>3909</v>
      </c>
      <c r="B114" s="18" t="s">
        <v>3906</v>
      </c>
      <c r="C114" s="18" t="s">
        <v>8017</v>
      </c>
      <c r="D114" s="19">
        <v>60000</v>
      </c>
      <c r="E114" s="20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18">
        <v>33.75</v>
      </c>
      <c r="Q114" s="21" t="s">
        <v>8316</v>
      </c>
      <c r="R114" s="18" t="s">
        <v>8317</v>
      </c>
      <c r="S114" s="22">
        <v>41863.359282407408</v>
      </c>
      <c r="T114" s="22">
        <v>41893.359282407408</v>
      </c>
    </row>
    <row r="115" spans="1:20" x14ac:dyDescent="0.35">
      <c r="A115" s="18">
        <v>3910</v>
      </c>
      <c r="B115" s="18" t="s">
        <v>3907</v>
      </c>
      <c r="C115" s="18" t="s">
        <v>8018</v>
      </c>
      <c r="D115" s="19">
        <v>6000</v>
      </c>
      <c r="E115" s="20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18">
        <v>61.67</v>
      </c>
      <c r="Q115" s="21" t="s">
        <v>8316</v>
      </c>
      <c r="R115" s="18" t="s">
        <v>8317</v>
      </c>
      <c r="S115" s="22">
        <v>42224.756909722222</v>
      </c>
      <c r="T115" s="22">
        <v>42254.756909722222</v>
      </c>
    </row>
    <row r="116" spans="1:20" x14ac:dyDescent="0.35">
      <c r="A116" s="18">
        <v>3911</v>
      </c>
      <c r="B116" s="18" t="s">
        <v>3908</v>
      </c>
      <c r="C116" s="18" t="s">
        <v>8019</v>
      </c>
      <c r="D116" s="19">
        <v>8000</v>
      </c>
      <c r="E116" s="20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18">
        <v>83.14</v>
      </c>
      <c r="Q116" s="21" t="s">
        <v>8316</v>
      </c>
      <c r="R116" s="18" t="s">
        <v>8317</v>
      </c>
      <c r="S116" s="22">
        <v>41939.8122337963</v>
      </c>
      <c r="T116" s="22">
        <v>41969.853900462964</v>
      </c>
    </row>
    <row r="117" spans="1:20" x14ac:dyDescent="0.35">
      <c r="A117" s="18">
        <v>3912</v>
      </c>
      <c r="B117" s="18" t="s">
        <v>3909</v>
      </c>
      <c r="C117" s="18" t="s">
        <v>8020</v>
      </c>
      <c r="D117" s="19">
        <v>15000</v>
      </c>
      <c r="E117" s="20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18">
        <v>1</v>
      </c>
      <c r="Q117" s="21" t="s">
        <v>8316</v>
      </c>
      <c r="R117" s="18" t="s">
        <v>8317</v>
      </c>
      <c r="S117" s="22">
        <v>42059.270023148143</v>
      </c>
      <c r="T117" s="22">
        <v>42119.190972222219</v>
      </c>
    </row>
    <row r="118" spans="1:20" x14ac:dyDescent="0.35">
      <c r="A118" s="18">
        <v>3913</v>
      </c>
      <c r="B118" s="18" t="s">
        <v>3910</v>
      </c>
      <c r="C118" s="18" t="s">
        <v>8021</v>
      </c>
      <c r="D118" s="19">
        <v>10000</v>
      </c>
      <c r="E118" s="20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18">
        <v>142.86000000000001</v>
      </c>
      <c r="Q118" s="21" t="s">
        <v>8316</v>
      </c>
      <c r="R118" s="18" t="s">
        <v>8317</v>
      </c>
      <c r="S118" s="22">
        <v>42308.211215277777</v>
      </c>
      <c r="T118" s="22">
        <v>42338.252881944441</v>
      </c>
    </row>
    <row r="119" spans="1:20" x14ac:dyDescent="0.35">
      <c r="A119" s="18">
        <v>3922</v>
      </c>
      <c r="B119" s="18" t="s">
        <v>3919</v>
      </c>
      <c r="C119" s="18" t="s">
        <v>8030</v>
      </c>
      <c r="D119" s="19">
        <v>750</v>
      </c>
      <c r="E119" s="20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18">
        <v>10.17</v>
      </c>
      <c r="Q119" s="21" t="s">
        <v>8316</v>
      </c>
      <c r="R119" s="18" t="s">
        <v>8317</v>
      </c>
      <c r="S119" s="22">
        <v>42020.768634259264</v>
      </c>
      <c r="T119" s="22">
        <v>42065.958333333328</v>
      </c>
    </row>
    <row r="120" spans="1:20" x14ac:dyDescent="0.35">
      <c r="A120" s="18">
        <v>3924</v>
      </c>
      <c r="B120" s="18" t="s">
        <v>3921</v>
      </c>
      <c r="C120" s="18" t="s">
        <v>8032</v>
      </c>
      <c r="D120" s="19">
        <v>15000</v>
      </c>
      <c r="E120" s="20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18">
        <v>57.25</v>
      </c>
      <c r="Q120" s="21" t="s">
        <v>8316</v>
      </c>
      <c r="R120" s="18" t="s">
        <v>8317</v>
      </c>
      <c r="S120" s="22">
        <v>41786.959745370368</v>
      </c>
      <c r="T120" s="22">
        <v>41816.959745370368</v>
      </c>
    </row>
    <row r="121" spans="1:20" x14ac:dyDescent="0.35">
      <c r="A121" s="18">
        <v>3925</v>
      </c>
      <c r="B121" s="18" t="s">
        <v>3922</v>
      </c>
      <c r="C121" s="18" t="s">
        <v>8033</v>
      </c>
      <c r="D121" s="19">
        <v>150</v>
      </c>
      <c r="E121" s="20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18">
        <v>5</v>
      </c>
      <c r="Q121" s="21" t="s">
        <v>8316</v>
      </c>
      <c r="R121" s="18" t="s">
        <v>8317</v>
      </c>
      <c r="S121" s="22">
        <v>41820.870821759258</v>
      </c>
      <c r="T121" s="22">
        <v>41850.870821759258</v>
      </c>
    </row>
    <row r="122" spans="1:20" x14ac:dyDescent="0.35">
      <c r="A122" s="18">
        <v>3928</v>
      </c>
      <c r="B122" s="18" t="s">
        <v>3925</v>
      </c>
      <c r="C122" s="18" t="s">
        <v>8036</v>
      </c>
      <c r="D122" s="19">
        <v>5000</v>
      </c>
      <c r="E122" s="20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18">
        <v>93</v>
      </c>
      <c r="Q122" s="21" t="s">
        <v>8316</v>
      </c>
      <c r="R122" s="18" t="s">
        <v>8317</v>
      </c>
      <c r="S122" s="22">
        <v>42265.683182870373</v>
      </c>
      <c r="T122" s="22">
        <v>42293.207638888889</v>
      </c>
    </row>
    <row r="123" spans="1:20" x14ac:dyDescent="0.35">
      <c r="A123" s="18">
        <v>3929</v>
      </c>
      <c r="B123" s="18" t="s">
        <v>3926</v>
      </c>
      <c r="C123" s="18" t="s">
        <v>8037</v>
      </c>
      <c r="D123" s="19">
        <v>20000</v>
      </c>
      <c r="E123" s="20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18">
        <v>32.36</v>
      </c>
      <c r="Q123" s="21" t="s">
        <v>8316</v>
      </c>
      <c r="R123" s="18" t="s">
        <v>8317</v>
      </c>
      <c r="S123" s="22">
        <v>42601.827141203699</v>
      </c>
      <c r="T123" s="22">
        <v>42631.827141203699</v>
      </c>
    </row>
    <row r="124" spans="1:20" x14ac:dyDescent="0.35">
      <c r="A124" s="18">
        <v>3931</v>
      </c>
      <c r="B124" s="18" t="s">
        <v>3928</v>
      </c>
      <c r="C124" s="18" t="s">
        <v>8039</v>
      </c>
      <c r="D124" s="19">
        <v>8000</v>
      </c>
      <c r="E124" s="20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18">
        <v>0</v>
      </c>
      <c r="Q124" s="21" t="s">
        <v>8316</v>
      </c>
      <c r="R124" s="18" t="s">
        <v>8317</v>
      </c>
      <c r="S124" s="22">
        <v>42228.151701388888</v>
      </c>
      <c r="T124" s="22">
        <v>42253.151701388888</v>
      </c>
    </row>
    <row r="125" spans="1:20" x14ac:dyDescent="0.35">
      <c r="A125" s="18">
        <v>3932</v>
      </c>
      <c r="B125" s="18" t="s">
        <v>3929</v>
      </c>
      <c r="C125" s="18" t="s">
        <v>8040</v>
      </c>
      <c r="D125" s="19">
        <v>12000</v>
      </c>
      <c r="E125" s="20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18">
        <v>1</v>
      </c>
      <c r="Q125" s="21" t="s">
        <v>8316</v>
      </c>
      <c r="R125" s="18" t="s">
        <v>8317</v>
      </c>
      <c r="S125" s="22">
        <v>42415.168564814812</v>
      </c>
      <c r="T125" s="22">
        <v>42445.126898148148</v>
      </c>
    </row>
    <row r="126" spans="1:20" x14ac:dyDescent="0.35">
      <c r="A126" s="18">
        <v>3933</v>
      </c>
      <c r="B126" s="18" t="s">
        <v>3930</v>
      </c>
      <c r="C126" s="18" t="s">
        <v>8041</v>
      </c>
      <c r="D126" s="19">
        <v>7000</v>
      </c>
      <c r="E126" s="20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18">
        <v>91.83</v>
      </c>
      <c r="Q126" s="21" t="s">
        <v>8316</v>
      </c>
      <c r="R126" s="18" t="s">
        <v>8317</v>
      </c>
      <c r="S126" s="22">
        <v>42538.968310185184</v>
      </c>
      <c r="T126" s="22">
        <v>42568.029861111107</v>
      </c>
    </row>
    <row r="127" spans="1:20" x14ac:dyDescent="0.35">
      <c r="A127" s="18">
        <v>3934</v>
      </c>
      <c r="B127" s="18" t="s">
        <v>3931</v>
      </c>
      <c r="C127" s="18" t="s">
        <v>8042</v>
      </c>
      <c r="D127" s="19">
        <v>5000</v>
      </c>
      <c r="E127" s="20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18">
        <v>45.83</v>
      </c>
      <c r="Q127" s="21" t="s">
        <v>8316</v>
      </c>
      <c r="R127" s="18" t="s">
        <v>8317</v>
      </c>
      <c r="S127" s="22">
        <v>42233.671747685185</v>
      </c>
      <c r="T127" s="22">
        <v>42278.541666666672</v>
      </c>
    </row>
    <row r="128" spans="1:20" x14ac:dyDescent="0.35">
      <c r="A128" s="18">
        <v>3936</v>
      </c>
      <c r="B128" s="18" t="s">
        <v>3933</v>
      </c>
      <c r="C128" s="18" t="s">
        <v>8044</v>
      </c>
      <c r="D128" s="19">
        <v>20000</v>
      </c>
      <c r="E128" s="20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18">
        <v>0</v>
      </c>
      <c r="Q128" s="21" t="s">
        <v>8316</v>
      </c>
      <c r="R128" s="18" t="s">
        <v>8317</v>
      </c>
      <c r="S128" s="22">
        <v>42675.262962962966</v>
      </c>
      <c r="T128" s="22">
        <v>42705.304629629631</v>
      </c>
    </row>
    <row r="129" spans="1:20" x14ac:dyDescent="0.35">
      <c r="A129" s="18">
        <v>3937</v>
      </c>
      <c r="B129" s="18" t="s">
        <v>3934</v>
      </c>
      <c r="C129" s="18" t="s">
        <v>8045</v>
      </c>
      <c r="D129" s="19">
        <v>2885</v>
      </c>
      <c r="E129" s="20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18">
        <v>248.5</v>
      </c>
      <c r="Q129" s="21" t="s">
        <v>8316</v>
      </c>
      <c r="R129" s="18" t="s">
        <v>8317</v>
      </c>
      <c r="S129" s="22">
        <v>42534.631481481483</v>
      </c>
      <c r="T129" s="22">
        <v>42562.631481481483</v>
      </c>
    </row>
    <row r="130" spans="1:20" x14ac:dyDescent="0.35">
      <c r="A130" s="18">
        <v>3938</v>
      </c>
      <c r="B130" s="18" t="s">
        <v>3935</v>
      </c>
      <c r="C130" s="18" t="s">
        <v>8046</v>
      </c>
      <c r="D130" s="19">
        <v>3255</v>
      </c>
      <c r="E130" s="20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18">
        <v>79.400000000000006</v>
      </c>
      <c r="Q130" s="21" t="s">
        <v>8316</v>
      </c>
      <c r="R130" s="18" t="s">
        <v>8317</v>
      </c>
      <c r="S130" s="22">
        <v>42151.905717592599</v>
      </c>
      <c r="T130" s="22">
        <v>42182.905717592599</v>
      </c>
    </row>
    <row r="131" spans="1:20" x14ac:dyDescent="0.35">
      <c r="A131" s="18">
        <v>3940</v>
      </c>
      <c r="B131" s="18" t="s">
        <v>3937</v>
      </c>
      <c r="C131" s="18" t="s">
        <v>8048</v>
      </c>
      <c r="D131" s="19">
        <v>5000</v>
      </c>
      <c r="E131" s="20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18">
        <v>5.5</v>
      </c>
      <c r="Q131" s="21" t="s">
        <v>8316</v>
      </c>
      <c r="R131" s="18" t="s">
        <v>8317</v>
      </c>
      <c r="S131" s="22">
        <v>41961.492488425924</v>
      </c>
      <c r="T131" s="22">
        <v>42006.492488425924</v>
      </c>
    </row>
    <row r="132" spans="1:20" x14ac:dyDescent="0.35">
      <c r="A132" s="18">
        <v>3941</v>
      </c>
      <c r="B132" s="18" t="s">
        <v>3938</v>
      </c>
      <c r="C132" s="18" t="s">
        <v>8049</v>
      </c>
      <c r="D132" s="19">
        <v>5500</v>
      </c>
      <c r="E132" s="20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18">
        <v>25</v>
      </c>
      <c r="Q132" s="21" t="s">
        <v>8316</v>
      </c>
      <c r="R132" s="18" t="s">
        <v>8317</v>
      </c>
      <c r="S132" s="22">
        <v>41940.587233796294</v>
      </c>
      <c r="T132" s="22">
        <v>41968.041666666672</v>
      </c>
    </row>
    <row r="133" spans="1:20" x14ac:dyDescent="0.35">
      <c r="A133" s="18">
        <v>3942</v>
      </c>
      <c r="B133" s="18" t="s">
        <v>3939</v>
      </c>
      <c r="C133" s="18" t="s">
        <v>8050</v>
      </c>
      <c r="D133" s="19">
        <v>1200</v>
      </c>
      <c r="E133" s="20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18">
        <v>0</v>
      </c>
      <c r="Q133" s="21" t="s">
        <v>8316</v>
      </c>
      <c r="R133" s="18" t="s">
        <v>8317</v>
      </c>
      <c r="S133" s="22">
        <v>42111.904097222221</v>
      </c>
      <c r="T133" s="22">
        <v>42171.904097222221</v>
      </c>
    </row>
    <row r="134" spans="1:20" x14ac:dyDescent="0.35">
      <c r="A134" s="18">
        <v>3943</v>
      </c>
      <c r="B134" s="18" t="s">
        <v>3940</v>
      </c>
      <c r="C134" s="18" t="s">
        <v>8051</v>
      </c>
      <c r="D134" s="19">
        <v>5000</v>
      </c>
      <c r="E134" s="20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18">
        <v>137.08000000000001</v>
      </c>
      <c r="Q134" s="21" t="s">
        <v>8316</v>
      </c>
      <c r="R134" s="18" t="s">
        <v>8317</v>
      </c>
      <c r="S134" s="22">
        <v>42279.778564814813</v>
      </c>
      <c r="T134" s="22">
        <v>42310.701388888891</v>
      </c>
    </row>
    <row r="135" spans="1:20" x14ac:dyDescent="0.35">
      <c r="A135" s="18">
        <v>3944</v>
      </c>
      <c r="B135" s="18" t="s">
        <v>3941</v>
      </c>
      <c r="C135" s="18" t="s">
        <v>8052</v>
      </c>
      <c r="D135" s="19">
        <v>5000</v>
      </c>
      <c r="E135" s="20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18">
        <v>0</v>
      </c>
      <c r="Q135" s="21" t="s">
        <v>8316</v>
      </c>
      <c r="R135" s="18" t="s">
        <v>8317</v>
      </c>
      <c r="S135" s="22">
        <v>42213.662905092591</v>
      </c>
      <c r="T135" s="22">
        <v>42243.662905092591</v>
      </c>
    </row>
    <row r="136" spans="1:20" x14ac:dyDescent="0.35">
      <c r="A136" s="18">
        <v>3945</v>
      </c>
      <c r="B136" s="18" t="s">
        <v>3942</v>
      </c>
      <c r="C136" s="18" t="s">
        <v>8053</v>
      </c>
      <c r="D136" s="19">
        <v>2000</v>
      </c>
      <c r="E136" s="20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18">
        <v>5</v>
      </c>
      <c r="Q136" s="21" t="s">
        <v>8316</v>
      </c>
      <c r="R136" s="18" t="s">
        <v>8317</v>
      </c>
      <c r="S136" s="22">
        <v>42109.801712962959</v>
      </c>
      <c r="T136" s="22">
        <v>42139.801712962959</v>
      </c>
    </row>
    <row r="137" spans="1:20" x14ac:dyDescent="0.35">
      <c r="A137" s="18">
        <v>3946</v>
      </c>
      <c r="B137" s="18" t="s">
        <v>3943</v>
      </c>
      <c r="C137" s="18" t="s">
        <v>8054</v>
      </c>
      <c r="D137" s="19">
        <v>6000</v>
      </c>
      <c r="E137" s="20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18">
        <v>39</v>
      </c>
      <c r="Q137" s="21" t="s">
        <v>8316</v>
      </c>
      <c r="R137" s="18" t="s">
        <v>8317</v>
      </c>
      <c r="S137" s="22">
        <v>42031.833587962959</v>
      </c>
      <c r="T137" s="22">
        <v>42063.333333333328</v>
      </c>
    </row>
    <row r="138" spans="1:20" x14ac:dyDescent="0.35">
      <c r="A138" s="18">
        <v>3947</v>
      </c>
      <c r="B138" s="18" t="s">
        <v>3944</v>
      </c>
      <c r="C138" s="18" t="s">
        <v>8055</v>
      </c>
      <c r="D138" s="19">
        <v>3000</v>
      </c>
      <c r="E138" s="20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18">
        <v>50.5</v>
      </c>
      <c r="Q138" s="21" t="s">
        <v>8316</v>
      </c>
      <c r="R138" s="18" t="s">
        <v>8317</v>
      </c>
      <c r="S138" s="22">
        <v>42615.142870370371</v>
      </c>
      <c r="T138" s="22">
        <v>42645.142870370371</v>
      </c>
    </row>
    <row r="139" spans="1:20" x14ac:dyDescent="0.35">
      <c r="A139" s="18">
        <v>3950</v>
      </c>
      <c r="B139" s="18" t="s">
        <v>3947</v>
      </c>
      <c r="C139" s="18" t="s">
        <v>8058</v>
      </c>
      <c r="D139" s="19">
        <v>4000</v>
      </c>
      <c r="E139" s="20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18">
        <v>25</v>
      </c>
      <c r="Q139" s="21" t="s">
        <v>8316</v>
      </c>
      <c r="R139" s="18" t="s">
        <v>8317</v>
      </c>
      <c r="S139" s="22">
        <v>42439.702314814815</v>
      </c>
      <c r="T139" s="22">
        <v>42468.774305555555</v>
      </c>
    </row>
    <row r="140" spans="1:20" x14ac:dyDescent="0.35">
      <c r="A140" s="18">
        <v>3952</v>
      </c>
      <c r="B140" s="18" t="s">
        <v>3949</v>
      </c>
      <c r="C140" s="18" t="s">
        <v>8059</v>
      </c>
      <c r="D140" s="19">
        <v>26000</v>
      </c>
      <c r="E140" s="20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18">
        <v>25</v>
      </c>
      <c r="Q140" s="21" t="s">
        <v>8316</v>
      </c>
      <c r="R140" s="18" t="s">
        <v>8317</v>
      </c>
      <c r="S140" s="22">
        <v>42243.790393518517</v>
      </c>
      <c r="T140" s="22">
        <v>42303.790393518517</v>
      </c>
    </row>
    <row r="141" spans="1:20" x14ac:dyDescent="0.35">
      <c r="A141" s="18">
        <v>3953</v>
      </c>
      <c r="B141" s="18" t="s">
        <v>3950</v>
      </c>
      <c r="C141" s="18" t="s">
        <v>8060</v>
      </c>
      <c r="D141" s="19">
        <v>17600</v>
      </c>
      <c r="E141" s="20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18">
        <v>0</v>
      </c>
      <c r="Q141" s="21" t="s">
        <v>8316</v>
      </c>
      <c r="R141" s="18" t="s">
        <v>8317</v>
      </c>
      <c r="S141" s="22">
        <v>42550.048449074078</v>
      </c>
      <c r="T141" s="22">
        <v>42580.978472222225</v>
      </c>
    </row>
    <row r="142" spans="1:20" x14ac:dyDescent="0.35">
      <c r="A142" s="18">
        <v>3955</v>
      </c>
      <c r="B142" s="18" t="s">
        <v>3952</v>
      </c>
      <c r="C142" s="18" t="s">
        <v>8062</v>
      </c>
      <c r="D142" s="19">
        <v>1750</v>
      </c>
      <c r="E142" s="20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18">
        <v>53.13</v>
      </c>
      <c r="Q142" s="21" t="s">
        <v>8316</v>
      </c>
      <c r="R142" s="18" t="s">
        <v>8317</v>
      </c>
      <c r="S142" s="22">
        <v>42306.848854166667</v>
      </c>
      <c r="T142" s="22">
        <v>42336.890520833331</v>
      </c>
    </row>
    <row r="143" spans="1:20" x14ac:dyDescent="0.35">
      <c r="A143" s="18">
        <v>3956</v>
      </c>
      <c r="B143" s="18" t="s">
        <v>3953</v>
      </c>
      <c r="C143" s="18" t="s">
        <v>8063</v>
      </c>
      <c r="D143" s="19">
        <v>5500</v>
      </c>
      <c r="E143" s="20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18">
        <v>0</v>
      </c>
      <c r="Q143" s="21" t="s">
        <v>8316</v>
      </c>
      <c r="R143" s="18" t="s">
        <v>8317</v>
      </c>
      <c r="S143" s="22">
        <v>42457.932025462964</v>
      </c>
      <c r="T143" s="22">
        <v>42485.013888888891</v>
      </c>
    </row>
    <row r="144" spans="1:20" x14ac:dyDescent="0.35">
      <c r="A144" s="18">
        <v>3957</v>
      </c>
      <c r="B144" s="18" t="s">
        <v>3954</v>
      </c>
      <c r="C144" s="18" t="s">
        <v>8064</v>
      </c>
      <c r="D144" s="19">
        <v>28000</v>
      </c>
      <c r="E144" s="20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18">
        <v>7</v>
      </c>
      <c r="Q144" s="21" t="s">
        <v>8316</v>
      </c>
      <c r="R144" s="18" t="s">
        <v>8317</v>
      </c>
      <c r="S144" s="22">
        <v>42513.976319444439</v>
      </c>
      <c r="T144" s="22">
        <v>42559.976319444439</v>
      </c>
    </row>
    <row r="145" spans="1:20" x14ac:dyDescent="0.35">
      <c r="A145" s="18">
        <v>3958</v>
      </c>
      <c r="B145" s="18" t="s">
        <v>3955</v>
      </c>
      <c r="C145" s="18" t="s">
        <v>8065</v>
      </c>
      <c r="D145" s="19">
        <v>2000</v>
      </c>
      <c r="E145" s="20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18">
        <v>40.06</v>
      </c>
      <c r="Q145" s="21" t="s">
        <v>8316</v>
      </c>
      <c r="R145" s="18" t="s">
        <v>8317</v>
      </c>
      <c r="S145" s="22">
        <v>41816.950370370374</v>
      </c>
      <c r="T145" s="22">
        <v>41853.583333333336</v>
      </c>
    </row>
    <row r="146" spans="1:20" x14ac:dyDescent="0.35">
      <c r="A146" s="18">
        <v>3959</v>
      </c>
      <c r="B146" s="18" t="s">
        <v>3956</v>
      </c>
      <c r="C146" s="18" t="s">
        <v>8066</v>
      </c>
      <c r="D146" s="19">
        <v>1200</v>
      </c>
      <c r="E146" s="20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18">
        <v>24.33</v>
      </c>
      <c r="Q146" s="21" t="s">
        <v>8316</v>
      </c>
      <c r="R146" s="18" t="s">
        <v>8317</v>
      </c>
      <c r="S146" s="22">
        <v>41880.788842592592</v>
      </c>
      <c r="T146" s="22">
        <v>41910.788842592592</v>
      </c>
    </row>
    <row r="147" spans="1:20" x14ac:dyDescent="0.35">
      <c r="A147" s="18">
        <v>3960</v>
      </c>
      <c r="B147" s="18" t="s">
        <v>3957</v>
      </c>
      <c r="C147" s="18" t="s">
        <v>8067</v>
      </c>
      <c r="D147" s="19">
        <v>3000</v>
      </c>
      <c r="E147" s="20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18">
        <v>11.25</v>
      </c>
      <c r="Q147" s="21" t="s">
        <v>8316</v>
      </c>
      <c r="R147" s="18" t="s">
        <v>8317</v>
      </c>
      <c r="S147" s="22">
        <v>42342.845555555556</v>
      </c>
      <c r="T147" s="22">
        <v>42372.845555555556</v>
      </c>
    </row>
    <row r="148" spans="1:20" x14ac:dyDescent="0.35">
      <c r="A148" s="18">
        <v>3964</v>
      </c>
      <c r="B148" s="18" t="s">
        <v>3961</v>
      </c>
      <c r="C148" s="18" t="s">
        <v>8071</v>
      </c>
      <c r="D148" s="19">
        <v>2000</v>
      </c>
      <c r="E148" s="20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18">
        <v>42</v>
      </c>
      <c r="Q148" s="21" t="s">
        <v>8316</v>
      </c>
      <c r="R148" s="18" t="s">
        <v>8317</v>
      </c>
      <c r="S148" s="22">
        <v>42053.722060185188</v>
      </c>
      <c r="T148" s="22">
        <v>42113.680393518516</v>
      </c>
    </row>
    <row r="149" spans="1:20" x14ac:dyDescent="0.35">
      <c r="A149" s="18">
        <v>3965</v>
      </c>
      <c r="B149" s="18" t="s">
        <v>3962</v>
      </c>
      <c r="C149" s="18" t="s">
        <v>8072</v>
      </c>
      <c r="D149" s="19">
        <v>2000</v>
      </c>
      <c r="E149" s="20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18">
        <v>71.25</v>
      </c>
      <c r="Q149" s="21" t="s">
        <v>8316</v>
      </c>
      <c r="R149" s="18" t="s">
        <v>8317</v>
      </c>
      <c r="S149" s="22">
        <v>42414.235879629632</v>
      </c>
      <c r="T149" s="22">
        <v>42474.194212962961</v>
      </c>
    </row>
    <row r="150" spans="1:20" x14ac:dyDescent="0.35">
      <c r="A150" s="18">
        <v>3966</v>
      </c>
      <c r="B150" s="18" t="s">
        <v>3963</v>
      </c>
      <c r="C150" s="18" t="s">
        <v>8073</v>
      </c>
      <c r="D150" s="19">
        <v>7500</v>
      </c>
      <c r="E150" s="20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18">
        <v>22.5</v>
      </c>
      <c r="Q150" s="21" t="s">
        <v>8316</v>
      </c>
      <c r="R150" s="18" t="s">
        <v>8317</v>
      </c>
      <c r="S150" s="22">
        <v>41801.711550925924</v>
      </c>
      <c r="T150" s="22">
        <v>41844.124305555553</v>
      </c>
    </row>
    <row r="151" spans="1:20" x14ac:dyDescent="0.35">
      <c r="A151" s="18">
        <v>3967</v>
      </c>
      <c r="B151" s="18" t="s">
        <v>3964</v>
      </c>
      <c r="C151" s="18" t="s">
        <v>8074</v>
      </c>
      <c r="D151" s="19">
        <v>1700</v>
      </c>
      <c r="E151" s="20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18">
        <v>41</v>
      </c>
      <c r="Q151" s="21" t="s">
        <v>8316</v>
      </c>
      <c r="R151" s="18" t="s">
        <v>8317</v>
      </c>
      <c r="S151" s="22">
        <v>42770.290590277778</v>
      </c>
      <c r="T151" s="22">
        <v>42800.290590277778</v>
      </c>
    </row>
    <row r="152" spans="1:20" x14ac:dyDescent="0.35">
      <c r="A152" s="18">
        <v>3968</v>
      </c>
      <c r="B152" s="18" t="s">
        <v>3965</v>
      </c>
      <c r="C152" s="18" t="s">
        <v>8075</v>
      </c>
      <c r="D152" s="19">
        <v>5000</v>
      </c>
      <c r="E152" s="20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18">
        <v>47.91</v>
      </c>
      <c r="Q152" s="21" t="s">
        <v>8316</v>
      </c>
      <c r="R152" s="18" t="s">
        <v>8317</v>
      </c>
      <c r="S152" s="22">
        <v>42452.815659722226</v>
      </c>
      <c r="T152" s="22">
        <v>42512.815659722226</v>
      </c>
    </row>
    <row r="153" spans="1:20" x14ac:dyDescent="0.35">
      <c r="A153" s="18">
        <v>3969</v>
      </c>
      <c r="B153" s="18" t="s">
        <v>3966</v>
      </c>
      <c r="C153" s="18" t="s">
        <v>8076</v>
      </c>
      <c r="D153" s="19">
        <v>2825</v>
      </c>
      <c r="E153" s="20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18">
        <v>35.17</v>
      </c>
      <c r="Q153" s="21" t="s">
        <v>8316</v>
      </c>
      <c r="R153" s="18" t="s">
        <v>8317</v>
      </c>
      <c r="S153" s="22">
        <v>42601.854699074072</v>
      </c>
      <c r="T153" s="22">
        <v>42611.163194444445</v>
      </c>
    </row>
    <row r="154" spans="1:20" x14ac:dyDescent="0.35">
      <c r="A154" s="18">
        <v>3970</v>
      </c>
      <c r="B154" s="18" t="s">
        <v>3967</v>
      </c>
      <c r="C154" s="18" t="s">
        <v>8077</v>
      </c>
      <c r="D154" s="19">
        <v>15000</v>
      </c>
      <c r="E154" s="20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18">
        <v>5.5</v>
      </c>
      <c r="Q154" s="21" t="s">
        <v>8316</v>
      </c>
      <c r="R154" s="18" t="s">
        <v>8317</v>
      </c>
      <c r="S154" s="22">
        <v>42447.863553240735</v>
      </c>
      <c r="T154" s="22">
        <v>42477.863553240735</v>
      </c>
    </row>
    <row r="155" spans="1:20" x14ac:dyDescent="0.35">
      <c r="A155" s="18">
        <v>3971</v>
      </c>
      <c r="B155" s="18" t="s">
        <v>3968</v>
      </c>
      <c r="C155" s="18" t="s">
        <v>8078</v>
      </c>
      <c r="D155" s="19">
        <v>14000</v>
      </c>
      <c r="E155" s="20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18">
        <v>22.67</v>
      </c>
      <c r="Q155" s="21" t="s">
        <v>8316</v>
      </c>
      <c r="R155" s="18" t="s">
        <v>8317</v>
      </c>
      <c r="S155" s="22">
        <v>41811.536180555559</v>
      </c>
      <c r="T155" s="22">
        <v>41841.536180555559</v>
      </c>
    </row>
    <row r="156" spans="1:20" x14ac:dyDescent="0.35">
      <c r="A156" s="18">
        <v>3972</v>
      </c>
      <c r="B156" s="18" t="s">
        <v>3969</v>
      </c>
      <c r="C156" s="18" t="s">
        <v>8079</v>
      </c>
      <c r="D156" s="19">
        <v>1000</v>
      </c>
      <c r="E156" s="20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18">
        <v>26.38</v>
      </c>
      <c r="Q156" s="21" t="s">
        <v>8316</v>
      </c>
      <c r="R156" s="18" t="s">
        <v>8317</v>
      </c>
      <c r="S156" s="22">
        <v>41981.067523148144</v>
      </c>
      <c r="T156" s="22">
        <v>42041.067523148144</v>
      </c>
    </row>
    <row r="157" spans="1:20" x14ac:dyDescent="0.35">
      <c r="A157" s="18">
        <v>3973</v>
      </c>
      <c r="B157" s="18" t="s">
        <v>3970</v>
      </c>
      <c r="C157" s="18" t="s">
        <v>8080</v>
      </c>
      <c r="D157" s="19">
        <v>5000</v>
      </c>
      <c r="E157" s="20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18">
        <v>105.54</v>
      </c>
      <c r="Q157" s="21" t="s">
        <v>8316</v>
      </c>
      <c r="R157" s="18" t="s">
        <v>8317</v>
      </c>
      <c r="S157" s="22">
        <v>42469.68414351852</v>
      </c>
      <c r="T157" s="22">
        <v>42499.166666666672</v>
      </c>
    </row>
    <row r="158" spans="1:20" x14ac:dyDescent="0.35">
      <c r="A158" s="18">
        <v>3975</v>
      </c>
      <c r="B158" s="18" t="s">
        <v>3972</v>
      </c>
      <c r="C158" s="18" t="s">
        <v>8082</v>
      </c>
      <c r="D158" s="19">
        <v>678</v>
      </c>
      <c r="E158" s="20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18">
        <v>0</v>
      </c>
      <c r="Q158" s="21" t="s">
        <v>8316</v>
      </c>
      <c r="R158" s="18" t="s">
        <v>8317</v>
      </c>
      <c r="S158" s="22">
        <v>42534.866875</v>
      </c>
      <c r="T158" s="22">
        <v>42564.866875</v>
      </c>
    </row>
    <row r="159" spans="1:20" x14ac:dyDescent="0.35">
      <c r="A159" s="18">
        <v>3976</v>
      </c>
      <c r="B159" s="18" t="s">
        <v>3973</v>
      </c>
      <c r="C159" s="18" t="s">
        <v>8083</v>
      </c>
      <c r="D159" s="19">
        <v>1300</v>
      </c>
      <c r="E159" s="20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18">
        <v>62</v>
      </c>
      <c r="Q159" s="21" t="s">
        <v>8316</v>
      </c>
      <c r="R159" s="18" t="s">
        <v>8317</v>
      </c>
      <c r="S159" s="22">
        <v>41830.858344907407</v>
      </c>
      <c r="T159" s="22">
        <v>41852.291666666664</v>
      </c>
    </row>
    <row r="160" spans="1:20" x14ac:dyDescent="0.35">
      <c r="A160" s="18">
        <v>3977</v>
      </c>
      <c r="B160" s="18" t="s">
        <v>3974</v>
      </c>
      <c r="C160" s="18" t="s">
        <v>8084</v>
      </c>
      <c r="D160" s="19">
        <v>90000</v>
      </c>
      <c r="E160" s="20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18">
        <v>217.5</v>
      </c>
      <c r="Q160" s="21" t="s">
        <v>8316</v>
      </c>
      <c r="R160" s="18" t="s">
        <v>8317</v>
      </c>
      <c r="S160" s="22">
        <v>42543.788564814815</v>
      </c>
      <c r="T160" s="22">
        <v>42573.788564814815</v>
      </c>
    </row>
    <row r="161" spans="1:20" x14ac:dyDescent="0.35">
      <c r="A161" s="18">
        <v>3978</v>
      </c>
      <c r="B161" s="18" t="s">
        <v>3975</v>
      </c>
      <c r="C161" s="18" t="s">
        <v>8085</v>
      </c>
      <c r="D161" s="19">
        <v>2000</v>
      </c>
      <c r="E161" s="20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18">
        <v>26.75</v>
      </c>
      <c r="Q161" s="21" t="s">
        <v>8316</v>
      </c>
      <c r="R161" s="18" t="s">
        <v>8317</v>
      </c>
      <c r="S161" s="22">
        <v>41975.642974537041</v>
      </c>
      <c r="T161" s="22">
        <v>42035.642974537041</v>
      </c>
    </row>
    <row r="162" spans="1:20" x14ac:dyDescent="0.35">
      <c r="A162" s="18">
        <v>3980</v>
      </c>
      <c r="B162" s="18" t="s">
        <v>3977</v>
      </c>
      <c r="C162" s="18" t="s">
        <v>8087</v>
      </c>
      <c r="D162" s="19">
        <v>2500</v>
      </c>
      <c r="E162" s="20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18">
        <v>64.290000000000006</v>
      </c>
      <c r="Q162" s="21" t="s">
        <v>8316</v>
      </c>
      <c r="R162" s="18" t="s">
        <v>8317</v>
      </c>
      <c r="S162" s="22">
        <v>41795.598923611113</v>
      </c>
      <c r="T162" s="22">
        <v>41825.598923611113</v>
      </c>
    </row>
    <row r="163" spans="1:20" x14ac:dyDescent="0.35">
      <c r="A163" s="18">
        <v>3981</v>
      </c>
      <c r="B163" s="18" t="s">
        <v>3358</v>
      </c>
      <c r="C163" s="18" t="s">
        <v>7469</v>
      </c>
      <c r="D163" s="19">
        <v>30000</v>
      </c>
      <c r="E163" s="20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18">
        <v>175</v>
      </c>
      <c r="Q163" s="21" t="s">
        <v>8316</v>
      </c>
      <c r="R163" s="18" t="s">
        <v>8317</v>
      </c>
      <c r="S163" s="22">
        <v>42508.179965277777</v>
      </c>
      <c r="T163" s="22">
        <v>42568.179965277777</v>
      </c>
    </row>
    <row r="164" spans="1:20" x14ac:dyDescent="0.35">
      <c r="A164" s="18">
        <v>3983</v>
      </c>
      <c r="B164" s="18" t="s">
        <v>3979</v>
      </c>
      <c r="C164" s="18" t="s">
        <v>8089</v>
      </c>
      <c r="D164" s="19">
        <v>11140</v>
      </c>
      <c r="E164" s="20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18">
        <v>84.28</v>
      </c>
      <c r="Q164" s="21" t="s">
        <v>8316</v>
      </c>
      <c r="R164" s="18" t="s">
        <v>8317</v>
      </c>
      <c r="S164" s="22">
        <v>41747.86986111111</v>
      </c>
      <c r="T164" s="22">
        <v>41779.290972222225</v>
      </c>
    </row>
    <row r="165" spans="1:20" x14ac:dyDescent="0.35">
      <c r="A165" s="18">
        <v>3985</v>
      </c>
      <c r="B165" s="18" t="s">
        <v>3981</v>
      </c>
      <c r="C165" s="18" t="s">
        <v>8091</v>
      </c>
      <c r="D165" s="19">
        <v>2000</v>
      </c>
      <c r="E165" s="20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18">
        <v>33.74</v>
      </c>
      <c r="Q165" s="21" t="s">
        <v>8316</v>
      </c>
      <c r="R165" s="18" t="s">
        <v>8317</v>
      </c>
      <c r="S165" s="22">
        <v>42399.707407407404</v>
      </c>
      <c r="T165" s="22">
        <v>42420.878472222219</v>
      </c>
    </row>
    <row r="166" spans="1:20" x14ac:dyDescent="0.35">
      <c r="A166" s="18">
        <v>3988</v>
      </c>
      <c r="B166" s="18" t="s">
        <v>3984</v>
      </c>
      <c r="C166" s="18" t="s">
        <v>8094</v>
      </c>
      <c r="D166" s="19">
        <v>1500</v>
      </c>
      <c r="E166" s="20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18">
        <v>8</v>
      </c>
      <c r="Q166" s="21" t="s">
        <v>8316</v>
      </c>
      <c r="R166" s="18" t="s">
        <v>8317</v>
      </c>
      <c r="S166" s="22">
        <v>42230.08116898148</v>
      </c>
      <c r="T166" s="22">
        <v>42245.08116898148</v>
      </c>
    </row>
    <row r="167" spans="1:20" x14ac:dyDescent="0.35">
      <c r="A167" s="18">
        <v>3989</v>
      </c>
      <c r="B167" s="18" t="s">
        <v>3985</v>
      </c>
      <c r="C167" s="18" t="s">
        <v>8095</v>
      </c>
      <c r="D167" s="19">
        <v>3000</v>
      </c>
      <c r="E167" s="20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18">
        <v>0</v>
      </c>
      <c r="Q167" s="21" t="s">
        <v>8316</v>
      </c>
      <c r="R167" s="18" t="s">
        <v>8317</v>
      </c>
      <c r="S167" s="22">
        <v>42286.749780092592</v>
      </c>
      <c r="T167" s="22">
        <v>42316.791446759264</v>
      </c>
    </row>
    <row r="168" spans="1:20" x14ac:dyDescent="0.35">
      <c r="A168" s="18">
        <v>3991</v>
      </c>
      <c r="B168" s="18" t="s">
        <v>3987</v>
      </c>
      <c r="C168" s="18" t="s">
        <v>8097</v>
      </c>
      <c r="D168" s="19">
        <v>500</v>
      </c>
      <c r="E168" s="20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18">
        <v>100</v>
      </c>
      <c r="Q168" s="21" t="s">
        <v>8316</v>
      </c>
      <c r="R168" s="18" t="s">
        <v>8317</v>
      </c>
      <c r="S168" s="22">
        <v>42125.644467592589</v>
      </c>
      <c r="T168" s="22">
        <v>42155.644467592589</v>
      </c>
    </row>
    <row r="169" spans="1:20" x14ac:dyDescent="0.35">
      <c r="A169" s="18">
        <v>3992</v>
      </c>
      <c r="B169" s="18" t="s">
        <v>3988</v>
      </c>
      <c r="C169" s="18" t="s">
        <v>8098</v>
      </c>
      <c r="D169" s="19">
        <v>10000</v>
      </c>
      <c r="E169" s="20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18">
        <v>60.11</v>
      </c>
      <c r="Q169" s="21" t="s">
        <v>8316</v>
      </c>
      <c r="R169" s="18" t="s">
        <v>8317</v>
      </c>
      <c r="S169" s="22">
        <v>42289.94049768518</v>
      </c>
      <c r="T169" s="22">
        <v>42349.982164351852</v>
      </c>
    </row>
    <row r="170" spans="1:20" x14ac:dyDescent="0.35">
      <c r="A170" s="18">
        <v>3993</v>
      </c>
      <c r="B170" s="18" t="s">
        <v>3989</v>
      </c>
      <c r="C170" s="18" t="s">
        <v>8099</v>
      </c>
      <c r="D170" s="19">
        <v>50000</v>
      </c>
      <c r="E170" s="20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18">
        <v>3</v>
      </c>
      <c r="Q170" s="21" t="s">
        <v>8316</v>
      </c>
      <c r="R170" s="18" t="s">
        <v>8317</v>
      </c>
      <c r="S170" s="22">
        <v>42107.864722222221</v>
      </c>
      <c r="T170" s="22">
        <v>42137.864722222221</v>
      </c>
    </row>
    <row r="171" spans="1:20" x14ac:dyDescent="0.35">
      <c r="A171" s="18">
        <v>3994</v>
      </c>
      <c r="B171" s="18" t="s">
        <v>3990</v>
      </c>
      <c r="C171" s="18" t="s">
        <v>8100</v>
      </c>
      <c r="D171" s="19">
        <v>2000</v>
      </c>
      <c r="E171" s="20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5</v>
      </c>
      <c r="Q171" s="21" t="s">
        <v>8316</v>
      </c>
      <c r="R171" s="18" t="s">
        <v>8317</v>
      </c>
      <c r="S171" s="22">
        <v>41809.389930555553</v>
      </c>
      <c r="T171" s="22">
        <v>41839.389930555553</v>
      </c>
    </row>
    <row r="172" spans="1:20" x14ac:dyDescent="0.35">
      <c r="A172" s="18">
        <v>3996</v>
      </c>
      <c r="B172" s="18" t="s">
        <v>3992</v>
      </c>
      <c r="C172" s="18" t="s">
        <v>8102</v>
      </c>
      <c r="D172" s="19">
        <v>3000</v>
      </c>
      <c r="E172" s="20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18">
        <v>29.24</v>
      </c>
      <c r="Q172" s="21" t="s">
        <v>8316</v>
      </c>
      <c r="R172" s="18" t="s">
        <v>8317</v>
      </c>
      <c r="S172" s="22">
        <v>41950.26694444444</v>
      </c>
      <c r="T172" s="22">
        <v>41963.669444444444</v>
      </c>
    </row>
    <row r="173" spans="1:20" x14ac:dyDescent="0.35">
      <c r="A173" s="18">
        <v>3998</v>
      </c>
      <c r="B173" s="18" t="s">
        <v>3994</v>
      </c>
      <c r="C173" s="18" t="s">
        <v>8104</v>
      </c>
      <c r="D173" s="19">
        <v>1250</v>
      </c>
      <c r="E173" s="20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18">
        <v>59.58</v>
      </c>
      <c r="Q173" s="21" t="s">
        <v>8316</v>
      </c>
      <c r="R173" s="18" t="s">
        <v>8317</v>
      </c>
      <c r="S173" s="22">
        <v>42061.963263888887</v>
      </c>
      <c r="T173" s="22">
        <v>42091.921597222223</v>
      </c>
    </row>
    <row r="174" spans="1:20" x14ac:dyDescent="0.35">
      <c r="A174" s="18">
        <v>3999</v>
      </c>
      <c r="B174" s="18" t="s">
        <v>3995</v>
      </c>
      <c r="C174" s="18" t="s">
        <v>8105</v>
      </c>
      <c r="D174" s="19">
        <v>7000</v>
      </c>
      <c r="E174" s="20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18">
        <v>82.57</v>
      </c>
      <c r="Q174" s="21" t="s">
        <v>8316</v>
      </c>
      <c r="R174" s="18" t="s">
        <v>8317</v>
      </c>
      <c r="S174" s="22">
        <v>41842.828680555554</v>
      </c>
      <c r="T174" s="22">
        <v>41882.827650462961</v>
      </c>
    </row>
    <row r="175" spans="1:20" x14ac:dyDescent="0.35">
      <c r="A175" s="18">
        <v>4000</v>
      </c>
      <c r="B175" s="18" t="s">
        <v>3996</v>
      </c>
      <c r="C175" s="18" t="s">
        <v>8106</v>
      </c>
      <c r="D175" s="19">
        <v>8000</v>
      </c>
      <c r="E175" s="20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18">
        <v>10</v>
      </c>
      <c r="Q175" s="21" t="s">
        <v>8316</v>
      </c>
      <c r="R175" s="18" t="s">
        <v>8317</v>
      </c>
      <c r="S175" s="22">
        <v>42437.64534722222</v>
      </c>
      <c r="T175" s="22">
        <v>42497.603680555556</v>
      </c>
    </row>
    <row r="176" spans="1:20" x14ac:dyDescent="0.35">
      <c r="A176" s="18">
        <v>4002</v>
      </c>
      <c r="B176" s="18" t="s">
        <v>3998</v>
      </c>
      <c r="C176" s="18" t="s">
        <v>8108</v>
      </c>
      <c r="D176" s="19">
        <v>1250</v>
      </c>
      <c r="E176" s="20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18">
        <v>5.75</v>
      </c>
      <c r="Q176" s="21" t="s">
        <v>8316</v>
      </c>
      <c r="R176" s="18" t="s">
        <v>8317</v>
      </c>
      <c r="S176" s="22">
        <v>41879.043530092589</v>
      </c>
      <c r="T176" s="22">
        <v>41909.043530092589</v>
      </c>
    </row>
    <row r="177" spans="1:20" x14ac:dyDescent="0.35">
      <c r="A177" s="18">
        <v>4003</v>
      </c>
      <c r="B177" s="18" t="s">
        <v>3999</v>
      </c>
      <c r="C177" s="18" t="s">
        <v>8071</v>
      </c>
      <c r="D177" s="19">
        <v>2000</v>
      </c>
      <c r="E177" s="20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18">
        <v>100.5</v>
      </c>
      <c r="Q177" s="21" t="s">
        <v>8316</v>
      </c>
      <c r="R177" s="18" t="s">
        <v>8317</v>
      </c>
      <c r="S177" s="22">
        <v>42020.587349537032</v>
      </c>
      <c r="T177" s="22">
        <v>42050.587349537032</v>
      </c>
    </row>
    <row r="178" spans="1:20" x14ac:dyDescent="0.35">
      <c r="A178" s="18">
        <v>4004</v>
      </c>
      <c r="B178" s="18" t="s">
        <v>4000</v>
      </c>
      <c r="C178" s="18" t="s">
        <v>8109</v>
      </c>
      <c r="D178" s="19">
        <v>500</v>
      </c>
      <c r="E178" s="20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18">
        <v>1</v>
      </c>
      <c r="Q178" s="21" t="s">
        <v>8316</v>
      </c>
      <c r="R178" s="18" t="s">
        <v>8317</v>
      </c>
      <c r="S178" s="22">
        <v>41890.16269675926</v>
      </c>
      <c r="T178" s="22">
        <v>41920.16269675926</v>
      </c>
    </row>
    <row r="179" spans="1:20" x14ac:dyDescent="0.35">
      <c r="A179" s="18">
        <v>4005</v>
      </c>
      <c r="B179" s="18" t="s">
        <v>4001</v>
      </c>
      <c r="C179" s="18" t="s">
        <v>8110</v>
      </c>
      <c r="D179" s="19">
        <v>3000</v>
      </c>
      <c r="E179" s="20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18">
        <v>20</v>
      </c>
      <c r="Q179" s="21" t="s">
        <v>8316</v>
      </c>
      <c r="R179" s="18" t="s">
        <v>8317</v>
      </c>
      <c r="S179" s="22">
        <v>41872.807696759257</v>
      </c>
      <c r="T179" s="22">
        <v>41932.807696759257</v>
      </c>
    </row>
    <row r="180" spans="1:20" x14ac:dyDescent="0.35">
      <c r="A180" s="18">
        <v>4006</v>
      </c>
      <c r="B180" s="18" t="s">
        <v>4002</v>
      </c>
      <c r="C180" s="18" t="s">
        <v>8111</v>
      </c>
      <c r="D180" s="19">
        <v>30000</v>
      </c>
      <c r="E180" s="20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18">
        <v>2</v>
      </c>
      <c r="Q180" s="21" t="s">
        <v>8316</v>
      </c>
      <c r="R180" s="18" t="s">
        <v>8317</v>
      </c>
      <c r="S180" s="22">
        <v>42391.772997685184</v>
      </c>
      <c r="T180" s="22">
        <v>42416.772997685184</v>
      </c>
    </row>
    <row r="181" spans="1:20" x14ac:dyDescent="0.35">
      <c r="A181" s="18">
        <v>4007</v>
      </c>
      <c r="B181" s="18" t="s">
        <v>4003</v>
      </c>
      <c r="C181" s="18" t="s">
        <v>8112</v>
      </c>
      <c r="D181" s="19">
        <v>2000</v>
      </c>
      <c r="E181" s="20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18">
        <v>5</v>
      </c>
      <c r="Q181" s="21" t="s">
        <v>8316</v>
      </c>
      <c r="R181" s="18" t="s">
        <v>8317</v>
      </c>
      <c r="S181" s="22">
        <v>41848.772928240738</v>
      </c>
      <c r="T181" s="22">
        <v>41877.686111111114</v>
      </c>
    </row>
    <row r="182" spans="1:20" x14ac:dyDescent="0.35">
      <c r="A182" s="18">
        <v>4010</v>
      </c>
      <c r="B182" s="18" t="s">
        <v>4006</v>
      </c>
      <c r="C182" s="18" t="s">
        <v>8115</v>
      </c>
      <c r="D182" s="19">
        <v>7200</v>
      </c>
      <c r="E182" s="20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18">
        <v>45.84</v>
      </c>
      <c r="Q182" s="21" t="s">
        <v>8316</v>
      </c>
      <c r="R182" s="18" t="s">
        <v>8317</v>
      </c>
      <c r="S182" s="22">
        <v>41921.770439814813</v>
      </c>
      <c r="T182" s="22">
        <v>41938.770439814813</v>
      </c>
    </row>
    <row r="183" spans="1:20" x14ac:dyDescent="0.35">
      <c r="A183" s="18">
        <v>4013</v>
      </c>
      <c r="B183" s="18" t="s">
        <v>4009</v>
      </c>
      <c r="C183" s="18" t="s">
        <v>8118</v>
      </c>
      <c r="D183" s="19">
        <v>2000</v>
      </c>
      <c r="E183" s="20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18">
        <v>13</v>
      </c>
      <c r="Q183" s="21" t="s">
        <v>8316</v>
      </c>
      <c r="R183" s="18" t="s">
        <v>8317</v>
      </c>
      <c r="S183" s="22">
        <v>42021.301192129627</v>
      </c>
      <c r="T183" s="22">
        <v>42051.301192129627</v>
      </c>
    </row>
    <row r="184" spans="1:20" x14ac:dyDescent="0.35">
      <c r="A184" s="18">
        <v>4014</v>
      </c>
      <c r="B184" s="18" t="s">
        <v>4010</v>
      </c>
      <c r="C184" s="18" t="s">
        <v>8119</v>
      </c>
      <c r="D184" s="19">
        <v>9000</v>
      </c>
      <c r="E184" s="20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18">
        <v>0</v>
      </c>
      <c r="Q184" s="21" t="s">
        <v>8316</v>
      </c>
      <c r="R184" s="18" t="s">
        <v>8317</v>
      </c>
      <c r="S184" s="22">
        <v>42419.246168981481</v>
      </c>
      <c r="T184" s="22">
        <v>42434.246168981481</v>
      </c>
    </row>
    <row r="185" spans="1:20" x14ac:dyDescent="0.35">
      <c r="A185" s="18">
        <v>4015</v>
      </c>
      <c r="B185" s="18" t="s">
        <v>4011</v>
      </c>
      <c r="C185" s="18" t="s">
        <v>8120</v>
      </c>
      <c r="D185" s="19">
        <v>7000</v>
      </c>
      <c r="E185" s="20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18">
        <v>1</v>
      </c>
      <c r="Q185" s="21" t="s">
        <v>8316</v>
      </c>
      <c r="R185" s="18" t="s">
        <v>8317</v>
      </c>
      <c r="S185" s="22">
        <v>42174.780821759254</v>
      </c>
      <c r="T185" s="22">
        <v>42204.780821759254</v>
      </c>
    </row>
    <row r="186" spans="1:20" x14ac:dyDescent="0.35">
      <c r="A186" s="18">
        <v>4017</v>
      </c>
      <c r="B186" s="18" t="s">
        <v>4013</v>
      </c>
      <c r="C186" s="18" t="s">
        <v>8122</v>
      </c>
      <c r="D186" s="19">
        <v>10000</v>
      </c>
      <c r="E186" s="20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18">
        <v>52.5</v>
      </c>
      <c r="Q186" s="21" t="s">
        <v>8316</v>
      </c>
      <c r="R186" s="18" t="s">
        <v>8317</v>
      </c>
      <c r="S186" s="22">
        <v>41856.672152777777</v>
      </c>
      <c r="T186" s="22">
        <v>41886.672152777777</v>
      </c>
    </row>
    <row r="187" spans="1:20" x14ac:dyDescent="0.35">
      <c r="A187" s="18">
        <v>4019</v>
      </c>
      <c r="B187" s="18" t="s">
        <v>4015</v>
      </c>
      <c r="C187" s="18" t="s">
        <v>8124</v>
      </c>
      <c r="D187" s="19">
        <v>3500</v>
      </c>
      <c r="E187" s="20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18">
        <v>7.25</v>
      </c>
      <c r="Q187" s="21" t="s">
        <v>8316</v>
      </c>
      <c r="R187" s="18" t="s">
        <v>8317</v>
      </c>
      <c r="S187" s="22">
        <v>42417.675879629634</v>
      </c>
      <c r="T187" s="22">
        <v>42475.686111111107</v>
      </c>
    </row>
    <row r="188" spans="1:20" x14ac:dyDescent="0.35">
      <c r="A188" s="18">
        <v>4020</v>
      </c>
      <c r="B188" s="18" t="s">
        <v>4016</v>
      </c>
      <c r="C188" s="18" t="s">
        <v>8125</v>
      </c>
      <c r="D188" s="19">
        <v>600</v>
      </c>
      <c r="E188" s="20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18">
        <v>33.33</v>
      </c>
      <c r="Q188" s="21" t="s">
        <v>8316</v>
      </c>
      <c r="R188" s="18" t="s">
        <v>8317</v>
      </c>
      <c r="S188" s="22">
        <v>42057.190960648149</v>
      </c>
      <c r="T188" s="22">
        <v>42087.149293981478</v>
      </c>
    </row>
    <row r="189" spans="1:20" x14ac:dyDescent="0.35">
      <c r="A189" s="18">
        <v>4021</v>
      </c>
      <c r="B189" s="18" t="s">
        <v>4017</v>
      </c>
      <c r="C189" s="18" t="s">
        <v>8126</v>
      </c>
      <c r="D189" s="19">
        <v>15000</v>
      </c>
      <c r="E189" s="20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18">
        <v>62.5</v>
      </c>
      <c r="Q189" s="21" t="s">
        <v>8316</v>
      </c>
      <c r="R189" s="18" t="s">
        <v>8317</v>
      </c>
      <c r="S189" s="22">
        <v>41878.911550925928</v>
      </c>
      <c r="T189" s="22">
        <v>41938.911550925928</v>
      </c>
    </row>
    <row r="190" spans="1:20" x14ac:dyDescent="0.35">
      <c r="A190" s="18">
        <v>4022</v>
      </c>
      <c r="B190" s="18" t="s">
        <v>4018</v>
      </c>
      <c r="C190" s="18" t="s">
        <v>8127</v>
      </c>
      <c r="D190" s="19">
        <v>18000</v>
      </c>
      <c r="E190" s="20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18">
        <v>63.56</v>
      </c>
      <c r="Q190" s="21" t="s">
        <v>8316</v>
      </c>
      <c r="R190" s="18" t="s">
        <v>8317</v>
      </c>
      <c r="S190" s="22">
        <v>41990.584108796291</v>
      </c>
      <c r="T190" s="22">
        <v>42036.120833333334</v>
      </c>
    </row>
    <row r="191" spans="1:20" x14ac:dyDescent="0.35">
      <c r="A191" s="18">
        <v>4023</v>
      </c>
      <c r="B191" s="18" t="s">
        <v>4019</v>
      </c>
      <c r="C191" s="18" t="s">
        <v>8128</v>
      </c>
      <c r="D191" s="19">
        <v>7000</v>
      </c>
      <c r="E191" s="20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18">
        <v>0</v>
      </c>
      <c r="Q191" s="21" t="s">
        <v>8316</v>
      </c>
      <c r="R191" s="18" t="s">
        <v>8317</v>
      </c>
      <c r="S191" s="22">
        <v>42408.999571759254</v>
      </c>
      <c r="T191" s="22">
        <v>42453.957905092597</v>
      </c>
    </row>
    <row r="192" spans="1:20" x14ac:dyDescent="0.35">
      <c r="A192" s="18">
        <v>4024</v>
      </c>
      <c r="B192" s="18" t="s">
        <v>4020</v>
      </c>
      <c r="C192" s="18" t="s">
        <v>8129</v>
      </c>
      <c r="D192" s="19">
        <v>800</v>
      </c>
      <c r="E192" s="20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18">
        <v>10</v>
      </c>
      <c r="Q192" s="21" t="s">
        <v>8316</v>
      </c>
      <c r="R192" s="18" t="s">
        <v>8317</v>
      </c>
      <c r="S192" s="22">
        <v>42217.670104166667</v>
      </c>
      <c r="T192" s="22">
        <v>42247.670104166667</v>
      </c>
    </row>
    <row r="193" spans="1:20" x14ac:dyDescent="0.35">
      <c r="A193" s="18">
        <v>4026</v>
      </c>
      <c r="B193" s="18" t="s">
        <v>4022</v>
      </c>
      <c r="C193" s="18" t="s">
        <v>8131</v>
      </c>
      <c r="D193" s="19">
        <v>4000</v>
      </c>
      <c r="E193" s="20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18">
        <v>0</v>
      </c>
      <c r="Q193" s="21" t="s">
        <v>8316</v>
      </c>
      <c r="R193" s="18" t="s">
        <v>8317</v>
      </c>
      <c r="S193" s="22">
        <v>42282.655543981484</v>
      </c>
      <c r="T193" s="22">
        <v>42342.697210648148</v>
      </c>
    </row>
    <row r="194" spans="1:20" x14ac:dyDescent="0.35">
      <c r="A194" s="18">
        <v>4027</v>
      </c>
      <c r="B194" s="18" t="s">
        <v>4023</v>
      </c>
      <c r="C194" s="18" t="s">
        <v>8132</v>
      </c>
      <c r="D194" s="19">
        <v>3000</v>
      </c>
      <c r="E194" s="20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18">
        <v>30.71</v>
      </c>
      <c r="Q194" s="21" t="s">
        <v>8316</v>
      </c>
      <c r="R194" s="18" t="s">
        <v>8317</v>
      </c>
      <c r="S194" s="22">
        <v>42768.97084490741</v>
      </c>
      <c r="T194" s="22">
        <v>42789.041666666672</v>
      </c>
    </row>
    <row r="195" spans="1:20" x14ac:dyDescent="0.35">
      <c r="A195" s="18">
        <v>4028</v>
      </c>
      <c r="B195" s="18" t="s">
        <v>4024</v>
      </c>
      <c r="C195" s="18" t="s">
        <v>8133</v>
      </c>
      <c r="D195" s="19">
        <v>2000</v>
      </c>
      <c r="E195" s="20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18">
        <v>51</v>
      </c>
      <c r="Q195" s="21" t="s">
        <v>8316</v>
      </c>
      <c r="R195" s="18" t="s">
        <v>8317</v>
      </c>
      <c r="S195" s="22">
        <v>41765.938657407409</v>
      </c>
      <c r="T195" s="22">
        <v>41795.938657407409</v>
      </c>
    </row>
    <row r="196" spans="1:20" x14ac:dyDescent="0.35">
      <c r="A196" s="18">
        <v>4029</v>
      </c>
      <c r="B196" s="18" t="s">
        <v>4025</v>
      </c>
      <c r="C196" s="18" t="s">
        <v>8134</v>
      </c>
      <c r="D196" s="19">
        <v>20000</v>
      </c>
      <c r="E196" s="20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18">
        <v>0</v>
      </c>
      <c r="Q196" s="21" t="s">
        <v>8316</v>
      </c>
      <c r="R196" s="18" t="s">
        <v>8317</v>
      </c>
      <c r="S196" s="22">
        <v>42322.025115740747</v>
      </c>
      <c r="T196" s="22">
        <v>42352.025115740747</v>
      </c>
    </row>
    <row r="197" spans="1:20" x14ac:dyDescent="0.35">
      <c r="A197" s="18">
        <v>4030</v>
      </c>
      <c r="B197" s="18" t="s">
        <v>4026</v>
      </c>
      <c r="C197" s="18" t="s">
        <v>8135</v>
      </c>
      <c r="D197" s="19">
        <v>2500</v>
      </c>
      <c r="E197" s="20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18">
        <v>66.67</v>
      </c>
      <c r="Q197" s="21" t="s">
        <v>8316</v>
      </c>
      <c r="R197" s="18" t="s">
        <v>8317</v>
      </c>
      <c r="S197" s="22">
        <v>42374.655081018514</v>
      </c>
      <c r="T197" s="22">
        <v>42403.784027777772</v>
      </c>
    </row>
    <row r="198" spans="1:20" x14ac:dyDescent="0.35">
      <c r="A198" s="18">
        <v>4031</v>
      </c>
      <c r="B198" s="18" t="s">
        <v>4027</v>
      </c>
      <c r="C198" s="18" t="s">
        <v>8136</v>
      </c>
      <c r="D198" s="19">
        <v>5000</v>
      </c>
      <c r="E198" s="20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18">
        <v>0</v>
      </c>
      <c r="Q198" s="21" t="s">
        <v>8316</v>
      </c>
      <c r="R198" s="18" t="s">
        <v>8317</v>
      </c>
      <c r="S198" s="22">
        <v>41941.585231481484</v>
      </c>
      <c r="T198" s="22">
        <v>41991.626898148148</v>
      </c>
    </row>
    <row r="199" spans="1:20" x14ac:dyDescent="0.35">
      <c r="A199" s="18">
        <v>4032</v>
      </c>
      <c r="B199" s="18" t="s">
        <v>4028</v>
      </c>
      <c r="C199" s="18" t="s">
        <v>8137</v>
      </c>
      <c r="D199" s="19">
        <v>6048</v>
      </c>
      <c r="E199" s="20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18">
        <v>59</v>
      </c>
      <c r="Q199" s="21" t="s">
        <v>8316</v>
      </c>
      <c r="R199" s="18" t="s">
        <v>8317</v>
      </c>
      <c r="S199" s="22">
        <v>42293.809212962966</v>
      </c>
      <c r="T199" s="22">
        <v>42353.85087962963</v>
      </c>
    </row>
    <row r="200" spans="1:20" x14ac:dyDescent="0.35">
      <c r="A200" s="18">
        <v>4034</v>
      </c>
      <c r="B200" s="18" t="s">
        <v>4030</v>
      </c>
      <c r="C200" s="18" t="s">
        <v>8139</v>
      </c>
      <c r="D200" s="19">
        <v>13500</v>
      </c>
      <c r="E200" s="20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18">
        <v>100</v>
      </c>
      <c r="Q200" s="21" t="s">
        <v>8316</v>
      </c>
      <c r="R200" s="18" t="s">
        <v>8317</v>
      </c>
      <c r="S200" s="22">
        <v>42067.947337962964</v>
      </c>
      <c r="T200" s="22">
        <v>42097.905671296292</v>
      </c>
    </row>
    <row r="201" spans="1:20" x14ac:dyDescent="0.35">
      <c r="A201" s="18">
        <v>4035</v>
      </c>
      <c r="B201" s="18" t="s">
        <v>4031</v>
      </c>
      <c r="C201" s="18" t="s">
        <v>8140</v>
      </c>
      <c r="D201" s="19">
        <v>10000</v>
      </c>
      <c r="E201" s="20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18">
        <v>147.4</v>
      </c>
      <c r="Q201" s="21" t="s">
        <v>8316</v>
      </c>
      <c r="R201" s="18" t="s">
        <v>8317</v>
      </c>
      <c r="S201" s="22">
        <v>41903.882951388885</v>
      </c>
      <c r="T201" s="22">
        <v>41933.882951388885</v>
      </c>
    </row>
    <row r="202" spans="1:20" x14ac:dyDescent="0.35">
      <c r="A202" s="18">
        <v>4036</v>
      </c>
      <c r="B202" s="18" t="s">
        <v>4032</v>
      </c>
      <c r="C202" s="18" t="s">
        <v>7438</v>
      </c>
      <c r="D202" s="19">
        <v>6000</v>
      </c>
      <c r="E202" s="20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18">
        <v>166.06</v>
      </c>
      <c r="Q202" s="21" t="s">
        <v>8316</v>
      </c>
      <c r="R202" s="18" t="s">
        <v>8317</v>
      </c>
      <c r="S202" s="22">
        <v>41804.937083333331</v>
      </c>
      <c r="T202" s="22">
        <v>41821.9375</v>
      </c>
    </row>
    <row r="203" spans="1:20" x14ac:dyDescent="0.35">
      <c r="A203" s="18">
        <v>4037</v>
      </c>
      <c r="B203" s="18" t="s">
        <v>4033</v>
      </c>
      <c r="C203" s="18" t="s">
        <v>8141</v>
      </c>
      <c r="D203" s="19">
        <v>700</v>
      </c>
      <c r="E203" s="20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18">
        <v>40</v>
      </c>
      <c r="Q203" s="21" t="s">
        <v>8316</v>
      </c>
      <c r="R203" s="18" t="s">
        <v>8317</v>
      </c>
      <c r="S203" s="22">
        <v>42497.070775462969</v>
      </c>
      <c r="T203" s="22">
        <v>42514.600694444445</v>
      </c>
    </row>
    <row r="204" spans="1:20" x14ac:dyDescent="0.35">
      <c r="A204" s="18">
        <v>4038</v>
      </c>
      <c r="B204" s="18" t="s">
        <v>4034</v>
      </c>
      <c r="C204" s="18" t="s">
        <v>8142</v>
      </c>
      <c r="D204" s="19">
        <v>2500</v>
      </c>
      <c r="E204" s="20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18">
        <v>75.25</v>
      </c>
      <c r="Q204" s="21" t="s">
        <v>8316</v>
      </c>
      <c r="R204" s="18" t="s">
        <v>8317</v>
      </c>
      <c r="S204" s="22">
        <v>41869.798726851855</v>
      </c>
      <c r="T204" s="22">
        <v>41929.798726851855</v>
      </c>
    </row>
    <row r="205" spans="1:20" x14ac:dyDescent="0.35">
      <c r="A205" s="18">
        <v>4039</v>
      </c>
      <c r="B205" s="18" t="s">
        <v>4035</v>
      </c>
      <c r="C205" s="18" t="s">
        <v>8143</v>
      </c>
      <c r="D205" s="19">
        <v>500</v>
      </c>
      <c r="E205" s="20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18">
        <v>60</v>
      </c>
      <c r="Q205" s="21" t="s">
        <v>8316</v>
      </c>
      <c r="R205" s="18" t="s">
        <v>8317</v>
      </c>
      <c r="S205" s="22">
        <v>42305.670914351853</v>
      </c>
      <c r="T205" s="22">
        <v>42339.249305555553</v>
      </c>
    </row>
    <row r="206" spans="1:20" x14ac:dyDescent="0.35">
      <c r="A206" s="18">
        <v>4040</v>
      </c>
      <c r="B206" s="18" t="s">
        <v>4036</v>
      </c>
      <c r="C206" s="18" t="s">
        <v>8144</v>
      </c>
      <c r="D206" s="19">
        <v>8000</v>
      </c>
      <c r="E206" s="20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18">
        <v>1250</v>
      </c>
      <c r="Q206" s="21" t="s">
        <v>8316</v>
      </c>
      <c r="R206" s="18" t="s">
        <v>8317</v>
      </c>
      <c r="S206" s="22">
        <v>42144.231527777782</v>
      </c>
      <c r="T206" s="22">
        <v>42203.125</v>
      </c>
    </row>
    <row r="207" spans="1:20" x14ac:dyDescent="0.35">
      <c r="A207" s="18">
        <v>4042</v>
      </c>
      <c r="B207" s="18" t="s">
        <v>4038</v>
      </c>
      <c r="C207" s="18" t="s">
        <v>8146</v>
      </c>
      <c r="D207" s="19">
        <v>10000</v>
      </c>
      <c r="E207" s="20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18">
        <v>7</v>
      </c>
      <c r="Q207" s="21" t="s">
        <v>8316</v>
      </c>
      <c r="R207" s="18" t="s">
        <v>8317</v>
      </c>
      <c r="S207" s="22">
        <v>41995.084074074075</v>
      </c>
      <c r="T207" s="22">
        <v>42024.802777777775</v>
      </c>
    </row>
    <row r="208" spans="1:20" x14ac:dyDescent="0.35">
      <c r="A208" s="18">
        <v>4044</v>
      </c>
      <c r="B208" s="18" t="s">
        <v>4040</v>
      </c>
      <c r="C208" s="18" t="s">
        <v>8148</v>
      </c>
      <c r="D208" s="19">
        <v>600</v>
      </c>
      <c r="E208" s="20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18">
        <v>56.25</v>
      </c>
      <c r="Q208" s="21" t="s">
        <v>8316</v>
      </c>
      <c r="R208" s="18" t="s">
        <v>8317</v>
      </c>
      <c r="S208" s="22">
        <v>42074.219699074078</v>
      </c>
      <c r="T208" s="22">
        <v>42104.208333333328</v>
      </c>
    </row>
    <row r="209" spans="1:20" x14ac:dyDescent="0.35">
      <c r="A209" s="18">
        <v>4046</v>
      </c>
      <c r="B209" s="18" t="s">
        <v>4042</v>
      </c>
      <c r="C209" s="18" t="s">
        <v>8150</v>
      </c>
      <c r="D209" s="19">
        <v>5600</v>
      </c>
      <c r="E209" s="20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18">
        <v>38.33</v>
      </c>
      <c r="Q209" s="21" t="s">
        <v>8316</v>
      </c>
      <c r="R209" s="18" t="s">
        <v>8317</v>
      </c>
      <c r="S209" s="22">
        <v>41904.650578703702</v>
      </c>
      <c r="T209" s="22">
        <v>41934.650578703702</v>
      </c>
    </row>
    <row r="210" spans="1:20" x14ac:dyDescent="0.35">
      <c r="A210" s="18">
        <v>4047</v>
      </c>
      <c r="B210" s="18" t="s">
        <v>4043</v>
      </c>
      <c r="C210" s="18" t="s">
        <v>8151</v>
      </c>
      <c r="D210" s="19">
        <v>5000</v>
      </c>
      <c r="E210" s="20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18">
        <v>27.5</v>
      </c>
      <c r="Q210" s="21" t="s">
        <v>8316</v>
      </c>
      <c r="R210" s="18" t="s">
        <v>8317</v>
      </c>
      <c r="S210" s="22">
        <v>41991.022488425922</v>
      </c>
      <c r="T210" s="22">
        <v>42015.041666666672</v>
      </c>
    </row>
    <row r="211" spans="1:20" x14ac:dyDescent="0.35">
      <c r="A211" s="18">
        <v>4049</v>
      </c>
      <c r="B211" s="18" t="s">
        <v>4045</v>
      </c>
      <c r="C211" s="18" t="s">
        <v>8153</v>
      </c>
      <c r="D211" s="19">
        <v>20000</v>
      </c>
      <c r="E211" s="20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16</v>
      </c>
      <c r="Q211" s="21" t="s">
        <v>8316</v>
      </c>
      <c r="R211" s="18" t="s">
        <v>8317</v>
      </c>
      <c r="S211" s="22">
        <v>42169.958506944444</v>
      </c>
      <c r="T211" s="22">
        <v>42199.958506944444</v>
      </c>
    </row>
    <row r="212" spans="1:20" x14ac:dyDescent="0.35">
      <c r="A212" s="18">
        <v>4050</v>
      </c>
      <c r="B212" s="18" t="s">
        <v>4046</v>
      </c>
      <c r="C212" s="18" t="s">
        <v>8154</v>
      </c>
      <c r="D212" s="19">
        <v>1500</v>
      </c>
      <c r="E212" s="20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18">
        <v>1</v>
      </c>
      <c r="Q212" s="21" t="s">
        <v>8316</v>
      </c>
      <c r="R212" s="18" t="s">
        <v>8317</v>
      </c>
      <c r="S212" s="22">
        <v>41905.636469907404</v>
      </c>
      <c r="T212" s="22">
        <v>41935.636469907404</v>
      </c>
    </row>
    <row r="213" spans="1:20" x14ac:dyDescent="0.35">
      <c r="A213" s="18">
        <v>4051</v>
      </c>
      <c r="B213" s="18" t="s">
        <v>4047</v>
      </c>
      <c r="C213" s="18" t="s">
        <v>8155</v>
      </c>
      <c r="D213" s="19">
        <v>500</v>
      </c>
      <c r="E213" s="20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1" t="s">
        <v>8316</v>
      </c>
      <c r="R213" s="18" t="s">
        <v>8317</v>
      </c>
      <c r="S213" s="22">
        <v>41761.810150462967</v>
      </c>
      <c r="T213" s="22">
        <v>41768.286805555559</v>
      </c>
    </row>
    <row r="214" spans="1:20" x14ac:dyDescent="0.35">
      <c r="A214" s="18">
        <v>4052</v>
      </c>
      <c r="B214" s="18" t="s">
        <v>4048</v>
      </c>
      <c r="C214" s="18" t="s">
        <v>8156</v>
      </c>
      <c r="D214" s="19">
        <v>3000</v>
      </c>
      <c r="E214" s="20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18">
        <v>86.62</v>
      </c>
      <c r="Q214" s="21" t="s">
        <v>8316</v>
      </c>
      <c r="R214" s="18" t="s">
        <v>8317</v>
      </c>
      <c r="S214" s="22">
        <v>41865.878657407404</v>
      </c>
      <c r="T214" s="22">
        <v>41925.878657407404</v>
      </c>
    </row>
    <row r="215" spans="1:20" x14ac:dyDescent="0.35">
      <c r="A215" s="18">
        <v>4054</v>
      </c>
      <c r="B215" s="18" t="s">
        <v>4050</v>
      </c>
      <c r="C215" s="18" t="s">
        <v>8158</v>
      </c>
      <c r="D215" s="19">
        <v>8880</v>
      </c>
      <c r="E215" s="20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1" t="s">
        <v>8316</v>
      </c>
      <c r="R215" s="18" t="s">
        <v>8317</v>
      </c>
      <c r="S215" s="22">
        <v>42613.841261574074</v>
      </c>
      <c r="T215" s="22">
        <v>42644.166666666672</v>
      </c>
    </row>
    <row r="216" spans="1:20" x14ac:dyDescent="0.35">
      <c r="A216" s="18">
        <v>4056</v>
      </c>
      <c r="B216" s="18" t="s">
        <v>4052</v>
      </c>
      <c r="C216" s="18" t="s">
        <v>8160</v>
      </c>
      <c r="D216" s="19">
        <v>1500</v>
      </c>
      <c r="E216" s="20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18">
        <v>88.33</v>
      </c>
      <c r="Q216" s="21" t="s">
        <v>8316</v>
      </c>
      <c r="R216" s="18" t="s">
        <v>8317</v>
      </c>
      <c r="S216" s="22">
        <v>42534.933321759265</v>
      </c>
      <c r="T216" s="22">
        <v>42554.832638888889</v>
      </c>
    </row>
    <row r="217" spans="1:20" x14ac:dyDescent="0.35">
      <c r="A217" s="18">
        <v>4058</v>
      </c>
      <c r="B217" s="18" t="s">
        <v>4054</v>
      </c>
      <c r="C217" s="18" t="s">
        <v>8162</v>
      </c>
      <c r="D217" s="19">
        <v>3750</v>
      </c>
      <c r="E217" s="20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18">
        <v>23.75</v>
      </c>
      <c r="Q217" s="21" t="s">
        <v>8316</v>
      </c>
      <c r="R217" s="18" t="s">
        <v>8317</v>
      </c>
      <c r="S217" s="22">
        <v>42446.060694444444</v>
      </c>
      <c r="T217" s="22">
        <v>42461.165972222225</v>
      </c>
    </row>
    <row r="218" spans="1:20" x14ac:dyDescent="0.35">
      <c r="A218" s="18">
        <v>4061</v>
      </c>
      <c r="B218" s="18" t="s">
        <v>4057</v>
      </c>
      <c r="C218" s="18" t="s">
        <v>8165</v>
      </c>
      <c r="D218" s="19">
        <v>525</v>
      </c>
      <c r="E218" s="20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>
        <v>0</v>
      </c>
      <c r="Q218" s="21" t="s">
        <v>8316</v>
      </c>
      <c r="R218" s="18" t="s">
        <v>8317</v>
      </c>
      <c r="S218" s="22">
        <v>42421.141469907408</v>
      </c>
      <c r="T218" s="22">
        <v>42481.099803240737</v>
      </c>
    </row>
    <row r="219" spans="1:20" x14ac:dyDescent="0.35">
      <c r="A219" s="18">
        <v>4062</v>
      </c>
      <c r="B219" s="18" t="s">
        <v>4058</v>
      </c>
      <c r="C219" s="18" t="s">
        <v>8166</v>
      </c>
      <c r="D219" s="19">
        <v>20000</v>
      </c>
      <c r="E219" s="20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18">
        <v>163.33000000000001</v>
      </c>
      <c r="Q219" s="21" t="s">
        <v>8316</v>
      </c>
      <c r="R219" s="18" t="s">
        <v>8317</v>
      </c>
      <c r="S219" s="22">
        <v>42523.739212962959</v>
      </c>
      <c r="T219" s="22">
        <v>42553.739212962959</v>
      </c>
    </row>
    <row r="220" spans="1:20" x14ac:dyDescent="0.35">
      <c r="A220" s="18">
        <v>4065</v>
      </c>
      <c r="B220" s="18" t="s">
        <v>4061</v>
      </c>
      <c r="C220" s="18" t="s">
        <v>8169</v>
      </c>
      <c r="D220" s="19">
        <v>4000</v>
      </c>
      <c r="E220" s="20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18">
        <v>6.75</v>
      </c>
      <c r="Q220" s="21" t="s">
        <v>8316</v>
      </c>
      <c r="R220" s="18" t="s">
        <v>8317</v>
      </c>
      <c r="S220" s="22">
        <v>41833.951516203706</v>
      </c>
      <c r="T220" s="22">
        <v>41863.951516203706</v>
      </c>
    </row>
    <row r="221" spans="1:20" x14ac:dyDescent="0.35">
      <c r="A221" s="18">
        <v>4066</v>
      </c>
      <c r="B221" s="18" t="s">
        <v>4062</v>
      </c>
      <c r="C221" s="18" t="s">
        <v>8170</v>
      </c>
      <c r="D221" s="19">
        <v>15000</v>
      </c>
      <c r="E221" s="20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18">
        <v>25</v>
      </c>
      <c r="Q221" s="21" t="s">
        <v>8316</v>
      </c>
      <c r="R221" s="18" t="s">
        <v>8317</v>
      </c>
      <c r="S221" s="22">
        <v>42479.039212962962</v>
      </c>
      <c r="T221" s="22">
        <v>42509.039212962962</v>
      </c>
    </row>
    <row r="222" spans="1:20" x14ac:dyDescent="0.35">
      <c r="A222" s="18">
        <v>4067</v>
      </c>
      <c r="B222" s="18" t="s">
        <v>4063</v>
      </c>
      <c r="C222" s="18" t="s">
        <v>7998</v>
      </c>
      <c r="D222" s="19">
        <v>5000</v>
      </c>
      <c r="E222" s="20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18">
        <v>179.12</v>
      </c>
      <c r="Q222" s="21" t="s">
        <v>8316</v>
      </c>
      <c r="R222" s="18" t="s">
        <v>8317</v>
      </c>
      <c r="S222" s="22">
        <v>42235.117476851854</v>
      </c>
      <c r="T222" s="22">
        <v>42275.117476851854</v>
      </c>
    </row>
    <row r="223" spans="1:20" x14ac:dyDescent="0.35">
      <c r="A223" s="18">
        <v>4068</v>
      </c>
      <c r="B223" s="18" t="s">
        <v>4064</v>
      </c>
      <c r="C223" s="18" t="s">
        <v>8171</v>
      </c>
      <c r="D223" s="19">
        <v>3495</v>
      </c>
      <c r="E223" s="20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18">
        <v>34.950000000000003</v>
      </c>
      <c r="Q223" s="21" t="s">
        <v>8316</v>
      </c>
      <c r="R223" s="18" t="s">
        <v>8317</v>
      </c>
      <c r="S223" s="22">
        <v>42718.963599537034</v>
      </c>
      <c r="T223" s="22">
        <v>42748.961805555555</v>
      </c>
    </row>
    <row r="224" spans="1:20" x14ac:dyDescent="0.35">
      <c r="A224" s="18">
        <v>4070</v>
      </c>
      <c r="B224" s="18" t="s">
        <v>4066</v>
      </c>
      <c r="C224" s="18" t="s">
        <v>8173</v>
      </c>
      <c r="D224" s="19">
        <v>1000</v>
      </c>
      <c r="E224" s="20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18">
        <v>27.5</v>
      </c>
      <c r="Q224" s="21" t="s">
        <v>8316</v>
      </c>
      <c r="R224" s="18" t="s">
        <v>8317</v>
      </c>
      <c r="S224" s="22">
        <v>42031.666898148149</v>
      </c>
      <c r="T224" s="22">
        <v>42064.125</v>
      </c>
    </row>
    <row r="225" spans="1:20" x14ac:dyDescent="0.35">
      <c r="A225" s="18">
        <v>4073</v>
      </c>
      <c r="B225" s="18" t="s">
        <v>4069</v>
      </c>
      <c r="C225" s="18" t="s">
        <v>8176</v>
      </c>
      <c r="D225" s="19">
        <v>3500</v>
      </c>
      <c r="E225" s="20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18">
        <v>18.5</v>
      </c>
      <c r="Q225" s="21" t="s">
        <v>8316</v>
      </c>
      <c r="R225" s="18" t="s">
        <v>8317</v>
      </c>
      <c r="S225" s="22">
        <v>42078.34520833334</v>
      </c>
      <c r="T225" s="22">
        <v>42133.166666666672</v>
      </c>
    </row>
    <row r="226" spans="1:20" x14ac:dyDescent="0.35">
      <c r="A226" s="18">
        <v>4076</v>
      </c>
      <c r="B226" s="18" t="s">
        <v>4072</v>
      </c>
      <c r="C226" s="18" t="s">
        <v>8179</v>
      </c>
      <c r="D226" s="19">
        <v>700</v>
      </c>
      <c r="E226" s="20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18">
        <v>0</v>
      </c>
      <c r="Q226" s="21" t="s">
        <v>8316</v>
      </c>
      <c r="R226" s="18" t="s">
        <v>8317</v>
      </c>
      <c r="S226" s="22">
        <v>41905.795706018522</v>
      </c>
      <c r="T226" s="22">
        <v>41933.82708333333</v>
      </c>
    </row>
    <row r="227" spans="1:20" x14ac:dyDescent="0.35">
      <c r="A227" s="18">
        <v>4077</v>
      </c>
      <c r="B227" s="18" t="s">
        <v>4073</v>
      </c>
      <c r="C227" s="18" t="s">
        <v>8180</v>
      </c>
      <c r="D227" s="19">
        <v>15000</v>
      </c>
      <c r="E227" s="20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18">
        <v>222.5</v>
      </c>
      <c r="Q227" s="21" t="s">
        <v>8316</v>
      </c>
      <c r="R227" s="18" t="s">
        <v>8317</v>
      </c>
      <c r="S227" s="22">
        <v>42695.7105787037</v>
      </c>
      <c r="T227" s="22">
        <v>42725.7105787037</v>
      </c>
    </row>
    <row r="228" spans="1:20" x14ac:dyDescent="0.35">
      <c r="A228" s="18">
        <v>4079</v>
      </c>
      <c r="B228" s="18" t="s">
        <v>4075</v>
      </c>
      <c r="C228" s="18" t="s">
        <v>8182</v>
      </c>
      <c r="D228" s="19">
        <v>3000</v>
      </c>
      <c r="E228" s="20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18">
        <v>5</v>
      </c>
      <c r="Q228" s="21" t="s">
        <v>8316</v>
      </c>
      <c r="R228" s="18" t="s">
        <v>8317</v>
      </c>
      <c r="S228" s="22">
        <v>42510.938900462963</v>
      </c>
      <c r="T228" s="22">
        <v>42540.938900462963</v>
      </c>
    </row>
    <row r="229" spans="1:20" x14ac:dyDescent="0.35">
      <c r="A229" s="18">
        <v>4080</v>
      </c>
      <c r="B229" s="18" t="s">
        <v>4076</v>
      </c>
      <c r="C229" s="18" t="s">
        <v>8183</v>
      </c>
      <c r="D229" s="19">
        <v>3000</v>
      </c>
      <c r="E229" s="20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1" t="s">
        <v>8316</v>
      </c>
      <c r="R229" s="18" t="s">
        <v>8317</v>
      </c>
      <c r="S229" s="22">
        <v>42511.698101851856</v>
      </c>
      <c r="T229" s="22">
        <v>42535.787500000006</v>
      </c>
    </row>
    <row r="230" spans="1:20" x14ac:dyDescent="0.35">
      <c r="A230" s="18">
        <v>4081</v>
      </c>
      <c r="B230" s="18" t="s">
        <v>4077</v>
      </c>
      <c r="C230" s="18" t="s">
        <v>8184</v>
      </c>
      <c r="D230" s="19">
        <v>2224</v>
      </c>
      <c r="E230" s="20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18">
        <v>29.17</v>
      </c>
      <c r="Q230" s="21" t="s">
        <v>8316</v>
      </c>
      <c r="R230" s="18" t="s">
        <v>8317</v>
      </c>
      <c r="S230" s="22">
        <v>42041.581307870365</v>
      </c>
      <c r="T230" s="22">
        <v>42071.539641203708</v>
      </c>
    </row>
    <row r="231" spans="1:20" x14ac:dyDescent="0.35">
      <c r="A231" s="18">
        <v>4082</v>
      </c>
      <c r="B231" s="18" t="s">
        <v>4078</v>
      </c>
      <c r="C231" s="18" t="s">
        <v>8185</v>
      </c>
      <c r="D231" s="19">
        <v>150</v>
      </c>
      <c r="E231" s="20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18">
        <v>1.5</v>
      </c>
      <c r="Q231" s="21" t="s">
        <v>8316</v>
      </c>
      <c r="R231" s="18" t="s">
        <v>8317</v>
      </c>
      <c r="S231" s="22">
        <v>42307.189270833333</v>
      </c>
      <c r="T231" s="22">
        <v>42322.958333333328</v>
      </c>
    </row>
    <row r="232" spans="1:20" x14ac:dyDescent="0.35">
      <c r="A232" s="18">
        <v>4083</v>
      </c>
      <c r="B232" s="18" t="s">
        <v>4079</v>
      </c>
      <c r="C232" s="18" t="s">
        <v>8186</v>
      </c>
      <c r="D232" s="19">
        <v>3500</v>
      </c>
      <c r="E232" s="20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18">
        <v>126.5</v>
      </c>
      <c r="Q232" s="21" t="s">
        <v>8316</v>
      </c>
      <c r="R232" s="18" t="s">
        <v>8317</v>
      </c>
      <c r="S232" s="22">
        <v>42353.761759259258</v>
      </c>
      <c r="T232" s="22">
        <v>42383.761759259258</v>
      </c>
    </row>
    <row r="233" spans="1:20" x14ac:dyDescent="0.35">
      <c r="A233" s="18">
        <v>4085</v>
      </c>
      <c r="B233" s="18" t="s">
        <v>4081</v>
      </c>
      <c r="C233" s="18" t="s">
        <v>8188</v>
      </c>
      <c r="D233" s="19">
        <v>3500</v>
      </c>
      <c r="E233" s="20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18">
        <v>10</v>
      </c>
      <c r="Q233" s="21" t="s">
        <v>8316</v>
      </c>
      <c r="R233" s="18" t="s">
        <v>8317</v>
      </c>
      <c r="S233" s="22">
        <v>42058.603877314818</v>
      </c>
      <c r="T233" s="22">
        <v>42087.165972222225</v>
      </c>
    </row>
    <row r="234" spans="1:20" x14ac:dyDescent="0.35">
      <c r="A234" s="18">
        <v>4086</v>
      </c>
      <c r="B234" s="18" t="s">
        <v>4082</v>
      </c>
      <c r="C234" s="18" t="s">
        <v>8189</v>
      </c>
      <c r="D234" s="19">
        <v>1000</v>
      </c>
      <c r="E234" s="20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18">
        <v>9.4</v>
      </c>
      <c r="Q234" s="21" t="s">
        <v>8316</v>
      </c>
      <c r="R234" s="18" t="s">
        <v>8317</v>
      </c>
      <c r="S234" s="22">
        <v>42304.940960648149</v>
      </c>
      <c r="T234" s="22">
        <v>42329.166666666672</v>
      </c>
    </row>
    <row r="235" spans="1:20" x14ac:dyDescent="0.35">
      <c r="A235" s="18">
        <v>4087</v>
      </c>
      <c r="B235" s="18" t="s">
        <v>4083</v>
      </c>
      <c r="C235" s="18" t="s">
        <v>8190</v>
      </c>
      <c r="D235" s="19">
        <v>9600</v>
      </c>
      <c r="E235" s="20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1" t="s">
        <v>8316</v>
      </c>
      <c r="R235" s="18" t="s">
        <v>8317</v>
      </c>
      <c r="S235" s="22">
        <v>42538.742893518516</v>
      </c>
      <c r="T235" s="22">
        <v>42568.742893518516</v>
      </c>
    </row>
    <row r="236" spans="1:20" x14ac:dyDescent="0.35">
      <c r="A236" s="18">
        <v>4089</v>
      </c>
      <c r="B236" s="18" t="s">
        <v>4085</v>
      </c>
      <c r="C236" s="18" t="s">
        <v>8192</v>
      </c>
      <c r="D236" s="19">
        <v>5000</v>
      </c>
      <c r="E236" s="20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18">
        <v>30</v>
      </c>
      <c r="Q236" s="21" t="s">
        <v>8316</v>
      </c>
      <c r="R236" s="18" t="s">
        <v>8317</v>
      </c>
      <c r="S236" s="22">
        <v>42122.732499999998</v>
      </c>
      <c r="T236" s="22">
        <v>42155.732638888891</v>
      </c>
    </row>
    <row r="237" spans="1:20" x14ac:dyDescent="0.35">
      <c r="A237" s="18">
        <v>4090</v>
      </c>
      <c r="B237" s="18" t="s">
        <v>4086</v>
      </c>
      <c r="C237" s="18" t="s">
        <v>8193</v>
      </c>
      <c r="D237" s="19">
        <v>1000</v>
      </c>
      <c r="E237" s="20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18">
        <v>10.67</v>
      </c>
      <c r="Q237" s="21" t="s">
        <v>8316</v>
      </c>
      <c r="R237" s="18" t="s">
        <v>8317</v>
      </c>
      <c r="S237" s="22">
        <v>42209.67288194444</v>
      </c>
      <c r="T237" s="22">
        <v>42223.625</v>
      </c>
    </row>
    <row r="238" spans="1:20" x14ac:dyDescent="0.35">
      <c r="A238" s="18">
        <v>4091</v>
      </c>
      <c r="B238" s="18" t="s">
        <v>4087</v>
      </c>
      <c r="C238" s="18" t="s">
        <v>8194</v>
      </c>
      <c r="D238" s="19">
        <v>1600</v>
      </c>
      <c r="E238" s="20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18">
        <v>25.5</v>
      </c>
      <c r="Q238" s="21" t="s">
        <v>8316</v>
      </c>
      <c r="R238" s="18" t="s">
        <v>8317</v>
      </c>
      <c r="S238" s="22">
        <v>41990.506377314814</v>
      </c>
      <c r="T238" s="22">
        <v>42020.506377314814</v>
      </c>
    </row>
    <row r="239" spans="1:20" x14ac:dyDescent="0.35">
      <c r="A239" s="18">
        <v>4092</v>
      </c>
      <c r="B239" s="18" t="s">
        <v>4088</v>
      </c>
      <c r="C239" s="18" t="s">
        <v>8195</v>
      </c>
      <c r="D239" s="19">
        <v>110000</v>
      </c>
      <c r="E239" s="20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18">
        <v>20</v>
      </c>
      <c r="Q239" s="21" t="s">
        <v>8316</v>
      </c>
      <c r="R239" s="18" t="s">
        <v>8317</v>
      </c>
      <c r="S239" s="22">
        <v>42039.194988425923</v>
      </c>
      <c r="T239" s="22">
        <v>42099.153321759266</v>
      </c>
    </row>
    <row r="240" spans="1:20" x14ac:dyDescent="0.35">
      <c r="A240" s="18">
        <v>4094</v>
      </c>
      <c r="B240" s="18" t="s">
        <v>4090</v>
      </c>
      <c r="C240" s="18" t="s">
        <v>8197</v>
      </c>
      <c r="D240" s="19">
        <v>2000</v>
      </c>
      <c r="E240" s="20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18">
        <v>91.25</v>
      </c>
      <c r="Q240" s="21" t="s">
        <v>8316</v>
      </c>
      <c r="R240" s="18" t="s">
        <v>8317</v>
      </c>
      <c r="S240" s="22">
        <v>41890.086805555555</v>
      </c>
      <c r="T240" s="22">
        <v>41934.207638888889</v>
      </c>
    </row>
    <row r="241" spans="1:20" x14ac:dyDescent="0.35">
      <c r="A241" s="18">
        <v>4098</v>
      </c>
      <c r="B241" s="18" t="s">
        <v>4094</v>
      </c>
      <c r="C241" s="18" t="s">
        <v>8201</v>
      </c>
      <c r="D241" s="19">
        <v>75000</v>
      </c>
      <c r="E241" s="20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1" t="s">
        <v>8316</v>
      </c>
      <c r="R241" s="18" t="s">
        <v>8317</v>
      </c>
      <c r="S241" s="22">
        <v>42495.722187499996</v>
      </c>
      <c r="T241" s="22">
        <v>42525.722187499996</v>
      </c>
    </row>
    <row r="242" spans="1:20" x14ac:dyDescent="0.35">
      <c r="A242" s="18">
        <v>4099</v>
      </c>
      <c r="B242" s="18" t="s">
        <v>4095</v>
      </c>
      <c r="C242" s="18" t="s">
        <v>8202</v>
      </c>
      <c r="D242" s="19">
        <v>4500</v>
      </c>
      <c r="E242" s="20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18">
        <v>50</v>
      </c>
      <c r="Q242" s="21" t="s">
        <v>8316</v>
      </c>
      <c r="R242" s="18" t="s">
        <v>8317</v>
      </c>
      <c r="S242" s="22">
        <v>42570.850381944445</v>
      </c>
      <c r="T242" s="22">
        <v>42615.850381944445</v>
      </c>
    </row>
    <row r="243" spans="1:20" x14ac:dyDescent="0.35">
      <c r="A243" s="18">
        <v>4100</v>
      </c>
      <c r="B243" s="18" t="s">
        <v>4096</v>
      </c>
      <c r="C243" s="18" t="s">
        <v>8203</v>
      </c>
      <c r="D243" s="19">
        <v>270</v>
      </c>
      <c r="E243" s="20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1" t="s">
        <v>8316</v>
      </c>
      <c r="R243" s="18" t="s">
        <v>8317</v>
      </c>
      <c r="S243" s="22">
        <v>41927.124884259261</v>
      </c>
      <c r="T243" s="22">
        <v>41937.124884259261</v>
      </c>
    </row>
    <row r="244" spans="1:20" x14ac:dyDescent="0.35">
      <c r="A244" s="18">
        <v>4101</v>
      </c>
      <c r="B244" s="18" t="s">
        <v>4097</v>
      </c>
      <c r="C244" s="18" t="s">
        <v>8204</v>
      </c>
      <c r="D244" s="19">
        <v>600</v>
      </c>
      <c r="E244" s="20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>
        <v>0</v>
      </c>
      <c r="Q244" s="21" t="s">
        <v>8316</v>
      </c>
      <c r="R244" s="18" t="s">
        <v>8317</v>
      </c>
      <c r="S244" s="22">
        <v>42730.903726851851</v>
      </c>
      <c r="T244" s="22">
        <v>42760.903726851851</v>
      </c>
    </row>
    <row r="245" spans="1:20" x14ac:dyDescent="0.35">
      <c r="A245" s="18">
        <v>4102</v>
      </c>
      <c r="B245" s="18" t="s">
        <v>4098</v>
      </c>
      <c r="C245" s="18" t="s">
        <v>8205</v>
      </c>
      <c r="D245" s="19">
        <v>500</v>
      </c>
      <c r="E245" s="20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18">
        <v>22.83</v>
      </c>
      <c r="Q245" s="21" t="s">
        <v>8316</v>
      </c>
      <c r="R245" s="18" t="s">
        <v>8317</v>
      </c>
      <c r="S245" s="22">
        <v>42475.848067129627</v>
      </c>
      <c r="T245" s="22">
        <v>42505.848067129627</v>
      </c>
    </row>
    <row r="246" spans="1:20" x14ac:dyDescent="0.35">
      <c r="A246" s="18">
        <v>4103</v>
      </c>
      <c r="B246" s="18" t="s">
        <v>4099</v>
      </c>
      <c r="C246" s="18" t="s">
        <v>8206</v>
      </c>
      <c r="D246" s="19">
        <v>1000</v>
      </c>
      <c r="E246" s="20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18">
        <v>16.670000000000002</v>
      </c>
      <c r="Q246" s="21" t="s">
        <v>8316</v>
      </c>
      <c r="R246" s="18" t="s">
        <v>8317</v>
      </c>
      <c r="S246" s="22">
        <v>42188.83293981482</v>
      </c>
      <c r="T246" s="22">
        <v>42242.772222222222</v>
      </c>
    </row>
    <row r="247" spans="1:20" x14ac:dyDescent="0.35">
      <c r="A247" s="18">
        <v>4106</v>
      </c>
      <c r="B247" s="18" t="s">
        <v>4102</v>
      </c>
      <c r="C247" s="18" t="s">
        <v>8209</v>
      </c>
      <c r="D247" s="19">
        <v>5000</v>
      </c>
      <c r="E247" s="20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18">
        <v>106.97</v>
      </c>
      <c r="Q247" s="21" t="s">
        <v>8316</v>
      </c>
      <c r="R247" s="18" t="s">
        <v>8317</v>
      </c>
      <c r="S247" s="22">
        <v>42053.049375000002</v>
      </c>
      <c r="T247" s="22">
        <v>42096.041666666672</v>
      </c>
    </row>
    <row r="248" spans="1:20" x14ac:dyDescent="0.35">
      <c r="A248" s="18">
        <v>4107</v>
      </c>
      <c r="B248" s="18" t="s">
        <v>4103</v>
      </c>
      <c r="C248" s="18" t="s">
        <v>8210</v>
      </c>
      <c r="D248" s="19">
        <v>2000</v>
      </c>
      <c r="E248" s="20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18">
        <v>10.25</v>
      </c>
      <c r="Q248" s="21" t="s">
        <v>8316</v>
      </c>
      <c r="R248" s="18" t="s">
        <v>8317</v>
      </c>
      <c r="S248" s="22">
        <v>41883.916678240741</v>
      </c>
      <c r="T248" s="22">
        <v>41906.916678240741</v>
      </c>
    </row>
    <row r="249" spans="1:20" x14ac:dyDescent="0.35">
      <c r="A249" s="18">
        <v>4108</v>
      </c>
      <c r="B249" s="18" t="s">
        <v>4104</v>
      </c>
      <c r="C249" s="18" t="s">
        <v>8211</v>
      </c>
      <c r="D249" s="19">
        <v>3000</v>
      </c>
      <c r="E249" s="20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18">
        <v>59</v>
      </c>
      <c r="Q249" s="21" t="s">
        <v>8316</v>
      </c>
      <c r="R249" s="18" t="s">
        <v>8317</v>
      </c>
      <c r="S249" s="22">
        <v>42767.031678240746</v>
      </c>
      <c r="T249" s="22">
        <v>42797.208333333328</v>
      </c>
    </row>
    <row r="250" spans="1:20" x14ac:dyDescent="0.35">
      <c r="A250" s="18">
        <v>4111</v>
      </c>
      <c r="B250" s="18" t="s">
        <v>4107</v>
      </c>
      <c r="C250" s="18" t="s">
        <v>8214</v>
      </c>
      <c r="D250" s="19">
        <v>3000</v>
      </c>
      <c r="E250" s="20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18">
        <v>15.67</v>
      </c>
      <c r="Q250" s="21" t="s">
        <v>8316</v>
      </c>
      <c r="R250" s="18" t="s">
        <v>8317</v>
      </c>
      <c r="S250" s="22">
        <v>42029.135879629626</v>
      </c>
      <c r="T250" s="22">
        <v>42059.135879629626</v>
      </c>
    </row>
    <row r="251" spans="1:20" x14ac:dyDescent="0.35">
      <c r="A251" s="18">
        <v>4113</v>
      </c>
      <c r="B251" s="18" t="s">
        <v>4109</v>
      </c>
      <c r="C251" s="18" t="s">
        <v>8215</v>
      </c>
      <c r="D251" s="19">
        <v>1500</v>
      </c>
      <c r="E251" s="2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1" t="s">
        <v>8316</v>
      </c>
      <c r="R251" s="18" t="s">
        <v>8317</v>
      </c>
      <c r="S251" s="22">
        <v>42358.573182870372</v>
      </c>
      <c r="T251" s="22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P1 O2:O251 R1:T1">
    <cfRule type="colorScale" priority="1">
      <colorScale>
        <cfvo type="min"/>
        <cfvo type="percentile" val="90"/>
        <color rgb="FFFF505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CCE43-AB34-45F7-8079-7D3E74B3A1C6}">
  <dimension ref="A1:T413"/>
  <sheetViews>
    <sheetView workbookViewId="0">
      <selection activeCell="E12" sqref="E12"/>
    </sheetView>
  </sheetViews>
  <sheetFormatPr defaultRowHeight="14.5" x14ac:dyDescent="0.35"/>
  <cols>
    <col min="1" max="3" width="8.7265625" style="18"/>
    <col min="4" max="4" width="12.08984375" style="18" bestFit="1" customWidth="1"/>
    <col min="5" max="18" width="8.7265625" style="18"/>
    <col min="19" max="19" width="22" style="18" bestFit="1" customWidth="1"/>
    <col min="20" max="20" width="20.54296875" style="18" bestFit="1" customWidth="1"/>
    <col min="21" max="16384" width="8.7265625" style="18"/>
  </cols>
  <sheetData>
    <row r="1" spans="1:20" x14ac:dyDescent="0.35">
      <c r="A1" s="1" t="s">
        <v>0</v>
      </c>
      <c r="B1" s="1" t="s">
        <v>1</v>
      </c>
      <c r="C1" s="1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4" t="s">
        <v>8366</v>
      </c>
      <c r="T1" s="1" t="s">
        <v>8367</v>
      </c>
    </row>
    <row r="2" spans="1:20" x14ac:dyDescent="0.35">
      <c r="A2" s="18">
        <v>521</v>
      </c>
      <c r="B2" s="18" t="s">
        <v>522</v>
      </c>
      <c r="C2" s="18" t="s">
        <v>4631</v>
      </c>
      <c r="D2" s="19">
        <v>5000</v>
      </c>
      <c r="E2" s="20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v>105</v>
      </c>
      <c r="P2" s="18">
        <v>93.43</v>
      </c>
      <c r="Q2" s="21" t="s">
        <v>8316</v>
      </c>
      <c r="R2" s="18" t="s">
        <v>8317</v>
      </c>
      <c r="S2" s="22">
        <v>42646.092812499999</v>
      </c>
      <c r="T2" s="22">
        <v>42675.207638888889</v>
      </c>
    </row>
    <row r="3" spans="1:20" x14ac:dyDescent="0.35">
      <c r="A3" s="18">
        <v>522</v>
      </c>
      <c r="B3" s="18" t="s">
        <v>523</v>
      </c>
      <c r="C3" s="18" t="s">
        <v>4632</v>
      </c>
      <c r="D3" s="19">
        <v>3000</v>
      </c>
      <c r="E3" s="20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18">
        <v>110.97</v>
      </c>
      <c r="Q3" s="21" t="s">
        <v>8316</v>
      </c>
      <c r="R3" s="18" t="s">
        <v>8317</v>
      </c>
      <c r="S3" s="22">
        <v>42430.040798611109</v>
      </c>
      <c r="T3" s="22">
        <v>42449.999131944445</v>
      </c>
    </row>
    <row r="4" spans="1:20" x14ac:dyDescent="0.35">
      <c r="A4" s="18">
        <v>523</v>
      </c>
      <c r="B4" s="18" t="s">
        <v>524</v>
      </c>
      <c r="C4" s="18" t="s">
        <v>4633</v>
      </c>
      <c r="D4" s="19">
        <v>5000</v>
      </c>
      <c r="E4" s="20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v>121</v>
      </c>
      <c r="P4" s="18">
        <v>71.790000000000006</v>
      </c>
      <c r="Q4" s="21" t="s">
        <v>8316</v>
      </c>
      <c r="R4" s="18" t="s">
        <v>8317</v>
      </c>
      <c r="S4" s="22">
        <v>42238.13282407407</v>
      </c>
      <c r="T4" s="22">
        <v>42268.13282407407</v>
      </c>
    </row>
    <row r="5" spans="1:20" x14ac:dyDescent="0.35">
      <c r="A5" s="18">
        <v>525</v>
      </c>
      <c r="B5" s="18" t="s">
        <v>526</v>
      </c>
      <c r="C5" s="18" t="s">
        <v>4635</v>
      </c>
      <c r="D5" s="19">
        <v>12000</v>
      </c>
      <c r="E5" s="20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18">
        <v>1000</v>
      </c>
      <c r="Q5" s="21" t="s">
        <v>8316</v>
      </c>
      <c r="R5" s="18" t="s">
        <v>8317</v>
      </c>
      <c r="S5" s="22">
        <v>41850.400937500002</v>
      </c>
      <c r="T5" s="22">
        <v>41895.400937500002</v>
      </c>
    </row>
    <row r="6" spans="1:20" x14ac:dyDescent="0.35">
      <c r="A6" s="18">
        <v>527</v>
      </c>
      <c r="B6" s="18" t="s">
        <v>528</v>
      </c>
      <c r="C6" s="18" t="s">
        <v>4637</v>
      </c>
      <c r="D6" s="19">
        <v>10000</v>
      </c>
      <c r="E6" s="20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v>101</v>
      </c>
      <c r="P6" s="18">
        <v>63.83</v>
      </c>
      <c r="Q6" s="21" t="s">
        <v>8316</v>
      </c>
      <c r="R6" s="18" t="s">
        <v>8317</v>
      </c>
      <c r="S6" s="22">
        <v>42753.205625000002</v>
      </c>
      <c r="T6" s="22">
        <v>42783.670138888891</v>
      </c>
    </row>
    <row r="7" spans="1:20" x14ac:dyDescent="0.35">
      <c r="A7" s="18">
        <v>528</v>
      </c>
      <c r="B7" s="18" t="s">
        <v>529</v>
      </c>
      <c r="C7" s="18" t="s">
        <v>4638</v>
      </c>
      <c r="D7" s="19">
        <v>1150</v>
      </c>
      <c r="E7" s="20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18">
        <v>44.33</v>
      </c>
      <c r="Q7" s="21" t="s">
        <v>8316</v>
      </c>
      <c r="R7" s="18" t="s">
        <v>8317</v>
      </c>
      <c r="S7" s="22">
        <v>42155.920219907406</v>
      </c>
      <c r="T7" s="22">
        <v>42176.888888888891</v>
      </c>
    </row>
    <row r="8" spans="1:20" x14ac:dyDescent="0.35">
      <c r="A8" s="18">
        <v>530</v>
      </c>
      <c r="B8" s="18" t="s">
        <v>531</v>
      </c>
      <c r="C8" s="18" t="s">
        <v>4640</v>
      </c>
      <c r="D8" s="19">
        <v>3405</v>
      </c>
      <c r="E8" s="20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v>108</v>
      </c>
      <c r="P8" s="18">
        <v>126.55</v>
      </c>
      <c r="Q8" s="21" t="s">
        <v>8316</v>
      </c>
      <c r="R8" s="18" t="s">
        <v>8317</v>
      </c>
      <c r="S8" s="22">
        <v>42157.591064814813</v>
      </c>
      <c r="T8" s="22">
        <v>42179.083333333328</v>
      </c>
    </row>
    <row r="9" spans="1:20" x14ac:dyDescent="0.35">
      <c r="A9" s="18">
        <v>531</v>
      </c>
      <c r="B9" s="18" t="s">
        <v>532</v>
      </c>
      <c r="C9" s="18" t="s">
        <v>4641</v>
      </c>
      <c r="D9" s="19">
        <v>4000</v>
      </c>
      <c r="E9" s="20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18">
        <v>129.03</v>
      </c>
      <c r="Q9" s="21" t="s">
        <v>8316</v>
      </c>
      <c r="R9" s="18" t="s">
        <v>8317</v>
      </c>
      <c r="S9" s="22">
        <v>42676.065150462964</v>
      </c>
      <c r="T9" s="22">
        <v>42721.290972222225</v>
      </c>
    </row>
    <row r="10" spans="1:20" x14ac:dyDescent="0.35">
      <c r="A10" s="18">
        <v>532</v>
      </c>
      <c r="B10" s="18" t="s">
        <v>533</v>
      </c>
      <c r="C10" s="18" t="s">
        <v>4642</v>
      </c>
      <c r="D10" s="19">
        <v>10000</v>
      </c>
      <c r="E10" s="20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v>123</v>
      </c>
      <c r="P10" s="18">
        <v>71.239999999999995</v>
      </c>
      <c r="Q10" s="21" t="s">
        <v>8316</v>
      </c>
      <c r="R10" s="18" t="s">
        <v>8317</v>
      </c>
      <c r="S10" s="22">
        <v>42473.007037037038</v>
      </c>
      <c r="T10" s="22">
        <v>42503.007037037038</v>
      </c>
    </row>
    <row r="11" spans="1:20" x14ac:dyDescent="0.35">
      <c r="A11" s="18">
        <v>537</v>
      </c>
      <c r="B11" s="18" t="s">
        <v>538</v>
      </c>
      <c r="C11" s="18" t="s">
        <v>4647</v>
      </c>
      <c r="D11" s="19">
        <v>2000</v>
      </c>
      <c r="E11" s="20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18">
        <v>40.85</v>
      </c>
      <c r="Q11" s="21" t="s">
        <v>8316</v>
      </c>
      <c r="R11" s="18" t="s">
        <v>8317</v>
      </c>
      <c r="S11" s="22">
        <v>42282.768414351856</v>
      </c>
      <c r="T11" s="22">
        <v>42312.810081018513</v>
      </c>
    </row>
    <row r="12" spans="1:20" x14ac:dyDescent="0.35">
      <c r="A12" s="18">
        <v>538</v>
      </c>
      <c r="B12" s="18" t="s">
        <v>539</v>
      </c>
      <c r="C12" s="18" t="s">
        <v>4648</v>
      </c>
      <c r="D12" s="19">
        <v>5000</v>
      </c>
      <c r="E12" s="20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v>302</v>
      </c>
      <c r="P12" s="18">
        <v>252.02</v>
      </c>
      <c r="Q12" s="21" t="s">
        <v>8316</v>
      </c>
      <c r="R12" s="18" t="s">
        <v>8317</v>
      </c>
      <c r="S12" s="22">
        <v>42473.794710648144</v>
      </c>
      <c r="T12" s="22">
        <v>42503.794710648144</v>
      </c>
    </row>
    <row r="13" spans="1:20" x14ac:dyDescent="0.35">
      <c r="A13" s="18">
        <v>1284</v>
      </c>
      <c r="B13" s="18" t="s">
        <v>1285</v>
      </c>
      <c r="C13" s="18" t="s">
        <v>5394</v>
      </c>
      <c r="D13" s="19">
        <v>2000</v>
      </c>
      <c r="E13" s="20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18">
        <v>65.16</v>
      </c>
      <c r="Q13" s="21" t="s">
        <v>8316</v>
      </c>
      <c r="R13" s="18" t="s">
        <v>8317</v>
      </c>
      <c r="S13" s="22">
        <v>42712.23474537037</v>
      </c>
      <c r="T13" s="22">
        <v>42735.707638888889</v>
      </c>
    </row>
    <row r="14" spans="1:20" x14ac:dyDescent="0.35">
      <c r="A14" s="18">
        <v>1288</v>
      </c>
      <c r="B14" s="18" t="s">
        <v>1289</v>
      </c>
      <c r="C14" s="18" t="s">
        <v>5398</v>
      </c>
      <c r="D14" s="19">
        <v>4000</v>
      </c>
      <c r="E14" s="20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v>100</v>
      </c>
      <c r="P14" s="18">
        <v>65.87</v>
      </c>
      <c r="Q14" s="21" t="s">
        <v>8316</v>
      </c>
      <c r="R14" s="18" t="s">
        <v>8317</v>
      </c>
      <c r="S14" s="22">
        <v>42561.154664351852</v>
      </c>
      <c r="T14" s="22">
        <v>42592.166666666672</v>
      </c>
    </row>
    <row r="15" spans="1:20" x14ac:dyDescent="0.35">
      <c r="A15" s="18">
        <v>1289</v>
      </c>
      <c r="B15" s="18" t="s">
        <v>1290</v>
      </c>
      <c r="C15" s="18" t="s">
        <v>5399</v>
      </c>
      <c r="D15" s="19">
        <v>1500</v>
      </c>
      <c r="E15" s="20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18">
        <v>36.08</v>
      </c>
      <c r="Q15" s="21" t="s">
        <v>8316</v>
      </c>
      <c r="R15" s="18" t="s">
        <v>8317</v>
      </c>
      <c r="S15" s="22">
        <v>42709.134780092587</v>
      </c>
      <c r="T15" s="22">
        <v>42739.134780092587</v>
      </c>
    </row>
    <row r="16" spans="1:20" x14ac:dyDescent="0.35">
      <c r="A16" s="18">
        <v>1290</v>
      </c>
      <c r="B16" s="18" t="s">
        <v>1291</v>
      </c>
      <c r="C16" s="18" t="s">
        <v>5400</v>
      </c>
      <c r="D16" s="19">
        <v>3500</v>
      </c>
      <c r="E16" s="20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v>109</v>
      </c>
      <c r="P16" s="18">
        <v>44.19</v>
      </c>
      <c r="Q16" s="21" t="s">
        <v>8316</v>
      </c>
      <c r="R16" s="18" t="s">
        <v>8317</v>
      </c>
      <c r="S16" s="22">
        <v>42086.614942129629</v>
      </c>
      <c r="T16" s="22">
        <v>42117.290972222225</v>
      </c>
    </row>
    <row r="17" spans="1:20" x14ac:dyDescent="0.35">
      <c r="A17" s="18">
        <v>1291</v>
      </c>
      <c r="B17" s="18" t="s">
        <v>1292</v>
      </c>
      <c r="C17" s="18" t="s">
        <v>5401</v>
      </c>
      <c r="D17" s="19">
        <v>3000</v>
      </c>
      <c r="E17" s="20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18">
        <v>104.07</v>
      </c>
      <c r="Q17" s="21" t="s">
        <v>8316</v>
      </c>
      <c r="R17" s="18" t="s">
        <v>8317</v>
      </c>
      <c r="S17" s="22">
        <v>42064.652673611112</v>
      </c>
      <c r="T17" s="22">
        <v>42101.291666666672</v>
      </c>
    </row>
    <row r="18" spans="1:20" x14ac:dyDescent="0.35">
      <c r="A18" s="18">
        <v>1293</v>
      </c>
      <c r="B18" s="18" t="s">
        <v>1294</v>
      </c>
      <c r="C18" s="18" t="s">
        <v>5403</v>
      </c>
      <c r="D18" s="19">
        <v>15000</v>
      </c>
      <c r="E18" s="20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v>102</v>
      </c>
      <c r="P18" s="18">
        <v>127.79</v>
      </c>
      <c r="Q18" s="21" t="s">
        <v>8316</v>
      </c>
      <c r="R18" s="18" t="s">
        <v>8317</v>
      </c>
      <c r="S18" s="22">
        <v>42292.701053240744</v>
      </c>
      <c r="T18" s="22">
        <v>42322.742719907401</v>
      </c>
    </row>
    <row r="19" spans="1:20" x14ac:dyDescent="0.35">
      <c r="A19" s="18">
        <v>1297</v>
      </c>
      <c r="B19" s="18" t="s">
        <v>1298</v>
      </c>
      <c r="C19" s="18" t="s">
        <v>5407</v>
      </c>
      <c r="D19" s="19">
        <v>20000</v>
      </c>
      <c r="E19" s="20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18">
        <v>92.04</v>
      </c>
      <c r="Q19" s="21" t="s">
        <v>8316</v>
      </c>
      <c r="R19" s="18" t="s">
        <v>8317</v>
      </c>
      <c r="S19" s="22">
        <v>42461.747199074074</v>
      </c>
      <c r="T19" s="22">
        <v>42491.747199074074</v>
      </c>
    </row>
    <row r="20" spans="1:20" x14ac:dyDescent="0.35">
      <c r="A20" s="18">
        <v>1299</v>
      </c>
      <c r="B20" s="18" t="s">
        <v>1300</v>
      </c>
      <c r="C20" s="18" t="s">
        <v>5409</v>
      </c>
      <c r="D20" s="19">
        <v>3500</v>
      </c>
      <c r="E20" s="20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v>124</v>
      </c>
      <c r="P20" s="18">
        <v>135.63</v>
      </c>
      <c r="Q20" s="21" t="s">
        <v>8316</v>
      </c>
      <c r="R20" s="18" t="s">
        <v>8317</v>
      </c>
      <c r="S20" s="22">
        <v>42169.814340277779</v>
      </c>
      <c r="T20" s="22">
        <v>42199.814340277779</v>
      </c>
    </row>
    <row r="21" spans="1:20" x14ac:dyDescent="0.35">
      <c r="A21" s="18">
        <v>1300</v>
      </c>
      <c r="B21" s="18" t="s">
        <v>1301</v>
      </c>
      <c r="C21" s="18" t="s">
        <v>5410</v>
      </c>
      <c r="D21" s="19">
        <v>3000</v>
      </c>
      <c r="E21" s="20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18">
        <v>168.75</v>
      </c>
      <c r="Q21" s="21" t="s">
        <v>8316</v>
      </c>
      <c r="R21" s="18" t="s">
        <v>8317</v>
      </c>
      <c r="S21" s="22">
        <v>42483.675208333334</v>
      </c>
      <c r="T21" s="22">
        <v>42522.789583333331</v>
      </c>
    </row>
    <row r="22" spans="1:20" x14ac:dyDescent="0.35">
      <c r="A22" s="18">
        <v>1301</v>
      </c>
      <c r="B22" s="18" t="s">
        <v>1302</v>
      </c>
      <c r="C22" s="18" t="s">
        <v>5411</v>
      </c>
      <c r="D22" s="19">
        <v>2000</v>
      </c>
      <c r="E22" s="20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v>103</v>
      </c>
      <c r="P22" s="18">
        <v>70.86</v>
      </c>
      <c r="Q22" s="21" t="s">
        <v>8316</v>
      </c>
      <c r="R22" s="18" t="s">
        <v>8317</v>
      </c>
      <c r="S22" s="22">
        <v>42195.749745370369</v>
      </c>
      <c r="T22" s="22">
        <v>42206.125</v>
      </c>
    </row>
    <row r="23" spans="1:20" x14ac:dyDescent="0.35">
      <c r="A23" s="18">
        <v>1302</v>
      </c>
      <c r="B23" s="18" t="s">
        <v>1303</v>
      </c>
      <c r="C23" s="18" t="s">
        <v>5412</v>
      </c>
      <c r="D23" s="19">
        <v>2500</v>
      </c>
      <c r="E23" s="20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18">
        <v>50</v>
      </c>
      <c r="Q23" s="21" t="s">
        <v>8316</v>
      </c>
      <c r="R23" s="18" t="s">
        <v>8317</v>
      </c>
      <c r="S23" s="22">
        <v>42675.057997685188</v>
      </c>
      <c r="T23" s="22">
        <v>42705.099664351852</v>
      </c>
    </row>
    <row r="24" spans="1:20" x14ac:dyDescent="0.35">
      <c r="A24" s="18">
        <v>2781</v>
      </c>
      <c r="B24" s="18" t="s">
        <v>2781</v>
      </c>
      <c r="C24" s="18" t="s">
        <v>6891</v>
      </c>
      <c r="D24" s="19">
        <v>1250</v>
      </c>
      <c r="E24" s="20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v>105</v>
      </c>
      <c r="P24" s="18">
        <v>47</v>
      </c>
      <c r="Q24" s="21" t="s">
        <v>8316</v>
      </c>
      <c r="R24" s="18" t="s">
        <v>8317</v>
      </c>
      <c r="S24" s="22">
        <v>42018.94159722222</v>
      </c>
      <c r="T24" s="22">
        <v>42047.291666666672</v>
      </c>
    </row>
    <row r="25" spans="1:20" x14ac:dyDescent="0.35">
      <c r="A25" s="18">
        <v>2782</v>
      </c>
      <c r="B25" s="18" t="s">
        <v>2782</v>
      </c>
      <c r="C25" s="18" t="s">
        <v>6892</v>
      </c>
      <c r="D25" s="19">
        <v>1000</v>
      </c>
      <c r="E25" s="20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18">
        <v>66.67</v>
      </c>
      <c r="Q25" s="21" t="s">
        <v>8316</v>
      </c>
      <c r="R25" s="18" t="s">
        <v>8317</v>
      </c>
      <c r="S25" s="22">
        <v>42026.924976851849</v>
      </c>
      <c r="T25" s="22">
        <v>42052.207638888889</v>
      </c>
    </row>
    <row r="26" spans="1:20" x14ac:dyDescent="0.35">
      <c r="A26" s="18">
        <v>2784</v>
      </c>
      <c r="B26" s="18" t="s">
        <v>2784</v>
      </c>
      <c r="C26" s="18" t="s">
        <v>6894</v>
      </c>
      <c r="D26" s="19">
        <v>6000</v>
      </c>
      <c r="E26" s="20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v>119</v>
      </c>
      <c r="P26" s="18">
        <v>66.11</v>
      </c>
      <c r="Q26" s="21" t="s">
        <v>8316</v>
      </c>
      <c r="R26" s="18" t="s">
        <v>8317</v>
      </c>
      <c r="S26" s="22">
        <v>41920.787534722222</v>
      </c>
      <c r="T26" s="22">
        <v>41941.787534722222</v>
      </c>
    </row>
    <row r="27" spans="1:20" x14ac:dyDescent="0.35">
      <c r="A27" s="18">
        <v>2785</v>
      </c>
      <c r="B27" s="18" t="s">
        <v>2785</v>
      </c>
      <c r="C27" s="18" t="s">
        <v>6895</v>
      </c>
      <c r="D27" s="19">
        <v>5000</v>
      </c>
      <c r="E27" s="20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18">
        <v>36.86</v>
      </c>
      <c r="Q27" s="21" t="s">
        <v>8316</v>
      </c>
      <c r="R27" s="18" t="s">
        <v>8317</v>
      </c>
      <c r="S27" s="22">
        <v>42558.189432870371</v>
      </c>
      <c r="T27" s="22">
        <v>42587.875</v>
      </c>
    </row>
    <row r="28" spans="1:20" x14ac:dyDescent="0.35">
      <c r="A28" s="18">
        <v>2787</v>
      </c>
      <c r="B28" s="18" t="s">
        <v>2787</v>
      </c>
      <c r="C28" s="18" t="s">
        <v>6897</v>
      </c>
      <c r="D28" s="19">
        <v>1000</v>
      </c>
      <c r="E28" s="20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v>120</v>
      </c>
      <c r="P28" s="18">
        <v>31.5</v>
      </c>
      <c r="Q28" s="21" t="s">
        <v>8316</v>
      </c>
      <c r="R28" s="18" t="s">
        <v>8317</v>
      </c>
      <c r="S28" s="22">
        <v>41808.198518518519</v>
      </c>
      <c r="T28" s="22">
        <v>41838.198518518519</v>
      </c>
    </row>
    <row r="29" spans="1:20" x14ac:dyDescent="0.35">
      <c r="A29" s="18">
        <v>2788</v>
      </c>
      <c r="B29" s="18" t="s">
        <v>2788</v>
      </c>
      <c r="C29" s="18" t="s">
        <v>6898</v>
      </c>
      <c r="D29" s="19">
        <v>2000</v>
      </c>
      <c r="E29" s="20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18">
        <v>102.5</v>
      </c>
      <c r="Q29" s="21" t="s">
        <v>8316</v>
      </c>
      <c r="R29" s="18" t="s">
        <v>8317</v>
      </c>
      <c r="S29" s="22">
        <v>42550.701886574068</v>
      </c>
      <c r="T29" s="22">
        <v>42580.701886574068</v>
      </c>
    </row>
    <row r="30" spans="1:20" x14ac:dyDescent="0.35">
      <c r="A30" s="18">
        <v>2789</v>
      </c>
      <c r="B30" s="18" t="s">
        <v>2789</v>
      </c>
      <c r="C30" s="18" t="s">
        <v>6899</v>
      </c>
      <c r="D30" s="19">
        <v>3000</v>
      </c>
      <c r="E30" s="20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v>101</v>
      </c>
      <c r="P30" s="18">
        <v>126.46</v>
      </c>
      <c r="Q30" s="21" t="s">
        <v>8316</v>
      </c>
      <c r="R30" s="18" t="s">
        <v>8317</v>
      </c>
      <c r="S30" s="22">
        <v>42056.013124999998</v>
      </c>
      <c r="T30" s="22">
        <v>42075.166666666672</v>
      </c>
    </row>
    <row r="31" spans="1:20" x14ac:dyDescent="0.35">
      <c r="A31" s="18">
        <v>2790</v>
      </c>
      <c r="B31" s="18" t="s">
        <v>2790</v>
      </c>
      <c r="C31" s="18" t="s">
        <v>6900</v>
      </c>
      <c r="D31" s="19">
        <v>3000</v>
      </c>
      <c r="E31" s="20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18">
        <v>47.88</v>
      </c>
      <c r="Q31" s="21" t="s">
        <v>8316</v>
      </c>
      <c r="R31" s="18" t="s">
        <v>8317</v>
      </c>
      <c r="S31" s="22">
        <v>42016.938692129625</v>
      </c>
      <c r="T31" s="22">
        <v>42046.938692129625</v>
      </c>
    </row>
    <row r="32" spans="1:20" x14ac:dyDescent="0.35">
      <c r="A32" s="18">
        <v>2791</v>
      </c>
      <c r="B32" s="18" t="s">
        <v>2791</v>
      </c>
      <c r="C32" s="18" t="s">
        <v>6901</v>
      </c>
      <c r="D32" s="19">
        <v>2000</v>
      </c>
      <c r="E32" s="20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v>103</v>
      </c>
      <c r="P32" s="18">
        <v>73.209999999999994</v>
      </c>
      <c r="Q32" s="21" t="s">
        <v>8316</v>
      </c>
      <c r="R32" s="18" t="s">
        <v>8317</v>
      </c>
      <c r="S32" s="22">
        <v>42591.899988425925</v>
      </c>
      <c r="T32" s="22">
        <v>42622.166666666672</v>
      </c>
    </row>
    <row r="33" spans="1:20" x14ac:dyDescent="0.35">
      <c r="A33" s="18">
        <v>2792</v>
      </c>
      <c r="B33" s="18" t="s">
        <v>2792</v>
      </c>
      <c r="C33" s="18" t="s">
        <v>6902</v>
      </c>
      <c r="D33" s="19">
        <v>2000</v>
      </c>
      <c r="E33" s="20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18">
        <v>89.67</v>
      </c>
      <c r="Q33" s="21" t="s">
        <v>8316</v>
      </c>
      <c r="R33" s="18" t="s">
        <v>8317</v>
      </c>
      <c r="S33" s="22">
        <v>42183.231006944443</v>
      </c>
      <c r="T33" s="22">
        <v>42228.231006944443</v>
      </c>
    </row>
    <row r="34" spans="1:20" x14ac:dyDescent="0.35">
      <c r="A34" s="18">
        <v>2795</v>
      </c>
      <c r="B34" s="18" t="s">
        <v>2795</v>
      </c>
      <c r="C34" s="18" t="s">
        <v>6905</v>
      </c>
      <c r="D34" s="19">
        <v>700</v>
      </c>
      <c r="E34" s="20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v>104</v>
      </c>
      <c r="P34" s="18">
        <v>36.5</v>
      </c>
      <c r="Q34" s="21" t="s">
        <v>8316</v>
      </c>
      <c r="R34" s="18" t="s">
        <v>8317</v>
      </c>
      <c r="S34" s="22">
        <v>41780.525937500002</v>
      </c>
      <c r="T34" s="22">
        <v>41796.958333333336</v>
      </c>
    </row>
    <row r="35" spans="1:20" x14ac:dyDescent="0.35">
      <c r="A35" s="18">
        <v>2803</v>
      </c>
      <c r="B35" s="18" t="s">
        <v>2803</v>
      </c>
      <c r="C35" s="18" t="s">
        <v>6913</v>
      </c>
      <c r="D35" s="19">
        <v>10000</v>
      </c>
      <c r="E35" s="20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18">
        <v>90.74</v>
      </c>
      <c r="Q35" s="21" t="s">
        <v>8316</v>
      </c>
      <c r="R35" s="18" t="s">
        <v>8317</v>
      </c>
      <c r="S35" s="22">
        <v>42158.065694444449</v>
      </c>
      <c r="T35" s="22">
        <v>42201</v>
      </c>
    </row>
    <row r="36" spans="1:20" x14ac:dyDescent="0.35">
      <c r="A36" s="18">
        <v>2807</v>
      </c>
      <c r="B36" s="18" t="s">
        <v>2807</v>
      </c>
      <c r="C36" s="18" t="s">
        <v>6917</v>
      </c>
      <c r="D36" s="19">
        <v>5000</v>
      </c>
      <c r="E36" s="20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v>126</v>
      </c>
      <c r="P36" s="18">
        <v>67.739999999999995</v>
      </c>
      <c r="Q36" s="21" t="s">
        <v>8316</v>
      </c>
      <c r="R36" s="18" t="s">
        <v>8317</v>
      </c>
      <c r="S36" s="22">
        <v>42154.873124999998</v>
      </c>
      <c r="T36" s="22">
        <v>42184.873124999998</v>
      </c>
    </row>
    <row r="37" spans="1:20" x14ac:dyDescent="0.35">
      <c r="A37" s="18">
        <v>2808</v>
      </c>
      <c r="B37" s="18" t="s">
        <v>2808</v>
      </c>
      <c r="C37" s="18" t="s">
        <v>6918</v>
      </c>
      <c r="D37" s="19">
        <v>4500</v>
      </c>
      <c r="E37" s="20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18">
        <v>65.38</v>
      </c>
      <c r="Q37" s="21" t="s">
        <v>8316</v>
      </c>
      <c r="R37" s="18" t="s">
        <v>8317</v>
      </c>
      <c r="S37" s="22">
        <v>42208.84646990741</v>
      </c>
      <c r="T37" s="22">
        <v>42238.84646990741</v>
      </c>
    </row>
    <row r="38" spans="1:20" x14ac:dyDescent="0.35">
      <c r="A38" s="18">
        <v>2809</v>
      </c>
      <c r="B38" s="18" t="s">
        <v>2809</v>
      </c>
      <c r="C38" s="18" t="s">
        <v>6919</v>
      </c>
      <c r="D38" s="19">
        <v>2500</v>
      </c>
      <c r="E38" s="20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v>102</v>
      </c>
      <c r="P38" s="18">
        <v>121.9</v>
      </c>
      <c r="Q38" s="21" t="s">
        <v>8316</v>
      </c>
      <c r="R38" s="18" t="s">
        <v>8317</v>
      </c>
      <c r="S38" s="22">
        <v>42451.496817129635</v>
      </c>
      <c r="T38" s="22">
        <v>42459.610416666663</v>
      </c>
    </row>
    <row r="39" spans="1:20" x14ac:dyDescent="0.35">
      <c r="A39" s="18">
        <v>2810</v>
      </c>
      <c r="B39" s="18" t="s">
        <v>2810</v>
      </c>
      <c r="C39" s="18" t="s">
        <v>6920</v>
      </c>
      <c r="D39" s="19">
        <v>2500</v>
      </c>
      <c r="E39" s="20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18">
        <v>47.46</v>
      </c>
      <c r="Q39" s="21" t="s">
        <v>8316</v>
      </c>
      <c r="R39" s="18" t="s">
        <v>8317</v>
      </c>
      <c r="S39" s="22">
        <v>41759.13962962963</v>
      </c>
      <c r="T39" s="22">
        <v>41791.165972222225</v>
      </c>
    </row>
    <row r="40" spans="1:20" x14ac:dyDescent="0.35">
      <c r="A40" s="18">
        <v>2813</v>
      </c>
      <c r="B40" s="18" t="s">
        <v>2813</v>
      </c>
      <c r="C40" s="18" t="s">
        <v>6923</v>
      </c>
      <c r="D40" s="19">
        <v>2800</v>
      </c>
      <c r="E40" s="20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v>128</v>
      </c>
      <c r="P40" s="18">
        <v>37.21</v>
      </c>
      <c r="Q40" s="21" t="s">
        <v>8316</v>
      </c>
      <c r="R40" s="18" t="s">
        <v>8317</v>
      </c>
      <c r="S40" s="22">
        <v>42693.742604166662</v>
      </c>
      <c r="T40" s="22">
        <v>42718.742604166662</v>
      </c>
    </row>
    <row r="41" spans="1:20" x14ac:dyDescent="0.35">
      <c r="A41" s="18">
        <v>2818</v>
      </c>
      <c r="B41" s="18" t="s">
        <v>2818</v>
      </c>
      <c r="C41" s="18" t="s">
        <v>6928</v>
      </c>
      <c r="D41" s="19">
        <v>10000</v>
      </c>
      <c r="E41" s="20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18">
        <v>103.95</v>
      </c>
      <c r="Q41" s="21" t="s">
        <v>8316</v>
      </c>
      <c r="R41" s="18" t="s">
        <v>8317</v>
      </c>
      <c r="S41" s="22">
        <v>42250.598217592589</v>
      </c>
      <c r="T41" s="22">
        <v>42270.598217592589</v>
      </c>
    </row>
    <row r="42" spans="1:20" x14ac:dyDescent="0.35">
      <c r="A42" s="18">
        <v>2822</v>
      </c>
      <c r="B42" s="18" t="s">
        <v>2822</v>
      </c>
      <c r="C42" s="18" t="s">
        <v>6932</v>
      </c>
      <c r="D42" s="19">
        <v>6000</v>
      </c>
      <c r="E42" s="20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v>100</v>
      </c>
      <c r="P42" s="18">
        <v>63.83</v>
      </c>
      <c r="Q42" s="21" t="s">
        <v>8316</v>
      </c>
      <c r="R42" s="18" t="s">
        <v>8317</v>
      </c>
      <c r="S42" s="22">
        <v>42060.683935185181</v>
      </c>
      <c r="T42" s="22">
        <v>42090.642268518524</v>
      </c>
    </row>
    <row r="43" spans="1:20" x14ac:dyDescent="0.35">
      <c r="A43" s="18">
        <v>2824</v>
      </c>
      <c r="B43" s="18" t="s">
        <v>2824</v>
      </c>
      <c r="C43" s="18" t="s">
        <v>6934</v>
      </c>
      <c r="D43" s="19">
        <v>650</v>
      </c>
      <c r="E43" s="20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18">
        <v>50.67</v>
      </c>
      <c r="Q43" s="21" t="s">
        <v>8316</v>
      </c>
      <c r="R43" s="18" t="s">
        <v>8317</v>
      </c>
      <c r="S43" s="22">
        <v>42136.270787037036</v>
      </c>
      <c r="T43" s="22">
        <v>42168.071527777778</v>
      </c>
    </row>
    <row r="44" spans="1:20" x14ac:dyDescent="0.35">
      <c r="A44" s="18">
        <v>2826</v>
      </c>
      <c r="B44" s="18" t="s">
        <v>2826</v>
      </c>
      <c r="C44" s="18" t="s">
        <v>6936</v>
      </c>
      <c r="D44" s="19">
        <v>2000</v>
      </c>
      <c r="E44" s="20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v>108</v>
      </c>
      <c r="P44" s="18">
        <v>113.42</v>
      </c>
      <c r="Q44" s="21" t="s">
        <v>8316</v>
      </c>
      <c r="R44" s="18" t="s">
        <v>8317</v>
      </c>
      <c r="S44" s="22">
        <v>42171.034861111111</v>
      </c>
      <c r="T44" s="22">
        <v>42195.291666666672</v>
      </c>
    </row>
    <row r="45" spans="1:20" x14ac:dyDescent="0.35">
      <c r="A45" s="18">
        <v>2827</v>
      </c>
      <c r="B45" s="18" t="s">
        <v>2827</v>
      </c>
      <c r="C45" s="18" t="s">
        <v>6937</v>
      </c>
      <c r="D45" s="19">
        <v>2000</v>
      </c>
      <c r="E45" s="20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18">
        <v>104.57</v>
      </c>
      <c r="Q45" s="21" t="s">
        <v>8316</v>
      </c>
      <c r="R45" s="18" t="s">
        <v>8317</v>
      </c>
      <c r="S45" s="22">
        <v>42494.683634259258</v>
      </c>
      <c r="T45" s="22">
        <v>42524.6875</v>
      </c>
    </row>
    <row r="46" spans="1:20" x14ac:dyDescent="0.35">
      <c r="A46" s="18">
        <v>2830</v>
      </c>
      <c r="B46" s="18" t="s">
        <v>2830</v>
      </c>
      <c r="C46" s="18" t="s">
        <v>6940</v>
      </c>
      <c r="D46" s="19">
        <v>3000</v>
      </c>
      <c r="E46" s="20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v>100</v>
      </c>
      <c r="P46" s="18">
        <v>272.73</v>
      </c>
      <c r="Q46" s="21" t="s">
        <v>8316</v>
      </c>
      <c r="R46" s="18" t="s">
        <v>8317</v>
      </c>
      <c r="S46" s="22">
        <v>41758.839675925927</v>
      </c>
      <c r="T46" s="22">
        <v>41771.165972222225</v>
      </c>
    </row>
    <row r="47" spans="1:20" x14ac:dyDescent="0.35">
      <c r="A47" s="18">
        <v>2831</v>
      </c>
      <c r="B47" s="18" t="s">
        <v>2831</v>
      </c>
      <c r="C47" s="18" t="s">
        <v>6941</v>
      </c>
      <c r="D47" s="19">
        <v>3000</v>
      </c>
      <c r="E47" s="20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18">
        <v>63.85</v>
      </c>
      <c r="Q47" s="21" t="s">
        <v>8316</v>
      </c>
      <c r="R47" s="18" t="s">
        <v>8317</v>
      </c>
      <c r="S47" s="22">
        <v>42171.824884259258</v>
      </c>
      <c r="T47" s="22">
        <v>42201.824884259258</v>
      </c>
    </row>
    <row r="48" spans="1:20" x14ac:dyDescent="0.35">
      <c r="A48" s="18">
        <v>2833</v>
      </c>
      <c r="B48" s="18" t="s">
        <v>2833</v>
      </c>
      <c r="C48" s="18" t="s">
        <v>6943</v>
      </c>
      <c r="D48" s="19">
        <v>2700</v>
      </c>
      <c r="E48" s="20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v>108</v>
      </c>
      <c r="P48" s="18">
        <v>83.51</v>
      </c>
      <c r="Q48" s="21" t="s">
        <v>8316</v>
      </c>
      <c r="R48" s="18" t="s">
        <v>8317</v>
      </c>
      <c r="S48" s="22">
        <v>42268.127696759257</v>
      </c>
      <c r="T48" s="22">
        <v>42288.083333333328</v>
      </c>
    </row>
    <row r="49" spans="1:20" x14ac:dyDescent="0.35">
      <c r="A49" s="18">
        <v>2836</v>
      </c>
      <c r="B49" s="18" t="s">
        <v>2836</v>
      </c>
      <c r="C49" s="18" t="s">
        <v>6946</v>
      </c>
      <c r="D49" s="19">
        <v>450</v>
      </c>
      <c r="E49" s="20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18">
        <v>44.09</v>
      </c>
      <c r="Q49" s="21" t="s">
        <v>8316</v>
      </c>
      <c r="R49" s="18" t="s">
        <v>8317</v>
      </c>
      <c r="S49" s="22">
        <v>42746.261782407411</v>
      </c>
      <c r="T49" s="22">
        <v>42784.207638888889</v>
      </c>
    </row>
    <row r="50" spans="1:20" x14ac:dyDescent="0.35">
      <c r="A50" s="18">
        <v>2838</v>
      </c>
      <c r="B50" s="18" t="s">
        <v>2838</v>
      </c>
      <c r="C50" s="18" t="s">
        <v>6948</v>
      </c>
      <c r="D50" s="19">
        <v>2000</v>
      </c>
      <c r="E50" s="20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v>120</v>
      </c>
      <c r="P50" s="18">
        <v>44.54</v>
      </c>
      <c r="Q50" s="21" t="s">
        <v>8316</v>
      </c>
      <c r="R50" s="18" t="s">
        <v>8317</v>
      </c>
      <c r="S50" s="22">
        <v>41842.607592592591</v>
      </c>
      <c r="T50" s="22">
        <v>41864.916666666664</v>
      </c>
    </row>
    <row r="51" spans="1:20" x14ac:dyDescent="0.35">
      <c r="A51" s="18">
        <v>2839</v>
      </c>
      <c r="B51" s="18" t="s">
        <v>2839</v>
      </c>
      <c r="C51" s="18" t="s">
        <v>6949</v>
      </c>
      <c r="D51" s="19">
        <v>3500</v>
      </c>
      <c r="E51" s="20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18">
        <v>125.81</v>
      </c>
      <c r="Q51" s="21" t="s">
        <v>8316</v>
      </c>
      <c r="R51" s="18" t="s">
        <v>8317</v>
      </c>
      <c r="S51" s="22">
        <v>41853.240208333329</v>
      </c>
      <c r="T51" s="22">
        <v>41876.207638888889</v>
      </c>
    </row>
    <row r="52" spans="1:20" x14ac:dyDescent="0.35">
      <c r="A52" s="18">
        <v>2961</v>
      </c>
      <c r="B52" s="18" t="s">
        <v>2961</v>
      </c>
      <c r="C52" s="18" t="s">
        <v>7071</v>
      </c>
      <c r="D52" s="19">
        <v>5000</v>
      </c>
      <c r="E52" s="20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v>110</v>
      </c>
      <c r="P52" s="18">
        <v>50.75</v>
      </c>
      <c r="Q52" s="21" t="s">
        <v>8316</v>
      </c>
      <c r="R52" s="18" t="s">
        <v>8317</v>
      </c>
      <c r="S52" s="22">
        <v>42061.212488425925</v>
      </c>
      <c r="T52" s="22">
        <v>42089.166666666672</v>
      </c>
    </row>
    <row r="53" spans="1:20" x14ac:dyDescent="0.35">
      <c r="A53" s="18">
        <v>2962</v>
      </c>
      <c r="B53" s="18" t="s">
        <v>2962</v>
      </c>
      <c r="C53" s="18" t="s">
        <v>7072</v>
      </c>
      <c r="D53" s="19">
        <v>1000</v>
      </c>
      <c r="E53" s="20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18">
        <v>60.9</v>
      </c>
      <c r="Q53" s="21" t="s">
        <v>8316</v>
      </c>
      <c r="R53" s="18" t="s">
        <v>8317</v>
      </c>
      <c r="S53" s="22">
        <v>42036.24428240741</v>
      </c>
      <c r="T53" s="22">
        <v>42064.290972222225</v>
      </c>
    </row>
    <row r="54" spans="1:20" x14ac:dyDescent="0.35">
      <c r="A54" s="18">
        <v>2963</v>
      </c>
      <c r="B54" s="18" t="s">
        <v>2963</v>
      </c>
      <c r="C54" s="18" t="s">
        <v>7073</v>
      </c>
      <c r="D54" s="19">
        <v>10000</v>
      </c>
      <c r="E54" s="20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v>107</v>
      </c>
      <c r="P54" s="18">
        <v>109.03</v>
      </c>
      <c r="Q54" s="21" t="s">
        <v>8316</v>
      </c>
      <c r="R54" s="18" t="s">
        <v>8317</v>
      </c>
      <c r="S54" s="22">
        <v>42157.470185185186</v>
      </c>
      <c r="T54" s="22">
        <v>42187.470185185186</v>
      </c>
    </row>
    <row r="55" spans="1:20" x14ac:dyDescent="0.35">
      <c r="A55" s="18">
        <v>2964</v>
      </c>
      <c r="B55" s="18" t="s">
        <v>2964</v>
      </c>
      <c r="C55" s="18" t="s">
        <v>7074</v>
      </c>
      <c r="D55" s="19">
        <v>5000</v>
      </c>
      <c r="E55" s="20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18">
        <v>25.69</v>
      </c>
      <c r="Q55" s="21" t="s">
        <v>8316</v>
      </c>
      <c r="R55" s="18" t="s">
        <v>8317</v>
      </c>
      <c r="S55" s="22">
        <v>41827.909942129627</v>
      </c>
      <c r="T55" s="22">
        <v>41857.897222222222</v>
      </c>
    </row>
    <row r="56" spans="1:20" x14ac:dyDescent="0.35">
      <c r="A56" s="18">
        <v>2965</v>
      </c>
      <c r="B56" s="18" t="s">
        <v>2965</v>
      </c>
      <c r="C56" s="18" t="s">
        <v>7075</v>
      </c>
      <c r="D56" s="19">
        <v>1500</v>
      </c>
      <c r="E56" s="20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v>109</v>
      </c>
      <c r="P56" s="18">
        <v>41.92</v>
      </c>
      <c r="Q56" s="21" t="s">
        <v>8316</v>
      </c>
      <c r="R56" s="18" t="s">
        <v>8317</v>
      </c>
      <c r="S56" s="22">
        <v>42162.729548611111</v>
      </c>
      <c r="T56" s="22">
        <v>42192.729548611111</v>
      </c>
    </row>
    <row r="57" spans="1:20" x14ac:dyDescent="0.35">
      <c r="A57" s="18">
        <v>2966</v>
      </c>
      <c r="B57" s="18" t="s">
        <v>2966</v>
      </c>
      <c r="C57" s="18" t="s">
        <v>7076</v>
      </c>
      <c r="D57" s="19">
        <v>10000</v>
      </c>
      <c r="E57" s="20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18">
        <v>88.77</v>
      </c>
      <c r="Q57" s="21" t="s">
        <v>8316</v>
      </c>
      <c r="R57" s="18" t="s">
        <v>8317</v>
      </c>
      <c r="S57" s="22">
        <v>42233.738564814819</v>
      </c>
      <c r="T57" s="22">
        <v>42263.738564814819</v>
      </c>
    </row>
    <row r="58" spans="1:20" x14ac:dyDescent="0.35">
      <c r="A58" s="18">
        <v>2967</v>
      </c>
      <c r="B58" s="18" t="s">
        <v>2967</v>
      </c>
      <c r="C58" s="18" t="s">
        <v>7077</v>
      </c>
      <c r="D58" s="19">
        <v>5000</v>
      </c>
      <c r="E58" s="20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v>114</v>
      </c>
      <c r="P58" s="18">
        <v>80.23</v>
      </c>
      <c r="Q58" s="21" t="s">
        <v>8316</v>
      </c>
      <c r="R58" s="18" t="s">
        <v>8317</v>
      </c>
      <c r="S58" s="22">
        <v>42042.197824074072</v>
      </c>
      <c r="T58" s="22">
        <v>42072.156157407408</v>
      </c>
    </row>
    <row r="59" spans="1:20" x14ac:dyDescent="0.35">
      <c r="A59" s="18">
        <v>2968</v>
      </c>
      <c r="B59" s="18" t="s">
        <v>2968</v>
      </c>
      <c r="C59" s="18" t="s">
        <v>7078</v>
      </c>
      <c r="D59" s="19">
        <v>3500</v>
      </c>
      <c r="E59" s="20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18">
        <v>78.94</v>
      </c>
      <c r="Q59" s="21" t="s">
        <v>8316</v>
      </c>
      <c r="R59" s="18" t="s">
        <v>8317</v>
      </c>
      <c r="S59" s="22">
        <v>42585.523842592593</v>
      </c>
      <c r="T59" s="22">
        <v>42599.165972222225</v>
      </c>
    </row>
    <row r="60" spans="1:20" x14ac:dyDescent="0.35">
      <c r="A60" s="18">
        <v>2970</v>
      </c>
      <c r="B60" s="18" t="s">
        <v>2970</v>
      </c>
      <c r="C60" s="18" t="s">
        <v>7080</v>
      </c>
      <c r="D60" s="19">
        <v>6000</v>
      </c>
      <c r="E60" s="20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v>106</v>
      </c>
      <c r="P60" s="18">
        <v>69.89</v>
      </c>
      <c r="Q60" s="21" t="s">
        <v>8316</v>
      </c>
      <c r="R60" s="18" t="s">
        <v>8317</v>
      </c>
      <c r="S60" s="22">
        <v>41808.669571759259</v>
      </c>
      <c r="T60" s="22">
        <v>41838.669571759259</v>
      </c>
    </row>
    <row r="61" spans="1:20" x14ac:dyDescent="0.35">
      <c r="A61" s="18">
        <v>2971</v>
      </c>
      <c r="B61" s="18" t="s">
        <v>2971</v>
      </c>
      <c r="C61" s="18" t="s">
        <v>7081</v>
      </c>
      <c r="D61" s="19">
        <v>3200</v>
      </c>
      <c r="E61" s="20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18">
        <v>74.53</v>
      </c>
      <c r="Q61" s="21" t="s">
        <v>8316</v>
      </c>
      <c r="R61" s="18" t="s">
        <v>8317</v>
      </c>
      <c r="S61" s="22">
        <v>41852.658310185187</v>
      </c>
      <c r="T61" s="22">
        <v>41882.658310185187</v>
      </c>
    </row>
    <row r="62" spans="1:20" x14ac:dyDescent="0.35">
      <c r="A62" s="18">
        <v>2972</v>
      </c>
      <c r="B62" s="18" t="s">
        <v>2972</v>
      </c>
      <c r="C62" s="18" t="s">
        <v>7082</v>
      </c>
      <c r="D62" s="19">
        <v>2000</v>
      </c>
      <c r="E62" s="20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v>105</v>
      </c>
      <c r="P62" s="18">
        <v>123.94</v>
      </c>
      <c r="Q62" s="21" t="s">
        <v>8316</v>
      </c>
      <c r="R62" s="18" t="s">
        <v>8317</v>
      </c>
      <c r="S62" s="22">
        <v>42694.110185185185</v>
      </c>
      <c r="T62" s="22">
        <v>42709.041666666672</v>
      </c>
    </row>
    <row r="63" spans="1:20" x14ac:dyDescent="0.35">
      <c r="A63" s="18">
        <v>2973</v>
      </c>
      <c r="B63" s="18" t="s">
        <v>2973</v>
      </c>
      <c r="C63" s="18" t="s">
        <v>7083</v>
      </c>
      <c r="D63" s="19">
        <v>5000</v>
      </c>
      <c r="E63" s="20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18">
        <v>264.85000000000002</v>
      </c>
      <c r="Q63" s="21" t="s">
        <v>8316</v>
      </c>
      <c r="R63" s="18" t="s">
        <v>8317</v>
      </c>
      <c r="S63" s="22">
        <v>42341.818379629629</v>
      </c>
      <c r="T63" s="22">
        <v>42370.166666666672</v>
      </c>
    </row>
    <row r="64" spans="1:20" x14ac:dyDescent="0.35">
      <c r="A64" s="18">
        <v>2974</v>
      </c>
      <c r="B64" s="18" t="s">
        <v>2974</v>
      </c>
      <c r="C64" s="18" t="s">
        <v>7084</v>
      </c>
      <c r="D64" s="19">
        <v>5000</v>
      </c>
      <c r="E64" s="20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v>102</v>
      </c>
      <c r="P64" s="18">
        <v>58.62</v>
      </c>
      <c r="Q64" s="21" t="s">
        <v>8316</v>
      </c>
      <c r="R64" s="18" t="s">
        <v>8317</v>
      </c>
      <c r="S64" s="22">
        <v>41880.061006944445</v>
      </c>
      <c r="T64" s="22">
        <v>41908.065972222219</v>
      </c>
    </row>
    <row r="65" spans="1:20" x14ac:dyDescent="0.35">
      <c r="A65" s="18">
        <v>2975</v>
      </c>
      <c r="B65" s="18" t="s">
        <v>2975</v>
      </c>
      <c r="C65" s="18" t="s">
        <v>7085</v>
      </c>
      <c r="D65" s="19">
        <v>8000</v>
      </c>
      <c r="E65" s="20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18">
        <v>70.88</v>
      </c>
      <c r="Q65" s="21" t="s">
        <v>8316</v>
      </c>
      <c r="R65" s="18" t="s">
        <v>8317</v>
      </c>
      <c r="S65" s="22">
        <v>41941.683865740742</v>
      </c>
      <c r="T65" s="22">
        <v>41970.125</v>
      </c>
    </row>
    <row r="66" spans="1:20" x14ac:dyDescent="0.35">
      <c r="A66" s="18">
        <v>2977</v>
      </c>
      <c r="B66" s="18" t="s">
        <v>2977</v>
      </c>
      <c r="C66" s="18" t="s">
        <v>7087</v>
      </c>
      <c r="D66" s="19">
        <v>3000</v>
      </c>
      <c r="E66" s="20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v>114</v>
      </c>
      <c r="P66" s="18">
        <v>113.57</v>
      </c>
      <c r="Q66" s="21" t="s">
        <v>8316</v>
      </c>
      <c r="R66" s="18" t="s">
        <v>8317</v>
      </c>
      <c r="S66" s="22">
        <v>42026.88118055556</v>
      </c>
      <c r="T66" s="22">
        <v>42086.093055555553</v>
      </c>
    </row>
    <row r="67" spans="1:20" x14ac:dyDescent="0.35">
      <c r="A67" s="18">
        <v>2978</v>
      </c>
      <c r="B67" s="18" t="s">
        <v>2978</v>
      </c>
      <c r="C67" s="18" t="s">
        <v>7088</v>
      </c>
      <c r="D67" s="19">
        <v>750</v>
      </c>
      <c r="E67" s="20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18">
        <v>60.69</v>
      </c>
      <c r="Q67" s="21" t="s">
        <v>8316</v>
      </c>
      <c r="R67" s="18" t="s">
        <v>8317</v>
      </c>
      <c r="S67" s="22">
        <v>41922.640590277777</v>
      </c>
      <c r="T67" s="22">
        <v>41932.249305555553</v>
      </c>
    </row>
    <row r="68" spans="1:20" x14ac:dyDescent="0.35">
      <c r="A68" s="18">
        <v>2979</v>
      </c>
      <c r="B68" s="18" t="s">
        <v>2979</v>
      </c>
      <c r="C68" s="18" t="s">
        <v>7089</v>
      </c>
      <c r="D68" s="19">
        <v>5000</v>
      </c>
      <c r="E68" s="20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v>101</v>
      </c>
      <c r="P68" s="18">
        <v>110.22</v>
      </c>
      <c r="Q68" s="21" t="s">
        <v>8316</v>
      </c>
      <c r="R68" s="18" t="s">
        <v>8317</v>
      </c>
      <c r="S68" s="22">
        <v>41993.824340277773</v>
      </c>
      <c r="T68" s="22">
        <v>42010.25</v>
      </c>
    </row>
    <row r="69" spans="1:20" x14ac:dyDescent="0.35">
      <c r="A69" s="18">
        <v>2980</v>
      </c>
      <c r="B69" s="18" t="s">
        <v>2980</v>
      </c>
      <c r="C69" s="18" t="s">
        <v>7090</v>
      </c>
      <c r="D69" s="19">
        <v>3000</v>
      </c>
      <c r="E69" s="20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18">
        <v>136.46</v>
      </c>
      <c r="Q69" s="21" t="s">
        <v>8316</v>
      </c>
      <c r="R69" s="18" t="s">
        <v>8317</v>
      </c>
      <c r="S69" s="22">
        <v>42219.915856481486</v>
      </c>
      <c r="T69" s="22">
        <v>42240.083333333328</v>
      </c>
    </row>
    <row r="70" spans="1:20" x14ac:dyDescent="0.35">
      <c r="A70" s="18">
        <v>3147</v>
      </c>
      <c r="B70" s="18" t="s">
        <v>3147</v>
      </c>
      <c r="C70" s="18" t="s">
        <v>7257</v>
      </c>
      <c r="D70" s="19">
        <v>20000</v>
      </c>
      <c r="E70" s="20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v>118</v>
      </c>
      <c r="P70" s="18">
        <v>110.35</v>
      </c>
      <c r="Q70" s="21" t="s">
        <v>8316</v>
      </c>
      <c r="R70" s="18" t="s">
        <v>8317</v>
      </c>
      <c r="S70" s="22">
        <v>41909.969386574077</v>
      </c>
      <c r="T70" s="22">
        <v>41950.011053240742</v>
      </c>
    </row>
    <row r="71" spans="1:20" x14ac:dyDescent="0.35">
      <c r="A71" s="18">
        <v>3148</v>
      </c>
      <c r="B71" s="18" t="s">
        <v>3148</v>
      </c>
      <c r="C71" s="18" t="s">
        <v>7258</v>
      </c>
      <c r="D71" s="19">
        <v>1800</v>
      </c>
      <c r="E71" s="20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18">
        <v>41.42</v>
      </c>
      <c r="Q71" s="21" t="s">
        <v>8316</v>
      </c>
      <c r="R71" s="18" t="s">
        <v>8317</v>
      </c>
      <c r="S71" s="22">
        <v>41891.665324074071</v>
      </c>
      <c r="T71" s="22">
        <v>41913.166666666664</v>
      </c>
    </row>
    <row r="72" spans="1:20" x14ac:dyDescent="0.35">
      <c r="A72" s="18">
        <v>3149</v>
      </c>
      <c r="B72" s="18" t="s">
        <v>3149</v>
      </c>
      <c r="C72" s="18" t="s">
        <v>7259</v>
      </c>
      <c r="D72" s="19">
        <v>1250</v>
      </c>
      <c r="E72" s="20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v>104</v>
      </c>
      <c r="P72" s="18">
        <v>52</v>
      </c>
      <c r="Q72" s="21" t="s">
        <v>8316</v>
      </c>
      <c r="R72" s="18" t="s">
        <v>8317</v>
      </c>
      <c r="S72" s="22">
        <v>41226.017361111109</v>
      </c>
      <c r="T72" s="22">
        <v>41250.083333333336</v>
      </c>
    </row>
    <row r="73" spans="1:20" x14ac:dyDescent="0.35">
      <c r="A73" s="18">
        <v>3150</v>
      </c>
      <c r="B73" s="18" t="s">
        <v>3150</v>
      </c>
      <c r="C73" s="18" t="s">
        <v>7260</v>
      </c>
      <c r="D73" s="19">
        <v>3500</v>
      </c>
      <c r="E73" s="20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18">
        <v>33.99</v>
      </c>
      <c r="Q73" s="21" t="s">
        <v>8316</v>
      </c>
      <c r="R73" s="18" t="s">
        <v>8317</v>
      </c>
      <c r="S73" s="22">
        <v>40478.263923611114</v>
      </c>
      <c r="T73" s="22">
        <v>40568.166666666664</v>
      </c>
    </row>
    <row r="74" spans="1:20" x14ac:dyDescent="0.35">
      <c r="A74" s="18">
        <v>3151</v>
      </c>
      <c r="B74" s="18" t="s">
        <v>3151</v>
      </c>
      <c r="C74" s="18" t="s">
        <v>7261</v>
      </c>
      <c r="D74" s="19">
        <v>3500</v>
      </c>
      <c r="E74" s="20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v>100</v>
      </c>
      <c r="P74" s="18">
        <v>103.35</v>
      </c>
      <c r="Q74" s="21" t="s">
        <v>8316</v>
      </c>
      <c r="R74" s="18" t="s">
        <v>8317</v>
      </c>
      <c r="S74" s="22">
        <v>41862.83997685185</v>
      </c>
      <c r="T74" s="22">
        <v>41892.83997685185</v>
      </c>
    </row>
    <row r="75" spans="1:20" x14ac:dyDescent="0.35">
      <c r="A75" s="18">
        <v>3153</v>
      </c>
      <c r="B75" s="18" t="s">
        <v>3153</v>
      </c>
      <c r="C75" s="18" t="s">
        <v>7263</v>
      </c>
      <c r="D75" s="19">
        <v>3000</v>
      </c>
      <c r="E75" s="20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18">
        <v>41.77</v>
      </c>
      <c r="Q75" s="21" t="s">
        <v>8316</v>
      </c>
      <c r="R75" s="18" t="s">
        <v>8317</v>
      </c>
      <c r="S75" s="22">
        <v>40633.154363425929</v>
      </c>
      <c r="T75" s="22">
        <v>40664.207638888889</v>
      </c>
    </row>
    <row r="76" spans="1:20" x14ac:dyDescent="0.35">
      <c r="A76" s="18">
        <v>3154</v>
      </c>
      <c r="B76" s="18" t="s">
        <v>3154</v>
      </c>
      <c r="C76" s="18" t="s">
        <v>7264</v>
      </c>
      <c r="D76" s="19">
        <v>7000</v>
      </c>
      <c r="E76" s="20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v>113</v>
      </c>
      <c r="P76" s="18">
        <v>64.27</v>
      </c>
      <c r="Q76" s="21" t="s">
        <v>8316</v>
      </c>
      <c r="R76" s="18" t="s">
        <v>8317</v>
      </c>
      <c r="S76" s="22">
        <v>40970.875671296293</v>
      </c>
      <c r="T76" s="22">
        <v>41000.834004629629</v>
      </c>
    </row>
    <row r="77" spans="1:20" x14ac:dyDescent="0.35">
      <c r="A77" s="18">
        <v>3156</v>
      </c>
      <c r="B77" s="18" t="s">
        <v>3156</v>
      </c>
      <c r="C77" s="18" t="s">
        <v>7266</v>
      </c>
      <c r="D77" s="19">
        <v>5500</v>
      </c>
      <c r="E77" s="20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18">
        <v>62.92</v>
      </c>
      <c r="Q77" s="21" t="s">
        <v>8316</v>
      </c>
      <c r="R77" s="18" t="s">
        <v>8317</v>
      </c>
      <c r="S77" s="22">
        <v>41026.953055555554</v>
      </c>
      <c r="T77" s="22">
        <v>41061.953055555554</v>
      </c>
    </row>
    <row r="78" spans="1:20" x14ac:dyDescent="0.35">
      <c r="A78" s="18">
        <v>3157</v>
      </c>
      <c r="B78" s="18" t="s">
        <v>3157</v>
      </c>
      <c r="C78" s="18" t="s">
        <v>7267</v>
      </c>
      <c r="D78" s="19">
        <v>4000</v>
      </c>
      <c r="E78" s="20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v>101</v>
      </c>
      <c r="P78" s="18">
        <v>98.54</v>
      </c>
      <c r="Q78" s="21" t="s">
        <v>8316</v>
      </c>
      <c r="R78" s="18" t="s">
        <v>8317</v>
      </c>
      <c r="S78" s="22">
        <v>41829.788252314815</v>
      </c>
      <c r="T78" s="22">
        <v>41839.208333333336</v>
      </c>
    </row>
    <row r="79" spans="1:20" x14ac:dyDescent="0.35">
      <c r="A79" s="18">
        <v>3158</v>
      </c>
      <c r="B79" s="18" t="s">
        <v>3158</v>
      </c>
      <c r="C79" s="18" t="s">
        <v>7268</v>
      </c>
      <c r="D79" s="19">
        <v>5000</v>
      </c>
      <c r="E79" s="20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18">
        <v>82.61</v>
      </c>
      <c r="Q79" s="21" t="s">
        <v>8316</v>
      </c>
      <c r="R79" s="18" t="s">
        <v>8317</v>
      </c>
      <c r="S79" s="22">
        <v>41447.839722222219</v>
      </c>
      <c r="T79" s="22">
        <v>41477.839722222219</v>
      </c>
    </row>
    <row r="80" spans="1:20" x14ac:dyDescent="0.35">
      <c r="A80" s="18">
        <v>3159</v>
      </c>
      <c r="B80" s="18" t="s">
        <v>3159</v>
      </c>
      <c r="C80" s="18" t="s">
        <v>7269</v>
      </c>
      <c r="D80" s="19">
        <v>1500</v>
      </c>
      <c r="E80" s="20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v>133</v>
      </c>
      <c r="P80" s="18">
        <v>38.5</v>
      </c>
      <c r="Q80" s="21" t="s">
        <v>8316</v>
      </c>
      <c r="R80" s="18" t="s">
        <v>8317</v>
      </c>
      <c r="S80" s="22">
        <v>40884.066678240742</v>
      </c>
      <c r="T80" s="22">
        <v>40926.958333333336</v>
      </c>
    </row>
    <row r="81" spans="1:20" x14ac:dyDescent="0.35">
      <c r="A81" s="18">
        <v>3160</v>
      </c>
      <c r="B81" s="18" t="s">
        <v>3160</v>
      </c>
      <c r="C81" s="18" t="s">
        <v>7270</v>
      </c>
      <c r="D81" s="19">
        <v>4500</v>
      </c>
      <c r="E81" s="20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18">
        <v>80.16</v>
      </c>
      <c r="Q81" s="21" t="s">
        <v>8316</v>
      </c>
      <c r="R81" s="18" t="s">
        <v>8317</v>
      </c>
      <c r="S81" s="22">
        <v>41841.26489583333</v>
      </c>
      <c r="T81" s="22">
        <v>41864.207638888889</v>
      </c>
    </row>
    <row r="82" spans="1:20" x14ac:dyDescent="0.35">
      <c r="A82" s="18">
        <v>3162</v>
      </c>
      <c r="B82" s="18" t="s">
        <v>3162</v>
      </c>
      <c r="C82" s="18" t="s">
        <v>7272</v>
      </c>
      <c r="D82" s="19">
        <v>4000</v>
      </c>
      <c r="E82" s="20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v>127</v>
      </c>
      <c r="P82" s="18">
        <v>80.73</v>
      </c>
      <c r="Q82" s="21" t="s">
        <v>8316</v>
      </c>
      <c r="R82" s="18" t="s">
        <v>8317</v>
      </c>
      <c r="S82" s="22">
        <v>41799.685902777775</v>
      </c>
      <c r="T82" s="22">
        <v>41827.083333333336</v>
      </c>
    </row>
    <row r="83" spans="1:20" x14ac:dyDescent="0.35">
      <c r="A83" s="18">
        <v>3163</v>
      </c>
      <c r="B83" s="18" t="s">
        <v>3163</v>
      </c>
      <c r="C83" s="18" t="s">
        <v>7273</v>
      </c>
      <c r="D83" s="19">
        <v>13000</v>
      </c>
      <c r="E83" s="20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18">
        <v>200.69</v>
      </c>
      <c r="Q83" s="21" t="s">
        <v>8316</v>
      </c>
      <c r="R83" s="18" t="s">
        <v>8317</v>
      </c>
      <c r="S83" s="22">
        <v>41775.753761574073</v>
      </c>
      <c r="T83" s="22">
        <v>41805.753761574073</v>
      </c>
    </row>
    <row r="84" spans="1:20" x14ac:dyDescent="0.35">
      <c r="A84" s="18">
        <v>3164</v>
      </c>
      <c r="B84" s="18" t="s">
        <v>3164</v>
      </c>
      <c r="C84" s="18" t="s">
        <v>7274</v>
      </c>
      <c r="D84" s="19">
        <v>2500</v>
      </c>
      <c r="E84" s="20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v>107</v>
      </c>
      <c r="P84" s="18">
        <v>37.590000000000003</v>
      </c>
      <c r="Q84" s="21" t="s">
        <v>8316</v>
      </c>
      <c r="R84" s="18" t="s">
        <v>8317</v>
      </c>
      <c r="S84" s="22">
        <v>41766.80572916667</v>
      </c>
      <c r="T84" s="22">
        <v>41799.80572916667</v>
      </c>
    </row>
    <row r="85" spans="1:20" x14ac:dyDescent="0.35">
      <c r="A85" s="18">
        <v>3165</v>
      </c>
      <c r="B85" s="18" t="s">
        <v>3165</v>
      </c>
      <c r="C85" s="18" t="s">
        <v>7275</v>
      </c>
      <c r="D85" s="19">
        <v>750</v>
      </c>
      <c r="E85" s="20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18">
        <v>58.1</v>
      </c>
      <c r="Q85" s="21" t="s">
        <v>8316</v>
      </c>
      <c r="R85" s="18" t="s">
        <v>8317</v>
      </c>
      <c r="S85" s="22">
        <v>40644.159259259257</v>
      </c>
      <c r="T85" s="22">
        <v>40666.165972222225</v>
      </c>
    </row>
    <row r="86" spans="1:20" x14ac:dyDescent="0.35">
      <c r="A86" s="18">
        <v>3166</v>
      </c>
      <c r="B86" s="18" t="s">
        <v>3166</v>
      </c>
      <c r="C86" s="18" t="s">
        <v>7276</v>
      </c>
      <c r="D86" s="19">
        <v>35000</v>
      </c>
      <c r="E86" s="20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v>160</v>
      </c>
      <c r="P86" s="18">
        <v>60.3</v>
      </c>
      <c r="Q86" s="21" t="s">
        <v>8316</v>
      </c>
      <c r="R86" s="18" t="s">
        <v>8317</v>
      </c>
      <c r="S86" s="22">
        <v>41940.69158564815</v>
      </c>
      <c r="T86" s="22">
        <v>41969.332638888889</v>
      </c>
    </row>
    <row r="87" spans="1:20" x14ac:dyDescent="0.35">
      <c r="A87" s="18">
        <v>3167</v>
      </c>
      <c r="B87" s="18" t="s">
        <v>3167</v>
      </c>
      <c r="C87" s="18" t="s">
        <v>7277</v>
      </c>
      <c r="D87" s="19">
        <v>3000</v>
      </c>
      <c r="E87" s="20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18">
        <v>63.36</v>
      </c>
      <c r="Q87" s="21" t="s">
        <v>8316</v>
      </c>
      <c r="R87" s="18" t="s">
        <v>8317</v>
      </c>
      <c r="S87" s="22">
        <v>41839.175706018519</v>
      </c>
      <c r="T87" s="22">
        <v>41853.175706018519</v>
      </c>
    </row>
    <row r="88" spans="1:20" x14ac:dyDescent="0.35">
      <c r="A88" s="18">
        <v>3168</v>
      </c>
      <c r="B88" s="18" t="s">
        <v>3168</v>
      </c>
      <c r="C88" s="18" t="s">
        <v>7278</v>
      </c>
      <c r="D88" s="19">
        <v>2500</v>
      </c>
      <c r="E88" s="20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v>124</v>
      </c>
      <c r="P88" s="18">
        <v>50.9</v>
      </c>
      <c r="Q88" s="21" t="s">
        <v>8316</v>
      </c>
      <c r="R88" s="18" t="s">
        <v>8317</v>
      </c>
      <c r="S88" s="22">
        <v>41772.105937500004</v>
      </c>
      <c r="T88" s="22">
        <v>41803.916666666664</v>
      </c>
    </row>
    <row r="89" spans="1:20" x14ac:dyDescent="0.35">
      <c r="A89" s="18">
        <v>3169</v>
      </c>
      <c r="B89" s="18" t="s">
        <v>3169</v>
      </c>
      <c r="C89" s="18" t="s">
        <v>7279</v>
      </c>
      <c r="D89" s="19">
        <v>8000</v>
      </c>
      <c r="E89" s="20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18">
        <v>100.5</v>
      </c>
      <c r="Q89" s="21" t="s">
        <v>8316</v>
      </c>
      <c r="R89" s="18" t="s">
        <v>8317</v>
      </c>
      <c r="S89" s="22">
        <v>41591.737974537034</v>
      </c>
      <c r="T89" s="22">
        <v>41621.207638888889</v>
      </c>
    </row>
    <row r="90" spans="1:20" x14ac:dyDescent="0.35">
      <c r="A90" s="18">
        <v>3170</v>
      </c>
      <c r="B90" s="18" t="s">
        <v>3170</v>
      </c>
      <c r="C90" s="18" t="s">
        <v>7280</v>
      </c>
      <c r="D90" s="19">
        <v>2000</v>
      </c>
      <c r="E90" s="20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v>112</v>
      </c>
      <c r="P90" s="18">
        <v>31.62</v>
      </c>
      <c r="Q90" s="21" t="s">
        <v>8316</v>
      </c>
      <c r="R90" s="18" t="s">
        <v>8317</v>
      </c>
      <c r="S90" s="22">
        <v>41789.080370370371</v>
      </c>
      <c r="T90" s="22">
        <v>41822.166666666664</v>
      </c>
    </row>
    <row r="91" spans="1:20" x14ac:dyDescent="0.35">
      <c r="A91" s="18">
        <v>3172</v>
      </c>
      <c r="B91" s="18" t="s">
        <v>3172</v>
      </c>
      <c r="C91" s="18" t="s">
        <v>7282</v>
      </c>
      <c r="D91" s="19">
        <v>2000</v>
      </c>
      <c r="E91" s="20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18">
        <v>79.31</v>
      </c>
      <c r="Q91" s="21" t="s">
        <v>8316</v>
      </c>
      <c r="R91" s="18" t="s">
        <v>8317</v>
      </c>
      <c r="S91" s="22">
        <v>40923.729953703703</v>
      </c>
      <c r="T91" s="22">
        <v>40953.729953703703</v>
      </c>
    </row>
    <row r="92" spans="1:20" x14ac:dyDescent="0.35">
      <c r="A92" s="18">
        <v>3173</v>
      </c>
      <c r="B92" s="18" t="s">
        <v>3173</v>
      </c>
      <c r="C92" s="18" t="s">
        <v>7283</v>
      </c>
      <c r="D92" s="19">
        <v>10000</v>
      </c>
      <c r="E92" s="20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v>103</v>
      </c>
      <c r="P92" s="18">
        <v>139.19</v>
      </c>
      <c r="Q92" s="21" t="s">
        <v>8316</v>
      </c>
      <c r="R92" s="18" t="s">
        <v>8317</v>
      </c>
      <c r="S92" s="22">
        <v>41878.878379629627</v>
      </c>
      <c r="T92" s="22">
        <v>41908.878379629627</v>
      </c>
    </row>
    <row r="93" spans="1:20" x14ac:dyDescent="0.35">
      <c r="A93" s="18">
        <v>3174</v>
      </c>
      <c r="B93" s="18" t="s">
        <v>3174</v>
      </c>
      <c r="C93" s="18" t="s">
        <v>7284</v>
      </c>
      <c r="D93" s="19">
        <v>3000</v>
      </c>
      <c r="E93" s="20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18">
        <v>131.91</v>
      </c>
      <c r="Q93" s="21" t="s">
        <v>8316</v>
      </c>
      <c r="R93" s="18" t="s">
        <v>8317</v>
      </c>
      <c r="S93" s="22">
        <v>41862.864675925928</v>
      </c>
      <c r="T93" s="22">
        <v>41876.864675925928</v>
      </c>
    </row>
    <row r="94" spans="1:20" x14ac:dyDescent="0.35">
      <c r="A94" s="18">
        <v>3175</v>
      </c>
      <c r="B94" s="18" t="s">
        <v>3175</v>
      </c>
      <c r="C94" s="18" t="s">
        <v>7285</v>
      </c>
      <c r="D94" s="19">
        <v>5000</v>
      </c>
      <c r="E94" s="20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v>110</v>
      </c>
      <c r="P94" s="18">
        <v>91.3</v>
      </c>
      <c r="Q94" s="21" t="s">
        <v>8316</v>
      </c>
      <c r="R94" s="18" t="s">
        <v>8317</v>
      </c>
      <c r="S94" s="22">
        <v>40531.886886574073</v>
      </c>
      <c r="T94" s="22">
        <v>40591.886886574073</v>
      </c>
    </row>
    <row r="95" spans="1:20" x14ac:dyDescent="0.35">
      <c r="A95" s="18">
        <v>3176</v>
      </c>
      <c r="B95" s="18" t="s">
        <v>3176</v>
      </c>
      <c r="C95" s="18" t="s">
        <v>7286</v>
      </c>
      <c r="D95" s="19">
        <v>1900</v>
      </c>
      <c r="E95" s="20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18">
        <v>39.67</v>
      </c>
      <c r="Q95" s="21" t="s">
        <v>8316</v>
      </c>
      <c r="R95" s="18" t="s">
        <v>8317</v>
      </c>
      <c r="S95" s="22">
        <v>41477.930914351848</v>
      </c>
      <c r="T95" s="22">
        <v>41504.625</v>
      </c>
    </row>
    <row r="96" spans="1:20" x14ac:dyDescent="0.35">
      <c r="A96" s="18">
        <v>3177</v>
      </c>
      <c r="B96" s="18" t="s">
        <v>3177</v>
      </c>
      <c r="C96" s="18" t="s">
        <v>7287</v>
      </c>
      <c r="D96" s="19">
        <v>2500</v>
      </c>
      <c r="E96" s="20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v>117</v>
      </c>
      <c r="P96" s="18">
        <v>57.55</v>
      </c>
      <c r="Q96" s="21" t="s">
        <v>8316</v>
      </c>
      <c r="R96" s="18" t="s">
        <v>8317</v>
      </c>
      <c r="S96" s="22">
        <v>41781.666770833333</v>
      </c>
      <c r="T96" s="22">
        <v>41811.666770833333</v>
      </c>
    </row>
    <row r="97" spans="1:20" x14ac:dyDescent="0.35">
      <c r="A97" s="18">
        <v>3179</v>
      </c>
      <c r="B97" s="18" t="s">
        <v>3179</v>
      </c>
      <c r="C97" s="18" t="s">
        <v>7289</v>
      </c>
      <c r="D97" s="19">
        <v>4200</v>
      </c>
      <c r="E97" s="20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18">
        <v>77.34</v>
      </c>
      <c r="Q97" s="21" t="s">
        <v>8316</v>
      </c>
      <c r="R97" s="18" t="s">
        <v>8317</v>
      </c>
      <c r="S97" s="22">
        <v>41375.702210648145</v>
      </c>
      <c r="T97" s="22">
        <v>41400.702210648145</v>
      </c>
    </row>
    <row r="98" spans="1:20" x14ac:dyDescent="0.35">
      <c r="A98" s="18">
        <v>3182</v>
      </c>
      <c r="B98" s="18" t="s">
        <v>3182</v>
      </c>
      <c r="C98" s="18" t="s">
        <v>7292</v>
      </c>
      <c r="D98" s="19">
        <v>7000</v>
      </c>
      <c r="E98" s="20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v>101</v>
      </c>
      <c r="P98" s="18">
        <v>46.77</v>
      </c>
      <c r="Q98" s="21" t="s">
        <v>8316</v>
      </c>
      <c r="R98" s="18" t="s">
        <v>8317</v>
      </c>
      <c r="S98" s="22">
        <v>40883.949317129627</v>
      </c>
      <c r="T98" s="22">
        <v>40939.708333333336</v>
      </c>
    </row>
    <row r="99" spans="1:20" x14ac:dyDescent="0.35">
      <c r="A99" s="18">
        <v>3183</v>
      </c>
      <c r="B99" s="18" t="s">
        <v>3183</v>
      </c>
      <c r="C99" s="18" t="s">
        <v>7293</v>
      </c>
      <c r="D99" s="19">
        <v>2500</v>
      </c>
      <c r="E99" s="20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18">
        <v>40.07</v>
      </c>
      <c r="Q99" s="21" t="s">
        <v>8316</v>
      </c>
      <c r="R99" s="18" t="s">
        <v>8317</v>
      </c>
      <c r="S99" s="22">
        <v>41491.79478009259</v>
      </c>
      <c r="T99" s="22">
        <v>41509.79478009259</v>
      </c>
    </row>
    <row r="100" spans="1:20" x14ac:dyDescent="0.35">
      <c r="A100" s="18">
        <v>3184</v>
      </c>
      <c r="B100" s="18" t="s">
        <v>3184</v>
      </c>
      <c r="C100" s="18" t="s">
        <v>7294</v>
      </c>
      <c r="D100" s="19">
        <v>4300</v>
      </c>
      <c r="E100" s="20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v>107</v>
      </c>
      <c r="P100" s="18">
        <v>100.22</v>
      </c>
      <c r="Q100" s="21" t="s">
        <v>8316</v>
      </c>
      <c r="R100" s="18" t="s">
        <v>8317</v>
      </c>
      <c r="S100" s="22">
        <v>41791.993414351848</v>
      </c>
      <c r="T100" s="22">
        <v>41821.993414351848</v>
      </c>
    </row>
    <row r="101" spans="1:20" x14ac:dyDescent="0.35">
      <c r="A101" s="18">
        <v>3187</v>
      </c>
      <c r="B101" s="18" t="s">
        <v>3187</v>
      </c>
      <c r="C101" s="18" t="s">
        <v>7297</v>
      </c>
      <c r="D101" s="19">
        <v>15000</v>
      </c>
      <c r="E101" s="20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18">
        <v>71.489999999999995</v>
      </c>
      <c r="Q101" s="21" t="s">
        <v>8316</v>
      </c>
      <c r="R101" s="18" t="s">
        <v>8317</v>
      </c>
      <c r="S101" s="22">
        <v>41835.666354166664</v>
      </c>
      <c r="T101" s="22">
        <v>41855.666354166664</v>
      </c>
    </row>
    <row r="102" spans="1:20" x14ac:dyDescent="0.35">
      <c r="A102" s="18">
        <v>3208</v>
      </c>
      <c r="B102" s="18" t="s">
        <v>3208</v>
      </c>
      <c r="C102" s="18" t="s">
        <v>7318</v>
      </c>
      <c r="D102" s="19">
        <v>5000</v>
      </c>
      <c r="E102" s="20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v>104</v>
      </c>
      <c r="P102" s="18">
        <v>63.11</v>
      </c>
      <c r="Q102" s="21" t="s">
        <v>8316</v>
      </c>
      <c r="R102" s="18" t="s">
        <v>8317</v>
      </c>
      <c r="S102" s="22">
        <v>41827.605057870373</v>
      </c>
      <c r="T102" s="22">
        <v>41848.605057870373</v>
      </c>
    </row>
    <row r="103" spans="1:20" x14ac:dyDescent="0.35">
      <c r="A103" s="18">
        <v>3209</v>
      </c>
      <c r="B103" s="18" t="s">
        <v>3209</v>
      </c>
      <c r="C103" s="18" t="s">
        <v>7319</v>
      </c>
      <c r="D103" s="19">
        <v>9500</v>
      </c>
      <c r="E103" s="20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18">
        <v>50.16</v>
      </c>
      <c r="Q103" s="21" t="s">
        <v>8316</v>
      </c>
      <c r="R103" s="18" t="s">
        <v>8317</v>
      </c>
      <c r="S103" s="22">
        <v>41778.637245370373</v>
      </c>
      <c r="T103" s="22">
        <v>41810.958333333336</v>
      </c>
    </row>
    <row r="104" spans="1:20" x14ac:dyDescent="0.35">
      <c r="A104" s="18">
        <v>3210</v>
      </c>
      <c r="B104" s="18" t="s">
        <v>3210</v>
      </c>
      <c r="C104" s="18" t="s">
        <v>7320</v>
      </c>
      <c r="D104" s="19">
        <v>3000</v>
      </c>
      <c r="E104" s="20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v>126</v>
      </c>
      <c r="P104" s="18">
        <v>62.88</v>
      </c>
      <c r="Q104" s="21" t="s">
        <v>8316</v>
      </c>
      <c r="R104" s="18" t="s">
        <v>8317</v>
      </c>
      <c r="S104" s="22">
        <v>41013.936562499999</v>
      </c>
      <c r="T104" s="22">
        <v>41061.165972222225</v>
      </c>
    </row>
    <row r="105" spans="1:20" x14ac:dyDescent="0.35">
      <c r="A105" s="18">
        <v>3211</v>
      </c>
      <c r="B105" s="18" t="s">
        <v>3211</v>
      </c>
      <c r="C105" s="18" t="s">
        <v>7321</v>
      </c>
      <c r="D105" s="19">
        <v>23000</v>
      </c>
      <c r="E105" s="20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18">
        <v>85.53</v>
      </c>
      <c r="Q105" s="21" t="s">
        <v>8316</v>
      </c>
      <c r="R105" s="18" t="s">
        <v>8317</v>
      </c>
      <c r="S105" s="22">
        <v>41834.586574074077</v>
      </c>
      <c r="T105" s="22">
        <v>41866.083333333336</v>
      </c>
    </row>
    <row r="106" spans="1:20" x14ac:dyDescent="0.35">
      <c r="A106" s="18">
        <v>3212</v>
      </c>
      <c r="B106" s="18" t="s">
        <v>3212</v>
      </c>
      <c r="C106" s="18" t="s">
        <v>7322</v>
      </c>
      <c r="D106" s="19">
        <v>4000</v>
      </c>
      <c r="E106" s="20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v>126</v>
      </c>
      <c r="P106" s="18">
        <v>53.72</v>
      </c>
      <c r="Q106" s="21" t="s">
        <v>8316</v>
      </c>
      <c r="R106" s="18" t="s">
        <v>8317</v>
      </c>
      <c r="S106" s="22">
        <v>41829.795729166668</v>
      </c>
      <c r="T106" s="22">
        <v>41859.795729166668</v>
      </c>
    </row>
    <row r="107" spans="1:20" x14ac:dyDescent="0.35">
      <c r="A107" s="18">
        <v>3215</v>
      </c>
      <c r="B107" s="18" t="s">
        <v>3215</v>
      </c>
      <c r="C107" s="18" t="s">
        <v>7325</v>
      </c>
      <c r="D107" s="19">
        <v>35000</v>
      </c>
      <c r="E107" s="20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18">
        <v>262.11</v>
      </c>
      <c r="Q107" s="21" t="s">
        <v>8316</v>
      </c>
      <c r="R107" s="18" t="s">
        <v>8317</v>
      </c>
      <c r="S107" s="22">
        <v>42219.665173611109</v>
      </c>
      <c r="T107" s="22">
        <v>42257.165972222225</v>
      </c>
    </row>
    <row r="108" spans="1:20" x14ac:dyDescent="0.35">
      <c r="A108" s="18">
        <v>3217</v>
      </c>
      <c r="B108" s="18" t="s">
        <v>3217</v>
      </c>
      <c r="C108" s="18" t="s">
        <v>7327</v>
      </c>
      <c r="D108" s="19">
        <v>4500</v>
      </c>
      <c r="E108" s="20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v>116</v>
      </c>
      <c r="P108" s="18">
        <v>50.2</v>
      </c>
      <c r="Q108" s="21" t="s">
        <v>8316</v>
      </c>
      <c r="R108" s="18" t="s">
        <v>8317</v>
      </c>
      <c r="S108" s="22">
        <v>42648.546111111107</v>
      </c>
      <c r="T108" s="22">
        <v>42678.546111111107</v>
      </c>
    </row>
    <row r="109" spans="1:20" x14ac:dyDescent="0.35">
      <c r="A109" s="18">
        <v>3219</v>
      </c>
      <c r="B109" s="18" t="s">
        <v>3219</v>
      </c>
      <c r="C109" s="18" t="s">
        <v>7329</v>
      </c>
      <c r="D109" s="19">
        <v>20000</v>
      </c>
      <c r="E109" s="20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18">
        <v>168.25</v>
      </c>
      <c r="Q109" s="21" t="s">
        <v>8316</v>
      </c>
      <c r="R109" s="18" t="s">
        <v>8317</v>
      </c>
      <c r="S109" s="22">
        <v>42050.983182870375</v>
      </c>
      <c r="T109" s="22">
        <v>42085.941516203704</v>
      </c>
    </row>
    <row r="110" spans="1:20" x14ac:dyDescent="0.35">
      <c r="A110" s="18">
        <v>3220</v>
      </c>
      <c r="B110" s="18" t="s">
        <v>3220</v>
      </c>
      <c r="C110" s="18" t="s">
        <v>7330</v>
      </c>
      <c r="D110" s="19">
        <v>15000</v>
      </c>
      <c r="E110" s="20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v>101</v>
      </c>
      <c r="P110" s="18">
        <v>256.37</v>
      </c>
      <c r="Q110" s="21" t="s">
        <v>8316</v>
      </c>
      <c r="R110" s="18" t="s">
        <v>8317</v>
      </c>
      <c r="S110" s="22">
        <v>42772.833379629628</v>
      </c>
      <c r="T110" s="22">
        <v>42806.875</v>
      </c>
    </row>
    <row r="111" spans="1:20" x14ac:dyDescent="0.35">
      <c r="A111" s="18">
        <v>3222</v>
      </c>
      <c r="B111" s="18" t="s">
        <v>3222</v>
      </c>
      <c r="C111" s="18" t="s">
        <v>7332</v>
      </c>
      <c r="D111" s="19">
        <v>2500</v>
      </c>
      <c r="E111" s="20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18">
        <v>37.14</v>
      </c>
      <c r="Q111" s="21" t="s">
        <v>8316</v>
      </c>
      <c r="R111" s="18" t="s">
        <v>8317</v>
      </c>
      <c r="S111" s="22">
        <v>42270.582141203704</v>
      </c>
      <c r="T111" s="22">
        <v>42301.895138888889</v>
      </c>
    </row>
    <row r="112" spans="1:20" x14ac:dyDescent="0.35">
      <c r="A112" s="18">
        <v>3223</v>
      </c>
      <c r="B112" s="18" t="s">
        <v>3223</v>
      </c>
      <c r="C112" s="18" t="s">
        <v>7333</v>
      </c>
      <c r="D112" s="19">
        <v>3100</v>
      </c>
      <c r="E112" s="20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v>110</v>
      </c>
      <c r="P112" s="18">
        <v>45.88</v>
      </c>
      <c r="Q112" s="21" t="s">
        <v>8316</v>
      </c>
      <c r="R112" s="18" t="s">
        <v>8317</v>
      </c>
      <c r="S112" s="22">
        <v>42206.835370370376</v>
      </c>
      <c r="T112" s="22">
        <v>42236.835370370376</v>
      </c>
    </row>
    <row r="113" spans="1:20" x14ac:dyDescent="0.35">
      <c r="A113" s="18">
        <v>3224</v>
      </c>
      <c r="B113" s="18" t="s">
        <v>3224</v>
      </c>
      <c r="C113" s="18" t="s">
        <v>7334</v>
      </c>
      <c r="D113" s="19">
        <v>30000</v>
      </c>
      <c r="E113" s="20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18">
        <v>141.71</v>
      </c>
      <c r="Q113" s="21" t="s">
        <v>8316</v>
      </c>
      <c r="R113" s="18" t="s">
        <v>8317</v>
      </c>
      <c r="S113" s="22">
        <v>42697.850844907407</v>
      </c>
      <c r="T113" s="22">
        <v>42745.208333333328</v>
      </c>
    </row>
    <row r="114" spans="1:20" x14ac:dyDescent="0.35">
      <c r="A114" s="18">
        <v>3225</v>
      </c>
      <c r="B114" s="18" t="s">
        <v>3225</v>
      </c>
      <c r="C114" s="18" t="s">
        <v>7335</v>
      </c>
      <c r="D114" s="19">
        <v>2000</v>
      </c>
      <c r="E114" s="20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v>102</v>
      </c>
      <c r="P114" s="18">
        <v>52.49</v>
      </c>
      <c r="Q114" s="21" t="s">
        <v>8316</v>
      </c>
      <c r="R114" s="18" t="s">
        <v>8317</v>
      </c>
      <c r="S114" s="22">
        <v>42503.559467592597</v>
      </c>
      <c r="T114" s="22">
        <v>42524.875</v>
      </c>
    </row>
    <row r="115" spans="1:20" x14ac:dyDescent="0.35">
      <c r="A115" s="18">
        <v>3228</v>
      </c>
      <c r="B115" s="18" t="s">
        <v>3228</v>
      </c>
      <c r="C115" s="18" t="s">
        <v>7338</v>
      </c>
      <c r="D115" s="19">
        <v>7000</v>
      </c>
      <c r="E115" s="20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18">
        <v>193.62</v>
      </c>
      <c r="Q115" s="21" t="s">
        <v>8316</v>
      </c>
      <c r="R115" s="18" t="s">
        <v>8317</v>
      </c>
      <c r="S115" s="22">
        <v>42323.70930555556</v>
      </c>
      <c r="T115" s="22">
        <v>42355.207638888889</v>
      </c>
    </row>
    <row r="116" spans="1:20" x14ac:dyDescent="0.35">
      <c r="A116" s="18">
        <v>3229</v>
      </c>
      <c r="B116" s="18" t="s">
        <v>3229</v>
      </c>
      <c r="C116" s="18" t="s">
        <v>7339</v>
      </c>
      <c r="D116" s="19">
        <v>20000</v>
      </c>
      <c r="E116" s="20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v>108</v>
      </c>
      <c r="P116" s="18">
        <v>106.8</v>
      </c>
      <c r="Q116" s="21" t="s">
        <v>8316</v>
      </c>
      <c r="R116" s="18" t="s">
        <v>8317</v>
      </c>
      <c r="S116" s="22">
        <v>41933.291643518518</v>
      </c>
      <c r="T116" s="22">
        <v>41963.333310185189</v>
      </c>
    </row>
    <row r="117" spans="1:20" x14ac:dyDescent="0.35">
      <c r="A117" s="18">
        <v>3230</v>
      </c>
      <c r="B117" s="18" t="s">
        <v>3230</v>
      </c>
      <c r="C117" s="18" t="s">
        <v>7340</v>
      </c>
      <c r="D117" s="19">
        <v>2600</v>
      </c>
      <c r="E117" s="20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18">
        <v>77.22</v>
      </c>
      <c r="Q117" s="21" t="s">
        <v>8316</v>
      </c>
      <c r="R117" s="18" t="s">
        <v>8317</v>
      </c>
      <c r="S117" s="22">
        <v>41898.168125000004</v>
      </c>
      <c r="T117" s="22">
        <v>41913.165972222225</v>
      </c>
    </row>
    <row r="118" spans="1:20" x14ac:dyDescent="0.35">
      <c r="A118" s="18">
        <v>3231</v>
      </c>
      <c r="B118" s="18" t="s">
        <v>3231</v>
      </c>
      <c r="C118" s="18" t="s">
        <v>7341</v>
      </c>
      <c r="D118" s="19">
        <v>1000</v>
      </c>
      <c r="E118" s="20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v>161</v>
      </c>
      <c r="P118" s="18">
        <v>57.5</v>
      </c>
      <c r="Q118" s="21" t="s">
        <v>8316</v>
      </c>
      <c r="R118" s="18" t="s">
        <v>8317</v>
      </c>
      <c r="S118" s="22">
        <v>42446.943831018521</v>
      </c>
      <c r="T118" s="22">
        <v>42476.943831018521</v>
      </c>
    </row>
    <row r="119" spans="1:20" x14ac:dyDescent="0.35">
      <c r="A119" s="18">
        <v>3232</v>
      </c>
      <c r="B119" s="18" t="s">
        <v>3232</v>
      </c>
      <c r="C119" s="18" t="s">
        <v>7342</v>
      </c>
      <c r="D119" s="19">
        <v>1000</v>
      </c>
      <c r="E119" s="20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18">
        <v>50.46</v>
      </c>
      <c r="Q119" s="21" t="s">
        <v>8316</v>
      </c>
      <c r="R119" s="18" t="s">
        <v>8317</v>
      </c>
      <c r="S119" s="22">
        <v>42463.81385416667</v>
      </c>
      <c r="T119" s="22">
        <v>42494.165972222225</v>
      </c>
    </row>
    <row r="120" spans="1:20" x14ac:dyDescent="0.35">
      <c r="A120" s="18">
        <v>3233</v>
      </c>
      <c r="B120" s="18" t="s">
        <v>3233</v>
      </c>
      <c r="C120" s="18" t="s">
        <v>7343</v>
      </c>
      <c r="D120" s="19">
        <v>5000</v>
      </c>
      <c r="E120" s="20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v>119</v>
      </c>
      <c r="P120" s="18">
        <v>97.38</v>
      </c>
      <c r="Q120" s="21" t="s">
        <v>8316</v>
      </c>
      <c r="R120" s="18" t="s">
        <v>8317</v>
      </c>
      <c r="S120" s="22">
        <v>42766.805034722223</v>
      </c>
      <c r="T120" s="22">
        <v>42796.805034722223</v>
      </c>
    </row>
    <row r="121" spans="1:20" x14ac:dyDescent="0.35">
      <c r="A121" s="18">
        <v>3235</v>
      </c>
      <c r="B121" s="18" t="s">
        <v>3235</v>
      </c>
      <c r="C121" s="18" t="s">
        <v>7345</v>
      </c>
      <c r="D121" s="19">
        <v>15000</v>
      </c>
      <c r="E121" s="20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18">
        <v>85.53</v>
      </c>
      <c r="Q121" s="21" t="s">
        <v>8316</v>
      </c>
      <c r="R121" s="18" t="s">
        <v>8317</v>
      </c>
      <c r="S121" s="22">
        <v>42522.347812499997</v>
      </c>
      <c r="T121" s="22">
        <v>42552.347812499997</v>
      </c>
    </row>
    <row r="122" spans="1:20" x14ac:dyDescent="0.35">
      <c r="A122" s="18">
        <v>3236</v>
      </c>
      <c r="B122" s="18" t="s">
        <v>3236</v>
      </c>
      <c r="C122" s="18" t="s">
        <v>7346</v>
      </c>
      <c r="D122" s="19">
        <v>20000</v>
      </c>
      <c r="E122" s="20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v>101</v>
      </c>
      <c r="P122" s="18">
        <v>182.91</v>
      </c>
      <c r="Q122" s="21" t="s">
        <v>8316</v>
      </c>
      <c r="R122" s="18" t="s">
        <v>8317</v>
      </c>
      <c r="S122" s="22">
        <v>42702.917048611111</v>
      </c>
      <c r="T122" s="22">
        <v>42732.917048611111</v>
      </c>
    </row>
    <row r="123" spans="1:20" x14ac:dyDescent="0.35">
      <c r="A123" s="18">
        <v>3237</v>
      </c>
      <c r="B123" s="18" t="s">
        <v>3237</v>
      </c>
      <c r="C123" s="18" t="s">
        <v>7347</v>
      </c>
      <c r="D123" s="19">
        <v>35000</v>
      </c>
      <c r="E123" s="20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18">
        <v>131.13999999999999</v>
      </c>
      <c r="Q123" s="21" t="s">
        <v>8316</v>
      </c>
      <c r="R123" s="18" t="s">
        <v>8317</v>
      </c>
      <c r="S123" s="22">
        <v>42252.474351851852</v>
      </c>
      <c r="T123" s="22">
        <v>42276.165972222225</v>
      </c>
    </row>
    <row r="124" spans="1:20" x14ac:dyDescent="0.35">
      <c r="A124" s="18">
        <v>3241</v>
      </c>
      <c r="B124" s="18" t="s">
        <v>3241</v>
      </c>
      <c r="C124" s="18" t="s">
        <v>7351</v>
      </c>
      <c r="D124" s="19">
        <v>8500</v>
      </c>
      <c r="E124" s="20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v>115</v>
      </c>
      <c r="P124" s="18">
        <v>58.69</v>
      </c>
      <c r="Q124" s="21" t="s">
        <v>8316</v>
      </c>
      <c r="R124" s="18" t="s">
        <v>8317</v>
      </c>
      <c r="S124" s="22">
        <v>41893.324884259258</v>
      </c>
      <c r="T124" s="22">
        <v>41926.290972222225</v>
      </c>
    </row>
    <row r="125" spans="1:20" x14ac:dyDescent="0.35">
      <c r="A125" s="18">
        <v>3242</v>
      </c>
      <c r="B125" s="18" t="s">
        <v>3242</v>
      </c>
      <c r="C125" s="18" t="s">
        <v>7352</v>
      </c>
      <c r="D125" s="19">
        <v>10000</v>
      </c>
      <c r="E125" s="20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18">
        <v>69.569999999999993</v>
      </c>
      <c r="Q125" s="21" t="s">
        <v>8316</v>
      </c>
      <c r="R125" s="18" t="s">
        <v>8317</v>
      </c>
      <c r="S125" s="22">
        <v>41871.755694444444</v>
      </c>
      <c r="T125" s="22">
        <v>41901.755694444444</v>
      </c>
    </row>
    <row r="126" spans="1:20" x14ac:dyDescent="0.35">
      <c r="A126" s="18">
        <v>3243</v>
      </c>
      <c r="B126" s="18" t="s">
        <v>3243</v>
      </c>
      <c r="C126" s="18" t="s">
        <v>7353</v>
      </c>
      <c r="D126" s="19">
        <v>8000</v>
      </c>
      <c r="E126" s="20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v>103</v>
      </c>
      <c r="P126" s="18">
        <v>115.87</v>
      </c>
      <c r="Q126" s="21" t="s">
        <v>8316</v>
      </c>
      <c r="R126" s="18" t="s">
        <v>8317</v>
      </c>
      <c r="S126" s="22">
        <v>42262.096782407403</v>
      </c>
      <c r="T126" s="22">
        <v>42286</v>
      </c>
    </row>
    <row r="127" spans="1:20" x14ac:dyDescent="0.35">
      <c r="A127" s="18">
        <v>3245</v>
      </c>
      <c r="B127" s="18" t="s">
        <v>3245</v>
      </c>
      <c r="C127" s="18" t="s">
        <v>7355</v>
      </c>
      <c r="D127" s="19">
        <v>21000</v>
      </c>
      <c r="E127" s="20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18">
        <v>81.13</v>
      </c>
      <c r="Q127" s="21" t="s">
        <v>8316</v>
      </c>
      <c r="R127" s="18" t="s">
        <v>8317</v>
      </c>
      <c r="S127" s="22">
        <v>42135.60020833333</v>
      </c>
      <c r="T127" s="22">
        <v>42167.083333333328</v>
      </c>
    </row>
    <row r="128" spans="1:20" x14ac:dyDescent="0.35">
      <c r="A128" s="18">
        <v>3246</v>
      </c>
      <c r="B128" s="18" t="s">
        <v>3246</v>
      </c>
      <c r="C128" s="18" t="s">
        <v>7356</v>
      </c>
      <c r="D128" s="19">
        <v>10000</v>
      </c>
      <c r="E128" s="20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v>111</v>
      </c>
      <c r="P128" s="18">
        <v>57.63</v>
      </c>
      <c r="Q128" s="21" t="s">
        <v>8316</v>
      </c>
      <c r="R128" s="18" t="s">
        <v>8317</v>
      </c>
      <c r="S128" s="22">
        <v>42230.472222222219</v>
      </c>
      <c r="T128" s="22">
        <v>42259.165972222225</v>
      </c>
    </row>
    <row r="129" spans="1:20" x14ac:dyDescent="0.35">
      <c r="A129" s="18">
        <v>3248</v>
      </c>
      <c r="B129" s="18" t="s">
        <v>3248</v>
      </c>
      <c r="C129" s="18" t="s">
        <v>7358</v>
      </c>
      <c r="D129" s="19">
        <v>12000</v>
      </c>
      <c r="E129" s="20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18">
        <v>60.48</v>
      </c>
      <c r="Q129" s="21" t="s">
        <v>8316</v>
      </c>
      <c r="R129" s="18" t="s">
        <v>8317</v>
      </c>
      <c r="S129" s="22">
        <v>42068.888391203705</v>
      </c>
      <c r="T129" s="22">
        <v>42098.846724537041</v>
      </c>
    </row>
    <row r="130" spans="1:20" x14ac:dyDescent="0.35">
      <c r="A130" s="18">
        <v>3249</v>
      </c>
      <c r="B130" s="18" t="s">
        <v>3249</v>
      </c>
      <c r="C130" s="18" t="s">
        <v>7359</v>
      </c>
      <c r="D130" s="19">
        <v>5500</v>
      </c>
      <c r="E130" s="20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v>105</v>
      </c>
      <c r="P130" s="18">
        <v>65.58</v>
      </c>
      <c r="Q130" s="21" t="s">
        <v>8316</v>
      </c>
      <c r="R130" s="18" t="s">
        <v>8317</v>
      </c>
      <c r="S130" s="22">
        <v>42145.746689814812</v>
      </c>
      <c r="T130" s="22">
        <v>42175.746689814812</v>
      </c>
    </row>
    <row r="131" spans="1:20" x14ac:dyDescent="0.35">
      <c r="A131" s="18">
        <v>3250</v>
      </c>
      <c r="B131" s="18" t="s">
        <v>3250</v>
      </c>
      <c r="C131" s="18" t="s">
        <v>7360</v>
      </c>
      <c r="D131" s="19">
        <v>25000</v>
      </c>
      <c r="E131" s="20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18">
        <v>119.19</v>
      </c>
      <c r="Q131" s="21" t="s">
        <v>8316</v>
      </c>
      <c r="R131" s="18" t="s">
        <v>8317</v>
      </c>
      <c r="S131" s="22">
        <v>41918.742175925923</v>
      </c>
      <c r="T131" s="22">
        <v>41948.783842592595</v>
      </c>
    </row>
    <row r="132" spans="1:20" x14ac:dyDescent="0.35">
      <c r="A132" s="18">
        <v>3251</v>
      </c>
      <c r="B132" s="18" t="s">
        <v>3251</v>
      </c>
      <c r="C132" s="18" t="s">
        <v>7361</v>
      </c>
      <c r="D132" s="19">
        <v>1500</v>
      </c>
      <c r="E132" s="20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v>111</v>
      </c>
      <c r="P132" s="18">
        <v>83.05</v>
      </c>
      <c r="Q132" s="21" t="s">
        <v>8316</v>
      </c>
      <c r="R132" s="18" t="s">
        <v>8317</v>
      </c>
      <c r="S132" s="22">
        <v>42146.731087962966</v>
      </c>
      <c r="T132" s="22">
        <v>42176.731087962966</v>
      </c>
    </row>
    <row r="133" spans="1:20" x14ac:dyDescent="0.35">
      <c r="A133" s="18">
        <v>3253</v>
      </c>
      <c r="B133" s="18" t="s">
        <v>3253</v>
      </c>
      <c r="C133" s="18" t="s">
        <v>7363</v>
      </c>
      <c r="D133" s="19">
        <v>20000</v>
      </c>
      <c r="E133" s="20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18">
        <v>177.09</v>
      </c>
      <c r="Q133" s="21" t="s">
        <v>8316</v>
      </c>
      <c r="R133" s="18" t="s">
        <v>8317</v>
      </c>
      <c r="S133" s="22">
        <v>42602.576712962968</v>
      </c>
      <c r="T133" s="22">
        <v>42621.15625</v>
      </c>
    </row>
    <row r="134" spans="1:20" x14ac:dyDescent="0.35">
      <c r="A134" s="18">
        <v>3256</v>
      </c>
      <c r="B134" s="18" t="s">
        <v>3256</v>
      </c>
      <c r="C134" s="18" t="s">
        <v>7366</v>
      </c>
      <c r="D134" s="19">
        <v>10000</v>
      </c>
      <c r="E134" s="20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v>128</v>
      </c>
      <c r="P134" s="18">
        <v>72.760000000000005</v>
      </c>
      <c r="Q134" s="21" t="s">
        <v>8316</v>
      </c>
      <c r="R134" s="18" t="s">
        <v>8317</v>
      </c>
      <c r="S134" s="22">
        <v>42144.573807870373</v>
      </c>
      <c r="T134" s="22">
        <v>42166.165972222225</v>
      </c>
    </row>
    <row r="135" spans="1:20" x14ac:dyDescent="0.35">
      <c r="A135" s="18">
        <v>3258</v>
      </c>
      <c r="B135" s="18" t="s">
        <v>3258</v>
      </c>
      <c r="C135" s="18" t="s">
        <v>7368</v>
      </c>
      <c r="D135" s="19">
        <v>7000</v>
      </c>
      <c r="E135" s="20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18">
        <v>98.2</v>
      </c>
      <c r="Q135" s="21" t="s">
        <v>8316</v>
      </c>
      <c r="R135" s="18" t="s">
        <v>8317</v>
      </c>
      <c r="S135" s="22">
        <v>41982.887280092589</v>
      </c>
      <c r="T135" s="22">
        <v>42012.887280092589</v>
      </c>
    </row>
    <row r="136" spans="1:20" x14ac:dyDescent="0.35">
      <c r="A136" s="18">
        <v>3259</v>
      </c>
      <c r="B136" s="18" t="s">
        <v>3259</v>
      </c>
      <c r="C136" s="18" t="s">
        <v>7369</v>
      </c>
      <c r="D136" s="19">
        <v>23000</v>
      </c>
      <c r="E136" s="20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v>106</v>
      </c>
      <c r="P136" s="18">
        <v>251.74</v>
      </c>
      <c r="Q136" s="21" t="s">
        <v>8316</v>
      </c>
      <c r="R136" s="18" t="s">
        <v>8317</v>
      </c>
      <c r="S136" s="22">
        <v>42614.760937500003</v>
      </c>
      <c r="T136" s="22">
        <v>42644.165972222225</v>
      </c>
    </row>
    <row r="137" spans="1:20" x14ac:dyDescent="0.35">
      <c r="A137" s="18">
        <v>3260</v>
      </c>
      <c r="B137" s="18" t="s">
        <v>3260</v>
      </c>
      <c r="C137" s="18" t="s">
        <v>7370</v>
      </c>
      <c r="D137" s="19">
        <v>5000</v>
      </c>
      <c r="E137" s="20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18">
        <v>74.819999999999993</v>
      </c>
      <c r="Q137" s="21" t="s">
        <v>8316</v>
      </c>
      <c r="R137" s="18" t="s">
        <v>8317</v>
      </c>
      <c r="S137" s="22">
        <v>42303.672662037032</v>
      </c>
      <c r="T137" s="22">
        <v>42338.714328703703</v>
      </c>
    </row>
    <row r="138" spans="1:20" x14ac:dyDescent="0.35">
      <c r="A138" s="18">
        <v>3261</v>
      </c>
      <c r="B138" s="18" t="s">
        <v>3261</v>
      </c>
      <c r="C138" s="18" t="s">
        <v>7371</v>
      </c>
      <c r="D138" s="19">
        <v>3300</v>
      </c>
      <c r="E138" s="20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v>100</v>
      </c>
      <c r="P138" s="18">
        <v>67.650000000000006</v>
      </c>
      <c r="Q138" s="21" t="s">
        <v>8316</v>
      </c>
      <c r="R138" s="18" t="s">
        <v>8317</v>
      </c>
      <c r="S138" s="22">
        <v>42171.725416666668</v>
      </c>
      <c r="T138" s="22">
        <v>42201.725416666668</v>
      </c>
    </row>
    <row r="139" spans="1:20" x14ac:dyDescent="0.35">
      <c r="A139" s="18">
        <v>3262</v>
      </c>
      <c r="B139" s="18" t="s">
        <v>3262</v>
      </c>
      <c r="C139" s="18" t="s">
        <v>7372</v>
      </c>
      <c r="D139" s="19">
        <v>12200</v>
      </c>
      <c r="E139" s="20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18">
        <v>93.81</v>
      </c>
      <c r="Q139" s="21" t="s">
        <v>8316</v>
      </c>
      <c r="R139" s="18" t="s">
        <v>8317</v>
      </c>
      <c r="S139" s="22">
        <v>41964.315532407403</v>
      </c>
      <c r="T139" s="22">
        <v>41995.166666666672</v>
      </c>
    </row>
    <row r="140" spans="1:20" x14ac:dyDescent="0.35">
      <c r="A140" s="18">
        <v>3263</v>
      </c>
      <c r="B140" s="18" t="s">
        <v>3263</v>
      </c>
      <c r="C140" s="18" t="s">
        <v>7373</v>
      </c>
      <c r="D140" s="19">
        <v>2500</v>
      </c>
      <c r="E140" s="20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v>112</v>
      </c>
      <c r="P140" s="18">
        <v>41.24</v>
      </c>
      <c r="Q140" s="21" t="s">
        <v>8316</v>
      </c>
      <c r="R140" s="18" t="s">
        <v>8317</v>
      </c>
      <c r="S140" s="22">
        <v>42284.516064814816</v>
      </c>
      <c r="T140" s="22">
        <v>42307.875</v>
      </c>
    </row>
    <row r="141" spans="1:20" x14ac:dyDescent="0.35">
      <c r="A141" s="18">
        <v>3264</v>
      </c>
      <c r="B141" s="18" t="s">
        <v>3264</v>
      </c>
      <c r="C141" s="18" t="s">
        <v>7374</v>
      </c>
      <c r="D141" s="19">
        <v>2500</v>
      </c>
      <c r="E141" s="20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18">
        <v>52.55</v>
      </c>
      <c r="Q141" s="21" t="s">
        <v>8316</v>
      </c>
      <c r="R141" s="18" t="s">
        <v>8317</v>
      </c>
      <c r="S141" s="22">
        <v>42016.800208333334</v>
      </c>
      <c r="T141" s="22">
        <v>42032.916666666672</v>
      </c>
    </row>
    <row r="142" spans="1:20" x14ac:dyDescent="0.35">
      <c r="A142" s="18">
        <v>3266</v>
      </c>
      <c r="B142" s="18" t="s">
        <v>3266</v>
      </c>
      <c r="C142" s="18" t="s">
        <v>7376</v>
      </c>
      <c r="D142" s="19">
        <v>6000</v>
      </c>
      <c r="E142" s="20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v>131</v>
      </c>
      <c r="P142" s="18">
        <v>48.33</v>
      </c>
      <c r="Q142" s="21" t="s">
        <v>8316</v>
      </c>
      <c r="R142" s="18" t="s">
        <v>8317</v>
      </c>
      <c r="S142" s="22">
        <v>42136.536134259266</v>
      </c>
      <c r="T142" s="22">
        <v>42167.875</v>
      </c>
    </row>
    <row r="143" spans="1:20" x14ac:dyDescent="0.35">
      <c r="A143" s="18">
        <v>3267</v>
      </c>
      <c r="B143" s="18" t="s">
        <v>3267</v>
      </c>
      <c r="C143" s="18" t="s">
        <v>7377</v>
      </c>
      <c r="D143" s="19">
        <v>15000</v>
      </c>
      <c r="E143" s="20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18">
        <v>53.18</v>
      </c>
      <c r="Q143" s="21" t="s">
        <v>8316</v>
      </c>
      <c r="R143" s="18" t="s">
        <v>8317</v>
      </c>
      <c r="S143" s="22">
        <v>42172.757638888885</v>
      </c>
      <c r="T143" s="22">
        <v>42202.757638888885</v>
      </c>
    </row>
    <row r="144" spans="1:20" x14ac:dyDescent="0.35">
      <c r="A144" s="18">
        <v>3268</v>
      </c>
      <c r="B144" s="18" t="s">
        <v>3268</v>
      </c>
      <c r="C144" s="18" t="s">
        <v>7378</v>
      </c>
      <c r="D144" s="19">
        <v>2000</v>
      </c>
      <c r="E144" s="20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v>128</v>
      </c>
      <c r="P144" s="18">
        <v>60.95</v>
      </c>
      <c r="Q144" s="21" t="s">
        <v>8316</v>
      </c>
      <c r="R144" s="18" t="s">
        <v>8317</v>
      </c>
      <c r="S144" s="22">
        <v>42590.90425925926</v>
      </c>
      <c r="T144" s="22">
        <v>42606.90425925926</v>
      </c>
    </row>
    <row r="145" spans="1:20" x14ac:dyDescent="0.35">
      <c r="A145" s="18">
        <v>3272</v>
      </c>
      <c r="B145" s="18" t="s">
        <v>3272</v>
      </c>
      <c r="C145" s="18" t="s">
        <v>7382</v>
      </c>
      <c r="D145" s="19">
        <v>10000</v>
      </c>
      <c r="E145" s="20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18">
        <v>106.5</v>
      </c>
      <c r="Q145" s="21" t="s">
        <v>8316</v>
      </c>
      <c r="R145" s="18" t="s">
        <v>8317</v>
      </c>
      <c r="S145" s="22">
        <v>42284.500104166669</v>
      </c>
      <c r="T145" s="22">
        <v>42314.541770833333</v>
      </c>
    </row>
    <row r="146" spans="1:20" x14ac:dyDescent="0.35">
      <c r="A146" s="18">
        <v>3273</v>
      </c>
      <c r="B146" s="18" t="s">
        <v>3273</v>
      </c>
      <c r="C146" s="18" t="s">
        <v>7383</v>
      </c>
      <c r="D146" s="19">
        <v>4000</v>
      </c>
      <c r="E146" s="20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v>107</v>
      </c>
      <c r="P146" s="18">
        <v>204.57</v>
      </c>
      <c r="Q146" s="21" t="s">
        <v>8316</v>
      </c>
      <c r="R146" s="18" t="s">
        <v>8317</v>
      </c>
      <c r="S146" s="22">
        <v>42611.801412037035</v>
      </c>
      <c r="T146" s="22">
        <v>42627.791666666672</v>
      </c>
    </row>
    <row r="147" spans="1:20" x14ac:dyDescent="0.35">
      <c r="A147" s="18">
        <v>3274</v>
      </c>
      <c r="B147" s="18" t="s">
        <v>3274</v>
      </c>
      <c r="C147" s="18" t="s">
        <v>7384</v>
      </c>
      <c r="D147" s="19">
        <v>15500</v>
      </c>
      <c r="E147" s="20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18">
        <v>54.91</v>
      </c>
      <c r="Q147" s="21" t="s">
        <v>8316</v>
      </c>
      <c r="R147" s="18" t="s">
        <v>8317</v>
      </c>
      <c r="S147" s="22">
        <v>42400.704537037032</v>
      </c>
      <c r="T147" s="22">
        <v>42444.875</v>
      </c>
    </row>
    <row r="148" spans="1:20" x14ac:dyDescent="0.35">
      <c r="A148" s="18">
        <v>3275</v>
      </c>
      <c r="B148" s="18" t="s">
        <v>3275</v>
      </c>
      <c r="C148" s="18" t="s">
        <v>7385</v>
      </c>
      <c r="D148" s="19">
        <v>1800</v>
      </c>
      <c r="E148" s="20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v>100</v>
      </c>
      <c r="P148" s="18">
        <v>150.41999999999999</v>
      </c>
      <c r="Q148" s="21" t="s">
        <v>8316</v>
      </c>
      <c r="R148" s="18" t="s">
        <v>8317</v>
      </c>
      <c r="S148" s="22">
        <v>42017.88045138889</v>
      </c>
      <c r="T148" s="22">
        <v>42044.1875</v>
      </c>
    </row>
    <row r="149" spans="1:20" x14ac:dyDescent="0.35">
      <c r="A149" s="18">
        <v>3279</v>
      </c>
      <c r="B149" s="18" t="s">
        <v>3279</v>
      </c>
      <c r="C149" s="18" t="s">
        <v>7389</v>
      </c>
      <c r="D149" s="19">
        <v>5800</v>
      </c>
      <c r="E149" s="20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18">
        <v>105.21</v>
      </c>
      <c r="Q149" s="21" t="s">
        <v>8316</v>
      </c>
      <c r="R149" s="18" t="s">
        <v>8317</v>
      </c>
      <c r="S149" s="22">
        <v>42431.102534722217</v>
      </c>
      <c r="T149" s="22">
        <v>42461.06086805556</v>
      </c>
    </row>
    <row r="150" spans="1:20" x14ac:dyDescent="0.35">
      <c r="A150" s="18">
        <v>3280</v>
      </c>
      <c r="B150" s="18" t="s">
        <v>3280</v>
      </c>
      <c r="C150" s="18" t="s">
        <v>7390</v>
      </c>
      <c r="D150" s="19">
        <v>2000</v>
      </c>
      <c r="E150" s="20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v>103</v>
      </c>
      <c r="P150" s="18">
        <v>68.67</v>
      </c>
      <c r="Q150" s="21" t="s">
        <v>8316</v>
      </c>
      <c r="R150" s="18" t="s">
        <v>8317</v>
      </c>
      <c r="S150" s="22">
        <v>42121.756921296299</v>
      </c>
      <c r="T150" s="22">
        <v>42156.208333333328</v>
      </c>
    </row>
    <row r="151" spans="1:20" x14ac:dyDescent="0.35">
      <c r="A151" s="18">
        <v>3281</v>
      </c>
      <c r="B151" s="18" t="s">
        <v>3281</v>
      </c>
      <c r="C151" s="18" t="s">
        <v>7391</v>
      </c>
      <c r="D151" s="19">
        <v>5000</v>
      </c>
      <c r="E151" s="20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18">
        <v>129.36000000000001</v>
      </c>
      <c r="Q151" s="21" t="s">
        <v>8316</v>
      </c>
      <c r="R151" s="18" t="s">
        <v>8317</v>
      </c>
      <c r="S151" s="22">
        <v>42219.019733796296</v>
      </c>
      <c r="T151" s="22">
        <v>42249.019733796296</v>
      </c>
    </row>
    <row r="152" spans="1:20" x14ac:dyDescent="0.35">
      <c r="A152" s="18">
        <v>3282</v>
      </c>
      <c r="B152" s="18" t="s">
        <v>3282</v>
      </c>
      <c r="C152" s="18" t="s">
        <v>7392</v>
      </c>
      <c r="D152" s="19">
        <v>31000</v>
      </c>
      <c r="E152" s="20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v>103</v>
      </c>
      <c r="P152" s="18">
        <v>134.26</v>
      </c>
      <c r="Q152" s="21" t="s">
        <v>8316</v>
      </c>
      <c r="R152" s="18" t="s">
        <v>8317</v>
      </c>
      <c r="S152" s="22">
        <v>42445.19430555556</v>
      </c>
      <c r="T152" s="22">
        <v>42489.19430555556</v>
      </c>
    </row>
    <row r="153" spans="1:20" x14ac:dyDescent="0.35">
      <c r="A153" s="18">
        <v>3284</v>
      </c>
      <c r="B153" s="18" t="s">
        <v>3284</v>
      </c>
      <c r="C153" s="18" t="s">
        <v>7394</v>
      </c>
      <c r="D153" s="19">
        <v>3000</v>
      </c>
      <c r="E153" s="20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18">
        <v>203.2</v>
      </c>
      <c r="Q153" s="21" t="s">
        <v>8316</v>
      </c>
      <c r="R153" s="18" t="s">
        <v>8317</v>
      </c>
      <c r="S153" s="22">
        <v>42380.884872685187</v>
      </c>
      <c r="T153" s="22">
        <v>42398.249305555553</v>
      </c>
    </row>
    <row r="154" spans="1:20" x14ac:dyDescent="0.35">
      <c r="A154" s="18">
        <v>3285</v>
      </c>
      <c r="B154" s="18" t="s">
        <v>3285</v>
      </c>
      <c r="C154" s="18" t="s">
        <v>7395</v>
      </c>
      <c r="D154" s="19">
        <v>4999</v>
      </c>
      <c r="E154" s="20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v>112</v>
      </c>
      <c r="P154" s="18">
        <v>69.19</v>
      </c>
      <c r="Q154" s="21" t="s">
        <v>8316</v>
      </c>
      <c r="R154" s="18" t="s">
        <v>8317</v>
      </c>
      <c r="S154" s="22">
        <v>42762.942430555559</v>
      </c>
      <c r="T154" s="22">
        <v>42794.208333333328</v>
      </c>
    </row>
    <row r="155" spans="1:20" x14ac:dyDescent="0.35">
      <c r="A155" s="18">
        <v>3286</v>
      </c>
      <c r="B155" s="18" t="s">
        <v>3286</v>
      </c>
      <c r="C155" s="18" t="s">
        <v>7396</v>
      </c>
      <c r="D155" s="19">
        <v>15000</v>
      </c>
      <c r="E155" s="20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18">
        <v>125.12</v>
      </c>
      <c r="Q155" s="21" t="s">
        <v>8316</v>
      </c>
      <c r="R155" s="18" t="s">
        <v>8317</v>
      </c>
      <c r="S155" s="22">
        <v>42567.840069444443</v>
      </c>
      <c r="T155" s="22">
        <v>42597.840069444443</v>
      </c>
    </row>
    <row r="156" spans="1:20" x14ac:dyDescent="0.35">
      <c r="A156" s="18">
        <v>3291</v>
      </c>
      <c r="B156" s="18" t="s">
        <v>3291</v>
      </c>
      <c r="C156" s="18" t="s">
        <v>7401</v>
      </c>
      <c r="D156" s="19">
        <v>500</v>
      </c>
      <c r="E156" s="20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v>114</v>
      </c>
      <c r="P156" s="18">
        <v>40.71</v>
      </c>
      <c r="Q156" s="21" t="s">
        <v>8316</v>
      </c>
      <c r="R156" s="18" t="s">
        <v>8317</v>
      </c>
      <c r="S156" s="22">
        <v>42232.702546296292</v>
      </c>
      <c r="T156" s="22">
        <v>42264.165972222225</v>
      </c>
    </row>
    <row r="157" spans="1:20" x14ac:dyDescent="0.35">
      <c r="A157" s="18">
        <v>3298</v>
      </c>
      <c r="B157" s="18" t="s">
        <v>3298</v>
      </c>
      <c r="C157" s="18" t="s">
        <v>7408</v>
      </c>
      <c r="D157" s="19">
        <v>10000</v>
      </c>
      <c r="E157" s="20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18">
        <v>141.29</v>
      </c>
      <c r="Q157" s="21" t="s">
        <v>8316</v>
      </c>
      <c r="R157" s="18" t="s">
        <v>8317</v>
      </c>
      <c r="S157" s="22">
        <v>42239.957962962959</v>
      </c>
      <c r="T157" s="22">
        <v>42260</v>
      </c>
    </row>
    <row r="158" spans="1:20" x14ac:dyDescent="0.35">
      <c r="A158" s="18">
        <v>3299</v>
      </c>
      <c r="B158" s="18" t="s">
        <v>3299</v>
      </c>
      <c r="C158" s="18" t="s">
        <v>7409</v>
      </c>
      <c r="D158" s="19">
        <v>3000</v>
      </c>
      <c r="E158" s="20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v>116</v>
      </c>
      <c r="P158" s="18">
        <v>55.33</v>
      </c>
      <c r="Q158" s="21" t="s">
        <v>8316</v>
      </c>
      <c r="R158" s="18" t="s">
        <v>8317</v>
      </c>
      <c r="S158" s="22">
        <v>42261.917395833334</v>
      </c>
      <c r="T158" s="22">
        <v>42291.917395833334</v>
      </c>
    </row>
    <row r="159" spans="1:20" x14ac:dyDescent="0.35">
      <c r="A159" s="18">
        <v>3300</v>
      </c>
      <c r="B159" s="18" t="s">
        <v>3300</v>
      </c>
      <c r="C159" s="18" t="s">
        <v>7410</v>
      </c>
      <c r="D159" s="19">
        <v>3000</v>
      </c>
      <c r="E159" s="20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18">
        <v>46.42</v>
      </c>
      <c r="Q159" s="21" t="s">
        <v>8316</v>
      </c>
      <c r="R159" s="18" t="s">
        <v>8317</v>
      </c>
      <c r="S159" s="22">
        <v>42102.743773148148</v>
      </c>
      <c r="T159" s="22">
        <v>42123.743773148148</v>
      </c>
    </row>
    <row r="160" spans="1:20" x14ac:dyDescent="0.35">
      <c r="A160" s="18">
        <v>3301</v>
      </c>
      <c r="B160" s="18" t="s">
        <v>3301</v>
      </c>
      <c r="C160" s="18" t="s">
        <v>7411</v>
      </c>
      <c r="D160" s="19">
        <v>3000</v>
      </c>
      <c r="E160" s="20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v>133</v>
      </c>
      <c r="P160" s="18">
        <v>57.2</v>
      </c>
      <c r="Q160" s="21" t="s">
        <v>8316</v>
      </c>
      <c r="R160" s="18" t="s">
        <v>8317</v>
      </c>
      <c r="S160" s="22">
        <v>42538.73583333334</v>
      </c>
      <c r="T160" s="22">
        <v>42583.290972222225</v>
      </c>
    </row>
    <row r="161" spans="1:20" x14ac:dyDescent="0.35">
      <c r="A161" s="18">
        <v>3303</v>
      </c>
      <c r="B161" s="18" t="s">
        <v>3303</v>
      </c>
      <c r="C161" s="18" t="s">
        <v>7413</v>
      </c>
      <c r="D161" s="19">
        <v>1800</v>
      </c>
      <c r="E161" s="20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18">
        <v>59.6</v>
      </c>
      <c r="Q161" s="21" t="s">
        <v>8316</v>
      </c>
      <c r="R161" s="18" t="s">
        <v>8317</v>
      </c>
      <c r="S161" s="22">
        <v>42056.65143518518</v>
      </c>
      <c r="T161" s="22">
        <v>42091.609768518523</v>
      </c>
    </row>
    <row r="162" spans="1:20" x14ac:dyDescent="0.35">
      <c r="A162" s="18">
        <v>3304</v>
      </c>
      <c r="B162" s="18" t="s">
        <v>3304</v>
      </c>
      <c r="C162" s="18" t="s">
        <v>7414</v>
      </c>
      <c r="D162" s="19">
        <v>15000</v>
      </c>
      <c r="E162" s="20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v>105</v>
      </c>
      <c r="P162" s="18">
        <v>89.59</v>
      </c>
      <c r="Q162" s="21" t="s">
        <v>8316</v>
      </c>
      <c r="R162" s="18" t="s">
        <v>8317</v>
      </c>
      <c r="S162" s="22">
        <v>42696.624444444446</v>
      </c>
      <c r="T162" s="22">
        <v>42726.624444444446</v>
      </c>
    </row>
    <row r="163" spans="1:20" x14ac:dyDescent="0.35">
      <c r="A163" s="18">
        <v>3305</v>
      </c>
      <c r="B163" s="18" t="s">
        <v>3305</v>
      </c>
      <c r="C163" s="18" t="s">
        <v>7415</v>
      </c>
      <c r="D163" s="19">
        <v>4000</v>
      </c>
      <c r="E163" s="20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18">
        <v>204.05</v>
      </c>
      <c r="Q163" s="21" t="s">
        <v>8316</v>
      </c>
      <c r="R163" s="18" t="s">
        <v>8317</v>
      </c>
      <c r="S163" s="22">
        <v>42186.855879629627</v>
      </c>
      <c r="T163" s="22">
        <v>42216.855879629627</v>
      </c>
    </row>
    <row r="164" spans="1:20" x14ac:dyDescent="0.35">
      <c r="A164" s="18">
        <v>3306</v>
      </c>
      <c r="B164" s="18" t="s">
        <v>3306</v>
      </c>
      <c r="C164" s="18" t="s">
        <v>7416</v>
      </c>
      <c r="D164" s="19">
        <v>1500</v>
      </c>
      <c r="E164" s="20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v>175</v>
      </c>
      <c r="P164" s="18">
        <v>48.7</v>
      </c>
      <c r="Q164" s="21" t="s">
        <v>8316</v>
      </c>
      <c r="R164" s="18" t="s">
        <v>8317</v>
      </c>
      <c r="S164" s="22">
        <v>42493.219236111108</v>
      </c>
      <c r="T164" s="22">
        <v>42531.125</v>
      </c>
    </row>
    <row r="165" spans="1:20" x14ac:dyDescent="0.35">
      <c r="A165" s="18">
        <v>3307</v>
      </c>
      <c r="B165" s="18" t="s">
        <v>3307</v>
      </c>
      <c r="C165" s="18" t="s">
        <v>7417</v>
      </c>
      <c r="D165" s="19">
        <v>1000</v>
      </c>
      <c r="E165" s="20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18">
        <v>53.34</v>
      </c>
      <c r="Q165" s="21" t="s">
        <v>8316</v>
      </c>
      <c r="R165" s="18" t="s">
        <v>8317</v>
      </c>
      <c r="S165" s="22">
        <v>42475.057164351849</v>
      </c>
      <c r="T165" s="22">
        <v>42505.057164351849</v>
      </c>
    </row>
    <row r="166" spans="1:20" x14ac:dyDescent="0.35">
      <c r="A166" s="18">
        <v>3308</v>
      </c>
      <c r="B166" s="18" t="s">
        <v>3308</v>
      </c>
      <c r="C166" s="18" t="s">
        <v>7418</v>
      </c>
      <c r="D166" s="19">
        <v>3500</v>
      </c>
      <c r="E166" s="20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v>122</v>
      </c>
      <c r="P166" s="18">
        <v>75.09</v>
      </c>
      <c r="Q166" s="21" t="s">
        <v>8316</v>
      </c>
      <c r="R166" s="18" t="s">
        <v>8317</v>
      </c>
      <c r="S166" s="22">
        <v>42452.876909722225</v>
      </c>
      <c r="T166" s="22">
        <v>42473.876909722225</v>
      </c>
    </row>
    <row r="167" spans="1:20" x14ac:dyDescent="0.35">
      <c r="A167" s="18">
        <v>3310</v>
      </c>
      <c r="B167" s="18" t="s">
        <v>3310</v>
      </c>
      <c r="C167" s="18" t="s">
        <v>7420</v>
      </c>
      <c r="D167" s="19">
        <v>6500</v>
      </c>
      <c r="E167" s="20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18">
        <v>209.84</v>
      </c>
      <c r="Q167" s="21" t="s">
        <v>8316</v>
      </c>
      <c r="R167" s="18" t="s">
        <v>8317</v>
      </c>
      <c r="S167" s="22">
        <v>42253.928530092591</v>
      </c>
      <c r="T167" s="22">
        <v>42283.928530092591</v>
      </c>
    </row>
    <row r="168" spans="1:20" x14ac:dyDescent="0.35">
      <c r="A168" s="18">
        <v>3311</v>
      </c>
      <c r="B168" s="18" t="s">
        <v>3311</v>
      </c>
      <c r="C168" s="18" t="s">
        <v>7421</v>
      </c>
      <c r="D168" s="19">
        <v>2500</v>
      </c>
      <c r="E168" s="20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v>110</v>
      </c>
      <c r="P168" s="18">
        <v>61.02</v>
      </c>
      <c r="Q168" s="21" t="s">
        <v>8316</v>
      </c>
      <c r="R168" s="18" t="s">
        <v>8317</v>
      </c>
      <c r="S168" s="22">
        <v>42264.29178240741</v>
      </c>
      <c r="T168" s="22">
        <v>42294.29178240741</v>
      </c>
    </row>
    <row r="169" spans="1:20" x14ac:dyDescent="0.35">
      <c r="A169" s="18">
        <v>3312</v>
      </c>
      <c r="B169" s="18" t="s">
        <v>3312</v>
      </c>
      <c r="C169" s="18" t="s">
        <v>7422</v>
      </c>
      <c r="D169" s="19">
        <v>2500</v>
      </c>
      <c r="E169" s="20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18">
        <v>61</v>
      </c>
      <c r="Q169" s="21" t="s">
        <v>8316</v>
      </c>
      <c r="R169" s="18" t="s">
        <v>8317</v>
      </c>
      <c r="S169" s="22">
        <v>42664.809560185182</v>
      </c>
      <c r="T169" s="22">
        <v>42685.916666666672</v>
      </c>
    </row>
    <row r="170" spans="1:20" x14ac:dyDescent="0.35">
      <c r="A170" s="18">
        <v>3313</v>
      </c>
      <c r="B170" s="18" t="s">
        <v>3313</v>
      </c>
      <c r="C170" s="18" t="s">
        <v>7423</v>
      </c>
      <c r="D170" s="19">
        <v>2000</v>
      </c>
      <c r="E170" s="20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v>116</v>
      </c>
      <c r="P170" s="18">
        <v>80.03</v>
      </c>
      <c r="Q170" s="21" t="s">
        <v>8316</v>
      </c>
      <c r="R170" s="18" t="s">
        <v>8317</v>
      </c>
      <c r="S170" s="22">
        <v>42382.244409722218</v>
      </c>
      <c r="T170" s="22">
        <v>42396.041666666672</v>
      </c>
    </row>
    <row r="171" spans="1:20" x14ac:dyDescent="0.35">
      <c r="A171" s="18">
        <v>3316</v>
      </c>
      <c r="B171" s="18" t="s">
        <v>3316</v>
      </c>
      <c r="C171" s="18" t="s">
        <v>7426</v>
      </c>
      <c r="D171" s="19">
        <v>11737</v>
      </c>
      <c r="E171" s="20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18">
        <v>93.98</v>
      </c>
      <c r="Q171" s="21" t="s">
        <v>8316</v>
      </c>
      <c r="R171" s="18" t="s">
        <v>8317</v>
      </c>
      <c r="S171" s="22">
        <v>41826.871238425927</v>
      </c>
      <c r="T171" s="22">
        <v>41859.57916666667</v>
      </c>
    </row>
    <row r="172" spans="1:20" x14ac:dyDescent="0.35">
      <c r="A172" s="18">
        <v>3317</v>
      </c>
      <c r="B172" s="18" t="s">
        <v>3317</v>
      </c>
      <c r="C172" s="18" t="s">
        <v>7427</v>
      </c>
      <c r="D172" s="19">
        <v>1050</v>
      </c>
      <c r="E172" s="20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v>106</v>
      </c>
      <c r="P172" s="18">
        <v>61.94</v>
      </c>
      <c r="Q172" s="21" t="s">
        <v>8316</v>
      </c>
      <c r="R172" s="18" t="s">
        <v>8317</v>
      </c>
      <c r="S172" s="22">
        <v>42499.039629629624</v>
      </c>
      <c r="T172" s="22">
        <v>42529.039629629624</v>
      </c>
    </row>
    <row r="173" spans="1:20" x14ac:dyDescent="0.35">
      <c r="A173" s="18">
        <v>3320</v>
      </c>
      <c r="B173" s="18" t="s">
        <v>3320</v>
      </c>
      <c r="C173" s="18" t="s">
        <v>7430</v>
      </c>
      <c r="D173" s="19">
        <v>2500</v>
      </c>
      <c r="E173" s="20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18">
        <v>66.45</v>
      </c>
      <c r="Q173" s="21" t="s">
        <v>8316</v>
      </c>
      <c r="R173" s="18" t="s">
        <v>8317</v>
      </c>
      <c r="S173" s="22">
        <v>42513.045798611114</v>
      </c>
      <c r="T173" s="22">
        <v>42543.045798611114</v>
      </c>
    </row>
    <row r="174" spans="1:20" x14ac:dyDescent="0.35">
      <c r="A174" s="18">
        <v>3321</v>
      </c>
      <c r="B174" s="18" t="s">
        <v>3321</v>
      </c>
      <c r="C174" s="18" t="s">
        <v>7431</v>
      </c>
      <c r="D174" s="19">
        <v>500</v>
      </c>
      <c r="E174" s="20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v>107</v>
      </c>
      <c r="P174" s="18">
        <v>35.799999999999997</v>
      </c>
      <c r="Q174" s="21" t="s">
        <v>8316</v>
      </c>
      <c r="R174" s="18" t="s">
        <v>8317</v>
      </c>
      <c r="S174" s="22">
        <v>41914.100289351853</v>
      </c>
      <c r="T174" s="22">
        <v>41928.165972222225</v>
      </c>
    </row>
    <row r="175" spans="1:20" x14ac:dyDescent="0.35">
      <c r="A175" s="18">
        <v>3322</v>
      </c>
      <c r="B175" s="18" t="s">
        <v>3322</v>
      </c>
      <c r="C175" s="18" t="s">
        <v>7432</v>
      </c>
      <c r="D175" s="19">
        <v>3300</v>
      </c>
      <c r="E175" s="20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18">
        <v>145.65</v>
      </c>
      <c r="Q175" s="21" t="s">
        <v>8316</v>
      </c>
      <c r="R175" s="18" t="s">
        <v>8317</v>
      </c>
      <c r="S175" s="22">
        <v>42521.010370370372</v>
      </c>
      <c r="T175" s="22">
        <v>42543.163194444445</v>
      </c>
    </row>
    <row r="176" spans="1:20" x14ac:dyDescent="0.35">
      <c r="A176" s="18">
        <v>3326</v>
      </c>
      <c r="B176" s="18" t="s">
        <v>3326</v>
      </c>
      <c r="C176" s="18" t="s">
        <v>7436</v>
      </c>
      <c r="D176" s="19">
        <v>8000</v>
      </c>
      <c r="E176" s="20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v>101</v>
      </c>
      <c r="P176" s="18">
        <v>142.28</v>
      </c>
      <c r="Q176" s="21" t="s">
        <v>8316</v>
      </c>
      <c r="R176" s="18" t="s">
        <v>8317</v>
      </c>
      <c r="S176" s="22">
        <v>42041.714178240742</v>
      </c>
      <c r="T176" s="22">
        <v>42071.67251157407</v>
      </c>
    </row>
    <row r="177" spans="1:20" x14ac:dyDescent="0.35">
      <c r="A177" s="18">
        <v>3328</v>
      </c>
      <c r="B177" s="18" t="s">
        <v>3328</v>
      </c>
      <c r="C177" s="18" t="s">
        <v>7438</v>
      </c>
      <c r="D177" s="19">
        <v>1800</v>
      </c>
      <c r="E177" s="20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18">
        <v>292.77999999999997</v>
      </c>
      <c r="Q177" s="21" t="s">
        <v>8316</v>
      </c>
      <c r="R177" s="18" t="s">
        <v>8317</v>
      </c>
      <c r="S177" s="22">
        <v>41822.57503472222</v>
      </c>
      <c r="T177" s="22">
        <v>41825.041666666664</v>
      </c>
    </row>
    <row r="178" spans="1:20" x14ac:dyDescent="0.35">
      <c r="A178" s="18">
        <v>3331</v>
      </c>
      <c r="B178" s="18" t="s">
        <v>3331</v>
      </c>
      <c r="C178" s="18" t="s">
        <v>7441</v>
      </c>
      <c r="D178" s="19">
        <v>5000</v>
      </c>
      <c r="E178" s="20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v>105</v>
      </c>
      <c r="P178" s="18">
        <v>80.400000000000006</v>
      </c>
      <c r="Q178" s="21" t="s">
        <v>8316</v>
      </c>
      <c r="R178" s="18" t="s">
        <v>8317</v>
      </c>
      <c r="S178" s="22">
        <v>42248.697754629626</v>
      </c>
      <c r="T178" s="22">
        <v>42283.697754629626</v>
      </c>
    </row>
    <row r="179" spans="1:20" x14ac:dyDescent="0.35">
      <c r="A179" s="18">
        <v>3332</v>
      </c>
      <c r="B179" s="18" t="s">
        <v>3332</v>
      </c>
      <c r="C179" s="18" t="s">
        <v>7442</v>
      </c>
      <c r="D179" s="19">
        <v>6000</v>
      </c>
      <c r="E179" s="20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18">
        <v>72.290000000000006</v>
      </c>
      <c r="Q179" s="21" t="s">
        <v>8316</v>
      </c>
      <c r="R179" s="18" t="s">
        <v>8317</v>
      </c>
      <c r="S179" s="22">
        <v>41809.860300925924</v>
      </c>
      <c r="T179" s="22">
        <v>41839.860300925924</v>
      </c>
    </row>
    <row r="180" spans="1:20" x14ac:dyDescent="0.35">
      <c r="A180" s="18">
        <v>3333</v>
      </c>
      <c r="B180" s="18" t="s">
        <v>3333</v>
      </c>
      <c r="C180" s="18" t="s">
        <v>7443</v>
      </c>
      <c r="D180" s="19">
        <v>3500</v>
      </c>
      <c r="E180" s="20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v>105</v>
      </c>
      <c r="P180" s="18">
        <v>32.97</v>
      </c>
      <c r="Q180" s="21" t="s">
        <v>8316</v>
      </c>
      <c r="R180" s="18" t="s">
        <v>8317</v>
      </c>
      <c r="S180" s="22">
        <v>42148.676851851851</v>
      </c>
      <c r="T180" s="22">
        <v>42170.676851851851</v>
      </c>
    </row>
    <row r="181" spans="1:20" x14ac:dyDescent="0.35">
      <c r="A181" s="18">
        <v>3334</v>
      </c>
      <c r="B181" s="18" t="s">
        <v>3334</v>
      </c>
      <c r="C181" s="18" t="s">
        <v>7444</v>
      </c>
      <c r="D181" s="19">
        <v>3871</v>
      </c>
      <c r="E181" s="20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18">
        <v>116.65</v>
      </c>
      <c r="Q181" s="21" t="s">
        <v>8316</v>
      </c>
      <c r="R181" s="18" t="s">
        <v>8317</v>
      </c>
      <c r="S181" s="22">
        <v>42185.521087962959</v>
      </c>
      <c r="T181" s="22">
        <v>42215.521087962959</v>
      </c>
    </row>
    <row r="182" spans="1:20" x14ac:dyDescent="0.35">
      <c r="A182" s="18">
        <v>3338</v>
      </c>
      <c r="B182" s="18" t="s">
        <v>3338</v>
      </c>
      <c r="C182" s="18" t="s">
        <v>7448</v>
      </c>
      <c r="D182" s="19">
        <v>15000</v>
      </c>
      <c r="E182" s="20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v>102</v>
      </c>
      <c r="P182" s="18">
        <v>136.85</v>
      </c>
      <c r="Q182" s="21" t="s">
        <v>8316</v>
      </c>
      <c r="R182" s="18" t="s">
        <v>8317</v>
      </c>
      <c r="S182" s="22">
        <v>42769.574999999997</v>
      </c>
      <c r="T182" s="22">
        <v>42790.574999999997</v>
      </c>
    </row>
    <row r="183" spans="1:20" x14ac:dyDescent="0.35">
      <c r="A183" s="18">
        <v>3339</v>
      </c>
      <c r="B183" s="18" t="s">
        <v>3339</v>
      </c>
      <c r="C183" s="18" t="s">
        <v>7449</v>
      </c>
      <c r="D183" s="19">
        <v>8000</v>
      </c>
      <c r="E183" s="20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18">
        <v>177.62</v>
      </c>
      <c r="Q183" s="21" t="s">
        <v>8316</v>
      </c>
      <c r="R183" s="18" t="s">
        <v>8317</v>
      </c>
      <c r="S183" s="22">
        <v>42549.665717592594</v>
      </c>
      <c r="T183" s="22">
        <v>42579.665717592594</v>
      </c>
    </row>
    <row r="184" spans="1:20" x14ac:dyDescent="0.35">
      <c r="A184" s="18">
        <v>3340</v>
      </c>
      <c r="B184" s="18" t="s">
        <v>3340</v>
      </c>
      <c r="C184" s="18" t="s">
        <v>7450</v>
      </c>
      <c r="D184" s="19">
        <v>3000</v>
      </c>
      <c r="E184" s="20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v>138</v>
      </c>
      <c r="P184" s="18">
        <v>109.08</v>
      </c>
      <c r="Q184" s="21" t="s">
        <v>8316</v>
      </c>
      <c r="R184" s="18" t="s">
        <v>8317</v>
      </c>
      <c r="S184" s="22">
        <v>42685.974004629628</v>
      </c>
      <c r="T184" s="22">
        <v>42710.974004629628</v>
      </c>
    </row>
    <row r="185" spans="1:20" x14ac:dyDescent="0.35">
      <c r="A185" s="18">
        <v>3342</v>
      </c>
      <c r="B185" s="18" t="s">
        <v>3342</v>
      </c>
      <c r="C185" s="18" t="s">
        <v>7452</v>
      </c>
      <c r="D185" s="19">
        <v>6000</v>
      </c>
      <c r="E185" s="20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18">
        <v>78.209999999999994</v>
      </c>
      <c r="Q185" s="21" t="s">
        <v>8316</v>
      </c>
      <c r="R185" s="18" t="s">
        <v>8317</v>
      </c>
      <c r="S185" s="22">
        <v>42062.296412037031</v>
      </c>
      <c r="T185" s="22">
        <v>42095.207638888889</v>
      </c>
    </row>
    <row r="186" spans="1:20" x14ac:dyDescent="0.35">
      <c r="A186" s="18">
        <v>3344</v>
      </c>
      <c r="B186" s="18" t="s">
        <v>3344</v>
      </c>
      <c r="C186" s="18" t="s">
        <v>7454</v>
      </c>
      <c r="D186" s="19">
        <v>4500</v>
      </c>
      <c r="E186" s="20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v>101</v>
      </c>
      <c r="P186" s="18">
        <v>114.13</v>
      </c>
      <c r="Q186" s="21" t="s">
        <v>8316</v>
      </c>
      <c r="R186" s="18" t="s">
        <v>8317</v>
      </c>
      <c r="S186" s="22">
        <v>41851.200150462959</v>
      </c>
      <c r="T186" s="22">
        <v>41881.200150462959</v>
      </c>
    </row>
    <row r="187" spans="1:20" x14ac:dyDescent="0.35">
      <c r="A187" s="18">
        <v>3345</v>
      </c>
      <c r="B187" s="18" t="s">
        <v>3345</v>
      </c>
      <c r="C187" s="18" t="s">
        <v>7455</v>
      </c>
      <c r="D187" s="19">
        <v>500</v>
      </c>
      <c r="E187" s="20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18">
        <v>50</v>
      </c>
      <c r="Q187" s="21" t="s">
        <v>8316</v>
      </c>
      <c r="R187" s="18" t="s">
        <v>8317</v>
      </c>
      <c r="S187" s="22">
        <v>42053.106111111112</v>
      </c>
      <c r="T187" s="22">
        <v>42112.025694444441</v>
      </c>
    </row>
    <row r="188" spans="1:20" x14ac:dyDescent="0.35">
      <c r="A188" s="18">
        <v>3346</v>
      </c>
      <c r="B188" s="18" t="s">
        <v>3346</v>
      </c>
      <c r="C188" s="18" t="s">
        <v>7456</v>
      </c>
      <c r="D188" s="19">
        <v>1500</v>
      </c>
      <c r="E188" s="20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v>110</v>
      </c>
      <c r="P188" s="18">
        <v>91.67</v>
      </c>
      <c r="Q188" s="21" t="s">
        <v>8316</v>
      </c>
      <c r="R188" s="18" t="s">
        <v>8317</v>
      </c>
      <c r="S188" s="22">
        <v>42054.024421296301</v>
      </c>
      <c r="T188" s="22">
        <v>42061.024421296301</v>
      </c>
    </row>
    <row r="189" spans="1:20" x14ac:dyDescent="0.35">
      <c r="A189" s="18">
        <v>3348</v>
      </c>
      <c r="B189" s="18" t="s">
        <v>3266</v>
      </c>
      <c r="C189" s="18" t="s">
        <v>7458</v>
      </c>
      <c r="D189" s="19">
        <v>5500</v>
      </c>
      <c r="E189" s="20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18">
        <v>69.819999999999993</v>
      </c>
      <c r="Q189" s="21" t="s">
        <v>8316</v>
      </c>
      <c r="R189" s="18" t="s">
        <v>8317</v>
      </c>
      <c r="S189" s="22">
        <v>42466.558796296296</v>
      </c>
      <c r="T189" s="22">
        <v>42490.165972222225</v>
      </c>
    </row>
    <row r="190" spans="1:20" x14ac:dyDescent="0.35">
      <c r="A190" s="18">
        <v>3349</v>
      </c>
      <c r="B190" s="18" t="s">
        <v>3348</v>
      </c>
      <c r="C190" s="18" t="s">
        <v>7459</v>
      </c>
      <c r="D190" s="19">
        <v>1000</v>
      </c>
      <c r="E190" s="20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v>153</v>
      </c>
      <c r="P190" s="18">
        <v>109.57</v>
      </c>
      <c r="Q190" s="21" t="s">
        <v>8316</v>
      </c>
      <c r="R190" s="18" t="s">
        <v>8317</v>
      </c>
      <c r="S190" s="22">
        <v>42513.110787037032</v>
      </c>
      <c r="T190" s="22">
        <v>42534.708333333328</v>
      </c>
    </row>
    <row r="191" spans="1:20" x14ac:dyDescent="0.35">
      <c r="A191" s="18">
        <v>3354</v>
      </c>
      <c r="B191" s="18" t="s">
        <v>3353</v>
      </c>
      <c r="C191" s="18" t="s">
        <v>7464</v>
      </c>
      <c r="D191" s="19">
        <v>3000</v>
      </c>
      <c r="E191" s="20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18">
        <v>55.6</v>
      </c>
      <c r="Q191" s="21" t="s">
        <v>8316</v>
      </c>
      <c r="R191" s="18" t="s">
        <v>8317</v>
      </c>
      <c r="S191" s="22">
        <v>42270.7269212963</v>
      </c>
      <c r="T191" s="22">
        <v>42306.167361111111</v>
      </c>
    </row>
    <row r="192" spans="1:20" x14ac:dyDescent="0.35">
      <c r="A192" s="18">
        <v>3358</v>
      </c>
      <c r="B192" s="18" t="s">
        <v>3357</v>
      </c>
      <c r="C192" s="18" t="s">
        <v>7468</v>
      </c>
      <c r="D192" s="19">
        <v>10000</v>
      </c>
      <c r="E192" s="20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v>103</v>
      </c>
      <c r="P192" s="18">
        <v>63.57</v>
      </c>
      <c r="Q192" s="21" t="s">
        <v>8316</v>
      </c>
      <c r="R192" s="18" t="s">
        <v>8317</v>
      </c>
      <c r="S192" s="22">
        <v>41932.311099537037</v>
      </c>
      <c r="T192" s="22">
        <v>41962.352766203709</v>
      </c>
    </row>
    <row r="193" spans="1:20" x14ac:dyDescent="0.35">
      <c r="A193" s="18">
        <v>3359</v>
      </c>
      <c r="B193" s="18" t="s">
        <v>3358</v>
      </c>
      <c r="C193" s="18" t="s">
        <v>7469</v>
      </c>
      <c r="D193" s="19">
        <v>4000</v>
      </c>
      <c r="E193" s="20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18">
        <v>184.78</v>
      </c>
      <c r="Q193" s="21" t="s">
        <v>8316</v>
      </c>
      <c r="R193" s="18" t="s">
        <v>8317</v>
      </c>
      <c r="S193" s="22">
        <v>42746.057106481487</v>
      </c>
      <c r="T193" s="22">
        <v>42791.057106481487</v>
      </c>
    </row>
    <row r="194" spans="1:20" x14ac:dyDescent="0.35">
      <c r="A194" s="18">
        <v>3361</v>
      </c>
      <c r="B194" s="18" t="s">
        <v>3360</v>
      </c>
      <c r="C194" s="18" t="s">
        <v>7471</v>
      </c>
      <c r="D194" s="19">
        <v>5000</v>
      </c>
      <c r="E194" s="20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v>113</v>
      </c>
      <c r="P194" s="18">
        <v>83.43</v>
      </c>
      <c r="Q194" s="21" t="s">
        <v>8316</v>
      </c>
      <c r="R194" s="18" t="s">
        <v>8317</v>
      </c>
      <c r="S194" s="22">
        <v>41866.025347222225</v>
      </c>
      <c r="T194" s="22">
        <v>41883.665972222225</v>
      </c>
    </row>
    <row r="195" spans="1:20" x14ac:dyDescent="0.35">
      <c r="A195" s="18">
        <v>3362</v>
      </c>
      <c r="B195" s="18" t="s">
        <v>3361</v>
      </c>
      <c r="C195" s="18" t="s">
        <v>7472</v>
      </c>
      <c r="D195" s="19">
        <v>500</v>
      </c>
      <c r="E195" s="20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18">
        <v>54.5</v>
      </c>
      <c r="Q195" s="21" t="s">
        <v>8316</v>
      </c>
      <c r="R195" s="18" t="s">
        <v>8317</v>
      </c>
      <c r="S195" s="22">
        <v>42056.091631944444</v>
      </c>
      <c r="T195" s="22">
        <v>42070.204861111109</v>
      </c>
    </row>
    <row r="196" spans="1:20" x14ac:dyDescent="0.35">
      <c r="A196" s="18">
        <v>3363</v>
      </c>
      <c r="B196" s="18" t="s">
        <v>3362</v>
      </c>
      <c r="C196" s="18" t="s">
        <v>7473</v>
      </c>
      <c r="D196" s="19">
        <v>7750</v>
      </c>
      <c r="E196" s="20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v>101</v>
      </c>
      <c r="P196" s="18">
        <v>302.31</v>
      </c>
      <c r="Q196" s="21" t="s">
        <v>8316</v>
      </c>
      <c r="R196" s="18" t="s">
        <v>8317</v>
      </c>
      <c r="S196" s="22">
        <v>41851.771354166667</v>
      </c>
      <c r="T196" s="22">
        <v>41870.666666666664</v>
      </c>
    </row>
    <row r="197" spans="1:20" x14ac:dyDescent="0.35">
      <c r="A197" s="18">
        <v>3365</v>
      </c>
      <c r="B197" s="18" t="s">
        <v>3364</v>
      </c>
      <c r="C197" s="18" t="s">
        <v>7475</v>
      </c>
      <c r="D197" s="19">
        <v>2500</v>
      </c>
      <c r="E197" s="20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18">
        <v>866.67</v>
      </c>
      <c r="Q197" s="21" t="s">
        <v>8316</v>
      </c>
      <c r="R197" s="18" t="s">
        <v>8317</v>
      </c>
      <c r="S197" s="22">
        <v>42321.101759259262</v>
      </c>
      <c r="T197" s="22">
        <v>42351.101759259262</v>
      </c>
    </row>
    <row r="198" spans="1:20" x14ac:dyDescent="0.35">
      <c r="A198" s="18">
        <v>3366</v>
      </c>
      <c r="B198" s="18" t="s">
        <v>3365</v>
      </c>
      <c r="C198" s="18" t="s">
        <v>7476</v>
      </c>
      <c r="D198" s="19">
        <v>500</v>
      </c>
      <c r="E198" s="20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v>221</v>
      </c>
      <c r="P198" s="18">
        <v>61.39</v>
      </c>
      <c r="Q198" s="21" t="s">
        <v>8316</v>
      </c>
      <c r="R198" s="18" t="s">
        <v>8317</v>
      </c>
      <c r="S198" s="22">
        <v>42107.067557870367</v>
      </c>
      <c r="T198" s="22">
        <v>42137.067557870367</v>
      </c>
    </row>
    <row r="199" spans="1:20" x14ac:dyDescent="0.35">
      <c r="A199" s="18">
        <v>3368</v>
      </c>
      <c r="B199" s="18" t="s">
        <v>3367</v>
      </c>
      <c r="C199" s="18" t="s">
        <v>7478</v>
      </c>
      <c r="D199" s="19">
        <v>1000</v>
      </c>
      <c r="E199" s="20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18">
        <v>45.48</v>
      </c>
      <c r="Q199" s="21" t="s">
        <v>8316</v>
      </c>
      <c r="R199" s="18" t="s">
        <v>8317</v>
      </c>
      <c r="S199" s="22">
        <v>41969.199756944443</v>
      </c>
      <c r="T199" s="22">
        <v>42005.208333333328</v>
      </c>
    </row>
    <row r="200" spans="1:20" x14ac:dyDescent="0.35">
      <c r="A200" s="18">
        <v>3370</v>
      </c>
      <c r="B200" s="18" t="s">
        <v>3369</v>
      </c>
      <c r="C200" s="18" t="s">
        <v>7480</v>
      </c>
      <c r="D200" s="19">
        <v>1500</v>
      </c>
      <c r="E200" s="20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v>118</v>
      </c>
      <c r="P200" s="18">
        <v>67.92</v>
      </c>
      <c r="Q200" s="21" t="s">
        <v>8316</v>
      </c>
      <c r="R200" s="18" t="s">
        <v>8317</v>
      </c>
      <c r="S200" s="22">
        <v>42690.334317129629</v>
      </c>
      <c r="T200" s="22">
        <v>42721.333333333328</v>
      </c>
    </row>
    <row r="201" spans="1:20" x14ac:dyDescent="0.35">
      <c r="A201" s="18">
        <v>3371</v>
      </c>
      <c r="B201" s="18" t="s">
        <v>3370</v>
      </c>
      <c r="C201" s="18" t="s">
        <v>7481</v>
      </c>
      <c r="D201" s="19">
        <v>200</v>
      </c>
      <c r="E201" s="20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18">
        <v>30.78</v>
      </c>
      <c r="Q201" s="21" t="s">
        <v>8316</v>
      </c>
      <c r="R201" s="18" t="s">
        <v>8317</v>
      </c>
      <c r="S201" s="22">
        <v>42312.874594907407</v>
      </c>
      <c r="T201" s="22">
        <v>42340.874594907407</v>
      </c>
    </row>
    <row r="202" spans="1:20" x14ac:dyDescent="0.35">
      <c r="A202" s="18">
        <v>3372</v>
      </c>
      <c r="B202" s="18" t="s">
        <v>3371</v>
      </c>
      <c r="C202" s="18" t="s">
        <v>7482</v>
      </c>
      <c r="D202" s="19">
        <v>1000</v>
      </c>
      <c r="E202" s="20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v>104</v>
      </c>
      <c r="P202" s="18">
        <v>38.33</v>
      </c>
      <c r="Q202" s="21" t="s">
        <v>8316</v>
      </c>
      <c r="R202" s="18" t="s">
        <v>8317</v>
      </c>
      <c r="S202" s="22">
        <v>41855.548101851848</v>
      </c>
      <c r="T202" s="22">
        <v>41876.207638888889</v>
      </c>
    </row>
    <row r="203" spans="1:20" x14ac:dyDescent="0.35">
      <c r="A203" s="18">
        <v>3376</v>
      </c>
      <c r="B203" s="18" t="s">
        <v>3375</v>
      </c>
      <c r="C203" s="18" t="s">
        <v>7486</v>
      </c>
      <c r="D203" s="19">
        <v>8000</v>
      </c>
      <c r="E203" s="20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18">
        <v>421.11</v>
      </c>
      <c r="Q203" s="21" t="s">
        <v>8316</v>
      </c>
      <c r="R203" s="18" t="s">
        <v>8317</v>
      </c>
      <c r="S203" s="22">
        <v>42059.701319444444</v>
      </c>
      <c r="T203" s="22">
        <v>42119.659652777773</v>
      </c>
    </row>
    <row r="204" spans="1:20" x14ac:dyDescent="0.35">
      <c r="A204" s="18">
        <v>3380</v>
      </c>
      <c r="B204" s="18" t="s">
        <v>3379</v>
      </c>
      <c r="C204" s="18" t="s">
        <v>7490</v>
      </c>
      <c r="D204" s="19">
        <v>3000</v>
      </c>
      <c r="E204" s="20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v>104</v>
      </c>
      <c r="P204" s="18">
        <v>111.89</v>
      </c>
      <c r="Q204" s="21" t="s">
        <v>8316</v>
      </c>
      <c r="R204" s="18" t="s">
        <v>8317</v>
      </c>
      <c r="S204" s="22">
        <v>41937.95344907407</v>
      </c>
      <c r="T204" s="22">
        <v>41972.995115740734</v>
      </c>
    </row>
    <row r="205" spans="1:20" x14ac:dyDescent="0.35">
      <c r="A205" s="18">
        <v>3381</v>
      </c>
      <c r="B205" s="18" t="s">
        <v>3380</v>
      </c>
      <c r="C205" s="18" t="s">
        <v>7491</v>
      </c>
      <c r="D205" s="19">
        <v>4000</v>
      </c>
      <c r="E205" s="20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18">
        <v>85.21</v>
      </c>
      <c r="Q205" s="21" t="s">
        <v>8316</v>
      </c>
      <c r="R205" s="18" t="s">
        <v>8317</v>
      </c>
      <c r="S205" s="22">
        <v>42044.184988425928</v>
      </c>
      <c r="T205" s="22">
        <v>42074.143321759257</v>
      </c>
    </row>
    <row r="206" spans="1:20" x14ac:dyDescent="0.35">
      <c r="A206" s="18">
        <v>3383</v>
      </c>
      <c r="B206" s="18" t="s">
        <v>3382</v>
      </c>
      <c r="C206" s="18" t="s">
        <v>7493</v>
      </c>
      <c r="D206" s="19">
        <v>1750</v>
      </c>
      <c r="E206" s="20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v>112</v>
      </c>
      <c r="P206" s="18">
        <v>65.17</v>
      </c>
      <c r="Q206" s="21" t="s">
        <v>8316</v>
      </c>
      <c r="R206" s="18" t="s">
        <v>8317</v>
      </c>
      <c r="S206" s="22">
        <v>42524.782638888893</v>
      </c>
      <c r="T206" s="22">
        <v>42544.782638888893</v>
      </c>
    </row>
    <row r="207" spans="1:20" x14ac:dyDescent="0.35">
      <c r="A207" s="18">
        <v>3384</v>
      </c>
      <c r="B207" s="18" t="s">
        <v>3383</v>
      </c>
      <c r="C207" s="18" t="s">
        <v>7494</v>
      </c>
      <c r="D207" s="19">
        <v>6000</v>
      </c>
      <c r="E207" s="20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18">
        <v>93.76</v>
      </c>
      <c r="Q207" s="21" t="s">
        <v>8316</v>
      </c>
      <c r="R207" s="18" t="s">
        <v>8317</v>
      </c>
      <c r="S207" s="22">
        <v>42292.087592592594</v>
      </c>
      <c r="T207" s="22">
        <v>42329.125</v>
      </c>
    </row>
    <row r="208" spans="1:20" x14ac:dyDescent="0.35">
      <c r="A208" s="18">
        <v>3385</v>
      </c>
      <c r="B208" s="18" t="s">
        <v>3384</v>
      </c>
      <c r="C208" s="18" t="s">
        <v>7495</v>
      </c>
      <c r="D208" s="19">
        <v>2000</v>
      </c>
      <c r="E208" s="20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v>100</v>
      </c>
      <c r="P208" s="18">
        <v>133.33000000000001</v>
      </c>
      <c r="Q208" s="21" t="s">
        <v>8316</v>
      </c>
      <c r="R208" s="18" t="s">
        <v>8317</v>
      </c>
      <c r="S208" s="22">
        <v>41953.8675</v>
      </c>
      <c r="T208" s="22">
        <v>41983.8675</v>
      </c>
    </row>
    <row r="209" spans="1:20" x14ac:dyDescent="0.35">
      <c r="A209" s="18">
        <v>3386</v>
      </c>
      <c r="B209" s="18" t="s">
        <v>3385</v>
      </c>
      <c r="C209" s="18" t="s">
        <v>7496</v>
      </c>
      <c r="D209" s="19">
        <v>2000</v>
      </c>
      <c r="E209" s="20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18">
        <v>51.22</v>
      </c>
      <c r="Q209" s="21" t="s">
        <v>8316</v>
      </c>
      <c r="R209" s="18" t="s">
        <v>8317</v>
      </c>
      <c r="S209" s="22">
        <v>41946.644745370373</v>
      </c>
      <c r="T209" s="22">
        <v>41976.644745370373</v>
      </c>
    </row>
    <row r="210" spans="1:20" x14ac:dyDescent="0.35">
      <c r="A210" s="18">
        <v>3387</v>
      </c>
      <c r="B210" s="18" t="s">
        <v>3386</v>
      </c>
      <c r="C210" s="18" t="s">
        <v>7497</v>
      </c>
      <c r="D210" s="19">
        <v>3000</v>
      </c>
      <c r="E210" s="20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v>117</v>
      </c>
      <c r="P210" s="18">
        <v>100.17</v>
      </c>
      <c r="Q210" s="21" t="s">
        <v>8316</v>
      </c>
      <c r="R210" s="18" t="s">
        <v>8317</v>
      </c>
      <c r="S210" s="22">
        <v>41947.762592592589</v>
      </c>
      <c r="T210" s="22">
        <v>41987.762592592597</v>
      </c>
    </row>
    <row r="211" spans="1:20" x14ac:dyDescent="0.35">
      <c r="A211" s="18">
        <v>3389</v>
      </c>
      <c r="B211" s="18" t="s">
        <v>3388</v>
      </c>
      <c r="C211" s="18" t="s">
        <v>7499</v>
      </c>
      <c r="D211" s="19">
        <v>10000</v>
      </c>
      <c r="E211" s="20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18">
        <v>184.68</v>
      </c>
      <c r="Q211" s="21" t="s">
        <v>8316</v>
      </c>
      <c r="R211" s="18" t="s">
        <v>8317</v>
      </c>
      <c r="S211" s="22">
        <v>42494.563449074078</v>
      </c>
      <c r="T211" s="22">
        <v>42524.563449074078</v>
      </c>
    </row>
    <row r="212" spans="1:20" x14ac:dyDescent="0.35">
      <c r="A212" s="18">
        <v>3390</v>
      </c>
      <c r="B212" s="18" t="s">
        <v>3389</v>
      </c>
      <c r="C212" s="18" t="s">
        <v>7500</v>
      </c>
      <c r="D212" s="19">
        <v>1500</v>
      </c>
      <c r="E212" s="20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v>102</v>
      </c>
      <c r="P212" s="18">
        <v>69.819999999999993</v>
      </c>
      <c r="Q212" s="21" t="s">
        <v>8316</v>
      </c>
      <c r="R212" s="18" t="s">
        <v>8317</v>
      </c>
      <c r="S212" s="22">
        <v>41815.774826388886</v>
      </c>
      <c r="T212" s="22">
        <v>41830.774826388886</v>
      </c>
    </row>
    <row r="213" spans="1:20" x14ac:dyDescent="0.35">
      <c r="A213" s="18">
        <v>3391</v>
      </c>
      <c r="B213" s="18" t="s">
        <v>3390</v>
      </c>
      <c r="C213" s="18" t="s">
        <v>7501</v>
      </c>
      <c r="D213" s="19">
        <v>500</v>
      </c>
      <c r="E213" s="20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18">
        <v>61.94</v>
      </c>
      <c r="Q213" s="21" t="s">
        <v>8316</v>
      </c>
      <c r="R213" s="18" t="s">
        <v>8317</v>
      </c>
      <c r="S213" s="22">
        <v>41830.545694444445</v>
      </c>
      <c r="T213" s="22">
        <v>41859.936111111114</v>
      </c>
    </row>
    <row r="214" spans="1:20" x14ac:dyDescent="0.35">
      <c r="A214" s="18">
        <v>3393</v>
      </c>
      <c r="B214" s="18" t="s">
        <v>3392</v>
      </c>
      <c r="C214" s="18" t="s">
        <v>7503</v>
      </c>
      <c r="D214" s="19">
        <v>1500</v>
      </c>
      <c r="E214" s="20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v>106</v>
      </c>
      <c r="P214" s="18">
        <v>36.07</v>
      </c>
      <c r="Q214" s="21" t="s">
        <v>8316</v>
      </c>
      <c r="R214" s="18" t="s">
        <v>8317</v>
      </c>
      <c r="S214" s="22">
        <v>41923.921643518523</v>
      </c>
      <c r="T214" s="22">
        <v>41949.031944444447</v>
      </c>
    </row>
    <row r="215" spans="1:20" x14ac:dyDescent="0.35">
      <c r="A215" s="18">
        <v>3396</v>
      </c>
      <c r="B215" s="18" t="s">
        <v>3395</v>
      </c>
      <c r="C215" s="18" t="s">
        <v>7506</v>
      </c>
      <c r="D215" s="19">
        <v>1500</v>
      </c>
      <c r="E215" s="20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18">
        <v>55.89</v>
      </c>
      <c r="Q215" s="21" t="s">
        <v>8316</v>
      </c>
      <c r="R215" s="18" t="s">
        <v>8317</v>
      </c>
      <c r="S215" s="22">
        <v>41764.44663194444</v>
      </c>
      <c r="T215" s="22">
        <v>41791.165972222225</v>
      </c>
    </row>
    <row r="216" spans="1:20" x14ac:dyDescent="0.35">
      <c r="A216" s="18">
        <v>3398</v>
      </c>
      <c r="B216" s="18" t="s">
        <v>3397</v>
      </c>
      <c r="C216" s="18" t="s">
        <v>7508</v>
      </c>
      <c r="D216" s="19">
        <v>4000</v>
      </c>
      <c r="E216" s="20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v>111</v>
      </c>
      <c r="P216" s="18">
        <v>68.349999999999994</v>
      </c>
      <c r="Q216" s="21" t="s">
        <v>8316</v>
      </c>
      <c r="R216" s="18" t="s">
        <v>8317</v>
      </c>
      <c r="S216" s="22">
        <v>41941.75203703704</v>
      </c>
      <c r="T216" s="22">
        <v>41964.708333333328</v>
      </c>
    </row>
    <row r="217" spans="1:20" x14ac:dyDescent="0.35">
      <c r="A217" s="18">
        <v>3400</v>
      </c>
      <c r="B217" s="18" t="s">
        <v>3399</v>
      </c>
      <c r="C217" s="18" t="s">
        <v>7510</v>
      </c>
      <c r="D217" s="19">
        <v>10000</v>
      </c>
      <c r="E217" s="20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18">
        <v>118.13</v>
      </c>
      <c r="Q217" s="21" t="s">
        <v>8316</v>
      </c>
      <c r="R217" s="18" t="s">
        <v>8317</v>
      </c>
      <c r="S217" s="22">
        <v>41834.953865740739</v>
      </c>
      <c r="T217" s="22">
        <v>41879.953865740739</v>
      </c>
    </row>
    <row r="218" spans="1:20" x14ac:dyDescent="0.35">
      <c r="A218" s="18">
        <v>3402</v>
      </c>
      <c r="B218" s="18" t="s">
        <v>3401</v>
      </c>
      <c r="C218" s="18" t="s">
        <v>7512</v>
      </c>
      <c r="D218" s="19">
        <v>15000</v>
      </c>
      <c r="E218" s="20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v>110</v>
      </c>
      <c r="P218" s="18">
        <v>99.79</v>
      </c>
      <c r="Q218" s="21" t="s">
        <v>8316</v>
      </c>
      <c r="R218" s="18" t="s">
        <v>8317</v>
      </c>
      <c r="S218" s="22">
        <v>42290.61855324074</v>
      </c>
      <c r="T218" s="22">
        <v>42320.104861111111</v>
      </c>
    </row>
    <row r="219" spans="1:20" x14ac:dyDescent="0.35">
      <c r="A219" s="18">
        <v>3404</v>
      </c>
      <c r="B219" s="18" t="s">
        <v>3403</v>
      </c>
      <c r="C219" s="18" t="s">
        <v>7514</v>
      </c>
      <c r="D219" s="19">
        <v>500</v>
      </c>
      <c r="E219" s="20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18">
        <v>203.33</v>
      </c>
      <c r="Q219" s="21" t="s">
        <v>8316</v>
      </c>
      <c r="R219" s="18" t="s">
        <v>8317</v>
      </c>
      <c r="S219" s="22">
        <v>42152.503495370373</v>
      </c>
      <c r="T219" s="22">
        <v>42172.503495370373</v>
      </c>
    </row>
    <row r="220" spans="1:20" x14ac:dyDescent="0.35">
      <c r="A220" s="18">
        <v>3406</v>
      </c>
      <c r="B220" s="18" t="s">
        <v>3405</v>
      </c>
      <c r="C220" s="18" t="s">
        <v>7516</v>
      </c>
      <c r="D220" s="19">
        <v>10000</v>
      </c>
      <c r="E220" s="20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v>100</v>
      </c>
      <c r="P220" s="18">
        <v>110.23</v>
      </c>
      <c r="Q220" s="21" t="s">
        <v>8316</v>
      </c>
      <c r="R220" s="18" t="s">
        <v>8317</v>
      </c>
      <c r="S220" s="22">
        <v>41791.492777777778</v>
      </c>
      <c r="T220" s="22">
        <v>41836.492777777778</v>
      </c>
    </row>
    <row r="221" spans="1:20" x14ac:dyDescent="0.35">
      <c r="A221" s="18">
        <v>3408</v>
      </c>
      <c r="B221" s="18" t="s">
        <v>3407</v>
      </c>
      <c r="C221" s="18" t="s">
        <v>7518</v>
      </c>
      <c r="D221" s="19">
        <v>500</v>
      </c>
      <c r="E221" s="20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18">
        <v>58.61</v>
      </c>
      <c r="Q221" s="21" t="s">
        <v>8316</v>
      </c>
      <c r="R221" s="18" t="s">
        <v>8317</v>
      </c>
      <c r="S221" s="22">
        <v>41808.991944444446</v>
      </c>
      <c r="T221" s="22">
        <v>41838.991944444446</v>
      </c>
    </row>
    <row r="222" spans="1:20" x14ac:dyDescent="0.35">
      <c r="A222" s="18">
        <v>3410</v>
      </c>
      <c r="B222" s="18" t="s">
        <v>3409</v>
      </c>
      <c r="C222" s="18" t="s">
        <v>7520</v>
      </c>
      <c r="D222" s="19">
        <v>3000</v>
      </c>
      <c r="E222" s="20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v>109</v>
      </c>
      <c r="P222" s="18">
        <v>81.38</v>
      </c>
      <c r="Q222" s="21" t="s">
        <v>8316</v>
      </c>
      <c r="R222" s="18" t="s">
        <v>8317</v>
      </c>
      <c r="S222" s="22">
        <v>42500.041550925926</v>
      </c>
      <c r="T222" s="22">
        <v>42527.291666666672</v>
      </c>
    </row>
    <row r="223" spans="1:20" x14ac:dyDescent="0.35">
      <c r="A223" s="18">
        <v>3411</v>
      </c>
      <c r="B223" s="18" t="s">
        <v>3410</v>
      </c>
      <c r="C223" s="18" t="s">
        <v>7521</v>
      </c>
      <c r="D223" s="19">
        <v>15000</v>
      </c>
      <c r="E223" s="20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18">
        <v>199.17</v>
      </c>
      <c r="Q223" s="21" t="s">
        <v>8316</v>
      </c>
      <c r="R223" s="18" t="s">
        <v>8317</v>
      </c>
      <c r="S223" s="22">
        <v>42265.022824074069</v>
      </c>
      <c r="T223" s="22">
        <v>42285.022824074069</v>
      </c>
    </row>
    <row r="224" spans="1:20" x14ac:dyDescent="0.35">
      <c r="A224" s="18">
        <v>3413</v>
      </c>
      <c r="B224" s="18" t="s">
        <v>3412</v>
      </c>
      <c r="C224" s="18" t="s">
        <v>7523</v>
      </c>
      <c r="D224" s="19">
        <v>500</v>
      </c>
      <c r="E224" s="20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v>130</v>
      </c>
      <c r="P224" s="18">
        <v>46.43</v>
      </c>
      <c r="Q224" s="21" t="s">
        <v>8316</v>
      </c>
      <c r="R224" s="18" t="s">
        <v>8317</v>
      </c>
      <c r="S224" s="22">
        <v>42053.733078703706</v>
      </c>
      <c r="T224" s="22">
        <v>42063.207638888889</v>
      </c>
    </row>
    <row r="225" spans="1:20" x14ac:dyDescent="0.35">
      <c r="A225" s="18">
        <v>3414</v>
      </c>
      <c r="B225" s="18" t="s">
        <v>3413</v>
      </c>
      <c r="C225" s="18" t="s">
        <v>7524</v>
      </c>
      <c r="D225" s="19">
        <v>3000</v>
      </c>
      <c r="E225" s="20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18">
        <v>70.569999999999993</v>
      </c>
      <c r="Q225" s="21" t="s">
        <v>8316</v>
      </c>
      <c r="R225" s="18" t="s">
        <v>8317</v>
      </c>
      <c r="S225" s="22">
        <v>42675.832465277781</v>
      </c>
      <c r="T225" s="22">
        <v>42705.332638888889</v>
      </c>
    </row>
    <row r="226" spans="1:20" x14ac:dyDescent="0.35">
      <c r="A226" s="18">
        <v>3415</v>
      </c>
      <c r="B226" s="18" t="s">
        <v>3414</v>
      </c>
      <c r="C226" s="18" t="s">
        <v>7525</v>
      </c>
      <c r="D226" s="19">
        <v>200</v>
      </c>
      <c r="E226" s="20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v>100</v>
      </c>
      <c r="P226" s="18">
        <v>22.22</v>
      </c>
      <c r="Q226" s="21" t="s">
        <v>8316</v>
      </c>
      <c r="R226" s="18" t="s">
        <v>8317</v>
      </c>
      <c r="S226" s="22">
        <v>42467.144166666665</v>
      </c>
      <c r="T226" s="22">
        <v>42477.979166666672</v>
      </c>
    </row>
    <row r="227" spans="1:20" x14ac:dyDescent="0.35">
      <c r="A227" s="18">
        <v>3417</v>
      </c>
      <c r="B227" s="18" t="s">
        <v>3416</v>
      </c>
      <c r="C227" s="18" t="s">
        <v>7527</v>
      </c>
      <c r="D227" s="19">
        <v>1700</v>
      </c>
      <c r="E227" s="20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18">
        <v>37.78</v>
      </c>
      <c r="Q227" s="21" t="s">
        <v>8316</v>
      </c>
      <c r="R227" s="18" t="s">
        <v>8317</v>
      </c>
      <c r="S227" s="22">
        <v>41894.91375</v>
      </c>
      <c r="T227" s="22">
        <v>41938.029861111114</v>
      </c>
    </row>
    <row r="228" spans="1:20" x14ac:dyDescent="0.35">
      <c r="A228" s="18">
        <v>3418</v>
      </c>
      <c r="B228" s="18" t="s">
        <v>3417</v>
      </c>
      <c r="C228" s="18" t="s">
        <v>7528</v>
      </c>
      <c r="D228" s="19">
        <v>4000</v>
      </c>
      <c r="E228" s="20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v>101</v>
      </c>
      <c r="P228" s="18">
        <v>72.05</v>
      </c>
      <c r="Q228" s="21" t="s">
        <v>8316</v>
      </c>
      <c r="R228" s="18" t="s">
        <v>8317</v>
      </c>
      <c r="S228" s="22">
        <v>41752.83457175926</v>
      </c>
      <c r="T228" s="22">
        <v>41782.83457175926</v>
      </c>
    </row>
    <row r="229" spans="1:20" x14ac:dyDescent="0.35">
      <c r="A229" s="18">
        <v>3421</v>
      </c>
      <c r="B229" s="18" t="s">
        <v>3420</v>
      </c>
      <c r="C229" s="18" t="s">
        <v>7531</v>
      </c>
      <c r="D229" s="19">
        <v>10000</v>
      </c>
      <c r="E229" s="20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18">
        <v>103.21</v>
      </c>
      <c r="Q229" s="21" t="s">
        <v>8316</v>
      </c>
      <c r="R229" s="18" t="s">
        <v>8317</v>
      </c>
      <c r="S229" s="22">
        <v>42037.791238425925</v>
      </c>
      <c r="T229" s="22">
        <v>42067.791238425925</v>
      </c>
    </row>
    <row r="230" spans="1:20" x14ac:dyDescent="0.35">
      <c r="A230" s="18">
        <v>3423</v>
      </c>
      <c r="B230" s="18" t="s">
        <v>3422</v>
      </c>
      <c r="C230" s="18" t="s">
        <v>7533</v>
      </c>
      <c r="D230" s="19">
        <v>250</v>
      </c>
      <c r="E230" s="20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v>140</v>
      </c>
      <c r="P230" s="18">
        <v>35</v>
      </c>
      <c r="Q230" s="21" t="s">
        <v>8316</v>
      </c>
      <c r="R230" s="18" t="s">
        <v>8317</v>
      </c>
      <c r="S230" s="22">
        <v>42088.911354166667</v>
      </c>
      <c r="T230" s="22">
        <v>42118.911354166667</v>
      </c>
    </row>
    <row r="231" spans="1:20" x14ac:dyDescent="0.35">
      <c r="A231" s="18">
        <v>3424</v>
      </c>
      <c r="B231" s="18" t="s">
        <v>3423</v>
      </c>
      <c r="C231" s="18" t="s">
        <v>7534</v>
      </c>
      <c r="D231" s="19">
        <v>6000</v>
      </c>
      <c r="E231" s="20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18">
        <v>81.78</v>
      </c>
      <c r="Q231" s="21" t="s">
        <v>8316</v>
      </c>
      <c r="R231" s="18" t="s">
        <v>8317</v>
      </c>
      <c r="S231" s="22">
        <v>42018.676898148144</v>
      </c>
      <c r="T231" s="22">
        <v>42040.290972222225</v>
      </c>
    </row>
    <row r="232" spans="1:20" x14ac:dyDescent="0.35">
      <c r="A232" s="18">
        <v>3425</v>
      </c>
      <c r="B232" s="18" t="s">
        <v>3424</v>
      </c>
      <c r="C232" s="18" t="s">
        <v>7535</v>
      </c>
      <c r="D232" s="19">
        <v>30000</v>
      </c>
      <c r="E232" s="20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v>103</v>
      </c>
      <c r="P232" s="18">
        <v>297.02999999999997</v>
      </c>
      <c r="Q232" s="21" t="s">
        <v>8316</v>
      </c>
      <c r="R232" s="18" t="s">
        <v>8317</v>
      </c>
      <c r="S232" s="22">
        <v>41884.617314814815</v>
      </c>
      <c r="T232" s="22">
        <v>41916.617314814815</v>
      </c>
    </row>
    <row r="233" spans="1:20" x14ac:dyDescent="0.35">
      <c r="A233" s="18">
        <v>3426</v>
      </c>
      <c r="B233" s="18" t="s">
        <v>3425</v>
      </c>
      <c r="C233" s="18" t="s">
        <v>7536</v>
      </c>
      <c r="D233" s="19">
        <v>3750</v>
      </c>
      <c r="E233" s="20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18">
        <v>46.61</v>
      </c>
      <c r="Q233" s="21" t="s">
        <v>8316</v>
      </c>
      <c r="R233" s="18" t="s">
        <v>8317</v>
      </c>
      <c r="S233" s="22">
        <v>41884.056747685187</v>
      </c>
      <c r="T233" s="22">
        <v>41903.083333333336</v>
      </c>
    </row>
    <row r="234" spans="1:20" x14ac:dyDescent="0.35">
      <c r="A234" s="18">
        <v>3431</v>
      </c>
      <c r="B234" s="18" t="s">
        <v>3430</v>
      </c>
      <c r="C234" s="18" t="s">
        <v>7541</v>
      </c>
      <c r="D234" s="19">
        <v>2000</v>
      </c>
      <c r="E234" s="20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v>100</v>
      </c>
      <c r="P234" s="18">
        <v>95.24</v>
      </c>
      <c r="Q234" s="21" t="s">
        <v>8316</v>
      </c>
      <c r="R234" s="18" t="s">
        <v>8317</v>
      </c>
      <c r="S234" s="22">
        <v>41839.730937500004</v>
      </c>
      <c r="T234" s="22">
        <v>41869.730937500004</v>
      </c>
    </row>
    <row r="235" spans="1:20" x14ac:dyDescent="0.35">
      <c r="A235" s="18">
        <v>3432</v>
      </c>
      <c r="B235" s="18" t="s">
        <v>3431</v>
      </c>
      <c r="C235" s="18" t="s">
        <v>7542</v>
      </c>
      <c r="D235" s="19">
        <v>2000</v>
      </c>
      <c r="E235" s="20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18">
        <v>52.21</v>
      </c>
      <c r="Q235" s="21" t="s">
        <v>8316</v>
      </c>
      <c r="R235" s="18" t="s">
        <v>8317</v>
      </c>
      <c r="S235" s="22">
        <v>42380.581180555557</v>
      </c>
      <c r="T235" s="22">
        <v>42405.916666666672</v>
      </c>
    </row>
    <row r="236" spans="1:20" x14ac:dyDescent="0.35">
      <c r="A236" s="18">
        <v>3433</v>
      </c>
      <c r="B236" s="18" t="s">
        <v>3432</v>
      </c>
      <c r="C236" s="18" t="s">
        <v>7543</v>
      </c>
      <c r="D236" s="19">
        <v>9500</v>
      </c>
      <c r="E236" s="20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v>100</v>
      </c>
      <c r="P236" s="18">
        <v>134.15</v>
      </c>
      <c r="Q236" s="21" t="s">
        <v>8316</v>
      </c>
      <c r="R236" s="18" t="s">
        <v>8317</v>
      </c>
      <c r="S236" s="22">
        <v>41776.063136574077</v>
      </c>
      <c r="T236" s="22">
        <v>41807.125</v>
      </c>
    </row>
    <row r="237" spans="1:20" x14ac:dyDescent="0.35">
      <c r="A237" s="18">
        <v>3434</v>
      </c>
      <c r="B237" s="18" t="s">
        <v>3433</v>
      </c>
      <c r="C237" s="18" t="s">
        <v>7544</v>
      </c>
      <c r="D237" s="19">
        <v>10000</v>
      </c>
      <c r="E237" s="20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18">
        <v>62.83</v>
      </c>
      <c r="Q237" s="21" t="s">
        <v>8316</v>
      </c>
      <c r="R237" s="18" t="s">
        <v>8317</v>
      </c>
      <c r="S237" s="22">
        <v>41800.380428240744</v>
      </c>
      <c r="T237" s="22">
        <v>41830.380428240744</v>
      </c>
    </row>
    <row r="238" spans="1:20" x14ac:dyDescent="0.35">
      <c r="A238" s="18">
        <v>3435</v>
      </c>
      <c r="B238" s="18" t="s">
        <v>3434</v>
      </c>
      <c r="C238" s="18" t="s">
        <v>7545</v>
      </c>
      <c r="D238" s="19">
        <v>1000</v>
      </c>
      <c r="E238" s="20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v>112</v>
      </c>
      <c r="P238" s="18">
        <v>58.95</v>
      </c>
      <c r="Q238" s="21" t="s">
        <v>8316</v>
      </c>
      <c r="R238" s="18" t="s">
        <v>8317</v>
      </c>
      <c r="S238" s="22">
        <v>42572.61681712963</v>
      </c>
      <c r="T238" s="22">
        <v>42589.125</v>
      </c>
    </row>
    <row r="239" spans="1:20" x14ac:dyDescent="0.35">
      <c r="A239" s="18">
        <v>3436</v>
      </c>
      <c r="B239" s="18" t="s">
        <v>3435</v>
      </c>
      <c r="C239" s="18" t="s">
        <v>7546</v>
      </c>
      <c r="D239" s="19">
        <v>5000</v>
      </c>
      <c r="E239" s="20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18">
        <v>143.11000000000001</v>
      </c>
      <c r="Q239" s="21" t="s">
        <v>8316</v>
      </c>
      <c r="R239" s="18" t="s">
        <v>8317</v>
      </c>
      <c r="S239" s="22">
        <v>41851.541585648149</v>
      </c>
      <c r="T239" s="22">
        <v>41872.686111111114</v>
      </c>
    </row>
    <row r="240" spans="1:20" x14ac:dyDescent="0.35">
      <c r="A240" s="18">
        <v>3437</v>
      </c>
      <c r="B240" s="18" t="s">
        <v>3436</v>
      </c>
      <c r="C240" s="18" t="s">
        <v>7547</v>
      </c>
      <c r="D240" s="19">
        <v>3000</v>
      </c>
      <c r="E240" s="20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v>101</v>
      </c>
      <c r="P240" s="18">
        <v>84.17</v>
      </c>
      <c r="Q240" s="21" t="s">
        <v>8316</v>
      </c>
      <c r="R240" s="18" t="s">
        <v>8317</v>
      </c>
      <c r="S240" s="22">
        <v>42205.710879629631</v>
      </c>
      <c r="T240" s="22">
        <v>42235.710879629631</v>
      </c>
    </row>
    <row r="241" spans="1:20" x14ac:dyDescent="0.35">
      <c r="A241" s="18">
        <v>3439</v>
      </c>
      <c r="B241" s="18" t="s">
        <v>3438</v>
      </c>
      <c r="C241" s="18" t="s">
        <v>7549</v>
      </c>
      <c r="D241" s="19">
        <v>1200</v>
      </c>
      <c r="E241" s="20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18">
        <v>89.79</v>
      </c>
      <c r="Q241" s="21" t="s">
        <v>8316</v>
      </c>
      <c r="R241" s="18" t="s">
        <v>8317</v>
      </c>
      <c r="S241" s="22">
        <v>42374.911226851851</v>
      </c>
      <c r="T241" s="22">
        <v>42388.207638888889</v>
      </c>
    </row>
    <row r="242" spans="1:20" x14ac:dyDescent="0.35">
      <c r="A242" s="18">
        <v>3440</v>
      </c>
      <c r="B242" s="18" t="s">
        <v>3439</v>
      </c>
      <c r="C242" s="18" t="s">
        <v>7550</v>
      </c>
      <c r="D242" s="19">
        <v>5000</v>
      </c>
      <c r="E242" s="20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v>105</v>
      </c>
      <c r="P242" s="18">
        <v>64.16</v>
      </c>
      <c r="Q242" s="21" t="s">
        <v>8316</v>
      </c>
      <c r="R242" s="18" t="s">
        <v>8317</v>
      </c>
      <c r="S242" s="22">
        <v>41809.12300925926</v>
      </c>
      <c r="T242" s="22">
        <v>41831.677083333336</v>
      </c>
    </row>
    <row r="243" spans="1:20" x14ac:dyDescent="0.35">
      <c r="A243" s="18">
        <v>3441</v>
      </c>
      <c r="B243" s="18" t="s">
        <v>3440</v>
      </c>
      <c r="C243" s="18" t="s">
        <v>7551</v>
      </c>
      <c r="D243" s="19">
        <v>2500</v>
      </c>
      <c r="E243" s="20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18">
        <v>59.65</v>
      </c>
      <c r="Q243" s="21" t="s">
        <v>8316</v>
      </c>
      <c r="R243" s="18" t="s">
        <v>8317</v>
      </c>
      <c r="S243" s="22">
        <v>42294.429641203707</v>
      </c>
      <c r="T243" s="22">
        <v>42321.845138888893</v>
      </c>
    </row>
    <row r="244" spans="1:20" x14ac:dyDescent="0.35">
      <c r="A244" s="18">
        <v>3442</v>
      </c>
      <c r="B244" s="18" t="s">
        <v>3441</v>
      </c>
      <c r="C244" s="18" t="s">
        <v>7552</v>
      </c>
      <c r="D244" s="19">
        <v>250</v>
      </c>
      <c r="E244" s="20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v>100</v>
      </c>
      <c r="P244" s="18">
        <v>31.25</v>
      </c>
      <c r="Q244" s="21" t="s">
        <v>8316</v>
      </c>
      <c r="R244" s="18" t="s">
        <v>8317</v>
      </c>
      <c r="S244" s="22">
        <v>42124.841111111105</v>
      </c>
      <c r="T244" s="22">
        <v>42154.841111111105</v>
      </c>
    </row>
    <row r="245" spans="1:20" x14ac:dyDescent="0.35">
      <c r="A245" s="18">
        <v>3443</v>
      </c>
      <c r="B245" s="18" t="s">
        <v>3442</v>
      </c>
      <c r="C245" s="18" t="s">
        <v>7553</v>
      </c>
      <c r="D245" s="19">
        <v>1000</v>
      </c>
      <c r="E245" s="20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18">
        <v>41.22</v>
      </c>
      <c r="Q245" s="21" t="s">
        <v>8316</v>
      </c>
      <c r="R245" s="18" t="s">
        <v>8317</v>
      </c>
      <c r="S245" s="22">
        <v>41861.524837962963</v>
      </c>
      <c r="T245" s="22">
        <v>41891.524837962963</v>
      </c>
    </row>
    <row r="246" spans="1:20" x14ac:dyDescent="0.35">
      <c r="A246" s="18">
        <v>3447</v>
      </c>
      <c r="B246" s="18" t="s">
        <v>3446</v>
      </c>
      <c r="C246" s="18" t="s">
        <v>7557</v>
      </c>
      <c r="D246" s="19">
        <v>1000</v>
      </c>
      <c r="E246" s="20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v>108</v>
      </c>
      <c r="P246" s="18">
        <v>77</v>
      </c>
      <c r="Q246" s="21" t="s">
        <v>8316</v>
      </c>
      <c r="R246" s="18" t="s">
        <v>8317</v>
      </c>
      <c r="S246" s="22">
        <v>42402.889027777783</v>
      </c>
      <c r="T246" s="22">
        <v>42447.847361111111</v>
      </c>
    </row>
    <row r="247" spans="1:20" x14ac:dyDescent="0.35">
      <c r="A247" s="18">
        <v>3448</v>
      </c>
      <c r="B247" s="18" t="s">
        <v>3447</v>
      </c>
      <c r="C247" s="18" t="s">
        <v>7558</v>
      </c>
      <c r="D247" s="19">
        <v>2100</v>
      </c>
      <c r="E247" s="20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18">
        <v>51.22</v>
      </c>
      <c r="Q247" s="21" t="s">
        <v>8316</v>
      </c>
      <c r="R247" s="18" t="s">
        <v>8317</v>
      </c>
      <c r="S247" s="22">
        <v>41960.119085648148</v>
      </c>
      <c r="T247" s="22">
        <v>41990.119085648148</v>
      </c>
    </row>
    <row r="248" spans="1:20" x14ac:dyDescent="0.35">
      <c r="A248" s="18">
        <v>3449</v>
      </c>
      <c r="B248" s="18" t="s">
        <v>3448</v>
      </c>
      <c r="C248" s="18" t="s">
        <v>7559</v>
      </c>
      <c r="D248" s="19">
        <v>800</v>
      </c>
      <c r="E248" s="20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v>171</v>
      </c>
      <c r="P248" s="18">
        <v>68.25</v>
      </c>
      <c r="Q248" s="21" t="s">
        <v>8316</v>
      </c>
      <c r="R248" s="18" t="s">
        <v>8317</v>
      </c>
      <c r="S248" s="22">
        <v>42532.052523148144</v>
      </c>
      <c r="T248" s="22">
        <v>42560.166666666672</v>
      </c>
    </row>
    <row r="249" spans="1:20" x14ac:dyDescent="0.35">
      <c r="A249" s="18">
        <v>3451</v>
      </c>
      <c r="B249" s="18" t="s">
        <v>3450</v>
      </c>
      <c r="C249" s="18" t="s">
        <v>7561</v>
      </c>
      <c r="D249" s="19">
        <v>650</v>
      </c>
      <c r="E249" s="20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18">
        <v>41.13</v>
      </c>
      <c r="Q249" s="21" t="s">
        <v>8316</v>
      </c>
      <c r="R249" s="18" t="s">
        <v>8317</v>
      </c>
      <c r="S249" s="22">
        <v>42088.723692129628</v>
      </c>
      <c r="T249" s="22">
        <v>42115.723692129628</v>
      </c>
    </row>
    <row r="250" spans="1:20" x14ac:dyDescent="0.35">
      <c r="A250" s="18">
        <v>3452</v>
      </c>
      <c r="B250" s="18" t="s">
        <v>3451</v>
      </c>
      <c r="C250" s="18" t="s">
        <v>7562</v>
      </c>
      <c r="D250" s="19">
        <v>1000</v>
      </c>
      <c r="E250" s="20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v>153</v>
      </c>
      <c r="P250" s="18">
        <v>41.41</v>
      </c>
      <c r="Q250" s="21" t="s">
        <v>8316</v>
      </c>
      <c r="R250" s="18" t="s">
        <v>8317</v>
      </c>
      <c r="S250" s="22">
        <v>41820.639189814814</v>
      </c>
      <c r="T250" s="22">
        <v>41843.165972222225</v>
      </c>
    </row>
    <row r="251" spans="1:20" x14ac:dyDescent="0.35">
      <c r="A251" s="18">
        <v>3455</v>
      </c>
      <c r="B251" s="18" t="s">
        <v>3454</v>
      </c>
      <c r="C251" s="18" t="s">
        <v>7565</v>
      </c>
      <c r="D251" s="19">
        <v>10000</v>
      </c>
      <c r="E251" s="20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18">
        <v>145.87</v>
      </c>
      <c r="Q251" s="21" t="s">
        <v>8316</v>
      </c>
      <c r="R251" s="18" t="s">
        <v>8317</v>
      </c>
      <c r="S251" s="22">
        <v>42626.7503125</v>
      </c>
      <c r="T251" s="22">
        <v>42656.7503125</v>
      </c>
    </row>
    <row r="252" spans="1:20" x14ac:dyDescent="0.35">
      <c r="A252" s="18">
        <v>3456</v>
      </c>
      <c r="B252" s="18" t="s">
        <v>3455</v>
      </c>
      <c r="C252" s="18" t="s">
        <v>7566</v>
      </c>
      <c r="D252" s="19">
        <v>3000</v>
      </c>
      <c r="E252" s="20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v>191</v>
      </c>
      <c r="P252" s="18">
        <v>358.69</v>
      </c>
      <c r="Q252" s="21" t="s">
        <v>8316</v>
      </c>
      <c r="R252" s="18" t="s">
        <v>8317</v>
      </c>
      <c r="S252" s="22">
        <v>41821.205636574072</v>
      </c>
      <c r="T252" s="22">
        <v>41852.290972222225</v>
      </c>
    </row>
    <row r="253" spans="1:20" x14ac:dyDescent="0.35">
      <c r="A253" s="18">
        <v>3457</v>
      </c>
      <c r="B253" s="18" t="s">
        <v>3456</v>
      </c>
      <c r="C253" s="18" t="s">
        <v>7567</v>
      </c>
      <c r="D253" s="19">
        <v>2000</v>
      </c>
      <c r="E253" s="20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18">
        <v>50.98</v>
      </c>
      <c r="Q253" s="21" t="s">
        <v>8316</v>
      </c>
      <c r="R253" s="18" t="s">
        <v>8317</v>
      </c>
      <c r="S253" s="22">
        <v>42016.706678240742</v>
      </c>
      <c r="T253" s="22">
        <v>42047.249305555553</v>
      </c>
    </row>
    <row r="254" spans="1:20" x14ac:dyDescent="0.35">
      <c r="A254" s="18">
        <v>3458</v>
      </c>
      <c r="B254" s="18" t="s">
        <v>3457</v>
      </c>
      <c r="C254" s="18" t="s">
        <v>7568</v>
      </c>
      <c r="D254" s="19">
        <v>978</v>
      </c>
      <c r="E254" s="20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v>124</v>
      </c>
      <c r="P254" s="18">
        <v>45.04</v>
      </c>
      <c r="Q254" s="21" t="s">
        <v>8316</v>
      </c>
      <c r="R254" s="18" t="s">
        <v>8317</v>
      </c>
      <c r="S254" s="22">
        <v>42011.202581018515</v>
      </c>
      <c r="T254" s="22">
        <v>42038.185416666667</v>
      </c>
    </row>
    <row r="255" spans="1:20" x14ac:dyDescent="0.35">
      <c r="A255" s="18">
        <v>3461</v>
      </c>
      <c r="B255" s="18" t="s">
        <v>3460</v>
      </c>
      <c r="C255" s="18" t="s">
        <v>7571</v>
      </c>
      <c r="D255" s="19">
        <v>500</v>
      </c>
      <c r="E255" s="20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18">
        <v>57.92</v>
      </c>
      <c r="Q255" s="21" t="s">
        <v>8316</v>
      </c>
      <c r="R255" s="18" t="s">
        <v>8317</v>
      </c>
      <c r="S255" s="22">
        <v>42643.632858796293</v>
      </c>
      <c r="T255" s="22">
        <v>42672.125</v>
      </c>
    </row>
    <row r="256" spans="1:20" x14ac:dyDescent="0.35">
      <c r="A256" s="18">
        <v>3462</v>
      </c>
      <c r="B256" s="18" t="s">
        <v>3461</v>
      </c>
      <c r="C256" s="18" t="s">
        <v>7572</v>
      </c>
      <c r="D256" s="19">
        <v>250</v>
      </c>
      <c r="E256" s="20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v>202</v>
      </c>
      <c r="P256" s="18">
        <v>29.71</v>
      </c>
      <c r="Q256" s="21" t="s">
        <v>8316</v>
      </c>
      <c r="R256" s="18" t="s">
        <v>8317</v>
      </c>
      <c r="S256" s="22">
        <v>42179.898472222223</v>
      </c>
      <c r="T256" s="22">
        <v>42195.75</v>
      </c>
    </row>
    <row r="257" spans="1:20" x14ac:dyDescent="0.35">
      <c r="A257" s="18">
        <v>3464</v>
      </c>
      <c r="B257" s="18" t="s">
        <v>3463</v>
      </c>
      <c r="C257" s="18" t="s">
        <v>7574</v>
      </c>
      <c r="D257" s="19">
        <v>5000</v>
      </c>
      <c r="E257" s="20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18">
        <v>55.01</v>
      </c>
      <c r="Q257" s="21" t="s">
        <v>8316</v>
      </c>
      <c r="R257" s="18" t="s">
        <v>8317</v>
      </c>
      <c r="S257" s="22">
        <v>42575.130057870367</v>
      </c>
      <c r="T257" s="22">
        <v>42605.130057870367</v>
      </c>
    </row>
    <row r="258" spans="1:20" x14ac:dyDescent="0.35">
      <c r="A258" s="18">
        <v>3466</v>
      </c>
      <c r="B258" s="18" t="s">
        <v>3465</v>
      </c>
      <c r="C258" s="18" t="s">
        <v>7576</v>
      </c>
      <c r="D258" s="19">
        <v>3500</v>
      </c>
      <c r="E258" s="20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v>127</v>
      </c>
      <c r="P258" s="18">
        <v>72.95</v>
      </c>
      <c r="Q258" s="21" t="s">
        <v>8316</v>
      </c>
      <c r="R258" s="18" t="s">
        <v>8317</v>
      </c>
      <c r="S258" s="22">
        <v>42420.019097222219</v>
      </c>
      <c r="T258" s="22">
        <v>42479.977430555555</v>
      </c>
    </row>
    <row r="259" spans="1:20" x14ac:dyDescent="0.35">
      <c r="A259" s="18">
        <v>3467</v>
      </c>
      <c r="B259" s="18" t="s">
        <v>3466</v>
      </c>
      <c r="C259" s="18" t="s">
        <v>7577</v>
      </c>
      <c r="D259" s="19">
        <v>3000</v>
      </c>
      <c r="E259" s="20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18">
        <v>64.47</v>
      </c>
      <c r="Q259" s="21" t="s">
        <v>8316</v>
      </c>
      <c r="R259" s="18" t="s">
        <v>8317</v>
      </c>
      <c r="S259" s="22">
        <v>42053.671666666662</v>
      </c>
      <c r="T259" s="22">
        <v>42083.630000000005</v>
      </c>
    </row>
    <row r="260" spans="1:20" x14ac:dyDescent="0.35">
      <c r="A260" s="18">
        <v>3468</v>
      </c>
      <c r="B260" s="18" t="s">
        <v>3467</v>
      </c>
      <c r="C260" s="18" t="s">
        <v>7578</v>
      </c>
      <c r="D260" s="19">
        <v>10000</v>
      </c>
      <c r="E260" s="20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v>122</v>
      </c>
      <c r="P260" s="18">
        <v>716.35</v>
      </c>
      <c r="Q260" s="21" t="s">
        <v>8316</v>
      </c>
      <c r="R260" s="18" t="s">
        <v>8317</v>
      </c>
      <c r="S260" s="22">
        <v>42605.765381944439</v>
      </c>
      <c r="T260" s="22">
        <v>42634.125</v>
      </c>
    </row>
    <row r="261" spans="1:20" x14ac:dyDescent="0.35">
      <c r="A261" s="18">
        <v>3469</v>
      </c>
      <c r="B261" s="18" t="s">
        <v>3468</v>
      </c>
      <c r="C261" s="18" t="s">
        <v>7579</v>
      </c>
      <c r="D261" s="19">
        <v>2800</v>
      </c>
      <c r="E261" s="20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18">
        <v>50.4</v>
      </c>
      <c r="Q261" s="21" t="s">
        <v>8316</v>
      </c>
      <c r="R261" s="18" t="s">
        <v>8317</v>
      </c>
      <c r="S261" s="22">
        <v>42458.641724537039</v>
      </c>
      <c r="T261" s="22">
        <v>42488.641724537039</v>
      </c>
    </row>
    <row r="262" spans="1:20" x14ac:dyDescent="0.35">
      <c r="A262" s="18">
        <v>3470</v>
      </c>
      <c r="B262" s="18" t="s">
        <v>3469</v>
      </c>
      <c r="C262" s="18" t="s">
        <v>7580</v>
      </c>
      <c r="D262" s="19">
        <v>250</v>
      </c>
      <c r="E262" s="20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v>150</v>
      </c>
      <c r="P262" s="18">
        <v>41.67</v>
      </c>
      <c r="Q262" s="21" t="s">
        <v>8316</v>
      </c>
      <c r="R262" s="18" t="s">
        <v>8317</v>
      </c>
      <c r="S262" s="22">
        <v>42529.022013888884</v>
      </c>
      <c r="T262" s="22">
        <v>42566.901388888888</v>
      </c>
    </row>
    <row r="263" spans="1:20" x14ac:dyDescent="0.35">
      <c r="A263" s="18">
        <v>3472</v>
      </c>
      <c r="B263" s="18" t="s">
        <v>3471</v>
      </c>
      <c r="C263" s="18" t="s">
        <v>7582</v>
      </c>
      <c r="D263" s="19">
        <v>2000</v>
      </c>
      <c r="E263" s="20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18">
        <v>88.74</v>
      </c>
      <c r="Q263" s="21" t="s">
        <v>8316</v>
      </c>
      <c r="R263" s="18" t="s">
        <v>8317</v>
      </c>
      <c r="S263" s="22">
        <v>41928.170497685183</v>
      </c>
      <c r="T263" s="22">
        <v>41949.249305555553</v>
      </c>
    </row>
    <row r="264" spans="1:20" x14ac:dyDescent="0.35">
      <c r="A264" s="18">
        <v>3473</v>
      </c>
      <c r="B264" s="18" t="s">
        <v>3472</v>
      </c>
      <c r="C264" s="18" t="s">
        <v>7583</v>
      </c>
      <c r="D264" s="19">
        <v>4900</v>
      </c>
      <c r="E264" s="20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v>100</v>
      </c>
      <c r="P264" s="18">
        <v>148.47999999999999</v>
      </c>
      <c r="Q264" s="21" t="s">
        <v>8316</v>
      </c>
      <c r="R264" s="18" t="s">
        <v>8317</v>
      </c>
      <c r="S264" s="22">
        <v>42062.834444444445</v>
      </c>
      <c r="T264" s="22">
        <v>42083.852083333331</v>
      </c>
    </row>
    <row r="265" spans="1:20" x14ac:dyDescent="0.35">
      <c r="A265" s="18">
        <v>3476</v>
      </c>
      <c r="B265" s="18" t="s">
        <v>3475</v>
      </c>
      <c r="C265" s="18" t="s">
        <v>7586</v>
      </c>
      <c r="D265" s="19">
        <v>300</v>
      </c>
      <c r="E265" s="20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18">
        <v>52</v>
      </c>
      <c r="Q265" s="21" t="s">
        <v>8316</v>
      </c>
      <c r="R265" s="18" t="s">
        <v>8317</v>
      </c>
      <c r="S265" s="22">
        <v>41921.279976851853</v>
      </c>
      <c r="T265" s="22">
        <v>41939.125</v>
      </c>
    </row>
    <row r="266" spans="1:20" x14ac:dyDescent="0.35">
      <c r="A266" s="18">
        <v>3477</v>
      </c>
      <c r="B266" s="18" t="s">
        <v>3476</v>
      </c>
      <c r="C266" s="18" t="s">
        <v>7587</v>
      </c>
      <c r="D266" s="19">
        <v>1800</v>
      </c>
      <c r="E266" s="20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v>115</v>
      </c>
      <c r="P266" s="18">
        <v>53.23</v>
      </c>
      <c r="Q266" s="21" t="s">
        <v>8316</v>
      </c>
      <c r="R266" s="18" t="s">
        <v>8317</v>
      </c>
      <c r="S266" s="22">
        <v>42128.736608796295</v>
      </c>
      <c r="T266" s="22">
        <v>42141.125</v>
      </c>
    </row>
    <row r="267" spans="1:20" x14ac:dyDescent="0.35">
      <c r="A267" s="18">
        <v>3478</v>
      </c>
      <c r="B267" s="18" t="s">
        <v>3477</v>
      </c>
      <c r="C267" s="18" t="s">
        <v>7588</v>
      </c>
      <c r="D267" s="19">
        <v>2000</v>
      </c>
      <c r="E267" s="20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18">
        <v>39.6</v>
      </c>
      <c r="Q267" s="21" t="s">
        <v>8316</v>
      </c>
      <c r="R267" s="18" t="s">
        <v>8317</v>
      </c>
      <c r="S267" s="22">
        <v>42053.916921296302</v>
      </c>
      <c r="T267" s="22">
        <v>42079.875</v>
      </c>
    </row>
    <row r="268" spans="1:20" x14ac:dyDescent="0.35">
      <c r="A268" s="18">
        <v>3480</v>
      </c>
      <c r="B268" s="18" t="s">
        <v>3479</v>
      </c>
      <c r="C268" s="18" t="s">
        <v>7590</v>
      </c>
      <c r="D268" s="19">
        <v>1500</v>
      </c>
      <c r="E268" s="20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v>143</v>
      </c>
      <c r="P268" s="18">
        <v>164.62</v>
      </c>
      <c r="Q268" s="21" t="s">
        <v>8316</v>
      </c>
      <c r="R268" s="18" t="s">
        <v>8317</v>
      </c>
      <c r="S268" s="22">
        <v>42171.317442129628</v>
      </c>
      <c r="T268" s="22">
        <v>42195.875</v>
      </c>
    </row>
    <row r="269" spans="1:20" x14ac:dyDescent="0.35">
      <c r="A269" s="18">
        <v>3483</v>
      </c>
      <c r="B269" s="18" t="s">
        <v>3482</v>
      </c>
      <c r="C269" s="18" t="s">
        <v>7593</v>
      </c>
      <c r="D269" s="19">
        <v>3350</v>
      </c>
      <c r="E269" s="20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18">
        <v>40.29</v>
      </c>
      <c r="Q269" s="21" t="s">
        <v>8316</v>
      </c>
      <c r="R269" s="18" t="s">
        <v>8317</v>
      </c>
      <c r="S269" s="22">
        <v>41793.668761574074</v>
      </c>
      <c r="T269" s="22">
        <v>41823.668761574074</v>
      </c>
    </row>
    <row r="270" spans="1:20" x14ac:dyDescent="0.35">
      <c r="A270" s="18">
        <v>3484</v>
      </c>
      <c r="B270" s="18" t="s">
        <v>3483</v>
      </c>
      <c r="C270" s="18" t="s">
        <v>7594</v>
      </c>
      <c r="D270" s="19">
        <v>2500</v>
      </c>
      <c r="E270" s="20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v>114</v>
      </c>
      <c r="P270" s="18">
        <v>64.91</v>
      </c>
      <c r="Q270" s="21" t="s">
        <v>8316</v>
      </c>
      <c r="R270" s="18" t="s">
        <v>8317</v>
      </c>
      <c r="S270" s="22">
        <v>42506.760405092587</v>
      </c>
      <c r="T270" s="22">
        <v>42536.760405092587</v>
      </c>
    </row>
    <row r="271" spans="1:20" x14ac:dyDescent="0.35">
      <c r="A271" s="18">
        <v>3485</v>
      </c>
      <c r="B271" s="18" t="s">
        <v>3484</v>
      </c>
      <c r="C271" s="18" t="s">
        <v>7595</v>
      </c>
      <c r="D271" s="19">
        <v>1650</v>
      </c>
      <c r="E271" s="20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18">
        <v>55.33</v>
      </c>
      <c r="Q271" s="21" t="s">
        <v>8316</v>
      </c>
      <c r="R271" s="18" t="s">
        <v>8317</v>
      </c>
      <c r="S271" s="22">
        <v>42372.693055555559</v>
      </c>
      <c r="T271" s="22">
        <v>42402.693055555559</v>
      </c>
    </row>
    <row r="272" spans="1:20" x14ac:dyDescent="0.35">
      <c r="A272" s="18">
        <v>3486</v>
      </c>
      <c r="B272" s="18" t="s">
        <v>3485</v>
      </c>
      <c r="C272" s="18" t="s">
        <v>7596</v>
      </c>
      <c r="D272" s="19">
        <v>3000</v>
      </c>
      <c r="E272" s="20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v>155</v>
      </c>
      <c r="P272" s="18">
        <v>83.14</v>
      </c>
      <c r="Q272" s="21" t="s">
        <v>8316</v>
      </c>
      <c r="R272" s="18" t="s">
        <v>8317</v>
      </c>
      <c r="S272" s="22">
        <v>42126.87501157407</v>
      </c>
      <c r="T272" s="22">
        <v>42158.290972222225</v>
      </c>
    </row>
    <row r="273" spans="1:20" x14ac:dyDescent="0.35">
      <c r="A273" s="18">
        <v>3488</v>
      </c>
      <c r="B273" s="18" t="s">
        <v>3487</v>
      </c>
      <c r="C273" s="18" t="s">
        <v>7598</v>
      </c>
      <c r="D273" s="19">
        <v>3000</v>
      </c>
      <c r="E273" s="20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18">
        <v>125.38</v>
      </c>
      <c r="Q273" s="21" t="s">
        <v>8316</v>
      </c>
      <c r="R273" s="18" t="s">
        <v>8317</v>
      </c>
      <c r="S273" s="22">
        <v>42087.768055555556</v>
      </c>
      <c r="T273" s="22">
        <v>42111.666666666672</v>
      </c>
    </row>
    <row r="274" spans="1:20" x14ac:dyDescent="0.35">
      <c r="A274" s="18">
        <v>3490</v>
      </c>
      <c r="B274" s="18" t="s">
        <v>3489</v>
      </c>
      <c r="C274" s="18" t="s">
        <v>7600</v>
      </c>
      <c r="D274" s="19">
        <v>1000</v>
      </c>
      <c r="E274" s="20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v>128</v>
      </c>
      <c r="P274" s="18">
        <v>47.22</v>
      </c>
      <c r="Q274" s="21" t="s">
        <v>8316</v>
      </c>
      <c r="R274" s="18" t="s">
        <v>8317</v>
      </c>
      <c r="S274" s="22">
        <v>42443.802361111113</v>
      </c>
      <c r="T274" s="22">
        <v>42473.802361111113</v>
      </c>
    </row>
    <row r="275" spans="1:20" x14ac:dyDescent="0.35">
      <c r="A275" s="18">
        <v>3491</v>
      </c>
      <c r="B275" s="18" t="s">
        <v>3490</v>
      </c>
      <c r="C275" s="18" t="s">
        <v>7601</v>
      </c>
      <c r="D275" s="19">
        <v>500</v>
      </c>
      <c r="E275" s="20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18">
        <v>79.099999999999994</v>
      </c>
      <c r="Q275" s="21" t="s">
        <v>8316</v>
      </c>
      <c r="R275" s="18" t="s">
        <v>8317</v>
      </c>
      <c r="S275" s="22">
        <v>42121.249814814815</v>
      </c>
      <c r="T275" s="22">
        <v>42142.249814814815</v>
      </c>
    </row>
    <row r="276" spans="1:20" x14ac:dyDescent="0.35">
      <c r="A276" s="18">
        <v>3492</v>
      </c>
      <c r="B276" s="18" t="s">
        <v>3491</v>
      </c>
      <c r="C276" s="18" t="s">
        <v>7602</v>
      </c>
      <c r="D276" s="19">
        <v>3800</v>
      </c>
      <c r="E276" s="20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v>105</v>
      </c>
      <c r="P276" s="18">
        <v>114.29</v>
      </c>
      <c r="Q276" s="21" t="s">
        <v>8316</v>
      </c>
      <c r="R276" s="18" t="s">
        <v>8317</v>
      </c>
      <c r="S276" s="22">
        <v>42268.009224537032</v>
      </c>
      <c r="T276" s="22">
        <v>42303.009224537032</v>
      </c>
    </row>
    <row r="277" spans="1:20" x14ac:dyDescent="0.35">
      <c r="A277" s="18">
        <v>3493</v>
      </c>
      <c r="B277" s="18" t="s">
        <v>3492</v>
      </c>
      <c r="C277" s="18" t="s">
        <v>7603</v>
      </c>
      <c r="D277" s="19">
        <v>1500</v>
      </c>
      <c r="E277" s="20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18">
        <v>51.72</v>
      </c>
      <c r="Q277" s="21" t="s">
        <v>8316</v>
      </c>
      <c r="R277" s="18" t="s">
        <v>8317</v>
      </c>
      <c r="S277" s="22">
        <v>41848.866157407407</v>
      </c>
      <c r="T277" s="22">
        <v>41868.21597222222</v>
      </c>
    </row>
    <row r="278" spans="1:20" x14ac:dyDescent="0.35">
      <c r="A278" s="18">
        <v>3494</v>
      </c>
      <c r="B278" s="18" t="s">
        <v>3493</v>
      </c>
      <c r="C278" s="18" t="s">
        <v>7604</v>
      </c>
      <c r="D278" s="19">
        <v>400</v>
      </c>
      <c r="E278" s="20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v>100</v>
      </c>
      <c r="P278" s="18">
        <v>30.77</v>
      </c>
      <c r="Q278" s="21" t="s">
        <v>8316</v>
      </c>
      <c r="R278" s="18" t="s">
        <v>8317</v>
      </c>
      <c r="S278" s="22">
        <v>42689.214988425927</v>
      </c>
      <c r="T278" s="22">
        <v>42700.25</v>
      </c>
    </row>
    <row r="279" spans="1:20" x14ac:dyDescent="0.35">
      <c r="A279" s="18">
        <v>3496</v>
      </c>
      <c r="B279" s="18" t="s">
        <v>3495</v>
      </c>
      <c r="C279" s="18" t="s">
        <v>7606</v>
      </c>
      <c r="D279" s="19">
        <v>3000</v>
      </c>
      <c r="E279" s="20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18">
        <v>47.85</v>
      </c>
      <c r="Q279" s="21" t="s">
        <v>8316</v>
      </c>
      <c r="R279" s="18" t="s">
        <v>8317</v>
      </c>
      <c r="S279" s="22">
        <v>42584.846828703703</v>
      </c>
      <c r="T279" s="22">
        <v>42624.846828703703</v>
      </c>
    </row>
    <row r="280" spans="1:20" x14ac:dyDescent="0.35">
      <c r="A280" s="18">
        <v>3497</v>
      </c>
      <c r="B280" s="18" t="s">
        <v>3496</v>
      </c>
      <c r="C280" s="18" t="s">
        <v>7607</v>
      </c>
      <c r="D280" s="19">
        <v>1551</v>
      </c>
      <c r="E280" s="20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v>109</v>
      </c>
      <c r="P280" s="18">
        <v>34.409999999999997</v>
      </c>
      <c r="Q280" s="21" t="s">
        <v>8316</v>
      </c>
      <c r="R280" s="18" t="s">
        <v>8317</v>
      </c>
      <c r="S280" s="22">
        <v>42511.741944444439</v>
      </c>
      <c r="T280" s="22">
        <v>42523.916666666672</v>
      </c>
    </row>
    <row r="281" spans="1:20" x14ac:dyDescent="0.35">
      <c r="A281" s="18">
        <v>3499</v>
      </c>
      <c r="B281" s="18" t="s">
        <v>3498</v>
      </c>
      <c r="C281" s="18" t="s">
        <v>7609</v>
      </c>
      <c r="D281" s="19">
        <v>2000</v>
      </c>
      <c r="E281" s="20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18">
        <v>60.29</v>
      </c>
      <c r="Q281" s="21" t="s">
        <v>8316</v>
      </c>
      <c r="R281" s="18" t="s">
        <v>8317</v>
      </c>
      <c r="S281" s="22">
        <v>42132.036168981482</v>
      </c>
      <c r="T281" s="22">
        <v>42186.290972222225</v>
      </c>
    </row>
    <row r="282" spans="1:20" x14ac:dyDescent="0.35">
      <c r="A282" s="18">
        <v>3500</v>
      </c>
      <c r="B282" s="18" t="s">
        <v>3499</v>
      </c>
      <c r="C282" s="18" t="s">
        <v>7610</v>
      </c>
      <c r="D282" s="19">
        <v>1000</v>
      </c>
      <c r="E282" s="20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v>106</v>
      </c>
      <c r="P282" s="18">
        <v>25.31</v>
      </c>
      <c r="Q282" s="21" t="s">
        <v>8316</v>
      </c>
      <c r="R282" s="18" t="s">
        <v>8317</v>
      </c>
      <c r="S282" s="22">
        <v>42419.91942129629</v>
      </c>
      <c r="T282" s="22">
        <v>42436.207638888889</v>
      </c>
    </row>
    <row r="283" spans="1:20" x14ac:dyDescent="0.35">
      <c r="A283" s="18">
        <v>3502</v>
      </c>
      <c r="B283" s="18" t="s">
        <v>3501</v>
      </c>
      <c r="C283" s="18" t="s">
        <v>7612</v>
      </c>
      <c r="D283" s="19">
        <v>4000</v>
      </c>
      <c r="E283" s="20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18">
        <v>136</v>
      </c>
      <c r="Q283" s="21" t="s">
        <v>8316</v>
      </c>
      <c r="R283" s="18" t="s">
        <v>8317</v>
      </c>
      <c r="S283" s="22">
        <v>42430.839398148149</v>
      </c>
      <c r="T283" s="22">
        <v>42445.165972222225</v>
      </c>
    </row>
    <row r="284" spans="1:20" x14ac:dyDescent="0.35">
      <c r="A284" s="18">
        <v>3504</v>
      </c>
      <c r="B284" s="18" t="s">
        <v>3503</v>
      </c>
      <c r="C284" s="18" t="s">
        <v>7614</v>
      </c>
      <c r="D284" s="19">
        <v>1000</v>
      </c>
      <c r="E284" s="20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v>100</v>
      </c>
      <c r="P284" s="18">
        <v>125</v>
      </c>
      <c r="Q284" s="21" t="s">
        <v>8316</v>
      </c>
      <c r="R284" s="18" t="s">
        <v>8317</v>
      </c>
      <c r="S284" s="22">
        <v>42297.748738425929</v>
      </c>
      <c r="T284" s="22">
        <v>42327.790405092594</v>
      </c>
    </row>
    <row r="285" spans="1:20" x14ac:dyDescent="0.35">
      <c r="A285" s="18">
        <v>3505</v>
      </c>
      <c r="B285" s="18" t="s">
        <v>3504</v>
      </c>
      <c r="C285" s="18" t="s">
        <v>7615</v>
      </c>
      <c r="D285" s="19">
        <v>2500</v>
      </c>
      <c r="E285" s="20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18">
        <v>66.510000000000005</v>
      </c>
      <c r="Q285" s="21" t="s">
        <v>8316</v>
      </c>
      <c r="R285" s="18" t="s">
        <v>8317</v>
      </c>
      <c r="S285" s="22">
        <v>41760.935706018521</v>
      </c>
      <c r="T285" s="22">
        <v>41772.166666666664</v>
      </c>
    </row>
    <row r="286" spans="1:20" x14ac:dyDescent="0.35">
      <c r="A286" s="18">
        <v>3506</v>
      </c>
      <c r="B286" s="18" t="s">
        <v>3505</v>
      </c>
      <c r="C286" s="18" t="s">
        <v>7616</v>
      </c>
      <c r="D286" s="19">
        <v>3000</v>
      </c>
      <c r="E286" s="20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102</v>
      </c>
      <c r="P286" s="18">
        <v>105</v>
      </c>
      <c r="Q286" s="21" t="s">
        <v>8316</v>
      </c>
      <c r="R286" s="18" t="s">
        <v>8317</v>
      </c>
      <c r="S286" s="22">
        <v>41829.734259259261</v>
      </c>
      <c r="T286" s="22">
        <v>41874.734259259261</v>
      </c>
    </row>
    <row r="287" spans="1:20" x14ac:dyDescent="0.35">
      <c r="A287" s="18">
        <v>3507</v>
      </c>
      <c r="B287" s="18" t="s">
        <v>3506</v>
      </c>
      <c r="C287" s="18" t="s">
        <v>7617</v>
      </c>
      <c r="D287" s="19">
        <v>10000</v>
      </c>
      <c r="E287" s="20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18">
        <v>145</v>
      </c>
      <c r="Q287" s="21" t="s">
        <v>8316</v>
      </c>
      <c r="R287" s="18" t="s">
        <v>8317</v>
      </c>
      <c r="S287" s="22">
        <v>42491.92288194444</v>
      </c>
      <c r="T287" s="22">
        <v>42521.92288194444</v>
      </c>
    </row>
    <row r="288" spans="1:20" x14ac:dyDescent="0.35">
      <c r="A288" s="18">
        <v>3509</v>
      </c>
      <c r="B288" s="18" t="s">
        <v>3508</v>
      </c>
      <c r="C288" s="18" t="s">
        <v>7619</v>
      </c>
      <c r="D288" s="19">
        <v>3000</v>
      </c>
      <c r="E288" s="20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v>106</v>
      </c>
      <c r="P288" s="18">
        <v>96.67</v>
      </c>
      <c r="Q288" s="21" t="s">
        <v>8316</v>
      </c>
      <c r="R288" s="18" t="s">
        <v>8317</v>
      </c>
      <c r="S288" s="22">
        <v>41950.859560185185</v>
      </c>
      <c r="T288" s="22">
        <v>41964.204861111109</v>
      </c>
    </row>
    <row r="289" spans="1:20" x14ac:dyDescent="0.35">
      <c r="A289" s="18">
        <v>3510</v>
      </c>
      <c r="B289" s="18" t="s">
        <v>3509</v>
      </c>
      <c r="C289" s="18" t="s">
        <v>7620</v>
      </c>
      <c r="D289" s="19">
        <v>900</v>
      </c>
      <c r="E289" s="20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18">
        <v>60.33</v>
      </c>
      <c r="Q289" s="21" t="s">
        <v>8316</v>
      </c>
      <c r="R289" s="18" t="s">
        <v>8317</v>
      </c>
      <c r="S289" s="22">
        <v>41802.62090277778</v>
      </c>
      <c r="T289" s="22">
        <v>41822.62090277778</v>
      </c>
    </row>
    <row r="290" spans="1:20" x14ac:dyDescent="0.35">
      <c r="A290" s="18">
        <v>3513</v>
      </c>
      <c r="B290" s="18" t="s">
        <v>3512</v>
      </c>
      <c r="C290" s="18" t="s">
        <v>7623</v>
      </c>
      <c r="D290" s="19">
        <v>2800</v>
      </c>
      <c r="E290" s="20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v>118</v>
      </c>
      <c r="P290" s="18">
        <v>75.34</v>
      </c>
      <c r="Q290" s="21" t="s">
        <v>8316</v>
      </c>
      <c r="R290" s="18" t="s">
        <v>8317</v>
      </c>
      <c r="S290" s="22">
        <v>41781.096203703702</v>
      </c>
      <c r="T290" s="22">
        <v>41794.207638888889</v>
      </c>
    </row>
    <row r="291" spans="1:20" x14ac:dyDescent="0.35">
      <c r="A291" s="18">
        <v>3514</v>
      </c>
      <c r="B291" s="18" t="s">
        <v>3513</v>
      </c>
      <c r="C291" s="18" t="s">
        <v>7624</v>
      </c>
      <c r="D291" s="19">
        <v>500</v>
      </c>
      <c r="E291" s="20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18">
        <v>55</v>
      </c>
      <c r="Q291" s="21" t="s">
        <v>8316</v>
      </c>
      <c r="R291" s="18" t="s">
        <v>8317</v>
      </c>
      <c r="S291" s="22">
        <v>42020.846666666665</v>
      </c>
      <c r="T291" s="22">
        <v>42037.207638888889</v>
      </c>
    </row>
    <row r="292" spans="1:20" x14ac:dyDescent="0.35">
      <c r="A292" s="18">
        <v>3515</v>
      </c>
      <c r="B292" s="18" t="s">
        <v>3514</v>
      </c>
      <c r="C292" s="18" t="s">
        <v>7625</v>
      </c>
      <c r="D292" s="19">
        <v>3000</v>
      </c>
      <c r="E292" s="20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v>103</v>
      </c>
      <c r="P292" s="18">
        <v>66.959999999999994</v>
      </c>
      <c r="Q292" s="21" t="s">
        <v>8316</v>
      </c>
      <c r="R292" s="18" t="s">
        <v>8317</v>
      </c>
      <c r="S292" s="22">
        <v>42125.772812499999</v>
      </c>
      <c r="T292" s="22">
        <v>42155.772812499999</v>
      </c>
    </row>
    <row r="293" spans="1:20" x14ac:dyDescent="0.35">
      <c r="A293" s="18">
        <v>3516</v>
      </c>
      <c r="B293" s="18" t="s">
        <v>3515</v>
      </c>
      <c r="C293" s="18" t="s">
        <v>7626</v>
      </c>
      <c r="D293" s="19">
        <v>2500</v>
      </c>
      <c r="E293" s="20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18">
        <v>227.27</v>
      </c>
      <c r="Q293" s="21" t="s">
        <v>8316</v>
      </c>
      <c r="R293" s="18" t="s">
        <v>8317</v>
      </c>
      <c r="S293" s="22">
        <v>41856.010069444441</v>
      </c>
      <c r="T293" s="22">
        <v>41890.125</v>
      </c>
    </row>
    <row r="294" spans="1:20" x14ac:dyDescent="0.35">
      <c r="A294" s="18">
        <v>3518</v>
      </c>
      <c r="B294" s="18" t="s">
        <v>3517</v>
      </c>
      <c r="C294" s="18" t="s">
        <v>7628</v>
      </c>
      <c r="D294" s="19">
        <v>1500</v>
      </c>
      <c r="E294" s="20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v>110</v>
      </c>
      <c r="P294" s="18">
        <v>50.02</v>
      </c>
      <c r="Q294" s="21" t="s">
        <v>8316</v>
      </c>
      <c r="R294" s="18" t="s">
        <v>8317</v>
      </c>
      <c r="S294" s="22">
        <v>41893.783553240741</v>
      </c>
      <c r="T294" s="22">
        <v>41914.597916666666</v>
      </c>
    </row>
    <row r="295" spans="1:20" x14ac:dyDescent="0.35">
      <c r="A295" s="18">
        <v>3521</v>
      </c>
      <c r="B295" s="18" t="s">
        <v>3520</v>
      </c>
      <c r="C295" s="18" t="s">
        <v>7631</v>
      </c>
      <c r="D295" s="19">
        <v>350</v>
      </c>
      <c r="E295" s="20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18">
        <v>45.62</v>
      </c>
      <c r="Q295" s="21" t="s">
        <v>8316</v>
      </c>
      <c r="R295" s="18" t="s">
        <v>8317</v>
      </c>
      <c r="S295" s="22">
        <v>41881.361342592594</v>
      </c>
      <c r="T295" s="22">
        <v>41911.361342592594</v>
      </c>
    </row>
    <row r="296" spans="1:20" x14ac:dyDescent="0.35">
      <c r="A296" s="18">
        <v>3524</v>
      </c>
      <c r="B296" s="18" t="s">
        <v>3523</v>
      </c>
      <c r="C296" s="18" t="s">
        <v>7634</v>
      </c>
      <c r="D296" s="19">
        <v>10000</v>
      </c>
      <c r="E296" s="20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v>102</v>
      </c>
      <c r="P296" s="18">
        <v>137.24</v>
      </c>
      <c r="Q296" s="21" t="s">
        <v>8316</v>
      </c>
      <c r="R296" s="18" t="s">
        <v>8317</v>
      </c>
      <c r="S296" s="22">
        <v>41880.76357638889</v>
      </c>
      <c r="T296" s="22">
        <v>41895.166666666664</v>
      </c>
    </row>
    <row r="297" spans="1:20" x14ac:dyDescent="0.35">
      <c r="A297" s="18">
        <v>3525</v>
      </c>
      <c r="B297" s="18" t="s">
        <v>3524</v>
      </c>
      <c r="C297" s="18" t="s">
        <v>7635</v>
      </c>
      <c r="D297" s="19">
        <v>500</v>
      </c>
      <c r="E297" s="20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18">
        <v>75.709999999999994</v>
      </c>
      <c r="Q297" s="21" t="s">
        <v>8316</v>
      </c>
      <c r="R297" s="18" t="s">
        <v>8317</v>
      </c>
      <c r="S297" s="22">
        <v>42214.6956712963</v>
      </c>
      <c r="T297" s="22">
        <v>42225.666666666672</v>
      </c>
    </row>
    <row r="298" spans="1:20" x14ac:dyDescent="0.35">
      <c r="A298" s="18">
        <v>3526</v>
      </c>
      <c r="B298" s="18" t="s">
        <v>3525</v>
      </c>
      <c r="C298" s="18" t="s">
        <v>7636</v>
      </c>
      <c r="D298" s="19">
        <v>3300</v>
      </c>
      <c r="E298" s="20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v>102</v>
      </c>
      <c r="P298" s="18">
        <v>99</v>
      </c>
      <c r="Q298" s="21" t="s">
        <v>8316</v>
      </c>
      <c r="R298" s="18" t="s">
        <v>8317</v>
      </c>
      <c r="S298" s="22">
        <v>42460.335312499999</v>
      </c>
      <c r="T298" s="22">
        <v>42488.249305555553</v>
      </c>
    </row>
    <row r="299" spans="1:20" x14ac:dyDescent="0.35">
      <c r="A299" s="18">
        <v>3527</v>
      </c>
      <c r="B299" s="18" t="s">
        <v>3526</v>
      </c>
      <c r="C299" s="18" t="s">
        <v>7637</v>
      </c>
      <c r="D299" s="19">
        <v>6000</v>
      </c>
      <c r="E299" s="20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18">
        <v>81.569999999999993</v>
      </c>
      <c r="Q299" s="21" t="s">
        <v>8316</v>
      </c>
      <c r="R299" s="18" t="s">
        <v>8317</v>
      </c>
      <c r="S299" s="22">
        <v>42167.023206018523</v>
      </c>
      <c r="T299" s="22">
        <v>42196.165972222225</v>
      </c>
    </row>
    <row r="300" spans="1:20" x14ac:dyDescent="0.35">
      <c r="A300" s="18">
        <v>3529</v>
      </c>
      <c r="B300" s="18" t="s">
        <v>3528</v>
      </c>
      <c r="C300" s="18" t="s">
        <v>7639</v>
      </c>
      <c r="D300" s="19">
        <v>500</v>
      </c>
      <c r="E300" s="20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v>132</v>
      </c>
      <c r="P300" s="18">
        <v>36.67</v>
      </c>
      <c r="Q300" s="21" t="s">
        <v>8316</v>
      </c>
      <c r="R300" s="18" t="s">
        <v>8317</v>
      </c>
      <c r="S300" s="22">
        <v>42177.761782407411</v>
      </c>
      <c r="T300" s="22">
        <v>42198.041666666672</v>
      </c>
    </row>
    <row r="301" spans="1:20" x14ac:dyDescent="0.35">
      <c r="A301" s="18">
        <v>3531</v>
      </c>
      <c r="B301" s="18" t="s">
        <v>3530</v>
      </c>
      <c r="C301" s="18" t="s">
        <v>7641</v>
      </c>
      <c r="D301" s="19">
        <v>1000</v>
      </c>
      <c r="E301" s="20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18">
        <v>49.23</v>
      </c>
      <c r="Q301" s="21" t="s">
        <v>8316</v>
      </c>
      <c r="R301" s="18" t="s">
        <v>8317</v>
      </c>
      <c r="S301" s="22">
        <v>42521.654328703706</v>
      </c>
      <c r="T301" s="22">
        <v>42551.654328703706</v>
      </c>
    </row>
    <row r="302" spans="1:20" x14ac:dyDescent="0.35">
      <c r="A302" s="18">
        <v>3532</v>
      </c>
      <c r="B302" s="18" t="s">
        <v>3531</v>
      </c>
      <c r="C302" s="18" t="s">
        <v>7642</v>
      </c>
      <c r="D302" s="19">
        <v>960</v>
      </c>
      <c r="E302" s="20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v>119</v>
      </c>
      <c r="P302" s="18">
        <v>42.3</v>
      </c>
      <c r="Q302" s="21" t="s">
        <v>8316</v>
      </c>
      <c r="R302" s="18" t="s">
        <v>8317</v>
      </c>
      <c r="S302" s="22">
        <v>41884.599849537037</v>
      </c>
      <c r="T302" s="22">
        <v>41900.165972222225</v>
      </c>
    </row>
    <row r="303" spans="1:20" x14ac:dyDescent="0.35">
      <c r="A303" s="18">
        <v>3533</v>
      </c>
      <c r="B303" s="18" t="s">
        <v>3532</v>
      </c>
      <c r="C303" s="18" t="s">
        <v>7643</v>
      </c>
      <c r="D303" s="19">
        <v>500</v>
      </c>
      <c r="E303" s="20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18">
        <v>78.88</v>
      </c>
      <c r="Q303" s="21" t="s">
        <v>8316</v>
      </c>
      <c r="R303" s="18" t="s">
        <v>8317</v>
      </c>
      <c r="S303" s="22">
        <v>42289.761192129634</v>
      </c>
      <c r="T303" s="22">
        <v>42319.802858796291</v>
      </c>
    </row>
    <row r="304" spans="1:20" x14ac:dyDescent="0.35">
      <c r="A304" s="18">
        <v>3534</v>
      </c>
      <c r="B304" s="18" t="s">
        <v>3533</v>
      </c>
      <c r="C304" s="18" t="s">
        <v>7644</v>
      </c>
      <c r="D304" s="19">
        <v>5000</v>
      </c>
      <c r="E304" s="20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v>156</v>
      </c>
      <c r="P304" s="18">
        <v>38.28</v>
      </c>
      <c r="Q304" s="21" t="s">
        <v>8316</v>
      </c>
      <c r="R304" s="18" t="s">
        <v>8317</v>
      </c>
      <c r="S304" s="22">
        <v>42243.6252662037</v>
      </c>
      <c r="T304" s="22">
        <v>42278.6252662037</v>
      </c>
    </row>
    <row r="305" spans="1:20" x14ac:dyDescent="0.35">
      <c r="A305" s="18">
        <v>3539</v>
      </c>
      <c r="B305" s="18" t="s">
        <v>3538</v>
      </c>
      <c r="C305" s="18" t="s">
        <v>7649</v>
      </c>
      <c r="D305" s="19">
        <v>600</v>
      </c>
      <c r="E305" s="20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18">
        <v>55.23</v>
      </c>
      <c r="Q305" s="21" t="s">
        <v>8316</v>
      </c>
      <c r="R305" s="18" t="s">
        <v>8317</v>
      </c>
      <c r="S305" s="22">
        <v>42600.756041666667</v>
      </c>
      <c r="T305" s="22">
        <v>42621.756041666667</v>
      </c>
    </row>
    <row r="306" spans="1:20" x14ac:dyDescent="0.35">
      <c r="A306" s="18">
        <v>3542</v>
      </c>
      <c r="B306" s="18" t="s">
        <v>3541</v>
      </c>
      <c r="C306" s="18" t="s">
        <v>7652</v>
      </c>
      <c r="D306" s="19">
        <v>5500</v>
      </c>
      <c r="E306" s="20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v>102</v>
      </c>
      <c r="P306" s="18">
        <v>66.150000000000006</v>
      </c>
      <c r="Q306" s="21" t="s">
        <v>8316</v>
      </c>
      <c r="R306" s="18" t="s">
        <v>8317</v>
      </c>
      <c r="S306" s="22">
        <v>41829.599791666667</v>
      </c>
      <c r="T306" s="22">
        <v>41889.599791666667</v>
      </c>
    </row>
    <row r="307" spans="1:20" x14ac:dyDescent="0.35">
      <c r="A307" s="18">
        <v>3544</v>
      </c>
      <c r="B307" s="18" t="s">
        <v>3543</v>
      </c>
      <c r="C307" s="18" t="s">
        <v>7654</v>
      </c>
      <c r="D307" s="19">
        <v>2500</v>
      </c>
      <c r="E307" s="20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18">
        <v>104.17</v>
      </c>
      <c r="Q307" s="21" t="s">
        <v>8316</v>
      </c>
      <c r="R307" s="18" t="s">
        <v>8317</v>
      </c>
      <c r="S307" s="22">
        <v>42040.831678240742</v>
      </c>
      <c r="T307" s="22">
        <v>42070.831678240742</v>
      </c>
    </row>
    <row r="308" spans="1:20" x14ac:dyDescent="0.35">
      <c r="A308" s="18">
        <v>3545</v>
      </c>
      <c r="B308" s="18" t="s">
        <v>3544</v>
      </c>
      <c r="C308" s="18" t="s">
        <v>7655</v>
      </c>
      <c r="D308" s="19">
        <v>250</v>
      </c>
      <c r="E308" s="20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v>100</v>
      </c>
      <c r="P308" s="18">
        <v>31.38</v>
      </c>
      <c r="Q308" s="21" t="s">
        <v>8316</v>
      </c>
      <c r="R308" s="18" t="s">
        <v>8317</v>
      </c>
      <c r="S308" s="22">
        <v>42075.807395833333</v>
      </c>
      <c r="T308" s="22">
        <v>42105.807395833333</v>
      </c>
    </row>
    <row r="309" spans="1:20" x14ac:dyDescent="0.35">
      <c r="A309" s="18">
        <v>3546</v>
      </c>
      <c r="B309" s="18" t="s">
        <v>3545</v>
      </c>
      <c r="C309" s="18" t="s">
        <v>7656</v>
      </c>
      <c r="D309" s="19">
        <v>1100</v>
      </c>
      <c r="E309" s="20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18">
        <v>59.21</v>
      </c>
      <c r="Q309" s="21" t="s">
        <v>8316</v>
      </c>
      <c r="R309" s="18" t="s">
        <v>8317</v>
      </c>
      <c r="S309" s="22">
        <v>42073.660694444443</v>
      </c>
      <c r="T309" s="22">
        <v>42095.165972222225</v>
      </c>
    </row>
    <row r="310" spans="1:20" x14ac:dyDescent="0.35">
      <c r="A310" s="18">
        <v>3547</v>
      </c>
      <c r="B310" s="18" t="s">
        <v>3546</v>
      </c>
      <c r="C310" s="18" t="s">
        <v>7657</v>
      </c>
      <c r="D310" s="19">
        <v>35000</v>
      </c>
      <c r="E310" s="20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v>114</v>
      </c>
      <c r="P310" s="18">
        <v>119.18</v>
      </c>
      <c r="Q310" s="21" t="s">
        <v>8316</v>
      </c>
      <c r="R310" s="18" t="s">
        <v>8317</v>
      </c>
      <c r="S310" s="22">
        <v>42480.078715277778</v>
      </c>
      <c r="T310" s="22">
        <v>42504.165972222225</v>
      </c>
    </row>
    <row r="311" spans="1:20" x14ac:dyDescent="0.35">
      <c r="A311" s="18">
        <v>3548</v>
      </c>
      <c r="B311" s="18" t="s">
        <v>3547</v>
      </c>
      <c r="C311" s="18" t="s">
        <v>7658</v>
      </c>
      <c r="D311" s="19">
        <v>2100</v>
      </c>
      <c r="E311" s="20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18">
        <v>164.62</v>
      </c>
      <c r="Q311" s="21" t="s">
        <v>8316</v>
      </c>
      <c r="R311" s="18" t="s">
        <v>8317</v>
      </c>
      <c r="S311" s="22">
        <v>42411.942291666666</v>
      </c>
      <c r="T311" s="22">
        <v>42434.041666666672</v>
      </c>
    </row>
    <row r="312" spans="1:20" x14ac:dyDescent="0.35">
      <c r="A312" s="18">
        <v>3551</v>
      </c>
      <c r="B312" s="18" t="s">
        <v>3550</v>
      </c>
      <c r="C312" s="18" t="s">
        <v>7661</v>
      </c>
      <c r="D312" s="19">
        <v>1500</v>
      </c>
      <c r="E312" s="20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v>102</v>
      </c>
      <c r="P312" s="18">
        <v>61.1</v>
      </c>
      <c r="Q312" s="21" t="s">
        <v>8316</v>
      </c>
      <c r="R312" s="18" t="s">
        <v>8317</v>
      </c>
      <c r="S312" s="22">
        <v>41753.515856481477</v>
      </c>
      <c r="T312" s="22">
        <v>41781.921527777777</v>
      </c>
    </row>
    <row r="313" spans="1:20" x14ac:dyDescent="0.35">
      <c r="A313" s="18">
        <v>3553</v>
      </c>
      <c r="B313" s="18" t="s">
        <v>3552</v>
      </c>
      <c r="C313" s="18" t="s">
        <v>7663</v>
      </c>
      <c r="D313" s="19">
        <v>5500</v>
      </c>
      <c r="E313" s="20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18">
        <v>56.2</v>
      </c>
      <c r="Q313" s="21" t="s">
        <v>8316</v>
      </c>
      <c r="R313" s="18" t="s">
        <v>8317</v>
      </c>
      <c r="S313" s="22">
        <v>42196.028703703705</v>
      </c>
      <c r="T313" s="22">
        <v>42228</v>
      </c>
    </row>
    <row r="314" spans="1:20" x14ac:dyDescent="0.35">
      <c r="A314" s="18">
        <v>3554</v>
      </c>
      <c r="B314" s="18" t="s">
        <v>3553</v>
      </c>
      <c r="C314" s="18" t="s">
        <v>7664</v>
      </c>
      <c r="D314" s="19">
        <v>5000</v>
      </c>
      <c r="E314" s="20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v>113</v>
      </c>
      <c r="P314" s="18">
        <v>107</v>
      </c>
      <c r="Q314" s="21" t="s">
        <v>8316</v>
      </c>
      <c r="R314" s="18" t="s">
        <v>8317</v>
      </c>
      <c r="S314" s="22">
        <v>42016.050451388888</v>
      </c>
      <c r="T314" s="22">
        <v>42046.708333333328</v>
      </c>
    </row>
    <row r="315" spans="1:20" x14ac:dyDescent="0.35">
      <c r="A315" s="18">
        <v>3557</v>
      </c>
      <c r="B315" s="18" t="s">
        <v>3556</v>
      </c>
      <c r="C315" s="18" t="s">
        <v>7667</v>
      </c>
      <c r="D315" s="19">
        <v>100000</v>
      </c>
      <c r="E315" s="20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18">
        <v>179.28</v>
      </c>
      <c r="Q315" s="21" t="s">
        <v>8316</v>
      </c>
      <c r="R315" s="18" t="s">
        <v>8317</v>
      </c>
      <c r="S315" s="22">
        <v>41730.276747685188</v>
      </c>
      <c r="T315" s="22">
        <v>41764.276747685188</v>
      </c>
    </row>
    <row r="316" spans="1:20" x14ac:dyDescent="0.35">
      <c r="A316" s="18">
        <v>3561</v>
      </c>
      <c r="B316" s="18" t="s">
        <v>3560</v>
      </c>
      <c r="C316" s="18" t="s">
        <v>7671</v>
      </c>
      <c r="D316" s="19">
        <v>2500</v>
      </c>
      <c r="E316" s="20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v>102</v>
      </c>
      <c r="P316" s="18">
        <v>47.41</v>
      </c>
      <c r="Q316" s="21" t="s">
        <v>8316</v>
      </c>
      <c r="R316" s="18" t="s">
        <v>8317</v>
      </c>
      <c r="S316" s="22">
        <v>42203.680300925931</v>
      </c>
      <c r="T316" s="22">
        <v>42221.774999999994</v>
      </c>
    </row>
    <row r="317" spans="1:20" x14ac:dyDescent="0.35">
      <c r="A317" s="18">
        <v>3565</v>
      </c>
      <c r="B317" s="18" t="s">
        <v>3564</v>
      </c>
      <c r="C317" s="18" t="s">
        <v>7675</v>
      </c>
      <c r="D317" s="19">
        <v>900</v>
      </c>
      <c r="E317" s="20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18">
        <v>97.92</v>
      </c>
      <c r="Q317" s="21" t="s">
        <v>8316</v>
      </c>
      <c r="R317" s="18" t="s">
        <v>8317</v>
      </c>
      <c r="S317" s="22">
        <v>41974.743148148147</v>
      </c>
      <c r="T317" s="22">
        <v>42004.743148148147</v>
      </c>
    </row>
    <row r="318" spans="1:20" x14ac:dyDescent="0.35">
      <c r="A318" s="18">
        <v>3568</v>
      </c>
      <c r="B318" s="18" t="s">
        <v>3567</v>
      </c>
      <c r="C318" s="18" t="s">
        <v>7678</v>
      </c>
      <c r="D318" s="19">
        <v>1000</v>
      </c>
      <c r="E318" s="20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v>111</v>
      </c>
      <c r="P318" s="18">
        <v>58.42</v>
      </c>
      <c r="Q318" s="21" t="s">
        <v>8316</v>
      </c>
      <c r="R318" s="18" t="s">
        <v>8317</v>
      </c>
      <c r="S318" s="22">
        <v>41869.740671296298</v>
      </c>
      <c r="T318" s="22">
        <v>41899.740671296298</v>
      </c>
    </row>
    <row r="319" spans="1:20" x14ac:dyDescent="0.35">
      <c r="A319" s="18">
        <v>3569</v>
      </c>
      <c r="B319" s="18" t="s">
        <v>3568</v>
      </c>
      <c r="C319" s="18" t="s">
        <v>7679</v>
      </c>
      <c r="D319" s="19">
        <v>5000</v>
      </c>
      <c r="E319" s="20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18">
        <v>122.54</v>
      </c>
      <c r="Q319" s="21" t="s">
        <v>8316</v>
      </c>
      <c r="R319" s="18" t="s">
        <v>8317</v>
      </c>
      <c r="S319" s="22">
        <v>41982.688611111109</v>
      </c>
      <c r="T319" s="22">
        <v>42012.688611111109</v>
      </c>
    </row>
    <row r="320" spans="1:20" x14ac:dyDescent="0.35">
      <c r="A320" s="18">
        <v>3570</v>
      </c>
      <c r="B320" s="18" t="s">
        <v>3569</v>
      </c>
      <c r="C320" s="18" t="s">
        <v>7680</v>
      </c>
      <c r="D320" s="19">
        <v>2000</v>
      </c>
      <c r="E320" s="20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v>114</v>
      </c>
      <c r="P320" s="18">
        <v>87.96</v>
      </c>
      <c r="Q320" s="21" t="s">
        <v>8316</v>
      </c>
      <c r="R320" s="18" t="s">
        <v>8317</v>
      </c>
      <c r="S320" s="22">
        <v>41976.331979166673</v>
      </c>
      <c r="T320" s="22">
        <v>42004.291666666672</v>
      </c>
    </row>
    <row r="321" spans="1:20" x14ac:dyDescent="0.35">
      <c r="A321" s="18">
        <v>3574</v>
      </c>
      <c r="B321" s="18" t="s">
        <v>3573</v>
      </c>
      <c r="C321" s="18" t="s">
        <v>7684</v>
      </c>
      <c r="D321" s="19">
        <v>5800</v>
      </c>
      <c r="E321" s="20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18">
        <v>136.78</v>
      </c>
      <c r="Q321" s="21" t="s">
        <v>8316</v>
      </c>
      <c r="R321" s="18" t="s">
        <v>8317</v>
      </c>
      <c r="S321" s="22">
        <v>41926.942685185182</v>
      </c>
      <c r="T321" s="22">
        <v>41956.984351851846</v>
      </c>
    </row>
    <row r="322" spans="1:20" x14ac:dyDescent="0.35">
      <c r="A322" s="18">
        <v>3575</v>
      </c>
      <c r="B322" s="18" t="s">
        <v>3574</v>
      </c>
      <c r="C322" s="18" t="s">
        <v>7685</v>
      </c>
      <c r="D322" s="19">
        <v>10000</v>
      </c>
      <c r="E322" s="20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v>101</v>
      </c>
      <c r="P322" s="18">
        <v>99.34</v>
      </c>
      <c r="Q322" s="21" t="s">
        <v>8316</v>
      </c>
      <c r="R322" s="18" t="s">
        <v>8317</v>
      </c>
      <c r="S322" s="22">
        <v>42561.783877314811</v>
      </c>
      <c r="T322" s="22">
        <v>42593.165972222225</v>
      </c>
    </row>
    <row r="323" spans="1:20" x14ac:dyDescent="0.35">
      <c r="A323" s="18">
        <v>3576</v>
      </c>
      <c r="B323" s="18" t="s">
        <v>3575</v>
      </c>
      <c r="C323" s="18" t="s">
        <v>7686</v>
      </c>
      <c r="D323" s="19">
        <v>100</v>
      </c>
      <c r="E323" s="20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18">
        <v>20</v>
      </c>
      <c r="Q323" s="21" t="s">
        <v>8316</v>
      </c>
      <c r="R323" s="18" t="s">
        <v>8317</v>
      </c>
      <c r="S323" s="22">
        <v>42649.54923611111</v>
      </c>
      <c r="T323" s="22">
        <v>42709.590902777782</v>
      </c>
    </row>
    <row r="324" spans="1:20" x14ac:dyDescent="0.35">
      <c r="A324" s="18">
        <v>3577</v>
      </c>
      <c r="B324" s="18" t="s">
        <v>3576</v>
      </c>
      <c r="C324" s="18" t="s">
        <v>7687</v>
      </c>
      <c r="D324" s="19">
        <v>600</v>
      </c>
      <c r="E324" s="20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v>130</v>
      </c>
      <c r="P324" s="18">
        <v>28.89</v>
      </c>
      <c r="Q324" s="21" t="s">
        <v>8316</v>
      </c>
      <c r="R324" s="18" t="s">
        <v>8317</v>
      </c>
      <c r="S324" s="22">
        <v>42093.786840277782</v>
      </c>
      <c r="T324" s="22">
        <v>42120.26944444445</v>
      </c>
    </row>
    <row r="325" spans="1:20" x14ac:dyDescent="0.35">
      <c r="A325" s="18">
        <v>3580</v>
      </c>
      <c r="B325" s="18" t="s">
        <v>3579</v>
      </c>
      <c r="C325" s="18" t="s">
        <v>7690</v>
      </c>
      <c r="D325" s="19">
        <v>900</v>
      </c>
      <c r="E325" s="20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18">
        <v>37.96</v>
      </c>
      <c r="Q325" s="21" t="s">
        <v>8316</v>
      </c>
      <c r="R325" s="18" t="s">
        <v>8317</v>
      </c>
      <c r="S325" s="22">
        <v>42026.176180555558</v>
      </c>
      <c r="T325" s="22">
        <v>42064.207638888889</v>
      </c>
    </row>
    <row r="326" spans="1:20" x14ac:dyDescent="0.35">
      <c r="A326" s="18">
        <v>3582</v>
      </c>
      <c r="B326" s="18" t="s">
        <v>3581</v>
      </c>
      <c r="C326" s="18" t="s">
        <v>7692</v>
      </c>
      <c r="D326" s="19">
        <v>1000</v>
      </c>
      <c r="E326" s="20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v>287</v>
      </c>
      <c r="P326" s="18">
        <v>58.57</v>
      </c>
      <c r="Q326" s="21" t="s">
        <v>8316</v>
      </c>
      <c r="R326" s="18" t="s">
        <v>8317</v>
      </c>
      <c r="S326" s="22">
        <v>42451.095856481479</v>
      </c>
      <c r="T326" s="22">
        <v>42465.095856481479</v>
      </c>
    </row>
    <row r="327" spans="1:20" x14ac:dyDescent="0.35">
      <c r="A327" s="18">
        <v>3583</v>
      </c>
      <c r="B327" s="18" t="s">
        <v>3582</v>
      </c>
      <c r="C327" s="18" t="s">
        <v>7693</v>
      </c>
      <c r="D327" s="19">
        <v>3000</v>
      </c>
      <c r="E327" s="20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18">
        <v>135.63</v>
      </c>
      <c r="Q327" s="21" t="s">
        <v>8316</v>
      </c>
      <c r="R327" s="18" t="s">
        <v>8317</v>
      </c>
      <c r="S327" s="22">
        <v>42418.425983796296</v>
      </c>
      <c r="T327" s="22">
        <v>42478.384317129632</v>
      </c>
    </row>
    <row r="328" spans="1:20" x14ac:dyDescent="0.35">
      <c r="A328" s="18">
        <v>3585</v>
      </c>
      <c r="B328" s="18" t="s">
        <v>3584</v>
      </c>
      <c r="C328" s="18" t="s">
        <v>7695</v>
      </c>
      <c r="D328" s="19">
        <v>3400</v>
      </c>
      <c r="E328" s="20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v>119</v>
      </c>
      <c r="P328" s="18">
        <v>176.09</v>
      </c>
      <c r="Q328" s="21" t="s">
        <v>8316</v>
      </c>
      <c r="R328" s="18" t="s">
        <v>8317</v>
      </c>
      <c r="S328" s="22">
        <v>41964.716319444444</v>
      </c>
      <c r="T328" s="22">
        <v>41994.716319444444</v>
      </c>
    </row>
    <row r="329" spans="1:20" x14ac:dyDescent="0.35">
      <c r="A329" s="18">
        <v>3586</v>
      </c>
      <c r="B329" s="18" t="s">
        <v>3585</v>
      </c>
      <c r="C329" s="18" t="s">
        <v>7696</v>
      </c>
      <c r="D329" s="19">
        <v>7500</v>
      </c>
      <c r="E329" s="20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18">
        <v>151.97999999999999</v>
      </c>
      <c r="Q329" s="21" t="s">
        <v>8316</v>
      </c>
      <c r="R329" s="18" t="s">
        <v>8317</v>
      </c>
      <c r="S329" s="22">
        <v>42576.697569444441</v>
      </c>
      <c r="T329" s="22">
        <v>42636.697569444441</v>
      </c>
    </row>
    <row r="330" spans="1:20" x14ac:dyDescent="0.35">
      <c r="A330" s="18">
        <v>3589</v>
      </c>
      <c r="B330" s="18" t="s">
        <v>3588</v>
      </c>
      <c r="C330" s="18" t="s">
        <v>7699</v>
      </c>
      <c r="D330" s="19">
        <v>4000</v>
      </c>
      <c r="E330" s="20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v>128</v>
      </c>
      <c r="P330" s="18">
        <v>82.26</v>
      </c>
      <c r="Q330" s="21" t="s">
        <v>8316</v>
      </c>
      <c r="R330" s="18" t="s">
        <v>8317</v>
      </c>
      <c r="S330" s="22">
        <v>42125.647534722222</v>
      </c>
      <c r="T330" s="22">
        <v>42150.647534722222</v>
      </c>
    </row>
    <row r="331" spans="1:20" x14ac:dyDescent="0.35">
      <c r="A331" s="18">
        <v>3591</v>
      </c>
      <c r="B331" s="18" t="s">
        <v>3590</v>
      </c>
      <c r="C331" s="18" t="s">
        <v>7701</v>
      </c>
      <c r="D331" s="19">
        <v>700</v>
      </c>
      <c r="E331" s="20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18">
        <v>68.06</v>
      </c>
      <c r="Q331" s="21" t="s">
        <v>8316</v>
      </c>
      <c r="R331" s="18" t="s">
        <v>8317</v>
      </c>
      <c r="S331" s="22">
        <v>42003.948425925926</v>
      </c>
      <c r="T331" s="22">
        <v>42028.207638888889</v>
      </c>
    </row>
    <row r="332" spans="1:20" x14ac:dyDescent="0.35">
      <c r="A332" s="18">
        <v>3592</v>
      </c>
      <c r="B332" s="18" t="s">
        <v>3591</v>
      </c>
      <c r="C332" s="18" t="s">
        <v>7702</v>
      </c>
      <c r="D332" s="19">
        <v>2000</v>
      </c>
      <c r="E332" s="20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v>127</v>
      </c>
      <c r="P332" s="18">
        <v>72.709999999999994</v>
      </c>
      <c r="Q332" s="21" t="s">
        <v>8316</v>
      </c>
      <c r="R332" s="18" t="s">
        <v>8317</v>
      </c>
      <c r="S332" s="22">
        <v>41988.829942129625</v>
      </c>
      <c r="T332" s="22">
        <v>42046.207638888889</v>
      </c>
    </row>
    <row r="333" spans="1:20" x14ac:dyDescent="0.35">
      <c r="A333" s="18">
        <v>3593</v>
      </c>
      <c r="B333" s="18" t="s">
        <v>3592</v>
      </c>
      <c r="C333" s="18" t="s">
        <v>7703</v>
      </c>
      <c r="D333" s="19">
        <v>3000</v>
      </c>
      <c r="E333" s="20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18">
        <v>77.19</v>
      </c>
      <c r="Q333" s="21" t="s">
        <v>8316</v>
      </c>
      <c r="R333" s="18" t="s">
        <v>8317</v>
      </c>
      <c r="S333" s="22">
        <v>41974.898599537039</v>
      </c>
      <c r="T333" s="22">
        <v>42009.851388888885</v>
      </c>
    </row>
    <row r="334" spans="1:20" x14ac:dyDescent="0.35">
      <c r="A334" s="18">
        <v>3594</v>
      </c>
      <c r="B334" s="18" t="s">
        <v>3593</v>
      </c>
      <c r="C334" s="18" t="s">
        <v>7704</v>
      </c>
      <c r="D334" s="19">
        <v>1600</v>
      </c>
      <c r="E334" s="20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v>126</v>
      </c>
      <c r="P334" s="18">
        <v>55.97</v>
      </c>
      <c r="Q334" s="21" t="s">
        <v>8316</v>
      </c>
      <c r="R334" s="18" t="s">
        <v>8317</v>
      </c>
      <c r="S334" s="22">
        <v>42592.066921296297</v>
      </c>
      <c r="T334" s="22">
        <v>42617.066921296297</v>
      </c>
    </row>
    <row r="335" spans="1:20" x14ac:dyDescent="0.35">
      <c r="A335" s="18">
        <v>3595</v>
      </c>
      <c r="B335" s="18" t="s">
        <v>3594</v>
      </c>
      <c r="C335" s="18" t="s">
        <v>7705</v>
      </c>
      <c r="D335" s="19">
        <v>2600</v>
      </c>
      <c r="E335" s="20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18">
        <v>49.69</v>
      </c>
      <c r="Q335" s="21" t="s">
        <v>8316</v>
      </c>
      <c r="R335" s="18" t="s">
        <v>8317</v>
      </c>
      <c r="S335" s="22">
        <v>42050.008368055554</v>
      </c>
      <c r="T335" s="22">
        <v>42076.290972222225</v>
      </c>
    </row>
    <row r="336" spans="1:20" x14ac:dyDescent="0.35">
      <c r="A336" s="18">
        <v>3597</v>
      </c>
      <c r="B336" s="18" t="s">
        <v>3596</v>
      </c>
      <c r="C336" s="18" t="s">
        <v>7707</v>
      </c>
      <c r="D336" s="19">
        <v>2500</v>
      </c>
      <c r="E336" s="20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v>103</v>
      </c>
      <c r="P336" s="18">
        <v>77.73</v>
      </c>
      <c r="Q336" s="21" t="s">
        <v>8316</v>
      </c>
      <c r="R336" s="18" t="s">
        <v>8317</v>
      </c>
      <c r="S336" s="22">
        <v>42417.585532407407</v>
      </c>
      <c r="T336" s="22">
        <v>42432.249305555553</v>
      </c>
    </row>
    <row r="337" spans="1:20" x14ac:dyDescent="0.35">
      <c r="A337" s="18">
        <v>3598</v>
      </c>
      <c r="B337" s="18" t="s">
        <v>3597</v>
      </c>
      <c r="C337" s="18" t="s">
        <v>7708</v>
      </c>
      <c r="D337" s="19">
        <v>1000</v>
      </c>
      <c r="E337" s="20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18">
        <v>40.78</v>
      </c>
      <c r="Q337" s="21" t="s">
        <v>8316</v>
      </c>
      <c r="R337" s="18" t="s">
        <v>8317</v>
      </c>
      <c r="S337" s="22">
        <v>41866.79886574074</v>
      </c>
      <c r="T337" s="22">
        <v>41885.207638888889</v>
      </c>
    </row>
    <row r="338" spans="1:20" x14ac:dyDescent="0.35">
      <c r="A338" s="18">
        <v>3599</v>
      </c>
      <c r="B338" s="18" t="s">
        <v>3598</v>
      </c>
      <c r="C338" s="18" t="s">
        <v>7709</v>
      </c>
      <c r="D338" s="19">
        <v>500</v>
      </c>
      <c r="E338" s="20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v>202</v>
      </c>
      <c r="P338" s="18">
        <v>59.41</v>
      </c>
      <c r="Q338" s="21" t="s">
        <v>8316</v>
      </c>
      <c r="R338" s="18" t="s">
        <v>8317</v>
      </c>
      <c r="S338" s="22">
        <v>42220.79487268519</v>
      </c>
      <c r="T338" s="22">
        <v>42246</v>
      </c>
    </row>
    <row r="339" spans="1:20" x14ac:dyDescent="0.35">
      <c r="A339" s="18">
        <v>3600</v>
      </c>
      <c r="B339" s="18" t="s">
        <v>3599</v>
      </c>
      <c r="C339" s="18" t="s">
        <v>7710</v>
      </c>
      <c r="D339" s="19">
        <v>10</v>
      </c>
      <c r="E339" s="20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18">
        <v>3.25</v>
      </c>
      <c r="Q339" s="21" t="s">
        <v>8316</v>
      </c>
      <c r="R339" s="18" t="s">
        <v>8317</v>
      </c>
      <c r="S339" s="22">
        <v>42628.849120370374</v>
      </c>
      <c r="T339" s="22">
        <v>42656.849120370374</v>
      </c>
    </row>
    <row r="340" spans="1:20" x14ac:dyDescent="0.35">
      <c r="A340" s="18">
        <v>3602</v>
      </c>
      <c r="B340" s="18" t="s">
        <v>3601</v>
      </c>
      <c r="C340" s="18" t="s">
        <v>7712</v>
      </c>
      <c r="D340" s="19">
        <v>4000</v>
      </c>
      <c r="E340" s="20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v>100</v>
      </c>
      <c r="P340" s="18">
        <v>81.67</v>
      </c>
      <c r="Q340" s="21" t="s">
        <v>8316</v>
      </c>
      <c r="R340" s="18" t="s">
        <v>8317</v>
      </c>
      <c r="S340" s="22">
        <v>42447.894432870366</v>
      </c>
      <c r="T340" s="22">
        <v>42507.894432870366</v>
      </c>
    </row>
    <row r="341" spans="1:20" x14ac:dyDescent="0.35">
      <c r="A341" s="18">
        <v>3603</v>
      </c>
      <c r="B341" s="18" t="s">
        <v>3602</v>
      </c>
      <c r="C341" s="18" t="s">
        <v>7713</v>
      </c>
      <c r="D341" s="19">
        <v>1500</v>
      </c>
      <c r="E341" s="20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18">
        <v>44.91</v>
      </c>
      <c r="Q341" s="21" t="s">
        <v>8316</v>
      </c>
      <c r="R341" s="18" t="s">
        <v>8317</v>
      </c>
      <c r="S341" s="22">
        <v>42283.864351851851</v>
      </c>
      <c r="T341" s="22">
        <v>42313.906018518523</v>
      </c>
    </row>
    <row r="342" spans="1:20" x14ac:dyDescent="0.35">
      <c r="A342" s="18">
        <v>3604</v>
      </c>
      <c r="B342" s="18" t="s">
        <v>3603</v>
      </c>
      <c r="C342" s="18" t="s">
        <v>7714</v>
      </c>
      <c r="D342" s="19">
        <v>3000</v>
      </c>
      <c r="E342" s="20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v>113</v>
      </c>
      <c r="P342" s="18">
        <v>49.06</v>
      </c>
      <c r="Q342" s="21" t="s">
        <v>8316</v>
      </c>
      <c r="R342" s="18" t="s">
        <v>8317</v>
      </c>
      <c r="S342" s="22">
        <v>42483.015694444446</v>
      </c>
      <c r="T342" s="22">
        <v>42489.290972222225</v>
      </c>
    </row>
    <row r="343" spans="1:20" x14ac:dyDescent="0.35">
      <c r="A343" s="18">
        <v>3613</v>
      </c>
      <c r="B343" s="18" t="s">
        <v>3612</v>
      </c>
      <c r="C343" s="18" t="s">
        <v>7723</v>
      </c>
      <c r="D343" s="19">
        <v>1250</v>
      </c>
      <c r="E343" s="20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18">
        <v>62.5</v>
      </c>
      <c r="Q343" s="21" t="s">
        <v>8316</v>
      </c>
      <c r="R343" s="18" t="s">
        <v>8317</v>
      </c>
      <c r="S343" s="22">
        <v>41788.58997685185</v>
      </c>
      <c r="T343" s="22">
        <v>41818.58997685185</v>
      </c>
    </row>
    <row r="344" spans="1:20" x14ac:dyDescent="0.35">
      <c r="A344" s="18">
        <v>3614</v>
      </c>
      <c r="B344" s="18" t="s">
        <v>3439</v>
      </c>
      <c r="C344" s="18" t="s">
        <v>7724</v>
      </c>
      <c r="D344" s="19">
        <v>2500</v>
      </c>
      <c r="E344" s="20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v>101</v>
      </c>
      <c r="P344" s="18">
        <v>35.49</v>
      </c>
      <c r="Q344" s="21" t="s">
        <v>8316</v>
      </c>
      <c r="R344" s="18" t="s">
        <v>8317</v>
      </c>
      <c r="S344" s="22">
        <v>42144.041851851856</v>
      </c>
      <c r="T344" s="22">
        <v>42174.041851851856</v>
      </c>
    </row>
    <row r="345" spans="1:20" x14ac:dyDescent="0.35">
      <c r="A345" s="18">
        <v>3619</v>
      </c>
      <c r="B345" s="18" t="s">
        <v>3617</v>
      </c>
      <c r="C345" s="18" t="s">
        <v>7729</v>
      </c>
      <c r="D345" s="19">
        <v>1000</v>
      </c>
      <c r="E345" s="20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18">
        <v>66.47</v>
      </c>
      <c r="Q345" s="21" t="s">
        <v>8316</v>
      </c>
      <c r="R345" s="18" t="s">
        <v>8317</v>
      </c>
      <c r="S345" s="22">
        <v>42661.132245370376</v>
      </c>
      <c r="T345" s="22">
        <v>42693.916666666672</v>
      </c>
    </row>
    <row r="346" spans="1:20" x14ac:dyDescent="0.35">
      <c r="A346" s="18">
        <v>3620</v>
      </c>
      <c r="B346" s="18" t="s">
        <v>3618</v>
      </c>
      <c r="C346" s="18" t="s">
        <v>7730</v>
      </c>
      <c r="D346" s="19">
        <v>10500</v>
      </c>
      <c r="E346" s="20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v>105</v>
      </c>
      <c r="P346" s="18">
        <v>56.07</v>
      </c>
      <c r="Q346" s="21" t="s">
        <v>8316</v>
      </c>
      <c r="R346" s="18" t="s">
        <v>8317</v>
      </c>
      <c r="S346" s="22">
        <v>42037.938206018516</v>
      </c>
      <c r="T346" s="22">
        <v>42068.166666666672</v>
      </c>
    </row>
    <row r="347" spans="1:20" x14ac:dyDescent="0.35">
      <c r="A347" s="18">
        <v>3621</v>
      </c>
      <c r="B347" s="18" t="s">
        <v>3619</v>
      </c>
      <c r="C347" s="18" t="s">
        <v>7731</v>
      </c>
      <c r="D347" s="19">
        <v>3000</v>
      </c>
      <c r="E347" s="20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18">
        <v>47.03</v>
      </c>
      <c r="Q347" s="21" t="s">
        <v>8316</v>
      </c>
      <c r="R347" s="18" t="s">
        <v>8317</v>
      </c>
      <c r="S347" s="22">
        <v>42619.935694444444</v>
      </c>
      <c r="T347" s="22">
        <v>42643.875</v>
      </c>
    </row>
    <row r="348" spans="1:20" x14ac:dyDescent="0.35">
      <c r="A348" s="18">
        <v>3622</v>
      </c>
      <c r="B348" s="18" t="s">
        <v>3620</v>
      </c>
      <c r="C348" s="18" t="s">
        <v>7732</v>
      </c>
      <c r="D348" s="19">
        <v>1000</v>
      </c>
      <c r="E348" s="20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v>100</v>
      </c>
      <c r="P348" s="18">
        <v>47.67</v>
      </c>
      <c r="Q348" s="21" t="s">
        <v>8316</v>
      </c>
      <c r="R348" s="18" t="s">
        <v>8317</v>
      </c>
      <c r="S348" s="22">
        <v>41877.221886574072</v>
      </c>
      <c r="T348" s="22">
        <v>41910.140972222223</v>
      </c>
    </row>
    <row r="349" spans="1:20" x14ac:dyDescent="0.35">
      <c r="A349" s="18">
        <v>3623</v>
      </c>
      <c r="B349" s="18" t="s">
        <v>3621</v>
      </c>
      <c r="C349" s="18" t="s">
        <v>7733</v>
      </c>
      <c r="D349" s="19">
        <v>2500</v>
      </c>
      <c r="E349" s="20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18">
        <v>88.24</v>
      </c>
      <c r="Q349" s="21" t="s">
        <v>8316</v>
      </c>
      <c r="R349" s="18" t="s">
        <v>8317</v>
      </c>
      <c r="S349" s="22">
        <v>41828.736921296295</v>
      </c>
      <c r="T349" s="22">
        <v>41846.291666666664</v>
      </c>
    </row>
    <row r="350" spans="1:20" x14ac:dyDescent="0.35">
      <c r="A350" s="18">
        <v>3624</v>
      </c>
      <c r="B350" s="18" t="s">
        <v>3622</v>
      </c>
      <c r="C350" s="18" t="s">
        <v>7734</v>
      </c>
      <c r="D350" s="19">
        <v>3000</v>
      </c>
      <c r="E350" s="20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v>105</v>
      </c>
      <c r="P350" s="18">
        <v>80.72</v>
      </c>
      <c r="Q350" s="21" t="s">
        <v>8316</v>
      </c>
      <c r="R350" s="18" t="s">
        <v>8317</v>
      </c>
      <c r="S350" s="22">
        <v>42545.774189814809</v>
      </c>
      <c r="T350" s="22">
        <v>42605.774189814809</v>
      </c>
    </row>
    <row r="351" spans="1:20" x14ac:dyDescent="0.35">
      <c r="A351" s="18">
        <v>3627</v>
      </c>
      <c r="B351" s="18" t="s">
        <v>3625</v>
      </c>
      <c r="C351" s="18" t="s">
        <v>7737</v>
      </c>
      <c r="D351" s="19">
        <v>2000</v>
      </c>
      <c r="E351" s="20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18">
        <v>68.97</v>
      </c>
      <c r="Q351" s="21" t="s">
        <v>8316</v>
      </c>
      <c r="R351" s="18" t="s">
        <v>8317</v>
      </c>
      <c r="S351" s="22">
        <v>42460.741747685184</v>
      </c>
      <c r="T351" s="22">
        <v>42511.165972222225</v>
      </c>
    </row>
    <row r="352" spans="1:20" x14ac:dyDescent="0.35">
      <c r="A352" s="18">
        <v>3648</v>
      </c>
      <c r="B352" s="18" t="s">
        <v>3646</v>
      </c>
      <c r="C352" s="18" t="s">
        <v>7758</v>
      </c>
      <c r="D352" s="19">
        <v>40000</v>
      </c>
      <c r="E352" s="20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v>100</v>
      </c>
      <c r="P352" s="18">
        <v>550.04</v>
      </c>
      <c r="Q352" s="21" t="s">
        <v>8316</v>
      </c>
      <c r="R352" s="18" t="s">
        <v>8317</v>
      </c>
      <c r="S352" s="22">
        <v>41887.292187500003</v>
      </c>
      <c r="T352" s="22">
        <v>41917.292187500003</v>
      </c>
    </row>
    <row r="353" spans="1:20" x14ac:dyDescent="0.35">
      <c r="A353" s="18">
        <v>3651</v>
      </c>
      <c r="B353" s="18" t="s">
        <v>3649</v>
      </c>
      <c r="C353" s="18" t="s">
        <v>7761</v>
      </c>
      <c r="D353" s="19">
        <v>500</v>
      </c>
      <c r="E353" s="20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18">
        <v>57.78</v>
      </c>
      <c r="Q353" s="21" t="s">
        <v>8316</v>
      </c>
      <c r="R353" s="18" t="s">
        <v>8317</v>
      </c>
      <c r="S353" s="22">
        <v>41828.646319444444</v>
      </c>
      <c r="T353" s="22">
        <v>41861.665972222225</v>
      </c>
    </row>
    <row r="354" spans="1:20" x14ac:dyDescent="0.35">
      <c r="A354" s="18">
        <v>3655</v>
      </c>
      <c r="B354" s="18" t="s">
        <v>3652</v>
      </c>
      <c r="C354" s="18" t="s">
        <v>7765</v>
      </c>
      <c r="D354" s="19">
        <v>5000</v>
      </c>
      <c r="E354" s="20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v>116</v>
      </c>
      <c r="P354" s="18">
        <v>73.58</v>
      </c>
      <c r="Q354" s="21" t="s">
        <v>8316</v>
      </c>
      <c r="R354" s="18" t="s">
        <v>8317</v>
      </c>
      <c r="S354" s="22">
        <v>42173.803217592591</v>
      </c>
      <c r="T354" s="22">
        <v>42203.290972222225</v>
      </c>
    </row>
    <row r="355" spans="1:20" x14ac:dyDescent="0.35">
      <c r="A355" s="18">
        <v>3658</v>
      </c>
      <c r="B355" s="18" t="s">
        <v>3655</v>
      </c>
      <c r="C355" s="18" t="s">
        <v>7768</v>
      </c>
      <c r="D355" s="19">
        <v>1500</v>
      </c>
      <c r="E355" s="20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18">
        <v>75.5</v>
      </c>
      <c r="Q355" s="21" t="s">
        <v>8316</v>
      </c>
      <c r="R355" s="18" t="s">
        <v>8317</v>
      </c>
      <c r="S355" s="22">
        <v>41775.858564814815</v>
      </c>
      <c r="T355" s="22">
        <v>41822.165972222225</v>
      </c>
    </row>
    <row r="356" spans="1:20" x14ac:dyDescent="0.35">
      <c r="A356" s="18">
        <v>3659</v>
      </c>
      <c r="B356" s="18" t="s">
        <v>3656</v>
      </c>
      <c r="C356" s="18" t="s">
        <v>7769</v>
      </c>
      <c r="D356" s="19">
        <v>3000</v>
      </c>
      <c r="E356" s="20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v>102</v>
      </c>
      <c r="P356" s="18">
        <v>235.46</v>
      </c>
      <c r="Q356" s="21" t="s">
        <v>8316</v>
      </c>
      <c r="R356" s="18" t="s">
        <v>8317</v>
      </c>
      <c r="S356" s="22">
        <v>42055.277199074073</v>
      </c>
      <c r="T356" s="22">
        <v>42082.610416666663</v>
      </c>
    </row>
    <row r="357" spans="1:20" x14ac:dyDescent="0.35">
      <c r="A357" s="18">
        <v>3661</v>
      </c>
      <c r="B357" s="18" t="s">
        <v>3658</v>
      </c>
      <c r="C357" s="18" t="s">
        <v>7771</v>
      </c>
      <c r="D357" s="19">
        <v>3000</v>
      </c>
      <c r="E357" s="20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18">
        <v>92.5</v>
      </c>
      <c r="Q357" s="21" t="s">
        <v>8316</v>
      </c>
      <c r="R357" s="18" t="s">
        <v>8317</v>
      </c>
      <c r="S357" s="22">
        <v>42447.896666666667</v>
      </c>
      <c r="T357" s="22">
        <v>42470.166666666672</v>
      </c>
    </row>
    <row r="358" spans="1:20" x14ac:dyDescent="0.35">
      <c r="A358" s="18">
        <v>3664</v>
      </c>
      <c r="B358" s="18" t="s">
        <v>3661</v>
      </c>
      <c r="C358" s="18" t="s">
        <v>7774</v>
      </c>
      <c r="D358" s="19">
        <v>800</v>
      </c>
      <c r="E358" s="20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v>109</v>
      </c>
      <c r="P358" s="18">
        <v>46.05</v>
      </c>
      <c r="Q358" s="21" t="s">
        <v>8316</v>
      </c>
      <c r="R358" s="18" t="s">
        <v>8317</v>
      </c>
      <c r="S358" s="22">
        <v>42523.248715277776</v>
      </c>
      <c r="T358" s="22">
        <v>42537.248715277776</v>
      </c>
    </row>
    <row r="359" spans="1:20" x14ac:dyDescent="0.35">
      <c r="A359" s="18">
        <v>3666</v>
      </c>
      <c r="B359" s="18" t="s">
        <v>3663</v>
      </c>
      <c r="C359" s="18" t="s">
        <v>7776</v>
      </c>
      <c r="D359" s="19">
        <v>1200</v>
      </c>
      <c r="E359" s="20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18">
        <v>31.58</v>
      </c>
      <c r="Q359" s="21" t="s">
        <v>8316</v>
      </c>
      <c r="R359" s="18" t="s">
        <v>8317</v>
      </c>
      <c r="S359" s="22">
        <v>41822.90488425926</v>
      </c>
      <c r="T359" s="22">
        <v>41844.291666666664</v>
      </c>
    </row>
    <row r="360" spans="1:20" x14ac:dyDescent="0.35">
      <c r="A360" s="18">
        <v>3668</v>
      </c>
      <c r="B360" s="18" t="s">
        <v>3665</v>
      </c>
      <c r="C360" s="18" t="s">
        <v>7778</v>
      </c>
      <c r="D360" s="19">
        <v>1000</v>
      </c>
      <c r="E360" s="20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v>104</v>
      </c>
      <c r="P360" s="18">
        <v>36.96</v>
      </c>
      <c r="Q360" s="21" t="s">
        <v>8316</v>
      </c>
      <c r="R360" s="18" t="s">
        <v>8317</v>
      </c>
      <c r="S360" s="22">
        <v>42185.556157407409</v>
      </c>
      <c r="T360" s="22">
        <v>42208.772916666669</v>
      </c>
    </row>
    <row r="361" spans="1:20" x14ac:dyDescent="0.35">
      <c r="A361" s="18">
        <v>3671</v>
      </c>
      <c r="B361" s="18" t="s">
        <v>3668</v>
      </c>
      <c r="C361" s="18" t="s">
        <v>7781</v>
      </c>
      <c r="D361" s="19">
        <v>3500</v>
      </c>
      <c r="E361" s="20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18">
        <v>88.25</v>
      </c>
      <c r="Q361" s="21" t="s">
        <v>8316</v>
      </c>
      <c r="R361" s="18" t="s">
        <v>8317</v>
      </c>
      <c r="S361" s="22">
        <v>41820.62809027778</v>
      </c>
      <c r="T361" s="22">
        <v>41841.165972222225</v>
      </c>
    </row>
    <row r="362" spans="1:20" x14ac:dyDescent="0.35">
      <c r="A362" s="18">
        <v>3676</v>
      </c>
      <c r="B362" s="18" t="s">
        <v>3673</v>
      </c>
      <c r="C362" s="18" t="s">
        <v>7786</v>
      </c>
      <c r="D362" s="19">
        <v>800</v>
      </c>
      <c r="E362" s="20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v>129</v>
      </c>
      <c r="P362" s="18">
        <v>64.38</v>
      </c>
      <c r="Q362" s="21" t="s">
        <v>8316</v>
      </c>
      <c r="R362" s="18" t="s">
        <v>8317</v>
      </c>
      <c r="S362" s="22">
        <v>41876.815787037034</v>
      </c>
      <c r="T362" s="22">
        <v>41894.815787037034</v>
      </c>
    </row>
    <row r="363" spans="1:20" x14ac:dyDescent="0.35">
      <c r="A363" s="18">
        <v>3677</v>
      </c>
      <c r="B363" s="18" t="s">
        <v>3674</v>
      </c>
      <c r="C363" s="18" t="s">
        <v>7787</v>
      </c>
      <c r="D363" s="19">
        <v>12000</v>
      </c>
      <c r="E363" s="20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18">
        <v>62.05</v>
      </c>
      <c r="Q363" s="21" t="s">
        <v>8316</v>
      </c>
      <c r="R363" s="18" t="s">
        <v>8317</v>
      </c>
      <c r="S363" s="22">
        <v>41802.574282407404</v>
      </c>
      <c r="T363" s="22">
        <v>41823.165972222225</v>
      </c>
    </row>
    <row r="364" spans="1:20" x14ac:dyDescent="0.35">
      <c r="A364" s="18">
        <v>3679</v>
      </c>
      <c r="B364" s="18" t="s">
        <v>3676</v>
      </c>
      <c r="C364" s="18" t="s">
        <v>7789</v>
      </c>
      <c r="D364" s="19">
        <v>2000</v>
      </c>
      <c r="E364" s="20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v>110</v>
      </c>
      <c r="P364" s="18">
        <v>73.400000000000006</v>
      </c>
      <c r="Q364" s="21" t="s">
        <v>8316</v>
      </c>
      <c r="R364" s="18" t="s">
        <v>8317</v>
      </c>
      <c r="S364" s="22">
        <v>41786.761354166665</v>
      </c>
      <c r="T364" s="22">
        <v>41821.207638888889</v>
      </c>
    </row>
    <row r="365" spans="1:20" x14ac:dyDescent="0.35">
      <c r="A365" s="18">
        <v>3680</v>
      </c>
      <c r="B365" s="18" t="s">
        <v>3677</v>
      </c>
      <c r="C365" s="18" t="s">
        <v>7790</v>
      </c>
      <c r="D365" s="19">
        <v>3000</v>
      </c>
      <c r="E365" s="20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18">
        <v>99.5</v>
      </c>
      <c r="Q365" s="21" t="s">
        <v>8316</v>
      </c>
      <c r="R365" s="18" t="s">
        <v>8317</v>
      </c>
      <c r="S365" s="22">
        <v>42627.454097222217</v>
      </c>
      <c r="T365" s="22">
        <v>42648.454097222217</v>
      </c>
    </row>
    <row r="366" spans="1:20" x14ac:dyDescent="0.35">
      <c r="A366" s="18">
        <v>3681</v>
      </c>
      <c r="B366" s="18" t="s">
        <v>3678</v>
      </c>
      <c r="C366" s="18" t="s">
        <v>7791</v>
      </c>
      <c r="D366" s="19">
        <v>1000</v>
      </c>
      <c r="E366" s="20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v>112</v>
      </c>
      <c r="P366" s="18">
        <v>62.17</v>
      </c>
      <c r="Q366" s="21" t="s">
        <v>8316</v>
      </c>
      <c r="R366" s="18" t="s">
        <v>8317</v>
      </c>
      <c r="S366" s="22">
        <v>42374.651504629626</v>
      </c>
      <c r="T366" s="22">
        <v>42384.651504629626</v>
      </c>
    </row>
    <row r="367" spans="1:20" x14ac:dyDescent="0.35">
      <c r="A367" s="18">
        <v>3682</v>
      </c>
      <c r="B367" s="18" t="s">
        <v>3679</v>
      </c>
      <c r="C367" s="18" t="s">
        <v>7792</v>
      </c>
      <c r="D367" s="19">
        <v>3000</v>
      </c>
      <c r="E367" s="20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18">
        <v>62.33</v>
      </c>
      <c r="Q367" s="21" t="s">
        <v>8316</v>
      </c>
      <c r="R367" s="18" t="s">
        <v>8317</v>
      </c>
      <c r="S367" s="22">
        <v>41772.685393518521</v>
      </c>
      <c r="T367" s="22">
        <v>41806.290972222225</v>
      </c>
    </row>
    <row r="368" spans="1:20" x14ac:dyDescent="0.35">
      <c r="A368" s="18">
        <v>3683</v>
      </c>
      <c r="B368" s="18" t="s">
        <v>3680</v>
      </c>
      <c r="C368" s="18" t="s">
        <v>7793</v>
      </c>
      <c r="D368" s="19">
        <v>3500</v>
      </c>
      <c r="E368" s="20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v>111</v>
      </c>
      <c r="P368" s="18">
        <v>58.79</v>
      </c>
      <c r="Q368" s="21" t="s">
        <v>8316</v>
      </c>
      <c r="R368" s="18" t="s">
        <v>8317</v>
      </c>
      <c r="S368" s="22">
        <v>42633.116851851853</v>
      </c>
      <c r="T368" s="22">
        <v>42663.116851851853</v>
      </c>
    </row>
    <row r="369" spans="1:20" x14ac:dyDescent="0.35">
      <c r="A369" s="18">
        <v>3684</v>
      </c>
      <c r="B369" s="18" t="s">
        <v>3681</v>
      </c>
      <c r="C369" s="18" t="s">
        <v>7794</v>
      </c>
      <c r="D369" s="19">
        <v>750</v>
      </c>
      <c r="E369" s="20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18">
        <v>45.35</v>
      </c>
      <c r="Q369" s="21" t="s">
        <v>8316</v>
      </c>
      <c r="R369" s="18" t="s">
        <v>8317</v>
      </c>
      <c r="S369" s="22">
        <v>42219.180393518516</v>
      </c>
      <c r="T369" s="22">
        <v>42249.180393518516</v>
      </c>
    </row>
    <row r="370" spans="1:20" x14ac:dyDescent="0.35">
      <c r="A370" s="18">
        <v>3685</v>
      </c>
      <c r="B370" s="18" t="s">
        <v>3682</v>
      </c>
      <c r="C370" s="18" t="s">
        <v>7795</v>
      </c>
      <c r="D370" s="19">
        <v>5000</v>
      </c>
      <c r="E370" s="20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v>106</v>
      </c>
      <c r="P370" s="18">
        <v>41.94</v>
      </c>
      <c r="Q370" s="21" t="s">
        <v>8316</v>
      </c>
      <c r="R370" s="18" t="s">
        <v>8317</v>
      </c>
      <c r="S370" s="22">
        <v>41753.593275462961</v>
      </c>
      <c r="T370" s="22">
        <v>41778.875</v>
      </c>
    </row>
    <row r="371" spans="1:20" x14ac:dyDescent="0.35">
      <c r="A371" s="18">
        <v>3686</v>
      </c>
      <c r="B371" s="18" t="s">
        <v>3683</v>
      </c>
      <c r="C371" s="18" t="s">
        <v>7796</v>
      </c>
      <c r="D371" s="19">
        <v>350</v>
      </c>
      <c r="E371" s="20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18">
        <v>59.17</v>
      </c>
      <c r="Q371" s="21" t="s">
        <v>8316</v>
      </c>
      <c r="R371" s="18" t="s">
        <v>8317</v>
      </c>
      <c r="S371" s="22">
        <v>42230.662731481483</v>
      </c>
      <c r="T371" s="22">
        <v>42245.165972222225</v>
      </c>
    </row>
    <row r="372" spans="1:20" x14ac:dyDescent="0.35">
      <c r="A372" s="18">
        <v>3687</v>
      </c>
      <c r="B372" s="18" t="s">
        <v>3684</v>
      </c>
      <c r="C372" s="18" t="s">
        <v>7797</v>
      </c>
      <c r="D372" s="19">
        <v>5000</v>
      </c>
      <c r="E372" s="20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v>100</v>
      </c>
      <c r="P372" s="18">
        <v>200.49</v>
      </c>
      <c r="Q372" s="21" t="s">
        <v>8316</v>
      </c>
      <c r="R372" s="18" t="s">
        <v>8317</v>
      </c>
      <c r="S372" s="22">
        <v>41787.218229166669</v>
      </c>
      <c r="T372" s="22">
        <v>41817.218229166669</v>
      </c>
    </row>
    <row r="373" spans="1:20" x14ac:dyDescent="0.35">
      <c r="A373" s="18">
        <v>3689</v>
      </c>
      <c r="B373" s="18" t="s">
        <v>3686</v>
      </c>
      <c r="C373" s="18" t="s">
        <v>7799</v>
      </c>
      <c r="D373" s="19">
        <v>3000</v>
      </c>
      <c r="E373" s="20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18">
        <v>57.26</v>
      </c>
      <c r="Q373" s="21" t="s">
        <v>8316</v>
      </c>
      <c r="R373" s="18" t="s">
        <v>8317</v>
      </c>
      <c r="S373" s="22">
        <v>42147.826840277776</v>
      </c>
      <c r="T373" s="22">
        <v>42176.934027777781</v>
      </c>
    </row>
    <row r="374" spans="1:20" x14ac:dyDescent="0.35">
      <c r="A374" s="18">
        <v>3690</v>
      </c>
      <c r="B374" s="18" t="s">
        <v>3687</v>
      </c>
      <c r="C374" s="18" t="s">
        <v>7800</v>
      </c>
      <c r="D374" s="19">
        <v>1500</v>
      </c>
      <c r="E374" s="20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v>120</v>
      </c>
      <c r="P374" s="18">
        <v>58.06</v>
      </c>
      <c r="Q374" s="21" t="s">
        <v>8316</v>
      </c>
      <c r="R374" s="18" t="s">
        <v>8317</v>
      </c>
      <c r="S374" s="22">
        <v>41940.598182870373</v>
      </c>
      <c r="T374" s="22">
        <v>41970.639849537038</v>
      </c>
    </row>
    <row r="375" spans="1:20" x14ac:dyDescent="0.35">
      <c r="A375" s="18">
        <v>3691</v>
      </c>
      <c r="B375" s="18" t="s">
        <v>3688</v>
      </c>
      <c r="C375" s="18" t="s">
        <v>7801</v>
      </c>
      <c r="D375" s="19">
        <v>40000</v>
      </c>
      <c r="E375" s="20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18">
        <v>186.8</v>
      </c>
      <c r="Q375" s="21" t="s">
        <v>8316</v>
      </c>
      <c r="R375" s="18" t="s">
        <v>8317</v>
      </c>
      <c r="S375" s="22">
        <v>42020.700567129628</v>
      </c>
      <c r="T375" s="22">
        <v>42065.207638888889</v>
      </c>
    </row>
    <row r="376" spans="1:20" x14ac:dyDescent="0.35">
      <c r="A376" s="18">
        <v>3692</v>
      </c>
      <c r="B376" s="18" t="s">
        <v>3689</v>
      </c>
      <c r="C376" s="18" t="s">
        <v>7802</v>
      </c>
      <c r="D376" s="19">
        <v>1000</v>
      </c>
      <c r="E376" s="20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v>126</v>
      </c>
      <c r="P376" s="18">
        <v>74.12</v>
      </c>
      <c r="Q376" s="21" t="s">
        <v>8316</v>
      </c>
      <c r="R376" s="18" t="s">
        <v>8317</v>
      </c>
      <c r="S376" s="22">
        <v>41891.96503472222</v>
      </c>
      <c r="T376" s="22">
        <v>41901</v>
      </c>
    </row>
    <row r="377" spans="1:20" x14ac:dyDescent="0.35">
      <c r="A377" s="18">
        <v>3694</v>
      </c>
      <c r="B377" s="18" t="s">
        <v>3691</v>
      </c>
      <c r="C377" s="18" t="s">
        <v>7804</v>
      </c>
      <c r="D377" s="19">
        <v>3500</v>
      </c>
      <c r="E377" s="20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18">
        <v>62.67</v>
      </c>
      <c r="Q377" s="21" t="s">
        <v>8316</v>
      </c>
      <c r="R377" s="18" t="s">
        <v>8317</v>
      </c>
      <c r="S377" s="22">
        <v>42490.133877314816</v>
      </c>
      <c r="T377" s="22">
        <v>42527.083333333328</v>
      </c>
    </row>
    <row r="378" spans="1:20" x14ac:dyDescent="0.35">
      <c r="A378" s="18">
        <v>3695</v>
      </c>
      <c r="B378" s="18" t="s">
        <v>3692</v>
      </c>
      <c r="C378" s="18" t="s">
        <v>7805</v>
      </c>
      <c r="D378" s="19">
        <v>4000</v>
      </c>
      <c r="E378" s="20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v>100</v>
      </c>
      <c r="P378" s="18">
        <v>121.36</v>
      </c>
      <c r="Q378" s="21" t="s">
        <v>8316</v>
      </c>
      <c r="R378" s="18" t="s">
        <v>8317</v>
      </c>
      <c r="S378" s="22">
        <v>41995.870486111111</v>
      </c>
      <c r="T378" s="22">
        <v>42015.870486111111</v>
      </c>
    </row>
    <row r="379" spans="1:20" x14ac:dyDescent="0.35">
      <c r="A379" s="18">
        <v>3698</v>
      </c>
      <c r="B379" s="18" t="s">
        <v>3695</v>
      </c>
      <c r="C379" s="18" t="s">
        <v>7808</v>
      </c>
      <c r="D379" s="19">
        <v>5000</v>
      </c>
      <c r="E379" s="20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18">
        <v>40.630000000000003</v>
      </c>
      <c r="Q379" s="21" t="s">
        <v>8316</v>
      </c>
      <c r="R379" s="18" t="s">
        <v>8317</v>
      </c>
      <c r="S379" s="22">
        <v>42401.806562500002</v>
      </c>
      <c r="T379" s="22">
        <v>42431.806562500002</v>
      </c>
    </row>
    <row r="380" spans="1:20" x14ac:dyDescent="0.35">
      <c r="A380" s="18">
        <v>3699</v>
      </c>
      <c r="B380" s="18" t="s">
        <v>3696</v>
      </c>
      <c r="C380" s="18" t="s">
        <v>7809</v>
      </c>
      <c r="D380" s="19">
        <v>2500</v>
      </c>
      <c r="E380" s="20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v>101</v>
      </c>
      <c r="P380" s="18">
        <v>63</v>
      </c>
      <c r="Q380" s="21" t="s">
        <v>8316</v>
      </c>
      <c r="R380" s="18" t="s">
        <v>8317</v>
      </c>
      <c r="S380" s="22">
        <v>41897.602037037039</v>
      </c>
      <c r="T380" s="22">
        <v>41927.602037037039</v>
      </c>
    </row>
    <row r="381" spans="1:20" x14ac:dyDescent="0.35">
      <c r="A381" s="18">
        <v>3700</v>
      </c>
      <c r="B381" s="18" t="s">
        <v>3697</v>
      </c>
      <c r="C381" s="18" t="s">
        <v>7810</v>
      </c>
      <c r="D381" s="19">
        <v>500</v>
      </c>
      <c r="E381" s="20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18">
        <v>33.67</v>
      </c>
      <c r="Q381" s="21" t="s">
        <v>8316</v>
      </c>
      <c r="R381" s="18" t="s">
        <v>8317</v>
      </c>
      <c r="S381" s="22">
        <v>41882.585648148146</v>
      </c>
      <c r="T381" s="22">
        <v>41912.666666666664</v>
      </c>
    </row>
    <row r="382" spans="1:20" x14ac:dyDescent="0.35">
      <c r="A382" s="18">
        <v>3703</v>
      </c>
      <c r="B382" s="18" t="s">
        <v>3700</v>
      </c>
      <c r="C382" s="18" t="s">
        <v>7813</v>
      </c>
      <c r="D382" s="19">
        <v>1050</v>
      </c>
      <c r="E382" s="20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v>123</v>
      </c>
      <c r="P382" s="18">
        <v>43.2</v>
      </c>
      <c r="Q382" s="21" t="s">
        <v>8316</v>
      </c>
      <c r="R382" s="18" t="s">
        <v>8317</v>
      </c>
      <c r="S382" s="22">
        <v>42556.504490740743</v>
      </c>
      <c r="T382" s="22">
        <v>42595.290972222225</v>
      </c>
    </row>
    <row r="383" spans="1:20" x14ac:dyDescent="0.35">
      <c r="A383" s="18">
        <v>3705</v>
      </c>
      <c r="B383" s="18" t="s">
        <v>3702</v>
      </c>
      <c r="C383" s="18" t="s">
        <v>7815</v>
      </c>
      <c r="D383" s="19">
        <v>2827</v>
      </c>
      <c r="E383" s="20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18">
        <v>83.57</v>
      </c>
      <c r="Q383" s="21" t="s">
        <v>8316</v>
      </c>
      <c r="R383" s="18" t="s">
        <v>8317</v>
      </c>
      <c r="S383" s="22">
        <v>41792.542986111112</v>
      </c>
      <c r="T383" s="22">
        <v>41813.75</v>
      </c>
    </row>
    <row r="384" spans="1:20" x14ac:dyDescent="0.35">
      <c r="A384" s="18">
        <v>3706</v>
      </c>
      <c r="B384" s="18" t="s">
        <v>3703</v>
      </c>
      <c r="C384" s="18" t="s">
        <v>7816</v>
      </c>
      <c r="D384" s="19">
        <v>1500</v>
      </c>
      <c r="E384" s="20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v>121</v>
      </c>
      <c r="P384" s="18">
        <v>140</v>
      </c>
      <c r="Q384" s="21" t="s">
        <v>8316</v>
      </c>
      <c r="R384" s="18" t="s">
        <v>8317</v>
      </c>
      <c r="S384" s="22">
        <v>41879.913761574076</v>
      </c>
      <c r="T384" s="22">
        <v>41894.913761574076</v>
      </c>
    </row>
    <row r="385" spans="1:20" x14ac:dyDescent="0.35">
      <c r="A385" s="18">
        <v>3707</v>
      </c>
      <c r="B385" s="18" t="s">
        <v>3704</v>
      </c>
      <c r="C385" s="18" t="s">
        <v>7817</v>
      </c>
      <c r="D385" s="19">
        <v>1000</v>
      </c>
      <c r="E385" s="20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18">
        <v>80.87</v>
      </c>
      <c r="Q385" s="21" t="s">
        <v>8316</v>
      </c>
      <c r="R385" s="18" t="s">
        <v>8317</v>
      </c>
      <c r="S385" s="22">
        <v>42552.048356481479</v>
      </c>
      <c r="T385" s="22">
        <v>42573.226388888885</v>
      </c>
    </row>
    <row r="386" spans="1:20" x14ac:dyDescent="0.35">
      <c r="A386" s="18">
        <v>3708</v>
      </c>
      <c r="B386" s="18" t="s">
        <v>3705</v>
      </c>
      <c r="C386" s="18" t="s">
        <v>7818</v>
      </c>
      <c r="D386" s="19">
        <v>700</v>
      </c>
      <c r="E386" s="20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v>300</v>
      </c>
      <c r="P386" s="18">
        <v>53.85</v>
      </c>
      <c r="Q386" s="21" t="s">
        <v>8316</v>
      </c>
      <c r="R386" s="18" t="s">
        <v>8317</v>
      </c>
      <c r="S386" s="22">
        <v>41810.142199074071</v>
      </c>
      <c r="T386" s="22">
        <v>41824.142199074071</v>
      </c>
    </row>
    <row r="387" spans="1:20" x14ac:dyDescent="0.35">
      <c r="A387" s="18">
        <v>3710</v>
      </c>
      <c r="B387" s="18" t="s">
        <v>3707</v>
      </c>
      <c r="C387" s="18" t="s">
        <v>7820</v>
      </c>
      <c r="D387" s="19">
        <v>1300</v>
      </c>
      <c r="E387" s="20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18">
        <v>67.959999999999994</v>
      </c>
      <c r="Q387" s="21" t="s">
        <v>8316</v>
      </c>
      <c r="R387" s="18" t="s">
        <v>8317</v>
      </c>
      <c r="S387" s="22">
        <v>42072.576249999998</v>
      </c>
      <c r="T387" s="22">
        <v>42097.576249999998</v>
      </c>
    </row>
    <row r="388" spans="1:20" x14ac:dyDescent="0.35">
      <c r="A388" s="18">
        <v>3711</v>
      </c>
      <c r="B388" s="18" t="s">
        <v>3708</v>
      </c>
      <c r="C388" s="18" t="s">
        <v>7821</v>
      </c>
      <c r="D388" s="19">
        <v>500</v>
      </c>
      <c r="E388" s="20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v>114</v>
      </c>
      <c r="P388" s="18">
        <v>27.14</v>
      </c>
      <c r="Q388" s="21" t="s">
        <v>8316</v>
      </c>
      <c r="R388" s="18" t="s">
        <v>8317</v>
      </c>
      <c r="S388" s="22">
        <v>41779.724224537036</v>
      </c>
      <c r="T388" s="22">
        <v>41805.666666666664</v>
      </c>
    </row>
    <row r="389" spans="1:20" x14ac:dyDescent="0.35">
      <c r="A389" s="18">
        <v>3712</v>
      </c>
      <c r="B389" s="18" t="s">
        <v>3709</v>
      </c>
      <c r="C389" s="18" t="s">
        <v>7822</v>
      </c>
      <c r="D389" s="19">
        <v>7500</v>
      </c>
      <c r="E389" s="20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18">
        <v>110.87</v>
      </c>
      <c r="Q389" s="21" t="s">
        <v>8316</v>
      </c>
      <c r="R389" s="18" t="s">
        <v>8317</v>
      </c>
      <c r="S389" s="22">
        <v>42134.172071759262</v>
      </c>
      <c r="T389" s="22">
        <v>42155.290972222225</v>
      </c>
    </row>
    <row r="390" spans="1:20" x14ac:dyDescent="0.35">
      <c r="A390" s="18">
        <v>3713</v>
      </c>
      <c r="B390" s="18" t="s">
        <v>3710</v>
      </c>
      <c r="C390" s="18" t="s">
        <v>7823</v>
      </c>
      <c r="D390" s="19">
        <v>2000</v>
      </c>
      <c r="E390" s="20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v>102</v>
      </c>
      <c r="P390" s="18">
        <v>106.84</v>
      </c>
      <c r="Q390" s="21" t="s">
        <v>8316</v>
      </c>
      <c r="R390" s="18" t="s">
        <v>8317</v>
      </c>
      <c r="S390" s="22">
        <v>42505.738032407404</v>
      </c>
      <c r="T390" s="22">
        <v>42525.738032407404</v>
      </c>
    </row>
    <row r="391" spans="1:20" x14ac:dyDescent="0.35">
      <c r="A391" s="18">
        <v>3714</v>
      </c>
      <c r="B391" s="18" t="s">
        <v>3711</v>
      </c>
      <c r="C391" s="18" t="s">
        <v>7824</v>
      </c>
      <c r="D391" s="19">
        <v>10000</v>
      </c>
      <c r="E391" s="20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18">
        <v>105.52</v>
      </c>
      <c r="Q391" s="21" t="s">
        <v>8316</v>
      </c>
      <c r="R391" s="18" t="s">
        <v>8317</v>
      </c>
      <c r="S391" s="22">
        <v>42118.556331018524</v>
      </c>
      <c r="T391" s="22">
        <v>42150.165972222225</v>
      </c>
    </row>
    <row r="392" spans="1:20" x14ac:dyDescent="0.35">
      <c r="A392" s="18">
        <v>3716</v>
      </c>
      <c r="B392" s="18" t="s">
        <v>3713</v>
      </c>
      <c r="C392" s="18" t="s">
        <v>7826</v>
      </c>
      <c r="D392" s="19">
        <v>800</v>
      </c>
      <c r="E392" s="20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v>156</v>
      </c>
      <c r="P392" s="18">
        <v>51.92</v>
      </c>
      <c r="Q392" s="21" t="s">
        <v>8316</v>
      </c>
      <c r="R392" s="18" t="s">
        <v>8317</v>
      </c>
      <c r="S392" s="22">
        <v>42360.887835648144</v>
      </c>
      <c r="T392" s="22">
        <v>42390.887835648144</v>
      </c>
    </row>
    <row r="393" spans="1:20" x14ac:dyDescent="0.35">
      <c r="A393" s="18">
        <v>3720</v>
      </c>
      <c r="B393" s="18" t="s">
        <v>3717</v>
      </c>
      <c r="C393" s="18" t="s">
        <v>7830</v>
      </c>
      <c r="D393" s="19">
        <v>3300</v>
      </c>
      <c r="E393" s="20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18">
        <v>86.23</v>
      </c>
      <c r="Q393" s="21" t="s">
        <v>8316</v>
      </c>
      <c r="R393" s="18" t="s">
        <v>8317</v>
      </c>
      <c r="S393" s="22">
        <v>42165.993125000001</v>
      </c>
      <c r="T393" s="22">
        <v>42187.993125000001</v>
      </c>
    </row>
    <row r="394" spans="1:20" x14ac:dyDescent="0.35">
      <c r="A394" s="18">
        <v>3721</v>
      </c>
      <c r="B394" s="18" t="s">
        <v>3718</v>
      </c>
      <c r="C394" s="18" t="s">
        <v>7831</v>
      </c>
      <c r="D394" s="19">
        <v>5000</v>
      </c>
      <c r="E394" s="20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v>101</v>
      </c>
      <c r="P394" s="18">
        <v>114.55</v>
      </c>
      <c r="Q394" s="21" t="s">
        <v>8316</v>
      </c>
      <c r="R394" s="18" t="s">
        <v>8317</v>
      </c>
      <c r="S394" s="22">
        <v>41927.936157407406</v>
      </c>
      <c r="T394" s="22">
        <v>41948.977824074071</v>
      </c>
    </row>
    <row r="395" spans="1:20" x14ac:dyDescent="0.35">
      <c r="A395" s="18">
        <v>3726</v>
      </c>
      <c r="B395" s="18" t="s">
        <v>3723</v>
      </c>
      <c r="C395" s="18" t="s">
        <v>7836</v>
      </c>
      <c r="D395" s="19">
        <v>850</v>
      </c>
      <c r="E395" s="20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18">
        <v>62.59</v>
      </c>
      <c r="Q395" s="21" t="s">
        <v>8316</v>
      </c>
      <c r="R395" s="18" t="s">
        <v>8317</v>
      </c>
      <c r="S395" s="22">
        <v>42462.140868055561</v>
      </c>
      <c r="T395" s="22">
        <v>42489.875</v>
      </c>
    </row>
    <row r="396" spans="1:20" x14ac:dyDescent="0.35">
      <c r="A396" s="18">
        <v>3727</v>
      </c>
      <c r="B396" s="18" t="s">
        <v>3724</v>
      </c>
      <c r="C396" s="18" t="s">
        <v>7837</v>
      </c>
      <c r="D396" s="19">
        <v>2000</v>
      </c>
      <c r="E396" s="20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v>101</v>
      </c>
      <c r="P396" s="18">
        <v>61.06</v>
      </c>
      <c r="Q396" s="21" t="s">
        <v>8316</v>
      </c>
      <c r="R396" s="18" t="s">
        <v>8317</v>
      </c>
      <c r="S396" s="22">
        <v>42632.348310185189</v>
      </c>
      <c r="T396" s="22">
        <v>42663.204861111109</v>
      </c>
    </row>
    <row r="397" spans="1:20" x14ac:dyDescent="0.35">
      <c r="A397" s="18">
        <v>3810</v>
      </c>
      <c r="B397" s="18" t="s">
        <v>3807</v>
      </c>
      <c r="C397" s="18" t="s">
        <v>7920</v>
      </c>
      <c r="D397" s="19">
        <v>1500</v>
      </c>
      <c r="E397" s="20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18">
        <v>70.23</v>
      </c>
      <c r="Q397" s="21" t="s">
        <v>8316</v>
      </c>
      <c r="R397" s="18" t="s">
        <v>8317</v>
      </c>
      <c r="S397" s="22">
        <v>42054.849050925928</v>
      </c>
      <c r="T397" s="22">
        <v>42084.807384259257</v>
      </c>
    </row>
    <row r="398" spans="1:20" x14ac:dyDescent="0.35">
      <c r="A398" s="18">
        <v>3813</v>
      </c>
      <c r="B398" s="18" t="s">
        <v>3810</v>
      </c>
      <c r="C398" s="18" t="s">
        <v>7923</v>
      </c>
      <c r="D398" s="19">
        <v>2100</v>
      </c>
      <c r="E398" s="20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v>101</v>
      </c>
      <c r="P398" s="18">
        <v>78.52</v>
      </c>
      <c r="Q398" s="21" t="s">
        <v>8316</v>
      </c>
      <c r="R398" s="18" t="s">
        <v>8317</v>
      </c>
      <c r="S398" s="22">
        <v>42497.275706018518</v>
      </c>
      <c r="T398" s="22">
        <v>42535.904861111107</v>
      </c>
    </row>
    <row r="399" spans="1:20" x14ac:dyDescent="0.35">
      <c r="A399" s="18">
        <v>3814</v>
      </c>
      <c r="B399" s="18" t="s">
        <v>3811</v>
      </c>
      <c r="C399" s="18" t="s">
        <v>7924</v>
      </c>
      <c r="D399" s="19">
        <v>1500</v>
      </c>
      <c r="E399" s="20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18">
        <v>61.82</v>
      </c>
      <c r="Q399" s="21" t="s">
        <v>8316</v>
      </c>
      <c r="R399" s="18" t="s">
        <v>8317</v>
      </c>
      <c r="S399" s="22">
        <v>42058.904074074075</v>
      </c>
      <c r="T399" s="22">
        <v>42095.165972222225</v>
      </c>
    </row>
    <row r="400" spans="1:20" x14ac:dyDescent="0.35">
      <c r="A400" s="18">
        <v>3816</v>
      </c>
      <c r="B400" s="18" t="s">
        <v>3813</v>
      </c>
      <c r="C400" s="18" t="s">
        <v>7926</v>
      </c>
      <c r="D400" s="19">
        <v>1500</v>
      </c>
      <c r="E400" s="20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v>119</v>
      </c>
      <c r="P400" s="18">
        <v>48.34</v>
      </c>
      <c r="Q400" s="21" t="s">
        <v>8316</v>
      </c>
      <c r="R400" s="18" t="s">
        <v>8317</v>
      </c>
      <c r="S400" s="22">
        <v>41807.690081018518</v>
      </c>
      <c r="T400" s="22">
        <v>41837.690081018518</v>
      </c>
    </row>
    <row r="401" spans="1:20" x14ac:dyDescent="0.35">
      <c r="A401" s="18">
        <v>3817</v>
      </c>
      <c r="B401" s="18" t="s">
        <v>3814</v>
      </c>
      <c r="C401" s="18" t="s">
        <v>7927</v>
      </c>
      <c r="D401" s="19">
        <v>2000</v>
      </c>
      <c r="E401" s="20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18">
        <v>107.25</v>
      </c>
      <c r="Q401" s="21" t="s">
        <v>8316</v>
      </c>
      <c r="R401" s="18" t="s">
        <v>8317</v>
      </c>
      <c r="S401" s="22">
        <v>42284.69694444444</v>
      </c>
      <c r="T401" s="22">
        <v>42301.165972222225</v>
      </c>
    </row>
    <row r="402" spans="1:20" x14ac:dyDescent="0.35">
      <c r="A402" s="18">
        <v>3818</v>
      </c>
      <c r="B402" s="18" t="s">
        <v>3815</v>
      </c>
      <c r="C402" s="18" t="s">
        <v>7928</v>
      </c>
      <c r="D402" s="19">
        <v>250</v>
      </c>
      <c r="E402" s="20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v>228</v>
      </c>
      <c r="P402" s="18">
        <v>57</v>
      </c>
      <c r="Q402" s="21" t="s">
        <v>8316</v>
      </c>
      <c r="R402" s="18" t="s">
        <v>8317</v>
      </c>
      <c r="S402" s="22">
        <v>42045.84238425926</v>
      </c>
      <c r="T402" s="22">
        <v>42075.800717592589</v>
      </c>
    </row>
    <row r="403" spans="1:20" x14ac:dyDescent="0.35">
      <c r="A403" s="18">
        <v>3819</v>
      </c>
      <c r="B403" s="18" t="s">
        <v>3816</v>
      </c>
      <c r="C403" s="18" t="s">
        <v>7817</v>
      </c>
      <c r="D403" s="19">
        <v>1000</v>
      </c>
      <c r="E403" s="20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18">
        <v>40.92</v>
      </c>
      <c r="Q403" s="21" t="s">
        <v>8316</v>
      </c>
      <c r="R403" s="18" t="s">
        <v>8317</v>
      </c>
      <c r="S403" s="22">
        <v>42184.209537037037</v>
      </c>
      <c r="T403" s="22">
        <v>42202.876388888893</v>
      </c>
    </row>
    <row r="404" spans="1:20" x14ac:dyDescent="0.35">
      <c r="A404" s="18">
        <v>3821</v>
      </c>
      <c r="B404" s="18" t="s">
        <v>3818</v>
      </c>
      <c r="C404" s="18" t="s">
        <v>7930</v>
      </c>
      <c r="D404" s="19">
        <v>3500</v>
      </c>
      <c r="E404" s="20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v>105</v>
      </c>
      <c r="P404" s="18">
        <v>79.540000000000006</v>
      </c>
      <c r="Q404" s="21" t="s">
        <v>8316</v>
      </c>
      <c r="R404" s="18" t="s">
        <v>8317</v>
      </c>
      <c r="S404" s="22">
        <v>42341.180636574078</v>
      </c>
      <c r="T404" s="22">
        <v>42373.180636574078</v>
      </c>
    </row>
    <row r="405" spans="1:20" x14ac:dyDescent="0.35">
      <c r="A405" s="18">
        <v>3823</v>
      </c>
      <c r="B405" s="18" t="s">
        <v>3820</v>
      </c>
      <c r="C405" s="18" t="s">
        <v>7932</v>
      </c>
      <c r="D405" s="19">
        <v>2500</v>
      </c>
      <c r="E405" s="20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18">
        <v>64.63</v>
      </c>
      <c r="Q405" s="21" t="s">
        <v>8316</v>
      </c>
      <c r="R405" s="18" t="s">
        <v>8317</v>
      </c>
      <c r="S405" s="22">
        <v>42170.910231481481</v>
      </c>
      <c r="T405" s="22">
        <v>42205.165972222225</v>
      </c>
    </row>
    <row r="406" spans="1:20" x14ac:dyDescent="0.35">
      <c r="A406" s="18">
        <v>3825</v>
      </c>
      <c r="B406" s="18" t="s">
        <v>3822</v>
      </c>
      <c r="C406" s="18" t="s">
        <v>7934</v>
      </c>
      <c r="D406" s="19">
        <v>5000</v>
      </c>
      <c r="E406" s="20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v>105</v>
      </c>
      <c r="P406" s="18">
        <v>107.57</v>
      </c>
      <c r="Q406" s="21" t="s">
        <v>8316</v>
      </c>
      <c r="R406" s="18" t="s">
        <v>8317</v>
      </c>
      <c r="S406" s="22">
        <v>42151.069606481484</v>
      </c>
      <c r="T406" s="22">
        <v>42172.069606481484</v>
      </c>
    </row>
    <row r="407" spans="1:20" x14ac:dyDescent="0.35">
      <c r="A407" s="18">
        <v>3828</v>
      </c>
      <c r="B407" s="18" t="s">
        <v>3825</v>
      </c>
      <c r="C407" s="18" t="s">
        <v>7937</v>
      </c>
      <c r="D407" s="19">
        <v>5000</v>
      </c>
      <c r="E407" s="20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18">
        <v>178.57</v>
      </c>
      <c r="Q407" s="21" t="s">
        <v>8316</v>
      </c>
      <c r="R407" s="18" t="s">
        <v>8317</v>
      </c>
      <c r="S407" s="22">
        <v>41944.527627314819</v>
      </c>
      <c r="T407" s="22">
        <v>42004.569293981483</v>
      </c>
    </row>
    <row r="408" spans="1:20" x14ac:dyDescent="0.35">
      <c r="A408" s="18">
        <v>3829</v>
      </c>
      <c r="B408" s="18" t="s">
        <v>3826</v>
      </c>
      <c r="C408" s="18" t="s">
        <v>7938</v>
      </c>
      <c r="D408" s="19">
        <v>500</v>
      </c>
      <c r="E408" s="20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18">
        <v>62.63</v>
      </c>
      <c r="Q408" s="21" t="s">
        <v>8316</v>
      </c>
      <c r="R408" s="18" t="s">
        <v>8317</v>
      </c>
      <c r="S408" s="22">
        <v>42593.865405092598</v>
      </c>
      <c r="T408" s="22">
        <v>42613.865405092598</v>
      </c>
    </row>
    <row r="409" spans="1:20" x14ac:dyDescent="0.35">
      <c r="A409" s="18">
        <v>3830</v>
      </c>
      <c r="B409" s="18" t="s">
        <v>3827</v>
      </c>
      <c r="C409" s="18" t="s">
        <v>7939</v>
      </c>
      <c r="D409" s="19">
        <v>100</v>
      </c>
      <c r="E409" s="20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18">
        <v>75</v>
      </c>
      <c r="Q409" s="21" t="s">
        <v>8316</v>
      </c>
      <c r="R409" s="18" t="s">
        <v>8317</v>
      </c>
      <c r="S409" s="22">
        <v>42503.740868055553</v>
      </c>
      <c r="T409" s="22">
        <v>42517.740868055553</v>
      </c>
    </row>
    <row r="410" spans="1:20" x14ac:dyDescent="0.35">
      <c r="A410" s="18">
        <v>3831</v>
      </c>
      <c r="B410" s="18" t="s">
        <v>3828</v>
      </c>
      <c r="C410" s="18" t="s">
        <v>7940</v>
      </c>
      <c r="D410" s="19">
        <v>500</v>
      </c>
      <c r="E410" s="20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106</v>
      </c>
      <c r="P410" s="18">
        <v>58.9</v>
      </c>
      <c r="Q410" s="21" t="s">
        <v>8316</v>
      </c>
      <c r="R410" s="18" t="s">
        <v>8317</v>
      </c>
      <c r="S410" s="22">
        <v>41927.848900462966</v>
      </c>
      <c r="T410" s="22">
        <v>41948.890567129631</v>
      </c>
    </row>
    <row r="411" spans="1:20" x14ac:dyDescent="0.35">
      <c r="A411" s="18">
        <v>3832</v>
      </c>
      <c r="B411" s="18" t="s">
        <v>3829</v>
      </c>
      <c r="C411" s="18" t="s">
        <v>7941</v>
      </c>
      <c r="D411" s="19">
        <v>1200</v>
      </c>
      <c r="E411" s="20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18">
        <v>139.56</v>
      </c>
      <c r="Q411" s="21" t="s">
        <v>8316</v>
      </c>
      <c r="R411" s="18" t="s">
        <v>8317</v>
      </c>
      <c r="S411" s="22">
        <v>42375.114988425921</v>
      </c>
      <c r="T411" s="22">
        <v>42420.114988425921</v>
      </c>
    </row>
    <row r="412" spans="1:20" x14ac:dyDescent="0.35">
      <c r="A412" s="18">
        <v>3836</v>
      </c>
      <c r="B412" s="18" t="s">
        <v>3833</v>
      </c>
      <c r="C412" s="18" t="s">
        <v>7945</v>
      </c>
      <c r="D412" s="19">
        <v>800</v>
      </c>
      <c r="E412" s="20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v>113</v>
      </c>
      <c r="P412" s="18">
        <v>64.290000000000006</v>
      </c>
      <c r="Q412" s="21" t="s">
        <v>8316</v>
      </c>
      <c r="R412" s="18" t="s">
        <v>8317</v>
      </c>
      <c r="S412" s="22">
        <v>42553.926527777774</v>
      </c>
      <c r="T412" s="22">
        <v>42585.172916666663</v>
      </c>
    </row>
    <row r="413" spans="1:20" x14ac:dyDescent="0.35">
      <c r="A413" s="18">
        <v>3839</v>
      </c>
      <c r="B413" s="18" t="s">
        <v>3836</v>
      </c>
      <c r="C413" s="18" t="s">
        <v>7948</v>
      </c>
      <c r="D413" s="19">
        <v>2000</v>
      </c>
      <c r="E413" s="20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18">
        <v>63.28</v>
      </c>
      <c r="Q413" s="21" t="s">
        <v>8316</v>
      </c>
      <c r="R413" s="18" t="s">
        <v>8317</v>
      </c>
      <c r="S413" s="22">
        <v>42155.142638888887</v>
      </c>
      <c r="T413" s="22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413 O1:P1 R1:T1">
    <cfRule type="colorScale" priority="1">
      <colorScale>
        <cfvo type="min"/>
        <cfvo type="percentile" val="90"/>
        <color rgb="FFFF505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757B0-2563-45B3-81EB-499FE5F51CE3}">
  <dimension ref="A1:J15"/>
  <sheetViews>
    <sheetView tabSelected="1" workbookViewId="0">
      <selection activeCell="I16" sqref="I16"/>
    </sheetView>
  </sheetViews>
  <sheetFormatPr defaultRowHeight="14.5" x14ac:dyDescent="0.35"/>
  <cols>
    <col min="1" max="1" width="24.6328125" customWidth="1"/>
    <col min="2" max="2" width="10.08984375" bestFit="1" customWidth="1"/>
    <col min="3" max="3" width="12.08984375" bestFit="1" customWidth="1"/>
    <col min="6" max="6" width="16.26953125" customWidth="1"/>
    <col min="7" max="7" width="9.7265625" bestFit="1" customWidth="1"/>
    <col min="8" max="8" width="7.26953125" bestFit="1" customWidth="1"/>
  </cols>
  <sheetData>
    <row r="1" spans="1:10" x14ac:dyDescent="0.35">
      <c r="A1" s="17" t="s">
        <v>8394</v>
      </c>
      <c r="F1" s="17" t="s">
        <v>8392</v>
      </c>
      <c r="J1" t="s">
        <v>8393</v>
      </c>
    </row>
    <row r="2" spans="1:10" x14ac:dyDescent="0.35">
      <c r="B2" t="s">
        <v>8386</v>
      </c>
      <c r="C2" t="s">
        <v>8387</v>
      </c>
      <c r="G2" t="s">
        <v>8386</v>
      </c>
      <c r="H2" t="s">
        <v>8387</v>
      </c>
    </row>
    <row r="3" spans="1:10" x14ac:dyDescent="0.35">
      <c r="A3" t="s">
        <v>8388</v>
      </c>
      <c r="B3" s="23">
        <f>AVERAGE('Successful US Kickstarters'!D:D)</f>
        <v>5048.8786407766993</v>
      </c>
      <c r="C3" s="23">
        <f>AVERAGE('Failed US Kickstarters'!D:D)</f>
        <v>10554.212</v>
      </c>
      <c r="F3" t="s">
        <v>8388</v>
      </c>
      <c r="G3" s="24">
        <f>AVERAGE('Successful US Mus Kickstarters'!D:D)</f>
        <v>5105.5555555555557</v>
      </c>
      <c r="H3" s="24">
        <f>AVERAGE('Failed US Mus kickstarters'!D:D)</f>
        <v>121471.25</v>
      </c>
    </row>
    <row r="4" spans="1:10" x14ac:dyDescent="0.35">
      <c r="A4" t="s">
        <v>8389</v>
      </c>
      <c r="B4" s="23">
        <f>MEDIAN('Successful US Kickstarters'!D:D)</f>
        <v>3000</v>
      </c>
      <c r="C4" s="23">
        <f>MEDIAN('Failed US Kickstarters'!D:D)</f>
        <v>5000</v>
      </c>
      <c r="F4" t="s">
        <v>8389</v>
      </c>
      <c r="G4" s="24">
        <f>MEDIAN('Successful US Mus Kickstarters'!D:D)</f>
        <v>3500</v>
      </c>
      <c r="H4" s="24">
        <f>MEDIAN('Failed US Mus kickstarters'!D:D)</f>
        <v>7500</v>
      </c>
    </row>
    <row r="5" spans="1:10" x14ac:dyDescent="0.35">
      <c r="A5" t="s">
        <v>8395</v>
      </c>
      <c r="B5" s="23">
        <f>_xlfn.STDEV.P('Successful US Kickstarters'!D:D)</f>
        <v>7748.7537726373303</v>
      </c>
      <c r="C5" s="23">
        <f>_xlfn.STDEV.P('Failed US Kickstarters'!D:D)</f>
        <v>21967.731061515115</v>
      </c>
      <c r="G5" s="24"/>
      <c r="H5" s="24"/>
    </row>
    <row r="6" spans="1:10" x14ac:dyDescent="0.35">
      <c r="A6" t="s">
        <v>8396</v>
      </c>
      <c r="B6" s="23">
        <f>_xlfn.QUARTILE.EXC('Successful US Kickstarters'!D:D, 3)</f>
        <v>5000</v>
      </c>
      <c r="C6" s="23">
        <f>_xlfn.QUARTILE.EXC('Failed US Kickstarters'!D:D, 3)</f>
        <v>10000</v>
      </c>
      <c r="G6" s="24"/>
      <c r="H6" s="24"/>
    </row>
    <row r="7" spans="1:10" x14ac:dyDescent="0.35">
      <c r="A7" t="s">
        <v>8397</v>
      </c>
      <c r="B7" s="23">
        <f>_xlfn.QUARTILE.EXC('Successful US Kickstarters'!D:D, 1)</f>
        <v>1500</v>
      </c>
      <c r="C7" s="23">
        <f>_xlfn.QUARTILE.EXC('Failed US Kickstarters'!D:D, 1)</f>
        <v>2000</v>
      </c>
      <c r="G7" s="24"/>
      <c r="H7" s="24"/>
    </row>
    <row r="8" spans="1:10" x14ac:dyDescent="0.35">
      <c r="A8" t="s">
        <v>8398</v>
      </c>
      <c r="B8" s="23">
        <f>B6-B7</f>
        <v>3500</v>
      </c>
      <c r="C8" s="23">
        <f>C6-C7</f>
        <v>8000</v>
      </c>
      <c r="G8" s="24"/>
      <c r="H8" s="24"/>
    </row>
    <row r="9" spans="1:10" x14ac:dyDescent="0.35">
      <c r="B9" s="23"/>
      <c r="C9" s="23"/>
      <c r="G9" s="24"/>
      <c r="H9" s="24"/>
    </row>
    <row r="10" spans="1:10" x14ac:dyDescent="0.35">
      <c r="A10" t="s">
        <v>8390</v>
      </c>
      <c r="B10" s="23">
        <f>AVERAGE('Successful US Kickstarters'!E:E)</f>
        <v>5601.5458009708727</v>
      </c>
      <c r="C10" s="23">
        <f>AVERAGE('Failed US Kickstarters'!E:E)</f>
        <v>558.65484000000004</v>
      </c>
      <c r="F10" t="s">
        <v>8390</v>
      </c>
      <c r="G10" s="24">
        <f>AVERAGE('Successful US Mus Kickstarters'!E:E)</f>
        <v>5407.8644444444435</v>
      </c>
      <c r="H10" s="24">
        <f>AVERAGE('Failed US Mus kickstarters'!E:E)</f>
        <v>1046.175</v>
      </c>
    </row>
    <row r="11" spans="1:10" x14ac:dyDescent="0.35">
      <c r="A11" t="s">
        <v>8391</v>
      </c>
      <c r="B11" s="23">
        <f>MEDIAN('Successful US Kickstarters'!E:E)</f>
        <v>3167.5</v>
      </c>
      <c r="C11" s="23">
        <f>MEDIAN('Failed US Kickstarters'!E:E)</f>
        <v>103</v>
      </c>
      <c r="F11" t="s">
        <v>8391</v>
      </c>
      <c r="G11" s="24">
        <f>MEDIAN('Successful US Mus Kickstarters'!E:E)</f>
        <v>3750</v>
      </c>
      <c r="H11" s="24">
        <f>MEDIAN('Failed US Mus kickstarters'!E:E)</f>
        <v>326</v>
      </c>
    </row>
    <row r="12" spans="1:10" x14ac:dyDescent="0.35">
      <c r="A12" t="s">
        <v>8400</v>
      </c>
      <c r="B12" s="23">
        <f>_xlfn.STDEV.P('Successful US Kickstarters'!E:E)</f>
        <v>8334.5731699164608</v>
      </c>
    </row>
    <row r="13" spans="1:10" x14ac:dyDescent="0.35">
      <c r="A13" t="s">
        <v>8401</v>
      </c>
      <c r="B13" s="23">
        <f>_xlfn.QUARTILE.EXC('Successful US Kickstarters'!E:E, 3)</f>
        <v>5699</v>
      </c>
    </row>
    <row r="14" spans="1:10" x14ac:dyDescent="0.35">
      <c r="A14" t="s">
        <v>8399</v>
      </c>
      <c r="B14" s="23">
        <f>_xlfn.QUARTILE.EXC('Successful US Kickstarters'!E:E, 1)</f>
        <v>1716.5074999999999</v>
      </c>
    </row>
    <row r="15" spans="1:10" x14ac:dyDescent="0.35">
      <c r="A15" t="s">
        <v>8402</v>
      </c>
      <c r="B15" s="23">
        <f>B13-B14</f>
        <v>3982.4925000000003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4A66A-205F-4534-AEDB-D3F1F477A2EF}">
  <dimension ref="A1:D15"/>
  <sheetViews>
    <sheetView workbookViewId="0">
      <selection activeCell="B15" sqref="B15"/>
    </sheetView>
  </sheetViews>
  <sheetFormatPr defaultRowHeight="14.5" x14ac:dyDescent="0.35"/>
  <cols>
    <col min="1" max="1" width="30.81640625" bestFit="1" customWidth="1"/>
    <col min="2" max="2" width="108.6328125" bestFit="1" customWidth="1"/>
  </cols>
  <sheetData>
    <row r="1" spans="1:4" x14ac:dyDescent="0.35">
      <c r="A1" s="17" t="s">
        <v>8381</v>
      </c>
      <c r="B1" s="17" t="s">
        <v>4110</v>
      </c>
      <c r="C1" s="17" t="s">
        <v>8383</v>
      </c>
      <c r="D1" s="17" t="s">
        <v>8384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t="s">
        <v>8382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15" spans="1:4" x14ac:dyDescent="0.35">
      <c r="B15" t="s">
        <v>8385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Sheet3</vt:lpstr>
      <vt:lpstr>Sheet4</vt:lpstr>
      <vt:lpstr>Kickstarter</vt:lpstr>
      <vt:lpstr>Successful US Mus Kickstarters</vt:lpstr>
      <vt:lpstr>Failed US Mus kickstarters</vt:lpstr>
      <vt:lpstr>Failed US Kickstarters</vt:lpstr>
      <vt:lpstr>Successful US Kickstarters</vt:lpstr>
      <vt:lpstr>Descriptive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 Liu</cp:lastModifiedBy>
  <dcterms:created xsi:type="dcterms:W3CDTF">2017-04-20T15:17:24Z</dcterms:created>
  <dcterms:modified xsi:type="dcterms:W3CDTF">2022-08-23T19:15:04Z</dcterms:modified>
</cp:coreProperties>
</file>